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0.xml" ContentType="application/vnd.openxmlformats-officedocument.drawing+xml"/>
  <Override PartName="/xl/charts/chart28.xml" ContentType="application/vnd.openxmlformats-officedocument.drawingml.chart+xml"/>
  <Override PartName="/xl/charts/style9.xml" ContentType="application/vnd.ms-office.chartstyle+xml"/>
  <Override PartName="/xl/charts/colors9.xml" ContentType="application/vnd.ms-office.chartcolorstyle+xml"/>
  <Override PartName="/xl/charts/chart2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3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3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32.xml" ContentType="application/vnd.openxmlformats-officedocument.drawingml.chart+xml"/>
  <Override PartName="/xl/charts/style13.xml" ContentType="application/vnd.ms-office.chartstyle+xml"/>
  <Override PartName="/xl/charts/colors13.xml" ContentType="application/vnd.ms-office.chartcolorstyle+xml"/>
  <Override PartName="/xl/charts/chart3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charts/chart34.xml" ContentType="application/vnd.openxmlformats-officedocument.drawingml.chart+xml"/>
  <Override PartName="/xl/charts/style15.xml" ContentType="application/vnd.ms-office.chartstyle+xml"/>
  <Override PartName="/xl/charts/colors15.xml" ContentType="application/vnd.ms-office.chartcolorstyle+xml"/>
  <Override PartName="/xl/charts/chart3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xml"/>
  <Override PartName="/xl/charts/chart36.xml" ContentType="application/vnd.openxmlformats-officedocument.drawingml.chart+xml"/>
  <Override PartName="/xl/charts/style17.xml" ContentType="application/vnd.ms-office.chartstyle+xml"/>
  <Override PartName="/xl/charts/colors17.xml" ContentType="application/vnd.ms-office.chartcolorstyle+xml"/>
  <Override PartName="/xl/charts/chart3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6.xml" ContentType="application/vnd.openxmlformats-officedocument.drawing+xml"/>
  <Override PartName="/xl/charts/chart3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7.xml" ContentType="application/vnd.openxmlformats-officedocument.drawing+xml"/>
  <Override PartName="/xl/charts/chart39.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R:\Files\User\PORTFOLI\PORFOLIO\Mercados Equity Global\"/>
    </mc:Choice>
  </mc:AlternateContent>
  <xr:revisionPtr revIDLastSave="0" documentId="13_ncr:1_{9CA05364-753F-4E03-94A7-EEF7BE71B2AD}" xr6:coauthVersionLast="47" xr6:coauthVersionMax="47" xr10:uidLastSave="{00000000-0000-0000-0000-000000000000}"/>
  <bookViews>
    <workbookView xWindow="-120" yWindow="-120" windowWidth="19440" windowHeight="14880" firstSheet="3" activeTab="3" xr2:uid="{00000000-000D-0000-FFFF-FFFF00000000}"/>
  </bookViews>
  <sheets>
    <sheet name="RV EW" sheetId="6" state="hidden" r:id="rId1"/>
    <sheet name="Ratio MktCapW" sheetId="19" r:id="rId2"/>
    <sheet name="Ratio Bancos_Util" sheetId="21" r:id="rId3"/>
    <sheet name="PBV Sector" sheetId="23" r:id="rId4"/>
    <sheet name="Beta_graf" sheetId="18" r:id="rId5"/>
    <sheet name="Indice Bancos" sheetId="7" r:id="rId6"/>
    <sheet name="Relativos" sheetId="24" r:id="rId7"/>
    <sheet name="Beta Rolling" sheetId="16" r:id="rId8"/>
    <sheet name="BASE" sheetId="1" r:id="rId9"/>
    <sheet name="PBV" sheetId="2" r:id="rId10"/>
    <sheet name="ROE" sheetId="4" r:id="rId11"/>
    <sheet name="Ratios" sheetId="5" r:id="rId12"/>
    <sheet name="rel ROE PBV" sheetId="8" r:id="rId13"/>
    <sheet name="ROE_WACC" sheetId="10" r:id="rId14"/>
    <sheet name="NIM" sheetId="11" r:id="rId15"/>
    <sheet name="Cost of Income" sheetId="12" r:id="rId16"/>
    <sheet name="PE" sheetId="15" r:id="rId17"/>
    <sheet name="Valuación" sheetId="22" r:id="rId18"/>
    <sheet name="Correl EMBI" sheetId="25" r:id="rId19"/>
    <sheet name="Sheet1" sheetId="26" r:id="rId20"/>
  </sheets>
  <externalReferences>
    <externalReference r:id="rId21"/>
  </externalReferences>
  <definedNames>
    <definedName name="_xlnm._FilterDatabase" localSheetId="18" hidden="1">'Correl EMBI'!$D$8:$E$534</definedName>
    <definedName name="SpreadsheetBuilder_1" localSheetId="18" hidden="1">'Correl EMBI'!$A$3:$C$9</definedName>
    <definedName name="SpreadsheetBuilder_1" hidden="1">ROE_WACC!#REF!</definedName>
    <definedName name="SpreadsheetBuilder_2" hidden="1">ROE_WACC!#REF!</definedName>
    <definedName name="SpreadsheetBuilder_3" hidden="1">ROE_WACC!$A$1:$I$6</definedName>
    <definedName name="SpreadsheetBuilder_4" hidden="1">NIM!$A$1:$E$7</definedName>
    <definedName name="SpreadsheetBuilder_5" hidden="1">NIM!$A$1:$E$7</definedName>
    <definedName name="SpreadsheetBuilder_6" hidden="1">NIM!$A$1:$E$7</definedName>
    <definedName name="SpreadsheetBuilder_7" hidden="1">'Cost of Income'!$A$1:$V$6</definedName>
    <definedName name="SpreadsheetBuilder_8" hidden="1">PE!$A$1:$E$7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06" i="2" l="1"/>
  <c r="N1306" i="2" s="1"/>
  <c r="I1306" i="2"/>
  <c r="H1306" i="2"/>
  <c r="G1306" i="2"/>
  <c r="F1306" i="2"/>
  <c r="E1306" i="2"/>
  <c r="D1306" i="2"/>
  <c r="C1306" i="2"/>
  <c r="B1306" i="2"/>
  <c r="A1306" i="2"/>
  <c r="N1305" i="2"/>
  <c r="M1305" i="2"/>
  <c r="L1305" i="2"/>
  <c r="I1305" i="2"/>
  <c r="H1305" i="2"/>
  <c r="G1305" i="2"/>
  <c r="F1305" i="2"/>
  <c r="E1305" i="2"/>
  <c r="D1305" i="2"/>
  <c r="C1305" i="2"/>
  <c r="B1305" i="2"/>
  <c r="A1305" i="2"/>
  <c r="M511" i="16"/>
  <c r="L511" i="16"/>
  <c r="K511" i="16"/>
  <c r="J511" i="16"/>
  <c r="G511" i="16"/>
  <c r="E511" i="16"/>
  <c r="D511" i="16"/>
  <c r="C511" i="16"/>
  <c r="B511" i="16"/>
  <c r="A511" i="16"/>
  <c r="I511" i="16" s="1"/>
  <c r="M510" i="16"/>
  <c r="L510" i="16"/>
  <c r="K510" i="16"/>
  <c r="J510" i="16"/>
  <c r="G510" i="16"/>
  <c r="E510" i="16"/>
  <c r="D510" i="16"/>
  <c r="C510" i="16"/>
  <c r="B510" i="16"/>
  <c r="A510" i="16"/>
  <c r="I510" i="16" s="1"/>
  <c r="AU515" i="7"/>
  <c r="AT515" i="7"/>
  <c r="AS515" i="7"/>
  <c r="AR515" i="7"/>
  <c r="AQ515" i="7"/>
  <c r="AO515" i="7"/>
  <c r="AM515" i="7"/>
  <c r="AL515" i="7"/>
  <c r="AK515" i="7"/>
  <c r="AJ515" i="7"/>
  <c r="AI515" i="7"/>
  <c r="AG515" i="7"/>
  <c r="AE515" i="7"/>
  <c r="AD515" i="7"/>
  <c r="BA515" i="7" s="1"/>
  <c r="AB515" i="7"/>
  <c r="M515" i="7"/>
  <c r="R515" i="7" s="1"/>
  <c r="L515" i="7"/>
  <c r="K515" i="7"/>
  <c r="J515" i="7"/>
  <c r="I515" i="7"/>
  <c r="O515" i="7" s="1"/>
  <c r="Q515" i="7" s="1"/>
  <c r="T515" i="7" s="1"/>
  <c r="B7" i="25"/>
  <c r="C7" i="25"/>
  <c r="K3" i="1"/>
  <c r="F3" i="1"/>
  <c r="U535" i="1"/>
  <c r="A3" i="1"/>
  <c r="U483" i="5"/>
  <c r="A7" i="11"/>
  <c r="D6" i="10"/>
  <c r="I6" i="12"/>
  <c r="A6" i="12"/>
  <c r="D7" i="11"/>
  <c r="F6" i="10"/>
  <c r="H6" i="10"/>
  <c r="C7" i="11"/>
  <c r="U6" i="12"/>
  <c r="G7" i="11"/>
  <c r="H7" i="11"/>
  <c r="D7" i="8" a="1"/>
  <c r="M1306" i="2" l="1"/>
  <c r="AX515" i="7"/>
  <c r="AY515" i="7"/>
  <c r="AZ515" i="7"/>
  <c r="AP515" i="7"/>
  <c r="AH515" i="7"/>
  <c r="D7" i="8"/>
  <c r="E11" i="8" a="1"/>
  <c r="E11" i="8"/>
  <c r="F11" i="8" a="1"/>
  <c r="F11" i="8"/>
  <c r="E9" i="8" a="1"/>
  <c r="E9" i="8"/>
  <c r="D6" i="8" a="1"/>
  <c r="D6" i="8"/>
  <c r="I8" i="8" a="1"/>
  <c r="I8" i="8"/>
  <c r="J11" i="8" a="1"/>
  <c r="J11" i="8"/>
  <c r="L7" i="8" a="1"/>
  <c r="L7" i="8"/>
  <c r="E8" i="8" a="1"/>
  <c r="E8" i="8"/>
  <c r="J6" i="8" a="1"/>
  <c r="J6" i="8"/>
  <c r="K11" i="8" a="1"/>
  <c r="K11" i="8"/>
  <c r="L6" i="8" a="1"/>
  <c r="L6" i="8"/>
  <c r="F6" i="8" a="1"/>
  <c r="F6" i="8"/>
  <c r="E10" i="8" a="1"/>
  <c r="E10" i="8"/>
  <c r="C11" i="8" a="1"/>
  <c r="C11" i="8"/>
  <c r="D8" i="8" a="1"/>
  <c r="D8" i="8"/>
  <c r="K8" i="8" a="1"/>
  <c r="K8" i="8"/>
  <c r="K9" i="8" a="1"/>
  <c r="K9" i="8"/>
  <c r="J10" i="8" a="1"/>
  <c r="J10" i="8"/>
  <c r="F10" i="8" a="1"/>
  <c r="F10" i="8"/>
  <c r="E7" i="8" a="1"/>
  <c r="E7" i="8"/>
  <c r="F7" i="8" a="1"/>
  <c r="F7" i="8"/>
  <c r="I6" i="8" a="1"/>
  <c r="I6" i="8"/>
  <c r="K10" i="8" a="1"/>
  <c r="K10" i="8"/>
  <c r="K6" i="8" a="1"/>
  <c r="K6" i="8"/>
  <c r="E6" i="8" a="1"/>
  <c r="E6" i="8"/>
  <c r="C6" i="8" a="1"/>
  <c r="C6" i="8"/>
  <c r="L9" i="8" a="1"/>
  <c r="L9" i="8"/>
  <c r="L11" i="8" a="1"/>
  <c r="L11" i="8"/>
  <c r="C8" i="8" a="1"/>
  <c r="C8" i="8"/>
  <c r="K7" i="8" a="1"/>
  <c r="K7" i="8"/>
  <c r="I7" i="8" a="1"/>
  <c r="I7" i="8"/>
  <c r="I10" i="8" a="1"/>
  <c r="I10" i="8"/>
  <c r="C9" i="8" a="1"/>
  <c r="C9" i="8"/>
  <c r="F9" i="8" a="1"/>
  <c r="F9" i="8"/>
  <c r="I9" i="8" a="1"/>
  <c r="I9" i="8"/>
  <c r="J8" i="8" a="1"/>
  <c r="J8" i="8"/>
  <c r="D11" i="8" a="1"/>
  <c r="D11" i="8"/>
  <c r="C10" i="8" a="1"/>
  <c r="C10" i="8"/>
  <c r="L10" i="8" a="1"/>
  <c r="L10" i="8"/>
  <c r="C7" i="8" a="1"/>
  <c r="C7" i="8"/>
  <c r="I11" i="8" a="1"/>
  <c r="I11" i="8"/>
  <c r="J9" i="8" a="1"/>
  <c r="J9" i="8"/>
  <c r="F8" i="8" a="1"/>
  <c r="F8" i="8"/>
  <c r="D9" i="8" a="1"/>
  <c r="D9" i="8"/>
  <c r="L8" i="8" a="1"/>
  <c r="L8" i="8"/>
  <c r="D10" i="8" a="1"/>
  <c r="D10" i="8"/>
  <c r="J7" i="8" a="1"/>
  <c r="J7" i="8"/>
  <c r="E7" i="11"/>
  <c r="O6" i="12"/>
  <c r="A6" i="10"/>
  <c r="I7" i="11"/>
  <c r="D7" i="15"/>
  <c r="E7" i="15"/>
  <c r="F3" i="5"/>
  <c r="K3" i="5"/>
  <c r="C7" i="15"/>
  <c r="A3" i="5"/>
  <c r="E6" i="7"/>
  <c r="Y6" i="7"/>
  <c r="B6" i="7"/>
  <c r="D6" i="7"/>
  <c r="V6" i="7"/>
  <c r="X6" i="7"/>
  <c r="H10" i="8" a="1"/>
  <c r="H10" i="8"/>
  <c r="G7" i="8" a="1"/>
  <c r="G7" i="8"/>
  <c r="G8" i="8" a="1"/>
  <c r="G8" i="8"/>
  <c r="H6" i="8" a="1"/>
  <c r="H6" i="8"/>
  <c r="G6" i="8" a="1"/>
  <c r="G6" i="8"/>
  <c r="H11" i="8" a="1"/>
  <c r="H11" i="8"/>
  <c r="G10" i="8" a="1"/>
  <c r="G10" i="8"/>
  <c r="G11" i="8" a="1"/>
  <c r="G11" i="8"/>
  <c r="G9" i="8" a="1"/>
  <c r="G9" i="8"/>
  <c r="H8" i="8" a="1"/>
  <c r="H8" i="8"/>
  <c r="H9" i="8" a="1"/>
  <c r="H9" i="8"/>
  <c r="H7" i="8" a="1"/>
  <c r="H7" i="8"/>
  <c r="P235" i="5"/>
  <c r="G6" i="7"/>
  <c r="Z6" i="7"/>
  <c r="F6" i="7"/>
  <c r="F6" i="22" a="1"/>
  <c r="F6" i="22"/>
  <c r="F4" i="22" a="1"/>
  <c r="F4" i="22"/>
  <c r="C3" i="22" a="1"/>
  <c r="C3" i="22"/>
  <c r="G6" i="22" a="1"/>
  <c r="G6" i="22"/>
  <c r="G3" i="22" a="1"/>
  <c r="G3" i="22"/>
  <c r="D4" i="22" a="1"/>
  <c r="D4" i="22"/>
  <c r="F3" i="22" a="1"/>
  <c r="F3" i="22"/>
  <c r="E6" i="22" a="1"/>
  <c r="E6" i="22"/>
  <c r="D6" i="22" a="1"/>
  <c r="D6" i="22"/>
  <c r="E4" i="22" a="1"/>
  <c r="E4" i="22"/>
  <c r="E3" i="22" a="1"/>
  <c r="E3" i="22"/>
  <c r="C4" i="22" a="1"/>
  <c r="C4" i="22"/>
  <c r="C6" i="22" a="1"/>
  <c r="C6" i="22"/>
  <c r="G4" i="22" a="1"/>
  <c r="G4" i="22"/>
  <c r="D3" i="22" a="1"/>
  <c r="D3" i="22"/>
  <c r="P828" i="1"/>
  <c r="F7" i="11"/>
  <c r="A9" i="25"/>
  <c r="A7" i="15"/>
  <c r="H17" i="8" a="1"/>
  <c r="H17" i="8"/>
  <c r="C9" i="25"/>
  <c r="E5" i="22" a="1"/>
  <c r="E5" i="22"/>
  <c r="D5" i="22" a="1"/>
  <c r="D5" i="22"/>
  <c r="G5" i="22" a="1"/>
  <c r="G5" i="22"/>
  <c r="E534" i="25"/>
  <c r="D534" i="25"/>
  <c r="E533" i="25"/>
  <c r="D533" i="25"/>
  <c r="E532" i="25"/>
  <c r="D532" i="25"/>
  <c r="E531" i="25"/>
  <c r="D531" i="25"/>
  <c r="E530" i="25"/>
  <c r="D530" i="25"/>
  <c r="E529" i="25"/>
  <c r="D529" i="25"/>
  <c r="E528" i="25"/>
  <c r="D528" i="25"/>
  <c r="E527" i="25"/>
  <c r="D527" i="25"/>
  <c r="E526" i="25"/>
  <c r="D526" i="25"/>
  <c r="E525" i="25"/>
  <c r="D525" i="25"/>
  <c r="E524" i="25"/>
  <c r="D524" i="25"/>
  <c r="E523" i="25"/>
  <c r="D523" i="25"/>
  <c r="E522" i="25"/>
  <c r="D522" i="25"/>
  <c r="E521" i="25"/>
  <c r="D521" i="25"/>
  <c r="E520" i="25"/>
  <c r="D520" i="25"/>
  <c r="E519" i="25"/>
  <c r="D519" i="25"/>
  <c r="E518" i="25"/>
  <c r="D518" i="25"/>
  <c r="E517" i="25"/>
  <c r="D517" i="25"/>
  <c r="E516" i="25"/>
  <c r="D516" i="25"/>
  <c r="E515" i="25"/>
  <c r="D515" i="25"/>
  <c r="E514" i="25"/>
  <c r="D514" i="25"/>
  <c r="E513" i="25"/>
  <c r="D513" i="25"/>
  <c r="E512" i="25"/>
  <c r="D512" i="25"/>
  <c r="E511" i="25"/>
  <c r="D511" i="25"/>
  <c r="E510" i="25"/>
  <c r="D510" i="25"/>
  <c r="E509" i="25"/>
  <c r="D509" i="25"/>
  <c r="E508" i="25"/>
  <c r="D508" i="25"/>
  <c r="E507" i="25"/>
  <c r="D507" i="25"/>
  <c r="E506" i="25"/>
  <c r="D506" i="25"/>
  <c r="E505" i="25"/>
  <c r="D505" i="25"/>
  <c r="E504" i="25"/>
  <c r="D504" i="25"/>
  <c r="E503" i="25"/>
  <c r="D503" i="25"/>
  <c r="E502" i="25"/>
  <c r="D502" i="25"/>
  <c r="E501" i="25"/>
  <c r="D501" i="25"/>
  <c r="E500" i="25"/>
  <c r="D500" i="25"/>
  <c r="E499" i="25"/>
  <c r="D499" i="25"/>
  <c r="E498" i="25"/>
  <c r="D498" i="25"/>
  <c r="E497" i="25"/>
  <c r="D497" i="25"/>
  <c r="E496" i="25"/>
  <c r="D496" i="25"/>
  <c r="E495" i="25"/>
  <c r="D495" i="25"/>
  <c r="E494" i="25"/>
  <c r="D494" i="25"/>
  <c r="E493" i="25"/>
  <c r="D493" i="25"/>
  <c r="E492" i="25"/>
  <c r="D492" i="25"/>
  <c r="E491" i="25"/>
  <c r="D491" i="25"/>
  <c r="E490" i="25"/>
  <c r="D490" i="25"/>
  <c r="E489" i="25"/>
  <c r="D489" i="25"/>
  <c r="E488" i="25"/>
  <c r="D488" i="25"/>
  <c r="E487" i="25"/>
  <c r="D487" i="25"/>
  <c r="E486" i="25"/>
  <c r="D486" i="25"/>
  <c r="E485" i="25"/>
  <c r="D485" i="25"/>
  <c r="E484" i="25"/>
  <c r="D484" i="25"/>
  <c r="E483" i="25"/>
  <c r="D483" i="25"/>
  <c r="E482" i="25"/>
  <c r="D482" i="25"/>
  <c r="E481" i="25"/>
  <c r="D481" i="25"/>
  <c r="E480" i="25"/>
  <c r="D480" i="25"/>
  <c r="E479" i="25"/>
  <c r="D479" i="25"/>
  <c r="E478" i="25"/>
  <c r="D478" i="25"/>
  <c r="E477" i="25"/>
  <c r="D477" i="25"/>
  <c r="E476" i="25"/>
  <c r="D476" i="25"/>
  <c r="E475" i="25"/>
  <c r="D475" i="25"/>
  <c r="E474" i="25"/>
  <c r="D474" i="25"/>
  <c r="E473" i="25"/>
  <c r="D473" i="25"/>
  <c r="E472" i="25"/>
  <c r="D472" i="25"/>
  <c r="E471" i="25"/>
  <c r="D471" i="25"/>
  <c r="E470" i="25"/>
  <c r="D470" i="25"/>
  <c r="E469" i="25"/>
  <c r="D469" i="25"/>
  <c r="E468" i="25"/>
  <c r="D468" i="25"/>
  <c r="E467" i="25"/>
  <c r="D467" i="25"/>
  <c r="E466" i="25"/>
  <c r="D466" i="25"/>
  <c r="E465" i="25"/>
  <c r="D465" i="25"/>
  <c r="E464" i="25"/>
  <c r="D464" i="25"/>
  <c r="E463" i="25"/>
  <c r="D463" i="25"/>
  <c r="E462" i="25"/>
  <c r="D462" i="25"/>
  <c r="E461" i="25"/>
  <c r="D461" i="25"/>
  <c r="E460" i="25"/>
  <c r="D460" i="25"/>
  <c r="E459" i="25"/>
  <c r="D459" i="25"/>
  <c r="E458" i="25"/>
  <c r="D458" i="25"/>
  <c r="E457" i="25"/>
  <c r="D457" i="25"/>
  <c r="E456" i="25"/>
  <c r="D456" i="25"/>
  <c r="E455" i="25"/>
  <c r="D455" i="25"/>
  <c r="E454" i="25"/>
  <c r="D454" i="25"/>
  <c r="E453" i="25"/>
  <c r="D453" i="25"/>
  <c r="E452" i="25"/>
  <c r="D452" i="25"/>
  <c r="E451" i="25"/>
  <c r="D451" i="25"/>
  <c r="E450" i="25"/>
  <c r="D450" i="25"/>
  <c r="E449" i="25"/>
  <c r="D449" i="25"/>
  <c r="E448" i="25"/>
  <c r="D448" i="25"/>
  <c r="E447" i="25"/>
  <c r="D447" i="25"/>
  <c r="E446" i="25"/>
  <c r="D446" i="25"/>
  <c r="E445" i="25"/>
  <c r="D445" i="25"/>
  <c r="E444" i="25"/>
  <c r="D444" i="25"/>
  <c r="E443" i="25"/>
  <c r="D443" i="25"/>
  <c r="E442" i="25"/>
  <c r="D442" i="25"/>
  <c r="E441" i="25"/>
  <c r="D441" i="25"/>
  <c r="E440" i="25"/>
  <c r="D440" i="25"/>
  <c r="E439" i="25"/>
  <c r="D439" i="25"/>
  <c r="E438" i="25"/>
  <c r="D438" i="25"/>
  <c r="E437" i="25"/>
  <c r="D437" i="25"/>
  <c r="E436" i="25"/>
  <c r="D436" i="25"/>
  <c r="E435" i="25"/>
  <c r="D435" i="25"/>
  <c r="E434" i="25"/>
  <c r="D434" i="25"/>
  <c r="E433" i="25"/>
  <c r="D433" i="25"/>
  <c r="E432" i="25"/>
  <c r="D432" i="25"/>
  <c r="E431" i="25"/>
  <c r="D431" i="25"/>
  <c r="E430" i="25"/>
  <c r="D430" i="25"/>
  <c r="E429" i="25"/>
  <c r="D429" i="25"/>
  <c r="E428" i="25"/>
  <c r="D428" i="25"/>
  <c r="E427" i="25"/>
  <c r="D427" i="25"/>
  <c r="E426" i="25"/>
  <c r="D426" i="25"/>
  <c r="E425" i="25"/>
  <c r="D425" i="25"/>
  <c r="E424" i="25"/>
  <c r="D424" i="25"/>
  <c r="E423" i="25"/>
  <c r="D423" i="25"/>
  <c r="E422" i="25"/>
  <c r="D422" i="25"/>
  <c r="E421" i="25"/>
  <c r="D421" i="25"/>
  <c r="E420" i="25"/>
  <c r="D420" i="25"/>
  <c r="E419" i="25"/>
  <c r="D419" i="25"/>
  <c r="E418" i="25"/>
  <c r="D418" i="25"/>
  <c r="E417" i="25"/>
  <c r="D417" i="25"/>
  <c r="E416" i="25"/>
  <c r="D416" i="25"/>
  <c r="E415" i="25"/>
  <c r="D415" i="25"/>
  <c r="E414" i="25"/>
  <c r="D414" i="25"/>
  <c r="E413" i="25"/>
  <c r="D413" i="25"/>
  <c r="E412" i="25"/>
  <c r="D412" i="25"/>
  <c r="E411" i="25"/>
  <c r="D411" i="25"/>
  <c r="E410" i="25"/>
  <c r="D410" i="25"/>
  <c r="E409" i="25"/>
  <c r="D409" i="25"/>
  <c r="E408" i="25"/>
  <c r="D408" i="25"/>
  <c r="E407" i="25"/>
  <c r="D407" i="25"/>
  <c r="E406" i="25"/>
  <c r="D406" i="25"/>
  <c r="E405" i="25"/>
  <c r="D405" i="25"/>
  <c r="E404" i="25"/>
  <c r="D404" i="25"/>
  <c r="E403" i="25"/>
  <c r="D403" i="25"/>
  <c r="E402" i="25"/>
  <c r="D402" i="25"/>
  <c r="E401" i="25"/>
  <c r="D401" i="25"/>
  <c r="E400" i="25"/>
  <c r="D400" i="25"/>
  <c r="E399" i="25"/>
  <c r="D399" i="25"/>
  <c r="E398" i="25"/>
  <c r="D398" i="25"/>
  <c r="E397" i="25"/>
  <c r="D397" i="25"/>
  <c r="E396" i="25"/>
  <c r="D396" i="25"/>
  <c r="E395" i="25"/>
  <c r="D395" i="25"/>
  <c r="E394" i="25"/>
  <c r="D394" i="25"/>
  <c r="E393" i="25"/>
  <c r="D393" i="25"/>
  <c r="E392" i="25"/>
  <c r="D392" i="25"/>
  <c r="E391" i="25"/>
  <c r="D391" i="25"/>
  <c r="E390" i="25"/>
  <c r="D390" i="25"/>
  <c r="E389" i="25"/>
  <c r="D389" i="25"/>
  <c r="E388" i="25"/>
  <c r="D388" i="25"/>
  <c r="E387" i="25"/>
  <c r="D387" i="25"/>
  <c r="E386" i="25"/>
  <c r="D386" i="25"/>
  <c r="E385" i="25"/>
  <c r="D385" i="25"/>
  <c r="E384" i="25"/>
  <c r="D384" i="25"/>
  <c r="E383" i="25"/>
  <c r="D383" i="25"/>
  <c r="E382" i="25"/>
  <c r="D382" i="25"/>
  <c r="E381" i="25"/>
  <c r="D381" i="25"/>
  <c r="E380" i="25"/>
  <c r="D380" i="25"/>
  <c r="E379" i="25"/>
  <c r="D379" i="25"/>
  <c r="E378" i="25"/>
  <c r="D378" i="25"/>
  <c r="E377" i="25"/>
  <c r="D377" i="25"/>
  <c r="E376" i="25"/>
  <c r="D376" i="25"/>
  <c r="E375" i="25"/>
  <c r="D375" i="25"/>
  <c r="E374" i="25"/>
  <c r="D374" i="25"/>
  <c r="E373" i="25"/>
  <c r="D373" i="25"/>
  <c r="E372" i="25"/>
  <c r="D372" i="25"/>
  <c r="E371" i="25"/>
  <c r="D371" i="25"/>
  <c r="E370" i="25"/>
  <c r="D370" i="25"/>
  <c r="E369" i="25"/>
  <c r="D369" i="25"/>
  <c r="E368" i="25"/>
  <c r="D368" i="25"/>
  <c r="E367" i="25"/>
  <c r="D367" i="25"/>
  <c r="E366" i="25"/>
  <c r="D366" i="25"/>
  <c r="E365" i="25"/>
  <c r="D365" i="25"/>
  <c r="E364" i="25"/>
  <c r="D364" i="25"/>
  <c r="E363" i="25"/>
  <c r="D363" i="25"/>
  <c r="E362" i="25"/>
  <c r="D362" i="25"/>
  <c r="E361" i="25"/>
  <c r="D361" i="25"/>
  <c r="E360" i="25"/>
  <c r="D360" i="25"/>
  <c r="E359" i="25"/>
  <c r="D359" i="25"/>
  <c r="E358" i="25"/>
  <c r="D358" i="25"/>
  <c r="E357" i="25"/>
  <c r="D357" i="25"/>
  <c r="E356" i="25"/>
  <c r="D356" i="25"/>
  <c r="E355" i="25"/>
  <c r="D355" i="25"/>
  <c r="E354" i="25"/>
  <c r="D354" i="25"/>
  <c r="E353" i="25"/>
  <c r="D353" i="25"/>
  <c r="E352" i="25"/>
  <c r="D352" i="25"/>
  <c r="E351" i="25"/>
  <c r="D351" i="25"/>
  <c r="E350" i="25"/>
  <c r="D350" i="25"/>
  <c r="E349" i="25"/>
  <c r="D349" i="25"/>
  <c r="E348" i="25"/>
  <c r="D348" i="25"/>
  <c r="E347" i="25"/>
  <c r="D347" i="25"/>
  <c r="E346" i="25"/>
  <c r="D346" i="25"/>
  <c r="E345" i="25"/>
  <c r="D345" i="25"/>
  <c r="E344" i="25"/>
  <c r="D344" i="25"/>
  <c r="E343" i="25"/>
  <c r="D343" i="25"/>
  <c r="E342" i="25"/>
  <c r="D342" i="25"/>
  <c r="E341" i="25"/>
  <c r="D341" i="25"/>
  <c r="E340" i="25"/>
  <c r="D340" i="25"/>
  <c r="E339" i="25"/>
  <c r="D339" i="25"/>
  <c r="E338" i="25"/>
  <c r="D338" i="25"/>
  <c r="E337" i="25"/>
  <c r="D337" i="25"/>
  <c r="E336" i="25"/>
  <c r="D336" i="25"/>
  <c r="E335" i="25"/>
  <c r="D335" i="25"/>
  <c r="E334" i="25"/>
  <c r="D334" i="25"/>
  <c r="E333" i="25"/>
  <c r="D333" i="25"/>
  <c r="E332" i="25"/>
  <c r="D332" i="25"/>
  <c r="E331" i="25"/>
  <c r="D331" i="25"/>
  <c r="E330" i="25"/>
  <c r="D330" i="25"/>
  <c r="E329" i="25"/>
  <c r="D329" i="25"/>
  <c r="E328" i="25"/>
  <c r="D328" i="25"/>
  <c r="E327" i="25"/>
  <c r="D327" i="25"/>
  <c r="E326" i="25"/>
  <c r="D326" i="25"/>
  <c r="E325" i="25"/>
  <c r="D325" i="25"/>
  <c r="E324" i="25"/>
  <c r="D324" i="25"/>
  <c r="E323" i="25"/>
  <c r="D323" i="25"/>
  <c r="E322" i="25"/>
  <c r="D322" i="25"/>
  <c r="E321" i="25"/>
  <c r="D321" i="25"/>
  <c r="E320" i="25"/>
  <c r="D320" i="25"/>
  <c r="E319" i="25"/>
  <c r="D319" i="25"/>
  <c r="E318" i="25"/>
  <c r="D318" i="25"/>
  <c r="E317" i="25"/>
  <c r="D317" i="25"/>
  <c r="E316" i="25"/>
  <c r="D316" i="25"/>
  <c r="E315" i="25"/>
  <c r="D315" i="25"/>
  <c r="E314" i="25"/>
  <c r="D314" i="25"/>
  <c r="E313" i="25"/>
  <c r="D313" i="25"/>
  <c r="E312" i="25"/>
  <c r="D312" i="25"/>
  <c r="E311" i="25"/>
  <c r="D311" i="25"/>
  <c r="E310" i="25"/>
  <c r="D310" i="25"/>
  <c r="E309" i="25"/>
  <c r="D309" i="25"/>
  <c r="E308" i="25"/>
  <c r="D308" i="25"/>
  <c r="E307" i="25"/>
  <c r="D307" i="25"/>
  <c r="E306" i="25"/>
  <c r="D306" i="25"/>
  <c r="E305" i="25"/>
  <c r="D305" i="25"/>
  <c r="E304" i="25"/>
  <c r="D304" i="25"/>
  <c r="E303" i="25"/>
  <c r="D303" i="25"/>
  <c r="E302" i="25"/>
  <c r="D302" i="25"/>
  <c r="E301" i="25"/>
  <c r="D301" i="25"/>
  <c r="E300" i="25"/>
  <c r="D300" i="25"/>
  <c r="E299" i="25"/>
  <c r="D299" i="25"/>
  <c r="E298" i="25"/>
  <c r="D298" i="25"/>
  <c r="E297" i="25"/>
  <c r="D297" i="25"/>
  <c r="E296" i="25"/>
  <c r="D296" i="25"/>
  <c r="E295" i="25"/>
  <c r="D295" i="25"/>
  <c r="E294" i="25"/>
  <c r="D294" i="25"/>
  <c r="E293" i="25"/>
  <c r="D293" i="25"/>
  <c r="E292" i="25"/>
  <c r="D292" i="25"/>
  <c r="E291" i="25"/>
  <c r="D291" i="25"/>
  <c r="E290" i="25"/>
  <c r="D290" i="25"/>
  <c r="E289" i="25"/>
  <c r="D289" i="25"/>
  <c r="E288" i="25"/>
  <c r="D288" i="25"/>
  <c r="E287" i="25"/>
  <c r="D287" i="25"/>
  <c r="E286" i="25"/>
  <c r="D286" i="25"/>
  <c r="E285" i="25"/>
  <c r="D285" i="25"/>
  <c r="E284" i="25"/>
  <c r="D284" i="25"/>
  <c r="E283" i="25"/>
  <c r="D283" i="25"/>
  <c r="E282" i="25"/>
  <c r="D282" i="25"/>
  <c r="E281" i="25"/>
  <c r="D281" i="25"/>
  <c r="E280" i="25"/>
  <c r="D280" i="25"/>
  <c r="E279" i="25"/>
  <c r="D279" i="25"/>
  <c r="E278" i="25"/>
  <c r="D278" i="25"/>
  <c r="E277" i="25"/>
  <c r="D277" i="25"/>
  <c r="E276" i="25"/>
  <c r="D276" i="25"/>
  <c r="E275" i="25"/>
  <c r="D275" i="25"/>
  <c r="E274" i="25"/>
  <c r="D274" i="25"/>
  <c r="E273" i="25"/>
  <c r="D273" i="25"/>
  <c r="E272" i="25"/>
  <c r="D272" i="25"/>
  <c r="E271" i="25"/>
  <c r="D271" i="25"/>
  <c r="E270" i="25"/>
  <c r="D270" i="25"/>
  <c r="E269" i="25"/>
  <c r="D269" i="25"/>
  <c r="E268" i="25"/>
  <c r="D268" i="25"/>
  <c r="E267" i="25"/>
  <c r="D267" i="25"/>
  <c r="E266" i="25"/>
  <c r="D266" i="25"/>
  <c r="E265" i="25"/>
  <c r="D265" i="25"/>
  <c r="E264" i="25"/>
  <c r="D264" i="25"/>
  <c r="E263" i="25"/>
  <c r="D263" i="25"/>
  <c r="E262" i="25"/>
  <c r="D262" i="25"/>
  <c r="E261" i="25"/>
  <c r="D261" i="25"/>
  <c r="E260" i="25"/>
  <c r="D260" i="25"/>
  <c r="E259" i="25"/>
  <c r="D259" i="25"/>
  <c r="E258" i="25"/>
  <c r="D258" i="25"/>
  <c r="E257" i="25"/>
  <c r="D257" i="25"/>
  <c r="E256" i="25"/>
  <c r="D256" i="25"/>
  <c r="E255" i="25"/>
  <c r="D255" i="25"/>
  <c r="E254" i="25"/>
  <c r="D254" i="25"/>
  <c r="E253" i="25"/>
  <c r="D253" i="25"/>
  <c r="E252" i="25"/>
  <c r="D252" i="25"/>
  <c r="E251" i="25"/>
  <c r="D251" i="25"/>
  <c r="E250" i="25"/>
  <c r="D250" i="25"/>
  <c r="E249" i="25"/>
  <c r="D249" i="25"/>
  <c r="E248" i="25"/>
  <c r="D248" i="25"/>
  <c r="E247" i="25"/>
  <c r="D247" i="25"/>
  <c r="E246" i="25"/>
  <c r="D246" i="25"/>
  <c r="E245" i="25"/>
  <c r="D245" i="25"/>
  <c r="E244" i="25"/>
  <c r="D244" i="25"/>
  <c r="E243" i="25"/>
  <c r="D243" i="25"/>
  <c r="E242" i="25"/>
  <c r="D242" i="25"/>
  <c r="E241" i="25"/>
  <c r="D241" i="25"/>
  <c r="E240" i="25"/>
  <c r="D240" i="25"/>
  <c r="E239" i="25"/>
  <c r="D239" i="25"/>
  <c r="E238" i="25"/>
  <c r="D238" i="25"/>
  <c r="E237" i="25"/>
  <c r="D237" i="25"/>
  <c r="E236" i="25"/>
  <c r="D236" i="25"/>
  <c r="E235" i="25"/>
  <c r="D235" i="25"/>
  <c r="E234" i="25"/>
  <c r="D234" i="25"/>
  <c r="E233" i="25"/>
  <c r="D233" i="25"/>
  <c r="E232" i="25"/>
  <c r="D232" i="25"/>
  <c r="E231" i="25"/>
  <c r="D231" i="25"/>
  <c r="E230" i="25"/>
  <c r="D230" i="25"/>
  <c r="E229" i="25"/>
  <c r="D229" i="25"/>
  <c r="E228" i="25"/>
  <c r="D228" i="25"/>
  <c r="E227" i="25"/>
  <c r="D227" i="25"/>
  <c r="E226" i="25"/>
  <c r="D226" i="25"/>
  <c r="E225" i="25"/>
  <c r="D225" i="25"/>
  <c r="E224" i="25"/>
  <c r="D224" i="25"/>
  <c r="E223" i="25"/>
  <c r="D223" i="25"/>
  <c r="E222" i="25"/>
  <c r="D222" i="25"/>
  <c r="E221" i="25"/>
  <c r="D221" i="25"/>
  <c r="E220" i="25"/>
  <c r="D220" i="25"/>
  <c r="E219" i="25"/>
  <c r="D219" i="25"/>
  <c r="E218" i="25"/>
  <c r="D218" i="25"/>
  <c r="E217" i="25"/>
  <c r="D217" i="25"/>
  <c r="E216" i="25"/>
  <c r="D216" i="25"/>
  <c r="E215" i="25"/>
  <c r="D215" i="25"/>
  <c r="E214" i="25"/>
  <c r="D214" i="25"/>
  <c r="E213" i="25"/>
  <c r="D213" i="25"/>
  <c r="E212" i="25"/>
  <c r="D212" i="25"/>
  <c r="E211" i="25"/>
  <c r="D211" i="25"/>
  <c r="E210" i="25"/>
  <c r="D210" i="25"/>
  <c r="E209" i="25"/>
  <c r="D209" i="25"/>
  <c r="E208" i="25"/>
  <c r="D208" i="25"/>
  <c r="E207" i="25"/>
  <c r="D207" i="25"/>
  <c r="E206" i="25"/>
  <c r="D206" i="25"/>
  <c r="E205" i="25"/>
  <c r="D205" i="25"/>
  <c r="E204" i="25"/>
  <c r="D204" i="25"/>
  <c r="E203" i="25"/>
  <c r="D203" i="25"/>
  <c r="E202" i="25"/>
  <c r="D202" i="25"/>
  <c r="E201" i="25"/>
  <c r="D201" i="25"/>
  <c r="E200" i="25"/>
  <c r="D200" i="25"/>
  <c r="E199" i="25"/>
  <c r="D199" i="25"/>
  <c r="E198" i="25"/>
  <c r="D198" i="25"/>
  <c r="E197" i="25"/>
  <c r="D197" i="25"/>
  <c r="E196" i="25"/>
  <c r="D196" i="25"/>
  <c r="E195" i="25"/>
  <c r="D195" i="25"/>
  <c r="E194" i="25"/>
  <c r="D194" i="25"/>
  <c r="E193" i="25"/>
  <c r="D193" i="25"/>
  <c r="E192" i="25"/>
  <c r="D192" i="25"/>
  <c r="E191" i="25"/>
  <c r="D191" i="25"/>
  <c r="E190" i="25"/>
  <c r="D190" i="25"/>
  <c r="E189" i="25"/>
  <c r="D189" i="25"/>
  <c r="E188" i="25"/>
  <c r="D188" i="25"/>
  <c r="E187" i="25"/>
  <c r="D187" i="25"/>
  <c r="E186" i="25"/>
  <c r="D186" i="25"/>
  <c r="E185" i="25"/>
  <c r="D185" i="25"/>
  <c r="E184" i="25"/>
  <c r="D184" i="25"/>
  <c r="E183" i="25"/>
  <c r="D183" i="25"/>
  <c r="E182" i="25"/>
  <c r="D182" i="25"/>
  <c r="E181" i="25"/>
  <c r="D181" i="25"/>
  <c r="E180" i="25"/>
  <c r="D180" i="25"/>
  <c r="E179" i="25"/>
  <c r="D179" i="25"/>
  <c r="E178" i="25"/>
  <c r="D178" i="25"/>
  <c r="E177" i="25"/>
  <c r="D177" i="25"/>
  <c r="E176" i="25"/>
  <c r="D176" i="25"/>
  <c r="E175" i="25"/>
  <c r="D175" i="25"/>
  <c r="E174" i="25"/>
  <c r="D174" i="25"/>
  <c r="E173" i="25"/>
  <c r="D173" i="25"/>
  <c r="E172" i="25"/>
  <c r="D172" i="25"/>
  <c r="E171" i="25"/>
  <c r="D171" i="25"/>
  <c r="E170" i="25"/>
  <c r="D170" i="25"/>
  <c r="E169" i="25"/>
  <c r="D169" i="25"/>
  <c r="E168" i="25"/>
  <c r="D168" i="25"/>
  <c r="E167" i="25"/>
  <c r="D167" i="25"/>
  <c r="E166" i="25"/>
  <c r="D166" i="25"/>
  <c r="E165" i="25"/>
  <c r="D165" i="25"/>
  <c r="E164" i="25"/>
  <c r="D164" i="25"/>
  <c r="E163" i="25"/>
  <c r="D163" i="25"/>
  <c r="E162" i="25"/>
  <c r="D162" i="25"/>
  <c r="E161" i="25"/>
  <c r="D161" i="25"/>
  <c r="E160" i="25"/>
  <c r="D160" i="25"/>
  <c r="E159" i="25"/>
  <c r="D159" i="25"/>
  <c r="E158" i="25"/>
  <c r="D158" i="25"/>
  <c r="E157" i="25"/>
  <c r="D157" i="25"/>
  <c r="E156" i="25"/>
  <c r="D156" i="25"/>
  <c r="E155" i="25"/>
  <c r="D155" i="25"/>
  <c r="E154" i="25"/>
  <c r="D154" i="25"/>
  <c r="E153" i="25"/>
  <c r="D153" i="25"/>
  <c r="E152" i="25"/>
  <c r="D152" i="25"/>
  <c r="E151" i="25"/>
  <c r="D151" i="25"/>
  <c r="E150" i="25"/>
  <c r="D150" i="25"/>
  <c r="E149" i="25"/>
  <c r="D149" i="25"/>
  <c r="E148" i="25"/>
  <c r="D148" i="25"/>
  <c r="E147" i="25"/>
  <c r="D147" i="25"/>
  <c r="E146" i="25"/>
  <c r="D146" i="25"/>
  <c r="E145" i="25"/>
  <c r="D145" i="25"/>
  <c r="E144" i="25"/>
  <c r="D144" i="25"/>
  <c r="E143" i="25"/>
  <c r="D143" i="25"/>
  <c r="E142" i="25"/>
  <c r="D142" i="25"/>
  <c r="E141" i="25"/>
  <c r="D141" i="25"/>
  <c r="E140" i="25"/>
  <c r="D140" i="25"/>
  <c r="E139" i="25"/>
  <c r="D139" i="25"/>
  <c r="E138" i="25"/>
  <c r="D138" i="25"/>
  <c r="E137" i="25"/>
  <c r="D137" i="25"/>
  <c r="E136" i="25"/>
  <c r="D136" i="25"/>
  <c r="E135" i="25"/>
  <c r="D135" i="25"/>
  <c r="E134" i="25"/>
  <c r="D134" i="25"/>
  <c r="E133" i="25"/>
  <c r="D133" i="25"/>
  <c r="E132" i="25"/>
  <c r="D132" i="25"/>
  <c r="E131" i="25"/>
  <c r="D131" i="25"/>
  <c r="E130" i="25"/>
  <c r="D130" i="25"/>
  <c r="E129" i="25"/>
  <c r="D129" i="25"/>
  <c r="E128" i="25"/>
  <c r="D128" i="25"/>
  <c r="E127" i="25"/>
  <c r="D127" i="25"/>
  <c r="E126" i="25"/>
  <c r="D126" i="25"/>
  <c r="E125" i="25"/>
  <c r="D125" i="25"/>
  <c r="E124" i="25"/>
  <c r="D124" i="25"/>
  <c r="E123" i="25"/>
  <c r="D123" i="25"/>
  <c r="E122" i="25"/>
  <c r="D122" i="25"/>
  <c r="E121" i="25"/>
  <c r="D121" i="25"/>
  <c r="E120" i="25"/>
  <c r="D120" i="25"/>
  <c r="E119" i="25"/>
  <c r="D119" i="25"/>
  <c r="E118" i="25"/>
  <c r="D118" i="25"/>
  <c r="E117" i="25"/>
  <c r="D117" i="25"/>
  <c r="E116" i="25"/>
  <c r="D116" i="25"/>
  <c r="E115" i="25"/>
  <c r="D115" i="25"/>
  <c r="E114" i="25"/>
  <c r="D114" i="25"/>
  <c r="E113" i="25"/>
  <c r="D113" i="25"/>
  <c r="E112" i="25"/>
  <c r="D112" i="25"/>
  <c r="E111" i="25"/>
  <c r="D111" i="25"/>
  <c r="E110" i="25"/>
  <c r="D110" i="25"/>
  <c r="E109" i="25"/>
  <c r="D109" i="25"/>
  <c r="E108" i="25"/>
  <c r="D108" i="25"/>
  <c r="E107" i="25"/>
  <c r="D107" i="25"/>
  <c r="E106" i="25"/>
  <c r="D106" i="25"/>
  <c r="E105" i="25"/>
  <c r="D105" i="25"/>
  <c r="E104" i="25"/>
  <c r="D104" i="25"/>
  <c r="E103" i="25"/>
  <c r="D103" i="25"/>
  <c r="E102" i="25"/>
  <c r="D102" i="25"/>
  <c r="E101" i="25"/>
  <c r="D101" i="25"/>
  <c r="E100" i="25"/>
  <c r="D100" i="25"/>
  <c r="E99" i="25"/>
  <c r="D99" i="25"/>
  <c r="E98" i="25"/>
  <c r="D98" i="25"/>
  <c r="E97" i="25"/>
  <c r="D97" i="25"/>
  <c r="E96" i="25"/>
  <c r="D96" i="25"/>
  <c r="E95" i="25"/>
  <c r="D95" i="25"/>
  <c r="E94" i="25"/>
  <c r="D94" i="25"/>
  <c r="E93" i="25"/>
  <c r="D93" i="25"/>
  <c r="E92" i="25"/>
  <c r="D92" i="25"/>
  <c r="E91" i="25"/>
  <c r="D91" i="25"/>
  <c r="E90" i="25"/>
  <c r="D90" i="25"/>
  <c r="E89" i="25"/>
  <c r="D89" i="25"/>
  <c r="E88" i="25"/>
  <c r="D88" i="25"/>
  <c r="E87" i="25"/>
  <c r="D87" i="25"/>
  <c r="E86" i="25"/>
  <c r="D86" i="25"/>
  <c r="E85" i="25"/>
  <c r="D85" i="25"/>
  <c r="E84" i="25"/>
  <c r="D84" i="25"/>
  <c r="E83" i="25"/>
  <c r="D83" i="25"/>
  <c r="E82" i="25"/>
  <c r="D82" i="25"/>
  <c r="E81" i="25"/>
  <c r="D81" i="25"/>
  <c r="E80" i="25"/>
  <c r="D80" i="25"/>
  <c r="E79" i="25"/>
  <c r="D79" i="25"/>
  <c r="E78" i="25"/>
  <c r="D78" i="25"/>
  <c r="E77" i="25"/>
  <c r="D77" i="25"/>
  <c r="E76" i="25"/>
  <c r="D76" i="25"/>
  <c r="E75" i="25"/>
  <c r="D75" i="25"/>
  <c r="E74" i="25"/>
  <c r="D74" i="25"/>
  <c r="E73" i="25"/>
  <c r="D73" i="25"/>
  <c r="E72" i="25"/>
  <c r="D72" i="25"/>
  <c r="E71" i="25"/>
  <c r="D71" i="25"/>
  <c r="E70" i="25"/>
  <c r="D70" i="25"/>
  <c r="E69" i="25"/>
  <c r="D69" i="25"/>
  <c r="E68" i="25"/>
  <c r="D68" i="25"/>
  <c r="E67" i="25"/>
  <c r="D67" i="25"/>
  <c r="E66" i="25"/>
  <c r="D66" i="25"/>
  <c r="E65" i="25"/>
  <c r="D65" i="25"/>
  <c r="E64" i="25"/>
  <c r="D64" i="25"/>
  <c r="E63" i="25"/>
  <c r="D63" i="25"/>
  <c r="E62" i="25"/>
  <c r="D62" i="25"/>
  <c r="E61" i="25"/>
  <c r="D61" i="25"/>
  <c r="E60" i="25"/>
  <c r="D60" i="25"/>
  <c r="E59" i="25"/>
  <c r="D59" i="25"/>
  <c r="E58" i="25"/>
  <c r="D58" i="25"/>
  <c r="E57" i="25"/>
  <c r="D57" i="25"/>
  <c r="E56" i="25"/>
  <c r="D56" i="25"/>
  <c r="E55" i="25"/>
  <c r="D55" i="25"/>
  <c r="E54" i="25"/>
  <c r="D54" i="25"/>
  <c r="E53" i="25"/>
  <c r="D53" i="25"/>
  <c r="E52" i="25"/>
  <c r="D52" i="25"/>
  <c r="E51" i="25"/>
  <c r="D51" i="25"/>
  <c r="E50" i="25"/>
  <c r="D50" i="25"/>
  <c r="E49" i="25"/>
  <c r="D49" i="25"/>
  <c r="E48" i="25"/>
  <c r="D48" i="25"/>
  <c r="E47" i="25"/>
  <c r="D47" i="25"/>
  <c r="E46" i="25"/>
  <c r="D46" i="25"/>
  <c r="E45" i="25"/>
  <c r="D45" i="25"/>
  <c r="E44" i="25"/>
  <c r="D44" i="25"/>
  <c r="E43" i="25"/>
  <c r="D43" i="25"/>
  <c r="E42" i="25"/>
  <c r="D42" i="25"/>
  <c r="E41" i="25"/>
  <c r="D41" i="25"/>
  <c r="E40" i="25"/>
  <c r="D40" i="25"/>
  <c r="E39" i="25"/>
  <c r="D39" i="25"/>
  <c r="E38" i="25"/>
  <c r="D38" i="25"/>
  <c r="E37" i="25"/>
  <c r="D37" i="25"/>
  <c r="E36" i="25"/>
  <c r="D36" i="25"/>
  <c r="E35" i="25"/>
  <c r="D35" i="25"/>
  <c r="E34" i="25"/>
  <c r="D34" i="25"/>
  <c r="E33" i="25"/>
  <c r="D33" i="25"/>
  <c r="E32" i="25"/>
  <c r="D32" i="25"/>
  <c r="E31" i="25"/>
  <c r="D31" i="25"/>
  <c r="E30" i="25"/>
  <c r="D30" i="25"/>
  <c r="E29" i="25"/>
  <c r="D29" i="25"/>
  <c r="E28" i="25"/>
  <c r="D28" i="25"/>
  <c r="E27" i="25"/>
  <c r="D27" i="25"/>
  <c r="E26" i="25"/>
  <c r="D26" i="25"/>
  <c r="E25" i="25"/>
  <c r="D25" i="25"/>
  <c r="E24" i="25"/>
  <c r="D24" i="25"/>
  <c r="E23" i="25"/>
  <c r="D23" i="25"/>
  <c r="E22" i="25"/>
  <c r="D22" i="25"/>
  <c r="E21" i="25"/>
  <c r="D21" i="25"/>
  <c r="E20" i="25"/>
  <c r="D20" i="25"/>
  <c r="E19" i="25"/>
  <c r="D19" i="25"/>
  <c r="E18" i="25"/>
  <c r="D18" i="25"/>
  <c r="E17" i="25"/>
  <c r="D17" i="25"/>
  <c r="E16" i="25"/>
  <c r="D16" i="25"/>
  <c r="E15" i="25"/>
  <c r="D15" i="25"/>
  <c r="E14" i="25"/>
  <c r="D14" i="25"/>
  <c r="E13" i="25"/>
  <c r="D13" i="25"/>
  <c r="E12" i="25"/>
  <c r="D12" i="25"/>
  <c r="E11" i="25"/>
  <c r="D11" i="25"/>
  <c r="D10" i="25"/>
  <c r="B17" i="22"/>
  <c r="B16" i="22"/>
  <c r="B15" i="22"/>
  <c r="B14" i="22"/>
  <c r="E10" i="25" l="1"/>
  <c r="G10" i="22" l="1"/>
  <c r="G9" i="22"/>
  <c r="G14" i="22" s="1"/>
  <c r="G17" i="22" l="1"/>
  <c r="G16" i="22"/>
  <c r="G15" i="22"/>
  <c r="F9" i="22"/>
  <c r="F10" i="22"/>
  <c r="F14" i="22" l="1"/>
  <c r="F17" i="22"/>
  <c r="F15" i="22"/>
  <c r="E9" i="22"/>
  <c r="E10" i="22"/>
  <c r="E17" i="22" l="1"/>
  <c r="E16" i="22"/>
  <c r="E15" i="22"/>
  <c r="E14" i="22"/>
  <c r="D10" i="22"/>
  <c r="D9" i="22"/>
  <c r="E6" i="15"/>
  <c r="D6" i="15"/>
  <c r="C6" i="15"/>
  <c r="B6" i="15"/>
  <c r="A6" i="15"/>
  <c r="C36" i="12"/>
  <c r="A36" i="12"/>
  <c r="C35" i="12"/>
  <c r="B35" i="12"/>
  <c r="A35" i="12"/>
  <c r="C34" i="12"/>
  <c r="A34" i="12"/>
  <c r="C33" i="12"/>
  <c r="A33" i="12"/>
  <c r="C32" i="12"/>
  <c r="B32" i="12"/>
  <c r="Y28" i="12"/>
  <c r="B36" i="12" s="1"/>
  <c r="S28" i="12"/>
  <c r="M28" i="12"/>
  <c r="B34" i="12" s="1"/>
  <c r="F28" i="12"/>
  <c r="B33" i="12" s="1"/>
  <c r="Y27" i="12"/>
  <c r="S27" i="12"/>
  <c r="M27" i="12"/>
  <c r="F27" i="12"/>
  <c r="Y26" i="12"/>
  <c r="S26" i="12"/>
  <c r="M26" i="12"/>
  <c r="F26" i="12"/>
  <c r="Y25" i="12"/>
  <c r="S25" i="12"/>
  <c r="M25" i="12"/>
  <c r="F25" i="12"/>
  <c r="Y24" i="12"/>
  <c r="S24" i="12"/>
  <c r="M24" i="12"/>
  <c r="F24" i="12"/>
  <c r="Y23" i="12"/>
  <c r="S23" i="12"/>
  <c r="M23" i="12"/>
  <c r="F23" i="12"/>
  <c r="Y22" i="12"/>
  <c r="S22" i="12"/>
  <c r="M22" i="12"/>
  <c r="F22" i="12"/>
  <c r="Y21" i="12"/>
  <c r="S21" i="12"/>
  <c r="M21" i="12"/>
  <c r="F21" i="12"/>
  <c r="Y20" i="12"/>
  <c r="S20" i="12"/>
  <c r="M20" i="12"/>
  <c r="F20" i="12"/>
  <c r="Y19" i="12"/>
  <c r="S19" i="12"/>
  <c r="M19" i="12"/>
  <c r="F19" i="12"/>
  <c r="Y18" i="12"/>
  <c r="S18" i="12"/>
  <c r="M18" i="12"/>
  <c r="F18" i="12"/>
  <c r="Y17" i="12"/>
  <c r="S17" i="12"/>
  <c r="M17" i="12"/>
  <c r="F17" i="12"/>
  <c r="Y16" i="12"/>
  <c r="S16" i="12"/>
  <c r="M16" i="12"/>
  <c r="F16" i="12"/>
  <c r="Y15" i="12"/>
  <c r="S15" i="12"/>
  <c r="M15" i="12"/>
  <c r="F15" i="12"/>
  <c r="Y14" i="12"/>
  <c r="S14" i="12"/>
  <c r="M14" i="12"/>
  <c r="F14" i="12"/>
  <c r="Y13" i="12"/>
  <c r="S13" i="12"/>
  <c r="M13" i="12"/>
  <c r="F13" i="12"/>
  <c r="Y12" i="12"/>
  <c r="S12" i="12"/>
  <c r="M12" i="12"/>
  <c r="F12" i="12"/>
  <c r="Y11" i="12"/>
  <c r="S11" i="12"/>
  <c r="M11" i="12"/>
  <c r="F11" i="12"/>
  <c r="Y10" i="12"/>
  <c r="S10" i="12"/>
  <c r="M10" i="12"/>
  <c r="F10" i="12"/>
  <c r="Y9" i="12"/>
  <c r="S9" i="12"/>
  <c r="M9" i="12"/>
  <c r="F9" i="12"/>
  <c r="Y8" i="12"/>
  <c r="S8" i="12"/>
  <c r="M8" i="12"/>
  <c r="F8" i="12"/>
  <c r="Y7" i="12"/>
  <c r="S7" i="12"/>
  <c r="M7" i="12"/>
  <c r="F7" i="12"/>
  <c r="F6" i="12"/>
  <c r="C38" i="11"/>
  <c r="B38" i="11"/>
  <c r="C37" i="11"/>
  <c r="B37" i="11"/>
  <c r="C36" i="11"/>
  <c r="B36" i="11"/>
  <c r="C35" i="11"/>
  <c r="B35" i="11"/>
  <c r="I6" i="11"/>
  <c r="H6" i="11"/>
  <c r="G6" i="11"/>
  <c r="F6" i="11"/>
  <c r="E6" i="11"/>
  <c r="D6" i="11"/>
  <c r="C6" i="11"/>
  <c r="B6" i="11"/>
  <c r="O46" i="10"/>
  <c r="N46" i="10"/>
  <c r="M46" i="10"/>
  <c r="L46" i="10"/>
  <c r="K46" i="10"/>
  <c r="O45" i="10"/>
  <c r="N45" i="10"/>
  <c r="M45" i="10"/>
  <c r="L45" i="10"/>
  <c r="K45" i="10"/>
  <c r="O44" i="10"/>
  <c r="N44" i="10"/>
  <c r="M44" i="10"/>
  <c r="L44" i="10"/>
  <c r="K44" i="10"/>
  <c r="O43" i="10"/>
  <c r="N43" i="10"/>
  <c r="M43" i="10"/>
  <c r="L43" i="10"/>
  <c r="K43" i="10"/>
  <c r="O42" i="10"/>
  <c r="N42" i="10"/>
  <c r="M42" i="10"/>
  <c r="L42" i="10"/>
  <c r="K42" i="10"/>
  <c r="O41" i="10"/>
  <c r="N41" i="10"/>
  <c r="M41" i="10"/>
  <c r="L41" i="10"/>
  <c r="K41" i="10"/>
  <c r="O40" i="10"/>
  <c r="N40" i="10"/>
  <c r="M40" i="10"/>
  <c r="L40" i="10"/>
  <c r="K40" i="10"/>
  <c r="O39" i="10"/>
  <c r="N39" i="10"/>
  <c r="M39" i="10"/>
  <c r="L39" i="10"/>
  <c r="K39" i="10"/>
  <c r="O38" i="10"/>
  <c r="N38" i="10"/>
  <c r="M38" i="10"/>
  <c r="L38" i="10"/>
  <c r="K38" i="10"/>
  <c r="O37" i="10"/>
  <c r="N37" i="10"/>
  <c r="M37" i="10"/>
  <c r="L37" i="10"/>
  <c r="K37" i="10"/>
  <c r="O36" i="10"/>
  <c r="N36" i="10"/>
  <c r="M36" i="10"/>
  <c r="L36" i="10"/>
  <c r="K36" i="10"/>
  <c r="O35" i="10"/>
  <c r="N35" i="10"/>
  <c r="M35" i="10"/>
  <c r="L35" i="10"/>
  <c r="K35" i="10"/>
  <c r="O34" i="10"/>
  <c r="N34" i="10"/>
  <c r="M34" i="10"/>
  <c r="L34" i="10"/>
  <c r="K34" i="10"/>
  <c r="O33" i="10"/>
  <c r="N33" i="10"/>
  <c r="M33" i="10"/>
  <c r="L33" i="10"/>
  <c r="K33" i="10"/>
  <c r="O32" i="10"/>
  <c r="N32" i="10"/>
  <c r="M32" i="10"/>
  <c r="L32" i="10"/>
  <c r="K32" i="10"/>
  <c r="O31" i="10"/>
  <c r="N31" i="10"/>
  <c r="M31" i="10"/>
  <c r="L31" i="10"/>
  <c r="K31" i="10"/>
  <c r="O30" i="10"/>
  <c r="N30" i="10"/>
  <c r="M30" i="10"/>
  <c r="L30" i="10"/>
  <c r="K30" i="10"/>
  <c r="O29" i="10"/>
  <c r="N29" i="10"/>
  <c r="M29" i="10"/>
  <c r="L29" i="10"/>
  <c r="K29" i="10"/>
  <c r="O28" i="10"/>
  <c r="N28" i="10"/>
  <c r="M28" i="10"/>
  <c r="L28" i="10"/>
  <c r="K28" i="10"/>
  <c r="O27" i="10"/>
  <c r="N27" i="10"/>
  <c r="M27" i="10"/>
  <c r="L27" i="10"/>
  <c r="K27" i="10"/>
  <c r="O26" i="10"/>
  <c r="N26" i="10"/>
  <c r="M26" i="10"/>
  <c r="L26" i="10"/>
  <c r="K26" i="10"/>
  <c r="O25" i="10"/>
  <c r="N25" i="10"/>
  <c r="M25" i="10"/>
  <c r="L25" i="10"/>
  <c r="K25" i="10"/>
  <c r="O24" i="10"/>
  <c r="N24" i="10"/>
  <c r="M24" i="10"/>
  <c r="L24" i="10"/>
  <c r="K24" i="10"/>
  <c r="O23" i="10"/>
  <c r="N23" i="10"/>
  <c r="M23" i="10"/>
  <c r="L23" i="10"/>
  <c r="K23" i="10"/>
  <c r="O22" i="10"/>
  <c r="N22" i="10"/>
  <c r="M22" i="10"/>
  <c r="L22" i="10"/>
  <c r="K22" i="10"/>
  <c r="O21" i="10"/>
  <c r="N21" i="10"/>
  <c r="M21" i="10"/>
  <c r="L21" i="10"/>
  <c r="K21" i="10"/>
  <c r="O20" i="10"/>
  <c r="N20" i="10"/>
  <c r="M20" i="10"/>
  <c r="L20" i="10"/>
  <c r="K20" i="10"/>
  <c r="O19" i="10"/>
  <c r="N19" i="10"/>
  <c r="M19" i="10"/>
  <c r="L19" i="10"/>
  <c r="K19" i="10"/>
  <c r="O18" i="10"/>
  <c r="N18" i="10"/>
  <c r="M18" i="10"/>
  <c r="L18" i="10"/>
  <c r="K18" i="10"/>
  <c r="O17" i="10"/>
  <c r="N17" i="10"/>
  <c r="M17" i="10"/>
  <c r="L17" i="10"/>
  <c r="K17" i="10"/>
  <c r="O16" i="10"/>
  <c r="N16" i="10"/>
  <c r="M16" i="10"/>
  <c r="L16" i="10"/>
  <c r="K16" i="10"/>
  <c r="O15" i="10"/>
  <c r="N15" i="10"/>
  <c r="M15" i="10"/>
  <c r="L15" i="10"/>
  <c r="K15" i="10"/>
  <c r="O14" i="10"/>
  <c r="N14" i="10"/>
  <c r="M14" i="10"/>
  <c r="L14" i="10"/>
  <c r="K14" i="10"/>
  <c r="O13" i="10"/>
  <c r="N13" i="10"/>
  <c r="M13" i="10"/>
  <c r="L13" i="10"/>
  <c r="K13" i="10"/>
  <c r="O12" i="10"/>
  <c r="N12" i="10"/>
  <c r="M12" i="10"/>
  <c r="L12" i="10"/>
  <c r="K12" i="10"/>
  <c r="O11" i="10"/>
  <c r="N11" i="10"/>
  <c r="M11" i="10"/>
  <c r="L11" i="10"/>
  <c r="K11" i="10"/>
  <c r="O10" i="10"/>
  <c r="N10" i="10"/>
  <c r="M10" i="10"/>
  <c r="L10" i="10"/>
  <c r="K10" i="10"/>
  <c r="O9" i="10"/>
  <c r="N9" i="10"/>
  <c r="M9" i="10"/>
  <c r="L9" i="10"/>
  <c r="K9" i="10"/>
  <c r="O8" i="10"/>
  <c r="N8" i="10"/>
  <c r="M8" i="10"/>
  <c r="L8" i="10"/>
  <c r="K8" i="10"/>
  <c r="O7" i="10"/>
  <c r="N7" i="10"/>
  <c r="M7" i="10"/>
  <c r="L7" i="10"/>
  <c r="K7" i="10"/>
  <c r="L6" i="10"/>
  <c r="K5" i="10"/>
  <c r="G22" i="8"/>
  <c r="G23" i="8" s="1"/>
  <c r="G21" i="8"/>
  <c r="I19" i="8"/>
  <c r="M6" i="12" l="1"/>
  <c r="S6" i="12"/>
  <c r="Y6" i="12"/>
  <c r="K6" i="10"/>
  <c r="M6" i="10"/>
  <c r="N6" i="10"/>
  <c r="O6" i="10"/>
  <c r="H23" i="8"/>
  <c r="G24" i="8"/>
  <c r="I23" i="8"/>
  <c r="H21" i="8"/>
  <c r="D17" i="22"/>
  <c r="D16" i="22"/>
  <c r="D15" i="22"/>
  <c r="D14" i="22"/>
  <c r="I22" i="8"/>
  <c r="I21" i="8"/>
  <c r="J19" i="8"/>
  <c r="C10" i="22"/>
  <c r="C9" i="22"/>
  <c r="H24" i="8" l="1"/>
  <c r="G25" i="8"/>
  <c r="I24" i="8"/>
  <c r="C17" i="22"/>
  <c r="C15" i="22"/>
  <c r="C14" i="22"/>
  <c r="J23" i="8"/>
  <c r="J21" i="8"/>
  <c r="K19" i="8"/>
  <c r="J24" i="8"/>
  <c r="J22" i="8"/>
  <c r="J20" i="8"/>
  <c r="J25" i="8"/>
  <c r="I20" i="8"/>
  <c r="H22" i="8"/>
  <c r="H20" i="8"/>
  <c r="K24" i="8" l="1"/>
  <c r="K21" i="8"/>
  <c r="L19" i="8"/>
  <c r="K22" i="8"/>
  <c r="K25" i="8"/>
  <c r="K20" i="8"/>
  <c r="K23" i="8"/>
  <c r="H25" i="8"/>
  <c r="I25" i="8"/>
  <c r="L21" i="8" l="1"/>
  <c r="M19" i="8"/>
  <c r="L24" i="8"/>
  <c r="L22" i="8"/>
  <c r="L23" i="8"/>
  <c r="L25" i="8"/>
  <c r="L20" i="8"/>
  <c r="M24" i="8" l="1"/>
  <c r="M25" i="8"/>
  <c r="M22" i="8"/>
  <c r="M23" i="8"/>
  <c r="M20" i="8"/>
  <c r="M21" i="8"/>
  <c r="N19" i="8"/>
  <c r="N20" i="8" l="1"/>
  <c r="N22" i="8"/>
  <c r="N21" i="8"/>
  <c r="O19" i="8"/>
  <c r="N24" i="8"/>
  <c r="N25" i="8"/>
  <c r="N23" i="8"/>
  <c r="O21" i="8" l="1"/>
  <c r="O22" i="8"/>
  <c r="O24" i="8"/>
  <c r="O25" i="8"/>
  <c r="O20" i="8"/>
  <c r="O23" i="8"/>
  <c r="L5" i="8" l="1"/>
  <c r="K5" i="8"/>
  <c r="J5" i="8"/>
  <c r="I5" i="8"/>
  <c r="H5" i="8"/>
  <c r="G5" i="8"/>
  <c r="F5" i="8"/>
  <c r="E5" i="8"/>
  <c r="D5" i="8"/>
  <c r="C5" i="8"/>
  <c r="E1269" i="4"/>
  <c r="A1269" i="4"/>
  <c r="E1268" i="4"/>
  <c r="A1268" i="4"/>
  <c r="E1267" i="4"/>
  <c r="A1267" i="4"/>
  <c r="E1266" i="4"/>
  <c r="A1266" i="4"/>
  <c r="E1265" i="4"/>
  <c r="A1265" i="4"/>
  <c r="E1264" i="4"/>
  <c r="A1264" i="4"/>
  <c r="E1263" i="4"/>
  <c r="A1263" i="4"/>
  <c r="E1262" i="4"/>
  <c r="A1262" i="4"/>
  <c r="E1261" i="4"/>
  <c r="A1261" i="4"/>
  <c r="E1260" i="4"/>
  <c r="A1260" i="4"/>
  <c r="E1259" i="4"/>
  <c r="A1259" i="4"/>
  <c r="E1258" i="4"/>
  <c r="A1258" i="4"/>
  <c r="E1257" i="4"/>
  <c r="A1257" i="4"/>
  <c r="E1256" i="4"/>
  <c r="A1256" i="4"/>
  <c r="E1255" i="4"/>
  <c r="A1255" i="4"/>
  <c r="E1254" i="4"/>
  <c r="A1254" i="4"/>
  <c r="E1253" i="4"/>
  <c r="A1253" i="4"/>
  <c r="E1252" i="4"/>
  <c r="A1252" i="4"/>
  <c r="E1251" i="4"/>
  <c r="A1251" i="4"/>
  <c r="E1250" i="4"/>
  <c r="A1250" i="4"/>
  <c r="E1249" i="4"/>
  <c r="A1249" i="4"/>
  <c r="E1248" i="4"/>
  <c r="A1248" i="4"/>
  <c r="E1247" i="4"/>
  <c r="A1247" i="4"/>
  <c r="E1246" i="4"/>
  <c r="A1246" i="4"/>
  <c r="E1245" i="4"/>
  <c r="A1245" i="4"/>
  <c r="E1244" i="4"/>
  <c r="A1244" i="4"/>
  <c r="E1243" i="4"/>
  <c r="A1243" i="4"/>
  <c r="E1242" i="4"/>
  <c r="A1242" i="4"/>
  <c r="E1241" i="4"/>
  <c r="A1241" i="4"/>
  <c r="E1240" i="4"/>
  <c r="A1240" i="4"/>
  <c r="E1239" i="4"/>
  <c r="A1239" i="4"/>
  <c r="E1238" i="4"/>
  <c r="A1238" i="4"/>
  <c r="E1237" i="4"/>
  <c r="A1237" i="4"/>
  <c r="E1236" i="4"/>
  <c r="A1236" i="4"/>
  <c r="E1235" i="4"/>
  <c r="A1235" i="4"/>
  <c r="E1234" i="4"/>
  <c r="A1234" i="4"/>
  <c r="E1233" i="4"/>
  <c r="A1233" i="4"/>
  <c r="E1232" i="4"/>
  <c r="A1232" i="4"/>
  <c r="E1231" i="4"/>
  <c r="A1231" i="4"/>
  <c r="E1230" i="4"/>
  <c r="A1230" i="4"/>
  <c r="E1229" i="4"/>
  <c r="A1229" i="4"/>
  <c r="E1228" i="4"/>
  <c r="A1228" i="4"/>
  <c r="E1227" i="4"/>
  <c r="A1227" i="4"/>
  <c r="E1226" i="4"/>
  <c r="A1226" i="4"/>
  <c r="E1225" i="4"/>
  <c r="A1225" i="4"/>
  <c r="E1224" i="4"/>
  <c r="A1224" i="4"/>
  <c r="E1223" i="4"/>
  <c r="A1223" i="4"/>
  <c r="E1222" i="4"/>
  <c r="A1222" i="4"/>
  <c r="E1221" i="4"/>
  <c r="A1221" i="4"/>
  <c r="E1220" i="4"/>
  <c r="A1220" i="4"/>
  <c r="E1219" i="4"/>
  <c r="A1219" i="4"/>
  <c r="E1218" i="4"/>
  <c r="A1218" i="4"/>
  <c r="E1217" i="4"/>
  <c r="A1217" i="4"/>
  <c r="E1216" i="4"/>
  <c r="A1216" i="4"/>
  <c r="E1215" i="4"/>
  <c r="A1215" i="4"/>
  <c r="E1214" i="4"/>
  <c r="A1214" i="4"/>
  <c r="E1213" i="4"/>
  <c r="A1213" i="4"/>
  <c r="E1212" i="4"/>
  <c r="A1212" i="4"/>
  <c r="E1211" i="4"/>
  <c r="A1211" i="4"/>
  <c r="E1210" i="4"/>
  <c r="A1210" i="4"/>
  <c r="E1209" i="4"/>
  <c r="A1209" i="4"/>
  <c r="E1208" i="4"/>
  <c r="A1208" i="4"/>
  <c r="E1207" i="4"/>
  <c r="A1207" i="4"/>
  <c r="E1206" i="4"/>
  <c r="A1206" i="4"/>
  <c r="E1205" i="4"/>
  <c r="A1205" i="4"/>
  <c r="E1204" i="4"/>
  <c r="A1204" i="4"/>
  <c r="E1203" i="4"/>
  <c r="A1203" i="4"/>
  <c r="E1202" i="4"/>
  <c r="A1202" i="4"/>
  <c r="E1201" i="4"/>
  <c r="A1201" i="4"/>
  <c r="E1200" i="4"/>
  <c r="A1200" i="4"/>
  <c r="E1199" i="4"/>
  <c r="A1199" i="4"/>
  <c r="E1198" i="4"/>
  <c r="A1198" i="4"/>
  <c r="E1197" i="4"/>
  <c r="A1197" i="4"/>
  <c r="E1196" i="4"/>
  <c r="A1196" i="4"/>
  <c r="E1195" i="4"/>
  <c r="A1195" i="4"/>
  <c r="E1194" i="4"/>
  <c r="A1194" i="4"/>
  <c r="E1193" i="4"/>
  <c r="A1193" i="4"/>
  <c r="E1192" i="4"/>
  <c r="A1192" i="4"/>
  <c r="E1191" i="4"/>
  <c r="A1191" i="4"/>
  <c r="E1190" i="4"/>
  <c r="A1190" i="4"/>
  <c r="E1189" i="4"/>
  <c r="A1189" i="4"/>
  <c r="E1188" i="4"/>
  <c r="A1188" i="4"/>
  <c r="E1187" i="4"/>
  <c r="A1187" i="4"/>
  <c r="E1186" i="4"/>
  <c r="A1186" i="4"/>
  <c r="E1185" i="4"/>
  <c r="A1185" i="4"/>
  <c r="E1184" i="4"/>
  <c r="A1184" i="4"/>
  <c r="E1183" i="4"/>
  <c r="A1183" i="4"/>
  <c r="E1182" i="4"/>
  <c r="A1182" i="4"/>
  <c r="E1181" i="4"/>
  <c r="A1181" i="4"/>
  <c r="E1180" i="4"/>
  <c r="A1180" i="4"/>
  <c r="E1179" i="4"/>
  <c r="A1179" i="4"/>
  <c r="E1178" i="4"/>
  <c r="A1178" i="4"/>
  <c r="E1177" i="4"/>
  <c r="A1177" i="4"/>
  <c r="E1176" i="4"/>
  <c r="A1176" i="4"/>
  <c r="E1175" i="4"/>
  <c r="A1175" i="4"/>
  <c r="E1174" i="4"/>
  <c r="A1174" i="4"/>
  <c r="E1173" i="4"/>
  <c r="A1173" i="4"/>
  <c r="E1172" i="4"/>
  <c r="A1172" i="4"/>
  <c r="E1171" i="4"/>
  <c r="A1171" i="4"/>
  <c r="E1170" i="4"/>
  <c r="A1170" i="4"/>
  <c r="E1169" i="4"/>
  <c r="A1169" i="4"/>
  <c r="E1168" i="4"/>
  <c r="A1168" i="4"/>
  <c r="E1167" i="4"/>
  <c r="A1167" i="4"/>
  <c r="E1166" i="4"/>
  <c r="A1166" i="4"/>
  <c r="E1165" i="4"/>
  <c r="A1165" i="4"/>
  <c r="E1164" i="4"/>
  <c r="A1164" i="4"/>
  <c r="E1163" i="4"/>
  <c r="A1163" i="4"/>
  <c r="E1162" i="4"/>
  <c r="A1162" i="4"/>
  <c r="E1161" i="4"/>
  <c r="A1161" i="4"/>
  <c r="E1160" i="4"/>
  <c r="A1160" i="4"/>
  <c r="E1159" i="4"/>
  <c r="A1159" i="4"/>
  <c r="E1158" i="4"/>
  <c r="A1158" i="4"/>
  <c r="E1157" i="4"/>
  <c r="A1157" i="4"/>
  <c r="E1156" i="4"/>
  <c r="A1156" i="4"/>
  <c r="E1155" i="4"/>
  <c r="A1155" i="4"/>
  <c r="E1154" i="4"/>
  <c r="A1154" i="4"/>
  <c r="E1153" i="4"/>
  <c r="A1153" i="4"/>
  <c r="E1152" i="4"/>
  <c r="A1152" i="4"/>
  <c r="E1151" i="4"/>
  <c r="A1151" i="4"/>
  <c r="E1150" i="4"/>
  <c r="A1150" i="4"/>
  <c r="E1149" i="4"/>
  <c r="A1149" i="4"/>
  <c r="E1148" i="4"/>
  <c r="A1148" i="4"/>
  <c r="E1147" i="4"/>
  <c r="A1147" i="4"/>
  <c r="E1146" i="4"/>
  <c r="A1146" i="4"/>
  <c r="E1145" i="4"/>
  <c r="A1145" i="4"/>
  <c r="E1144" i="4"/>
  <c r="A1144" i="4"/>
  <c r="E1143" i="4"/>
  <c r="A1143" i="4"/>
  <c r="E1142" i="4"/>
  <c r="A1142" i="4"/>
  <c r="E1141" i="4"/>
  <c r="A1141" i="4"/>
  <c r="E1140" i="4"/>
  <c r="A1140" i="4"/>
  <c r="E1139" i="4"/>
  <c r="A1139" i="4"/>
  <c r="E1138" i="4"/>
  <c r="A1138" i="4"/>
  <c r="E1137" i="4"/>
  <c r="A1137" i="4"/>
  <c r="E1136" i="4"/>
  <c r="A1136" i="4"/>
  <c r="E1135" i="4"/>
  <c r="A1135" i="4"/>
  <c r="E1134" i="4"/>
  <c r="A1134" i="4"/>
  <c r="E1133" i="4"/>
  <c r="A1133" i="4"/>
  <c r="E1132" i="4"/>
  <c r="A1132" i="4"/>
  <c r="E1131" i="4"/>
  <c r="A1131" i="4"/>
  <c r="E1130" i="4"/>
  <c r="A1130" i="4"/>
  <c r="E1129" i="4"/>
  <c r="A1129" i="4"/>
  <c r="E1128" i="4"/>
  <c r="A1128" i="4"/>
  <c r="E1127" i="4"/>
  <c r="A1127" i="4"/>
  <c r="E1126" i="4"/>
  <c r="A1126" i="4"/>
  <c r="E1125" i="4"/>
  <c r="A1125" i="4"/>
  <c r="E1124" i="4"/>
  <c r="A1124" i="4"/>
  <c r="E1123" i="4"/>
  <c r="A1123" i="4"/>
  <c r="E1122" i="4"/>
  <c r="A1122" i="4"/>
  <c r="E1121" i="4"/>
  <c r="A1121" i="4"/>
  <c r="E1120" i="4"/>
  <c r="A1120" i="4"/>
  <c r="E1119" i="4"/>
  <c r="A1119" i="4"/>
  <c r="E1118" i="4"/>
  <c r="A1118" i="4"/>
  <c r="E1117" i="4"/>
  <c r="A1117" i="4"/>
  <c r="E1116" i="4"/>
  <c r="A1116" i="4"/>
  <c r="E1115" i="4"/>
  <c r="A1115" i="4"/>
  <c r="E1114" i="4"/>
  <c r="A1114" i="4"/>
  <c r="E1113" i="4"/>
  <c r="A1113" i="4"/>
  <c r="E1112" i="4"/>
  <c r="A1112" i="4"/>
  <c r="E1111" i="4"/>
  <c r="A1111" i="4"/>
  <c r="E1110" i="4"/>
  <c r="A1110" i="4"/>
  <c r="E1109" i="4"/>
  <c r="A1109" i="4"/>
  <c r="E1108" i="4"/>
  <c r="A1108" i="4"/>
  <c r="E1107" i="4"/>
  <c r="A1107" i="4"/>
  <c r="E1106" i="4"/>
  <c r="A1106" i="4"/>
  <c r="E1105" i="4"/>
  <c r="A1105" i="4"/>
  <c r="E1104" i="4"/>
  <c r="A1104" i="4"/>
  <c r="E1103" i="4"/>
  <c r="A1103" i="4"/>
  <c r="E1102" i="4"/>
  <c r="A1102" i="4"/>
  <c r="E1101" i="4"/>
  <c r="A1101" i="4"/>
  <c r="E1100" i="4"/>
  <c r="A1100" i="4"/>
  <c r="E1099" i="4"/>
  <c r="A1099" i="4"/>
  <c r="E1098" i="4"/>
  <c r="A1098" i="4"/>
  <c r="E1097" i="4"/>
  <c r="A1097" i="4"/>
  <c r="E1096" i="4"/>
  <c r="A1096" i="4"/>
  <c r="E1095" i="4"/>
  <c r="A1095" i="4"/>
  <c r="E1094" i="4"/>
  <c r="A1094" i="4"/>
  <c r="E1093" i="4"/>
  <c r="A1093" i="4"/>
  <c r="E1092" i="4"/>
  <c r="A1092" i="4"/>
  <c r="E1091" i="4"/>
  <c r="A1091" i="4"/>
  <c r="E1090" i="4"/>
  <c r="A1090" i="4"/>
  <c r="E1089" i="4"/>
  <c r="A1089" i="4"/>
  <c r="E1088" i="4"/>
  <c r="A1088" i="4"/>
  <c r="E1087" i="4"/>
  <c r="A1087" i="4"/>
  <c r="E1086" i="4"/>
  <c r="A1086" i="4"/>
  <c r="E1085" i="4"/>
  <c r="A1085" i="4"/>
  <c r="E1084" i="4"/>
  <c r="A1084" i="4"/>
  <c r="E1083" i="4"/>
  <c r="A1083" i="4"/>
  <c r="E1082" i="4"/>
  <c r="A1082" i="4"/>
  <c r="E1081" i="4"/>
  <c r="A1081" i="4"/>
  <c r="E1080" i="4"/>
  <c r="A1080" i="4"/>
  <c r="E1079" i="4"/>
  <c r="A1079" i="4"/>
  <c r="E1078" i="4"/>
  <c r="A1078" i="4"/>
  <c r="E1077" i="4"/>
  <c r="A1077" i="4"/>
  <c r="E1076" i="4"/>
  <c r="A1076" i="4"/>
  <c r="E1075" i="4"/>
  <c r="A1075" i="4"/>
  <c r="E1074" i="4"/>
  <c r="A1074" i="4"/>
  <c r="E1073" i="4"/>
  <c r="A1073" i="4"/>
  <c r="E1072" i="4"/>
  <c r="A1072" i="4"/>
  <c r="E1071" i="4"/>
  <c r="A1071" i="4"/>
  <c r="E1070" i="4"/>
  <c r="A1070" i="4"/>
  <c r="E1069" i="4"/>
  <c r="A1069" i="4"/>
  <c r="E1068" i="4"/>
  <c r="A1068" i="4"/>
  <c r="E1067" i="4"/>
  <c r="A1067" i="4"/>
  <c r="E1066" i="4"/>
  <c r="A1066" i="4"/>
  <c r="E1065" i="4"/>
  <c r="A1065" i="4"/>
  <c r="E1064" i="4"/>
  <c r="A1064" i="4"/>
  <c r="E1063" i="4"/>
  <c r="A1063" i="4"/>
  <c r="E1062" i="4"/>
  <c r="A1062" i="4"/>
  <c r="E1061" i="4"/>
  <c r="A1061" i="4"/>
  <c r="E1060" i="4"/>
  <c r="A1060" i="4"/>
  <c r="E1059" i="4"/>
  <c r="A1059" i="4"/>
  <c r="E1058" i="4"/>
  <c r="A1058" i="4"/>
  <c r="E1057" i="4"/>
  <c r="A1057" i="4"/>
  <c r="E1056" i="4"/>
  <c r="A1056" i="4"/>
  <c r="E1055" i="4"/>
  <c r="A1055" i="4"/>
  <c r="E1054" i="4"/>
  <c r="A1054" i="4"/>
  <c r="E1053" i="4"/>
  <c r="A1053" i="4"/>
  <c r="E1052" i="4"/>
  <c r="A1052" i="4"/>
  <c r="E1051" i="4"/>
  <c r="A1051" i="4"/>
  <c r="E1050" i="4"/>
  <c r="A1050" i="4"/>
  <c r="E1049" i="4"/>
  <c r="A1049" i="4"/>
  <c r="E1048" i="4"/>
  <c r="A1048" i="4"/>
  <c r="E1047" i="4"/>
  <c r="A1047" i="4"/>
  <c r="E1046" i="4"/>
  <c r="A1046" i="4"/>
  <c r="E1045" i="4"/>
  <c r="A1045" i="4"/>
  <c r="E1044" i="4"/>
  <c r="A1044" i="4"/>
  <c r="E1043" i="4"/>
  <c r="A1043" i="4"/>
  <c r="E1042" i="4"/>
  <c r="A1042" i="4"/>
  <c r="E1041" i="4"/>
  <c r="A1041" i="4"/>
  <c r="E1040" i="4"/>
  <c r="A1040" i="4"/>
  <c r="E1039" i="4"/>
  <c r="A1039" i="4"/>
  <c r="E1038" i="4"/>
  <c r="A1038" i="4"/>
  <c r="E1037" i="4"/>
  <c r="A1037" i="4"/>
  <c r="E1036" i="4"/>
  <c r="A1036" i="4"/>
  <c r="E1035" i="4"/>
  <c r="A1035" i="4"/>
  <c r="E1034" i="4"/>
  <c r="A1034" i="4"/>
  <c r="E1033" i="4"/>
  <c r="A1033" i="4"/>
  <c r="E1032" i="4"/>
  <c r="A1032" i="4"/>
  <c r="E1031" i="4"/>
  <c r="A1031" i="4"/>
  <c r="E1030" i="4"/>
  <c r="A1030" i="4"/>
  <c r="E1029" i="4"/>
  <c r="A1029" i="4"/>
  <c r="E1028" i="4"/>
  <c r="A1028" i="4"/>
  <c r="E1027" i="4"/>
  <c r="A1027" i="4"/>
  <c r="E1026" i="4"/>
  <c r="A1026" i="4"/>
  <c r="E1025" i="4"/>
  <c r="A1025" i="4"/>
  <c r="E1024" i="4"/>
  <c r="A1024" i="4"/>
  <c r="E1023" i="4"/>
  <c r="A1023" i="4"/>
  <c r="E1022" i="4"/>
  <c r="A1022" i="4"/>
  <c r="E1021" i="4"/>
  <c r="A1021" i="4"/>
  <c r="E1020" i="4"/>
  <c r="A1020" i="4"/>
  <c r="E1019" i="4"/>
  <c r="A1019" i="4"/>
  <c r="E1018" i="4"/>
  <c r="A1018" i="4"/>
  <c r="E1017" i="4"/>
  <c r="A1017" i="4"/>
  <c r="E1016" i="4"/>
  <c r="A1016" i="4"/>
  <c r="E1015" i="4"/>
  <c r="A1015" i="4"/>
  <c r="E1014" i="4"/>
  <c r="A1014" i="4"/>
  <c r="E1013" i="4"/>
  <c r="A1013" i="4"/>
  <c r="E1012" i="4"/>
  <c r="A1012" i="4"/>
  <c r="E1011" i="4"/>
  <c r="A1011" i="4"/>
  <c r="E1010" i="4"/>
  <c r="A1010" i="4"/>
  <c r="E1009" i="4"/>
  <c r="A1009" i="4"/>
  <c r="E1008" i="4"/>
  <c r="A1008" i="4"/>
  <c r="E1007" i="4"/>
  <c r="A1007" i="4"/>
  <c r="E1006" i="4"/>
  <c r="A1006" i="4"/>
  <c r="E1005" i="4"/>
  <c r="A1005" i="4"/>
  <c r="E1004" i="4"/>
  <c r="A1004" i="4"/>
  <c r="E1003" i="4"/>
  <c r="A1003" i="4"/>
  <c r="E1002" i="4"/>
  <c r="A1002" i="4"/>
  <c r="E1001" i="4"/>
  <c r="A1001" i="4"/>
  <c r="E1000" i="4"/>
  <c r="A1000" i="4"/>
  <c r="E999" i="4"/>
  <c r="A999" i="4"/>
  <c r="E998" i="4"/>
  <c r="A998" i="4"/>
  <c r="E997" i="4"/>
  <c r="A997" i="4"/>
  <c r="E996" i="4"/>
  <c r="A996" i="4"/>
  <c r="E995" i="4"/>
  <c r="A995" i="4"/>
  <c r="E994" i="4"/>
  <c r="A994" i="4"/>
  <c r="E993" i="4"/>
  <c r="A993" i="4"/>
  <c r="E992" i="4"/>
  <c r="A992" i="4"/>
  <c r="E991" i="4"/>
  <c r="A991" i="4"/>
  <c r="E990" i="4"/>
  <c r="A990" i="4"/>
  <c r="E989" i="4"/>
  <c r="A989" i="4"/>
  <c r="E988" i="4"/>
  <c r="A988" i="4"/>
  <c r="E987" i="4"/>
  <c r="A987" i="4"/>
  <c r="E986" i="4"/>
  <c r="A986" i="4"/>
  <c r="E985" i="4"/>
  <c r="A985" i="4"/>
  <c r="E984" i="4"/>
  <c r="A984" i="4"/>
  <c r="E983" i="4"/>
  <c r="A983" i="4"/>
  <c r="E982" i="4"/>
  <c r="A982" i="4"/>
  <c r="E981" i="4"/>
  <c r="A981" i="4"/>
  <c r="E980" i="4"/>
  <c r="A980" i="4"/>
  <c r="E979" i="4"/>
  <c r="A979" i="4"/>
  <c r="E978" i="4"/>
  <c r="A978" i="4"/>
  <c r="E977" i="4"/>
  <c r="A977" i="4"/>
  <c r="E976" i="4"/>
  <c r="A976" i="4"/>
  <c r="E975" i="4"/>
  <c r="A975" i="4"/>
  <c r="E974" i="4"/>
  <c r="A974" i="4"/>
  <c r="E973" i="4"/>
  <c r="A973" i="4"/>
  <c r="E972" i="4"/>
  <c r="A972" i="4"/>
  <c r="E971" i="4"/>
  <c r="A971" i="4"/>
  <c r="E970" i="4"/>
  <c r="A970" i="4"/>
  <c r="E969" i="4"/>
  <c r="A969" i="4"/>
  <c r="E968" i="4"/>
  <c r="A968" i="4"/>
  <c r="E967" i="4"/>
  <c r="A967" i="4"/>
  <c r="E966" i="4"/>
  <c r="A966" i="4"/>
  <c r="E965" i="4"/>
  <c r="A965" i="4"/>
  <c r="E964" i="4"/>
  <c r="A964" i="4"/>
  <c r="E963" i="4"/>
  <c r="A963" i="4"/>
  <c r="E962" i="4"/>
  <c r="A962" i="4"/>
  <c r="E961" i="4"/>
  <c r="A961" i="4"/>
  <c r="E960" i="4"/>
  <c r="A960" i="4"/>
  <c r="E959" i="4"/>
  <c r="A959" i="4"/>
  <c r="E958" i="4"/>
  <c r="A958" i="4"/>
  <c r="E957" i="4"/>
  <c r="A957" i="4"/>
  <c r="E956" i="4"/>
  <c r="A956" i="4"/>
  <c r="E955" i="4"/>
  <c r="A955" i="4"/>
  <c r="E954" i="4"/>
  <c r="A954" i="4"/>
  <c r="E953" i="4"/>
  <c r="A953" i="4"/>
  <c r="E952" i="4"/>
  <c r="A952" i="4"/>
  <c r="E951" i="4"/>
  <c r="A951" i="4"/>
  <c r="E950" i="4"/>
  <c r="A950" i="4"/>
  <c r="E949" i="4"/>
  <c r="A949" i="4"/>
  <c r="E948" i="4"/>
  <c r="A948" i="4"/>
  <c r="E947" i="4"/>
  <c r="A947" i="4"/>
  <c r="E946" i="4"/>
  <c r="A946" i="4"/>
  <c r="E945" i="4"/>
  <c r="A945" i="4"/>
  <c r="E944" i="4"/>
  <c r="A944" i="4"/>
  <c r="E943" i="4"/>
  <c r="A943" i="4"/>
  <c r="E942" i="4"/>
  <c r="A942" i="4"/>
  <c r="E941" i="4"/>
  <c r="A941" i="4"/>
  <c r="E940" i="4"/>
  <c r="A940" i="4"/>
  <c r="E939" i="4"/>
  <c r="A939" i="4"/>
  <c r="E938" i="4"/>
  <c r="A938" i="4"/>
  <c r="E937" i="4"/>
  <c r="A937" i="4"/>
  <c r="E936" i="4"/>
  <c r="A936" i="4"/>
  <c r="E935" i="4"/>
  <c r="A935" i="4"/>
  <c r="E934" i="4"/>
  <c r="A934" i="4"/>
  <c r="E933" i="4"/>
  <c r="A933" i="4"/>
  <c r="E932" i="4"/>
  <c r="A932" i="4"/>
  <c r="E931" i="4"/>
  <c r="A931" i="4"/>
  <c r="E930" i="4"/>
  <c r="A930" i="4"/>
  <c r="E929" i="4"/>
  <c r="A929" i="4"/>
  <c r="E928" i="4"/>
  <c r="A928" i="4"/>
  <c r="E927" i="4"/>
  <c r="A927" i="4"/>
  <c r="E926" i="4"/>
  <c r="A926" i="4"/>
  <c r="E925" i="4"/>
  <c r="A925" i="4"/>
  <c r="E924" i="4"/>
  <c r="A924" i="4"/>
  <c r="E923" i="4"/>
  <c r="A923" i="4"/>
  <c r="E922" i="4"/>
  <c r="A922" i="4"/>
  <c r="E921" i="4"/>
  <c r="A921" i="4"/>
  <c r="E920" i="4"/>
  <c r="A920" i="4"/>
  <c r="E919" i="4"/>
  <c r="A919" i="4"/>
  <c r="E918" i="4"/>
  <c r="A918" i="4"/>
  <c r="E917" i="4"/>
  <c r="A917" i="4"/>
  <c r="E916" i="4"/>
  <c r="A916" i="4"/>
  <c r="E915" i="4"/>
  <c r="A915" i="4"/>
  <c r="E914" i="4"/>
  <c r="A914" i="4"/>
  <c r="E913" i="4"/>
  <c r="A913" i="4"/>
  <c r="E912" i="4"/>
  <c r="A912" i="4"/>
  <c r="E911" i="4"/>
  <c r="A911" i="4"/>
  <c r="E910" i="4"/>
  <c r="A910" i="4"/>
  <c r="E909" i="4"/>
  <c r="A909" i="4"/>
  <c r="E908" i="4"/>
  <c r="A908" i="4"/>
  <c r="E907" i="4"/>
  <c r="A907" i="4"/>
  <c r="E906" i="4"/>
  <c r="A906" i="4"/>
  <c r="E905" i="4"/>
  <c r="A905" i="4"/>
  <c r="E904" i="4"/>
  <c r="A904" i="4"/>
  <c r="E903" i="4"/>
  <c r="A903" i="4"/>
  <c r="E902" i="4"/>
  <c r="A902" i="4"/>
  <c r="E901" i="4"/>
  <c r="A901" i="4"/>
  <c r="E900" i="4"/>
  <c r="A900" i="4"/>
  <c r="E899" i="4"/>
  <c r="A899" i="4"/>
  <c r="E898" i="4"/>
  <c r="A898" i="4"/>
  <c r="E897" i="4"/>
  <c r="A897" i="4"/>
  <c r="E896" i="4"/>
  <c r="A896" i="4"/>
  <c r="E895" i="4"/>
  <c r="A895" i="4"/>
  <c r="E894" i="4"/>
  <c r="A894" i="4"/>
  <c r="E893" i="4"/>
  <c r="A893" i="4"/>
  <c r="E892" i="4"/>
  <c r="A892" i="4"/>
  <c r="E891" i="4"/>
  <c r="A891" i="4"/>
  <c r="E890" i="4"/>
  <c r="A890" i="4"/>
  <c r="E889" i="4"/>
  <c r="A889" i="4"/>
  <c r="E888" i="4"/>
  <c r="A888" i="4"/>
  <c r="E887" i="4"/>
  <c r="A887" i="4"/>
  <c r="E886" i="4"/>
  <c r="A886" i="4"/>
  <c r="E885" i="4"/>
  <c r="A885" i="4"/>
  <c r="E884" i="4"/>
  <c r="A884" i="4"/>
  <c r="E883" i="4"/>
  <c r="A883" i="4"/>
  <c r="E882" i="4"/>
  <c r="A882" i="4"/>
  <c r="E881" i="4"/>
  <c r="A881" i="4"/>
  <c r="E880" i="4"/>
  <c r="A880" i="4"/>
  <c r="E879" i="4"/>
  <c r="A879" i="4"/>
  <c r="E878" i="4"/>
  <c r="A878" i="4"/>
  <c r="E877" i="4"/>
  <c r="A877" i="4"/>
  <c r="E876" i="4"/>
  <c r="A876" i="4"/>
  <c r="E875" i="4"/>
  <c r="A875" i="4"/>
  <c r="E874" i="4"/>
  <c r="A874" i="4"/>
  <c r="E873" i="4"/>
  <c r="A873" i="4"/>
  <c r="E872" i="4"/>
  <c r="A872" i="4"/>
  <c r="E871" i="4"/>
  <c r="A871" i="4"/>
  <c r="E870" i="4"/>
  <c r="A870" i="4"/>
  <c r="E869" i="4"/>
  <c r="A869" i="4"/>
  <c r="E868" i="4"/>
  <c r="A868" i="4"/>
  <c r="E867" i="4"/>
  <c r="A867" i="4"/>
  <c r="E866" i="4"/>
  <c r="A866" i="4"/>
  <c r="E865" i="4"/>
  <c r="A865" i="4"/>
  <c r="E864" i="4"/>
  <c r="A864" i="4"/>
  <c r="E863" i="4"/>
  <c r="A863" i="4"/>
  <c r="E862" i="4"/>
  <c r="A862" i="4"/>
  <c r="E861" i="4"/>
  <c r="A861" i="4"/>
  <c r="E860" i="4"/>
  <c r="A860" i="4"/>
  <c r="E859" i="4"/>
  <c r="A859" i="4"/>
  <c r="E858" i="4"/>
  <c r="A858" i="4"/>
  <c r="E857" i="4"/>
  <c r="A857" i="4"/>
  <c r="E856" i="4"/>
  <c r="A856" i="4"/>
  <c r="E855" i="4"/>
  <c r="A855" i="4"/>
  <c r="E854" i="4"/>
  <c r="A854" i="4"/>
  <c r="E853" i="4"/>
  <c r="A853" i="4"/>
  <c r="E852" i="4"/>
  <c r="A852" i="4"/>
  <c r="E851" i="4"/>
  <c r="A851" i="4"/>
  <c r="E850" i="4"/>
  <c r="A850" i="4"/>
  <c r="E849" i="4"/>
  <c r="A849" i="4"/>
  <c r="E848" i="4"/>
  <c r="A848" i="4"/>
  <c r="E847" i="4"/>
  <c r="A847" i="4"/>
  <c r="E846" i="4"/>
  <c r="A846" i="4"/>
  <c r="E845" i="4"/>
  <c r="A845" i="4"/>
  <c r="E844" i="4"/>
  <c r="A844" i="4"/>
  <c r="E843" i="4"/>
  <c r="A843" i="4"/>
  <c r="E842" i="4"/>
  <c r="A842" i="4"/>
  <c r="E841" i="4"/>
  <c r="A841" i="4"/>
  <c r="E840" i="4"/>
  <c r="A840" i="4"/>
  <c r="E839" i="4"/>
  <c r="A839" i="4"/>
  <c r="E838" i="4"/>
  <c r="A838" i="4"/>
  <c r="E837" i="4"/>
  <c r="A837" i="4"/>
  <c r="E836" i="4"/>
  <c r="A836" i="4"/>
  <c r="E835" i="4"/>
  <c r="A835" i="4"/>
  <c r="E834" i="4"/>
  <c r="A834" i="4"/>
  <c r="E833" i="4"/>
  <c r="A833" i="4"/>
  <c r="E832" i="4"/>
  <c r="A832" i="4"/>
  <c r="E831" i="4"/>
  <c r="A831" i="4"/>
  <c r="E830" i="4"/>
  <c r="A830" i="4"/>
  <c r="E829" i="4"/>
  <c r="A829" i="4"/>
  <c r="E828" i="4"/>
  <c r="A828" i="4"/>
  <c r="E827" i="4"/>
  <c r="A827" i="4"/>
  <c r="E826" i="4"/>
  <c r="A826" i="4"/>
  <c r="E825" i="4"/>
  <c r="A825" i="4"/>
  <c r="E824" i="4"/>
  <c r="A824" i="4"/>
  <c r="E823" i="4"/>
  <c r="A823" i="4"/>
  <c r="E822" i="4"/>
  <c r="A822" i="4"/>
  <c r="E821" i="4"/>
  <c r="A821" i="4"/>
  <c r="E820" i="4"/>
  <c r="A820" i="4"/>
  <c r="E819" i="4"/>
  <c r="A819" i="4"/>
  <c r="E818" i="4"/>
  <c r="A818" i="4"/>
  <c r="E817" i="4"/>
  <c r="A817" i="4"/>
  <c r="E816" i="4"/>
  <c r="A816" i="4"/>
  <c r="E815" i="4"/>
  <c r="A815" i="4"/>
  <c r="E814" i="4"/>
  <c r="A814" i="4"/>
  <c r="E813" i="4"/>
  <c r="A813" i="4"/>
  <c r="E812" i="4"/>
  <c r="A812" i="4"/>
  <c r="E811" i="4"/>
  <c r="A811" i="4"/>
  <c r="E810" i="4"/>
  <c r="A810" i="4"/>
  <c r="E809" i="4"/>
  <c r="A809" i="4"/>
  <c r="E808" i="4"/>
  <c r="A808" i="4"/>
  <c r="E807" i="4"/>
  <c r="A807" i="4"/>
  <c r="E806" i="4"/>
  <c r="A806" i="4"/>
  <c r="E805" i="4"/>
  <c r="A805" i="4"/>
  <c r="E804" i="4"/>
  <c r="A804" i="4"/>
  <c r="E803" i="4"/>
  <c r="A803" i="4"/>
  <c r="E802" i="4"/>
  <c r="A802" i="4"/>
  <c r="E801" i="4"/>
  <c r="A801" i="4"/>
  <c r="E800" i="4"/>
  <c r="A800" i="4"/>
  <c r="E799" i="4"/>
  <c r="A799" i="4"/>
  <c r="E798" i="4"/>
  <c r="A798" i="4"/>
  <c r="E797" i="4"/>
  <c r="A797" i="4"/>
  <c r="E796" i="4"/>
  <c r="A796" i="4"/>
  <c r="E795" i="4"/>
  <c r="A795" i="4"/>
  <c r="E794" i="4"/>
  <c r="A794" i="4"/>
  <c r="E793" i="4"/>
  <c r="A793" i="4"/>
  <c r="E792" i="4"/>
  <c r="A792" i="4"/>
  <c r="E791" i="4"/>
  <c r="A791" i="4"/>
  <c r="E790" i="4"/>
  <c r="A790" i="4"/>
  <c r="E789" i="4"/>
  <c r="A789" i="4"/>
  <c r="E788" i="4"/>
  <c r="A788" i="4"/>
  <c r="E787" i="4"/>
  <c r="A787" i="4"/>
  <c r="E786" i="4"/>
  <c r="A786" i="4"/>
  <c r="E785" i="4"/>
  <c r="A785" i="4"/>
  <c r="E784" i="4"/>
  <c r="A784" i="4"/>
  <c r="E783" i="4"/>
  <c r="A783" i="4"/>
  <c r="E782" i="4"/>
  <c r="A782" i="4"/>
  <c r="E781" i="4"/>
  <c r="A781" i="4"/>
  <c r="E780" i="4"/>
  <c r="A780" i="4"/>
  <c r="E779" i="4"/>
  <c r="A779" i="4"/>
  <c r="E778" i="4"/>
  <c r="A778" i="4"/>
  <c r="E777" i="4"/>
  <c r="A777" i="4"/>
  <c r="E776" i="4"/>
  <c r="A776" i="4"/>
  <c r="E775" i="4"/>
  <c r="A775" i="4"/>
  <c r="E774" i="4"/>
  <c r="A774" i="4"/>
  <c r="E773" i="4"/>
  <c r="A773" i="4"/>
  <c r="E772" i="4"/>
  <c r="A772" i="4"/>
  <c r="E771" i="4"/>
  <c r="A771" i="4"/>
  <c r="E770" i="4"/>
  <c r="A770" i="4"/>
  <c r="E769" i="4"/>
  <c r="A769" i="4"/>
  <c r="E768" i="4"/>
  <c r="A768" i="4"/>
  <c r="E767" i="4"/>
  <c r="A767" i="4"/>
  <c r="E766" i="4"/>
  <c r="A766" i="4"/>
  <c r="E765" i="4"/>
  <c r="A765" i="4"/>
  <c r="E764"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I1304" i="2"/>
  <c r="H1304" i="2"/>
  <c r="G1304" i="2"/>
  <c r="F1304" i="2"/>
  <c r="E1304" i="2"/>
  <c r="C1304" i="2"/>
  <c r="B1304" i="2"/>
  <c r="A1304" i="2"/>
  <c r="I1303" i="2"/>
  <c r="H1303" i="2"/>
  <c r="G1303" i="2"/>
  <c r="F1303" i="2"/>
  <c r="E1303" i="2"/>
  <c r="C1303" i="2"/>
  <c r="B1303" i="2"/>
  <c r="A1303" i="2"/>
  <c r="I1302" i="2"/>
  <c r="H1302" i="2"/>
  <c r="G1302" i="2"/>
  <c r="F1302" i="2"/>
  <c r="E1302" i="2"/>
  <c r="C1302" i="2"/>
  <c r="B1302" i="2"/>
  <c r="A1302" i="2"/>
  <c r="I1301" i="2"/>
  <c r="H1301" i="2"/>
  <c r="G1301" i="2"/>
  <c r="F1301" i="2"/>
  <c r="E1301" i="2"/>
  <c r="C1301" i="2"/>
  <c r="B1301" i="2"/>
  <c r="A1301" i="2"/>
  <c r="I1300" i="2"/>
  <c r="H1300" i="2"/>
  <c r="G1300" i="2"/>
  <c r="F1300" i="2"/>
  <c r="E1300" i="2"/>
  <c r="C1300" i="2"/>
  <c r="B1300" i="2"/>
  <c r="A1300" i="2"/>
  <c r="I1299" i="2"/>
  <c r="H1299" i="2"/>
  <c r="G1299" i="2"/>
  <c r="F1299" i="2"/>
  <c r="E1299" i="2"/>
  <c r="C1299" i="2"/>
  <c r="B1299" i="2"/>
  <c r="A1299" i="2"/>
  <c r="I1298" i="2"/>
  <c r="H1298" i="2"/>
  <c r="G1298" i="2"/>
  <c r="F1298" i="2"/>
  <c r="E1298" i="2"/>
  <c r="C1298" i="2"/>
  <c r="B1298" i="2"/>
  <c r="A1298" i="2"/>
  <c r="I1297" i="2"/>
  <c r="H1297" i="2"/>
  <c r="G1297" i="2"/>
  <c r="F1297" i="2"/>
  <c r="E1297" i="2"/>
  <c r="C1297" i="2"/>
  <c r="B1297" i="2"/>
  <c r="A1297" i="2"/>
  <c r="I1296" i="2"/>
  <c r="H1296" i="2"/>
  <c r="G1296" i="2"/>
  <c r="F1296" i="2"/>
  <c r="E1296" i="2"/>
  <c r="C1296" i="2"/>
  <c r="B1296" i="2"/>
  <c r="A1296" i="2"/>
  <c r="I1295" i="2"/>
  <c r="H1295" i="2"/>
  <c r="G1295" i="2"/>
  <c r="F1295" i="2"/>
  <c r="E1295" i="2"/>
  <c r="C1295" i="2"/>
  <c r="B1295" i="2"/>
  <c r="A1295" i="2"/>
  <c r="I1294" i="2"/>
  <c r="H1294" i="2"/>
  <c r="G1294" i="2"/>
  <c r="F1294" i="2"/>
  <c r="E1294" i="2"/>
  <c r="C1294" i="2"/>
  <c r="B1294" i="2"/>
  <c r="A1294" i="2"/>
  <c r="I1293" i="2"/>
  <c r="H1293" i="2"/>
  <c r="G1293" i="2"/>
  <c r="F1293" i="2"/>
  <c r="E1293" i="2"/>
  <c r="C1293" i="2"/>
  <c r="B1293" i="2"/>
  <c r="A1293" i="2"/>
  <c r="I1292" i="2"/>
  <c r="H1292" i="2"/>
  <c r="G1292" i="2"/>
  <c r="F1292" i="2"/>
  <c r="E1292" i="2"/>
  <c r="C1292" i="2"/>
  <c r="B1292" i="2"/>
  <c r="A1292" i="2"/>
  <c r="I1291" i="2"/>
  <c r="H1291" i="2"/>
  <c r="G1291" i="2"/>
  <c r="F1291" i="2"/>
  <c r="E1291" i="2"/>
  <c r="C1291" i="2"/>
  <c r="B1291" i="2"/>
  <c r="A1291" i="2"/>
  <c r="I1290" i="2"/>
  <c r="H1290" i="2"/>
  <c r="G1290" i="2"/>
  <c r="F1290" i="2"/>
  <c r="E1290" i="2"/>
  <c r="C1290" i="2"/>
  <c r="B1290" i="2"/>
  <c r="A1290" i="2"/>
  <c r="I1289" i="2"/>
  <c r="H1289" i="2"/>
  <c r="G1289" i="2"/>
  <c r="F1289" i="2"/>
  <c r="E1289" i="2"/>
  <c r="C1289" i="2"/>
  <c r="B1289" i="2"/>
  <c r="A1289" i="2"/>
  <c r="I1288" i="2"/>
  <c r="H1288" i="2"/>
  <c r="G1288" i="2"/>
  <c r="F1288" i="2"/>
  <c r="E1288" i="2"/>
  <c r="C1288" i="2"/>
  <c r="B1288" i="2"/>
  <c r="A1288" i="2"/>
  <c r="I1287" i="2"/>
  <c r="H1287" i="2"/>
  <c r="G1287" i="2"/>
  <c r="F1287" i="2"/>
  <c r="E1287" i="2"/>
  <c r="C1287" i="2"/>
  <c r="B1287" i="2"/>
  <c r="A1287" i="2"/>
  <c r="I1286" i="2"/>
  <c r="H1286" i="2"/>
  <c r="G1286" i="2"/>
  <c r="F1286" i="2"/>
  <c r="E1286" i="2"/>
  <c r="C1286" i="2"/>
  <c r="B1286" i="2"/>
  <c r="A1286" i="2"/>
  <c r="I1285" i="2"/>
  <c r="H1285" i="2"/>
  <c r="G1285" i="2"/>
  <c r="F1285" i="2"/>
  <c r="E1285" i="2"/>
  <c r="C1285" i="2"/>
  <c r="B1285" i="2"/>
  <c r="A1285" i="2"/>
  <c r="I1284" i="2"/>
  <c r="H1284" i="2"/>
  <c r="G1284" i="2"/>
  <c r="F1284" i="2"/>
  <c r="E1284" i="2"/>
  <c r="C1284" i="2"/>
  <c r="B1284" i="2"/>
  <c r="A1284" i="2"/>
  <c r="I1283" i="2"/>
  <c r="H1283" i="2"/>
  <c r="G1283" i="2"/>
  <c r="F1283" i="2"/>
  <c r="E1283" i="2"/>
  <c r="C1283" i="2"/>
  <c r="B1283" i="2"/>
  <c r="A1283" i="2"/>
  <c r="I1282" i="2"/>
  <c r="H1282" i="2"/>
  <c r="G1282" i="2"/>
  <c r="F1282" i="2"/>
  <c r="E1282" i="2"/>
  <c r="C1282" i="2"/>
  <c r="B1282" i="2"/>
  <c r="A1282" i="2"/>
  <c r="I1281" i="2"/>
  <c r="H1281" i="2"/>
  <c r="G1281" i="2"/>
  <c r="F1281" i="2"/>
  <c r="E1281" i="2"/>
  <c r="C1281" i="2"/>
  <c r="B1281" i="2"/>
  <c r="A1281" i="2"/>
  <c r="I1280" i="2"/>
  <c r="H1280" i="2"/>
  <c r="G1280" i="2"/>
  <c r="F1280" i="2"/>
  <c r="E1280" i="2"/>
  <c r="C1280" i="2"/>
  <c r="B1280" i="2"/>
  <c r="A1280" i="2"/>
  <c r="I1279" i="2"/>
  <c r="H1279" i="2"/>
  <c r="G1279" i="2"/>
  <c r="F1279" i="2"/>
  <c r="E1279" i="2"/>
  <c r="C1279" i="2"/>
  <c r="B1279" i="2"/>
  <c r="A1279" i="2"/>
  <c r="I1278" i="2"/>
  <c r="H1278" i="2"/>
  <c r="G1278" i="2"/>
  <c r="F1278" i="2"/>
  <c r="E1278" i="2"/>
  <c r="C1278" i="2"/>
  <c r="B1278" i="2"/>
  <c r="A1278" i="2"/>
  <c r="I1277" i="2"/>
  <c r="H1277" i="2"/>
  <c r="G1277" i="2"/>
  <c r="F1277" i="2"/>
  <c r="E1277" i="2"/>
  <c r="C1277" i="2"/>
  <c r="B1277" i="2"/>
  <c r="A1277" i="2"/>
  <c r="I1276" i="2"/>
  <c r="H1276" i="2"/>
  <c r="G1276" i="2"/>
  <c r="F1276" i="2"/>
  <c r="E1276" i="2"/>
  <c r="C1276" i="2"/>
  <c r="B1276" i="2"/>
  <c r="A1276" i="2"/>
  <c r="I1275" i="2"/>
  <c r="H1275" i="2"/>
  <c r="G1275" i="2"/>
  <c r="F1275" i="2"/>
  <c r="E1275" i="2"/>
  <c r="C1275" i="2"/>
  <c r="B1275" i="2"/>
  <c r="A1275" i="2"/>
  <c r="I1274" i="2"/>
  <c r="H1274" i="2"/>
  <c r="G1274" i="2"/>
  <c r="F1274" i="2"/>
  <c r="E1274" i="2"/>
  <c r="C1274" i="2"/>
  <c r="B1274" i="2"/>
  <c r="A1274" i="2"/>
  <c r="I1273" i="2"/>
  <c r="H1273" i="2"/>
  <c r="G1273" i="2"/>
  <c r="F1273" i="2"/>
  <c r="E1273" i="2"/>
  <c r="C1273" i="2"/>
  <c r="B1273" i="2"/>
  <c r="A1273" i="2"/>
  <c r="I1272" i="2"/>
  <c r="H1272" i="2"/>
  <c r="G1272" i="2"/>
  <c r="F1272" i="2"/>
  <c r="E1272" i="2"/>
  <c r="C1272" i="2"/>
  <c r="B1272" i="2"/>
  <c r="A1272" i="2"/>
  <c r="I1271" i="2"/>
  <c r="H1271" i="2"/>
  <c r="G1271" i="2"/>
  <c r="F1271" i="2"/>
  <c r="E1271" i="2"/>
  <c r="C1271" i="2"/>
  <c r="B1271" i="2"/>
  <c r="A1271" i="2"/>
  <c r="I1270" i="2"/>
  <c r="H1270" i="2"/>
  <c r="G1270" i="2"/>
  <c r="F1270" i="2"/>
  <c r="E1270" i="2"/>
  <c r="C1270" i="2"/>
  <c r="B1270" i="2"/>
  <c r="A1270" i="2"/>
  <c r="I1269" i="2"/>
  <c r="H1269" i="2"/>
  <c r="G1269" i="2"/>
  <c r="F1269" i="2"/>
  <c r="E1269" i="2"/>
  <c r="C1269" i="2"/>
  <c r="B1269" i="2"/>
  <c r="A1269" i="2"/>
  <c r="I1268" i="2"/>
  <c r="H1268" i="2"/>
  <c r="G1268" i="2"/>
  <c r="F1268" i="2"/>
  <c r="E1268" i="2"/>
  <c r="C1268" i="2"/>
  <c r="B1268" i="2"/>
  <c r="A1268" i="2"/>
  <c r="I1267" i="2"/>
  <c r="H1267" i="2"/>
  <c r="G1267" i="2"/>
  <c r="F1267" i="2"/>
  <c r="E1267" i="2"/>
  <c r="C1267" i="2"/>
  <c r="B1267" i="2"/>
  <c r="A1267" i="2"/>
  <c r="I1266" i="2"/>
  <c r="H1266" i="2"/>
  <c r="G1266" i="2"/>
  <c r="F1266" i="2"/>
  <c r="E1266" i="2"/>
  <c r="C1266" i="2"/>
  <c r="B1266" i="2"/>
  <c r="A1266" i="2"/>
  <c r="I1265" i="2"/>
  <c r="H1265" i="2"/>
  <c r="G1265" i="2"/>
  <c r="F1265" i="2"/>
  <c r="E1265" i="2"/>
  <c r="C1265" i="2"/>
  <c r="B1265" i="2"/>
  <c r="A1265" i="2"/>
  <c r="I1264" i="2"/>
  <c r="H1264" i="2"/>
  <c r="G1264" i="2"/>
  <c r="F1264" i="2"/>
  <c r="E1264" i="2"/>
  <c r="C1264" i="2"/>
  <c r="B1264" i="2"/>
  <c r="A1264" i="2"/>
  <c r="I1263" i="2"/>
  <c r="H1263" i="2"/>
  <c r="G1263" i="2"/>
  <c r="F1263" i="2"/>
  <c r="E1263" i="2"/>
  <c r="C1263" i="2"/>
  <c r="B1263" i="2"/>
  <c r="A1263" i="2"/>
  <c r="I1262" i="2"/>
  <c r="H1262" i="2"/>
  <c r="G1262" i="2"/>
  <c r="F1262" i="2"/>
  <c r="E1262" i="2"/>
  <c r="C1262" i="2"/>
  <c r="B1262" i="2"/>
  <c r="A1262" i="2"/>
  <c r="I1261" i="2"/>
  <c r="H1261" i="2"/>
  <c r="G1261" i="2"/>
  <c r="F1261" i="2"/>
  <c r="E1261" i="2"/>
  <c r="C1261" i="2"/>
  <c r="B1261" i="2"/>
  <c r="A1261" i="2"/>
  <c r="I1260" i="2"/>
  <c r="H1260" i="2"/>
  <c r="G1260" i="2"/>
  <c r="F1260" i="2"/>
  <c r="E1260" i="2"/>
  <c r="C1260" i="2"/>
  <c r="B1260" i="2"/>
  <c r="A1260" i="2"/>
  <c r="I1259" i="2"/>
  <c r="H1259" i="2"/>
  <c r="G1259" i="2"/>
  <c r="F1259" i="2"/>
  <c r="E1259" i="2"/>
  <c r="C1259" i="2"/>
  <c r="B1259" i="2"/>
  <c r="A1259" i="2"/>
  <c r="I1258" i="2"/>
  <c r="H1258" i="2"/>
  <c r="G1258" i="2"/>
  <c r="F1258" i="2"/>
  <c r="E1258" i="2"/>
  <c r="C1258" i="2"/>
  <c r="B1258" i="2"/>
  <c r="A1258" i="2"/>
  <c r="I1257" i="2"/>
  <c r="H1257" i="2"/>
  <c r="G1257" i="2"/>
  <c r="F1257" i="2"/>
  <c r="E1257" i="2"/>
  <c r="C1257" i="2"/>
  <c r="B1257" i="2"/>
  <c r="A1257" i="2"/>
  <c r="I1256" i="2"/>
  <c r="H1256" i="2"/>
  <c r="G1256" i="2"/>
  <c r="F1256" i="2"/>
  <c r="E1256" i="2"/>
  <c r="C1256" i="2"/>
  <c r="B1256" i="2"/>
  <c r="A1256" i="2"/>
  <c r="I1255" i="2"/>
  <c r="H1255" i="2"/>
  <c r="G1255" i="2"/>
  <c r="F1255" i="2"/>
  <c r="E1255" i="2"/>
  <c r="C1255" i="2"/>
  <c r="B1255" i="2"/>
  <c r="A1255" i="2"/>
  <c r="I1254" i="2"/>
  <c r="H1254" i="2"/>
  <c r="G1254" i="2"/>
  <c r="F1254" i="2"/>
  <c r="E1254" i="2"/>
  <c r="C1254" i="2"/>
  <c r="B1254" i="2"/>
  <c r="A1254" i="2"/>
  <c r="I1253" i="2"/>
  <c r="H1253" i="2"/>
  <c r="G1253" i="2"/>
  <c r="F1253" i="2"/>
  <c r="E1253" i="2"/>
  <c r="C1253" i="2"/>
  <c r="B1253" i="2"/>
  <c r="A1253" i="2"/>
  <c r="I1252" i="2"/>
  <c r="H1252" i="2"/>
  <c r="G1252" i="2"/>
  <c r="F1252" i="2"/>
  <c r="E1252" i="2"/>
  <c r="C1252" i="2"/>
  <c r="B1252" i="2"/>
  <c r="A1252" i="2"/>
  <c r="I1251" i="2"/>
  <c r="H1251" i="2"/>
  <c r="G1251" i="2"/>
  <c r="F1251" i="2"/>
  <c r="E1251" i="2"/>
  <c r="C1251" i="2"/>
  <c r="B1251" i="2"/>
  <c r="A1251" i="2"/>
  <c r="I1250" i="2"/>
  <c r="H1250" i="2"/>
  <c r="G1250" i="2"/>
  <c r="F1250" i="2"/>
  <c r="E1250" i="2"/>
  <c r="C1250" i="2"/>
  <c r="B1250" i="2"/>
  <c r="A1250" i="2"/>
  <c r="I1249" i="2"/>
  <c r="H1249" i="2"/>
  <c r="G1249" i="2"/>
  <c r="F1249" i="2"/>
  <c r="E1249" i="2"/>
  <c r="C1249" i="2"/>
  <c r="B1249" i="2"/>
  <c r="A1249" i="2"/>
  <c r="I1248" i="2"/>
  <c r="H1248" i="2"/>
  <c r="G1248" i="2"/>
  <c r="F1248" i="2"/>
  <c r="E1248" i="2"/>
  <c r="C1248" i="2"/>
  <c r="B1248" i="2"/>
  <c r="A1248" i="2"/>
  <c r="I1247" i="2"/>
  <c r="H1247" i="2"/>
  <c r="G1247" i="2"/>
  <c r="F1247" i="2"/>
  <c r="E1247" i="2"/>
  <c r="C1247" i="2"/>
  <c r="B1247" i="2"/>
  <c r="A1247" i="2"/>
  <c r="I1246" i="2"/>
  <c r="H1246" i="2"/>
  <c r="G1246" i="2"/>
  <c r="F1246" i="2"/>
  <c r="E1246" i="2"/>
  <c r="C1246" i="2"/>
  <c r="B1246" i="2"/>
  <c r="A1246" i="2"/>
  <c r="I1245" i="2"/>
  <c r="H1245" i="2"/>
  <c r="G1245" i="2"/>
  <c r="F1245" i="2"/>
  <c r="E1245" i="2"/>
  <c r="C1245" i="2"/>
  <c r="B1245" i="2"/>
  <c r="A1245" i="2"/>
  <c r="I1244" i="2"/>
  <c r="H1244" i="2"/>
  <c r="G1244" i="2"/>
  <c r="F1244" i="2"/>
  <c r="E1244" i="2"/>
  <c r="C1244" i="2"/>
  <c r="B1244" i="2"/>
  <c r="A1244" i="2"/>
  <c r="I1243" i="2"/>
  <c r="H1243" i="2"/>
  <c r="G1243" i="2"/>
  <c r="F1243" i="2"/>
  <c r="E1243" i="2"/>
  <c r="C1243" i="2"/>
  <c r="B1243" i="2"/>
  <c r="A1243" i="2"/>
  <c r="I1242" i="2"/>
  <c r="H1242" i="2"/>
  <c r="G1242" i="2"/>
  <c r="F1242" i="2"/>
  <c r="E1242" i="2"/>
  <c r="C1242" i="2"/>
  <c r="B1242" i="2"/>
  <c r="A1242" i="2"/>
  <c r="I1241" i="2"/>
  <c r="H1241" i="2"/>
  <c r="G1241" i="2"/>
  <c r="F1241" i="2"/>
  <c r="E1241" i="2"/>
  <c r="C1241" i="2"/>
  <c r="B1241" i="2"/>
  <c r="A1241" i="2"/>
  <c r="I1240" i="2"/>
  <c r="H1240" i="2"/>
  <c r="G1240" i="2"/>
  <c r="F1240" i="2"/>
  <c r="E1240" i="2"/>
  <c r="C1240" i="2"/>
  <c r="B1240" i="2"/>
  <c r="A1240" i="2"/>
  <c r="I1239" i="2"/>
  <c r="H1239" i="2"/>
  <c r="G1239" i="2"/>
  <c r="F1239" i="2"/>
  <c r="E1239" i="2"/>
  <c r="C1239" i="2"/>
  <c r="B1239" i="2"/>
  <c r="A1239" i="2"/>
  <c r="I1238" i="2"/>
  <c r="H1238" i="2"/>
  <c r="G1238" i="2"/>
  <c r="F1238" i="2"/>
  <c r="E1238" i="2"/>
  <c r="C1238" i="2"/>
  <c r="B1238" i="2"/>
  <c r="A1238" i="2"/>
  <c r="I1237" i="2"/>
  <c r="H1237" i="2"/>
  <c r="G1237" i="2"/>
  <c r="F1237" i="2"/>
  <c r="E1237" i="2"/>
  <c r="C1237" i="2"/>
  <c r="B1237" i="2"/>
  <c r="A1237" i="2"/>
  <c r="I1236" i="2"/>
  <c r="H1236" i="2"/>
  <c r="G1236" i="2"/>
  <c r="F1236" i="2"/>
  <c r="E1236" i="2"/>
  <c r="C1236" i="2"/>
  <c r="B1236" i="2"/>
  <c r="A1236" i="2"/>
  <c r="I1235" i="2"/>
  <c r="H1235" i="2"/>
  <c r="G1235" i="2"/>
  <c r="F1235" i="2"/>
  <c r="E1235" i="2"/>
  <c r="C1235" i="2"/>
  <c r="B1235" i="2"/>
  <c r="A1235" i="2"/>
  <c r="I1234" i="2"/>
  <c r="H1234" i="2"/>
  <c r="G1234" i="2"/>
  <c r="F1234" i="2"/>
  <c r="E1234" i="2"/>
  <c r="C1234" i="2"/>
  <c r="B1234" i="2"/>
  <c r="L1286" i="2" s="1"/>
  <c r="A1234" i="2"/>
  <c r="I1233" i="2"/>
  <c r="H1233" i="2"/>
  <c r="G1233" i="2"/>
  <c r="F1233" i="2"/>
  <c r="E1233" i="2"/>
  <c r="C1233" i="2"/>
  <c r="B1233" i="2"/>
  <c r="A1233" i="2"/>
  <c r="I1232" i="2"/>
  <c r="H1232" i="2"/>
  <c r="G1232" i="2"/>
  <c r="F1232" i="2"/>
  <c r="E1232" i="2"/>
  <c r="C1232" i="2"/>
  <c r="B1232" i="2"/>
  <c r="A1232" i="2"/>
  <c r="I1231" i="2"/>
  <c r="H1231" i="2"/>
  <c r="G1231" i="2"/>
  <c r="F1231" i="2"/>
  <c r="E1231" i="2"/>
  <c r="C1231" i="2"/>
  <c r="B1231" i="2"/>
  <c r="A1231" i="2"/>
  <c r="I1230" i="2"/>
  <c r="H1230" i="2"/>
  <c r="G1230" i="2"/>
  <c r="F1230" i="2"/>
  <c r="E1230" i="2"/>
  <c r="C1230" i="2"/>
  <c r="B1230" i="2"/>
  <c r="L1282" i="2" s="1"/>
  <c r="A1230" i="2"/>
  <c r="I1229" i="2"/>
  <c r="H1229" i="2"/>
  <c r="G1229" i="2"/>
  <c r="F1229" i="2"/>
  <c r="E1229" i="2"/>
  <c r="C1229" i="2"/>
  <c r="B1229" i="2"/>
  <c r="A1229" i="2"/>
  <c r="I1228" i="2"/>
  <c r="H1228" i="2"/>
  <c r="G1228" i="2"/>
  <c r="F1228" i="2"/>
  <c r="E1228" i="2"/>
  <c r="C1228" i="2"/>
  <c r="B1228" i="2"/>
  <c r="L1280" i="2" s="1"/>
  <c r="A1228" i="2"/>
  <c r="I1227" i="2"/>
  <c r="H1227" i="2"/>
  <c r="G1227" i="2"/>
  <c r="F1227" i="2"/>
  <c r="E1227" i="2"/>
  <c r="C1227" i="2"/>
  <c r="B1227" i="2"/>
  <c r="A1227" i="2"/>
  <c r="I1226" i="2"/>
  <c r="H1226" i="2"/>
  <c r="G1226" i="2"/>
  <c r="F1226" i="2"/>
  <c r="E1226" i="2"/>
  <c r="C1226" i="2"/>
  <c r="B1226" i="2"/>
  <c r="A1226" i="2"/>
  <c r="I1225" i="2"/>
  <c r="H1225" i="2"/>
  <c r="G1225" i="2"/>
  <c r="F1225" i="2"/>
  <c r="E1225" i="2"/>
  <c r="C1225" i="2"/>
  <c r="B1225" i="2"/>
  <c r="A1225" i="2"/>
  <c r="I1224" i="2"/>
  <c r="H1224" i="2"/>
  <c r="G1224" i="2"/>
  <c r="F1224" i="2"/>
  <c r="E1224" i="2"/>
  <c r="C1224" i="2"/>
  <c r="B1224" i="2"/>
  <c r="A1224" i="2"/>
  <c r="I1223" i="2"/>
  <c r="H1223" i="2"/>
  <c r="G1223" i="2"/>
  <c r="F1223" i="2"/>
  <c r="E1223" i="2"/>
  <c r="C1223" i="2"/>
  <c r="B1223" i="2"/>
  <c r="A1223" i="2"/>
  <c r="I1222" i="2"/>
  <c r="H1222" i="2"/>
  <c r="G1222" i="2"/>
  <c r="F1222" i="2"/>
  <c r="E1222" i="2"/>
  <c r="C1222" i="2"/>
  <c r="B1222" i="2"/>
  <c r="A1222" i="2"/>
  <c r="I1221" i="2"/>
  <c r="H1221" i="2"/>
  <c r="G1221" i="2"/>
  <c r="F1221" i="2"/>
  <c r="E1221" i="2"/>
  <c r="C1221" i="2"/>
  <c r="B1221" i="2"/>
  <c r="A1221" i="2"/>
  <c r="I1220" i="2"/>
  <c r="H1220" i="2"/>
  <c r="G1220" i="2"/>
  <c r="F1220" i="2"/>
  <c r="E1220" i="2"/>
  <c r="C1220" i="2"/>
  <c r="B1220" i="2"/>
  <c r="A1220" i="2"/>
  <c r="I1219" i="2"/>
  <c r="H1219" i="2"/>
  <c r="G1219" i="2"/>
  <c r="F1219" i="2"/>
  <c r="E1219" i="2"/>
  <c r="C1219" i="2"/>
  <c r="B1219" i="2"/>
  <c r="A1219" i="2"/>
  <c r="I1218" i="2"/>
  <c r="H1218" i="2"/>
  <c r="G1218" i="2"/>
  <c r="F1218" i="2"/>
  <c r="E1218" i="2"/>
  <c r="C1218" i="2"/>
  <c r="B1218" i="2"/>
  <c r="A1218" i="2"/>
  <c r="I1217" i="2"/>
  <c r="H1217" i="2"/>
  <c r="G1217" i="2"/>
  <c r="F1217" i="2"/>
  <c r="E1217" i="2"/>
  <c r="C1217" i="2"/>
  <c r="B1217" i="2"/>
  <c r="A1217" i="2"/>
  <c r="I1216" i="2"/>
  <c r="H1216" i="2"/>
  <c r="G1216" i="2"/>
  <c r="F1216" i="2"/>
  <c r="E1216" i="2"/>
  <c r="C1216" i="2"/>
  <c r="B1216" i="2"/>
  <c r="A1216" i="2"/>
  <c r="I1215" i="2"/>
  <c r="H1215" i="2"/>
  <c r="G1215" i="2"/>
  <c r="F1215" i="2"/>
  <c r="E1215" i="2"/>
  <c r="C1215" i="2"/>
  <c r="B1215" i="2"/>
  <c r="A1215" i="2"/>
  <c r="I1214" i="2"/>
  <c r="H1214" i="2"/>
  <c r="G1214" i="2"/>
  <c r="F1214" i="2"/>
  <c r="E1214" i="2"/>
  <c r="C1214" i="2"/>
  <c r="B1214" i="2"/>
  <c r="A1214" i="2"/>
  <c r="I1213" i="2"/>
  <c r="H1213" i="2"/>
  <c r="G1213" i="2"/>
  <c r="F1213" i="2"/>
  <c r="E1213" i="2"/>
  <c r="C1213" i="2"/>
  <c r="B1213" i="2"/>
  <c r="A1213" i="2"/>
  <c r="I1212" i="2"/>
  <c r="H1212" i="2"/>
  <c r="G1212" i="2"/>
  <c r="F1212" i="2"/>
  <c r="E1212" i="2"/>
  <c r="C1212" i="2"/>
  <c r="B1212" i="2"/>
  <c r="A1212" i="2"/>
  <c r="I1211" i="2"/>
  <c r="H1211" i="2"/>
  <c r="G1211" i="2"/>
  <c r="F1211" i="2"/>
  <c r="E1211" i="2"/>
  <c r="C1211" i="2"/>
  <c r="B1211" i="2"/>
  <c r="A1211" i="2"/>
  <c r="I1210" i="2"/>
  <c r="H1210" i="2"/>
  <c r="G1210" i="2"/>
  <c r="F1210" i="2"/>
  <c r="E1210" i="2"/>
  <c r="C1210" i="2"/>
  <c r="B1210" i="2"/>
  <c r="A1210" i="2"/>
  <c r="I1209" i="2"/>
  <c r="H1209" i="2"/>
  <c r="G1209" i="2"/>
  <c r="F1209" i="2"/>
  <c r="E1209" i="2"/>
  <c r="C1209" i="2"/>
  <c r="B1209" i="2"/>
  <c r="A1209" i="2"/>
  <c r="I1208" i="2"/>
  <c r="H1208" i="2"/>
  <c r="G1208" i="2"/>
  <c r="F1208" i="2"/>
  <c r="E1208" i="2"/>
  <c r="C1208" i="2"/>
  <c r="B1208" i="2"/>
  <c r="A1208" i="2"/>
  <c r="I1207" i="2"/>
  <c r="H1207" i="2"/>
  <c r="G1207" i="2"/>
  <c r="F1207" i="2"/>
  <c r="E1207" i="2"/>
  <c r="C1207" i="2"/>
  <c r="B1207" i="2"/>
  <c r="A1207" i="2"/>
  <c r="I1206" i="2"/>
  <c r="H1206" i="2"/>
  <c r="G1206" i="2"/>
  <c r="F1206" i="2"/>
  <c r="E1206" i="2"/>
  <c r="C1206" i="2"/>
  <c r="B1206" i="2"/>
  <c r="A1206" i="2"/>
  <c r="I1205" i="2"/>
  <c r="H1205" i="2"/>
  <c r="G1205" i="2"/>
  <c r="F1205" i="2"/>
  <c r="E1205" i="2"/>
  <c r="C1205" i="2"/>
  <c r="B1205" i="2"/>
  <c r="A1205" i="2"/>
  <c r="I1204" i="2"/>
  <c r="H1204" i="2"/>
  <c r="G1204" i="2"/>
  <c r="F1204" i="2"/>
  <c r="E1204" i="2"/>
  <c r="C1204" i="2"/>
  <c r="B1204" i="2"/>
  <c r="A1204" i="2"/>
  <c r="I1203" i="2"/>
  <c r="H1203" i="2"/>
  <c r="G1203" i="2"/>
  <c r="F1203" i="2"/>
  <c r="E1203" i="2"/>
  <c r="C1203" i="2"/>
  <c r="B1203" i="2"/>
  <c r="A1203" i="2"/>
  <c r="I1202" i="2"/>
  <c r="H1202" i="2"/>
  <c r="G1202" i="2"/>
  <c r="F1202" i="2"/>
  <c r="E1202" i="2"/>
  <c r="C1202" i="2"/>
  <c r="B1202" i="2"/>
  <c r="A1202" i="2"/>
  <c r="I1201" i="2"/>
  <c r="H1201" i="2"/>
  <c r="G1201" i="2"/>
  <c r="F1201" i="2"/>
  <c r="E1201" i="2"/>
  <c r="C1201" i="2"/>
  <c r="B1201" i="2"/>
  <c r="A1201" i="2"/>
  <c r="I1200" i="2"/>
  <c r="H1200" i="2"/>
  <c r="G1200" i="2"/>
  <c r="F1200" i="2"/>
  <c r="E1200" i="2"/>
  <c r="C1200" i="2"/>
  <c r="B1200" i="2"/>
  <c r="A1200" i="2"/>
  <c r="I1199" i="2"/>
  <c r="H1199" i="2"/>
  <c r="G1199" i="2"/>
  <c r="F1199" i="2"/>
  <c r="E1199" i="2"/>
  <c r="C1199" i="2"/>
  <c r="B1199" i="2"/>
  <c r="A1199" i="2"/>
  <c r="I1198" i="2"/>
  <c r="H1198" i="2"/>
  <c r="G1198" i="2"/>
  <c r="F1198" i="2"/>
  <c r="E1198" i="2"/>
  <c r="C1198" i="2"/>
  <c r="B1198" i="2"/>
  <c r="A1198" i="2"/>
  <c r="I1197" i="2"/>
  <c r="H1197" i="2"/>
  <c r="G1197" i="2"/>
  <c r="F1197" i="2"/>
  <c r="E1197" i="2"/>
  <c r="C1197" i="2"/>
  <c r="B1197" i="2"/>
  <c r="A1197" i="2"/>
  <c r="I1196" i="2"/>
  <c r="H1196" i="2"/>
  <c r="G1196" i="2"/>
  <c r="F1196" i="2"/>
  <c r="E1196" i="2"/>
  <c r="C1196" i="2"/>
  <c r="B1196" i="2"/>
  <c r="A1196" i="2"/>
  <c r="I1195" i="2"/>
  <c r="H1195" i="2"/>
  <c r="G1195" i="2"/>
  <c r="F1195" i="2"/>
  <c r="E1195" i="2"/>
  <c r="C1195" i="2"/>
  <c r="B1195" i="2"/>
  <c r="A1195" i="2"/>
  <c r="I1194" i="2"/>
  <c r="H1194" i="2"/>
  <c r="G1194" i="2"/>
  <c r="F1194" i="2"/>
  <c r="E1194" i="2"/>
  <c r="C1194" i="2"/>
  <c r="B1194" i="2"/>
  <c r="A1194" i="2"/>
  <c r="I1193" i="2"/>
  <c r="H1193" i="2"/>
  <c r="G1193" i="2"/>
  <c r="F1193" i="2"/>
  <c r="E1193" i="2"/>
  <c r="C1193" i="2"/>
  <c r="B1193" i="2"/>
  <c r="A1193" i="2"/>
  <c r="I1192" i="2"/>
  <c r="H1192" i="2"/>
  <c r="G1192" i="2"/>
  <c r="F1192" i="2"/>
  <c r="E1192" i="2"/>
  <c r="C1192" i="2"/>
  <c r="B1192" i="2"/>
  <c r="A1192" i="2"/>
  <c r="I1191" i="2"/>
  <c r="H1191" i="2"/>
  <c r="G1191" i="2"/>
  <c r="F1191" i="2"/>
  <c r="E1191" i="2"/>
  <c r="C1191" i="2"/>
  <c r="B1191" i="2"/>
  <c r="A1191" i="2"/>
  <c r="I1190" i="2"/>
  <c r="H1190" i="2"/>
  <c r="G1190" i="2"/>
  <c r="F1190" i="2"/>
  <c r="E1190" i="2"/>
  <c r="C1190" i="2"/>
  <c r="B1190" i="2"/>
  <c r="A1190" i="2"/>
  <c r="I1189" i="2"/>
  <c r="H1189" i="2"/>
  <c r="G1189" i="2"/>
  <c r="F1189" i="2"/>
  <c r="E1189" i="2"/>
  <c r="C1189" i="2"/>
  <c r="B1189" i="2"/>
  <c r="A1189" i="2"/>
  <c r="I1188" i="2"/>
  <c r="H1188" i="2"/>
  <c r="G1188" i="2"/>
  <c r="F1188" i="2"/>
  <c r="E1188" i="2"/>
  <c r="C1188" i="2"/>
  <c r="B1188" i="2"/>
  <c r="A1188" i="2"/>
  <c r="I1187" i="2"/>
  <c r="H1187" i="2"/>
  <c r="G1187" i="2"/>
  <c r="F1187" i="2"/>
  <c r="E1187" i="2"/>
  <c r="C1187" i="2"/>
  <c r="B1187" i="2"/>
  <c r="A1187" i="2"/>
  <c r="I1186" i="2"/>
  <c r="H1186" i="2"/>
  <c r="G1186" i="2"/>
  <c r="F1186" i="2"/>
  <c r="E1186" i="2"/>
  <c r="C1186" i="2"/>
  <c r="B1186" i="2"/>
  <c r="A1186" i="2"/>
  <c r="I1185" i="2"/>
  <c r="H1185" i="2"/>
  <c r="G1185" i="2"/>
  <c r="F1185" i="2"/>
  <c r="E1185" i="2"/>
  <c r="C1185" i="2"/>
  <c r="B1185" i="2"/>
  <c r="A1185" i="2"/>
  <c r="I1184" i="2"/>
  <c r="H1184" i="2"/>
  <c r="G1184" i="2"/>
  <c r="F1184" i="2"/>
  <c r="E1184" i="2"/>
  <c r="C1184" i="2"/>
  <c r="B1184" i="2"/>
  <c r="A1184" i="2"/>
  <c r="I1183" i="2"/>
  <c r="H1183" i="2"/>
  <c r="G1183" i="2"/>
  <c r="F1183" i="2"/>
  <c r="E1183" i="2"/>
  <c r="C1183" i="2"/>
  <c r="B1183" i="2"/>
  <c r="A1183" i="2"/>
  <c r="I1182" i="2"/>
  <c r="H1182" i="2"/>
  <c r="G1182" i="2"/>
  <c r="F1182" i="2"/>
  <c r="E1182" i="2"/>
  <c r="C1182" i="2"/>
  <c r="B1182" i="2"/>
  <c r="A1182" i="2"/>
  <c r="I1181" i="2"/>
  <c r="H1181" i="2"/>
  <c r="G1181" i="2"/>
  <c r="F1181" i="2"/>
  <c r="E1181" i="2"/>
  <c r="C1181" i="2"/>
  <c r="B1181" i="2"/>
  <c r="A1181" i="2"/>
  <c r="I1180" i="2"/>
  <c r="H1180" i="2"/>
  <c r="G1180" i="2"/>
  <c r="F1180" i="2"/>
  <c r="E1180" i="2"/>
  <c r="C1180" i="2"/>
  <c r="B1180" i="2"/>
  <c r="A1180" i="2"/>
  <c r="I1179" i="2"/>
  <c r="H1179" i="2"/>
  <c r="G1179" i="2"/>
  <c r="F1179" i="2"/>
  <c r="E1179" i="2"/>
  <c r="C1179" i="2"/>
  <c r="B1179" i="2"/>
  <c r="A1179" i="2"/>
  <c r="I1178" i="2"/>
  <c r="H1178" i="2"/>
  <c r="G1178" i="2"/>
  <c r="F1178" i="2"/>
  <c r="E1178" i="2"/>
  <c r="C1178" i="2"/>
  <c r="B1178" i="2"/>
  <c r="A1178" i="2"/>
  <c r="I1177" i="2"/>
  <c r="H1177" i="2"/>
  <c r="G1177" i="2"/>
  <c r="F1177" i="2"/>
  <c r="E1177" i="2"/>
  <c r="C1177" i="2"/>
  <c r="B1177" i="2"/>
  <c r="A1177" i="2"/>
  <c r="I1176" i="2"/>
  <c r="H1176" i="2"/>
  <c r="G1176" i="2"/>
  <c r="F1176" i="2"/>
  <c r="E1176" i="2"/>
  <c r="C1176" i="2"/>
  <c r="B1176" i="2"/>
  <c r="A1176" i="2"/>
  <c r="I1175" i="2"/>
  <c r="H1175" i="2"/>
  <c r="G1175" i="2"/>
  <c r="F1175" i="2"/>
  <c r="E1175" i="2"/>
  <c r="C1175" i="2"/>
  <c r="B1175" i="2"/>
  <c r="A1175" i="2"/>
  <c r="I1174" i="2"/>
  <c r="H1174" i="2"/>
  <c r="G1174" i="2"/>
  <c r="F1174" i="2"/>
  <c r="E1174" i="2"/>
  <c r="C1174" i="2"/>
  <c r="B1174" i="2"/>
  <c r="A1174" i="2"/>
  <c r="I1173" i="2"/>
  <c r="H1173" i="2"/>
  <c r="G1173" i="2"/>
  <c r="F1173" i="2"/>
  <c r="E1173" i="2"/>
  <c r="C1173" i="2"/>
  <c r="B1173" i="2"/>
  <c r="A1173" i="2"/>
  <c r="I1172" i="2"/>
  <c r="H1172" i="2"/>
  <c r="G1172" i="2"/>
  <c r="F1172" i="2"/>
  <c r="E1172" i="2"/>
  <c r="C1172" i="2"/>
  <c r="B1172" i="2"/>
  <c r="A1172" i="2"/>
  <c r="I1171" i="2"/>
  <c r="H1171" i="2"/>
  <c r="G1171" i="2"/>
  <c r="F1171" i="2"/>
  <c r="E1171" i="2"/>
  <c r="C1171" i="2"/>
  <c r="B1171" i="2"/>
  <c r="A1171" i="2"/>
  <c r="I1170" i="2"/>
  <c r="H1170" i="2"/>
  <c r="G1170" i="2"/>
  <c r="F1170" i="2"/>
  <c r="E1170" i="2"/>
  <c r="C1170" i="2"/>
  <c r="B1170" i="2"/>
  <c r="A1170" i="2"/>
  <c r="I1169" i="2"/>
  <c r="H1169" i="2"/>
  <c r="G1169" i="2"/>
  <c r="F1169" i="2"/>
  <c r="E1169" i="2"/>
  <c r="C1169" i="2"/>
  <c r="B1169" i="2"/>
  <c r="A1169" i="2"/>
  <c r="I1168" i="2"/>
  <c r="H1168" i="2"/>
  <c r="G1168" i="2"/>
  <c r="F1168" i="2"/>
  <c r="E1168" i="2"/>
  <c r="C1168" i="2"/>
  <c r="B1168" i="2"/>
  <c r="A1168" i="2"/>
  <c r="I1167" i="2"/>
  <c r="H1167" i="2"/>
  <c r="G1167" i="2"/>
  <c r="F1167" i="2"/>
  <c r="E1167" i="2"/>
  <c r="C1167" i="2"/>
  <c r="B1167" i="2"/>
  <c r="A1167" i="2"/>
  <c r="I1166" i="2"/>
  <c r="H1166" i="2"/>
  <c r="G1166" i="2"/>
  <c r="F1166" i="2"/>
  <c r="E1166" i="2"/>
  <c r="C1166" i="2"/>
  <c r="B1166" i="2"/>
  <c r="A1166" i="2"/>
  <c r="I1165" i="2"/>
  <c r="H1165" i="2"/>
  <c r="G1165" i="2"/>
  <c r="F1165" i="2"/>
  <c r="E1165" i="2"/>
  <c r="C1165" i="2"/>
  <c r="B1165" i="2"/>
  <c r="A1165" i="2"/>
  <c r="I1164" i="2"/>
  <c r="H1164" i="2"/>
  <c r="G1164" i="2"/>
  <c r="F1164" i="2"/>
  <c r="E1164" i="2"/>
  <c r="C1164" i="2"/>
  <c r="B1164" i="2"/>
  <c r="A1164" i="2"/>
  <c r="I1163" i="2"/>
  <c r="H1163" i="2"/>
  <c r="G1163" i="2"/>
  <c r="F1163" i="2"/>
  <c r="E1163" i="2"/>
  <c r="C1163" i="2"/>
  <c r="B1163" i="2"/>
  <c r="A1163" i="2"/>
  <c r="I1162" i="2"/>
  <c r="H1162" i="2"/>
  <c r="G1162" i="2"/>
  <c r="F1162" i="2"/>
  <c r="E1162" i="2"/>
  <c r="C1162" i="2"/>
  <c r="B1162" i="2"/>
  <c r="A1162" i="2"/>
  <c r="I1161" i="2"/>
  <c r="H1161" i="2"/>
  <c r="G1161" i="2"/>
  <c r="F1161" i="2"/>
  <c r="E1161" i="2"/>
  <c r="C1161" i="2"/>
  <c r="B1161" i="2"/>
  <c r="A1161" i="2"/>
  <c r="I1160" i="2"/>
  <c r="H1160" i="2"/>
  <c r="G1160" i="2"/>
  <c r="F1160" i="2"/>
  <c r="E1160" i="2"/>
  <c r="C1160" i="2"/>
  <c r="B1160" i="2"/>
  <c r="A1160" i="2"/>
  <c r="I1159" i="2"/>
  <c r="H1159" i="2"/>
  <c r="G1159" i="2"/>
  <c r="F1159" i="2"/>
  <c r="E1159" i="2"/>
  <c r="C1159" i="2"/>
  <c r="B1159" i="2"/>
  <c r="A1159" i="2"/>
  <c r="I1158" i="2"/>
  <c r="H1158" i="2"/>
  <c r="G1158" i="2"/>
  <c r="F1158" i="2"/>
  <c r="E1158" i="2"/>
  <c r="C1158" i="2"/>
  <c r="B1158" i="2"/>
  <c r="A1158" i="2"/>
  <c r="I1157" i="2"/>
  <c r="H1157" i="2"/>
  <c r="G1157" i="2"/>
  <c r="F1157" i="2"/>
  <c r="E1157" i="2"/>
  <c r="C1157" i="2"/>
  <c r="B1157" i="2"/>
  <c r="A1157" i="2"/>
  <c r="I1156" i="2"/>
  <c r="H1156" i="2"/>
  <c r="G1156" i="2"/>
  <c r="F1156" i="2"/>
  <c r="E1156" i="2"/>
  <c r="C1156" i="2"/>
  <c r="B1156" i="2"/>
  <c r="A1156" i="2"/>
  <c r="I1155" i="2"/>
  <c r="H1155" i="2"/>
  <c r="G1155" i="2"/>
  <c r="F1155" i="2"/>
  <c r="E1155" i="2"/>
  <c r="C1155" i="2"/>
  <c r="B1155" i="2"/>
  <c r="A1155" i="2"/>
  <c r="I1154" i="2"/>
  <c r="H1154" i="2"/>
  <c r="G1154" i="2"/>
  <c r="F1154" i="2"/>
  <c r="E1154" i="2"/>
  <c r="C1154" i="2"/>
  <c r="B1154" i="2"/>
  <c r="A1154" i="2"/>
  <c r="I1153" i="2"/>
  <c r="H1153" i="2"/>
  <c r="G1153" i="2"/>
  <c r="F1153" i="2"/>
  <c r="E1153" i="2"/>
  <c r="C1153" i="2"/>
  <c r="B1153" i="2"/>
  <c r="A1153" i="2"/>
  <c r="I1152" i="2"/>
  <c r="H1152" i="2"/>
  <c r="G1152" i="2"/>
  <c r="F1152" i="2"/>
  <c r="E1152" i="2"/>
  <c r="C1152" i="2"/>
  <c r="B1152" i="2"/>
  <c r="A1152" i="2"/>
  <c r="I1151" i="2"/>
  <c r="H1151" i="2"/>
  <c r="G1151" i="2"/>
  <c r="F1151" i="2"/>
  <c r="E1151" i="2"/>
  <c r="C1151" i="2"/>
  <c r="B1151" i="2"/>
  <c r="A1151" i="2"/>
  <c r="I1150" i="2"/>
  <c r="H1150" i="2"/>
  <c r="G1150" i="2"/>
  <c r="F1150" i="2"/>
  <c r="E1150" i="2"/>
  <c r="C1150" i="2"/>
  <c r="B1150" i="2"/>
  <c r="A1150" i="2"/>
  <c r="I1149" i="2"/>
  <c r="H1149" i="2"/>
  <c r="G1149" i="2"/>
  <c r="F1149" i="2"/>
  <c r="E1149" i="2"/>
  <c r="C1149" i="2"/>
  <c r="B1149" i="2"/>
  <c r="A1149" i="2"/>
  <c r="I1148" i="2"/>
  <c r="H1148" i="2"/>
  <c r="G1148" i="2"/>
  <c r="F1148" i="2"/>
  <c r="E1148" i="2"/>
  <c r="C1148" i="2"/>
  <c r="B1148" i="2"/>
  <c r="A1148" i="2"/>
  <c r="I1147" i="2"/>
  <c r="H1147" i="2"/>
  <c r="G1147" i="2"/>
  <c r="F1147" i="2"/>
  <c r="E1147" i="2"/>
  <c r="C1147" i="2"/>
  <c r="B1147" i="2"/>
  <c r="A1147" i="2"/>
  <c r="I1146" i="2"/>
  <c r="H1146" i="2"/>
  <c r="G1146" i="2"/>
  <c r="F1146" i="2"/>
  <c r="E1146" i="2"/>
  <c r="C1146" i="2"/>
  <c r="B1146" i="2"/>
  <c r="L1198" i="2" s="1"/>
  <c r="A1146" i="2"/>
  <c r="I1145" i="2"/>
  <c r="H1145" i="2"/>
  <c r="G1145" i="2"/>
  <c r="F1145" i="2"/>
  <c r="E1145" i="2"/>
  <c r="C1145" i="2"/>
  <c r="B1145" i="2"/>
  <c r="A1145" i="2"/>
  <c r="I1144" i="2"/>
  <c r="H1144" i="2"/>
  <c r="G1144" i="2"/>
  <c r="F1144" i="2"/>
  <c r="E1144" i="2"/>
  <c r="C1144" i="2"/>
  <c r="B1144" i="2"/>
  <c r="A1144" i="2"/>
  <c r="I1143" i="2"/>
  <c r="H1143" i="2"/>
  <c r="G1143" i="2"/>
  <c r="F1143" i="2"/>
  <c r="E1143" i="2"/>
  <c r="C1143" i="2"/>
  <c r="B1143" i="2"/>
  <c r="A1143" i="2"/>
  <c r="I1142" i="2"/>
  <c r="H1142" i="2"/>
  <c r="G1142" i="2"/>
  <c r="F1142" i="2"/>
  <c r="E1142" i="2"/>
  <c r="C1142" i="2"/>
  <c r="B1142" i="2"/>
  <c r="A1142" i="2"/>
  <c r="I1141" i="2"/>
  <c r="H1141" i="2"/>
  <c r="G1141" i="2"/>
  <c r="F1141" i="2"/>
  <c r="E1141" i="2"/>
  <c r="C1141" i="2"/>
  <c r="B1141" i="2"/>
  <c r="A1141" i="2"/>
  <c r="I1140" i="2"/>
  <c r="H1140" i="2"/>
  <c r="G1140" i="2"/>
  <c r="F1140" i="2"/>
  <c r="E1140" i="2"/>
  <c r="C1140" i="2"/>
  <c r="B1140" i="2"/>
  <c r="A1140" i="2"/>
  <c r="I1139" i="2"/>
  <c r="H1139" i="2"/>
  <c r="G1139" i="2"/>
  <c r="F1139" i="2"/>
  <c r="E1139" i="2"/>
  <c r="C1139" i="2"/>
  <c r="B1139" i="2"/>
  <c r="A1139" i="2"/>
  <c r="I1138" i="2"/>
  <c r="H1138" i="2"/>
  <c r="G1138" i="2"/>
  <c r="F1138" i="2"/>
  <c r="E1138" i="2"/>
  <c r="C1138" i="2"/>
  <c r="B1138" i="2"/>
  <c r="A1138" i="2"/>
  <c r="I1137" i="2"/>
  <c r="H1137" i="2"/>
  <c r="G1137" i="2"/>
  <c r="F1137" i="2"/>
  <c r="E1137" i="2"/>
  <c r="C1137" i="2"/>
  <c r="B1137" i="2"/>
  <c r="A1137" i="2"/>
  <c r="I1136" i="2"/>
  <c r="H1136" i="2"/>
  <c r="G1136" i="2"/>
  <c r="F1136" i="2"/>
  <c r="E1136" i="2"/>
  <c r="C1136" i="2"/>
  <c r="B1136" i="2"/>
  <c r="A1136" i="2"/>
  <c r="I1135" i="2"/>
  <c r="H1135" i="2"/>
  <c r="G1135" i="2"/>
  <c r="F1135" i="2"/>
  <c r="E1135" i="2"/>
  <c r="C1135" i="2"/>
  <c r="B1135" i="2"/>
  <c r="A1135" i="2"/>
  <c r="I1134" i="2"/>
  <c r="H1134" i="2"/>
  <c r="G1134" i="2"/>
  <c r="F1134" i="2"/>
  <c r="E1134" i="2"/>
  <c r="C1134" i="2"/>
  <c r="B1134" i="2"/>
  <c r="A1134" i="2"/>
  <c r="I1133" i="2"/>
  <c r="H1133" i="2"/>
  <c r="G1133" i="2"/>
  <c r="F1133" i="2"/>
  <c r="E1133" i="2"/>
  <c r="C1133" i="2"/>
  <c r="B1133" i="2"/>
  <c r="A1133" i="2"/>
  <c r="I1132" i="2"/>
  <c r="H1132" i="2"/>
  <c r="G1132" i="2"/>
  <c r="F1132" i="2"/>
  <c r="E1132" i="2"/>
  <c r="C1132" i="2"/>
  <c r="B1132" i="2"/>
  <c r="A1132" i="2"/>
  <c r="I1131" i="2"/>
  <c r="H1131" i="2"/>
  <c r="G1131" i="2"/>
  <c r="F1131" i="2"/>
  <c r="E1131" i="2"/>
  <c r="C1131" i="2"/>
  <c r="B1131" i="2"/>
  <c r="A1131" i="2"/>
  <c r="I1130" i="2"/>
  <c r="H1130" i="2"/>
  <c r="G1130" i="2"/>
  <c r="F1130" i="2"/>
  <c r="E1130" i="2"/>
  <c r="C1130" i="2"/>
  <c r="B1130" i="2"/>
  <c r="L1182" i="2" s="1"/>
  <c r="A1130" i="2"/>
  <c r="I1129" i="2"/>
  <c r="H1129" i="2"/>
  <c r="G1129" i="2"/>
  <c r="F1129" i="2"/>
  <c r="E1129" i="2"/>
  <c r="C1129" i="2"/>
  <c r="B1129" i="2"/>
  <c r="A1129" i="2"/>
  <c r="I1128" i="2"/>
  <c r="H1128" i="2"/>
  <c r="G1128" i="2"/>
  <c r="F1128" i="2"/>
  <c r="E1128" i="2"/>
  <c r="C1128" i="2"/>
  <c r="B1128" i="2"/>
  <c r="A1128" i="2"/>
  <c r="I1127" i="2"/>
  <c r="H1127" i="2"/>
  <c r="G1127" i="2"/>
  <c r="F1127" i="2"/>
  <c r="E1127" i="2"/>
  <c r="C1127" i="2"/>
  <c r="B1127" i="2"/>
  <c r="A1127" i="2"/>
  <c r="I1126" i="2"/>
  <c r="H1126" i="2"/>
  <c r="G1126" i="2"/>
  <c r="F1126" i="2"/>
  <c r="E1126" i="2"/>
  <c r="C1126" i="2"/>
  <c r="B1126" i="2"/>
  <c r="L1178" i="2" s="1"/>
  <c r="A1126" i="2"/>
  <c r="I1125" i="2"/>
  <c r="H1125" i="2"/>
  <c r="G1125" i="2"/>
  <c r="F1125" i="2"/>
  <c r="E1125" i="2"/>
  <c r="C1125" i="2"/>
  <c r="B1125" i="2"/>
  <c r="A1125" i="2"/>
  <c r="I1124" i="2"/>
  <c r="H1124" i="2"/>
  <c r="G1124" i="2"/>
  <c r="F1124" i="2"/>
  <c r="E1124" i="2"/>
  <c r="C1124" i="2"/>
  <c r="B1124" i="2"/>
  <c r="A1124" i="2"/>
  <c r="I1123" i="2"/>
  <c r="H1123" i="2"/>
  <c r="G1123" i="2"/>
  <c r="F1123" i="2"/>
  <c r="E1123" i="2"/>
  <c r="C1123" i="2"/>
  <c r="B1123" i="2"/>
  <c r="A1123" i="2"/>
  <c r="I1122" i="2"/>
  <c r="H1122" i="2"/>
  <c r="G1122" i="2"/>
  <c r="F1122" i="2"/>
  <c r="E1122" i="2"/>
  <c r="C1122" i="2"/>
  <c r="B1122" i="2"/>
  <c r="L1174" i="2" s="1"/>
  <c r="A1122" i="2"/>
  <c r="I1121" i="2"/>
  <c r="H1121" i="2"/>
  <c r="G1121" i="2"/>
  <c r="F1121" i="2"/>
  <c r="E1121" i="2"/>
  <c r="C1121" i="2"/>
  <c r="B1121" i="2"/>
  <c r="A1121" i="2"/>
  <c r="I1120" i="2"/>
  <c r="H1120" i="2"/>
  <c r="G1120" i="2"/>
  <c r="F1120" i="2"/>
  <c r="E1120" i="2"/>
  <c r="C1120" i="2"/>
  <c r="B1120" i="2"/>
  <c r="A1120" i="2"/>
  <c r="I1119" i="2"/>
  <c r="H1119" i="2"/>
  <c r="G1119" i="2"/>
  <c r="F1119" i="2"/>
  <c r="E1119" i="2"/>
  <c r="C1119" i="2"/>
  <c r="B1119" i="2"/>
  <c r="A1119" i="2"/>
  <c r="I1118" i="2"/>
  <c r="H1118" i="2"/>
  <c r="G1118" i="2"/>
  <c r="F1118" i="2"/>
  <c r="E1118" i="2"/>
  <c r="C1118" i="2"/>
  <c r="B1118" i="2"/>
  <c r="L1170" i="2" s="1"/>
  <c r="A1118" i="2"/>
  <c r="I1117" i="2"/>
  <c r="H1117" i="2"/>
  <c r="G1117" i="2"/>
  <c r="F1117" i="2"/>
  <c r="E1117" i="2"/>
  <c r="C1117" i="2"/>
  <c r="B1117" i="2"/>
  <c r="A1117" i="2"/>
  <c r="I1116" i="2"/>
  <c r="H1116" i="2"/>
  <c r="G1116" i="2"/>
  <c r="F1116" i="2"/>
  <c r="E1116" i="2"/>
  <c r="C1116" i="2"/>
  <c r="B1116" i="2"/>
  <c r="A1116" i="2"/>
  <c r="I1115" i="2"/>
  <c r="H1115" i="2"/>
  <c r="G1115" i="2"/>
  <c r="F1115" i="2"/>
  <c r="E1115" i="2"/>
  <c r="C1115" i="2"/>
  <c r="B1115" i="2"/>
  <c r="A1115" i="2"/>
  <c r="I1114" i="2"/>
  <c r="H1114" i="2"/>
  <c r="G1114" i="2"/>
  <c r="F1114" i="2"/>
  <c r="E1114" i="2"/>
  <c r="C1114" i="2"/>
  <c r="B1114" i="2"/>
  <c r="A1114" i="2"/>
  <c r="I1113" i="2"/>
  <c r="H1113" i="2"/>
  <c r="G1113" i="2"/>
  <c r="F1113" i="2"/>
  <c r="E1113" i="2"/>
  <c r="C1113" i="2"/>
  <c r="B1113" i="2"/>
  <c r="A1113" i="2"/>
  <c r="I1112" i="2"/>
  <c r="H1112" i="2"/>
  <c r="G1112" i="2"/>
  <c r="F1112" i="2"/>
  <c r="E1112" i="2"/>
  <c r="C1112" i="2"/>
  <c r="B1112" i="2"/>
  <c r="A1112" i="2"/>
  <c r="I1111" i="2"/>
  <c r="H1111" i="2"/>
  <c r="G1111" i="2"/>
  <c r="F1111" i="2"/>
  <c r="E1111" i="2"/>
  <c r="C1111" i="2"/>
  <c r="B1111" i="2"/>
  <c r="A1111" i="2"/>
  <c r="I1110" i="2"/>
  <c r="H1110" i="2"/>
  <c r="G1110" i="2"/>
  <c r="F1110" i="2"/>
  <c r="E1110" i="2"/>
  <c r="C1110" i="2"/>
  <c r="B1110" i="2"/>
  <c r="A1110" i="2"/>
  <c r="I1109" i="2"/>
  <c r="H1109" i="2"/>
  <c r="G1109" i="2"/>
  <c r="F1109" i="2"/>
  <c r="E1109" i="2"/>
  <c r="C1109" i="2"/>
  <c r="B1109" i="2"/>
  <c r="A1109" i="2"/>
  <c r="I1108" i="2"/>
  <c r="H1108" i="2"/>
  <c r="G1108" i="2"/>
  <c r="F1108" i="2"/>
  <c r="E1108" i="2"/>
  <c r="C1108" i="2"/>
  <c r="B1108" i="2"/>
  <c r="A1108" i="2"/>
  <c r="I1107" i="2"/>
  <c r="H1107" i="2"/>
  <c r="G1107" i="2"/>
  <c r="F1107" i="2"/>
  <c r="E1107" i="2"/>
  <c r="C1107" i="2"/>
  <c r="B1107" i="2"/>
  <c r="A1107" i="2"/>
  <c r="I1106" i="2"/>
  <c r="H1106" i="2"/>
  <c r="G1106" i="2"/>
  <c r="F1106" i="2"/>
  <c r="E1106" i="2"/>
  <c r="C1106" i="2"/>
  <c r="B1106" i="2"/>
  <c r="A1106" i="2"/>
  <c r="I1105" i="2"/>
  <c r="H1105" i="2"/>
  <c r="G1105" i="2"/>
  <c r="F1105" i="2"/>
  <c r="E1105" i="2"/>
  <c r="C1105" i="2"/>
  <c r="B1105" i="2"/>
  <c r="A1105" i="2"/>
  <c r="I1104" i="2"/>
  <c r="H1104" i="2"/>
  <c r="G1104" i="2"/>
  <c r="F1104" i="2"/>
  <c r="E1104" i="2"/>
  <c r="C1104" i="2"/>
  <c r="B1104" i="2"/>
  <c r="L1156" i="2" s="1"/>
  <c r="A1104" i="2"/>
  <c r="I1103" i="2"/>
  <c r="H1103" i="2"/>
  <c r="G1103" i="2"/>
  <c r="F1103" i="2"/>
  <c r="E1103" i="2"/>
  <c r="C1103" i="2"/>
  <c r="B1103" i="2"/>
  <c r="A1103" i="2"/>
  <c r="I1102" i="2"/>
  <c r="H1102" i="2"/>
  <c r="G1102" i="2"/>
  <c r="F1102" i="2"/>
  <c r="E1102" i="2"/>
  <c r="C1102" i="2"/>
  <c r="B1102" i="2"/>
  <c r="L1154" i="2" s="1"/>
  <c r="A1102" i="2"/>
  <c r="I1101" i="2"/>
  <c r="H1101" i="2"/>
  <c r="G1101" i="2"/>
  <c r="F1101" i="2"/>
  <c r="E1101" i="2"/>
  <c r="C1101" i="2"/>
  <c r="B1101" i="2"/>
  <c r="A1101" i="2"/>
  <c r="I1100" i="2"/>
  <c r="H1100" i="2"/>
  <c r="G1100" i="2"/>
  <c r="F1100" i="2"/>
  <c r="E1100" i="2"/>
  <c r="C1100" i="2"/>
  <c r="B1100" i="2"/>
  <c r="L1151" i="2" s="1"/>
  <c r="A1100" i="2"/>
  <c r="I1099" i="2"/>
  <c r="H1099" i="2"/>
  <c r="G1099" i="2"/>
  <c r="F1099" i="2"/>
  <c r="E1099" i="2"/>
  <c r="C1099" i="2"/>
  <c r="B1099" i="2"/>
  <c r="A1099" i="2"/>
  <c r="I1098" i="2"/>
  <c r="H1098" i="2"/>
  <c r="G1098" i="2"/>
  <c r="F1098" i="2"/>
  <c r="E1098" i="2"/>
  <c r="C1098" i="2"/>
  <c r="B1098" i="2"/>
  <c r="L1150" i="2" s="1"/>
  <c r="A1098" i="2"/>
  <c r="I1097" i="2"/>
  <c r="H1097" i="2"/>
  <c r="G1097" i="2"/>
  <c r="F1097" i="2"/>
  <c r="E1097" i="2"/>
  <c r="C1097" i="2"/>
  <c r="B1097" i="2"/>
  <c r="A1097" i="2"/>
  <c r="I1096" i="2"/>
  <c r="H1096" i="2"/>
  <c r="G1096" i="2"/>
  <c r="F1096" i="2"/>
  <c r="E1096" i="2"/>
  <c r="C1096" i="2"/>
  <c r="B1096" i="2"/>
  <c r="L1147" i="2" s="1"/>
  <c r="A1096" i="2"/>
  <c r="I1095" i="2"/>
  <c r="H1095" i="2"/>
  <c r="G1095" i="2"/>
  <c r="F1095" i="2"/>
  <c r="E1095" i="2"/>
  <c r="C1095" i="2"/>
  <c r="B1095" i="2"/>
  <c r="A1095" i="2"/>
  <c r="I1094" i="2"/>
  <c r="H1094" i="2"/>
  <c r="G1094" i="2"/>
  <c r="F1094" i="2"/>
  <c r="E1094" i="2"/>
  <c r="C1094" i="2"/>
  <c r="B1094" i="2"/>
  <c r="L1146" i="2" s="1"/>
  <c r="A1094" i="2"/>
  <c r="I1093" i="2"/>
  <c r="H1093" i="2"/>
  <c r="G1093" i="2"/>
  <c r="F1093" i="2"/>
  <c r="E1093" i="2"/>
  <c r="C1093" i="2"/>
  <c r="B1093" i="2"/>
  <c r="A1093" i="2"/>
  <c r="I1092" i="2"/>
  <c r="H1092" i="2"/>
  <c r="G1092" i="2"/>
  <c r="F1092" i="2"/>
  <c r="E1092" i="2"/>
  <c r="C1092" i="2"/>
  <c r="B1092" i="2"/>
  <c r="L1143" i="2" s="1"/>
  <c r="A1092" i="2"/>
  <c r="I1091" i="2"/>
  <c r="H1091" i="2"/>
  <c r="G1091" i="2"/>
  <c r="F1091" i="2"/>
  <c r="E1091" i="2"/>
  <c r="C1091" i="2"/>
  <c r="B1091" i="2"/>
  <c r="A1091" i="2"/>
  <c r="I1090" i="2"/>
  <c r="H1090" i="2"/>
  <c r="G1090" i="2"/>
  <c r="F1090" i="2"/>
  <c r="E1090" i="2"/>
  <c r="C1090" i="2"/>
  <c r="B1090" i="2"/>
  <c r="L1142" i="2" s="1"/>
  <c r="A1090" i="2"/>
  <c r="I1089" i="2"/>
  <c r="H1089" i="2"/>
  <c r="G1089" i="2"/>
  <c r="F1089" i="2"/>
  <c r="E1089" i="2"/>
  <c r="C1089" i="2"/>
  <c r="B1089" i="2"/>
  <c r="A1089" i="2"/>
  <c r="I1088" i="2"/>
  <c r="H1088" i="2"/>
  <c r="G1088" i="2"/>
  <c r="F1088" i="2"/>
  <c r="E1088" i="2"/>
  <c r="C1088" i="2"/>
  <c r="B1088" i="2"/>
  <c r="L1139" i="2" s="1"/>
  <c r="A1088" i="2"/>
  <c r="I1087" i="2"/>
  <c r="H1087" i="2"/>
  <c r="G1087" i="2"/>
  <c r="F1087" i="2"/>
  <c r="E1087" i="2"/>
  <c r="C1087" i="2"/>
  <c r="B1087" i="2"/>
  <c r="A1087" i="2"/>
  <c r="I1086" i="2"/>
  <c r="H1086" i="2"/>
  <c r="G1086" i="2"/>
  <c r="F1086" i="2"/>
  <c r="E1086" i="2"/>
  <c r="C1086" i="2"/>
  <c r="B1086" i="2"/>
  <c r="L1138" i="2" s="1"/>
  <c r="A1086" i="2"/>
  <c r="I1085" i="2"/>
  <c r="H1085" i="2"/>
  <c r="G1085" i="2"/>
  <c r="F1085" i="2"/>
  <c r="E1085" i="2"/>
  <c r="C1085" i="2"/>
  <c r="B1085" i="2"/>
  <c r="A1085" i="2"/>
  <c r="I1084" i="2"/>
  <c r="H1084" i="2"/>
  <c r="G1084" i="2"/>
  <c r="F1084" i="2"/>
  <c r="E1084" i="2"/>
  <c r="C1084" i="2"/>
  <c r="B1084" i="2"/>
  <c r="L1135" i="2" s="1"/>
  <c r="A1084" i="2"/>
  <c r="I1083" i="2"/>
  <c r="H1083" i="2"/>
  <c r="G1083" i="2"/>
  <c r="F1083" i="2"/>
  <c r="E1083" i="2"/>
  <c r="C1083" i="2"/>
  <c r="B1083" i="2"/>
  <c r="A1083" i="2"/>
  <c r="I1082" i="2"/>
  <c r="H1082" i="2"/>
  <c r="G1082" i="2"/>
  <c r="F1082" i="2"/>
  <c r="E1082" i="2"/>
  <c r="C1082" i="2"/>
  <c r="B1082" i="2"/>
  <c r="L1134" i="2" s="1"/>
  <c r="A1082" i="2"/>
  <c r="I1081" i="2"/>
  <c r="H1081" i="2"/>
  <c r="G1081" i="2"/>
  <c r="F1081" i="2"/>
  <c r="E1081" i="2"/>
  <c r="C1081" i="2"/>
  <c r="B1081" i="2"/>
  <c r="A1081" i="2"/>
  <c r="I1080" i="2"/>
  <c r="H1080" i="2"/>
  <c r="G1080" i="2"/>
  <c r="F1080" i="2"/>
  <c r="E1080" i="2"/>
  <c r="C1080" i="2"/>
  <c r="B1080" i="2"/>
  <c r="L1131" i="2" s="1"/>
  <c r="A1080" i="2"/>
  <c r="I1079" i="2"/>
  <c r="H1079" i="2"/>
  <c r="G1079" i="2"/>
  <c r="F1079" i="2"/>
  <c r="E1079" i="2"/>
  <c r="C1079" i="2"/>
  <c r="B1079" i="2"/>
  <c r="A1079" i="2"/>
  <c r="I1078" i="2"/>
  <c r="H1078" i="2"/>
  <c r="G1078" i="2"/>
  <c r="F1078" i="2"/>
  <c r="E1078" i="2"/>
  <c r="C1078" i="2"/>
  <c r="B1078" i="2"/>
  <c r="L1130" i="2" s="1"/>
  <c r="A1078" i="2"/>
  <c r="I1077" i="2"/>
  <c r="H1077" i="2"/>
  <c r="G1077" i="2"/>
  <c r="F1077" i="2"/>
  <c r="E1077" i="2"/>
  <c r="C1077" i="2"/>
  <c r="B1077" i="2"/>
  <c r="A1077" i="2"/>
  <c r="I1076" i="2"/>
  <c r="H1076" i="2"/>
  <c r="G1076" i="2"/>
  <c r="F1076" i="2"/>
  <c r="E1076" i="2"/>
  <c r="C1076" i="2"/>
  <c r="B1076" i="2"/>
  <c r="L1128" i="2" s="1"/>
  <c r="A1076" i="2"/>
  <c r="I1075" i="2"/>
  <c r="H1075" i="2"/>
  <c r="G1075" i="2"/>
  <c r="F1075" i="2"/>
  <c r="E1075" i="2"/>
  <c r="C1075" i="2"/>
  <c r="B1075" i="2"/>
  <c r="A1075" i="2"/>
  <c r="I1074" i="2"/>
  <c r="H1074" i="2"/>
  <c r="G1074" i="2"/>
  <c r="F1074" i="2"/>
  <c r="E1074" i="2"/>
  <c r="C1074" i="2"/>
  <c r="B1074" i="2"/>
  <c r="L1126" i="2" s="1"/>
  <c r="A1074" i="2"/>
  <c r="I1073" i="2"/>
  <c r="H1073" i="2"/>
  <c r="G1073" i="2"/>
  <c r="F1073" i="2"/>
  <c r="E1073" i="2"/>
  <c r="C1073" i="2"/>
  <c r="B1073" i="2"/>
  <c r="A1073" i="2"/>
  <c r="I1072" i="2"/>
  <c r="H1072" i="2"/>
  <c r="G1072" i="2"/>
  <c r="F1072" i="2"/>
  <c r="E1072" i="2"/>
  <c r="C1072" i="2"/>
  <c r="B1072" i="2"/>
  <c r="L1124" i="2" s="1"/>
  <c r="A1072" i="2"/>
  <c r="I1071" i="2"/>
  <c r="H1071" i="2"/>
  <c r="G1071" i="2"/>
  <c r="F1071" i="2"/>
  <c r="E1071" i="2"/>
  <c r="C1071" i="2"/>
  <c r="B1071" i="2"/>
  <c r="A1071" i="2"/>
  <c r="I1070" i="2"/>
  <c r="H1070" i="2"/>
  <c r="G1070" i="2"/>
  <c r="F1070" i="2"/>
  <c r="E1070" i="2"/>
  <c r="C1070" i="2"/>
  <c r="B1070" i="2"/>
  <c r="L1122" i="2" s="1"/>
  <c r="A1070" i="2"/>
  <c r="I1069" i="2"/>
  <c r="H1069" i="2"/>
  <c r="G1069" i="2"/>
  <c r="F1069" i="2"/>
  <c r="E1069" i="2"/>
  <c r="C1069" i="2"/>
  <c r="B1069" i="2"/>
  <c r="A1069" i="2"/>
  <c r="I1068" i="2"/>
  <c r="H1068" i="2"/>
  <c r="G1068" i="2"/>
  <c r="F1068" i="2"/>
  <c r="E1068" i="2"/>
  <c r="C1068" i="2"/>
  <c r="B1068" i="2"/>
  <c r="L1120" i="2" s="1"/>
  <c r="A1068" i="2"/>
  <c r="I1067" i="2"/>
  <c r="H1067" i="2"/>
  <c r="G1067" i="2"/>
  <c r="F1067" i="2"/>
  <c r="E1067" i="2"/>
  <c r="C1067" i="2"/>
  <c r="B1067" i="2"/>
  <c r="A1067" i="2"/>
  <c r="I1066" i="2"/>
  <c r="H1066" i="2"/>
  <c r="G1066" i="2"/>
  <c r="F1066" i="2"/>
  <c r="E1066" i="2"/>
  <c r="C1066" i="2"/>
  <c r="B1066" i="2"/>
  <c r="L1118" i="2" s="1"/>
  <c r="A1066" i="2"/>
  <c r="I1065" i="2"/>
  <c r="H1065" i="2"/>
  <c r="G1065" i="2"/>
  <c r="F1065" i="2"/>
  <c r="E1065" i="2"/>
  <c r="C1065" i="2"/>
  <c r="B1065" i="2"/>
  <c r="A1065" i="2"/>
  <c r="I1064" i="2"/>
  <c r="H1064" i="2"/>
  <c r="G1064" i="2"/>
  <c r="F1064" i="2"/>
  <c r="E1064" i="2"/>
  <c r="C1064" i="2"/>
  <c r="B1064" i="2"/>
  <c r="L1116" i="2" s="1"/>
  <c r="A1064" i="2"/>
  <c r="I1063" i="2"/>
  <c r="H1063" i="2"/>
  <c r="G1063" i="2"/>
  <c r="F1063" i="2"/>
  <c r="E1063" i="2"/>
  <c r="C1063" i="2"/>
  <c r="B1063" i="2"/>
  <c r="A1063" i="2"/>
  <c r="I1062" i="2"/>
  <c r="H1062" i="2"/>
  <c r="G1062" i="2"/>
  <c r="F1062" i="2"/>
  <c r="E1062" i="2"/>
  <c r="C1062" i="2"/>
  <c r="B1062" i="2"/>
  <c r="L1114" i="2" s="1"/>
  <c r="A1062" i="2"/>
  <c r="I1061" i="2"/>
  <c r="H1061" i="2"/>
  <c r="G1061" i="2"/>
  <c r="F1061" i="2"/>
  <c r="E1061" i="2"/>
  <c r="C1061" i="2"/>
  <c r="B1061" i="2"/>
  <c r="A1061" i="2"/>
  <c r="I1060" i="2"/>
  <c r="H1060" i="2"/>
  <c r="G1060" i="2"/>
  <c r="F1060" i="2"/>
  <c r="E1060" i="2"/>
  <c r="C1060" i="2"/>
  <c r="B1060" i="2"/>
  <c r="L1112" i="2" s="1"/>
  <c r="A1060" i="2"/>
  <c r="I1059" i="2"/>
  <c r="H1059" i="2"/>
  <c r="G1059" i="2"/>
  <c r="F1059" i="2"/>
  <c r="E1059" i="2"/>
  <c r="C1059" i="2"/>
  <c r="B1059" i="2"/>
  <c r="A1059" i="2"/>
  <c r="I1058" i="2"/>
  <c r="H1058" i="2"/>
  <c r="G1058" i="2"/>
  <c r="F1058" i="2"/>
  <c r="E1058" i="2"/>
  <c r="C1058" i="2"/>
  <c r="B1058" i="2"/>
  <c r="L1110" i="2" s="1"/>
  <c r="A1058" i="2"/>
  <c r="I1057" i="2"/>
  <c r="H1057" i="2"/>
  <c r="G1057" i="2"/>
  <c r="F1057" i="2"/>
  <c r="E1057" i="2"/>
  <c r="C1057" i="2"/>
  <c r="B1057" i="2"/>
  <c r="A1057" i="2"/>
  <c r="I1056" i="2"/>
  <c r="H1056" i="2"/>
  <c r="G1056" i="2"/>
  <c r="F1056" i="2"/>
  <c r="E1056" i="2"/>
  <c r="C1056" i="2"/>
  <c r="B1056" i="2"/>
  <c r="L1108" i="2" s="1"/>
  <c r="A1056" i="2"/>
  <c r="I1055" i="2"/>
  <c r="H1055" i="2"/>
  <c r="G1055" i="2"/>
  <c r="F1055" i="2"/>
  <c r="E1055" i="2"/>
  <c r="C1055" i="2"/>
  <c r="B1055" i="2"/>
  <c r="A1055" i="2"/>
  <c r="I1054" i="2"/>
  <c r="H1054" i="2"/>
  <c r="G1054" i="2"/>
  <c r="F1054" i="2"/>
  <c r="E1054" i="2"/>
  <c r="C1054" i="2"/>
  <c r="B1054" i="2"/>
  <c r="L1106" i="2" s="1"/>
  <c r="A1054" i="2"/>
  <c r="I1053" i="2"/>
  <c r="H1053" i="2"/>
  <c r="G1053" i="2"/>
  <c r="F1053" i="2"/>
  <c r="E1053" i="2"/>
  <c r="C1053" i="2"/>
  <c r="B1053" i="2"/>
  <c r="A1053" i="2"/>
  <c r="I1052" i="2"/>
  <c r="H1052" i="2"/>
  <c r="G1052" i="2"/>
  <c r="F1052" i="2"/>
  <c r="E1052" i="2"/>
  <c r="C1052" i="2"/>
  <c r="B1052" i="2"/>
  <c r="L1104" i="2" s="1"/>
  <c r="A1052" i="2"/>
  <c r="I1051" i="2"/>
  <c r="H1051" i="2"/>
  <c r="G1051" i="2"/>
  <c r="F1051" i="2"/>
  <c r="E1051" i="2"/>
  <c r="C1051" i="2"/>
  <c r="B1051" i="2"/>
  <c r="A1051" i="2"/>
  <c r="I1050" i="2"/>
  <c r="H1050" i="2"/>
  <c r="G1050" i="2"/>
  <c r="F1050" i="2"/>
  <c r="E1050" i="2"/>
  <c r="C1050" i="2"/>
  <c r="B1050" i="2"/>
  <c r="L1102" i="2" s="1"/>
  <c r="A1050" i="2"/>
  <c r="I1049" i="2"/>
  <c r="H1049" i="2"/>
  <c r="G1049" i="2"/>
  <c r="F1049" i="2"/>
  <c r="E1049" i="2"/>
  <c r="C1049" i="2"/>
  <c r="B1049" i="2"/>
  <c r="A1049" i="2"/>
  <c r="I1048" i="2"/>
  <c r="H1048" i="2"/>
  <c r="G1048" i="2"/>
  <c r="F1048" i="2"/>
  <c r="E1048" i="2"/>
  <c r="C1048" i="2"/>
  <c r="B1048" i="2"/>
  <c r="L1100" i="2" s="1"/>
  <c r="A1048" i="2"/>
  <c r="I1047" i="2"/>
  <c r="H1047" i="2"/>
  <c r="G1047" i="2"/>
  <c r="F1047" i="2"/>
  <c r="E1047" i="2"/>
  <c r="C1047" i="2"/>
  <c r="B1047" i="2"/>
  <c r="A1047" i="2"/>
  <c r="I1046" i="2"/>
  <c r="H1046" i="2"/>
  <c r="G1046" i="2"/>
  <c r="F1046" i="2"/>
  <c r="E1046" i="2"/>
  <c r="C1046" i="2"/>
  <c r="B1046" i="2"/>
  <c r="L1098" i="2" s="1"/>
  <c r="A1046" i="2"/>
  <c r="I1045" i="2"/>
  <c r="H1045" i="2"/>
  <c r="G1045" i="2"/>
  <c r="F1045" i="2"/>
  <c r="E1045" i="2"/>
  <c r="C1045" i="2"/>
  <c r="B1045" i="2"/>
  <c r="A1045" i="2"/>
  <c r="I1044" i="2"/>
  <c r="H1044" i="2"/>
  <c r="G1044" i="2"/>
  <c r="F1044" i="2"/>
  <c r="E1044" i="2"/>
  <c r="C1044" i="2"/>
  <c r="B1044" i="2"/>
  <c r="L1096" i="2" s="1"/>
  <c r="A1044" i="2"/>
  <c r="I1043" i="2"/>
  <c r="H1043" i="2"/>
  <c r="G1043" i="2"/>
  <c r="F1043" i="2"/>
  <c r="E1043" i="2"/>
  <c r="C1043" i="2"/>
  <c r="B1043" i="2"/>
  <c r="A1043" i="2"/>
  <c r="I1042" i="2"/>
  <c r="H1042" i="2"/>
  <c r="G1042" i="2"/>
  <c r="F1042" i="2"/>
  <c r="E1042" i="2"/>
  <c r="C1042" i="2"/>
  <c r="B1042" i="2"/>
  <c r="L1094" i="2" s="1"/>
  <c r="A1042" i="2"/>
  <c r="I1041" i="2"/>
  <c r="H1041" i="2"/>
  <c r="G1041" i="2"/>
  <c r="F1041" i="2"/>
  <c r="E1041" i="2"/>
  <c r="C1041" i="2"/>
  <c r="B1041" i="2"/>
  <c r="A1041" i="2"/>
  <c r="I1040" i="2"/>
  <c r="H1040" i="2"/>
  <c r="G1040" i="2"/>
  <c r="F1040" i="2"/>
  <c r="E1040" i="2"/>
  <c r="C1040" i="2"/>
  <c r="B1040" i="2"/>
  <c r="L1092" i="2" s="1"/>
  <c r="A1040" i="2"/>
  <c r="I1039" i="2"/>
  <c r="H1039" i="2"/>
  <c r="G1039" i="2"/>
  <c r="F1039" i="2"/>
  <c r="E1039" i="2"/>
  <c r="C1039" i="2"/>
  <c r="B1039" i="2"/>
  <c r="A1039" i="2"/>
  <c r="I1038" i="2"/>
  <c r="H1038" i="2"/>
  <c r="G1038" i="2"/>
  <c r="F1038" i="2"/>
  <c r="E1038" i="2"/>
  <c r="C1038" i="2"/>
  <c r="B1038" i="2"/>
  <c r="L1090" i="2" s="1"/>
  <c r="A1038" i="2"/>
  <c r="I1037" i="2"/>
  <c r="H1037" i="2"/>
  <c r="G1037" i="2"/>
  <c r="F1037" i="2"/>
  <c r="E1037" i="2"/>
  <c r="C1037" i="2"/>
  <c r="B1037" i="2"/>
  <c r="A1037" i="2"/>
  <c r="I1036" i="2"/>
  <c r="H1036" i="2"/>
  <c r="G1036" i="2"/>
  <c r="F1036" i="2"/>
  <c r="E1036" i="2"/>
  <c r="C1036" i="2"/>
  <c r="B1036" i="2"/>
  <c r="L1088" i="2" s="1"/>
  <c r="A1036" i="2"/>
  <c r="I1035" i="2"/>
  <c r="H1035" i="2"/>
  <c r="G1035" i="2"/>
  <c r="F1035" i="2"/>
  <c r="E1035" i="2"/>
  <c r="C1035" i="2"/>
  <c r="B1035" i="2"/>
  <c r="A1035" i="2"/>
  <c r="I1034" i="2"/>
  <c r="H1034" i="2"/>
  <c r="G1034" i="2"/>
  <c r="F1034" i="2"/>
  <c r="E1034" i="2"/>
  <c r="C1034" i="2"/>
  <c r="B1034" i="2"/>
  <c r="L1086" i="2" s="1"/>
  <c r="A1034" i="2"/>
  <c r="I1033" i="2"/>
  <c r="H1033" i="2"/>
  <c r="G1033" i="2"/>
  <c r="F1033" i="2"/>
  <c r="E1033" i="2"/>
  <c r="C1033" i="2"/>
  <c r="B1033" i="2"/>
  <c r="A1033" i="2"/>
  <c r="I1032" i="2"/>
  <c r="H1032" i="2"/>
  <c r="G1032" i="2"/>
  <c r="F1032" i="2"/>
  <c r="E1032" i="2"/>
  <c r="C1032" i="2"/>
  <c r="B1032" i="2"/>
  <c r="L1084" i="2" s="1"/>
  <c r="A1032" i="2"/>
  <c r="I1031" i="2"/>
  <c r="H1031" i="2"/>
  <c r="G1031" i="2"/>
  <c r="F1031" i="2"/>
  <c r="E1031" i="2"/>
  <c r="C1031" i="2"/>
  <c r="B1031" i="2"/>
  <c r="A1031" i="2"/>
  <c r="I1030" i="2"/>
  <c r="H1030" i="2"/>
  <c r="G1030" i="2"/>
  <c r="F1030" i="2"/>
  <c r="E1030" i="2"/>
  <c r="C1030" i="2"/>
  <c r="B1030" i="2"/>
  <c r="L1082" i="2" s="1"/>
  <c r="A1030" i="2"/>
  <c r="I1029" i="2"/>
  <c r="H1029" i="2"/>
  <c r="G1029" i="2"/>
  <c r="F1029" i="2"/>
  <c r="E1029" i="2"/>
  <c r="C1029" i="2"/>
  <c r="B1029" i="2"/>
  <c r="A1029" i="2"/>
  <c r="I1028" i="2"/>
  <c r="H1028" i="2"/>
  <c r="G1028" i="2"/>
  <c r="F1028" i="2"/>
  <c r="E1028" i="2"/>
  <c r="C1028" i="2"/>
  <c r="B1028" i="2"/>
  <c r="L1080" i="2" s="1"/>
  <c r="A1028" i="2"/>
  <c r="I1027" i="2"/>
  <c r="H1027" i="2"/>
  <c r="G1027" i="2"/>
  <c r="F1027" i="2"/>
  <c r="E1027" i="2"/>
  <c r="C1027" i="2"/>
  <c r="B1027" i="2"/>
  <c r="A1027" i="2"/>
  <c r="I1026" i="2"/>
  <c r="H1026" i="2"/>
  <c r="G1026" i="2"/>
  <c r="F1026" i="2"/>
  <c r="E1026" i="2"/>
  <c r="C1026" i="2"/>
  <c r="B1026" i="2"/>
  <c r="L1078" i="2" s="1"/>
  <c r="A1026" i="2"/>
  <c r="I1025" i="2"/>
  <c r="H1025" i="2"/>
  <c r="G1025" i="2"/>
  <c r="F1025" i="2"/>
  <c r="E1025" i="2"/>
  <c r="C1025" i="2"/>
  <c r="B1025" i="2"/>
  <c r="A1025" i="2"/>
  <c r="I1024" i="2"/>
  <c r="H1024" i="2"/>
  <c r="G1024" i="2"/>
  <c r="F1024" i="2"/>
  <c r="E1024" i="2"/>
  <c r="C1024" i="2"/>
  <c r="B1024" i="2"/>
  <c r="L1076" i="2" s="1"/>
  <c r="A1024" i="2"/>
  <c r="I1023" i="2"/>
  <c r="H1023" i="2"/>
  <c r="G1023" i="2"/>
  <c r="F1023" i="2"/>
  <c r="E1023" i="2"/>
  <c r="C1023" i="2"/>
  <c r="B1023" i="2"/>
  <c r="A1023" i="2"/>
  <c r="I1022" i="2"/>
  <c r="H1022" i="2"/>
  <c r="G1022" i="2"/>
  <c r="F1022" i="2"/>
  <c r="E1022" i="2"/>
  <c r="C1022" i="2"/>
  <c r="B1022" i="2"/>
  <c r="L1074" i="2" s="1"/>
  <c r="A1022" i="2"/>
  <c r="I1021" i="2"/>
  <c r="H1021" i="2"/>
  <c r="G1021" i="2"/>
  <c r="F1021" i="2"/>
  <c r="E1021" i="2"/>
  <c r="C1021" i="2"/>
  <c r="B1021" i="2"/>
  <c r="A1021" i="2"/>
  <c r="I1020" i="2"/>
  <c r="H1020" i="2"/>
  <c r="G1020" i="2"/>
  <c r="F1020" i="2"/>
  <c r="E1020" i="2"/>
  <c r="C1020" i="2"/>
  <c r="B1020" i="2"/>
  <c r="L1072" i="2" s="1"/>
  <c r="A1020" i="2"/>
  <c r="I1019" i="2"/>
  <c r="H1019" i="2"/>
  <c r="G1019" i="2"/>
  <c r="F1019" i="2"/>
  <c r="E1019" i="2"/>
  <c r="C1019" i="2"/>
  <c r="B1019" i="2"/>
  <c r="A1019" i="2"/>
  <c r="I1018" i="2"/>
  <c r="H1018" i="2"/>
  <c r="G1018" i="2"/>
  <c r="F1018" i="2"/>
  <c r="E1018" i="2"/>
  <c r="C1018" i="2"/>
  <c r="B1018" i="2"/>
  <c r="L1070" i="2" s="1"/>
  <c r="A1018" i="2"/>
  <c r="I1017" i="2"/>
  <c r="H1017" i="2"/>
  <c r="G1017" i="2"/>
  <c r="F1017" i="2"/>
  <c r="E1017" i="2"/>
  <c r="C1017" i="2"/>
  <c r="B1017" i="2"/>
  <c r="A1017" i="2"/>
  <c r="I1016" i="2"/>
  <c r="H1016" i="2"/>
  <c r="G1016" i="2"/>
  <c r="F1016" i="2"/>
  <c r="E1016" i="2"/>
  <c r="C1016" i="2"/>
  <c r="B1016" i="2"/>
  <c r="L1068" i="2" s="1"/>
  <c r="A1016" i="2"/>
  <c r="I1015" i="2"/>
  <c r="H1015" i="2"/>
  <c r="G1015" i="2"/>
  <c r="F1015" i="2"/>
  <c r="E1015" i="2"/>
  <c r="C1015" i="2"/>
  <c r="B1015" i="2"/>
  <c r="A1015" i="2"/>
  <c r="I1014" i="2"/>
  <c r="H1014" i="2"/>
  <c r="G1014" i="2"/>
  <c r="F1014" i="2"/>
  <c r="E1014" i="2"/>
  <c r="C1014" i="2"/>
  <c r="B1014" i="2"/>
  <c r="L1066" i="2" s="1"/>
  <c r="A1014" i="2"/>
  <c r="I1013" i="2"/>
  <c r="H1013" i="2"/>
  <c r="G1013" i="2"/>
  <c r="F1013" i="2"/>
  <c r="E1013" i="2"/>
  <c r="C1013" i="2"/>
  <c r="B1013" i="2"/>
  <c r="A1013" i="2"/>
  <c r="I1012" i="2"/>
  <c r="H1012" i="2"/>
  <c r="G1012" i="2"/>
  <c r="F1012" i="2"/>
  <c r="E1012" i="2"/>
  <c r="C1012" i="2"/>
  <c r="B1012" i="2"/>
  <c r="L1064" i="2" s="1"/>
  <c r="A1012" i="2"/>
  <c r="I1011" i="2"/>
  <c r="H1011" i="2"/>
  <c r="G1011" i="2"/>
  <c r="F1011" i="2"/>
  <c r="E1011" i="2"/>
  <c r="C1011" i="2"/>
  <c r="B1011" i="2"/>
  <c r="A1011" i="2"/>
  <c r="I1010" i="2"/>
  <c r="H1010" i="2"/>
  <c r="G1010" i="2"/>
  <c r="F1010" i="2"/>
  <c r="E1010" i="2"/>
  <c r="C1010" i="2"/>
  <c r="B1010" i="2"/>
  <c r="L1062" i="2" s="1"/>
  <c r="A1010" i="2"/>
  <c r="I1009" i="2"/>
  <c r="H1009" i="2"/>
  <c r="G1009" i="2"/>
  <c r="F1009" i="2"/>
  <c r="E1009" i="2"/>
  <c r="C1009" i="2"/>
  <c r="B1009" i="2"/>
  <c r="A1009" i="2"/>
  <c r="I1008" i="2"/>
  <c r="H1008" i="2"/>
  <c r="G1008" i="2"/>
  <c r="F1008" i="2"/>
  <c r="E1008" i="2"/>
  <c r="C1008" i="2"/>
  <c r="B1008" i="2"/>
  <c r="L1060" i="2" s="1"/>
  <c r="A1008" i="2"/>
  <c r="I1007" i="2"/>
  <c r="H1007" i="2"/>
  <c r="G1007" i="2"/>
  <c r="F1007" i="2"/>
  <c r="E1007" i="2"/>
  <c r="C1007" i="2"/>
  <c r="B1007" i="2"/>
  <c r="A1007" i="2"/>
  <c r="I1006" i="2"/>
  <c r="H1006" i="2"/>
  <c r="G1006" i="2"/>
  <c r="F1006" i="2"/>
  <c r="E1006" i="2"/>
  <c r="C1006" i="2"/>
  <c r="B1006" i="2"/>
  <c r="L1058" i="2" s="1"/>
  <c r="A1006" i="2"/>
  <c r="I1005" i="2"/>
  <c r="H1005" i="2"/>
  <c r="G1005" i="2"/>
  <c r="F1005" i="2"/>
  <c r="E1005" i="2"/>
  <c r="C1005" i="2"/>
  <c r="B1005" i="2"/>
  <c r="A1005" i="2"/>
  <c r="I1004" i="2"/>
  <c r="H1004" i="2"/>
  <c r="G1004" i="2"/>
  <c r="F1004" i="2"/>
  <c r="E1004" i="2"/>
  <c r="D1004" i="2"/>
  <c r="D1005" i="2" s="1"/>
  <c r="D1006" i="2" s="1"/>
  <c r="D1007" i="2" s="1"/>
  <c r="D1008" i="2" s="1"/>
  <c r="D1009" i="2" s="1"/>
  <c r="D1010" i="2" s="1"/>
  <c r="D1011" i="2" s="1"/>
  <c r="D1012" i="2" s="1"/>
  <c r="D1013" i="2" s="1"/>
  <c r="D1014" i="2" s="1"/>
  <c r="D1015" i="2" s="1"/>
  <c r="D1016" i="2" s="1"/>
  <c r="D1017" i="2" s="1"/>
  <c r="D1018" i="2" s="1"/>
  <c r="D1019" i="2" s="1"/>
  <c r="D1020" i="2" s="1"/>
  <c r="D1021" i="2" s="1"/>
  <c r="D1022" i="2" s="1"/>
  <c r="D1023" i="2" s="1"/>
  <c r="D1024" i="2" s="1"/>
  <c r="D1025" i="2" s="1"/>
  <c r="D1026" i="2" s="1"/>
  <c r="D1027" i="2" s="1"/>
  <c r="D1028" i="2" s="1"/>
  <c r="D1029" i="2" s="1"/>
  <c r="D1030" i="2" s="1"/>
  <c r="D1031" i="2" s="1"/>
  <c r="D1032" i="2" s="1"/>
  <c r="D1033" i="2" s="1"/>
  <c r="D1034" i="2" s="1"/>
  <c r="D1035" i="2" s="1"/>
  <c r="D1036" i="2" s="1"/>
  <c r="D1037" i="2" s="1"/>
  <c r="D1038" i="2" s="1"/>
  <c r="D1039" i="2" s="1"/>
  <c r="D1040" i="2" s="1"/>
  <c r="D1041" i="2" s="1"/>
  <c r="D1042" i="2" s="1"/>
  <c r="D1043" i="2" s="1"/>
  <c r="D1044" i="2" s="1"/>
  <c r="D1045" i="2" s="1"/>
  <c r="D1046" i="2" s="1"/>
  <c r="D1047" i="2" s="1"/>
  <c r="D1048" i="2" s="1"/>
  <c r="D1049" i="2" s="1"/>
  <c r="D1050" i="2" s="1"/>
  <c r="D1051" i="2" s="1"/>
  <c r="D1052" i="2" s="1"/>
  <c r="D1053" i="2" s="1"/>
  <c r="D1054" i="2" s="1"/>
  <c r="D1055" i="2" s="1"/>
  <c r="D1056" i="2" s="1"/>
  <c r="D1057" i="2" s="1"/>
  <c r="D1058" i="2" s="1"/>
  <c r="D1059" i="2" s="1"/>
  <c r="D1060" i="2" s="1"/>
  <c r="D1061" i="2" s="1"/>
  <c r="D1062" i="2" s="1"/>
  <c r="D1063" i="2" s="1"/>
  <c r="D1064" i="2" s="1"/>
  <c r="D1065" i="2" s="1"/>
  <c r="D1066" i="2" s="1"/>
  <c r="D1067" i="2" s="1"/>
  <c r="D1068" i="2" s="1"/>
  <c r="D1069" i="2" s="1"/>
  <c r="D1070" i="2" s="1"/>
  <c r="D1071" i="2" s="1"/>
  <c r="D1072" i="2" s="1"/>
  <c r="D1073" i="2" s="1"/>
  <c r="D1074" i="2" s="1"/>
  <c r="D1075" i="2" s="1"/>
  <c r="D1076" i="2" s="1"/>
  <c r="D1077" i="2" s="1"/>
  <c r="D1078" i="2" s="1"/>
  <c r="D1079" i="2" s="1"/>
  <c r="D1080" i="2" s="1"/>
  <c r="D1081" i="2" s="1"/>
  <c r="D1082" i="2" s="1"/>
  <c r="D1083" i="2" s="1"/>
  <c r="D1084" i="2" s="1"/>
  <c r="D1085" i="2" s="1"/>
  <c r="D1086" i="2" s="1"/>
  <c r="D1087" i="2" s="1"/>
  <c r="D1088" i="2" s="1"/>
  <c r="D1089" i="2" s="1"/>
  <c r="D1090" i="2" s="1"/>
  <c r="D1091" i="2" s="1"/>
  <c r="D1092" i="2" s="1"/>
  <c r="D1093" i="2" s="1"/>
  <c r="D1094" i="2" s="1"/>
  <c r="D1095" i="2" s="1"/>
  <c r="D1096" i="2" s="1"/>
  <c r="D1097" i="2" s="1"/>
  <c r="D1098" i="2" s="1"/>
  <c r="D1099" i="2" s="1"/>
  <c r="D1100" i="2" s="1"/>
  <c r="D1101" i="2" s="1"/>
  <c r="D1102" i="2" s="1"/>
  <c r="D1103" i="2" s="1"/>
  <c r="D1104" i="2" s="1"/>
  <c r="D1105" i="2" s="1"/>
  <c r="D1106" i="2" s="1"/>
  <c r="D1107" i="2" s="1"/>
  <c r="D1108" i="2" s="1"/>
  <c r="D1109" i="2" s="1"/>
  <c r="D1110" i="2" s="1"/>
  <c r="D1111" i="2" s="1"/>
  <c r="D1112" i="2" s="1"/>
  <c r="D1113" i="2" s="1"/>
  <c r="D1114" i="2" s="1"/>
  <c r="D1115" i="2" s="1"/>
  <c r="D1116" i="2" s="1"/>
  <c r="D1117" i="2" s="1"/>
  <c r="D1118" i="2" s="1"/>
  <c r="D1119" i="2" s="1"/>
  <c r="D1120" i="2" s="1"/>
  <c r="D1121" i="2" s="1"/>
  <c r="D1122" i="2" s="1"/>
  <c r="D1123" i="2" s="1"/>
  <c r="D1124" i="2" s="1"/>
  <c r="D1125" i="2" s="1"/>
  <c r="D1126" i="2" s="1"/>
  <c r="D1127" i="2" s="1"/>
  <c r="D1128" i="2" s="1"/>
  <c r="D1129" i="2" s="1"/>
  <c r="D1130" i="2" s="1"/>
  <c r="D1131" i="2" s="1"/>
  <c r="D1132" i="2" s="1"/>
  <c r="D1133" i="2" s="1"/>
  <c r="D1134" i="2" s="1"/>
  <c r="D1135" i="2" s="1"/>
  <c r="D1136" i="2" s="1"/>
  <c r="D1137" i="2" s="1"/>
  <c r="D1138" i="2" s="1"/>
  <c r="D1139" i="2" s="1"/>
  <c r="D1140" i="2" s="1"/>
  <c r="D1141" i="2" s="1"/>
  <c r="D1142" i="2" s="1"/>
  <c r="D1143" i="2" s="1"/>
  <c r="D1144" i="2" s="1"/>
  <c r="D1145" i="2" s="1"/>
  <c r="D1146" i="2" s="1"/>
  <c r="D1147" i="2" s="1"/>
  <c r="D1148" i="2" s="1"/>
  <c r="D1149" i="2" s="1"/>
  <c r="D1150" i="2" s="1"/>
  <c r="D1151" i="2" s="1"/>
  <c r="D1152" i="2" s="1"/>
  <c r="D1153" i="2" s="1"/>
  <c r="D1154" i="2" s="1"/>
  <c r="D1155" i="2" s="1"/>
  <c r="D1156" i="2" s="1"/>
  <c r="D1157" i="2" s="1"/>
  <c r="D1158" i="2" s="1"/>
  <c r="D1159" i="2" s="1"/>
  <c r="D1160" i="2" s="1"/>
  <c r="D1161" i="2" s="1"/>
  <c r="D1162" i="2" s="1"/>
  <c r="D1163" i="2" s="1"/>
  <c r="D1164" i="2" s="1"/>
  <c r="D1165" i="2" s="1"/>
  <c r="D1166" i="2" s="1"/>
  <c r="D1167" i="2" s="1"/>
  <c r="D1168" i="2" s="1"/>
  <c r="D1169" i="2" s="1"/>
  <c r="D1170" i="2" s="1"/>
  <c r="D1171" i="2" s="1"/>
  <c r="D1172" i="2" s="1"/>
  <c r="D1173" i="2" s="1"/>
  <c r="D1174" i="2" s="1"/>
  <c r="D1175" i="2" s="1"/>
  <c r="D1176" i="2" s="1"/>
  <c r="D1177" i="2" s="1"/>
  <c r="D1178" i="2" s="1"/>
  <c r="D1179" i="2" s="1"/>
  <c r="D1180" i="2" s="1"/>
  <c r="D1181" i="2" s="1"/>
  <c r="D1182" i="2" s="1"/>
  <c r="D1183" i="2" s="1"/>
  <c r="D1184" i="2" s="1"/>
  <c r="D1185" i="2" s="1"/>
  <c r="D1186" i="2" s="1"/>
  <c r="D1187" i="2" s="1"/>
  <c r="D1188" i="2" s="1"/>
  <c r="D1189" i="2" s="1"/>
  <c r="D1190" i="2" s="1"/>
  <c r="D1191" i="2" s="1"/>
  <c r="D1192" i="2" s="1"/>
  <c r="D1193" i="2" s="1"/>
  <c r="D1194" i="2" s="1"/>
  <c r="D1195" i="2" s="1"/>
  <c r="D1196" i="2" s="1"/>
  <c r="D1197" i="2" s="1"/>
  <c r="D1198" i="2" s="1"/>
  <c r="D1199" i="2" s="1"/>
  <c r="D1200" i="2" s="1"/>
  <c r="D1201" i="2" s="1"/>
  <c r="D1202" i="2" s="1"/>
  <c r="D1203" i="2" s="1"/>
  <c r="D1204" i="2" s="1"/>
  <c r="D1205" i="2" s="1"/>
  <c r="D1206" i="2" s="1"/>
  <c r="D1207" i="2" s="1"/>
  <c r="D1208" i="2" s="1"/>
  <c r="D1209" i="2" s="1"/>
  <c r="D1210" i="2" s="1"/>
  <c r="D1211" i="2" s="1"/>
  <c r="D1212" i="2" s="1"/>
  <c r="D1213" i="2" s="1"/>
  <c r="D1214" i="2" s="1"/>
  <c r="D1215" i="2" s="1"/>
  <c r="D1216" i="2" s="1"/>
  <c r="D1217" i="2" s="1"/>
  <c r="D1218" i="2" s="1"/>
  <c r="D1219" i="2" s="1"/>
  <c r="D1220" i="2" s="1"/>
  <c r="D1221" i="2" s="1"/>
  <c r="D1222" i="2" s="1"/>
  <c r="D1223" i="2" s="1"/>
  <c r="D1224" i="2" s="1"/>
  <c r="D1225" i="2" s="1"/>
  <c r="D1226" i="2" s="1"/>
  <c r="D1227" i="2" s="1"/>
  <c r="D1228" i="2" s="1"/>
  <c r="D1229" i="2" s="1"/>
  <c r="D1230" i="2" s="1"/>
  <c r="D1231" i="2" s="1"/>
  <c r="D1232" i="2" s="1"/>
  <c r="D1233" i="2" s="1"/>
  <c r="D1234" i="2" s="1"/>
  <c r="D1235" i="2" s="1"/>
  <c r="D1236" i="2" s="1"/>
  <c r="D1237" i="2" s="1"/>
  <c r="D1238" i="2" s="1"/>
  <c r="D1239" i="2" s="1"/>
  <c r="D1240" i="2" s="1"/>
  <c r="D1241" i="2" s="1"/>
  <c r="D1242" i="2" s="1"/>
  <c r="D1243" i="2" s="1"/>
  <c r="D1244" i="2" s="1"/>
  <c r="D1245" i="2" s="1"/>
  <c r="D1246" i="2" s="1"/>
  <c r="D1247" i="2" s="1"/>
  <c r="D1248" i="2" s="1"/>
  <c r="D1249" i="2" s="1"/>
  <c r="D1250" i="2" s="1"/>
  <c r="D1251" i="2" s="1"/>
  <c r="D1252" i="2" s="1"/>
  <c r="D1253" i="2" s="1"/>
  <c r="D1254" i="2" s="1"/>
  <c r="D1255" i="2" s="1"/>
  <c r="D1256" i="2" s="1"/>
  <c r="D1257" i="2" s="1"/>
  <c r="D1258" i="2" s="1"/>
  <c r="D1259" i="2" s="1"/>
  <c r="D1260" i="2" s="1"/>
  <c r="D1261" i="2" s="1"/>
  <c r="D1262" i="2" s="1"/>
  <c r="D1263" i="2" s="1"/>
  <c r="D1264" i="2" s="1"/>
  <c r="D1265" i="2" s="1"/>
  <c r="D1266" i="2" s="1"/>
  <c r="D1267" i="2" s="1"/>
  <c r="D1268" i="2" s="1"/>
  <c r="D1269" i="2" s="1"/>
  <c r="D1270" i="2" s="1"/>
  <c r="D1271" i="2" s="1"/>
  <c r="D1272" i="2" s="1"/>
  <c r="D1273" i="2" s="1"/>
  <c r="D1274" i="2" s="1"/>
  <c r="D1275" i="2" s="1"/>
  <c r="D1276" i="2" s="1"/>
  <c r="D1277" i="2" s="1"/>
  <c r="D1278" i="2" s="1"/>
  <c r="D1279" i="2" s="1"/>
  <c r="D1280" i="2" s="1"/>
  <c r="D1281" i="2" s="1"/>
  <c r="D1282" i="2" s="1"/>
  <c r="D1283" i="2" s="1"/>
  <c r="D1284" i="2" s="1"/>
  <c r="D1285" i="2" s="1"/>
  <c r="D1286" i="2" s="1"/>
  <c r="D1287" i="2" s="1"/>
  <c r="D1288" i="2" s="1"/>
  <c r="D1289" i="2" s="1"/>
  <c r="D1290" i="2" s="1"/>
  <c r="D1291" i="2" s="1"/>
  <c r="D1292" i="2" s="1"/>
  <c r="D1293" i="2" s="1"/>
  <c r="D1294" i="2" s="1"/>
  <c r="D1295" i="2" s="1"/>
  <c r="D1296" i="2" s="1"/>
  <c r="D1297" i="2" s="1"/>
  <c r="D1298" i="2" s="1"/>
  <c r="D1299" i="2" s="1"/>
  <c r="D1300" i="2" s="1"/>
  <c r="D1301" i="2" s="1"/>
  <c r="D1302" i="2" s="1"/>
  <c r="D1303" i="2" s="1"/>
  <c r="D1304" i="2" s="1"/>
  <c r="C1004" i="2"/>
  <c r="B1004" i="2"/>
  <c r="L1055" i="2" s="1"/>
  <c r="A1004" i="2"/>
  <c r="I1003" i="2"/>
  <c r="H1003" i="2"/>
  <c r="G1003" i="2"/>
  <c r="F1003" i="2"/>
  <c r="E1003" i="2"/>
  <c r="D1003" i="2"/>
  <c r="C1003" i="2"/>
  <c r="B1003" i="2"/>
  <c r="A1003" i="2"/>
  <c r="I1002" i="2"/>
  <c r="H1002" i="2"/>
  <c r="G1002" i="2"/>
  <c r="F1002" i="2"/>
  <c r="E1002" i="2"/>
  <c r="D1002" i="2"/>
  <c r="C1002" i="2"/>
  <c r="B1002" i="2"/>
  <c r="A1002" i="2"/>
  <c r="I1001" i="2"/>
  <c r="H1001" i="2"/>
  <c r="G1001" i="2"/>
  <c r="F1001" i="2"/>
  <c r="E1001" i="2"/>
  <c r="D1001" i="2"/>
  <c r="C1001" i="2"/>
  <c r="B1001" i="2"/>
  <c r="A1001" i="2"/>
  <c r="I1000" i="2"/>
  <c r="H1000" i="2"/>
  <c r="G1000" i="2"/>
  <c r="F1000" i="2"/>
  <c r="E1000" i="2"/>
  <c r="D1000" i="2"/>
  <c r="C1000" i="2"/>
  <c r="B1000" i="2"/>
  <c r="A1000" i="2"/>
  <c r="I999" i="2"/>
  <c r="H999" i="2"/>
  <c r="G999" i="2"/>
  <c r="F999" i="2"/>
  <c r="E999" i="2"/>
  <c r="D999" i="2"/>
  <c r="C999" i="2"/>
  <c r="B999" i="2"/>
  <c r="A999" i="2"/>
  <c r="I998" i="2"/>
  <c r="H998" i="2"/>
  <c r="G998" i="2"/>
  <c r="F998" i="2"/>
  <c r="E998" i="2"/>
  <c r="D998" i="2"/>
  <c r="C998" i="2"/>
  <c r="B998" i="2"/>
  <c r="A998" i="2"/>
  <c r="I997" i="2"/>
  <c r="H997" i="2"/>
  <c r="G997" i="2"/>
  <c r="F997" i="2"/>
  <c r="E997" i="2"/>
  <c r="D997" i="2"/>
  <c r="C997" i="2"/>
  <c r="B997" i="2"/>
  <c r="A997" i="2"/>
  <c r="I996" i="2"/>
  <c r="H996" i="2"/>
  <c r="G996" i="2"/>
  <c r="F996" i="2"/>
  <c r="E996" i="2"/>
  <c r="D996" i="2"/>
  <c r="C996" i="2"/>
  <c r="B996" i="2"/>
  <c r="A996" i="2"/>
  <c r="I995" i="2"/>
  <c r="H995" i="2"/>
  <c r="G995" i="2"/>
  <c r="F995" i="2"/>
  <c r="E995" i="2"/>
  <c r="D995" i="2"/>
  <c r="C995" i="2"/>
  <c r="B995" i="2"/>
  <c r="A995" i="2"/>
  <c r="I994" i="2"/>
  <c r="H994" i="2"/>
  <c r="G994" i="2"/>
  <c r="F994" i="2"/>
  <c r="E994" i="2"/>
  <c r="D994" i="2"/>
  <c r="C994" i="2"/>
  <c r="B994" i="2"/>
  <c r="A994" i="2"/>
  <c r="I993" i="2"/>
  <c r="H993" i="2"/>
  <c r="G993" i="2"/>
  <c r="F993" i="2"/>
  <c r="E993" i="2"/>
  <c r="D993" i="2"/>
  <c r="C993" i="2"/>
  <c r="B993" i="2"/>
  <c r="A993" i="2"/>
  <c r="I992" i="2"/>
  <c r="H992" i="2"/>
  <c r="G992" i="2"/>
  <c r="F992" i="2"/>
  <c r="E992" i="2"/>
  <c r="D992" i="2"/>
  <c r="C992" i="2"/>
  <c r="B992" i="2"/>
  <c r="A992" i="2"/>
  <c r="I991" i="2"/>
  <c r="H991" i="2"/>
  <c r="G991" i="2"/>
  <c r="F991" i="2"/>
  <c r="E991" i="2"/>
  <c r="D991" i="2"/>
  <c r="C991" i="2"/>
  <c r="B991" i="2"/>
  <c r="A991" i="2"/>
  <c r="I990" i="2"/>
  <c r="H990" i="2"/>
  <c r="G990" i="2"/>
  <c r="F990" i="2"/>
  <c r="E990" i="2"/>
  <c r="D990" i="2"/>
  <c r="C990" i="2"/>
  <c r="B990" i="2"/>
  <c r="L1042" i="2" s="1"/>
  <c r="A990" i="2"/>
  <c r="I989" i="2"/>
  <c r="H989" i="2"/>
  <c r="G989" i="2"/>
  <c r="F989" i="2"/>
  <c r="E989" i="2"/>
  <c r="D989" i="2"/>
  <c r="C989" i="2"/>
  <c r="B989" i="2"/>
  <c r="A989" i="2"/>
  <c r="I988" i="2"/>
  <c r="H988" i="2"/>
  <c r="G988" i="2"/>
  <c r="F988" i="2"/>
  <c r="E988" i="2"/>
  <c r="D988" i="2"/>
  <c r="C988" i="2"/>
  <c r="B988" i="2"/>
  <c r="A988" i="2"/>
  <c r="I987" i="2"/>
  <c r="H987" i="2"/>
  <c r="G987" i="2"/>
  <c r="F987" i="2"/>
  <c r="E987" i="2"/>
  <c r="D987" i="2"/>
  <c r="C987" i="2"/>
  <c r="B987" i="2"/>
  <c r="A987" i="2"/>
  <c r="I986" i="2"/>
  <c r="H986" i="2"/>
  <c r="G986" i="2"/>
  <c r="F986" i="2"/>
  <c r="E986" i="2"/>
  <c r="D986" i="2"/>
  <c r="C986" i="2"/>
  <c r="B986" i="2"/>
  <c r="A986" i="2"/>
  <c r="I985" i="2"/>
  <c r="H985" i="2"/>
  <c r="G985" i="2"/>
  <c r="F985" i="2"/>
  <c r="E985" i="2"/>
  <c r="D985" i="2"/>
  <c r="C985" i="2"/>
  <c r="B985" i="2"/>
  <c r="A985" i="2"/>
  <c r="I984" i="2"/>
  <c r="H984" i="2"/>
  <c r="G984" i="2"/>
  <c r="F984" i="2"/>
  <c r="E984" i="2"/>
  <c r="D984" i="2"/>
  <c r="C984" i="2"/>
  <c r="B984" i="2"/>
  <c r="A984" i="2"/>
  <c r="I983" i="2"/>
  <c r="H983" i="2"/>
  <c r="G983" i="2"/>
  <c r="F983" i="2"/>
  <c r="E983" i="2"/>
  <c r="D983" i="2"/>
  <c r="C983" i="2"/>
  <c r="B983" i="2"/>
  <c r="A983" i="2"/>
  <c r="I982" i="2"/>
  <c r="H982" i="2"/>
  <c r="G982" i="2"/>
  <c r="F982" i="2"/>
  <c r="E982" i="2"/>
  <c r="D982" i="2"/>
  <c r="C982" i="2"/>
  <c r="B982" i="2"/>
  <c r="A982" i="2"/>
  <c r="I981" i="2"/>
  <c r="H981" i="2"/>
  <c r="G981" i="2"/>
  <c r="F981" i="2"/>
  <c r="E981" i="2"/>
  <c r="D981" i="2"/>
  <c r="C981" i="2"/>
  <c r="B981" i="2"/>
  <c r="A981" i="2"/>
  <c r="I980" i="2"/>
  <c r="H980" i="2"/>
  <c r="G980" i="2"/>
  <c r="F980" i="2"/>
  <c r="E980" i="2"/>
  <c r="D980" i="2"/>
  <c r="C980" i="2"/>
  <c r="B980" i="2"/>
  <c r="A980" i="2"/>
  <c r="I979" i="2"/>
  <c r="H979" i="2"/>
  <c r="G979" i="2"/>
  <c r="F979" i="2"/>
  <c r="E979" i="2"/>
  <c r="D979" i="2"/>
  <c r="C979" i="2"/>
  <c r="B979" i="2"/>
  <c r="A979" i="2"/>
  <c r="I978" i="2"/>
  <c r="H978" i="2"/>
  <c r="G978" i="2"/>
  <c r="F978" i="2"/>
  <c r="E978" i="2"/>
  <c r="D978" i="2"/>
  <c r="C978" i="2"/>
  <c r="B978" i="2"/>
  <c r="A978" i="2"/>
  <c r="I977" i="2"/>
  <c r="H977" i="2"/>
  <c r="G977" i="2"/>
  <c r="F977" i="2"/>
  <c r="E977" i="2"/>
  <c r="D977" i="2"/>
  <c r="C977" i="2"/>
  <c r="B977" i="2"/>
  <c r="A977" i="2"/>
  <c r="I976" i="2"/>
  <c r="H976" i="2"/>
  <c r="G976" i="2"/>
  <c r="F976" i="2"/>
  <c r="E976" i="2"/>
  <c r="D976" i="2"/>
  <c r="C976" i="2"/>
  <c r="B976" i="2"/>
  <c r="A976" i="2"/>
  <c r="I975" i="2"/>
  <c r="H975" i="2"/>
  <c r="G975" i="2"/>
  <c r="F975" i="2"/>
  <c r="E975" i="2"/>
  <c r="D975" i="2"/>
  <c r="C975" i="2"/>
  <c r="B975" i="2"/>
  <c r="A975" i="2"/>
  <c r="I974" i="2"/>
  <c r="H974" i="2"/>
  <c r="G974" i="2"/>
  <c r="F974" i="2"/>
  <c r="E974" i="2"/>
  <c r="D974" i="2"/>
  <c r="C974" i="2"/>
  <c r="B974" i="2"/>
  <c r="L1026" i="2" s="1"/>
  <c r="A974" i="2"/>
  <c r="I973" i="2"/>
  <c r="H973" i="2"/>
  <c r="G973" i="2"/>
  <c r="F973" i="2"/>
  <c r="E973" i="2"/>
  <c r="D973" i="2"/>
  <c r="C973" i="2"/>
  <c r="B973" i="2"/>
  <c r="A973" i="2"/>
  <c r="I972" i="2"/>
  <c r="H972" i="2"/>
  <c r="G972" i="2"/>
  <c r="F972" i="2"/>
  <c r="E972" i="2"/>
  <c r="D972" i="2"/>
  <c r="C972" i="2"/>
  <c r="B972" i="2"/>
  <c r="A972" i="2"/>
  <c r="I971" i="2"/>
  <c r="H971" i="2"/>
  <c r="G971" i="2"/>
  <c r="F971" i="2"/>
  <c r="E971" i="2"/>
  <c r="D971" i="2"/>
  <c r="C971" i="2"/>
  <c r="B971" i="2"/>
  <c r="A971" i="2"/>
  <c r="I970" i="2"/>
  <c r="H970" i="2"/>
  <c r="G970" i="2"/>
  <c r="F970" i="2"/>
  <c r="E970" i="2"/>
  <c r="D970" i="2"/>
  <c r="C970" i="2"/>
  <c r="B970" i="2"/>
  <c r="A970" i="2"/>
  <c r="I969" i="2"/>
  <c r="H969" i="2"/>
  <c r="G969" i="2"/>
  <c r="F969" i="2"/>
  <c r="E969" i="2"/>
  <c r="D969" i="2"/>
  <c r="C969" i="2"/>
  <c r="B969" i="2"/>
  <c r="A969" i="2"/>
  <c r="I968" i="2"/>
  <c r="H968" i="2"/>
  <c r="G968" i="2"/>
  <c r="F968" i="2"/>
  <c r="E968" i="2"/>
  <c r="D968" i="2"/>
  <c r="C968" i="2"/>
  <c r="B968" i="2"/>
  <c r="A968" i="2"/>
  <c r="I967" i="2"/>
  <c r="H967" i="2"/>
  <c r="G967" i="2"/>
  <c r="F967" i="2"/>
  <c r="E967" i="2"/>
  <c r="D967" i="2"/>
  <c r="C967" i="2"/>
  <c r="B967" i="2"/>
  <c r="A967" i="2"/>
  <c r="I966" i="2"/>
  <c r="H966" i="2"/>
  <c r="G966" i="2"/>
  <c r="F966" i="2"/>
  <c r="E966" i="2"/>
  <c r="D966" i="2"/>
  <c r="C966" i="2"/>
  <c r="B966" i="2"/>
  <c r="A966" i="2"/>
  <c r="I965" i="2"/>
  <c r="H965" i="2"/>
  <c r="G965" i="2"/>
  <c r="F965" i="2"/>
  <c r="E965" i="2"/>
  <c r="D965" i="2"/>
  <c r="C965" i="2"/>
  <c r="B965" i="2"/>
  <c r="A965" i="2"/>
  <c r="I964" i="2"/>
  <c r="H964" i="2"/>
  <c r="G964" i="2"/>
  <c r="F964" i="2"/>
  <c r="E964" i="2"/>
  <c r="D964" i="2"/>
  <c r="C964" i="2"/>
  <c r="B964" i="2"/>
  <c r="A964" i="2"/>
  <c r="I963" i="2"/>
  <c r="H963" i="2"/>
  <c r="G963" i="2"/>
  <c r="F963" i="2"/>
  <c r="E963" i="2"/>
  <c r="D963" i="2"/>
  <c r="C963" i="2"/>
  <c r="B963" i="2"/>
  <c r="A963" i="2"/>
  <c r="I962" i="2"/>
  <c r="H962" i="2"/>
  <c r="G962" i="2"/>
  <c r="F962" i="2"/>
  <c r="E962" i="2"/>
  <c r="D962" i="2"/>
  <c r="C962" i="2"/>
  <c r="B962" i="2"/>
  <c r="A962" i="2"/>
  <c r="I961" i="2"/>
  <c r="H961" i="2"/>
  <c r="G961" i="2"/>
  <c r="F961" i="2"/>
  <c r="E961" i="2"/>
  <c r="D961" i="2"/>
  <c r="C961" i="2"/>
  <c r="B961" i="2"/>
  <c r="A961" i="2"/>
  <c r="I960" i="2"/>
  <c r="H960" i="2"/>
  <c r="G960" i="2"/>
  <c r="F960" i="2"/>
  <c r="E960" i="2"/>
  <c r="D960" i="2"/>
  <c r="C960" i="2"/>
  <c r="B960" i="2"/>
  <c r="A960" i="2"/>
  <c r="I959" i="2"/>
  <c r="H959" i="2"/>
  <c r="G959" i="2"/>
  <c r="F959" i="2"/>
  <c r="E959" i="2"/>
  <c r="D959" i="2"/>
  <c r="C959" i="2"/>
  <c r="B959" i="2"/>
  <c r="A959" i="2"/>
  <c r="I958" i="2"/>
  <c r="H958" i="2"/>
  <c r="G958" i="2"/>
  <c r="F958" i="2"/>
  <c r="E958" i="2"/>
  <c r="D958" i="2"/>
  <c r="C958" i="2"/>
  <c r="B958" i="2"/>
  <c r="L1010" i="2" s="1"/>
  <c r="A958" i="2"/>
  <c r="I957" i="2"/>
  <c r="H957" i="2"/>
  <c r="G957" i="2"/>
  <c r="F957" i="2"/>
  <c r="E957" i="2"/>
  <c r="D957" i="2"/>
  <c r="C957" i="2"/>
  <c r="B957" i="2"/>
  <c r="A957" i="2"/>
  <c r="I956" i="2"/>
  <c r="H956" i="2"/>
  <c r="G956" i="2"/>
  <c r="F956" i="2"/>
  <c r="E956" i="2"/>
  <c r="D956" i="2"/>
  <c r="C956" i="2"/>
  <c r="B956" i="2"/>
  <c r="A956" i="2"/>
  <c r="I955" i="2"/>
  <c r="H955" i="2"/>
  <c r="G955" i="2"/>
  <c r="F955" i="2"/>
  <c r="E955" i="2"/>
  <c r="D955" i="2"/>
  <c r="C955" i="2"/>
  <c r="B955" i="2"/>
  <c r="A955" i="2"/>
  <c r="I954" i="2"/>
  <c r="H954" i="2"/>
  <c r="G954" i="2"/>
  <c r="F954" i="2"/>
  <c r="E954" i="2"/>
  <c r="D954" i="2"/>
  <c r="C954" i="2"/>
  <c r="B954" i="2"/>
  <c r="A954" i="2"/>
  <c r="I953" i="2"/>
  <c r="H953" i="2"/>
  <c r="G953" i="2"/>
  <c r="F953" i="2"/>
  <c r="E953" i="2"/>
  <c r="D953" i="2"/>
  <c r="C953" i="2"/>
  <c r="B953" i="2"/>
  <c r="A953" i="2"/>
  <c r="I952" i="2"/>
  <c r="H952" i="2"/>
  <c r="G952" i="2"/>
  <c r="F952" i="2"/>
  <c r="E952" i="2"/>
  <c r="D952" i="2"/>
  <c r="C952" i="2"/>
  <c r="B952" i="2"/>
  <c r="A952" i="2"/>
  <c r="I951" i="2"/>
  <c r="H951" i="2"/>
  <c r="G951" i="2"/>
  <c r="F951" i="2"/>
  <c r="E951" i="2"/>
  <c r="D951" i="2"/>
  <c r="C951" i="2"/>
  <c r="B951" i="2"/>
  <c r="A951" i="2"/>
  <c r="I950" i="2"/>
  <c r="H950" i="2"/>
  <c r="G950" i="2"/>
  <c r="F950" i="2"/>
  <c r="E950" i="2"/>
  <c r="D950" i="2"/>
  <c r="C950" i="2"/>
  <c r="B950" i="2"/>
  <c r="A950" i="2"/>
  <c r="I949" i="2"/>
  <c r="H949" i="2"/>
  <c r="G949" i="2"/>
  <c r="F949" i="2"/>
  <c r="E949" i="2"/>
  <c r="D949" i="2"/>
  <c r="C949" i="2"/>
  <c r="B949" i="2"/>
  <c r="A949" i="2"/>
  <c r="I948" i="2"/>
  <c r="H948" i="2"/>
  <c r="G948" i="2"/>
  <c r="F948" i="2"/>
  <c r="E948" i="2"/>
  <c r="D948" i="2"/>
  <c r="C948" i="2"/>
  <c r="B948" i="2"/>
  <c r="A948" i="2"/>
  <c r="I947" i="2"/>
  <c r="H947" i="2"/>
  <c r="G947" i="2"/>
  <c r="F947" i="2"/>
  <c r="E947" i="2"/>
  <c r="D947" i="2"/>
  <c r="C947" i="2"/>
  <c r="B947" i="2"/>
  <c r="A947" i="2"/>
  <c r="I946" i="2"/>
  <c r="H946" i="2"/>
  <c r="G946" i="2"/>
  <c r="F946" i="2"/>
  <c r="E946" i="2"/>
  <c r="D946" i="2"/>
  <c r="C946" i="2"/>
  <c r="B946" i="2"/>
  <c r="A946" i="2"/>
  <c r="I945" i="2"/>
  <c r="H945" i="2"/>
  <c r="G945" i="2"/>
  <c r="F945" i="2"/>
  <c r="E945" i="2"/>
  <c r="D945" i="2"/>
  <c r="C945" i="2"/>
  <c r="B945" i="2"/>
  <c r="A945" i="2"/>
  <c r="I944" i="2"/>
  <c r="H944" i="2"/>
  <c r="G944" i="2"/>
  <c r="F944" i="2"/>
  <c r="E944" i="2"/>
  <c r="D944" i="2"/>
  <c r="C944" i="2"/>
  <c r="B944" i="2"/>
  <c r="A944" i="2"/>
  <c r="I943" i="2"/>
  <c r="H943" i="2"/>
  <c r="G943" i="2"/>
  <c r="F943" i="2"/>
  <c r="E943" i="2"/>
  <c r="D943" i="2"/>
  <c r="C943" i="2"/>
  <c r="B943" i="2"/>
  <c r="A943" i="2"/>
  <c r="I942" i="2"/>
  <c r="H942" i="2"/>
  <c r="G942" i="2"/>
  <c r="F942" i="2"/>
  <c r="E942" i="2"/>
  <c r="D942" i="2"/>
  <c r="C942" i="2"/>
  <c r="B942" i="2"/>
  <c r="L994" i="2" s="1"/>
  <c r="A942" i="2"/>
  <c r="I941" i="2"/>
  <c r="H941" i="2"/>
  <c r="G941" i="2"/>
  <c r="F941" i="2"/>
  <c r="E941" i="2"/>
  <c r="D941" i="2"/>
  <c r="C941" i="2"/>
  <c r="B941" i="2"/>
  <c r="A941" i="2"/>
  <c r="I940" i="2"/>
  <c r="H940" i="2"/>
  <c r="G940" i="2"/>
  <c r="F940" i="2"/>
  <c r="E940" i="2"/>
  <c r="D940" i="2"/>
  <c r="C940" i="2"/>
  <c r="B940" i="2"/>
  <c r="A940" i="2"/>
  <c r="I939" i="2"/>
  <c r="H939" i="2"/>
  <c r="G939" i="2"/>
  <c r="F939" i="2"/>
  <c r="E939" i="2"/>
  <c r="D939" i="2"/>
  <c r="C939" i="2"/>
  <c r="B939" i="2"/>
  <c r="A939" i="2"/>
  <c r="I938" i="2"/>
  <c r="H938" i="2"/>
  <c r="G938" i="2"/>
  <c r="F938" i="2"/>
  <c r="E938" i="2"/>
  <c r="D938" i="2"/>
  <c r="C938" i="2"/>
  <c r="B938" i="2"/>
  <c r="A938" i="2"/>
  <c r="I937" i="2"/>
  <c r="H937" i="2"/>
  <c r="G937" i="2"/>
  <c r="F937" i="2"/>
  <c r="E937" i="2"/>
  <c r="D937" i="2"/>
  <c r="C937" i="2"/>
  <c r="B937" i="2"/>
  <c r="A937" i="2"/>
  <c r="I936" i="2"/>
  <c r="H936" i="2"/>
  <c r="G936" i="2"/>
  <c r="F936" i="2"/>
  <c r="E936" i="2"/>
  <c r="D936" i="2"/>
  <c r="C936" i="2"/>
  <c r="B936" i="2"/>
  <c r="A936" i="2"/>
  <c r="I935" i="2"/>
  <c r="H935" i="2"/>
  <c r="G935" i="2"/>
  <c r="F935" i="2"/>
  <c r="E935" i="2"/>
  <c r="D935" i="2"/>
  <c r="C935" i="2"/>
  <c r="B935" i="2"/>
  <c r="A935" i="2"/>
  <c r="I934" i="2"/>
  <c r="H934" i="2"/>
  <c r="G934" i="2"/>
  <c r="F934" i="2"/>
  <c r="E934" i="2"/>
  <c r="D934" i="2"/>
  <c r="C934" i="2"/>
  <c r="B934" i="2"/>
  <c r="A934" i="2"/>
  <c r="I933" i="2"/>
  <c r="H933" i="2"/>
  <c r="G933" i="2"/>
  <c r="F933" i="2"/>
  <c r="E933" i="2"/>
  <c r="D933" i="2"/>
  <c r="C933" i="2"/>
  <c r="B933" i="2"/>
  <c r="A933" i="2"/>
  <c r="I932" i="2"/>
  <c r="H932" i="2"/>
  <c r="G932" i="2"/>
  <c r="F932" i="2"/>
  <c r="E932" i="2"/>
  <c r="D932" i="2"/>
  <c r="C932" i="2"/>
  <c r="B932" i="2"/>
  <c r="A932" i="2"/>
  <c r="I931" i="2"/>
  <c r="H931" i="2"/>
  <c r="G931" i="2"/>
  <c r="F931" i="2"/>
  <c r="E931" i="2"/>
  <c r="D931" i="2"/>
  <c r="C931" i="2"/>
  <c r="B931" i="2"/>
  <c r="A931" i="2"/>
  <c r="I930" i="2"/>
  <c r="H930" i="2"/>
  <c r="G930" i="2"/>
  <c r="F930" i="2"/>
  <c r="E930" i="2"/>
  <c r="D930" i="2"/>
  <c r="C930" i="2"/>
  <c r="B930" i="2"/>
  <c r="A930" i="2"/>
  <c r="I929" i="2"/>
  <c r="H929" i="2"/>
  <c r="G929" i="2"/>
  <c r="F929" i="2"/>
  <c r="E929" i="2"/>
  <c r="D929" i="2"/>
  <c r="C929" i="2"/>
  <c r="B929" i="2"/>
  <c r="A929" i="2"/>
  <c r="I928" i="2"/>
  <c r="H928" i="2"/>
  <c r="G928" i="2"/>
  <c r="F928" i="2"/>
  <c r="E928" i="2"/>
  <c r="D928" i="2"/>
  <c r="C928" i="2"/>
  <c r="B928" i="2"/>
  <c r="A928" i="2"/>
  <c r="I927" i="2"/>
  <c r="H927" i="2"/>
  <c r="G927" i="2"/>
  <c r="F927" i="2"/>
  <c r="E927" i="2"/>
  <c r="D927" i="2"/>
  <c r="C927" i="2"/>
  <c r="B927" i="2"/>
  <c r="A927" i="2"/>
  <c r="I926" i="2"/>
  <c r="H926" i="2"/>
  <c r="G926" i="2"/>
  <c r="F926" i="2"/>
  <c r="E926" i="2"/>
  <c r="D926" i="2"/>
  <c r="C926" i="2"/>
  <c r="B926" i="2"/>
  <c r="L978" i="2" s="1"/>
  <c r="A926" i="2"/>
  <c r="I925" i="2"/>
  <c r="H925" i="2"/>
  <c r="G925" i="2"/>
  <c r="F925" i="2"/>
  <c r="E925" i="2"/>
  <c r="D925" i="2"/>
  <c r="C925" i="2"/>
  <c r="B925" i="2"/>
  <c r="A925" i="2"/>
  <c r="I924" i="2"/>
  <c r="H924" i="2"/>
  <c r="G924" i="2"/>
  <c r="F924" i="2"/>
  <c r="E924" i="2"/>
  <c r="D924" i="2"/>
  <c r="C924" i="2"/>
  <c r="B924" i="2"/>
  <c r="A924" i="2"/>
  <c r="I923" i="2"/>
  <c r="H923" i="2"/>
  <c r="G923" i="2"/>
  <c r="F923" i="2"/>
  <c r="E923" i="2"/>
  <c r="D923" i="2"/>
  <c r="C923" i="2"/>
  <c r="B923" i="2"/>
  <c r="A923" i="2"/>
  <c r="I922" i="2"/>
  <c r="H922" i="2"/>
  <c r="G922" i="2"/>
  <c r="F922" i="2"/>
  <c r="E922" i="2"/>
  <c r="D922" i="2"/>
  <c r="C922" i="2"/>
  <c r="B922" i="2"/>
  <c r="A922" i="2"/>
  <c r="I921" i="2"/>
  <c r="H921" i="2"/>
  <c r="G921" i="2"/>
  <c r="F921" i="2"/>
  <c r="E921" i="2"/>
  <c r="D921" i="2"/>
  <c r="C921" i="2"/>
  <c r="B921" i="2"/>
  <c r="A921" i="2"/>
  <c r="I920" i="2"/>
  <c r="H920" i="2"/>
  <c r="G920" i="2"/>
  <c r="F920" i="2"/>
  <c r="E920" i="2"/>
  <c r="D920" i="2"/>
  <c r="C920" i="2"/>
  <c r="B920" i="2"/>
  <c r="A920" i="2"/>
  <c r="I919" i="2"/>
  <c r="H919" i="2"/>
  <c r="G919" i="2"/>
  <c r="F919" i="2"/>
  <c r="E919" i="2"/>
  <c r="D919" i="2"/>
  <c r="C919" i="2"/>
  <c r="B919" i="2"/>
  <c r="A919" i="2"/>
  <c r="I918" i="2"/>
  <c r="H918" i="2"/>
  <c r="G918" i="2"/>
  <c r="F918" i="2"/>
  <c r="E918" i="2"/>
  <c r="D918" i="2"/>
  <c r="C918" i="2"/>
  <c r="B918" i="2"/>
  <c r="A918" i="2"/>
  <c r="I917" i="2"/>
  <c r="H917" i="2"/>
  <c r="G917" i="2"/>
  <c r="F917" i="2"/>
  <c r="E917" i="2"/>
  <c r="D917" i="2"/>
  <c r="C917" i="2"/>
  <c r="B917" i="2"/>
  <c r="A917" i="2"/>
  <c r="I916" i="2"/>
  <c r="H916" i="2"/>
  <c r="G916" i="2"/>
  <c r="F916" i="2"/>
  <c r="E916" i="2"/>
  <c r="D916" i="2"/>
  <c r="C916" i="2"/>
  <c r="B916" i="2"/>
  <c r="A916" i="2"/>
  <c r="I915" i="2"/>
  <c r="H915" i="2"/>
  <c r="G915" i="2"/>
  <c r="F915" i="2"/>
  <c r="E915" i="2"/>
  <c r="D915" i="2"/>
  <c r="C915" i="2"/>
  <c r="B915" i="2"/>
  <c r="A915" i="2"/>
  <c r="I914" i="2"/>
  <c r="H914" i="2"/>
  <c r="G914" i="2"/>
  <c r="F914" i="2"/>
  <c r="E914" i="2"/>
  <c r="D914" i="2"/>
  <c r="C914" i="2"/>
  <c r="B914" i="2"/>
  <c r="A914" i="2"/>
  <c r="I913" i="2"/>
  <c r="H913" i="2"/>
  <c r="G913" i="2"/>
  <c r="F913" i="2"/>
  <c r="E913" i="2"/>
  <c r="D913" i="2"/>
  <c r="C913" i="2"/>
  <c r="B913" i="2"/>
  <c r="A913" i="2"/>
  <c r="I912" i="2"/>
  <c r="H912" i="2"/>
  <c r="G912" i="2"/>
  <c r="F912" i="2"/>
  <c r="E912" i="2"/>
  <c r="D912" i="2"/>
  <c r="C912" i="2"/>
  <c r="B912" i="2"/>
  <c r="A912" i="2"/>
  <c r="I911" i="2"/>
  <c r="H911" i="2"/>
  <c r="G911" i="2"/>
  <c r="F911" i="2"/>
  <c r="E911" i="2"/>
  <c r="D911" i="2"/>
  <c r="C911" i="2"/>
  <c r="B911" i="2"/>
  <c r="A911" i="2"/>
  <c r="I910" i="2"/>
  <c r="H910" i="2"/>
  <c r="G910" i="2"/>
  <c r="F910" i="2"/>
  <c r="E910" i="2"/>
  <c r="D910" i="2"/>
  <c r="C910" i="2"/>
  <c r="B910" i="2"/>
  <c r="L962" i="2" s="1"/>
  <c r="A910" i="2"/>
  <c r="I909" i="2"/>
  <c r="H909" i="2"/>
  <c r="G909" i="2"/>
  <c r="F909" i="2"/>
  <c r="E909" i="2"/>
  <c r="D909" i="2"/>
  <c r="C909" i="2"/>
  <c r="B909" i="2"/>
  <c r="A909" i="2"/>
  <c r="I908" i="2"/>
  <c r="H908" i="2"/>
  <c r="G908" i="2"/>
  <c r="F908" i="2"/>
  <c r="E908" i="2"/>
  <c r="D908" i="2"/>
  <c r="C908" i="2"/>
  <c r="B908" i="2"/>
  <c r="L960" i="2" s="1"/>
  <c r="A908" i="2"/>
  <c r="I907" i="2"/>
  <c r="H907" i="2"/>
  <c r="G907" i="2"/>
  <c r="F907" i="2"/>
  <c r="E907" i="2"/>
  <c r="D907" i="2"/>
  <c r="C907" i="2"/>
  <c r="B907" i="2"/>
  <c r="A907" i="2"/>
  <c r="I906" i="2"/>
  <c r="H906" i="2"/>
  <c r="G906" i="2"/>
  <c r="F906" i="2"/>
  <c r="E906" i="2"/>
  <c r="D906" i="2"/>
  <c r="C906" i="2"/>
  <c r="B906" i="2"/>
  <c r="A906" i="2"/>
  <c r="I905" i="2"/>
  <c r="H905" i="2"/>
  <c r="G905" i="2"/>
  <c r="F905" i="2"/>
  <c r="E905" i="2"/>
  <c r="D905" i="2"/>
  <c r="C905" i="2"/>
  <c r="B905" i="2"/>
  <c r="A905" i="2"/>
  <c r="I904" i="2"/>
  <c r="H904" i="2"/>
  <c r="G904" i="2"/>
  <c r="F904" i="2"/>
  <c r="E904" i="2"/>
  <c r="D904" i="2"/>
  <c r="C904" i="2"/>
  <c r="B904" i="2"/>
  <c r="A904" i="2"/>
  <c r="I903" i="2"/>
  <c r="H903" i="2"/>
  <c r="G903" i="2"/>
  <c r="F903" i="2"/>
  <c r="E903" i="2"/>
  <c r="D903" i="2"/>
  <c r="C903" i="2"/>
  <c r="B903" i="2"/>
  <c r="A903" i="2"/>
  <c r="I902" i="2"/>
  <c r="H902" i="2"/>
  <c r="G902" i="2"/>
  <c r="F902" i="2"/>
  <c r="E902" i="2"/>
  <c r="D902" i="2"/>
  <c r="C902" i="2"/>
  <c r="B902" i="2"/>
  <c r="A902" i="2"/>
  <c r="I901" i="2"/>
  <c r="H901" i="2"/>
  <c r="G901" i="2"/>
  <c r="F901" i="2"/>
  <c r="E901" i="2"/>
  <c r="D901" i="2"/>
  <c r="C901" i="2"/>
  <c r="B901" i="2"/>
  <c r="A901" i="2"/>
  <c r="I900" i="2"/>
  <c r="H900" i="2"/>
  <c r="G900" i="2"/>
  <c r="F900" i="2"/>
  <c r="E900" i="2"/>
  <c r="D900" i="2"/>
  <c r="C900" i="2"/>
  <c r="B900" i="2"/>
  <c r="A900" i="2"/>
  <c r="F899" i="2"/>
  <c r="E899" i="2"/>
  <c r="D899" i="2"/>
  <c r="C899" i="2"/>
  <c r="B899" i="2"/>
  <c r="A899" i="2"/>
  <c r="F898" i="2"/>
  <c r="E898" i="2"/>
  <c r="D898" i="2"/>
  <c r="C898" i="2"/>
  <c r="B898" i="2"/>
  <c r="A898" i="2"/>
  <c r="F897" i="2"/>
  <c r="E897" i="2"/>
  <c r="D897" i="2"/>
  <c r="C897" i="2"/>
  <c r="B897" i="2"/>
  <c r="A897" i="2"/>
  <c r="F896" i="2"/>
  <c r="E896" i="2"/>
  <c r="D896" i="2"/>
  <c r="C896" i="2"/>
  <c r="B896" i="2"/>
  <c r="L947" i="2" s="1"/>
  <c r="A896" i="2"/>
  <c r="F895" i="2"/>
  <c r="E895" i="2"/>
  <c r="D895" i="2"/>
  <c r="C895" i="2"/>
  <c r="B895" i="2"/>
  <c r="A895" i="2"/>
  <c r="F894" i="2"/>
  <c r="E894" i="2"/>
  <c r="D894" i="2"/>
  <c r="C894" i="2"/>
  <c r="B894" i="2"/>
  <c r="A894" i="2"/>
  <c r="F893" i="2"/>
  <c r="E893" i="2"/>
  <c r="D893" i="2"/>
  <c r="C893" i="2"/>
  <c r="B893" i="2"/>
  <c r="A893" i="2"/>
  <c r="F892" i="2"/>
  <c r="E892" i="2"/>
  <c r="D892" i="2"/>
  <c r="C892" i="2"/>
  <c r="B892" i="2"/>
  <c r="A892" i="2"/>
  <c r="F891" i="2"/>
  <c r="E891" i="2"/>
  <c r="D891" i="2"/>
  <c r="C891" i="2"/>
  <c r="B891" i="2"/>
  <c r="A891" i="2"/>
  <c r="F890" i="2"/>
  <c r="E890" i="2"/>
  <c r="D890" i="2"/>
  <c r="C890" i="2"/>
  <c r="B890" i="2"/>
  <c r="A890" i="2"/>
  <c r="F889" i="2"/>
  <c r="E889" i="2"/>
  <c r="D889" i="2"/>
  <c r="C889" i="2"/>
  <c r="B889" i="2"/>
  <c r="A889" i="2"/>
  <c r="F888" i="2"/>
  <c r="E888" i="2"/>
  <c r="D888" i="2"/>
  <c r="C888" i="2"/>
  <c r="B888" i="2"/>
  <c r="L939" i="2" s="1"/>
  <c r="A888" i="2"/>
  <c r="F887" i="2"/>
  <c r="E887" i="2"/>
  <c r="D887" i="2"/>
  <c r="C887" i="2"/>
  <c r="B887" i="2"/>
  <c r="A887" i="2"/>
  <c r="F886" i="2"/>
  <c r="E886" i="2"/>
  <c r="D886" i="2"/>
  <c r="C886" i="2"/>
  <c r="B886" i="2"/>
  <c r="A886" i="2"/>
  <c r="F885" i="2"/>
  <c r="E885" i="2"/>
  <c r="D885" i="2"/>
  <c r="C885" i="2"/>
  <c r="B885" i="2"/>
  <c r="A885" i="2"/>
  <c r="F884" i="2"/>
  <c r="E884" i="2"/>
  <c r="D884" i="2"/>
  <c r="C884" i="2"/>
  <c r="B884" i="2"/>
  <c r="A884" i="2"/>
  <c r="F883" i="2"/>
  <c r="E883" i="2"/>
  <c r="D883" i="2"/>
  <c r="C883" i="2"/>
  <c r="B883" i="2"/>
  <c r="A883" i="2"/>
  <c r="F882" i="2"/>
  <c r="E882" i="2"/>
  <c r="D882" i="2"/>
  <c r="C882" i="2"/>
  <c r="B882" i="2"/>
  <c r="A882" i="2"/>
  <c r="F881" i="2"/>
  <c r="E881" i="2"/>
  <c r="D881" i="2"/>
  <c r="C881" i="2"/>
  <c r="B881" i="2"/>
  <c r="A881" i="2"/>
  <c r="F880" i="2"/>
  <c r="E880" i="2"/>
  <c r="D880" i="2"/>
  <c r="C880" i="2"/>
  <c r="B880" i="2"/>
  <c r="A880" i="2"/>
  <c r="F879" i="2"/>
  <c r="E879" i="2"/>
  <c r="D879" i="2"/>
  <c r="C879" i="2"/>
  <c r="B879" i="2"/>
  <c r="A879" i="2"/>
  <c r="F878" i="2"/>
  <c r="E878" i="2"/>
  <c r="D878" i="2"/>
  <c r="C878" i="2"/>
  <c r="B878" i="2"/>
  <c r="A878" i="2"/>
  <c r="F877" i="2"/>
  <c r="E877" i="2"/>
  <c r="D877" i="2"/>
  <c r="C877" i="2"/>
  <c r="B877" i="2"/>
  <c r="A877" i="2"/>
  <c r="F876" i="2"/>
  <c r="E876" i="2"/>
  <c r="D876" i="2"/>
  <c r="C876" i="2"/>
  <c r="B876" i="2"/>
  <c r="A876" i="2"/>
  <c r="F875" i="2"/>
  <c r="E875" i="2"/>
  <c r="D875" i="2"/>
  <c r="C875" i="2"/>
  <c r="B875" i="2"/>
  <c r="A875" i="2"/>
  <c r="F874" i="2"/>
  <c r="E874" i="2"/>
  <c r="D874" i="2"/>
  <c r="C874" i="2"/>
  <c r="B874" i="2"/>
  <c r="A874" i="2"/>
  <c r="F873" i="2"/>
  <c r="E873" i="2"/>
  <c r="D873" i="2"/>
  <c r="C873" i="2"/>
  <c r="B873" i="2"/>
  <c r="A873" i="2"/>
  <c r="F872" i="2"/>
  <c r="E872" i="2"/>
  <c r="D872" i="2"/>
  <c r="C872" i="2"/>
  <c r="B872" i="2"/>
  <c r="A872" i="2"/>
  <c r="F871" i="2"/>
  <c r="E871" i="2"/>
  <c r="D871" i="2"/>
  <c r="C871" i="2"/>
  <c r="B871" i="2"/>
  <c r="A871" i="2"/>
  <c r="F870" i="2"/>
  <c r="E870" i="2"/>
  <c r="D870" i="2"/>
  <c r="C870" i="2"/>
  <c r="B870" i="2"/>
  <c r="A870" i="2"/>
  <c r="F869" i="2"/>
  <c r="E869" i="2"/>
  <c r="D869" i="2"/>
  <c r="C869" i="2"/>
  <c r="B869" i="2"/>
  <c r="A869" i="2"/>
  <c r="F868" i="2"/>
  <c r="E868" i="2"/>
  <c r="D868" i="2"/>
  <c r="C868" i="2"/>
  <c r="B868" i="2"/>
  <c r="A868" i="2"/>
  <c r="F867" i="2"/>
  <c r="E867" i="2"/>
  <c r="D867" i="2"/>
  <c r="C867" i="2"/>
  <c r="B867" i="2"/>
  <c r="A867" i="2"/>
  <c r="F866" i="2"/>
  <c r="E866" i="2"/>
  <c r="D866" i="2"/>
  <c r="C866" i="2"/>
  <c r="B866" i="2"/>
  <c r="A866" i="2"/>
  <c r="F865" i="2"/>
  <c r="E865" i="2"/>
  <c r="D865" i="2"/>
  <c r="C865" i="2"/>
  <c r="B865" i="2"/>
  <c r="A865" i="2"/>
  <c r="F864" i="2"/>
  <c r="E864" i="2"/>
  <c r="D864" i="2"/>
  <c r="C864" i="2"/>
  <c r="B864" i="2"/>
  <c r="A864" i="2"/>
  <c r="F863" i="2"/>
  <c r="E863" i="2"/>
  <c r="D863" i="2"/>
  <c r="C863" i="2"/>
  <c r="B863" i="2"/>
  <c r="A863" i="2"/>
  <c r="F862" i="2"/>
  <c r="E862" i="2"/>
  <c r="D862" i="2"/>
  <c r="C862" i="2"/>
  <c r="B862" i="2"/>
  <c r="A862" i="2"/>
  <c r="F861" i="2"/>
  <c r="E861" i="2"/>
  <c r="D861" i="2"/>
  <c r="C861" i="2"/>
  <c r="B861" i="2"/>
  <c r="A861" i="2"/>
  <c r="F860" i="2"/>
  <c r="E860" i="2"/>
  <c r="D860" i="2"/>
  <c r="C860" i="2"/>
  <c r="B860" i="2"/>
  <c r="A860" i="2"/>
  <c r="F859" i="2"/>
  <c r="E859" i="2"/>
  <c r="D859" i="2"/>
  <c r="C859" i="2"/>
  <c r="B859" i="2"/>
  <c r="A859" i="2"/>
  <c r="F858" i="2"/>
  <c r="E858" i="2"/>
  <c r="D858" i="2"/>
  <c r="C858" i="2"/>
  <c r="B858" i="2"/>
  <c r="A858" i="2"/>
  <c r="F857" i="2"/>
  <c r="E857" i="2"/>
  <c r="D857" i="2"/>
  <c r="C857" i="2"/>
  <c r="B857" i="2"/>
  <c r="A857" i="2"/>
  <c r="F856" i="2"/>
  <c r="E856" i="2"/>
  <c r="D856" i="2"/>
  <c r="C856" i="2"/>
  <c r="B856" i="2"/>
  <c r="A856" i="2"/>
  <c r="F855" i="2"/>
  <c r="E855" i="2"/>
  <c r="D855" i="2"/>
  <c r="C855" i="2"/>
  <c r="B855" i="2"/>
  <c r="A855" i="2"/>
  <c r="F854" i="2"/>
  <c r="E854" i="2"/>
  <c r="D854" i="2"/>
  <c r="C854" i="2"/>
  <c r="B854" i="2"/>
  <c r="A854" i="2"/>
  <c r="F853" i="2"/>
  <c r="E853" i="2"/>
  <c r="D853" i="2"/>
  <c r="C853" i="2"/>
  <c r="B853" i="2"/>
  <c r="A853" i="2"/>
  <c r="F852" i="2"/>
  <c r="E852" i="2"/>
  <c r="D852" i="2"/>
  <c r="C852" i="2"/>
  <c r="B852" i="2"/>
  <c r="A852" i="2"/>
  <c r="F851" i="2"/>
  <c r="E851" i="2"/>
  <c r="D851" i="2"/>
  <c r="C851" i="2"/>
  <c r="B851" i="2"/>
  <c r="A851" i="2"/>
  <c r="F850" i="2"/>
  <c r="E850" i="2"/>
  <c r="D850" i="2"/>
  <c r="C850" i="2"/>
  <c r="B850" i="2"/>
  <c r="A850" i="2"/>
  <c r="F849" i="2"/>
  <c r="E849" i="2"/>
  <c r="D849" i="2"/>
  <c r="C849" i="2"/>
  <c r="B849" i="2"/>
  <c r="A849" i="2"/>
  <c r="F848" i="2"/>
  <c r="E848" i="2"/>
  <c r="D848" i="2"/>
  <c r="C848" i="2"/>
  <c r="B848" i="2"/>
  <c r="A848" i="2"/>
  <c r="F847" i="2"/>
  <c r="E847" i="2"/>
  <c r="D847" i="2"/>
  <c r="C847" i="2"/>
  <c r="B847" i="2"/>
  <c r="A847" i="2"/>
  <c r="F846" i="2"/>
  <c r="E846" i="2"/>
  <c r="D846" i="2"/>
  <c r="C846" i="2"/>
  <c r="B846" i="2"/>
  <c r="A846" i="2"/>
  <c r="F845" i="2"/>
  <c r="E845" i="2"/>
  <c r="D845" i="2"/>
  <c r="C845" i="2"/>
  <c r="B845" i="2"/>
  <c r="A845" i="2"/>
  <c r="F844" i="2"/>
  <c r="E844" i="2"/>
  <c r="D844" i="2"/>
  <c r="C844" i="2"/>
  <c r="B844" i="2"/>
  <c r="A844" i="2"/>
  <c r="F843" i="2"/>
  <c r="E843" i="2"/>
  <c r="D843" i="2"/>
  <c r="C843" i="2"/>
  <c r="B843" i="2"/>
  <c r="A843" i="2"/>
  <c r="F842" i="2"/>
  <c r="E842" i="2"/>
  <c r="D842" i="2"/>
  <c r="C842" i="2"/>
  <c r="B842" i="2"/>
  <c r="A842" i="2"/>
  <c r="F841" i="2"/>
  <c r="E841" i="2"/>
  <c r="D841" i="2"/>
  <c r="C841" i="2"/>
  <c r="B841" i="2"/>
  <c r="A841" i="2"/>
  <c r="F840" i="2"/>
  <c r="E840" i="2"/>
  <c r="D840" i="2"/>
  <c r="C840" i="2"/>
  <c r="B840" i="2"/>
  <c r="A840" i="2"/>
  <c r="F839" i="2"/>
  <c r="E839" i="2"/>
  <c r="D839" i="2"/>
  <c r="C839" i="2"/>
  <c r="B839" i="2"/>
  <c r="A839" i="2"/>
  <c r="F838" i="2"/>
  <c r="E838" i="2"/>
  <c r="D838" i="2"/>
  <c r="C838" i="2"/>
  <c r="B838" i="2"/>
  <c r="A838" i="2"/>
  <c r="F837" i="2"/>
  <c r="E837" i="2"/>
  <c r="D837" i="2"/>
  <c r="C837" i="2"/>
  <c r="B837" i="2"/>
  <c r="A837" i="2"/>
  <c r="F836" i="2"/>
  <c r="E836" i="2"/>
  <c r="D836" i="2"/>
  <c r="C836" i="2"/>
  <c r="B836" i="2"/>
  <c r="A836" i="2"/>
  <c r="F835" i="2"/>
  <c r="E835" i="2"/>
  <c r="D835" i="2"/>
  <c r="C835" i="2"/>
  <c r="B835" i="2"/>
  <c r="A835" i="2"/>
  <c r="F834" i="2"/>
  <c r="E834" i="2"/>
  <c r="D834" i="2"/>
  <c r="C834" i="2"/>
  <c r="B834" i="2"/>
  <c r="A834" i="2"/>
  <c r="F833" i="2"/>
  <c r="E833" i="2"/>
  <c r="D833" i="2"/>
  <c r="C833" i="2"/>
  <c r="B833" i="2"/>
  <c r="A833" i="2"/>
  <c r="F832" i="2"/>
  <c r="E832" i="2"/>
  <c r="D832" i="2"/>
  <c r="C832" i="2"/>
  <c r="B832" i="2"/>
  <c r="A832" i="2"/>
  <c r="F831" i="2"/>
  <c r="E831" i="2"/>
  <c r="D831" i="2"/>
  <c r="C831" i="2"/>
  <c r="B831" i="2"/>
  <c r="A831" i="2"/>
  <c r="F830" i="2"/>
  <c r="E830" i="2"/>
  <c r="D830" i="2"/>
  <c r="C830" i="2"/>
  <c r="B830" i="2"/>
  <c r="A830" i="2"/>
  <c r="F829" i="2"/>
  <c r="E829" i="2"/>
  <c r="D829" i="2"/>
  <c r="C829" i="2"/>
  <c r="B829" i="2"/>
  <c r="A829" i="2"/>
  <c r="F828" i="2"/>
  <c r="E828" i="2"/>
  <c r="D828" i="2"/>
  <c r="C828" i="2"/>
  <c r="B828" i="2"/>
  <c r="A828" i="2"/>
  <c r="F827" i="2"/>
  <c r="E827" i="2"/>
  <c r="D827" i="2"/>
  <c r="C827" i="2"/>
  <c r="B827" i="2"/>
  <c r="A827" i="2"/>
  <c r="F826" i="2"/>
  <c r="E826" i="2"/>
  <c r="D826" i="2"/>
  <c r="C826" i="2"/>
  <c r="B826" i="2"/>
  <c r="A826" i="2"/>
  <c r="F825" i="2"/>
  <c r="E825" i="2"/>
  <c r="D825" i="2"/>
  <c r="C825" i="2"/>
  <c r="B825" i="2"/>
  <c r="A825" i="2"/>
  <c r="F824" i="2"/>
  <c r="E824" i="2"/>
  <c r="D824" i="2"/>
  <c r="C824" i="2"/>
  <c r="B824" i="2"/>
  <c r="A824" i="2"/>
  <c r="F823" i="2"/>
  <c r="E823" i="2"/>
  <c r="D823" i="2"/>
  <c r="C823" i="2"/>
  <c r="B823" i="2"/>
  <c r="A823" i="2"/>
  <c r="F822" i="2"/>
  <c r="E822" i="2"/>
  <c r="D822" i="2"/>
  <c r="C822" i="2"/>
  <c r="B822" i="2"/>
  <c r="A822" i="2"/>
  <c r="F821" i="2"/>
  <c r="E821" i="2"/>
  <c r="D821" i="2"/>
  <c r="C821" i="2"/>
  <c r="B821" i="2"/>
  <c r="A821" i="2"/>
  <c r="F820" i="2"/>
  <c r="E820" i="2"/>
  <c r="D820" i="2"/>
  <c r="C820" i="2"/>
  <c r="B820" i="2"/>
  <c r="A820" i="2"/>
  <c r="F819" i="2"/>
  <c r="E819" i="2"/>
  <c r="D819" i="2"/>
  <c r="C819" i="2"/>
  <c r="B819" i="2"/>
  <c r="A819" i="2"/>
  <c r="F818" i="2"/>
  <c r="E818" i="2"/>
  <c r="D818" i="2"/>
  <c r="C818" i="2"/>
  <c r="B818" i="2"/>
  <c r="A818" i="2"/>
  <c r="F817" i="2"/>
  <c r="E817" i="2"/>
  <c r="D817" i="2"/>
  <c r="C817" i="2"/>
  <c r="B817" i="2"/>
  <c r="A817" i="2"/>
  <c r="F816" i="2"/>
  <c r="E816" i="2"/>
  <c r="D816" i="2"/>
  <c r="C816" i="2"/>
  <c r="B816" i="2"/>
  <c r="A816" i="2"/>
  <c r="F815" i="2"/>
  <c r="E815" i="2"/>
  <c r="D815" i="2"/>
  <c r="C815" i="2"/>
  <c r="B815" i="2"/>
  <c r="A815" i="2"/>
  <c r="F814" i="2"/>
  <c r="E814" i="2"/>
  <c r="D814" i="2"/>
  <c r="C814" i="2"/>
  <c r="B814" i="2"/>
  <c r="A814" i="2"/>
  <c r="F813" i="2"/>
  <c r="E813" i="2"/>
  <c r="D813" i="2"/>
  <c r="C813" i="2"/>
  <c r="B813" i="2"/>
  <c r="A813" i="2"/>
  <c r="F812" i="2"/>
  <c r="E812" i="2"/>
  <c r="D812" i="2"/>
  <c r="C812" i="2"/>
  <c r="B812" i="2"/>
  <c r="A812" i="2"/>
  <c r="F811" i="2"/>
  <c r="E811" i="2"/>
  <c r="D811" i="2"/>
  <c r="C811" i="2"/>
  <c r="B811" i="2"/>
  <c r="A811" i="2"/>
  <c r="F810" i="2"/>
  <c r="E810" i="2"/>
  <c r="D810" i="2"/>
  <c r="C810" i="2"/>
  <c r="B810" i="2"/>
  <c r="A810" i="2"/>
  <c r="F809" i="2"/>
  <c r="E809" i="2"/>
  <c r="D809" i="2"/>
  <c r="C809" i="2"/>
  <c r="B809" i="2"/>
  <c r="A809" i="2"/>
  <c r="F808" i="2"/>
  <c r="E808" i="2"/>
  <c r="D808" i="2"/>
  <c r="C808" i="2"/>
  <c r="B808" i="2"/>
  <c r="A808" i="2"/>
  <c r="F807" i="2"/>
  <c r="E807" i="2"/>
  <c r="D807" i="2"/>
  <c r="C807" i="2"/>
  <c r="B807" i="2"/>
  <c r="A807" i="2"/>
  <c r="F806" i="2"/>
  <c r="E806" i="2"/>
  <c r="D806" i="2"/>
  <c r="C806" i="2"/>
  <c r="B806" i="2"/>
  <c r="A806" i="2"/>
  <c r="F805" i="2"/>
  <c r="E805" i="2"/>
  <c r="D805" i="2"/>
  <c r="C805" i="2"/>
  <c r="B805" i="2"/>
  <c r="A805" i="2"/>
  <c r="F804" i="2"/>
  <c r="E804" i="2"/>
  <c r="D804" i="2"/>
  <c r="C804" i="2"/>
  <c r="B804" i="2"/>
  <c r="A804" i="2"/>
  <c r="F803" i="2"/>
  <c r="E803" i="2"/>
  <c r="D803" i="2"/>
  <c r="C803" i="2"/>
  <c r="B803" i="2"/>
  <c r="A803" i="2"/>
  <c r="F802" i="2"/>
  <c r="E802" i="2"/>
  <c r="D802" i="2"/>
  <c r="C802" i="2"/>
  <c r="B802" i="2"/>
  <c r="A802" i="2"/>
  <c r="F801" i="2"/>
  <c r="E801" i="2"/>
  <c r="D801" i="2"/>
  <c r="C801" i="2"/>
  <c r="B801" i="2"/>
  <c r="A801" i="2"/>
  <c r="F800" i="2"/>
  <c r="E800" i="2"/>
  <c r="D800" i="2"/>
  <c r="C800" i="2"/>
  <c r="B800" i="2"/>
  <c r="A800" i="2"/>
  <c r="F799" i="2"/>
  <c r="E799" i="2"/>
  <c r="D799" i="2"/>
  <c r="C799" i="2"/>
  <c r="B799" i="2"/>
  <c r="A799" i="2"/>
  <c r="F798" i="2"/>
  <c r="E798" i="2"/>
  <c r="D798" i="2"/>
  <c r="C798" i="2"/>
  <c r="B798" i="2"/>
  <c r="A798" i="2"/>
  <c r="F797" i="2"/>
  <c r="E797" i="2"/>
  <c r="D797" i="2"/>
  <c r="C797" i="2"/>
  <c r="B797" i="2"/>
  <c r="A797" i="2"/>
  <c r="F796" i="2"/>
  <c r="E796" i="2"/>
  <c r="D796" i="2"/>
  <c r="C796" i="2"/>
  <c r="B796" i="2"/>
  <c r="A796" i="2"/>
  <c r="F795" i="2"/>
  <c r="E795" i="2"/>
  <c r="D795" i="2"/>
  <c r="C795" i="2"/>
  <c r="B795" i="2"/>
  <c r="A795" i="2"/>
  <c r="F794" i="2"/>
  <c r="E794" i="2"/>
  <c r="D794" i="2"/>
  <c r="C794" i="2"/>
  <c r="B794" i="2"/>
  <c r="A794" i="2"/>
  <c r="F793" i="2"/>
  <c r="E793" i="2"/>
  <c r="D793" i="2"/>
  <c r="C793" i="2"/>
  <c r="B793" i="2"/>
  <c r="A793" i="2"/>
  <c r="F792" i="2"/>
  <c r="E792" i="2"/>
  <c r="D792" i="2"/>
  <c r="C792" i="2"/>
  <c r="B792" i="2"/>
  <c r="A792" i="2"/>
  <c r="F791" i="2"/>
  <c r="E791" i="2"/>
  <c r="D791" i="2"/>
  <c r="C791" i="2"/>
  <c r="B791" i="2"/>
  <c r="A791" i="2"/>
  <c r="F790" i="2"/>
  <c r="E790" i="2"/>
  <c r="D790" i="2"/>
  <c r="C790" i="2"/>
  <c r="B790" i="2"/>
  <c r="A790" i="2"/>
  <c r="F789" i="2"/>
  <c r="E789" i="2"/>
  <c r="D789" i="2"/>
  <c r="C789" i="2"/>
  <c r="B789" i="2"/>
  <c r="A789" i="2"/>
  <c r="F788" i="2"/>
  <c r="E788" i="2"/>
  <c r="D788" i="2"/>
  <c r="C788" i="2"/>
  <c r="B788" i="2"/>
  <c r="A788" i="2"/>
  <c r="F787" i="2"/>
  <c r="E787" i="2"/>
  <c r="D787" i="2"/>
  <c r="C787" i="2"/>
  <c r="B787" i="2"/>
  <c r="A787" i="2"/>
  <c r="F786" i="2"/>
  <c r="E786" i="2"/>
  <c r="D786" i="2"/>
  <c r="C786" i="2"/>
  <c r="B786" i="2"/>
  <c r="A786" i="2"/>
  <c r="F785" i="2"/>
  <c r="E785" i="2"/>
  <c r="D785" i="2"/>
  <c r="C785" i="2"/>
  <c r="B785" i="2"/>
  <c r="A785" i="2"/>
  <c r="F784" i="2"/>
  <c r="E784" i="2"/>
  <c r="D784" i="2"/>
  <c r="C784" i="2"/>
  <c r="B784" i="2"/>
  <c r="A784" i="2"/>
  <c r="F783" i="2"/>
  <c r="E783" i="2"/>
  <c r="D783" i="2"/>
  <c r="C783" i="2"/>
  <c r="B783" i="2"/>
  <c r="A783" i="2"/>
  <c r="F782" i="2"/>
  <c r="E782" i="2"/>
  <c r="D782" i="2"/>
  <c r="C782" i="2"/>
  <c r="B782" i="2"/>
  <c r="A782" i="2"/>
  <c r="F781" i="2"/>
  <c r="E781" i="2"/>
  <c r="D781" i="2"/>
  <c r="C781" i="2"/>
  <c r="B781" i="2"/>
  <c r="A781" i="2"/>
  <c r="F780" i="2"/>
  <c r="E780" i="2"/>
  <c r="D780" i="2"/>
  <c r="C780" i="2"/>
  <c r="B780" i="2"/>
  <c r="A780" i="2"/>
  <c r="F779" i="2"/>
  <c r="E779" i="2"/>
  <c r="D779" i="2"/>
  <c r="C779" i="2"/>
  <c r="B779" i="2"/>
  <c r="A779" i="2"/>
  <c r="F778" i="2"/>
  <c r="E778" i="2"/>
  <c r="D778" i="2"/>
  <c r="C778" i="2"/>
  <c r="B778" i="2"/>
  <c r="A778" i="2"/>
  <c r="F777" i="2"/>
  <c r="E777" i="2"/>
  <c r="D777" i="2"/>
  <c r="C777" i="2"/>
  <c r="B777" i="2"/>
  <c r="A777" i="2"/>
  <c r="F776" i="2"/>
  <c r="E776" i="2"/>
  <c r="D776" i="2"/>
  <c r="C776" i="2"/>
  <c r="B776" i="2"/>
  <c r="A776" i="2"/>
  <c r="F775" i="2"/>
  <c r="E775" i="2"/>
  <c r="D775" i="2"/>
  <c r="C775" i="2"/>
  <c r="B775" i="2"/>
  <c r="A775" i="2"/>
  <c r="F774" i="2"/>
  <c r="E774" i="2"/>
  <c r="D774" i="2"/>
  <c r="C774" i="2"/>
  <c r="B774" i="2"/>
  <c r="A774" i="2"/>
  <c r="F773" i="2"/>
  <c r="E773" i="2"/>
  <c r="D773" i="2"/>
  <c r="C773" i="2"/>
  <c r="B773" i="2"/>
  <c r="A773" i="2"/>
  <c r="F772" i="2"/>
  <c r="E772" i="2"/>
  <c r="D772" i="2"/>
  <c r="C772" i="2"/>
  <c r="B772" i="2"/>
  <c r="A772" i="2"/>
  <c r="F771" i="2"/>
  <c r="E771" i="2"/>
  <c r="D771" i="2"/>
  <c r="C771" i="2"/>
  <c r="B771" i="2"/>
  <c r="A771" i="2"/>
  <c r="F770" i="2"/>
  <c r="E770" i="2"/>
  <c r="D770" i="2"/>
  <c r="C770" i="2"/>
  <c r="B770" i="2"/>
  <c r="A770" i="2"/>
  <c r="F769" i="2"/>
  <c r="E769" i="2"/>
  <c r="D769" i="2"/>
  <c r="C769" i="2"/>
  <c r="B769" i="2"/>
  <c r="A769" i="2"/>
  <c r="F768" i="2"/>
  <c r="E768" i="2"/>
  <c r="D768" i="2"/>
  <c r="C768" i="2"/>
  <c r="B768" i="2"/>
  <c r="A768" i="2"/>
  <c r="F767" i="2"/>
  <c r="E767" i="2"/>
  <c r="D767" i="2"/>
  <c r="C767" i="2"/>
  <c r="B767" i="2"/>
  <c r="A767" i="2"/>
  <c r="F766" i="2"/>
  <c r="E766" i="2"/>
  <c r="D766" i="2"/>
  <c r="C766" i="2"/>
  <c r="B766" i="2"/>
  <c r="A766" i="2"/>
  <c r="F765" i="2"/>
  <c r="E765" i="2"/>
  <c r="D765" i="2"/>
  <c r="C765" i="2"/>
  <c r="B765" i="2"/>
  <c r="A765" i="2"/>
  <c r="F764" i="2"/>
  <c r="E764" i="2"/>
  <c r="D764" i="2"/>
  <c r="C764" i="2"/>
  <c r="B764" i="2"/>
  <c r="A764" i="2"/>
  <c r="F763" i="2"/>
  <c r="D763" i="2"/>
  <c r="C763" i="2"/>
  <c r="B763" i="2"/>
  <c r="L815" i="2" s="1"/>
  <c r="A763" i="2"/>
  <c r="F762" i="2"/>
  <c r="D762" i="2"/>
  <c r="C762" i="2"/>
  <c r="B762" i="2"/>
  <c r="A762" i="2"/>
  <c r="F761" i="2"/>
  <c r="D761" i="2"/>
  <c r="C761" i="2"/>
  <c r="B761" i="2"/>
  <c r="A761" i="2"/>
  <c r="F760" i="2"/>
  <c r="D760" i="2"/>
  <c r="C760" i="2"/>
  <c r="B760" i="2"/>
  <c r="A760" i="2"/>
  <c r="F759" i="2"/>
  <c r="D759" i="2"/>
  <c r="C759" i="2"/>
  <c r="B759" i="2"/>
  <c r="A759" i="2"/>
  <c r="F758" i="2"/>
  <c r="D758" i="2"/>
  <c r="C758" i="2"/>
  <c r="B758" i="2"/>
  <c r="A758" i="2"/>
  <c r="F757" i="2"/>
  <c r="D757" i="2"/>
  <c r="C757" i="2"/>
  <c r="B757" i="2"/>
  <c r="A757" i="2"/>
  <c r="F756" i="2"/>
  <c r="D756" i="2"/>
  <c r="C756" i="2"/>
  <c r="B756" i="2"/>
  <c r="A756" i="2"/>
  <c r="F755" i="2"/>
  <c r="D755" i="2"/>
  <c r="C755" i="2"/>
  <c r="B755" i="2"/>
  <c r="A755" i="2"/>
  <c r="F754" i="2"/>
  <c r="D754" i="2"/>
  <c r="C754" i="2"/>
  <c r="B754" i="2"/>
  <c r="A754" i="2"/>
  <c r="F753" i="2"/>
  <c r="D753" i="2"/>
  <c r="C753" i="2"/>
  <c r="B753" i="2"/>
  <c r="A753" i="2"/>
  <c r="F752" i="2"/>
  <c r="D752" i="2"/>
  <c r="C752" i="2"/>
  <c r="B752" i="2"/>
  <c r="A752" i="2"/>
  <c r="F751" i="2"/>
  <c r="D751" i="2"/>
  <c r="C751" i="2"/>
  <c r="B751" i="2"/>
  <c r="A751" i="2"/>
  <c r="F750" i="2"/>
  <c r="D750" i="2"/>
  <c r="C750" i="2"/>
  <c r="B750" i="2"/>
  <c r="A750" i="2"/>
  <c r="F749" i="2"/>
  <c r="D749" i="2"/>
  <c r="C749" i="2"/>
  <c r="B749" i="2"/>
  <c r="A749" i="2"/>
  <c r="F748" i="2"/>
  <c r="D748" i="2"/>
  <c r="C748" i="2"/>
  <c r="B748" i="2"/>
  <c r="A748" i="2"/>
  <c r="F747" i="2"/>
  <c r="D747" i="2"/>
  <c r="C747" i="2"/>
  <c r="B747" i="2"/>
  <c r="L799" i="2" s="1"/>
  <c r="A747" i="2"/>
  <c r="F746" i="2"/>
  <c r="D746" i="2"/>
  <c r="C746" i="2"/>
  <c r="B746" i="2"/>
  <c r="A746" i="2"/>
  <c r="F745" i="2"/>
  <c r="D745" i="2"/>
  <c r="C745" i="2"/>
  <c r="B745" i="2"/>
  <c r="A745" i="2"/>
  <c r="F744" i="2"/>
  <c r="D744" i="2"/>
  <c r="C744" i="2"/>
  <c r="B744" i="2"/>
  <c r="A744" i="2"/>
  <c r="F743" i="2"/>
  <c r="D743" i="2"/>
  <c r="C743" i="2"/>
  <c r="B743" i="2"/>
  <c r="A743" i="2"/>
  <c r="F742" i="2"/>
  <c r="D742" i="2"/>
  <c r="C742" i="2"/>
  <c r="B742" i="2"/>
  <c r="A742" i="2"/>
  <c r="F741" i="2"/>
  <c r="D741" i="2"/>
  <c r="C741" i="2"/>
  <c r="B741" i="2"/>
  <c r="A741" i="2"/>
  <c r="F740" i="2"/>
  <c r="D740" i="2"/>
  <c r="C740" i="2"/>
  <c r="B740" i="2"/>
  <c r="A740" i="2"/>
  <c r="F739" i="2"/>
  <c r="D739" i="2"/>
  <c r="C739" i="2"/>
  <c r="B739" i="2"/>
  <c r="A739" i="2"/>
  <c r="F738" i="2"/>
  <c r="D738" i="2"/>
  <c r="C738" i="2"/>
  <c r="B738" i="2"/>
  <c r="A738" i="2"/>
  <c r="F737" i="2"/>
  <c r="D737" i="2"/>
  <c r="C737" i="2"/>
  <c r="B737" i="2"/>
  <c r="A737" i="2"/>
  <c r="F736" i="2"/>
  <c r="D736" i="2"/>
  <c r="C736" i="2"/>
  <c r="B736" i="2"/>
  <c r="A736" i="2"/>
  <c r="F735" i="2"/>
  <c r="D735" i="2"/>
  <c r="C735" i="2"/>
  <c r="B735" i="2"/>
  <c r="A735" i="2"/>
  <c r="F734" i="2"/>
  <c r="D734" i="2"/>
  <c r="C734" i="2"/>
  <c r="B734" i="2"/>
  <c r="A734" i="2"/>
  <c r="F733" i="2"/>
  <c r="D733" i="2"/>
  <c r="C733" i="2"/>
  <c r="B733" i="2"/>
  <c r="A733" i="2"/>
  <c r="F732" i="2"/>
  <c r="D732" i="2"/>
  <c r="C732" i="2"/>
  <c r="B732" i="2"/>
  <c r="A732" i="2"/>
  <c r="F731" i="2"/>
  <c r="D731" i="2"/>
  <c r="C731" i="2"/>
  <c r="B731" i="2"/>
  <c r="L783" i="2" s="1"/>
  <c r="A731" i="2"/>
  <c r="F730" i="2"/>
  <c r="D730" i="2"/>
  <c r="C730" i="2"/>
  <c r="B730" i="2"/>
  <c r="A730" i="2"/>
  <c r="F729" i="2"/>
  <c r="D729" i="2"/>
  <c r="C729" i="2"/>
  <c r="B729" i="2"/>
  <c r="A729" i="2"/>
  <c r="F728" i="2"/>
  <c r="D728" i="2"/>
  <c r="C728" i="2"/>
  <c r="B728" i="2"/>
  <c r="A728" i="2"/>
  <c r="F727" i="2"/>
  <c r="D727" i="2"/>
  <c r="C727" i="2"/>
  <c r="B727" i="2"/>
  <c r="A727" i="2"/>
  <c r="F726" i="2"/>
  <c r="D726" i="2"/>
  <c r="C726" i="2"/>
  <c r="B726" i="2"/>
  <c r="L778" i="2" s="1"/>
  <c r="A726" i="2"/>
  <c r="F725" i="2"/>
  <c r="D725" i="2"/>
  <c r="C725" i="2"/>
  <c r="B725" i="2"/>
  <c r="A725" i="2"/>
  <c r="F724" i="2"/>
  <c r="D724" i="2"/>
  <c r="C724" i="2"/>
  <c r="B724" i="2"/>
  <c r="A724" i="2"/>
  <c r="F723" i="2"/>
  <c r="D723" i="2"/>
  <c r="C723" i="2"/>
  <c r="B723" i="2"/>
  <c r="A723" i="2"/>
  <c r="F722" i="2"/>
  <c r="D722" i="2"/>
  <c r="C722" i="2"/>
  <c r="B722" i="2"/>
  <c r="A722" i="2"/>
  <c r="F721" i="2"/>
  <c r="D721" i="2"/>
  <c r="C721" i="2"/>
  <c r="B721" i="2"/>
  <c r="A721" i="2"/>
  <c r="F720" i="2"/>
  <c r="D720" i="2"/>
  <c r="C720" i="2"/>
  <c r="B720" i="2"/>
  <c r="A720" i="2"/>
  <c r="F719" i="2"/>
  <c r="D719" i="2"/>
  <c r="C719" i="2"/>
  <c r="B719" i="2"/>
  <c r="A719" i="2"/>
  <c r="F718" i="2"/>
  <c r="D718" i="2"/>
  <c r="C718" i="2"/>
  <c r="B718" i="2"/>
  <c r="A718" i="2"/>
  <c r="F717" i="2"/>
  <c r="D717" i="2"/>
  <c r="C717" i="2"/>
  <c r="B717" i="2"/>
  <c r="A717" i="2"/>
  <c r="F716" i="2"/>
  <c r="D716" i="2"/>
  <c r="C716" i="2"/>
  <c r="B716" i="2"/>
  <c r="A716" i="2"/>
  <c r="F715" i="2"/>
  <c r="D715" i="2"/>
  <c r="C715" i="2"/>
  <c r="B715" i="2"/>
  <c r="L767" i="2" s="1"/>
  <c r="A715" i="2"/>
  <c r="F714" i="2"/>
  <c r="D714" i="2"/>
  <c r="C714" i="2"/>
  <c r="B714" i="2"/>
  <c r="L766" i="2" s="1"/>
  <c r="A714" i="2"/>
  <c r="F713" i="2"/>
  <c r="D713" i="2"/>
  <c r="C713" i="2"/>
  <c r="B713" i="2"/>
  <c r="A713" i="2"/>
  <c r="F712" i="2"/>
  <c r="D712" i="2"/>
  <c r="C712" i="2"/>
  <c r="B712" i="2"/>
  <c r="A712" i="2"/>
  <c r="F711" i="2"/>
  <c r="D711" i="2"/>
  <c r="C711" i="2"/>
  <c r="B711" i="2"/>
  <c r="A711" i="2"/>
  <c r="F710" i="2"/>
  <c r="D710" i="2"/>
  <c r="C710" i="2"/>
  <c r="B710" i="2"/>
  <c r="A710" i="2"/>
  <c r="F709" i="2"/>
  <c r="D709" i="2"/>
  <c r="C709" i="2"/>
  <c r="B709" i="2"/>
  <c r="A709" i="2"/>
  <c r="F708" i="2"/>
  <c r="D708" i="2"/>
  <c r="C708" i="2"/>
  <c r="B708" i="2"/>
  <c r="A708" i="2"/>
  <c r="F707" i="2"/>
  <c r="D707" i="2"/>
  <c r="C707" i="2"/>
  <c r="B707" i="2"/>
  <c r="A707" i="2"/>
  <c r="F706" i="2"/>
  <c r="D706" i="2"/>
  <c r="C706" i="2"/>
  <c r="B706" i="2"/>
  <c r="A706" i="2"/>
  <c r="F705" i="2"/>
  <c r="D705" i="2"/>
  <c r="C705" i="2"/>
  <c r="B705" i="2"/>
  <c r="A705" i="2"/>
  <c r="F704" i="2"/>
  <c r="D704" i="2"/>
  <c r="C704" i="2"/>
  <c r="B704" i="2"/>
  <c r="A704" i="2"/>
  <c r="F703" i="2"/>
  <c r="D703" i="2"/>
  <c r="C703" i="2"/>
  <c r="B703" i="2"/>
  <c r="A703" i="2"/>
  <c r="F702" i="2"/>
  <c r="D702" i="2"/>
  <c r="C702" i="2"/>
  <c r="B702" i="2"/>
  <c r="A702" i="2"/>
  <c r="F701" i="2"/>
  <c r="D701" i="2"/>
  <c r="C701" i="2"/>
  <c r="B701" i="2"/>
  <c r="A701" i="2"/>
  <c r="F700" i="2"/>
  <c r="D700" i="2"/>
  <c r="C700" i="2"/>
  <c r="B700" i="2"/>
  <c r="A700" i="2"/>
  <c r="F699" i="2"/>
  <c r="D699" i="2"/>
  <c r="C699" i="2"/>
  <c r="B699" i="2"/>
  <c r="L751" i="2" s="1"/>
  <c r="A699" i="2"/>
  <c r="F698" i="2"/>
  <c r="D698" i="2"/>
  <c r="C698" i="2"/>
  <c r="B698" i="2"/>
  <c r="A698" i="2"/>
  <c r="F697" i="2"/>
  <c r="D697" i="2"/>
  <c r="C697" i="2"/>
  <c r="B697" i="2"/>
  <c r="A697" i="2"/>
  <c r="F696" i="2"/>
  <c r="D696" i="2"/>
  <c r="C696" i="2"/>
  <c r="B696" i="2"/>
  <c r="A696" i="2"/>
  <c r="F695" i="2"/>
  <c r="D695" i="2"/>
  <c r="C695" i="2"/>
  <c r="B695" i="2"/>
  <c r="A695" i="2"/>
  <c r="F694" i="2"/>
  <c r="D694" i="2"/>
  <c r="C694" i="2"/>
  <c r="B694" i="2"/>
  <c r="A694" i="2"/>
  <c r="F693" i="2"/>
  <c r="D693" i="2"/>
  <c r="C693" i="2"/>
  <c r="B693" i="2"/>
  <c r="A693" i="2"/>
  <c r="F692" i="2"/>
  <c r="D692" i="2"/>
  <c r="C692" i="2"/>
  <c r="B692" i="2"/>
  <c r="A692" i="2"/>
  <c r="F691" i="2"/>
  <c r="D691" i="2"/>
  <c r="C691" i="2"/>
  <c r="B691" i="2"/>
  <c r="A691" i="2"/>
  <c r="F690" i="2"/>
  <c r="D690" i="2"/>
  <c r="C690" i="2"/>
  <c r="B690" i="2"/>
  <c r="A690" i="2"/>
  <c r="F689" i="2"/>
  <c r="D689" i="2"/>
  <c r="C689" i="2"/>
  <c r="B689" i="2"/>
  <c r="A689" i="2"/>
  <c r="F688" i="2"/>
  <c r="D688" i="2"/>
  <c r="C688" i="2"/>
  <c r="B688" i="2"/>
  <c r="A688" i="2"/>
  <c r="F687" i="2"/>
  <c r="D687" i="2"/>
  <c r="C687" i="2"/>
  <c r="B687" i="2"/>
  <c r="A687" i="2"/>
  <c r="F686" i="2"/>
  <c r="D686" i="2"/>
  <c r="C686" i="2"/>
  <c r="B686" i="2"/>
  <c r="A686" i="2"/>
  <c r="F685" i="2"/>
  <c r="D685" i="2"/>
  <c r="C685" i="2"/>
  <c r="B685" i="2"/>
  <c r="A685" i="2"/>
  <c r="F684" i="2"/>
  <c r="D684" i="2"/>
  <c r="C684" i="2"/>
  <c r="B684" i="2"/>
  <c r="A684" i="2"/>
  <c r="F683" i="2"/>
  <c r="D683" i="2"/>
  <c r="C683" i="2"/>
  <c r="B683" i="2"/>
  <c r="L735" i="2" s="1"/>
  <c r="A683" i="2"/>
  <c r="F682" i="2"/>
  <c r="D682" i="2"/>
  <c r="C682" i="2"/>
  <c r="B682" i="2"/>
  <c r="A682" i="2"/>
  <c r="F681" i="2"/>
  <c r="D681" i="2"/>
  <c r="C681" i="2"/>
  <c r="B681" i="2"/>
  <c r="A681" i="2"/>
  <c r="F680" i="2"/>
  <c r="D680" i="2"/>
  <c r="C680" i="2"/>
  <c r="B680" i="2"/>
  <c r="A680" i="2"/>
  <c r="F679" i="2"/>
  <c r="D679" i="2"/>
  <c r="C679" i="2"/>
  <c r="B679" i="2"/>
  <c r="A679" i="2"/>
  <c r="F678" i="2"/>
  <c r="D678" i="2"/>
  <c r="C678" i="2"/>
  <c r="B678" i="2"/>
  <c r="A678" i="2"/>
  <c r="F677" i="2"/>
  <c r="D677" i="2"/>
  <c r="C677" i="2"/>
  <c r="B677" i="2"/>
  <c r="A677" i="2"/>
  <c r="F676" i="2"/>
  <c r="D676" i="2"/>
  <c r="C676" i="2"/>
  <c r="B676" i="2"/>
  <c r="A676" i="2"/>
  <c r="F675" i="2"/>
  <c r="D675" i="2"/>
  <c r="C675" i="2"/>
  <c r="B675" i="2"/>
  <c r="A675" i="2"/>
  <c r="F674" i="2"/>
  <c r="D674" i="2"/>
  <c r="C674" i="2"/>
  <c r="B674" i="2"/>
  <c r="A674" i="2"/>
  <c r="F673" i="2"/>
  <c r="D673" i="2"/>
  <c r="C673" i="2"/>
  <c r="B673" i="2"/>
  <c r="A673" i="2"/>
  <c r="F672" i="2"/>
  <c r="D672" i="2"/>
  <c r="C672" i="2"/>
  <c r="B672" i="2"/>
  <c r="A672" i="2"/>
  <c r="F671" i="2"/>
  <c r="D671" i="2"/>
  <c r="C671" i="2"/>
  <c r="B671" i="2"/>
  <c r="A671" i="2"/>
  <c r="F670" i="2"/>
  <c r="D670" i="2"/>
  <c r="C670" i="2"/>
  <c r="B670" i="2"/>
  <c r="A670" i="2"/>
  <c r="F669" i="2"/>
  <c r="D669" i="2"/>
  <c r="C669" i="2"/>
  <c r="B669" i="2"/>
  <c r="A669" i="2"/>
  <c r="F668" i="2"/>
  <c r="D668" i="2"/>
  <c r="C668" i="2"/>
  <c r="B668" i="2"/>
  <c r="A668" i="2"/>
  <c r="F667" i="2"/>
  <c r="D667" i="2"/>
  <c r="C667" i="2"/>
  <c r="B667" i="2"/>
  <c r="L719" i="2" s="1"/>
  <c r="A667" i="2"/>
  <c r="F666" i="2"/>
  <c r="D666" i="2"/>
  <c r="C666" i="2"/>
  <c r="B666" i="2"/>
  <c r="A666" i="2"/>
  <c r="F665" i="2"/>
  <c r="D665" i="2"/>
  <c r="C665" i="2"/>
  <c r="B665" i="2"/>
  <c r="A665" i="2"/>
  <c r="F664" i="2"/>
  <c r="D664" i="2"/>
  <c r="C664" i="2"/>
  <c r="B664" i="2"/>
  <c r="A664" i="2"/>
  <c r="F663" i="2"/>
  <c r="D663" i="2"/>
  <c r="C663" i="2"/>
  <c r="B663" i="2"/>
  <c r="A663" i="2"/>
  <c r="F662" i="2"/>
  <c r="D662" i="2"/>
  <c r="C662" i="2"/>
  <c r="B662" i="2"/>
  <c r="A662" i="2"/>
  <c r="F661" i="2"/>
  <c r="D661" i="2"/>
  <c r="C661" i="2"/>
  <c r="B661" i="2"/>
  <c r="A661" i="2"/>
  <c r="F660" i="2"/>
  <c r="D660" i="2"/>
  <c r="C660" i="2"/>
  <c r="B660" i="2"/>
  <c r="A660" i="2"/>
  <c r="F659" i="2"/>
  <c r="D659" i="2"/>
  <c r="C659" i="2"/>
  <c r="B659" i="2"/>
  <c r="A659" i="2"/>
  <c r="F658" i="2"/>
  <c r="D658" i="2"/>
  <c r="C658" i="2"/>
  <c r="B658" i="2"/>
  <c r="A658" i="2"/>
  <c r="F657" i="2"/>
  <c r="D657" i="2"/>
  <c r="C657" i="2"/>
  <c r="B657" i="2"/>
  <c r="A657" i="2"/>
  <c r="F656" i="2"/>
  <c r="D656" i="2"/>
  <c r="C656" i="2"/>
  <c r="B656" i="2"/>
  <c r="A656" i="2"/>
  <c r="F655" i="2"/>
  <c r="D655" i="2"/>
  <c r="C655" i="2"/>
  <c r="B655" i="2"/>
  <c r="A655" i="2"/>
  <c r="F654" i="2"/>
  <c r="D654" i="2"/>
  <c r="C654" i="2"/>
  <c r="B654" i="2"/>
  <c r="A654" i="2"/>
  <c r="F653" i="2"/>
  <c r="D653" i="2"/>
  <c r="C653" i="2"/>
  <c r="B653" i="2"/>
  <c r="A653" i="2"/>
  <c r="F652" i="2"/>
  <c r="D652" i="2"/>
  <c r="C652" i="2"/>
  <c r="B652" i="2"/>
  <c r="A652" i="2"/>
  <c r="F651" i="2"/>
  <c r="D651" i="2"/>
  <c r="C651" i="2"/>
  <c r="B651" i="2"/>
  <c r="L703" i="2" s="1"/>
  <c r="A651" i="2"/>
  <c r="F650" i="2"/>
  <c r="D650" i="2"/>
  <c r="C650" i="2"/>
  <c r="B650" i="2"/>
  <c r="A650" i="2"/>
  <c r="F649" i="2"/>
  <c r="D649" i="2"/>
  <c r="C649" i="2"/>
  <c r="B649" i="2"/>
  <c r="A649" i="2"/>
  <c r="F648" i="2"/>
  <c r="D648" i="2"/>
  <c r="C648" i="2"/>
  <c r="B648" i="2"/>
  <c r="A648" i="2"/>
  <c r="F647" i="2"/>
  <c r="D647" i="2"/>
  <c r="C647" i="2"/>
  <c r="B647" i="2"/>
  <c r="A647" i="2"/>
  <c r="F646" i="2"/>
  <c r="D646" i="2"/>
  <c r="C646" i="2"/>
  <c r="B646" i="2"/>
  <c r="A646" i="2"/>
  <c r="F645" i="2"/>
  <c r="D645" i="2"/>
  <c r="C645" i="2"/>
  <c r="B645" i="2"/>
  <c r="A645" i="2"/>
  <c r="F644" i="2"/>
  <c r="D644" i="2"/>
  <c r="C644" i="2"/>
  <c r="B644" i="2"/>
  <c r="A644" i="2"/>
  <c r="F643" i="2"/>
  <c r="D643" i="2"/>
  <c r="C643" i="2"/>
  <c r="B643" i="2"/>
  <c r="A643" i="2"/>
  <c r="F642" i="2"/>
  <c r="D642" i="2"/>
  <c r="C642" i="2"/>
  <c r="B642" i="2"/>
  <c r="A642" i="2"/>
  <c r="F641" i="2"/>
  <c r="D641" i="2"/>
  <c r="C641" i="2"/>
  <c r="B641" i="2"/>
  <c r="A641" i="2"/>
  <c r="F640" i="2"/>
  <c r="D640" i="2"/>
  <c r="C640" i="2"/>
  <c r="B640" i="2"/>
  <c r="A640" i="2"/>
  <c r="F639" i="2"/>
  <c r="D639" i="2"/>
  <c r="C639" i="2"/>
  <c r="B639" i="2"/>
  <c r="A639" i="2"/>
  <c r="F638" i="2"/>
  <c r="D638" i="2"/>
  <c r="C638" i="2"/>
  <c r="B638" i="2"/>
  <c r="A638" i="2"/>
  <c r="F637" i="2"/>
  <c r="D637" i="2"/>
  <c r="C637" i="2"/>
  <c r="B637" i="2"/>
  <c r="A637" i="2"/>
  <c r="F636" i="2"/>
  <c r="D636" i="2"/>
  <c r="C636" i="2"/>
  <c r="B636" i="2"/>
  <c r="A636" i="2"/>
  <c r="F635" i="2"/>
  <c r="D635" i="2"/>
  <c r="C635" i="2"/>
  <c r="B635" i="2"/>
  <c r="L687" i="2" s="1"/>
  <c r="A635" i="2"/>
  <c r="F634" i="2"/>
  <c r="D634" i="2"/>
  <c r="C634" i="2"/>
  <c r="B634" i="2"/>
  <c r="A634" i="2"/>
  <c r="F633" i="2"/>
  <c r="D633" i="2"/>
  <c r="C633" i="2"/>
  <c r="B633" i="2"/>
  <c r="A633" i="2"/>
  <c r="F632" i="2"/>
  <c r="D632" i="2"/>
  <c r="C632" i="2"/>
  <c r="B632" i="2"/>
  <c r="A632" i="2"/>
  <c r="F631" i="2"/>
  <c r="D631" i="2"/>
  <c r="C631" i="2"/>
  <c r="B631" i="2"/>
  <c r="A631" i="2"/>
  <c r="F630" i="2"/>
  <c r="D630" i="2"/>
  <c r="C630" i="2"/>
  <c r="B630" i="2"/>
  <c r="A630" i="2"/>
  <c r="F629" i="2"/>
  <c r="D629" i="2"/>
  <c r="C629" i="2"/>
  <c r="B629" i="2"/>
  <c r="A629" i="2"/>
  <c r="F628" i="2"/>
  <c r="D628" i="2"/>
  <c r="C628" i="2"/>
  <c r="B628" i="2"/>
  <c r="A628" i="2"/>
  <c r="F627" i="2"/>
  <c r="D627" i="2"/>
  <c r="C627" i="2"/>
  <c r="B627" i="2"/>
  <c r="A627" i="2"/>
  <c r="F626" i="2"/>
  <c r="D626" i="2"/>
  <c r="C626" i="2"/>
  <c r="B626" i="2"/>
  <c r="A626" i="2"/>
  <c r="F625" i="2"/>
  <c r="D625" i="2"/>
  <c r="C625" i="2"/>
  <c r="B625" i="2"/>
  <c r="A625" i="2"/>
  <c r="F624" i="2"/>
  <c r="D624" i="2"/>
  <c r="C624" i="2"/>
  <c r="B624" i="2"/>
  <c r="A624" i="2"/>
  <c r="F623" i="2"/>
  <c r="D623" i="2"/>
  <c r="C623" i="2"/>
  <c r="B623" i="2"/>
  <c r="A623" i="2"/>
  <c r="F622" i="2"/>
  <c r="D622" i="2"/>
  <c r="C622" i="2"/>
  <c r="B622" i="2"/>
  <c r="A622" i="2"/>
  <c r="F621" i="2"/>
  <c r="D621" i="2"/>
  <c r="C621" i="2"/>
  <c r="B621" i="2"/>
  <c r="A621" i="2"/>
  <c r="F620" i="2"/>
  <c r="D620" i="2"/>
  <c r="C620" i="2"/>
  <c r="B620" i="2"/>
  <c r="A620" i="2"/>
  <c r="F619" i="2"/>
  <c r="D619" i="2"/>
  <c r="C619" i="2"/>
  <c r="B619" i="2"/>
  <c r="L671" i="2" s="1"/>
  <c r="A619" i="2"/>
  <c r="F618" i="2"/>
  <c r="D618" i="2"/>
  <c r="C618" i="2"/>
  <c r="B618" i="2"/>
  <c r="A618" i="2"/>
  <c r="F617" i="2"/>
  <c r="D617" i="2"/>
  <c r="C617" i="2"/>
  <c r="B617" i="2"/>
  <c r="A617" i="2"/>
  <c r="F616" i="2"/>
  <c r="D616" i="2"/>
  <c r="C616" i="2"/>
  <c r="B616" i="2"/>
  <c r="A616" i="2"/>
  <c r="F615" i="2"/>
  <c r="D615" i="2"/>
  <c r="C615" i="2"/>
  <c r="B615" i="2"/>
  <c r="A615" i="2"/>
  <c r="F614" i="2"/>
  <c r="D614" i="2"/>
  <c r="C614" i="2"/>
  <c r="B614" i="2"/>
  <c r="A614" i="2"/>
  <c r="F613" i="2"/>
  <c r="D613" i="2"/>
  <c r="C613" i="2"/>
  <c r="B613" i="2"/>
  <c r="A613" i="2"/>
  <c r="F612" i="2"/>
  <c r="D612" i="2"/>
  <c r="C612" i="2"/>
  <c r="B612" i="2"/>
  <c r="A612" i="2"/>
  <c r="F611" i="2"/>
  <c r="D611" i="2"/>
  <c r="C611" i="2"/>
  <c r="B611" i="2"/>
  <c r="A611" i="2"/>
  <c r="F610" i="2"/>
  <c r="D610" i="2"/>
  <c r="C610" i="2"/>
  <c r="B610" i="2"/>
  <c r="A610" i="2"/>
  <c r="F609" i="2"/>
  <c r="D609" i="2"/>
  <c r="C609" i="2"/>
  <c r="B609" i="2"/>
  <c r="A609" i="2"/>
  <c r="F608" i="2"/>
  <c r="D608" i="2"/>
  <c r="C608" i="2"/>
  <c r="B608" i="2"/>
  <c r="A608" i="2"/>
  <c r="F607" i="2"/>
  <c r="D607" i="2"/>
  <c r="C607" i="2"/>
  <c r="B607" i="2"/>
  <c r="A607" i="2"/>
  <c r="F606" i="2"/>
  <c r="D606" i="2"/>
  <c r="C606" i="2"/>
  <c r="B606" i="2"/>
  <c r="A606" i="2"/>
  <c r="F605" i="2"/>
  <c r="D605" i="2"/>
  <c r="C605" i="2"/>
  <c r="B605" i="2"/>
  <c r="A605" i="2"/>
  <c r="F604" i="2"/>
  <c r="D604" i="2"/>
  <c r="C604" i="2"/>
  <c r="B604" i="2"/>
  <c r="A604" i="2"/>
  <c r="F603" i="2"/>
  <c r="D603" i="2"/>
  <c r="C603" i="2"/>
  <c r="B603" i="2"/>
  <c r="L655" i="2" s="1"/>
  <c r="A603" i="2"/>
  <c r="F602" i="2"/>
  <c r="D602" i="2"/>
  <c r="C602" i="2"/>
  <c r="B602" i="2"/>
  <c r="A602" i="2"/>
  <c r="F601" i="2"/>
  <c r="D601" i="2"/>
  <c r="C601" i="2"/>
  <c r="B601" i="2"/>
  <c r="A601" i="2"/>
  <c r="F600" i="2"/>
  <c r="D600" i="2"/>
  <c r="C600" i="2"/>
  <c r="B600" i="2"/>
  <c r="A600" i="2"/>
  <c r="F599" i="2"/>
  <c r="D599" i="2"/>
  <c r="C599" i="2"/>
  <c r="B599" i="2"/>
  <c r="A599" i="2"/>
  <c r="F598" i="2"/>
  <c r="D598" i="2"/>
  <c r="C598" i="2"/>
  <c r="B598" i="2"/>
  <c r="A598" i="2"/>
  <c r="F597" i="2"/>
  <c r="D597" i="2"/>
  <c r="C597" i="2"/>
  <c r="B597" i="2"/>
  <c r="A597" i="2"/>
  <c r="F596" i="2"/>
  <c r="D596" i="2"/>
  <c r="C596" i="2"/>
  <c r="B596" i="2"/>
  <c r="A596" i="2"/>
  <c r="F595" i="2"/>
  <c r="D595" i="2"/>
  <c r="C595" i="2"/>
  <c r="B595" i="2"/>
  <c r="A595" i="2"/>
  <c r="F594" i="2"/>
  <c r="D594" i="2"/>
  <c r="C594" i="2"/>
  <c r="B594" i="2"/>
  <c r="A594" i="2"/>
  <c r="F593" i="2"/>
  <c r="D593" i="2"/>
  <c r="C593" i="2"/>
  <c r="B593" i="2"/>
  <c r="A593" i="2"/>
  <c r="F592" i="2"/>
  <c r="D592" i="2"/>
  <c r="C592" i="2"/>
  <c r="B592" i="2"/>
  <c r="A592" i="2"/>
  <c r="F591" i="2"/>
  <c r="D591" i="2"/>
  <c r="C591" i="2"/>
  <c r="B591" i="2"/>
  <c r="A591" i="2"/>
  <c r="F590" i="2"/>
  <c r="D590" i="2"/>
  <c r="C590" i="2"/>
  <c r="B590" i="2"/>
  <c r="A590" i="2"/>
  <c r="F589" i="2"/>
  <c r="D589" i="2"/>
  <c r="C589" i="2"/>
  <c r="B589" i="2"/>
  <c r="A589" i="2"/>
  <c r="F588" i="2"/>
  <c r="D588" i="2"/>
  <c r="C588" i="2"/>
  <c r="B588" i="2"/>
  <c r="A588" i="2"/>
  <c r="F587" i="2"/>
  <c r="D587" i="2"/>
  <c r="C587" i="2"/>
  <c r="B587" i="2"/>
  <c r="L639" i="2" s="1"/>
  <c r="A587" i="2"/>
  <c r="F586" i="2"/>
  <c r="D586" i="2"/>
  <c r="C586" i="2"/>
  <c r="B586" i="2"/>
  <c r="A586" i="2"/>
  <c r="F585" i="2"/>
  <c r="D585" i="2"/>
  <c r="C585" i="2"/>
  <c r="B585" i="2"/>
  <c r="A585" i="2"/>
  <c r="F584" i="2"/>
  <c r="D584" i="2"/>
  <c r="C584" i="2"/>
  <c r="B584" i="2"/>
  <c r="A584" i="2"/>
  <c r="F583" i="2"/>
  <c r="D583" i="2"/>
  <c r="C583" i="2"/>
  <c r="B583" i="2"/>
  <c r="A583" i="2"/>
  <c r="F582" i="2"/>
  <c r="D582" i="2"/>
  <c r="C582" i="2"/>
  <c r="B582" i="2"/>
  <c r="A582" i="2"/>
  <c r="F581" i="2"/>
  <c r="D581" i="2"/>
  <c r="C581" i="2"/>
  <c r="B581" i="2"/>
  <c r="A581" i="2"/>
  <c r="F580" i="2"/>
  <c r="D580" i="2"/>
  <c r="C580" i="2"/>
  <c r="B580" i="2"/>
  <c r="A580" i="2"/>
  <c r="F579" i="2"/>
  <c r="D579" i="2"/>
  <c r="C579" i="2"/>
  <c r="B579" i="2"/>
  <c r="A579" i="2"/>
  <c r="F578" i="2"/>
  <c r="D578" i="2"/>
  <c r="C578" i="2"/>
  <c r="B578" i="2"/>
  <c r="A578" i="2"/>
  <c r="F577" i="2"/>
  <c r="D577" i="2"/>
  <c r="C577" i="2"/>
  <c r="B577" i="2"/>
  <c r="A577" i="2"/>
  <c r="F576" i="2"/>
  <c r="D576" i="2"/>
  <c r="C576" i="2"/>
  <c r="B576" i="2"/>
  <c r="A576" i="2"/>
  <c r="F575" i="2"/>
  <c r="D575" i="2"/>
  <c r="C575" i="2"/>
  <c r="B575" i="2"/>
  <c r="A575" i="2"/>
  <c r="F574" i="2"/>
  <c r="D574" i="2"/>
  <c r="C574" i="2"/>
  <c r="B574" i="2"/>
  <c r="A574" i="2"/>
  <c r="F573" i="2"/>
  <c r="D573" i="2"/>
  <c r="C573" i="2"/>
  <c r="B573" i="2"/>
  <c r="A573" i="2"/>
  <c r="F572" i="2"/>
  <c r="D572" i="2"/>
  <c r="C572" i="2"/>
  <c r="B572" i="2"/>
  <c r="A572" i="2"/>
  <c r="F571" i="2"/>
  <c r="D571" i="2"/>
  <c r="C571" i="2"/>
  <c r="B571" i="2"/>
  <c r="L623" i="2" s="1"/>
  <c r="A571" i="2"/>
  <c r="F570" i="2"/>
  <c r="D570" i="2"/>
  <c r="C570" i="2"/>
  <c r="B570" i="2"/>
  <c r="A570" i="2"/>
  <c r="F569" i="2"/>
  <c r="D569" i="2"/>
  <c r="C569" i="2"/>
  <c r="B569" i="2"/>
  <c r="A569" i="2"/>
  <c r="F568" i="2"/>
  <c r="D568" i="2"/>
  <c r="C568" i="2"/>
  <c r="B568" i="2"/>
  <c r="A568" i="2"/>
  <c r="F567" i="2"/>
  <c r="D567" i="2"/>
  <c r="C567" i="2"/>
  <c r="B567" i="2"/>
  <c r="A567" i="2"/>
  <c r="F566" i="2"/>
  <c r="D566" i="2"/>
  <c r="C566" i="2"/>
  <c r="B566" i="2"/>
  <c r="A566" i="2"/>
  <c r="F565" i="2"/>
  <c r="D565" i="2"/>
  <c r="C565" i="2"/>
  <c r="B565" i="2"/>
  <c r="A565" i="2"/>
  <c r="F564" i="2"/>
  <c r="D564" i="2"/>
  <c r="C564" i="2"/>
  <c r="B564" i="2"/>
  <c r="A564" i="2"/>
  <c r="F563" i="2"/>
  <c r="D563" i="2"/>
  <c r="C563" i="2"/>
  <c r="B563" i="2"/>
  <c r="A563" i="2"/>
  <c r="F562" i="2"/>
  <c r="D562" i="2"/>
  <c r="C562" i="2"/>
  <c r="B562" i="2"/>
  <c r="A562" i="2"/>
  <c r="F561" i="2"/>
  <c r="D561" i="2"/>
  <c r="C561" i="2"/>
  <c r="B561" i="2"/>
  <c r="A561" i="2"/>
  <c r="F560" i="2"/>
  <c r="D560" i="2"/>
  <c r="C560" i="2"/>
  <c r="B560" i="2"/>
  <c r="A560" i="2"/>
  <c r="F559" i="2"/>
  <c r="D559" i="2"/>
  <c r="C559" i="2"/>
  <c r="B559" i="2"/>
  <c r="A559" i="2"/>
  <c r="F558" i="2"/>
  <c r="D558" i="2"/>
  <c r="C558" i="2"/>
  <c r="B558" i="2"/>
  <c r="A558" i="2"/>
  <c r="F557" i="2"/>
  <c r="D557" i="2"/>
  <c r="C557" i="2"/>
  <c r="B557" i="2"/>
  <c r="A557" i="2"/>
  <c r="F556" i="2"/>
  <c r="D556" i="2"/>
  <c r="C556" i="2"/>
  <c r="B556" i="2"/>
  <c r="A556" i="2"/>
  <c r="F555" i="2"/>
  <c r="D555" i="2"/>
  <c r="C555" i="2"/>
  <c r="B555" i="2"/>
  <c r="L607" i="2" s="1"/>
  <c r="A555" i="2"/>
  <c r="F554" i="2"/>
  <c r="D554" i="2"/>
  <c r="C554" i="2"/>
  <c r="B554" i="2"/>
  <c r="A554" i="2"/>
  <c r="F553" i="2"/>
  <c r="D553" i="2"/>
  <c r="C553" i="2"/>
  <c r="B553" i="2"/>
  <c r="A553" i="2"/>
  <c r="F552" i="2"/>
  <c r="D552" i="2"/>
  <c r="C552" i="2"/>
  <c r="B552" i="2"/>
  <c r="A552" i="2"/>
  <c r="F551" i="2"/>
  <c r="D551" i="2"/>
  <c r="C551" i="2"/>
  <c r="B551" i="2"/>
  <c r="A551" i="2"/>
  <c r="F550" i="2"/>
  <c r="D550" i="2"/>
  <c r="C550" i="2"/>
  <c r="B550" i="2"/>
  <c r="A550" i="2"/>
  <c r="F549" i="2"/>
  <c r="D549" i="2"/>
  <c r="C549" i="2"/>
  <c r="B549" i="2"/>
  <c r="A549" i="2"/>
  <c r="F548" i="2"/>
  <c r="D548" i="2"/>
  <c r="C548" i="2"/>
  <c r="B548" i="2"/>
  <c r="A548" i="2"/>
  <c r="F547" i="2"/>
  <c r="D547" i="2"/>
  <c r="C547" i="2"/>
  <c r="B547" i="2"/>
  <c r="A547" i="2"/>
  <c r="F546" i="2"/>
  <c r="D546" i="2"/>
  <c r="C546" i="2"/>
  <c r="B546" i="2"/>
  <c r="A546" i="2"/>
  <c r="F545" i="2"/>
  <c r="D545" i="2"/>
  <c r="C545" i="2"/>
  <c r="B545" i="2"/>
  <c r="A545" i="2"/>
  <c r="F544" i="2"/>
  <c r="D544" i="2"/>
  <c r="C544" i="2"/>
  <c r="B544" i="2"/>
  <c r="A544" i="2"/>
  <c r="F543" i="2"/>
  <c r="D543" i="2"/>
  <c r="C543" i="2"/>
  <c r="B543" i="2"/>
  <c r="A543" i="2"/>
  <c r="F542" i="2"/>
  <c r="D542" i="2"/>
  <c r="C542" i="2"/>
  <c r="B542" i="2"/>
  <c r="A542" i="2"/>
  <c r="F541" i="2"/>
  <c r="D541" i="2"/>
  <c r="C541" i="2"/>
  <c r="B541" i="2"/>
  <c r="A541" i="2"/>
  <c r="F540" i="2"/>
  <c r="D540" i="2"/>
  <c r="C540" i="2"/>
  <c r="B540" i="2"/>
  <c r="A540" i="2"/>
  <c r="F539" i="2"/>
  <c r="D539" i="2"/>
  <c r="C539" i="2"/>
  <c r="B539" i="2"/>
  <c r="A539" i="2"/>
  <c r="F538" i="2"/>
  <c r="D538" i="2"/>
  <c r="C538" i="2"/>
  <c r="B538" i="2"/>
  <c r="A538" i="2"/>
  <c r="F537" i="2"/>
  <c r="D537" i="2"/>
  <c r="C537" i="2"/>
  <c r="B537" i="2"/>
  <c r="A537" i="2"/>
  <c r="F536" i="2"/>
  <c r="D536" i="2"/>
  <c r="C536" i="2"/>
  <c r="B536" i="2"/>
  <c r="L588" i="2" s="1"/>
  <c r="A536" i="2"/>
  <c r="F535" i="2"/>
  <c r="D535" i="2"/>
  <c r="C535" i="2"/>
  <c r="B535" i="2"/>
  <c r="A535" i="2"/>
  <c r="F534" i="2"/>
  <c r="D534" i="2"/>
  <c r="C534" i="2"/>
  <c r="B534" i="2"/>
  <c r="A534" i="2"/>
  <c r="F533" i="2"/>
  <c r="D533" i="2"/>
  <c r="C533" i="2"/>
  <c r="B533" i="2"/>
  <c r="A533" i="2"/>
  <c r="F532" i="2"/>
  <c r="D532" i="2"/>
  <c r="C532" i="2"/>
  <c r="B532" i="2"/>
  <c r="A532" i="2"/>
  <c r="F531" i="2"/>
  <c r="D531" i="2"/>
  <c r="C531" i="2"/>
  <c r="B531" i="2"/>
  <c r="A531" i="2"/>
  <c r="F530" i="2"/>
  <c r="D530" i="2"/>
  <c r="C530" i="2"/>
  <c r="B530" i="2"/>
  <c r="A530" i="2"/>
  <c r="F529" i="2"/>
  <c r="D529" i="2"/>
  <c r="C529" i="2"/>
  <c r="B529" i="2"/>
  <c r="A529" i="2"/>
  <c r="F528" i="2"/>
  <c r="D528" i="2"/>
  <c r="C528" i="2"/>
  <c r="B528" i="2"/>
  <c r="A528" i="2"/>
  <c r="F527" i="2"/>
  <c r="D527" i="2"/>
  <c r="C527" i="2"/>
  <c r="B527" i="2"/>
  <c r="A527" i="2"/>
  <c r="F526" i="2"/>
  <c r="D526" i="2"/>
  <c r="C526" i="2"/>
  <c r="B526" i="2"/>
  <c r="A526" i="2"/>
  <c r="F525" i="2"/>
  <c r="D525" i="2"/>
  <c r="C525" i="2"/>
  <c r="B525" i="2"/>
  <c r="A525" i="2"/>
  <c r="F524" i="2"/>
  <c r="D524" i="2"/>
  <c r="C524" i="2"/>
  <c r="B524" i="2"/>
  <c r="A524" i="2"/>
  <c r="F523" i="2"/>
  <c r="D523" i="2"/>
  <c r="C523" i="2"/>
  <c r="B523" i="2"/>
  <c r="A523" i="2"/>
  <c r="F522" i="2"/>
  <c r="D522" i="2"/>
  <c r="C522" i="2"/>
  <c r="B522" i="2"/>
  <c r="A522" i="2"/>
  <c r="F521" i="2"/>
  <c r="D521" i="2"/>
  <c r="C521" i="2"/>
  <c r="B521" i="2"/>
  <c r="A521" i="2"/>
  <c r="F520" i="2"/>
  <c r="D520" i="2"/>
  <c r="C520" i="2"/>
  <c r="B520" i="2"/>
  <c r="A520" i="2"/>
  <c r="F519" i="2"/>
  <c r="D519" i="2"/>
  <c r="C519" i="2"/>
  <c r="B519" i="2"/>
  <c r="A519" i="2"/>
  <c r="F518" i="2"/>
  <c r="D518" i="2"/>
  <c r="C518" i="2"/>
  <c r="B518" i="2"/>
  <c r="A518" i="2"/>
  <c r="F517" i="2"/>
  <c r="D517" i="2"/>
  <c r="C517" i="2"/>
  <c r="B517" i="2"/>
  <c r="A517" i="2"/>
  <c r="F516" i="2"/>
  <c r="D516" i="2"/>
  <c r="C516" i="2"/>
  <c r="B516" i="2"/>
  <c r="A516" i="2"/>
  <c r="F515" i="2"/>
  <c r="D515" i="2"/>
  <c r="C515" i="2"/>
  <c r="B515" i="2"/>
  <c r="A515" i="2"/>
  <c r="F514" i="2"/>
  <c r="D514" i="2"/>
  <c r="C514" i="2"/>
  <c r="B514" i="2"/>
  <c r="A514" i="2"/>
  <c r="F513" i="2"/>
  <c r="D513" i="2"/>
  <c r="C513" i="2"/>
  <c r="B513" i="2"/>
  <c r="A513" i="2"/>
  <c r="F512" i="2"/>
  <c r="D512" i="2"/>
  <c r="C512" i="2"/>
  <c r="B512" i="2"/>
  <c r="A512" i="2"/>
  <c r="F511" i="2"/>
  <c r="D511" i="2"/>
  <c r="C511" i="2"/>
  <c r="B511" i="2"/>
  <c r="A511" i="2"/>
  <c r="F510" i="2"/>
  <c r="D510" i="2"/>
  <c r="C510" i="2"/>
  <c r="B510" i="2"/>
  <c r="A510" i="2"/>
  <c r="F509" i="2"/>
  <c r="D509" i="2"/>
  <c r="C509" i="2"/>
  <c r="B509" i="2"/>
  <c r="A509" i="2"/>
  <c r="F508" i="2"/>
  <c r="D508" i="2"/>
  <c r="C508" i="2"/>
  <c r="B508" i="2"/>
  <c r="A508" i="2"/>
  <c r="F507" i="2"/>
  <c r="D507" i="2"/>
  <c r="C507" i="2"/>
  <c r="B507" i="2"/>
  <c r="A507" i="2"/>
  <c r="F506" i="2"/>
  <c r="D506" i="2"/>
  <c r="C506" i="2"/>
  <c r="B506" i="2"/>
  <c r="A506" i="2"/>
  <c r="F505" i="2"/>
  <c r="D505" i="2"/>
  <c r="C505" i="2"/>
  <c r="B505" i="2"/>
  <c r="A505" i="2"/>
  <c r="F504" i="2"/>
  <c r="D504" i="2"/>
  <c r="C504" i="2"/>
  <c r="B504" i="2"/>
  <c r="A504" i="2"/>
  <c r="F503" i="2"/>
  <c r="D503" i="2"/>
  <c r="C503" i="2"/>
  <c r="B503" i="2"/>
  <c r="A503" i="2"/>
  <c r="F502" i="2"/>
  <c r="D502" i="2"/>
  <c r="C502" i="2"/>
  <c r="B502" i="2"/>
  <c r="A502" i="2"/>
  <c r="F501" i="2"/>
  <c r="D501" i="2"/>
  <c r="C501" i="2"/>
  <c r="B501" i="2"/>
  <c r="A501" i="2"/>
  <c r="F500" i="2"/>
  <c r="D500" i="2"/>
  <c r="C500" i="2"/>
  <c r="B500" i="2"/>
  <c r="A500" i="2"/>
  <c r="F499" i="2"/>
  <c r="D499" i="2"/>
  <c r="C499" i="2"/>
  <c r="B499" i="2"/>
  <c r="A499" i="2"/>
  <c r="F498" i="2"/>
  <c r="D498" i="2"/>
  <c r="C498" i="2"/>
  <c r="B498" i="2"/>
  <c r="A498" i="2"/>
  <c r="F497" i="2"/>
  <c r="D497" i="2"/>
  <c r="C497" i="2"/>
  <c r="B497" i="2"/>
  <c r="A497" i="2"/>
  <c r="F496" i="2"/>
  <c r="D496" i="2"/>
  <c r="C496" i="2"/>
  <c r="B496" i="2"/>
  <c r="A496" i="2"/>
  <c r="F495" i="2"/>
  <c r="D495" i="2"/>
  <c r="C495" i="2"/>
  <c r="B495" i="2"/>
  <c r="A495" i="2"/>
  <c r="F494" i="2"/>
  <c r="D494" i="2"/>
  <c r="C494" i="2"/>
  <c r="B494" i="2"/>
  <c r="A494" i="2"/>
  <c r="F493" i="2"/>
  <c r="D493" i="2"/>
  <c r="C493" i="2"/>
  <c r="B493" i="2"/>
  <c r="A493" i="2"/>
  <c r="F492" i="2"/>
  <c r="D492" i="2"/>
  <c r="C492" i="2"/>
  <c r="B492" i="2"/>
  <c r="A492" i="2"/>
  <c r="F491" i="2"/>
  <c r="D491" i="2"/>
  <c r="C491" i="2"/>
  <c r="B491" i="2"/>
  <c r="A491" i="2"/>
  <c r="F490" i="2"/>
  <c r="D490" i="2"/>
  <c r="C490" i="2"/>
  <c r="B490" i="2"/>
  <c r="A490" i="2"/>
  <c r="F489" i="2"/>
  <c r="D489" i="2"/>
  <c r="C489" i="2"/>
  <c r="B489" i="2"/>
  <c r="L541" i="2" s="1"/>
  <c r="A489" i="2"/>
  <c r="F488" i="2"/>
  <c r="D488" i="2"/>
  <c r="C488" i="2"/>
  <c r="B488" i="2"/>
  <c r="A488" i="2"/>
  <c r="F487" i="2"/>
  <c r="D487" i="2"/>
  <c r="C487" i="2"/>
  <c r="B487" i="2"/>
  <c r="A487" i="2"/>
  <c r="F486" i="2"/>
  <c r="D486" i="2"/>
  <c r="C486" i="2"/>
  <c r="B486" i="2"/>
  <c r="A486" i="2"/>
  <c r="F485" i="2"/>
  <c r="D485" i="2"/>
  <c r="C485" i="2"/>
  <c r="B485" i="2"/>
  <c r="A485" i="2"/>
  <c r="F484" i="2"/>
  <c r="D484" i="2"/>
  <c r="C484" i="2"/>
  <c r="B484" i="2"/>
  <c r="A484" i="2"/>
  <c r="F483" i="2"/>
  <c r="D483" i="2"/>
  <c r="C483" i="2"/>
  <c r="B483" i="2"/>
  <c r="A483" i="2"/>
  <c r="F482" i="2"/>
  <c r="D482" i="2"/>
  <c r="C482" i="2"/>
  <c r="B482" i="2"/>
  <c r="A482" i="2"/>
  <c r="F481" i="2"/>
  <c r="D481" i="2"/>
  <c r="C481" i="2"/>
  <c r="B481" i="2"/>
  <c r="A481" i="2"/>
  <c r="F480" i="2"/>
  <c r="D480" i="2"/>
  <c r="C480" i="2"/>
  <c r="B480" i="2"/>
  <c r="A480" i="2"/>
  <c r="F479" i="2"/>
  <c r="D479" i="2"/>
  <c r="C479" i="2"/>
  <c r="B479" i="2"/>
  <c r="A479" i="2"/>
  <c r="F478" i="2"/>
  <c r="D478" i="2"/>
  <c r="C478" i="2"/>
  <c r="B478" i="2"/>
  <c r="A478" i="2"/>
  <c r="F477" i="2"/>
  <c r="D477" i="2"/>
  <c r="C477" i="2"/>
  <c r="B477" i="2"/>
  <c r="A477" i="2"/>
  <c r="F476" i="2"/>
  <c r="D476" i="2"/>
  <c r="C476" i="2"/>
  <c r="B476" i="2"/>
  <c r="A476" i="2"/>
  <c r="F475" i="2"/>
  <c r="D475" i="2"/>
  <c r="C475" i="2"/>
  <c r="B475" i="2"/>
  <c r="A475" i="2"/>
  <c r="F474" i="2"/>
  <c r="D474" i="2"/>
  <c r="C474" i="2"/>
  <c r="B474" i="2"/>
  <c r="A474" i="2"/>
  <c r="F473" i="2"/>
  <c r="D473" i="2"/>
  <c r="C473" i="2"/>
  <c r="B473" i="2"/>
  <c r="A473" i="2"/>
  <c r="F472" i="2"/>
  <c r="D472" i="2"/>
  <c r="C472" i="2"/>
  <c r="B472" i="2"/>
  <c r="A472" i="2"/>
  <c r="F471" i="2"/>
  <c r="D471" i="2"/>
  <c r="C471" i="2"/>
  <c r="B471" i="2"/>
  <c r="A471" i="2"/>
  <c r="F470" i="2"/>
  <c r="D470" i="2"/>
  <c r="C470" i="2"/>
  <c r="B470" i="2"/>
  <c r="A470" i="2"/>
  <c r="F469" i="2"/>
  <c r="D469" i="2"/>
  <c r="C469" i="2"/>
  <c r="B469" i="2"/>
  <c r="A469" i="2"/>
  <c r="F468" i="2"/>
  <c r="D468" i="2"/>
  <c r="C468" i="2"/>
  <c r="B468" i="2"/>
  <c r="A468" i="2"/>
  <c r="F467" i="2"/>
  <c r="D467" i="2"/>
  <c r="C467" i="2"/>
  <c r="B467" i="2"/>
  <c r="A467" i="2"/>
  <c r="F466" i="2"/>
  <c r="D466" i="2"/>
  <c r="C466" i="2"/>
  <c r="B466" i="2"/>
  <c r="A466" i="2"/>
  <c r="F465" i="2"/>
  <c r="D465" i="2"/>
  <c r="C465" i="2"/>
  <c r="B465" i="2"/>
  <c r="A465" i="2"/>
  <c r="F464" i="2"/>
  <c r="D464" i="2"/>
  <c r="C464" i="2"/>
  <c r="B464" i="2"/>
  <c r="A464" i="2"/>
  <c r="F463" i="2"/>
  <c r="D463" i="2"/>
  <c r="C463" i="2"/>
  <c r="B463" i="2"/>
  <c r="A463" i="2"/>
  <c r="F462" i="2"/>
  <c r="D462" i="2"/>
  <c r="C462" i="2"/>
  <c r="B462" i="2"/>
  <c r="A462" i="2"/>
  <c r="F461" i="2"/>
  <c r="D461" i="2"/>
  <c r="C461" i="2"/>
  <c r="B461" i="2"/>
  <c r="A461" i="2"/>
  <c r="F460" i="2"/>
  <c r="D460" i="2"/>
  <c r="C460" i="2"/>
  <c r="B460" i="2"/>
  <c r="A460" i="2"/>
  <c r="F459" i="2"/>
  <c r="D459" i="2"/>
  <c r="C459" i="2"/>
  <c r="B459" i="2"/>
  <c r="A459" i="2"/>
  <c r="F458" i="2"/>
  <c r="D458" i="2"/>
  <c r="C458" i="2"/>
  <c r="B458" i="2"/>
  <c r="A458" i="2"/>
  <c r="F457" i="2"/>
  <c r="D457" i="2"/>
  <c r="C457" i="2"/>
  <c r="B457" i="2"/>
  <c r="A457" i="2"/>
  <c r="F456" i="2"/>
  <c r="D456" i="2"/>
  <c r="C456" i="2"/>
  <c r="B456" i="2"/>
  <c r="A456" i="2"/>
  <c r="F455" i="2"/>
  <c r="D455" i="2"/>
  <c r="C455" i="2"/>
  <c r="B455" i="2"/>
  <c r="A455" i="2"/>
  <c r="F454" i="2"/>
  <c r="D454" i="2"/>
  <c r="C454" i="2"/>
  <c r="B454" i="2"/>
  <c r="A454" i="2"/>
  <c r="F453" i="2"/>
  <c r="D453" i="2"/>
  <c r="C453" i="2"/>
  <c r="B453" i="2"/>
  <c r="A453" i="2"/>
  <c r="F452" i="2"/>
  <c r="D452" i="2"/>
  <c r="C452" i="2"/>
  <c r="B452" i="2"/>
  <c r="A452" i="2"/>
  <c r="F451" i="2"/>
  <c r="D451" i="2"/>
  <c r="C451" i="2"/>
  <c r="B451" i="2"/>
  <c r="A451" i="2"/>
  <c r="F450" i="2"/>
  <c r="D450" i="2"/>
  <c r="C450" i="2"/>
  <c r="B450" i="2"/>
  <c r="A450" i="2"/>
  <c r="F449" i="2"/>
  <c r="D449" i="2"/>
  <c r="C449" i="2"/>
  <c r="B449" i="2"/>
  <c r="A449" i="2"/>
  <c r="F448" i="2"/>
  <c r="D448" i="2"/>
  <c r="C448" i="2"/>
  <c r="B448" i="2"/>
  <c r="A448" i="2"/>
  <c r="F447" i="2"/>
  <c r="D447" i="2"/>
  <c r="C447" i="2"/>
  <c r="B447" i="2"/>
  <c r="A447" i="2"/>
  <c r="F446" i="2"/>
  <c r="D446" i="2"/>
  <c r="C446" i="2"/>
  <c r="B446" i="2"/>
  <c r="A446" i="2"/>
  <c r="F445" i="2"/>
  <c r="D445" i="2"/>
  <c r="C445" i="2"/>
  <c r="B445" i="2"/>
  <c r="A445" i="2"/>
  <c r="F444" i="2"/>
  <c r="D444" i="2"/>
  <c r="C444" i="2"/>
  <c r="B444" i="2"/>
  <c r="A444" i="2"/>
  <c r="F443" i="2"/>
  <c r="D443" i="2"/>
  <c r="C443" i="2"/>
  <c r="B443" i="2"/>
  <c r="A443" i="2"/>
  <c r="F442" i="2"/>
  <c r="D442" i="2"/>
  <c r="C442" i="2"/>
  <c r="B442" i="2"/>
  <c r="A442" i="2"/>
  <c r="F441" i="2"/>
  <c r="D441" i="2"/>
  <c r="C441" i="2"/>
  <c r="B441" i="2"/>
  <c r="A441" i="2"/>
  <c r="F440" i="2"/>
  <c r="D440" i="2"/>
  <c r="C440" i="2"/>
  <c r="B440" i="2"/>
  <c r="A440" i="2"/>
  <c r="F439" i="2"/>
  <c r="D439" i="2"/>
  <c r="C439" i="2"/>
  <c r="B439" i="2"/>
  <c r="A439" i="2"/>
  <c r="F438" i="2"/>
  <c r="D438" i="2"/>
  <c r="C438" i="2"/>
  <c r="B438" i="2"/>
  <c r="L490" i="2" s="1"/>
  <c r="A438" i="2"/>
  <c r="F437" i="2"/>
  <c r="D437" i="2"/>
  <c r="C437" i="2"/>
  <c r="B437" i="2"/>
  <c r="L489" i="2" s="1"/>
  <c r="A437" i="2"/>
  <c r="F436" i="2"/>
  <c r="D436" i="2"/>
  <c r="C436" i="2"/>
  <c r="B436" i="2"/>
  <c r="A436" i="2"/>
  <c r="F435" i="2"/>
  <c r="D435" i="2"/>
  <c r="C435" i="2"/>
  <c r="B435" i="2"/>
  <c r="A435" i="2"/>
  <c r="F434" i="2"/>
  <c r="D434" i="2"/>
  <c r="C434" i="2"/>
  <c r="B434" i="2"/>
  <c r="A434" i="2"/>
  <c r="F433" i="2"/>
  <c r="D433" i="2"/>
  <c r="C433" i="2"/>
  <c r="B433" i="2"/>
  <c r="A433" i="2"/>
  <c r="F432" i="2"/>
  <c r="D432" i="2"/>
  <c r="C432" i="2"/>
  <c r="B432" i="2"/>
  <c r="A432" i="2"/>
  <c r="F431" i="2"/>
  <c r="D431" i="2"/>
  <c r="C431" i="2"/>
  <c r="B431" i="2"/>
  <c r="A431" i="2"/>
  <c r="F430" i="2"/>
  <c r="D430" i="2"/>
  <c r="C430" i="2"/>
  <c r="B430" i="2"/>
  <c r="A430" i="2"/>
  <c r="F429" i="2"/>
  <c r="D429" i="2"/>
  <c r="C429" i="2"/>
  <c r="B429" i="2"/>
  <c r="A429" i="2"/>
  <c r="F428" i="2"/>
  <c r="D428" i="2"/>
  <c r="C428" i="2"/>
  <c r="B428" i="2"/>
  <c r="A428" i="2"/>
  <c r="F427" i="2"/>
  <c r="D427" i="2"/>
  <c r="C427" i="2"/>
  <c r="B427" i="2"/>
  <c r="A427" i="2"/>
  <c r="F426" i="2"/>
  <c r="D426" i="2"/>
  <c r="C426" i="2"/>
  <c r="B426" i="2"/>
  <c r="A426" i="2"/>
  <c r="F425" i="2"/>
  <c r="D425" i="2"/>
  <c r="C425" i="2"/>
  <c r="B425" i="2"/>
  <c r="A425" i="2"/>
  <c r="F424" i="2"/>
  <c r="D424" i="2"/>
  <c r="C424" i="2"/>
  <c r="B424" i="2"/>
  <c r="A424" i="2"/>
  <c r="F423" i="2"/>
  <c r="D423" i="2"/>
  <c r="C423" i="2"/>
  <c r="B423" i="2"/>
  <c r="A423" i="2"/>
  <c r="F422" i="2"/>
  <c r="D422" i="2"/>
  <c r="C422" i="2"/>
  <c r="B422" i="2"/>
  <c r="A422" i="2"/>
  <c r="F421" i="2"/>
  <c r="D421" i="2"/>
  <c r="C421" i="2"/>
  <c r="B421" i="2"/>
  <c r="L473" i="2" s="1"/>
  <c r="A421" i="2"/>
  <c r="F420" i="2"/>
  <c r="D420" i="2"/>
  <c r="C420" i="2"/>
  <c r="B420" i="2"/>
  <c r="A420" i="2"/>
  <c r="F419" i="2"/>
  <c r="D419" i="2"/>
  <c r="C419" i="2"/>
  <c r="B419" i="2"/>
  <c r="A419" i="2"/>
  <c r="F418" i="2"/>
  <c r="D418" i="2"/>
  <c r="C418" i="2"/>
  <c r="B418" i="2"/>
  <c r="A418" i="2"/>
  <c r="F417" i="2"/>
  <c r="D417" i="2"/>
  <c r="C417" i="2"/>
  <c r="B417" i="2"/>
  <c r="A417" i="2"/>
  <c r="F416" i="2"/>
  <c r="D416" i="2"/>
  <c r="C416" i="2"/>
  <c r="B416" i="2"/>
  <c r="A416" i="2"/>
  <c r="F415" i="2"/>
  <c r="D415" i="2"/>
  <c r="C415" i="2"/>
  <c r="B415" i="2"/>
  <c r="A415" i="2"/>
  <c r="F414" i="2"/>
  <c r="D414" i="2"/>
  <c r="C414" i="2"/>
  <c r="B414" i="2"/>
  <c r="A414" i="2"/>
  <c r="F413" i="2"/>
  <c r="D413" i="2"/>
  <c r="C413" i="2"/>
  <c r="B413" i="2"/>
  <c r="A413" i="2"/>
  <c r="F412" i="2"/>
  <c r="D412" i="2"/>
  <c r="C412" i="2"/>
  <c r="B412" i="2"/>
  <c r="A412" i="2"/>
  <c r="F411" i="2"/>
  <c r="D411" i="2"/>
  <c r="C411" i="2"/>
  <c r="B411" i="2"/>
  <c r="A411" i="2"/>
  <c r="F410" i="2"/>
  <c r="D410" i="2"/>
  <c r="C410" i="2"/>
  <c r="B410" i="2"/>
  <c r="A410" i="2"/>
  <c r="F409" i="2"/>
  <c r="D409" i="2"/>
  <c r="C409" i="2"/>
  <c r="B409" i="2"/>
  <c r="A409" i="2"/>
  <c r="F408" i="2"/>
  <c r="D408" i="2"/>
  <c r="C408" i="2"/>
  <c r="B408" i="2"/>
  <c r="A408" i="2"/>
  <c r="F407" i="2"/>
  <c r="D407" i="2"/>
  <c r="C407" i="2"/>
  <c r="B407" i="2"/>
  <c r="A407" i="2"/>
  <c r="F406" i="2"/>
  <c r="D406" i="2"/>
  <c r="C406" i="2"/>
  <c r="B406" i="2"/>
  <c r="A406" i="2"/>
  <c r="F405" i="2"/>
  <c r="D405" i="2"/>
  <c r="C405" i="2"/>
  <c r="B405" i="2"/>
  <c r="L457" i="2" s="1"/>
  <c r="A405" i="2"/>
  <c r="F404" i="2"/>
  <c r="D404" i="2"/>
  <c r="C404" i="2"/>
  <c r="B404" i="2"/>
  <c r="A404" i="2"/>
  <c r="F403" i="2"/>
  <c r="D403" i="2"/>
  <c r="C403" i="2"/>
  <c r="B403" i="2"/>
  <c r="A403" i="2"/>
  <c r="F402" i="2"/>
  <c r="D402" i="2"/>
  <c r="C402" i="2"/>
  <c r="B402" i="2"/>
  <c r="A402" i="2"/>
  <c r="F401" i="2"/>
  <c r="D401" i="2"/>
  <c r="C401" i="2"/>
  <c r="B401" i="2"/>
  <c r="A401" i="2"/>
  <c r="F400" i="2"/>
  <c r="D400" i="2"/>
  <c r="C400" i="2"/>
  <c r="B400" i="2"/>
  <c r="A400" i="2"/>
  <c r="F399" i="2"/>
  <c r="D399" i="2"/>
  <c r="C399" i="2"/>
  <c r="B399" i="2"/>
  <c r="A399" i="2"/>
  <c r="F398" i="2"/>
  <c r="D398" i="2"/>
  <c r="C398" i="2"/>
  <c r="B398" i="2"/>
  <c r="A398" i="2"/>
  <c r="F397" i="2"/>
  <c r="D397" i="2"/>
  <c r="C397" i="2"/>
  <c r="B397" i="2"/>
  <c r="A397" i="2"/>
  <c r="F396" i="2"/>
  <c r="D396" i="2"/>
  <c r="C396" i="2"/>
  <c r="B396" i="2"/>
  <c r="A396" i="2"/>
  <c r="F395" i="2"/>
  <c r="D395" i="2"/>
  <c r="C395" i="2"/>
  <c r="B395" i="2"/>
  <c r="A395" i="2"/>
  <c r="F394" i="2"/>
  <c r="D394" i="2"/>
  <c r="C394" i="2"/>
  <c r="B394" i="2"/>
  <c r="A394" i="2"/>
  <c r="F393" i="2"/>
  <c r="D393" i="2"/>
  <c r="C393" i="2"/>
  <c r="B393" i="2"/>
  <c r="A393" i="2"/>
  <c r="F392" i="2"/>
  <c r="D392" i="2"/>
  <c r="C392" i="2"/>
  <c r="B392" i="2"/>
  <c r="A392" i="2"/>
  <c r="F391" i="2"/>
  <c r="D391" i="2"/>
  <c r="C391" i="2"/>
  <c r="B391" i="2"/>
  <c r="A391" i="2"/>
  <c r="F390" i="2"/>
  <c r="D390" i="2"/>
  <c r="C390" i="2"/>
  <c r="B390" i="2"/>
  <c r="A390" i="2"/>
  <c r="F389" i="2"/>
  <c r="D389" i="2"/>
  <c r="C389" i="2"/>
  <c r="B389" i="2"/>
  <c r="L441" i="2" s="1"/>
  <c r="A389" i="2"/>
  <c r="F388" i="2"/>
  <c r="D388" i="2"/>
  <c r="C388" i="2"/>
  <c r="B388" i="2"/>
  <c r="A388" i="2"/>
  <c r="F387" i="2"/>
  <c r="D387" i="2"/>
  <c r="C387" i="2"/>
  <c r="B387" i="2"/>
  <c r="A387" i="2"/>
  <c r="F386" i="2"/>
  <c r="D386" i="2"/>
  <c r="C386" i="2"/>
  <c r="B386" i="2"/>
  <c r="A386" i="2"/>
  <c r="F385" i="2"/>
  <c r="D385" i="2"/>
  <c r="C385" i="2"/>
  <c r="B385" i="2"/>
  <c r="A385" i="2"/>
  <c r="F384" i="2"/>
  <c r="D384" i="2"/>
  <c r="C384" i="2"/>
  <c r="B384" i="2"/>
  <c r="A384" i="2"/>
  <c r="F383" i="2"/>
  <c r="D383" i="2"/>
  <c r="C383" i="2"/>
  <c r="B383" i="2"/>
  <c r="A383" i="2"/>
  <c r="F382" i="2"/>
  <c r="D382" i="2"/>
  <c r="C382" i="2"/>
  <c r="B382" i="2"/>
  <c r="A382" i="2"/>
  <c r="F381" i="2"/>
  <c r="D381" i="2"/>
  <c r="C381" i="2"/>
  <c r="B381" i="2"/>
  <c r="A381" i="2"/>
  <c r="F380" i="2"/>
  <c r="D380" i="2"/>
  <c r="C380" i="2"/>
  <c r="B380" i="2"/>
  <c r="A380" i="2"/>
  <c r="F379" i="2"/>
  <c r="D379" i="2"/>
  <c r="C379" i="2"/>
  <c r="B379" i="2"/>
  <c r="A379" i="2"/>
  <c r="F378" i="2"/>
  <c r="D378" i="2"/>
  <c r="C378" i="2"/>
  <c r="B378" i="2"/>
  <c r="A378" i="2"/>
  <c r="F377" i="2"/>
  <c r="D377" i="2"/>
  <c r="C377" i="2"/>
  <c r="B377" i="2"/>
  <c r="A377" i="2"/>
  <c r="F376" i="2"/>
  <c r="D376" i="2"/>
  <c r="C376" i="2"/>
  <c r="B376" i="2"/>
  <c r="A376" i="2"/>
  <c r="F375" i="2"/>
  <c r="D375" i="2"/>
  <c r="C375" i="2"/>
  <c r="B375" i="2"/>
  <c r="A375" i="2"/>
  <c r="F374" i="2"/>
  <c r="D374" i="2"/>
  <c r="C374" i="2"/>
  <c r="B374" i="2"/>
  <c r="A374" i="2"/>
  <c r="F373" i="2"/>
  <c r="D373" i="2"/>
  <c r="C373" i="2"/>
  <c r="B373" i="2"/>
  <c r="L425" i="2" s="1"/>
  <c r="A373" i="2"/>
  <c r="F372" i="2"/>
  <c r="D372" i="2"/>
  <c r="C372" i="2"/>
  <c r="B372" i="2"/>
  <c r="A372" i="2"/>
  <c r="F371" i="2"/>
  <c r="D371" i="2"/>
  <c r="C371" i="2"/>
  <c r="B371" i="2"/>
  <c r="A371" i="2"/>
  <c r="F370" i="2"/>
  <c r="D370" i="2"/>
  <c r="C370" i="2"/>
  <c r="B370" i="2"/>
  <c r="A370" i="2"/>
  <c r="F369" i="2"/>
  <c r="D369" i="2"/>
  <c r="C369" i="2"/>
  <c r="B369" i="2"/>
  <c r="A369" i="2"/>
  <c r="F368" i="2"/>
  <c r="D368" i="2"/>
  <c r="C368" i="2"/>
  <c r="B368" i="2"/>
  <c r="A368" i="2"/>
  <c r="F367" i="2"/>
  <c r="D367" i="2"/>
  <c r="C367" i="2"/>
  <c r="B367" i="2"/>
  <c r="A367" i="2"/>
  <c r="F366" i="2"/>
  <c r="D366" i="2"/>
  <c r="C366" i="2"/>
  <c r="B366" i="2"/>
  <c r="A366" i="2"/>
  <c r="F365" i="2"/>
  <c r="D365" i="2"/>
  <c r="C365" i="2"/>
  <c r="B365" i="2"/>
  <c r="A365" i="2"/>
  <c r="F364" i="2"/>
  <c r="D364" i="2"/>
  <c r="C364" i="2"/>
  <c r="B364" i="2"/>
  <c r="A364" i="2"/>
  <c r="F363" i="2"/>
  <c r="D363" i="2"/>
  <c r="C363" i="2"/>
  <c r="B363" i="2"/>
  <c r="A363" i="2"/>
  <c r="F362" i="2"/>
  <c r="D362" i="2"/>
  <c r="C362" i="2"/>
  <c r="B362" i="2"/>
  <c r="A362" i="2"/>
  <c r="F361" i="2"/>
  <c r="D361" i="2"/>
  <c r="C361" i="2"/>
  <c r="B361" i="2"/>
  <c r="A361" i="2"/>
  <c r="F360" i="2"/>
  <c r="D360" i="2"/>
  <c r="C360" i="2"/>
  <c r="B360" i="2"/>
  <c r="A360" i="2"/>
  <c r="F359" i="2"/>
  <c r="D359" i="2"/>
  <c r="C359" i="2"/>
  <c r="B359" i="2"/>
  <c r="A359" i="2"/>
  <c r="F358" i="2"/>
  <c r="D358" i="2"/>
  <c r="C358" i="2"/>
  <c r="B358" i="2"/>
  <c r="A358" i="2"/>
  <c r="F357" i="2"/>
  <c r="D357" i="2"/>
  <c r="C357" i="2"/>
  <c r="B357" i="2"/>
  <c r="L409" i="2" s="1"/>
  <c r="A357" i="2"/>
  <c r="F356" i="2"/>
  <c r="D356" i="2"/>
  <c r="C356" i="2"/>
  <c r="B356" i="2"/>
  <c r="A356" i="2"/>
  <c r="F355" i="2"/>
  <c r="D355" i="2"/>
  <c r="C355" i="2"/>
  <c r="B355" i="2"/>
  <c r="A355" i="2"/>
  <c r="F354" i="2"/>
  <c r="D354" i="2"/>
  <c r="C354" i="2"/>
  <c r="B354" i="2"/>
  <c r="A354" i="2"/>
  <c r="F353" i="2"/>
  <c r="D353" i="2"/>
  <c r="C353" i="2"/>
  <c r="B353" i="2"/>
  <c r="A353" i="2"/>
  <c r="F352" i="2"/>
  <c r="D352" i="2"/>
  <c r="C352" i="2"/>
  <c r="B352" i="2"/>
  <c r="A352" i="2"/>
  <c r="F351" i="2"/>
  <c r="D351" i="2"/>
  <c r="C351" i="2"/>
  <c r="B351" i="2"/>
  <c r="A351" i="2"/>
  <c r="F350" i="2"/>
  <c r="D350" i="2"/>
  <c r="C350" i="2"/>
  <c r="B350" i="2"/>
  <c r="A350" i="2"/>
  <c r="F349" i="2"/>
  <c r="D349" i="2"/>
  <c r="C349" i="2"/>
  <c r="B349" i="2"/>
  <c r="A349" i="2"/>
  <c r="F348" i="2"/>
  <c r="D348" i="2"/>
  <c r="C348" i="2"/>
  <c r="B348" i="2"/>
  <c r="A348" i="2"/>
  <c r="F347" i="2"/>
  <c r="D347" i="2"/>
  <c r="C347" i="2"/>
  <c r="B347" i="2"/>
  <c r="A347" i="2"/>
  <c r="F346" i="2"/>
  <c r="D346" i="2"/>
  <c r="C346" i="2"/>
  <c r="B346" i="2"/>
  <c r="A346" i="2"/>
  <c r="F345" i="2"/>
  <c r="D345" i="2"/>
  <c r="C345" i="2"/>
  <c r="B345" i="2"/>
  <c r="A345" i="2"/>
  <c r="F344" i="2"/>
  <c r="D344" i="2"/>
  <c r="C344" i="2"/>
  <c r="B344" i="2"/>
  <c r="A344" i="2"/>
  <c r="F343" i="2"/>
  <c r="D343" i="2"/>
  <c r="C343" i="2"/>
  <c r="B343" i="2"/>
  <c r="A343" i="2"/>
  <c r="F342" i="2"/>
  <c r="D342" i="2"/>
  <c r="C342" i="2"/>
  <c r="B342" i="2"/>
  <c r="A342" i="2"/>
  <c r="F341" i="2"/>
  <c r="D341" i="2"/>
  <c r="C341" i="2"/>
  <c r="B341" i="2"/>
  <c r="L393" i="2" s="1"/>
  <c r="A341" i="2"/>
  <c r="F340" i="2"/>
  <c r="D340" i="2"/>
  <c r="C340" i="2"/>
  <c r="B340" i="2"/>
  <c r="A340" i="2"/>
  <c r="F339" i="2"/>
  <c r="D339" i="2"/>
  <c r="C339" i="2"/>
  <c r="B339" i="2"/>
  <c r="A339" i="2"/>
  <c r="F338" i="2"/>
  <c r="D338" i="2"/>
  <c r="C338" i="2"/>
  <c r="B338" i="2"/>
  <c r="A338" i="2"/>
  <c r="F337" i="2"/>
  <c r="D337" i="2"/>
  <c r="C337" i="2"/>
  <c r="B337" i="2"/>
  <c r="A337" i="2"/>
  <c r="F336" i="2"/>
  <c r="D336" i="2"/>
  <c r="C336" i="2"/>
  <c r="B336" i="2"/>
  <c r="A336" i="2"/>
  <c r="F335" i="2"/>
  <c r="D335" i="2"/>
  <c r="C335" i="2"/>
  <c r="B335" i="2"/>
  <c r="A335" i="2"/>
  <c r="F334" i="2"/>
  <c r="D334" i="2"/>
  <c r="C334" i="2"/>
  <c r="B334" i="2"/>
  <c r="A334" i="2"/>
  <c r="F333" i="2"/>
  <c r="D333" i="2"/>
  <c r="C333" i="2"/>
  <c r="B333" i="2"/>
  <c r="A333" i="2"/>
  <c r="F332" i="2"/>
  <c r="D332" i="2"/>
  <c r="C332" i="2"/>
  <c r="B332" i="2"/>
  <c r="A332" i="2"/>
  <c r="F331" i="2"/>
  <c r="D331" i="2"/>
  <c r="C331" i="2"/>
  <c r="B331" i="2"/>
  <c r="A331" i="2"/>
  <c r="F330" i="2"/>
  <c r="D330" i="2"/>
  <c r="C330" i="2"/>
  <c r="B330" i="2"/>
  <c r="A330" i="2"/>
  <c r="F329" i="2"/>
  <c r="D329" i="2"/>
  <c r="C329" i="2"/>
  <c r="B329" i="2"/>
  <c r="A329" i="2"/>
  <c r="F328" i="2"/>
  <c r="D328" i="2"/>
  <c r="C328" i="2"/>
  <c r="B328" i="2"/>
  <c r="A328" i="2"/>
  <c r="F327" i="2"/>
  <c r="D327" i="2"/>
  <c r="C327" i="2"/>
  <c r="B327" i="2"/>
  <c r="A327" i="2"/>
  <c r="F326" i="2"/>
  <c r="D326" i="2"/>
  <c r="C326" i="2"/>
  <c r="B326" i="2"/>
  <c r="A326" i="2"/>
  <c r="F325" i="2"/>
  <c r="D325" i="2"/>
  <c r="C325" i="2"/>
  <c r="B325" i="2"/>
  <c r="L377" i="2" s="1"/>
  <c r="A325" i="2"/>
  <c r="F324" i="2"/>
  <c r="D324" i="2"/>
  <c r="C324" i="2"/>
  <c r="B324" i="2"/>
  <c r="A324" i="2"/>
  <c r="F323" i="2"/>
  <c r="D323" i="2"/>
  <c r="C323" i="2"/>
  <c r="B323" i="2"/>
  <c r="A323" i="2"/>
  <c r="F322" i="2"/>
  <c r="D322" i="2"/>
  <c r="C322" i="2"/>
  <c r="B322" i="2"/>
  <c r="A322" i="2"/>
  <c r="F321" i="2"/>
  <c r="D321" i="2"/>
  <c r="C321" i="2"/>
  <c r="B321" i="2"/>
  <c r="A321" i="2"/>
  <c r="F320" i="2"/>
  <c r="D320" i="2"/>
  <c r="C320" i="2"/>
  <c r="B320" i="2"/>
  <c r="A320" i="2"/>
  <c r="F319" i="2"/>
  <c r="D319" i="2"/>
  <c r="C319" i="2"/>
  <c r="B319" i="2"/>
  <c r="A319" i="2"/>
  <c r="F318" i="2"/>
  <c r="D318" i="2"/>
  <c r="C318" i="2"/>
  <c r="B318" i="2"/>
  <c r="A318" i="2"/>
  <c r="F317" i="2"/>
  <c r="D317" i="2"/>
  <c r="C317" i="2"/>
  <c r="B317" i="2"/>
  <c r="A317" i="2"/>
  <c r="F316" i="2"/>
  <c r="D316" i="2"/>
  <c r="C316" i="2"/>
  <c r="B316" i="2"/>
  <c r="A316" i="2"/>
  <c r="F315" i="2"/>
  <c r="D315" i="2"/>
  <c r="C315" i="2"/>
  <c r="B315" i="2"/>
  <c r="A315" i="2"/>
  <c r="F314" i="2"/>
  <c r="D314" i="2"/>
  <c r="C314" i="2"/>
  <c r="B314" i="2"/>
  <c r="A314" i="2"/>
  <c r="F313" i="2"/>
  <c r="D313" i="2"/>
  <c r="C313" i="2"/>
  <c r="B313" i="2"/>
  <c r="A313" i="2"/>
  <c r="F312" i="2"/>
  <c r="D312" i="2"/>
  <c r="C312" i="2"/>
  <c r="B312" i="2"/>
  <c r="A312" i="2"/>
  <c r="F311" i="2"/>
  <c r="D311" i="2"/>
  <c r="C311" i="2"/>
  <c r="B311" i="2"/>
  <c r="A311" i="2"/>
  <c r="F310" i="2"/>
  <c r="D310" i="2"/>
  <c r="C310" i="2"/>
  <c r="B310" i="2"/>
  <c r="A310" i="2"/>
  <c r="F309" i="2"/>
  <c r="D309" i="2"/>
  <c r="C309" i="2"/>
  <c r="B309" i="2"/>
  <c r="A309" i="2"/>
  <c r="F308" i="2"/>
  <c r="D308" i="2"/>
  <c r="C308" i="2"/>
  <c r="B308" i="2"/>
  <c r="A308" i="2"/>
  <c r="F307" i="2"/>
  <c r="D307" i="2"/>
  <c r="C307" i="2"/>
  <c r="B307" i="2"/>
  <c r="A307" i="2"/>
  <c r="F306" i="2"/>
  <c r="D306" i="2"/>
  <c r="C306" i="2"/>
  <c r="B306" i="2"/>
  <c r="A306" i="2"/>
  <c r="F305" i="2"/>
  <c r="D305" i="2"/>
  <c r="C305" i="2"/>
  <c r="B305" i="2"/>
  <c r="A305" i="2"/>
  <c r="F304" i="2"/>
  <c r="D304" i="2"/>
  <c r="C304" i="2"/>
  <c r="B304" i="2"/>
  <c r="A304" i="2"/>
  <c r="F303" i="2"/>
  <c r="D303" i="2"/>
  <c r="C303" i="2"/>
  <c r="B303" i="2"/>
  <c r="A303" i="2"/>
  <c r="F302" i="2"/>
  <c r="D302" i="2"/>
  <c r="C302" i="2"/>
  <c r="B302" i="2"/>
  <c r="A302" i="2"/>
  <c r="F301" i="2"/>
  <c r="D301" i="2"/>
  <c r="C301" i="2"/>
  <c r="B301" i="2"/>
  <c r="A301" i="2"/>
  <c r="F300" i="2"/>
  <c r="D300" i="2"/>
  <c r="C300" i="2"/>
  <c r="B300" i="2"/>
  <c r="A300" i="2"/>
  <c r="F299" i="2"/>
  <c r="D299" i="2"/>
  <c r="C299" i="2"/>
  <c r="B299" i="2"/>
  <c r="A299" i="2"/>
  <c r="F298" i="2"/>
  <c r="D298" i="2"/>
  <c r="C298" i="2"/>
  <c r="B298" i="2"/>
  <c r="A298" i="2"/>
  <c r="F297" i="2"/>
  <c r="D297" i="2"/>
  <c r="C297" i="2"/>
  <c r="B297" i="2"/>
  <c r="A297" i="2"/>
  <c r="F296" i="2"/>
  <c r="D296" i="2"/>
  <c r="C296" i="2"/>
  <c r="B296" i="2"/>
  <c r="A296" i="2"/>
  <c r="F295" i="2"/>
  <c r="D295" i="2"/>
  <c r="C295" i="2"/>
  <c r="B295" i="2"/>
  <c r="A295" i="2"/>
  <c r="F294" i="2"/>
  <c r="D294" i="2"/>
  <c r="C294" i="2"/>
  <c r="B294" i="2"/>
  <c r="A294" i="2"/>
  <c r="F293" i="2"/>
  <c r="D293" i="2"/>
  <c r="C293" i="2"/>
  <c r="B293" i="2"/>
  <c r="A293" i="2"/>
  <c r="F292" i="2"/>
  <c r="D292" i="2"/>
  <c r="C292" i="2"/>
  <c r="B292" i="2"/>
  <c r="A292" i="2"/>
  <c r="F291" i="2"/>
  <c r="D291" i="2"/>
  <c r="C291" i="2"/>
  <c r="B291" i="2"/>
  <c r="A291" i="2"/>
  <c r="F290" i="2"/>
  <c r="D290" i="2"/>
  <c r="C290" i="2"/>
  <c r="B290" i="2"/>
  <c r="A290" i="2"/>
  <c r="F289" i="2"/>
  <c r="D289" i="2"/>
  <c r="C289" i="2"/>
  <c r="B289" i="2"/>
  <c r="A289" i="2"/>
  <c r="F288" i="2"/>
  <c r="D288" i="2"/>
  <c r="C288" i="2"/>
  <c r="B288" i="2"/>
  <c r="A288" i="2"/>
  <c r="F287" i="2"/>
  <c r="D287" i="2"/>
  <c r="C287" i="2"/>
  <c r="B287" i="2"/>
  <c r="A287" i="2"/>
  <c r="F286" i="2"/>
  <c r="D286" i="2"/>
  <c r="C286" i="2"/>
  <c r="B286" i="2"/>
  <c r="A286" i="2"/>
  <c r="F285" i="2"/>
  <c r="D285" i="2"/>
  <c r="C285" i="2"/>
  <c r="B285" i="2"/>
  <c r="A285" i="2"/>
  <c r="F284" i="2"/>
  <c r="D284" i="2"/>
  <c r="C284" i="2"/>
  <c r="B284" i="2"/>
  <c r="A284" i="2"/>
  <c r="F283" i="2"/>
  <c r="D283" i="2"/>
  <c r="C283" i="2"/>
  <c r="B283" i="2"/>
  <c r="A283" i="2"/>
  <c r="F282" i="2"/>
  <c r="D282" i="2"/>
  <c r="C282" i="2"/>
  <c r="B282" i="2"/>
  <c r="A282" i="2"/>
  <c r="F281" i="2"/>
  <c r="D281" i="2"/>
  <c r="C281" i="2"/>
  <c r="B281" i="2"/>
  <c r="A281" i="2"/>
  <c r="F280" i="2"/>
  <c r="D280" i="2"/>
  <c r="C280" i="2"/>
  <c r="B280" i="2"/>
  <c r="A280" i="2"/>
  <c r="F279" i="2"/>
  <c r="D279" i="2"/>
  <c r="C279" i="2"/>
  <c r="B279" i="2"/>
  <c r="A279" i="2"/>
  <c r="F278" i="2"/>
  <c r="D278" i="2"/>
  <c r="C278" i="2"/>
  <c r="B278" i="2"/>
  <c r="A278" i="2"/>
  <c r="F277" i="2"/>
  <c r="D277" i="2"/>
  <c r="C277" i="2"/>
  <c r="B277" i="2"/>
  <c r="A277" i="2"/>
  <c r="F276" i="2"/>
  <c r="D276" i="2"/>
  <c r="C276" i="2"/>
  <c r="B276" i="2"/>
  <c r="A276" i="2"/>
  <c r="F275" i="2"/>
  <c r="D275" i="2"/>
  <c r="C275" i="2"/>
  <c r="B275" i="2"/>
  <c r="A275" i="2"/>
  <c r="F274" i="2"/>
  <c r="D274" i="2"/>
  <c r="C274" i="2"/>
  <c r="B274" i="2"/>
  <c r="A274" i="2"/>
  <c r="F273" i="2"/>
  <c r="D273" i="2"/>
  <c r="C273" i="2"/>
  <c r="B273" i="2"/>
  <c r="A273" i="2"/>
  <c r="F272" i="2"/>
  <c r="D272" i="2"/>
  <c r="C272" i="2"/>
  <c r="B272" i="2"/>
  <c r="A272" i="2"/>
  <c r="F271" i="2"/>
  <c r="D271" i="2"/>
  <c r="C271" i="2"/>
  <c r="B271" i="2"/>
  <c r="A271" i="2"/>
  <c r="F270" i="2"/>
  <c r="D270" i="2"/>
  <c r="C270" i="2"/>
  <c r="B270" i="2"/>
  <c r="A270" i="2"/>
  <c r="F269" i="2"/>
  <c r="D269" i="2"/>
  <c r="C269" i="2"/>
  <c r="B269" i="2"/>
  <c r="A269" i="2"/>
  <c r="F268" i="2"/>
  <c r="D268" i="2"/>
  <c r="C268" i="2"/>
  <c r="B268" i="2"/>
  <c r="A268" i="2"/>
  <c r="F267" i="2"/>
  <c r="D267" i="2"/>
  <c r="C267" i="2"/>
  <c r="B267" i="2"/>
  <c r="A267" i="2"/>
  <c r="F266" i="2"/>
  <c r="D266" i="2"/>
  <c r="C266" i="2"/>
  <c r="B266" i="2"/>
  <c r="A266" i="2"/>
  <c r="F265" i="2"/>
  <c r="D265" i="2"/>
  <c r="C265" i="2"/>
  <c r="B265" i="2"/>
  <c r="A265" i="2"/>
  <c r="F264" i="2"/>
  <c r="D264" i="2"/>
  <c r="C264" i="2"/>
  <c r="B264" i="2"/>
  <c r="A264" i="2"/>
  <c r="F263" i="2"/>
  <c r="D263" i="2"/>
  <c r="C263" i="2"/>
  <c r="B263" i="2"/>
  <c r="A263" i="2"/>
  <c r="F262" i="2"/>
  <c r="D262" i="2"/>
  <c r="C262" i="2"/>
  <c r="B262" i="2"/>
  <c r="A262" i="2"/>
  <c r="F261" i="2"/>
  <c r="D261" i="2"/>
  <c r="C261" i="2"/>
  <c r="B261" i="2"/>
  <c r="A261" i="2"/>
  <c r="F260" i="2"/>
  <c r="D260" i="2"/>
  <c r="C260" i="2"/>
  <c r="B260" i="2"/>
  <c r="A260" i="2"/>
  <c r="F259" i="2"/>
  <c r="D259" i="2"/>
  <c r="C259" i="2"/>
  <c r="B259" i="2"/>
  <c r="A259" i="2"/>
  <c r="F258" i="2"/>
  <c r="D258" i="2"/>
  <c r="C258" i="2"/>
  <c r="B258" i="2"/>
  <c r="A258" i="2"/>
  <c r="F257" i="2"/>
  <c r="D257" i="2"/>
  <c r="C257" i="2"/>
  <c r="B257" i="2"/>
  <c r="A257" i="2"/>
  <c r="F256" i="2"/>
  <c r="D256" i="2"/>
  <c r="C256" i="2"/>
  <c r="B256" i="2"/>
  <c r="A256" i="2"/>
  <c r="F255" i="2"/>
  <c r="D255" i="2"/>
  <c r="C255" i="2"/>
  <c r="B255" i="2"/>
  <c r="A255" i="2"/>
  <c r="F254" i="2"/>
  <c r="D254" i="2"/>
  <c r="C254" i="2"/>
  <c r="B254" i="2"/>
  <c r="A254" i="2"/>
  <c r="F253" i="2"/>
  <c r="D253" i="2"/>
  <c r="C253" i="2"/>
  <c r="B253" i="2"/>
  <c r="A253" i="2"/>
  <c r="F252" i="2"/>
  <c r="D252" i="2"/>
  <c r="C252" i="2"/>
  <c r="B252" i="2"/>
  <c r="A252" i="2"/>
  <c r="F251" i="2"/>
  <c r="D251" i="2"/>
  <c r="C251" i="2"/>
  <c r="B251" i="2"/>
  <c r="A251" i="2"/>
  <c r="F250" i="2"/>
  <c r="D250" i="2"/>
  <c r="C250" i="2"/>
  <c r="B250" i="2"/>
  <c r="A250" i="2"/>
  <c r="F249" i="2"/>
  <c r="D249" i="2"/>
  <c r="C249" i="2"/>
  <c r="B249" i="2"/>
  <c r="A249" i="2"/>
  <c r="F248" i="2"/>
  <c r="D248" i="2"/>
  <c r="C248" i="2"/>
  <c r="B248" i="2"/>
  <c r="A248" i="2"/>
  <c r="F247" i="2"/>
  <c r="D247" i="2"/>
  <c r="C247" i="2"/>
  <c r="B247" i="2"/>
  <c r="A247" i="2"/>
  <c r="F246" i="2"/>
  <c r="D246" i="2"/>
  <c r="C246" i="2"/>
  <c r="B246" i="2"/>
  <c r="A246" i="2"/>
  <c r="F245" i="2"/>
  <c r="D245" i="2"/>
  <c r="C245" i="2"/>
  <c r="B245" i="2"/>
  <c r="A245" i="2"/>
  <c r="F244" i="2"/>
  <c r="D244" i="2"/>
  <c r="C244" i="2"/>
  <c r="B244" i="2"/>
  <c r="A244" i="2"/>
  <c r="F243" i="2"/>
  <c r="D243" i="2"/>
  <c r="C243" i="2"/>
  <c r="B243" i="2"/>
  <c r="A243" i="2"/>
  <c r="F242" i="2"/>
  <c r="D242" i="2"/>
  <c r="C242" i="2"/>
  <c r="B242" i="2"/>
  <c r="A242" i="2"/>
  <c r="F241" i="2"/>
  <c r="D241" i="2"/>
  <c r="C241" i="2"/>
  <c r="B241" i="2"/>
  <c r="A241" i="2"/>
  <c r="F240" i="2"/>
  <c r="D240" i="2"/>
  <c r="C240" i="2"/>
  <c r="B240" i="2"/>
  <c r="A240" i="2"/>
  <c r="F239" i="2"/>
  <c r="D239" i="2"/>
  <c r="C239" i="2"/>
  <c r="B239" i="2"/>
  <c r="A239" i="2"/>
  <c r="F238" i="2"/>
  <c r="D238" i="2"/>
  <c r="C238" i="2"/>
  <c r="B238" i="2"/>
  <c r="A238" i="2"/>
  <c r="F237" i="2"/>
  <c r="D237" i="2"/>
  <c r="C237" i="2"/>
  <c r="B237" i="2"/>
  <c r="A237" i="2"/>
  <c r="F236" i="2"/>
  <c r="D236" i="2"/>
  <c r="C236" i="2"/>
  <c r="B236" i="2"/>
  <c r="A236" i="2"/>
  <c r="F235" i="2"/>
  <c r="D235" i="2"/>
  <c r="C235" i="2"/>
  <c r="B235" i="2"/>
  <c r="A235" i="2"/>
  <c r="F234" i="2"/>
  <c r="D234" i="2"/>
  <c r="C234" i="2"/>
  <c r="B234" i="2"/>
  <c r="A234" i="2"/>
  <c r="F233" i="2"/>
  <c r="D233" i="2"/>
  <c r="C233" i="2"/>
  <c r="B233" i="2"/>
  <c r="A233" i="2"/>
  <c r="F232" i="2"/>
  <c r="D232" i="2"/>
  <c r="C232" i="2"/>
  <c r="B232" i="2"/>
  <c r="A232" i="2"/>
  <c r="F231" i="2"/>
  <c r="D231" i="2"/>
  <c r="C231" i="2"/>
  <c r="B231" i="2"/>
  <c r="A231" i="2"/>
  <c r="F230" i="2"/>
  <c r="D230" i="2"/>
  <c r="C230" i="2"/>
  <c r="B230" i="2"/>
  <c r="A230" i="2"/>
  <c r="F229" i="2"/>
  <c r="D229" i="2"/>
  <c r="C229" i="2"/>
  <c r="B229" i="2"/>
  <c r="A229" i="2"/>
  <c r="F228" i="2"/>
  <c r="D228" i="2"/>
  <c r="C228" i="2"/>
  <c r="B228" i="2"/>
  <c r="A228" i="2"/>
  <c r="F227" i="2"/>
  <c r="D227" i="2"/>
  <c r="C227" i="2"/>
  <c r="B227" i="2"/>
  <c r="A227" i="2"/>
  <c r="F226" i="2"/>
  <c r="D226" i="2"/>
  <c r="C226" i="2"/>
  <c r="B226" i="2"/>
  <c r="A226" i="2"/>
  <c r="F225" i="2"/>
  <c r="D225" i="2"/>
  <c r="C225" i="2"/>
  <c r="B225" i="2"/>
  <c r="A225" i="2"/>
  <c r="F224" i="2"/>
  <c r="D224" i="2"/>
  <c r="C224" i="2"/>
  <c r="B224" i="2"/>
  <c r="A224" i="2"/>
  <c r="F223" i="2"/>
  <c r="D223" i="2"/>
  <c r="C223" i="2"/>
  <c r="B223" i="2"/>
  <c r="A223" i="2"/>
  <c r="F222" i="2"/>
  <c r="D222" i="2"/>
  <c r="C222" i="2"/>
  <c r="B222" i="2"/>
  <c r="A222" i="2"/>
  <c r="F221" i="2"/>
  <c r="D221" i="2"/>
  <c r="C221" i="2"/>
  <c r="B221" i="2"/>
  <c r="A221" i="2"/>
  <c r="F220" i="2"/>
  <c r="D220" i="2"/>
  <c r="C220" i="2"/>
  <c r="B220" i="2"/>
  <c r="A220" i="2"/>
  <c r="F219" i="2"/>
  <c r="D219" i="2"/>
  <c r="C219" i="2"/>
  <c r="B219" i="2"/>
  <c r="A219" i="2"/>
  <c r="F218" i="2"/>
  <c r="D218" i="2"/>
  <c r="C218" i="2"/>
  <c r="B218" i="2"/>
  <c r="A218" i="2"/>
  <c r="F217" i="2"/>
  <c r="D217" i="2"/>
  <c r="C217" i="2"/>
  <c r="B217" i="2"/>
  <c r="A217" i="2"/>
  <c r="F216" i="2"/>
  <c r="D216" i="2"/>
  <c r="C216" i="2"/>
  <c r="B216" i="2"/>
  <c r="A216" i="2"/>
  <c r="F215" i="2"/>
  <c r="D215" i="2"/>
  <c r="C215" i="2"/>
  <c r="B215" i="2"/>
  <c r="A215" i="2"/>
  <c r="F214" i="2"/>
  <c r="D214" i="2"/>
  <c r="C214" i="2"/>
  <c r="B214" i="2"/>
  <c r="A214" i="2"/>
  <c r="F213" i="2"/>
  <c r="D213" i="2"/>
  <c r="C213" i="2"/>
  <c r="B213" i="2"/>
  <c r="A213" i="2"/>
  <c r="F212" i="2"/>
  <c r="D212" i="2"/>
  <c r="C212" i="2"/>
  <c r="B212" i="2"/>
  <c r="A212" i="2"/>
  <c r="F211" i="2"/>
  <c r="D211" i="2"/>
  <c r="C211" i="2"/>
  <c r="B211" i="2"/>
  <c r="A211" i="2"/>
  <c r="F210" i="2"/>
  <c r="D210" i="2"/>
  <c r="C210" i="2"/>
  <c r="B210" i="2"/>
  <c r="A210" i="2"/>
  <c r="F209" i="2"/>
  <c r="D209" i="2"/>
  <c r="C209" i="2"/>
  <c r="B209" i="2"/>
  <c r="A209" i="2"/>
  <c r="F208" i="2"/>
  <c r="D208" i="2"/>
  <c r="C208" i="2"/>
  <c r="B208" i="2"/>
  <c r="A208" i="2"/>
  <c r="F207" i="2"/>
  <c r="D207" i="2"/>
  <c r="C207" i="2"/>
  <c r="B207" i="2"/>
  <c r="A207" i="2"/>
  <c r="F206" i="2"/>
  <c r="D206" i="2"/>
  <c r="C206" i="2"/>
  <c r="B206" i="2"/>
  <c r="A206" i="2"/>
  <c r="F205" i="2"/>
  <c r="D205" i="2"/>
  <c r="C205" i="2"/>
  <c r="B205" i="2"/>
  <c r="A205" i="2"/>
  <c r="F204" i="2"/>
  <c r="D204" i="2"/>
  <c r="C204" i="2"/>
  <c r="B204" i="2"/>
  <c r="A204" i="2"/>
  <c r="F203" i="2"/>
  <c r="D203" i="2"/>
  <c r="C203" i="2"/>
  <c r="B203" i="2"/>
  <c r="A203" i="2"/>
  <c r="F202" i="2"/>
  <c r="D202" i="2"/>
  <c r="C202" i="2"/>
  <c r="B202" i="2"/>
  <c r="A202" i="2"/>
  <c r="F201" i="2"/>
  <c r="D201" i="2"/>
  <c r="C201" i="2"/>
  <c r="B201" i="2"/>
  <c r="A201" i="2"/>
  <c r="F200" i="2"/>
  <c r="D200" i="2"/>
  <c r="C200" i="2"/>
  <c r="B200" i="2"/>
  <c r="A200" i="2"/>
  <c r="F199" i="2"/>
  <c r="D199" i="2"/>
  <c r="C199" i="2"/>
  <c r="B199" i="2"/>
  <c r="A199" i="2"/>
  <c r="F198" i="2"/>
  <c r="D198" i="2"/>
  <c r="C198" i="2"/>
  <c r="B198" i="2"/>
  <c r="A198" i="2"/>
  <c r="F197" i="2"/>
  <c r="D197" i="2"/>
  <c r="C197" i="2"/>
  <c r="B197" i="2"/>
  <c r="L249" i="2" s="1"/>
  <c r="A197" i="2"/>
  <c r="F196" i="2"/>
  <c r="D196" i="2"/>
  <c r="C196" i="2"/>
  <c r="B196" i="2"/>
  <c r="A196" i="2"/>
  <c r="F195" i="2"/>
  <c r="D195" i="2"/>
  <c r="C195" i="2"/>
  <c r="B195" i="2"/>
  <c r="A195" i="2"/>
  <c r="F194" i="2"/>
  <c r="D194" i="2"/>
  <c r="C194" i="2"/>
  <c r="B194" i="2"/>
  <c r="A194" i="2"/>
  <c r="F193" i="2"/>
  <c r="D193" i="2"/>
  <c r="C193" i="2"/>
  <c r="B193" i="2"/>
  <c r="A193" i="2"/>
  <c r="F192" i="2"/>
  <c r="D192" i="2"/>
  <c r="C192" i="2"/>
  <c r="B192" i="2"/>
  <c r="A192" i="2"/>
  <c r="F191" i="2"/>
  <c r="D191" i="2"/>
  <c r="C191" i="2"/>
  <c r="B191" i="2"/>
  <c r="A191" i="2"/>
  <c r="F190" i="2"/>
  <c r="D190" i="2"/>
  <c r="C190" i="2"/>
  <c r="B190" i="2"/>
  <c r="A190" i="2"/>
  <c r="F189" i="2"/>
  <c r="D189" i="2"/>
  <c r="C189" i="2"/>
  <c r="B189" i="2"/>
  <c r="A189" i="2"/>
  <c r="F188" i="2"/>
  <c r="D188" i="2"/>
  <c r="C188" i="2"/>
  <c r="B188" i="2"/>
  <c r="A188" i="2"/>
  <c r="F187" i="2"/>
  <c r="D187" i="2"/>
  <c r="C187" i="2"/>
  <c r="B187" i="2"/>
  <c r="A187" i="2"/>
  <c r="F186" i="2"/>
  <c r="D186" i="2"/>
  <c r="C186" i="2"/>
  <c r="B186" i="2"/>
  <c r="A186" i="2"/>
  <c r="F185" i="2"/>
  <c r="D185" i="2"/>
  <c r="C185" i="2"/>
  <c r="B185" i="2"/>
  <c r="A185" i="2"/>
  <c r="F184" i="2"/>
  <c r="D184" i="2"/>
  <c r="C184" i="2"/>
  <c r="B184" i="2"/>
  <c r="A184" i="2"/>
  <c r="F183" i="2"/>
  <c r="D183" i="2"/>
  <c r="C183" i="2"/>
  <c r="B183" i="2"/>
  <c r="A183" i="2"/>
  <c r="F182" i="2"/>
  <c r="D182" i="2"/>
  <c r="C182" i="2"/>
  <c r="B182" i="2"/>
  <c r="A182" i="2"/>
  <c r="F181" i="2"/>
  <c r="D181" i="2"/>
  <c r="C181" i="2"/>
  <c r="B181" i="2"/>
  <c r="A181" i="2"/>
  <c r="F180" i="2"/>
  <c r="D180" i="2"/>
  <c r="C180" i="2"/>
  <c r="B180" i="2"/>
  <c r="A180" i="2"/>
  <c r="F179" i="2"/>
  <c r="D179" i="2"/>
  <c r="C179" i="2"/>
  <c r="B179" i="2"/>
  <c r="A179" i="2"/>
  <c r="F178" i="2"/>
  <c r="D178" i="2"/>
  <c r="C178" i="2"/>
  <c r="B178" i="2"/>
  <c r="A178" i="2"/>
  <c r="F177" i="2"/>
  <c r="D177" i="2"/>
  <c r="C177" i="2"/>
  <c r="B177" i="2"/>
  <c r="A177" i="2"/>
  <c r="F176" i="2"/>
  <c r="D176" i="2"/>
  <c r="C176" i="2"/>
  <c r="B176" i="2"/>
  <c r="A176" i="2"/>
  <c r="F175" i="2"/>
  <c r="D175" i="2"/>
  <c r="C175" i="2"/>
  <c r="B175" i="2"/>
  <c r="A175" i="2"/>
  <c r="F174" i="2"/>
  <c r="D174" i="2"/>
  <c r="C174" i="2"/>
  <c r="B174" i="2"/>
  <c r="A174" i="2"/>
  <c r="F173" i="2"/>
  <c r="D173" i="2"/>
  <c r="C173" i="2"/>
  <c r="B173" i="2"/>
  <c r="A173" i="2"/>
  <c r="F172" i="2"/>
  <c r="D172" i="2"/>
  <c r="C172" i="2"/>
  <c r="B172" i="2"/>
  <c r="A172" i="2"/>
  <c r="F171" i="2"/>
  <c r="D171" i="2"/>
  <c r="C171" i="2"/>
  <c r="B171" i="2"/>
  <c r="A171" i="2"/>
  <c r="F170" i="2"/>
  <c r="D170" i="2"/>
  <c r="C170" i="2"/>
  <c r="B170" i="2"/>
  <c r="A170" i="2"/>
  <c r="F169" i="2"/>
  <c r="D169" i="2"/>
  <c r="C169" i="2"/>
  <c r="B169" i="2"/>
  <c r="A169" i="2"/>
  <c r="F168" i="2"/>
  <c r="D168" i="2"/>
  <c r="C168" i="2"/>
  <c r="B168" i="2"/>
  <c r="A168" i="2"/>
  <c r="F167" i="2"/>
  <c r="D167" i="2"/>
  <c r="C167" i="2"/>
  <c r="B167" i="2"/>
  <c r="A167" i="2"/>
  <c r="F166" i="2"/>
  <c r="D166" i="2"/>
  <c r="C166" i="2"/>
  <c r="B166" i="2"/>
  <c r="A166" i="2"/>
  <c r="F165" i="2"/>
  <c r="D165" i="2"/>
  <c r="C165" i="2"/>
  <c r="B165" i="2"/>
  <c r="L217" i="2" s="1"/>
  <c r="A165" i="2"/>
  <c r="F164" i="2"/>
  <c r="D164" i="2"/>
  <c r="C164" i="2"/>
  <c r="B164" i="2"/>
  <c r="A164" i="2"/>
  <c r="F163" i="2"/>
  <c r="D163" i="2"/>
  <c r="C163" i="2"/>
  <c r="B163" i="2"/>
  <c r="A163" i="2"/>
  <c r="F162" i="2"/>
  <c r="D162" i="2"/>
  <c r="C162" i="2"/>
  <c r="B162" i="2"/>
  <c r="A162" i="2"/>
  <c r="F161" i="2"/>
  <c r="D161" i="2"/>
  <c r="C161" i="2"/>
  <c r="B161" i="2"/>
  <c r="A161" i="2"/>
  <c r="F160" i="2"/>
  <c r="D160" i="2"/>
  <c r="C160" i="2"/>
  <c r="B160" i="2"/>
  <c r="A160" i="2"/>
  <c r="F159" i="2"/>
  <c r="D159" i="2"/>
  <c r="C159" i="2"/>
  <c r="B159" i="2"/>
  <c r="A159" i="2"/>
  <c r="F158" i="2"/>
  <c r="D158" i="2"/>
  <c r="C158" i="2"/>
  <c r="B158" i="2"/>
  <c r="A158" i="2"/>
  <c r="F157" i="2"/>
  <c r="D157" i="2"/>
  <c r="C157" i="2"/>
  <c r="B157" i="2"/>
  <c r="A157" i="2"/>
  <c r="F156" i="2"/>
  <c r="D156" i="2"/>
  <c r="C156" i="2"/>
  <c r="B156" i="2"/>
  <c r="A156" i="2"/>
  <c r="F155" i="2"/>
  <c r="D155" i="2"/>
  <c r="C155" i="2"/>
  <c r="B155" i="2"/>
  <c r="A155" i="2"/>
  <c r="F154" i="2"/>
  <c r="D154" i="2"/>
  <c r="C154" i="2"/>
  <c r="B154" i="2"/>
  <c r="A154" i="2"/>
  <c r="F153" i="2"/>
  <c r="D153" i="2"/>
  <c r="C153" i="2"/>
  <c r="B153" i="2"/>
  <c r="A153" i="2"/>
  <c r="F152" i="2"/>
  <c r="D152" i="2"/>
  <c r="C152" i="2"/>
  <c r="B152" i="2"/>
  <c r="A152" i="2"/>
  <c r="F151" i="2"/>
  <c r="D151" i="2"/>
  <c r="C151" i="2"/>
  <c r="B151" i="2"/>
  <c r="A151" i="2"/>
  <c r="F150" i="2"/>
  <c r="D150" i="2"/>
  <c r="C150" i="2"/>
  <c r="B150" i="2"/>
  <c r="A150" i="2"/>
  <c r="F149" i="2"/>
  <c r="D149" i="2"/>
  <c r="C149" i="2"/>
  <c r="B149" i="2"/>
  <c r="L201" i="2" s="1"/>
  <c r="A149" i="2"/>
  <c r="F148" i="2"/>
  <c r="D148" i="2"/>
  <c r="C148" i="2"/>
  <c r="B148" i="2"/>
  <c r="A148" i="2"/>
  <c r="F147" i="2"/>
  <c r="D147" i="2"/>
  <c r="C147" i="2"/>
  <c r="B147" i="2"/>
  <c r="A147" i="2"/>
  <c r="F146" i="2"/>
  <c r="D146" i="2"/>
  <c r="C146" i="2"/>
  <c r="B146" i="2"/>
  <c r="A146" i="2"/>
  <c r="F145" i="2"/>
  <c r="D145" i="2"/>
  <c r="C145" i="2"/>
  <c r="B145" i="2"/>
  <c r="A145" i="2"/>
  <c r="F144" i="2"/>
  <c r="D144" i="2"/>
  <c r="C144" i="2"/>
  <c r="B144" i="2"/>
  <c r="A144" i="2"/>
  <c r="F143" i="2"/>
  <c r="D143" i="2"/>
  <c r="C143" i="2"/>
  <c r="B143" i="2"/>
  <c r="A143" i="2"/>
  <c r="F142" i="2"/>
  <c r="D142" i="2"/>
  <c r="C142" i="2"/>
  <c r="B142" i="2"/>
  <c r="A142" i="2"/>
  <c r="F141" i="2"/>
  <c r="D141" i="2"/>
  <c r="C141" i="2"/>
  <c r="B141" i="2"/>
  <c r="A141" i="2"/>
  <c r="F140" i="2"/>
  <c r="D140" i="2"/>
  <c r="C140" i="2"/>
  <c r="B140" i="2"/>
  <c r="A140" i="2"/>
  <c r="F139" i="2"/>
  <c r="D139" i="2"/>
  <c r="C139" i="2"/>
  <c r="B139" i="2"/>
  <c r="A139" i="2"/>
  <c r="F138" i="2"/>
  <c r="D138" i="2"/>
  <c r="C138" i="2"/>
  <c r="B138" i="2"/>
  <c r="A138" i="2"/>
  <c r="F137" i="2"/>
  <c r="D137" i="2"/>
  <c r="C137" i="2"/>
  <c r="B137" i="2"/>
  <c r="A137" i="2"/>
  <c r="F136" i="2"/>
  <c r="D136" i="2"/>
  <c r="C136" i="2"/>
  <c r="B136" i="2"/>
  <c r="A136" i="2"/>
  <c r="F135" i="2"/>
  <c r="D135" i="2"/>
  <c r="C135" i="2"/>
  <c r="B135" i="2"/>
  <c r="A135" i="2"/>
  <c r="F134" i="2"/>
  <c r="D134" i="2"/>
  <c r="C134" i="2"/>
  <c r="B134" i="2"/>
  <c r="A134" i="2"/>
  <c r="F133" i="2"/>
  <c r="D133" i="2"/>
  <c r="C133" i="2"/>
  <c r="B133" i="2"/>
  <c r="L185" i="2" s="1"/>
  <c r="A133" i="2"/>
  <c r="F132" i="2"/>
  <c r="D132" i="2"/>
  <c r="C132" i="2"/>
  <c r="B132" i="2"/>
  <c r="A132" i="2"/>
  <c r="F131" i="2"/>
  <c r="D131" i="2"/>
  <c r="C131" i="2"/>
  <c r="B131" i="2"/>
  <c r="A131" i="2"/>
  <c r="F130" i="2"/>
  <c r="D130" i="2"/>
  <c r="C130" i="2"/>
  <c r="B130" i="2"/>
  <c r="A130" i="2"/>
  <c r="F129" i="2"/>
  <c r="D129" i="2"/>
  <c r="C129" i="2"/>
  <c r="B129" i="2"/>
  <c r="A129" i="2"/>
  <c r="F128" i="2"/>
  <c r="D128" i="2"/>
  <c r="C128" i="2"/>
  <c r="B128" i="2"/>
  <c r="A128" i="2"/>
  <c r="F127" i="2"/>
  <c r="D127" i="2"/>
  <c r="C127" i="2"/>
  <c r="B127" i="2"/>
  <c r="A127" i="2"/>
  <c r="F126" i="2"/>
  <c r="D126" i="2"/>
  <c r="C126" i="2"/>
  <c r="B126" i="2"/>
  <c r="A126" i="2"/>
  <c r="F125" i="2"/>
  <c r="D125" i="2"/>
  <c r="C125" i="2"/>
  <c r="B125" i="2"/>
  <c r="A125" i="2"/>
  <c r="F124" i="2"/>
  <c r="D124" i="2"/>
  <c r="C124" i="2"/>
  <c r="B124" i="2"/>
  <c r="A124" i="2"/>
  <c r="F123" i="2"/>
  <c r="D123" i="2"/>
  <c r="C123" i="2"/>
  <c r="B123" i="2"/>
  <c r="A123" i="2"/>
  <c r="F122" i="2"/>
  <c r="D122" i="2"/>
  <c r="C122" i="2"/>
  <c r="B122" i="2"/>
  <c r="A122" i="2"/>
  <c r="F121" i="2"/>
  <c r="D121" i="2"/>
  <c r="C121" i="2"/>
  <c r="B121" i="2"/>
  <c r="A121" i="2"/>
  <c r="F120" i="2"/>
  <c r="D120" i="2"/>
  <c r="C120" i="2"/>
  <c r="B120" i="2"/>
  <c r="A120" i="2"/>
  <c r="F119" i="2"/>
  <c r="D119" i="2"/>
  <c r="C119" i="2"/>
  <c r="B119" i="2"/>
  <c r="A119" i="2"/>
  <c r="F118" i="2"/>
  <c r="D118" i="2"/>
  <c r="C118" i="2"/>
  <c r="B118" i="2"/>
  <c r="A118" i="2"/>
  <c r="F117" i="2"/>
  <c r="D117" i="2"/>
  <c r="C117" i="2"/>
  <c r="B117" i="2"/>
  <c r="L169" i="2" s="1"/>
  <c r="A117" i="2"/>
  <c r="F116" i="2"/>
  <c r="D116" i="2"/>
  <c r="C116" i="2"/>
  <c r="B116" i="2"/>
  <c r="A116" i="2"/>
  <c r="F115" i="2"/>
  <c r="D115" i="2"/>
  <c r="C115" i="2"/>
  <c r="B115" i="2"/>
  <c r="A115" i="2"/>
  <c r="F114" i="2"/>
  <c r="D114" i="2"/>
  <c r="C114" i="2"/>
  <c r="B114" i="2"/>
  <c r="A114" i="2"/>
  <c r="F113" i="2"/>
  <c r="D113" i="2"/>
  <c r="C113" i="2"/>
  <c r="B113" i="2"/>
  <c r="A113" i="2"/>
  <c r="F112" i="2"/>
  <c r="D112" i="2"/>
  <c r="C112" i="2"/>
  <c r="B112" i="2"/>
  <c r="A112" i="2"/>
  <c r="F111" i="2"/>
  <c r="D111" i="2"/>
  <c r="C111" i="2"/>
  <c r="B111" i="2"/>
  <c r="A111" i="2"/>
  <c r="F110" i="2"/>
  <c r="D110" i="2"/>
  <c r="C110" i="2"/>
  <c r="B110" i="2"/>
  <c r="A110" i="2"/>
  <c r="F109" i="2"/>
  <c r="D109" i="2"/>
  <c r="C109" i="2"/>
  <c r="B109" i="2"/>
  <c r="A109" i="2"/>
  <c r="F108" i="2"/>
  <c r="D108" i="2"/>
  <c r="C108" i="2"/>
  <c r="B108" i="2"/>
  <c r="A108" i="2"/>
  <c r="F107" i="2"/>
  <c r="D107" i="2"/>
  <c r="C107" i="2"/>
  <c r="B107" i="2"/>
  <c r="A107" i="2"/>
  <c r="F106" i="2"/>
  <c r="D106" i="2"/>
  <c r="C106" i="2"/>
  <c r="B106" i="2"/>
  <c r="A106" i="2"/>
  <c r="F105" i="2"/>
  <c r="D105" i="2"/>
  <c r="C105" i="2"/>
  <c r="B105" i="2"/>
  <c r="A105" i="2"/>
  <c r="F104" i="2"/>
  <c r="D104" i="2"/>
  <c r="C104" i="2"/>
  <c r="B104" i="2"/>
  <c r="A104" i="2"/>
  <c r="F103" i="2"/>
  <c r="D103" i="2"/>
  <c r="C103" i="2"/>
  <c r="B103" i="2"/>
  <c r="A103" i="2"/>
  <c r="F102" i="2"/>
  <c r="D102" i="2"/>
  <c r="C102" i="2"/>
  <c r="B102" i="2"/>
  <c r="A102" i="2"/>
  <c r="F101" i="2"/>
  <c r="D101" i="2"/>
  <c r="C101" i="2"/>
  <c r="B101" i="2"/>
  <c r="L153" i="2" s="1"/>
  <c r="A101" i="2"/>
  <c r="F100" i="2"/>
  <c r="D100" i="2"/>
  <c r="C100" i="2"/>
  <c r="B100" i="2"/>
  <c r="A100" i="2"/>
  <c r="F99" i="2"/>
  <c r="D99" i="2"/>
  <c r="C99" i="2"/>
  <c r="B99" i="2"/>
  <c r="A99" i="2"/>
  <c r="F98" i="2"/>
  <c r="D98" i="2"/>
  <c r="C98" i="2"/>
  <c r="B98" i="2"/>
  <c r="A98" i="2"/>
  <c r="F97" i="2"/>
  <c r="D97" i="2"/>
  <c r="C97" i="2"/>
  <c r="B97" i="2"/>
  <c r="A97" i="2"/>
  <c r="F96" i="2"/>
  <c r="D96" i="2"/>
  <c r="C96" i="2"/>
  <c r="B96" i="2"/>
  <c r="A96" i="2"/>
  <c r="F95" i="2"/>
  <c r="D95" i="2"/>
  <c r="C95" i="2"/>
  <c r="B95" i="2"/>
  <c r="A95" i="2"/>
  <c r="F94" i="2"/>
  <c r="D94" i="2"/>
  <c r="C94" i="2"/>
  <c r="B94" i="2"/>
  <c r="A94" i="2"/>
  <c r="F93" i="2"/>
  <c r="D93" i="2"/>
  <c r="C93" i="2"/>
  <c r="B93" i="2"/>
  <c r="A93" i="2"/>
  <c r="F92" i="2"/>
  <c r="D92" i="2"/>
  <c r="C92" i="2"/>
  <c r="B92" i="2"/>
  <c r="A92" i="2"/>
  <c r="F91" i="2"/>
  <c r="D91" i="2"/>
  <c r="C91" i="2"/>
  <c r="B91" i="2"/>
  <c r="A91" i="2"/>
  <c r="F90" i="2"/>
  <c r="D90" i="2"/>
  <c r="C90" i="2"/>
  <c r="B90" i="2"/>
  <c r="A90" i="2"/>
  <c r="F89" i="2"/>
  <c r="D89" i="2"/>
  <c r="C89" i="2"/>
  <c r="B89" i="2"/>
  <c r="A89" i="2"/>
  <c r="F88" i="2"/>
  <c r="D88" i="2"/>
  <c r="C88" i="2"/>
  <c r="B88" i="2"/>
  <c r="A88" i="2"/>
  <c r="F87" i="2"/>
  <c r="D87" i="2"/>
  <c r="C87" i="2"/>
  <c r="B87" i="2"/>
  <c r="A87" i="2"/>
  <c r="F86" i="2"/>
  <c r="D86" i="2"/>
  <c r="C86" i="2"/>
  <c r="B86" i="2"/>
  <c r="A86" i="2"/>
  <c r="F85" i="2"/>
  <c r="D85" i="2"/>
  <c r="C85" i="2"/>
  <c r="B85" i="2"/>
  <c r="L137" i="2" s="1"/>
  <c r="A85" i="2"/>
  <c r="F84" i="2"/>
  <c r="D84" i="2"/>
  <c r="C84" i="2"/>
  <c r="B84" i="2"/>
  <c r="A84" i="2"/>
  <c r="F83" i="2"/>
  <c r="D83" i="2"/>
  <c r="C83" i="2"/>
  <c r="B83" i="2"/>
  <c r="A83" i="2"/>
  <c r="F82" i="2"/>
  <c r="D82" i="2"/>
  <c r="C82" i="2"/>
  <c r="B82" i="2"/>
  <c r="A82" i="2"/>
  <c r="F81" i="2"/>
  <c r="D81" i="2"/>
  <c r="C81" i="2"/>
  <c r="B81" i="2"/>
  <c r="A81" i="2"/>
  <c r="F80" i="2"/>
  <c r="D80" i="2"/>
  <c r="C80" i="2"/>
  <c r="B80" i="2"/>
  <c r="A80" i="2"/>
  <c r="F79" i="2"/>
  <c r="D79" i="2"/>
  <c r="C79" i="2"/>
  <c r="B79" i="2"/>
  <c r="A79" i="2"/>
  <c r="F78" i="2"/>
  <c r="D78" i="2"/>
  <c r="C78" i="2"/>
  <c r="B78" i="2"/>
  <c r="A78" i="2"/>
  <c r="D77" i="2"/>
  <c r="B77" i="2"/>
  <c r="A77" i="2"/>
  <c r="D76" i="2"/>
  <c r="B76" i="2"/>
  <c r="A76" i="2"/>
  <c r="D75" i="2"/>
  <c r="B75" i="2"/>
  <c r="A75" i="2"/>
  <c r="D74" i="2"/>
  <c r="B74" i="2"/>
  <c r="A74" i="2"/>
  <c r="D73" i="2"/>
  <c r="B73" i="2"/>
  <c r="A73" i="2"/>
  <c r="D72" i="2"/>
  <c r="B72" i="2"/>
  <c r="A72" i="2"/>
  <c r="D71" i="2"/>
  <c r="B71" i="2"/>
  <c r="A71" i="2"/>
  <c r="B70" i="2"/>
  <c r="A70" i="2"/>
  <c r="B69" i="2"/>
  <c r="A69" i="2"/>
  <c r="B68" i="2"/>
  <c r="A68" i="2"/>
  <c r="B67" i="2"/>
  <c r="L119" i="2" s="1"/>
  <c r="A67" i="2"/>
  <c r="F66" i="2"/>
  <c r="F67" i="2" s="1"/>
  <c r="F68" i="2" s="1"/>
  <c r="F69" i="2" s="1"/>
  <c r="F70" i="2" s="1"/>
  <c r="F71" i="2" s="1"/>
  <c r="F72" i="2" s="1"/>
  <c r="F73" i="2" s="1"/>
  <c r="F74" i="2" s="1"/>
  <c r="F75" i="2" s="1"/>
  <c r="F76" i="2" s="1"/>
  <c r="F77" i="2" s="1"/>
  <c r="C66" i="2"/>
  <c r="C67" i="2" s="1"/>
  <c r="C68" i="2" s="1"/>
  <c r="C69" i="2" s="1"/>
  <c r="C70" i="2" s="1"/>
  <c r="C71" i="2" s="1"/>
  <c r="C72" i="2" s="1"/>
  <c r="C73" i="2" s="1"/>
  <c r="C74" i="2" s="1"/>
  <c r="C75" i="2" s="1"/>
  <c r="C76" i="2" s="1"/>
  <c r="C77" i="2" s="1"/>
  <c r="B66" i="2"/>
  <c r="A66" i="2"/>
  <c r="F65" i="2"/>
  <c r="C65" i="2"/>
  <c r="B65" i="2"/>
  <c r="A65" i="2"/>
  <c r="F64" i="2"/>
  <c r="C64" i="2"/>
  <c r="B64" i="2"/>
  <c r="A64" i="2"/>
  <c r="F63" i="2"/>
  <c r="C63" i="2"/>
  <c r="B63" i="2"/>
  <c r="L115" i="2" s="1"/>
  <c r="A63" i="2"/>
  <c r="F62" i="2"/>
  <c r="C62" i="2"/>
  <c r="B62" i="2"/>
  <c r="A62" i="2"/>
  <c r="F61" i="2"/>
  <c r="C61" i="2"/>
  <c r="B61" i="2"/>
  <c r="A61" i="2"/>
  <c r="F60" i="2"/>
  <c r="C60" i="2"/>
  <c r="B60" i="2"/>
  <c r="A60" i="2"/>
  <c r="F59" i="2"/>
  <c r="C59" i="2"/>
  <c r="B59" i="2"/>
  <c r="L111" i="2" s="1"/>
  <c r="A59" i="2"/>
  <c r="F58" i="2"/>
  <c r="C58" i="2"/>
  <c r="B58" i="2"/>
  <c r="A58" i="2"/>
  <c r="F57" i="2"/>
  <c r="C57" i="2"/>
  <c r="B57" i="2"/>
  <c r="A57" i="2"/>
  <c r="F56" i="2"/>
  <c r="C56" i="2"/>
  <c r="B56" i="2"/>
  <c r="A56" i="2"/>
  <c r="F55" i="2"/>
  <c r="C55" i="2"/>
  <c r="B55" i="2"/>
  <c r="L107" i="2" s="1"/>
  <c r="A55" i="2"/>
  <c r="F54" i="2"/>
  <c r="C54" i="2"/>
  <c r="B54" i="2"/>
  <c r="A54" i="2"/>
  <c r="F53" i="2"/>
  <c r="C53" i="2"/>
  <c r="B53" i="2"/>
  <c r="A53" i="2"/>
  <c r="F52" i="2"/>
  <c r="C52" i="2"/>
  <c r="B52" i="2"/>
  <c r="A52" i="2"/>
  <c r="F51" i="2"/>
  <c r="C51" i="2"/>
  <c r="B51" i="2"/>
  <c r="L103" i="2" s="1"/>
  <c r="A51" i="2"/>
  <c r="F50" i="2"/>
  <c r="C50" i="2"/>
  <c r="B50" i="2"/>
  <c r="A50" i="2"/>
  <c r="F49" i="2"/>
  <c r="C49" i="2"/>
  <c r="B49" i="2"/>
  <c r="A49" i="2"/>
  <c r="F48" i="2"/>
  <c r="C48" i="2"/>
  <c r="B48" i="2"/>
  <c r="A48" i="2"/>
  <c r="F47" i="2"/>
  <c r="C47" i="2"/>
  <c r="B47" i="2"/>
  <c r="L99" i="2" s="1"/>
  <c r="A47" i="2"/>
  <c r="F46" i="2"/>
  <c r="C46" i="2"/>
  <c r="B46" i="2"/>
  <c r="A46" i="2"/>
  <c r="F45" i="2"/>
  <c r="C45" i="2"/>
  <c r="B45" i="2"/>
  <c r="A45" i="2"/>
  <c r="F44" i="2"/>
  <c r="C44" i="2"/>
  <c r="B44" i="2"/>
  <c r="A44" i="2"/>
  <c r="F43" i="2"/>
  <c r="C43" i="2"/>
  <c r="B43" i="2"/>
  <c r="L95" i="2" s="1"/>
  <c r="A43" i="2"/>
  <c r="F42" i="2"/>
  <c r="C42" i="2"/>
  <c r="B42" i="2"/>
  <c r="A42" i="2"/>
  <c r="F41" i="2"/>
  <c r="C41" i="2"/>
  <c r="B41" i="2"/>
  <c r="A41" i="2"/>
  <c r="F40" i="2"/>
  <c r="C40" i="2"/>
  <c r="B40" i="2"/>
  <c r="A40" i="2"/>
  <c r="F39" i="2"/>
  <c r="C39" i="2"/>
  <c r="B39" i="2"/>
  <c r="L91" i="2" s="1"/>
  <c r="A39" i="2"/>
  <c r="F38" i="2"/>
  <c r="C38" i="2"/>
  <c r="B38" i="2"/>
  <c r="A38" i="2"/>
  <c r="F37" i="2"/>
  <c r="C37" i="2"/>
  <c r="B37" i="2"/>
  <c r="A37" i="2"/>
  <c r="F36" i="2"/>
  <c r="C36" i="2"/>
  <c r="B36" i="2"/>
  <c r="A36" i="2"/>
  <c r="F35" i="2"/>
  <c r="C35" i="2"/>
  <c r="B35" i="2"/>
  <c r="L87" i="2" s="1"/>
  <c r="A35" i="2"/>
  <c r="F34" i="2"/>
  <c r="C34" i="2"/>
  <c r="B34" i="2"/>
  <c r="A34" i="2"/>
  <c r="F33" i="2"/>
  <c r="C33" i="2"/>
  <c r="B33" i="2"/>
  <c r="A33" i="2"/>
  <c r="F32" i="2"/>
  <c r="C32" i="2"/>
  <c r="B32" i="2"/>
  <c r="A32" i="2"/>
  <c r="F31" i="2"/>
  <c r="C31" i="2"/>
  <c r="B31" i="2"/>
  <c r="L83" i="2" s="1"/>
  <c r="A31" i="2"/>
  <c r="F30" i="2"/>
  <c r="C30" i="2"/>
  <c r="B30" i="2"/>
  <c r="A30" i="2"/>
  <c r="F29" i="2"/>
  <c r="C29" i="2"/>
  <c r="B29" i="2"/>
  <c r="A29" i="2"/>
  <c r="F28" i="2"/>
  <c r="C28" i="2"/>
  <c r="B28" i="2"/>
  <c r="A28" i="2"/>
  <c r="F27" i="2"/>
  <c r="C27" i="2"/>
  <c r="B27" i="2"/>
  <c r="L79" i="2" s="1"/>
  <c r="A27" i="2"/>
  <c r="F26" i="2"/>
  <c r="C26" i="2"/>
  <c r="B26" i="2"/>
  <c r="A26" i="2"/>
  <c r="F25" i="2"/>
  <c r="C25" i="2"/>
  <c r="B25" i="2"/>
  <c r="A25" i="2"/>
  <c r="F24" i="2"/>
  <c r="C24" i="2"/>
  <c r="B24" i="2"/>
  <c r="A24" i="2"/>
  <c r="F23" i="2"/>
  <c r="C23" i="2"/>
  <c r="B23" i="2"/>
  <c r="A23" i="2"/>
  <c r="F22" i="2"/>
  <c r="C22" i="2"/>
  <c r="B22" i="2"/>
  <c r="A22" i="2"/>
  <c r="F21" i="2"/>
  <c r="C21" i="2"/>
  <c r="B21" i="2"/>
  <c r="A21" i="2"/>
  <c r="F20" i="2"/>
  <c r="C20" i="2"/>
  <c r="B20" i="2"/>
  <c r="A20" i="2"/>
  <c r="F19" i="2"/>
  <c r="C19" i="2"/>
  <c r="B19" i="2"/>
  <c r="A19" i="2"/>
  <c r="F18" i="2"/>
  <c r="C18" i="2"/>
  <c r="B18" i="2"/>
  <c r="A18" i="2"/>
  <c r="F17" i="2"/>
  <c r="C17" i="2"/>
  <c r="B17" i="2"/>
  <c r="A17" i="2"/>
  <c r="F16" i="2"/>
  <c r="C16" i="2"/>
  <c r="B16" i="2"/>
  <c r="A16" i="2"/>
  <c r="F15" i="2"/>
  <c r="C15" i="2"/>
  <c r="B15" i="2"/>
  <c r="A15" i="2"/>
  <c r="F14" i="2"/>
  <c r="C14" i="2"/>
  <c r="B14" i="2"/>
  <c r="A14" i="2"/>
  <c r="F13" i="2"/>
  <c r="C13" i="2"/>
  <c r="B13" i="2"/>
  <c r="A13" i="2"/>
  <c r="F12" i="2"/>
  <c r="C12" i="2"/>
  <c r="B12" i="2"/>
  <c r="A12" i="2"/>
  <c r="B11" i="2"/>
  <c r="A11" i="2"/>
  <c r="F10" i="2"/>
  <c r="F11" i="2" s="1"/>
  <c r="B10" i="2"/>
  <c r="A10" i="2"/>
  <c r="F9" i="2"/>
  <c r="C9" i="2"/>
  <c r="C10" i="2" s="1"/>
  <c r="C11" i="2" s="1"/>
  <c r="B9" i="2"/>
  <c r="A9" i="2"/>
  <c r="F8" i="2"/>
  <c r="C8" i="2"/>
  <c r="B8" i="2"/>
  <c r="A8" i="2"/>
  <c r="F7" i="2"/>
  <c r="C7" i="2"/>
  <c r="B7" i="2"/>
  <c r="A7" i="2"/>
  <c r="F6" i="2"/>
  <c r="C6" i="2"/>
  <c r="B6" i="2"/>
  <c r="A6" i="2"/>
  <c r="F5" i="2"/>
  <c r="C5" i="2"/>
  <c r="B5" i="2"/>
  <c r="A5" i="2"/>
  <c r="F4" i="2"/>
  <c r="C4" i="2"/>
  <c r="B4" i="2"/>
  <c r="A4" i="2"/>
  <c r="F3" i="2"/>
  <c r="C3" i="2"/>
  <c r="B3" i="2"/>
  <c r="AB1305" i="1"/>
  <c r="AA1305" i="1"/>
  <c r="AB1304" i="1"/>
  <c r="AA1304" i="1"/>
  <c r="AB1303" i="1"/>
  <c r="AA1303" i="1"/>
  <c r="AB1302" i="1"/>
  <c r="AA1302" i="1"/>
  <c r="AB1301" i="1"/>
  <c r="AA1301" i="1"/>
  <c r="AB1300" i="1"/>
  <c r="AA1300" i="1"/>
  <c r="AB1299" i="1"/>
  <c r="AA1299" i="1"/>
  <c r="AB1298" i="1"/>
  <c r="AA1298" i="1"/>
  <c r="AB1297" i="1"/>
  <c r="AA1297" i="1"/>
  <c r="AB1296" i="1"/>
  <c r="AA1296" i="1"/>
  <c r="AB1295" i="1"/>
  <c r="AA1295" i="1"/>
  <c r="AB1294" i="1"/>
  <c r="AA1294" i="1"/>
  <c r="AB1293" i="1"/>
  <c r="AA1293" i="1"/>
  <c r="AB1292" i="1"/>
  <c r="AA1292" i="1"/>
  <c r="AB1291" i="1"/>
  <c r="AA1291" i="1"/>
  <c r="AB1290" i="1"/>
  <c r="AA1290" i="1"/>
  <c r="AB1289" i="1"/>
  <c r="AA1289" i="1"/>
  <c r="AB1288" i="1"/>
  <c r="AA1288" i="1"/>
  <c r="AB1287" i="1"/>
  <c r="AA1287" i="1"/>
  <c r="AB1286" i="1"/>
  <c r="AA1286" i="1"/>
  <c r="AB1285" i="1"/>
  <c r="AA1285" i="1"/>
  <c r="AB1284" i="1"/>
  <c r="AA1284" i="1"/>
  <c r="AB1283" i="1"/>
  <c r="AA1283" i="1"/>
  <c r="AB1282" i="1"/>
  <c r="AA1282" i="1"/>
  <c r="AB1281" i="1"/>
  <c r="AA1281" i="1"/>
  <c r="AB1280" i="1"/>
  <c r="AA1280" i="1"/>
  <c r="AB1279" i="1"/>
  <c r="AA1279" i="1"/>
  <c r="AB1278" i="1"/>
  <c r="AA1278" i="1"/>
  <c r="AB1277" i="1"/>
  <c r="AA1277" i="1"/>
  <c r="AB1276" i="1"/>
  <c r="AA1276" i="1"/>
  <c r="AB1275" i="1"/>
  <c r="AA1275" i="1"/>
  <c r="AB1274" i="1"/>
  <c r="AA1274" i="1"/>
  <c r="AB1273" i="1"/>
  <c r="AA1273" i="1"/>
  <c r="AB1272" i="1"/>
  <c r="AA1272" i="1"/>
  <c r="AB1271" i="1"/>
  <c r="AA1271" i="1"/>
  <c r="AB1270" i="1"/>
  <c r="AA1270" i="1"/>
  <c r="AB1269" i="1"/>
  <c r="AA1269" i="1"/>
  <c r="AB1268" i="1"/>
  <c r="AA1268" i="1"/>
  <c r="AB1267" i="1"/>
  <c r="AA1267" i="1"/>
  <c r="AB1266" i="1"/>
  <c r="AA1266" i="1"/>
  <c r="AB1265" i="1"/>
  <c r="AA1265" i="1"/>
  <c r="AB1264" i="1"/>
  <c r="AA1264" i="1"/>
  <c r="AB1263" i="1"/>
  <c r="AA1263" i="1"/>
  <c r="AB1262" i="1"/>
  <c r="AA1262" i="1"/>
  <c r="AB1261" i="1"/>
  <c r="AA1261" i="1"/>
  <c r="AB1260" i="1"/>
  <c r="AA1260" i="1"/>
  <c r="AB1259" i="1"/>
  <c r="AA1259" i="1"/>
  <c r="AB1258" i="1"/>
  <c r="AA1258" i="1"/>
  <c r="AB1257" i="1"/>
  <c r="AA1257" i="1"/>
  <c r="AB1256" i="1"/>
  <c r="AA1256" i="1"/>
  <c r="AB1255" i="1"/>
  <c r="AA1255" i="1"/>
  <c r="AB1254" i="1"/>
  <c r="AA1254" i="1"/>
  <c r="AB1253" i="1"/>
  <c r="AA1253" i="1"/>
  <c r="AB1252" i="1"/>
  <c r="AA1252" i="1"/>
  <c r="AB1251" i="1"/>
  <c r="AA1251" i="1"/>
  <c r="AB1250" i="1"/>
  <c r="AA1250" i="1"/>
  <c r="AB1249" i="1"/>
  <c r="AA1249" i="1"/>
  <c r="AB1248" i="1"/>
  <c r="AA1248" i="1"/>
  <c r="AB1247" i="1"/>
  <c r="AA1247" i="1"/>
  <c r="AB1246" i="1"/>
  <c r="AA1246" i="1"/>
  <c r="AB1245" i="1"/>
  <c r="AA1245" i="1"/>
  <c r="AB1244" i="1"/>
  <c r="AA1244" i="1"/>
  <c r="AB1243" i="1"/>
  <c r="AA1243" i="1"/>
  <c r="AB1242" i="1"/>
  <c r="AA1242" i="1"/>
  <c r="AB1241" i="1"/>
  <c r="AA1241" i="1"/>
  <c r="AB1240" i="1"/>
  <c r="AA1240" i="1"/>
  <c r="AB1239" i="1"/>
  <c r="AA1239" i="1"/>
  <c r="AB1238" i="1"/>
  <c r="AA1238" i="1"/>
  <c r="AB1237" i="1"/>
  <c r="AA1237" i="1"/>
  <c r="AB1236" i="1"/>
  <c r="AA1236" i="1"/>
  <c r="AB1235" i="1"/>
  <c r="AA1235" i="1"/>
  <c r="AB1234" i="1"/>
  <c r="AA1234" i="1"/>
  <c r="AB1233" i="1"/>
  <c r="AA1233" i="1"/>
  <c r="AB1232" i="1"/>
  <c r="AA1232" i="1"/>
  <c r="AB1231" i="1"/>
  <c r="AA1231" i="1"/>
  <c r="AB1230" i="1"/>
  <c r="AA1230" i="1"/>
  <c r="AB1229" i="1"/>
  <c r="AA1229" i="1"/>
  <c r="AB1228" i="1"/>
  <c r="AA1228" i="1"/>
  <c r="AB1227" i="1"/>
  <c r="AA1227" i="1"/>
  <c r="AB1226" i="1"/>
  <c r="AA1226" i="1"/>
  <c r="AB1225" i="1"/>
  <c r="AA1225" i="1"/>
  <c r="AB1224" i="1"/>
  <c r="AA1224" i="1"/>
  <c r="AB1223" i="1"/>
  <c r="AA1223" i="1"/>
  <c r="AB1222" i="1"/>
  <c r="AA1222" i="1"/>
  <c r="AB1221" i="1"/>
  <c r="AA1221" i="1"/>
  <c r="AB1220" i="1"/>
  <c r="AA1220" i="1"/>
  <c r="AB1219" i="1"/>
  <c r="AA1219" i="1"/>
  <c r="AB1218" i="1"/>
  <c r="AA1218" i="1"/>
  <c r="AB1217" i="1"/>
  <c r="AA1217" i="1"/>
  <c r="AB1216" i="1"/>
  <c r="AA1216" i="1"/>
  <c r="AB1215" i="1"/>
  <c r="AA1215" i="1"/>
  <c r="AB1214" i="1"/>
  <c r="AA1214" i="1"/>
  <c r="AB1213" i="1"/>
  <c r="AA1213" i="1"/>
  <c r="AB1212" i="1"/>
  <c r="AA1212" i="1"/>
  <c r="AB1211" i="1"/>
  <c r="AA1211" i="1"/>
  <c r="AB1210" i="1"/>
  <c r="AA1210" i="1"/>
  <c r="AB1209" i="1"/>
  <c r="AA1209" i="1"/>
  <c r="AB1208" i="1"/>
  <c r="AA1208" i="1"/>
  <c r="AB1207" i="1"/>
  <c r="AA1207" i="1"/>
  <c r="AB1206" i="1"/>
  <c r="AA1206" i="1"/>
  <c r="AB1205" i="1"/>
  <c r="AA1205" i="1"/>
  <c r="AB1204" i="1"/>
  <c r="AA1204" i="1"/>
  <c r="AB1203" i="1"/>
  <c r="AA1203" i="1"/>
  <c r="AB1202" i="1"/>
  <c r="AA1202" i="1"/>
  <c r="AB1201" i="1"/>
  <c r="AA1201" i="1"/>
  <c r="AB1200" i="1"/>
  <c r="AA1200" i="1"/>
  <c r="AB1199" i="1"/>
  <c r="AA1199" i="1"/>
  <c r="AB1198" i="1"/>
  <c r="AA1198" i="1"/>
  <c r="AB1197" i="1"/>
  <c r="AA1197" i="1"/>
  <c r="AB1196" i="1"/>
  <c r="AA1196" i="1"/>
  <c r="AB1195" i="1"/>
  <c r="AA1195" i="1"/>
  <c r="AB1194" i="1"/>
  <c r="AA1194" i="1"/>
  <c r="AB1193" i="1"/>
  <c r="AA1193" i="1"/>
  <c r="AB1192" i="1"/>
  <c r="AA1192" i="1"/>
  <c r="AB1191" i="1"/>
  <c r="AA1191" i="1"/>
  <c r="AB1190" i="1"/>
  <c r="AA1190" i="1"/>
  <c r="AB1189" i="1"/>
  <c r="AA1189" i="1"/>
  <c r="AB1188" i="1"/>
  <c r="AA1188" i="1"/>
  <c r="AB1187" i="1"/>
  <c r="AA1187" i="1"/>
  <c r="AB1186" i="1"/>
  <c r="AA1186" i="1"/>
  <c r="AB1185" i="1"/>
  <c r="AA1185" i="1"/>
  <c r="AB1184" i="1"/>
  <c r="AA1184" i="1"/>
  <c r="AB1183" i="1"/>
  <c r="AA1183" i="1"/>
  <c r="AB1182" i="1"/>
  <c r="AA1182" i="1"/>
  <c r="AB1181" i="1"/>
  <c r="AA1181" i="1"/>
  <c r="AB1180" i="1"/>
  <c r="AA1180" i="1"/>
  <c r="AB1179" i="1"/>
  <c r="AA1179" i="1"/>
  <c r="AB1178" i="1"/>
  <c r="AA1178" i="1"/>
  <c r="AB1177" i="1"/>
  <c r="AA1177" i="1"/>
  <c r="AB1176" i="1"/>
  <c r="AA1176" i="1"/>
  <c r="AB1175" i="1"/>
  <c r="AA1175" i="1"/>
  <c r="AB1174" i="1"/>
  <c r="AA1174" i="1"/>
  <c r="AB1173" i="1"/>
  <c r="AA1173" i="1"/>
  <c r="AB1172" i="1"/>
  <c r="AA1172" i="1"/>
  <c r="AB1171" i="1"/>
  <c r="AA1171" i="1"/>
  <c r="AB1170" i="1"/>
  <c r="AA1170" i="1"/>
  <c r="AB1169" i="1"/>
  <c r="AA1169" i="1"/>
  <c r="AB1168" i="1"/>
  <c r="AA1168" i="1"/>
  <c r="AB1167" i="1"/>
  <c r="AA1167" i="1"/>
  <c r="AB1166" i="1"/>
  <c r="AA1166" i="1"/>
  <c r="AB1165" i="1"/>
  <c r="AA1165" i="1"/>
  <c r="AB1164" i="1"/>
  <c r="AA1164" i="1"/>
  <c r="AB1163" i="1"/>
  <c r="AA1163" i="1"/>
  <c r="AB1162" i="1"/>
  <c r="AA1162" i="1"/>
  <c r="AB1161" i="1"/>
  <c r="AA1161" i="1"/>
  <c r="AB1160" i="1"/>
  <c r="AA1160" i="1"/>
  <c r="AB1159" i="1"/>
  <c r="AA1159" i="1"/>
  <c r="AB1158" i="1"/>
  <c r="AA1158" i="1"/>
  <c r="AB1157" i="1"/>
  <c r="AA1157" i="1"/>
  <c r="AB1156" i="1"/>
  <c r="AA1156" i="1"/>
  <c r="AB1155" i="1"/>
  <c r="AA1155" i="1"/>
  <c r="AB1154" i="1"/>
  <c r="AA1154" i="1"/>
  <c r="AB1153" i="1"/>
  <c r="AA1153" i="1"/>
  <c r="AB1152" i="1"/>
  <c r="AA1152" i="1"/>
  <c r="AB1151" i="1"/>
  <c r="AA1151" i="1"/>
  <c r="AB1150" i="1"/>
  <c r="AA1150" i="1"/>
  <c r="AB1149" i="1"/>
  <c r="AA1149" i="1"/>
  <c r="AB1148" i="1"/>
  <c r="AA1148" i="1"/>
  <c r="AB1147" i="1"/>
  <c r="AA1147" i="1"/>
  <c r="AB1146" i="1"/>
  <c r="AA1146" i="1"/>
  <c r="AB1145" i="1"/>
  <c r="AA1145" i="1"/>
  <c r="AB1144" i="1"/>
  <c r="AA1144" i="1"/>
  <c r="AB1143" i="1"/>
  <c r="AA1143" i="1"/>
  <c r="AB1142" i="1"/>
  <c r="AA1142" i="1"/>
  <c r="AB1141" i="1"/>
  <c r="AA1141" i="1"/>
  <c r="AB1140" i="1"/>
  <c r="AA1140" i="1"/>
  <c r="AB1139" i="1"/>
  <c r="AA1139" i="1"/>
  <c r="AB1138" i="1"/>
  <c r="AA1138" i="1"/>
  <c r="AB1137" i="1"/>
  <c r="AA1137" i="1"/>
  <c r="AB1136" i="1"/>
  <c r="AA1136" i="1"/>
  <c r="AB1135" i="1"/>
  <c r="AA1135" i="1"/>
  <c r="AB1134" i="1"/>
  <c r="AA1134" i="1"/>
  <c r="AB1133" i="1"/>
  <c r="AA1133" i="1"/>
  <c r="AB1132" i="1"/>
  <c r="AA1132" i="1"/>
  <c r="AB1131" i="1"/>
  <c r="AA1131" i="1"/>
  <c r="AB1130" i="1"/>
  <c r="AA1130" i="1"/>
  <c r="AB1129" i="1"/>
  <c r="AA1129" i="1"/>
  <c r="AB1128" i="1"/>
  <c r="AA1128" i="1"/>
  <c r="AB1127" i="1"/>
  <c r="AA1127" i="1"/>
  <c r="AB1126" i="1"/>
  <c r="AA1126" i="1"/>
  <c r="AB1125" i="1"/>
  <c r="AA1125" i="1"/>
  <c r="AB1124" i="1"/>
  <c r="AA1124" i="1"/>
  <c r="AB1123" i="1"/>
  <c r="AA1123" i="1"/>
  <c r="AB1122" i="1"/>
  <c r="AA1122" i="1"/>
  <c r="AB1121" i="1"/>
  <c r="AA1121" i="1"/>
  <c r="AB1120" i="1"/>
  <c r="AA1120" i="1"/>
  <c r="AB1119" i="1"/>
  <c r="AA1119" i="1"/>
  <c r="AB1118" i="1"/>
  <c r="AA1118" i="1"/>
  <c r="AB1117" i="1"/>
  <c r="AA1117" i="1"/>
  <c r="AB1116" i="1"/>
  <c r="AA1116" i="1"/>
  <c r="AB1115" i="1"/>
  <c r="AA1115" i="1"/>
  <c r="AB1114" i="1"/>
  <c r="AA1114" i="1"/>
  <c r="AB1113" i="1"/>
  <c r="AA1113" i="1"/>
  <c r="AB1112" i="1"/>
  <c r="AA1112" i="1"/>
  <c r="AB1111" i="1"/>
  <c r="AA1111" i="1"/>
  <c r="AB1110" i="1"/>
  <c r="AA1110" i="1"/>
  <c r="AB1109" i="1"/>
  <c r="AA1109" i="1"/>
  <c r="AB1108" i="1"/>
  <c r="AA1108" i="1"/>
  <c r="AB1107" i="1"/>
  <c r="AA1107" i="1"/>
  <c r="AB1106" i="1"/>
  <c r="AA1106" i="1"/>
  <c r="AB1105" i="1"/>
  <c r="AA1105" i="1"/>
  <c r="AB1104" i="1"/>
  <c r="AA1104" i="1"/>
  <c r="AB1103" i="1"/>
  <c r="AA1103" i="1"/>
  <c r="AB1102" i="1"/>
  <c r="AA1102" i="1"/>
  <c r="AB1101" i="1"/>
  <c r="AA1101" i="1"/>
  <c r="AB1100" i="1"/>
  <c r="AA1100" i="1"/>
  <c r="AB1099" i="1"/>
  <c r="AA1099" i="1"/>
  <c r="AB1098" i="1"/>
  <c r="AA1098" i="1"/>
  <c r="AB1097" i="1"/>
  <c r="AA1097" i="1"/>
  <c r="AB1096" i="1"/>
  <c r="AA1096" i="1"/>
  <c r="AB1095" i="1"/>
  <c r="AA1095" i="1"/>
  <c r="AB1094" i="1"/>
  <c r="AA1094" i="1"/>
  <c r="AB1093" i="1"/>
  <c r="AA1093" i="1"/>
  <c r="AB1092" i="1"/>
  <c r="AA1092" i="1"/>
  <c r="AB1091" i="1"/>
  <c r="AA1091" i="1"/>
  <c r="AB1090" i="1"/>
  <c r="AA1090" i="1"/>
  <c r="AB1089" i="1"/>
  <c r="AA1089" i="1"/>
  <c r="AB1088" i="1"/>
  <c r="AA1088" i="1"/>
  <c r="AB1087" i="1"/>
  <c r="AA1087" i="1"/>
  <c r="AB1086" i="1"/>
  <c r="AA1086" i="1"/>
  <c r="AB1085" i="1"/>
  <c r="AA1085" i="1"/>
  <c r="AB1084" i="1"/>
  <c r="AA1084" i="1"/>
  <c r="AB1083" i="1"/>
  <c r="AA1083" i="1"/>
  <c r="AB1082" i="1"/>
  <c r="AA1082" i="1"/>
  <c r="AB1081" i="1"/>
  <c r="AA1081" i="1"/>
  <c r="AB1080" i="1"/>
  <c r="AA1080" i="1"/>
  <c r="AB1079" i="1"/>
  <c r="AA1079" i="1"/>
  <c r="AB1078" i="1"/>
  <c r="AA1078" i="1"/>
  <c r="AB1077" i="1"/>
  <c r="AA1077" i="1"/>
  <c r="AB1076" i="1"/>
  <c r="AA1076" i="1"/>
  <c r="AB1075" i="1"/>
  <c r="AA1075" i="1"/>
  <c r="AB1074" i="1"/>
  <c r="AA1074" i="1"/>
  <c r="AB1073" i="1"/>
  <c r="AA1073" i="1"/>
  <c r="AB1072" i="1"/>
  <c r="AA1072" i="1"/>
  <c r="AB1071" i="1"/>
  <c r="AA1071" i="1"/>
  <c r="AB1070" i="1"/>
  <c r="AA1070" i="1"/>
  <c r="AB1069" i="1"/>
  <c r="AA1069" i="1"/>
  <c r="AB1068" i="1"/>
  <c r="AA1068" i="1"/>
  <c r="AB1067" i="1"/>
  <c r="AA1067" i="1"/>
  <c r="AB1066" i="1"/>
  <c r="AA1066" i="1"/>
  <c r="AB1065" i="1"/>
  <c r="AA1065" i="1"/>
  <c r="AB1064" i="1"/>
  <c r="AA1064" i="1"/>
  <c r="AB1063" i="1"/>
  <c r="AA1063" i="1"/>
  <c r="AB1062" i="1"/>
  <c r="AA1062" i="1"/>
  <c r="AB1061" i="1"/>
  <c r="AA1061" i="1"/>
  <c r="AB1060" i="1"/>
  <c r="AA1060" i="1"/>
  <c r="AB1059" i="1"/>
  <c r="AA1059" i="1"/>
  <c r="AB1058" i="1"/>
  <c r="AA1058" i="1"/>
  <c r="AB1057" i="1"/>
  <c r="AA1057" i="1"/>
  <c r="AB1056" i="1"/>
  <c r="AA1056" i="1"/>
  <c r="AB1055" i="1"/>
  <c r="AA1055" i="1"/>
  <c r="AB1054" i="1"/>
  <c r="AA1054" i="1"/>
  <c r="AB1053" i="1"/>
  <c r="AA1053" i="1"/>
  <c r="AB1052" i="1"/>
  <c r="AA1052" i="1"/>
  <c r="AB1051" i="1"/>
  <c r="AA1051" i="1"/>
  <c r="AB1050" i="1"/>
  <c r="AA1050" i="1"/>
  <c r="AB1049" i="1"/>
  <c r="AA1049" i="1"/>
  <c r="AB1048" i="1"/>
  <c r="AA1048" i="1"/>
  <c r="AB1047" i="1"/>
  <c r="AA1047" i="1"/>
  <c r="AB1046" i="1"/>
  <c r="AA1046" i="1"/>
  <c r="AB1045" i="1"/>
  <c r="AA1045" i="1"/>
  <c r="AB1044" i="1"/>
  <c r="AA1044" i="1"/>
  <c r="AB1043" i="1"/>
  <c r="AA1043" i="1"/>
  <c r="AB1042" i="1"/>
  <c r="AA1042" i="1"/>
  <c r="AB1041" i="1"/>
  <c r="AA1041" i="1"/>
  <c r="AB1040" i="1"/>
  <c r="AA1040" i="1"/>
  <c r="AB1039" i="1"/>
  <c r="AA1039" i="1"/>
  <c r="AB1038" i="1"/>
  <c r="AA1038" i="1"/>
  <c r="AB1037" i="1"/>
  <c r="AA1037" i="1"/>
  <c r="AB1036" i="1"/>
  <c r="AA1036" i="1"/>
  <c r="AB1035" i="1"/>
  <c r="AA1035" i="1"/>
  <c r="AB1034" i="1"/>
  <c r="AA1034" i="1"/>
  <c r="AB1033" i="1"/>
  <c r="AA1033" i="1"/>
  <c r="AB1032" i="1"/>
  <c r="AA1032" i="1"/>
  <c r="AB1031" i="1"/>
  <c r="AA1031" i="1"/>
  <c r="AB1030" i="1"/>
  <c r="AA1030" i="1"/>
  <c r="AB1029" i="1"/>
  <c r="AA1029" i="1"/>
  <c r="AB1028" i="1"/>
  <c r="AA1028" i="1"/>
  <c r="AB1027" i="1"/>
  <c r="AA1027" i="1"/>
  <c r="AB1026" i="1"/>
  <c r="AA1026" i="1"/>
  <c r="AB1025" i="1"/>
  <c r="AA1025" i="1"/>
  <c r="AB1024" i="1"/>
  <c r="AA1024" i="1"/>
  <c r="AB1023" i="1"/>
  <c r="AA1023" i="1"/>
  <c r="AB1022" i="1"/>
  <c r="AA1022" i="1"/>
  <c r="AB1021" i="1"/>
  <c r="AA1021" i="1"/>
  <c r="AB1020" i="1"/>
  <c r="AA1020" i="1"/>
  <c r="AB1019" i="1"/>
  <c r="AA1019" i="1"/>
  <c r="AB1018" i="1"/>
  <c r="AA1018" i="1"/>
  <c r="AB1017" i="1"/>
  <c r="AA1017" i="1"/>
  <c r="AB1016" i="1"/>
  <c r="AA1016" i="1"/>
  <c r="AB1015" i="1"/>
  <c r="AA1015" i="1"/>
  <c r="AB1014" i="1"/>
  <c r="AA1014" i="1"/>
  <c r="AB1013" i="1"/>
  <c r="AA1013" i="1"/>
  <c r="AB1012" i="1"/>
  <c r="AA1012" i="1"/>
  <c r="AB1011" i="1"/>
  <c r="AA1011" i="1"/>
  <c r="AB1010" i="1"/>
  <c r="AA1010" i="1"/>
  <c r="AB1009" i="1"/>
  <c r="AA1009" i="1"/>
  <c r="AB1008" i="1"/>
  <c r="AA1008" i="1"/>
  <c r="AB1007" i="1"/>
  <c r="AA1007" i="1"/>
  <c r="AB1006" i="1"/>
  <c r="AA1006" i="1"/>
  <c r="AB1005" i="1"/>
  <c r="AA1005" i="1"/>
  <c r="AB1004" i="1"/>
  <c r="AA1004" i="1"/>
  <c r="AB1003" i="1"/>
  <c r="AA1003" i="1"/>
  <c r="AB1002" i="1"/>
  <c r="AA1002" i="1"/>
  <c r="AB1001" i="1"/>
  <c r="AA1001" i="1"/>
  <c r="AB1000" i="1"/>
  <c r="AA1000" i="1"/>
  <c r="AB999" i="1"/>
  <c r="AA999" i="1"/>
  <c r="AB998" i="1"/>
  <c r="AA998" i="1"/>
  <c r="AB997" i="1"/>
  <c r="AA997" i="1"/>
  <c r="AB996" i="1"/>
  <c r="AA996" i="1"/>
  <c r="AB995" i="1"/>
  <c r="AA995" i="1"/>
  <c r="AB994" i="1"/>
  <c r="AA994" i="1"/>
  <c r="AB993" i="1"/>
  <c r="AA993" i="1"/>
  <c r="AB992" i="1"/>
  <c r="AA992" i="1"/>
  <c r="AB991" i="1"/>
  <c r="AA991" i="1"/>
  <c r="AB990" i="1"/>
  <c r="AA990" i="1"/>
  <c r="AB989" i="1"/>
  <c r="AA989" i="1"/>
  <c r="AB988" i="1"/>
  <c r="AA988" i="1"/>
  <c r="AB987" i="1"/>
  <c r="AA987" i="1"/>
  <c r="AB986" i="1"/>
  <c r="AA986" i="1"/>
  <c r="AB985" i="1"/>
  <c r="AA985" i="1"/>
  <c r="AB984" i="1"/>
  <c r="AA984" i="1"/>
  <c r="AB983" i="1"/>
  <c r="AA983" i="1"/>
  <c r="AB982" i="1"/>
  <c r="AA982" i="1"/>
  <c r="AB981" i="1"/>
  <c r="AA981" i="1"/>
  <c r="AB980" i="1"/>
  <c r="AA980" i="1"/>
  <c r="AB979" i="1"/>
  <c r="AA979" i="1"/>
  <c r="AB978" i="1"/>
  <c r="AA978" i="1"/>
  <c r="AB977" i="1"/>
  <c r="AA977" i="1"/>
  <c r="AB976" i="1"/>
  <c r="AA976" i="1"/>
  <c r="AB975" i="1"/>
  <c r="AA975" i="1"/>
  <c r="AB974" i="1"/>
  <c r="AA974" i="1"/>
  <c r="AB973" i="1"/>
  <c r="AA973" i="1"/>
  <c r="AB972" i="1"/>
  <c r="AA972" i="1"/>
  <c r="AB971" i="1"/>
  <c r="AA971" i="1"/>
  <c r="AB970" i="1"/>
  <c r="AA970" i="1"/>
  <c r="AB969" i="1"/>
  <c r="AA969" i="1"/>
  <c r="AB968" i="1"/>
  <c r="AA968" i="1"/>
  <c r="AB967" i="1"/>
  <c r="AA967" i="1"/>
  <c r="AB966" i="1"/>
  <c r="AA966" i="1"/>
  <c r="AB965" i="1"/>
  <c r="AA965" i="1"/>
  <c r="AB964" i="1"/>
  <c r="AA964" i="1"/>
  <c r="AB963" i="1"/>
  <c r="AA963" i="1"/>
  <c r="AB962" i="1"/>
  <c r="AA962" i="1"/>
  <c r="AB961" i="1"/>
  <c r="AA961" i="1"/>
  <c r="AB960" i="1"/>
  <c r="AA960" i="1"/>
  <c r="AB959" i="1"/>
  <c r="AA959" i="1"/>
  <c r="AB958" i="1"/>
  <c r="AA958" i="1"/>
  <c r="AB957" i="1"/>
  <c r="AA957" i="1"/>
  <c r="AB956" i="1"/>
  <c r="AA956" i="1"/>
  <c r="AB955" i="1"/>
  <c r="AA955" i="1"/>
  <c r="AB954" i="1"/>
  <c r="AA954" i="1"/>
  <c r="AB953" i="1"/>
  <c r="AA953" i="1"/>
  <c r="AB952" i="1"/>
  <c r="AA952" i="1"/>
  <c r="AB951" i="1"/>
  <c r="AA951" i="1"/>
  <c r="AB950" i="1"/>
  <c r="AA950" i="1"/>
  <c r="AB949" i="1"/>
  <c r="AA949" i="1"/>
  <c r="AB948" i="1"/>
  <c r="AA948" i="1"/>
  <c r="AB947" i="1"/>
  <c r="AA947" i="1"/>
  <c r="AB946" i="1"/>
  <c r="AA946" i="1"/>
  <c r="AB945" i="1"/>
  <c r="AA945" i="1"/>
  <c r="AB944" i="1"/>
  <c r="AA944" i="1"/>
  <c r="AB943" i="1"/>
  <c r="AA943" i="1"/>
  <c r="AB942" i="1"/>
  <c r="AA942" i="1"/>
  <c r="AB941" i="1"/>
  <c r="AA941" i="1"/>
  <c r="AB940" i="1"/>
  <c r="AA940" i="1"/>
  <c r="AB939" i="1"/>
  <c r="AA939" i="1"/>
  <c r="AB938" i="1"/>
  <c r="AA938" i="1"/>
  <c r="AB937" i="1"/>
  <c r="AA937" i="1"/>
  <c r="AB936" i="1"/>
  <c r="AA936" i="1"/>
  <c r="AB935" i="1"/>
  <c r="AA935" i="1"/>
  <c r="AB934" i="1"/>
  <c r="AA934" i="1"/>
  <c r="AB933" i="1"/>
  <c r="AA933" i="1"/>
  <c r="AB932" i="1"/>
  <c r="AA932" i="1"/>
  <c r="AB931" i="1"/>
  <c r="AA931" i="1"/>
  <c r="AB930" i="1"/>
  <c r="AA930" i="1"/>
  <c r="AB929" i="1"/>
  <c r="AA929" i="1"/>
  <c r="AB928" i="1"/>
  <c r="AA928" i="1"/>
  <c r="AB927" i="1"/>
  <c r="AA927" i="1"/>
  <c r="AB926" i="1"/>
  <c r="AA926" i="1"/>
  <c r="AB925" i="1"/>
  <c r="AA925" i="1"/>
  <c r="AB924" i="1"/>
  <c r="AA924" i="1"/>
  <c r="AB923" i="1"/>
  <c r="AA923" i="1"/>
  <c r="AB922" i="1"/>
  <c r="AA922" i="1"/>
  <c r="AB921" i="1"/>
  <c r="AA921" i="1"/>
  <c r="AB920" i="1"/>
  <c r="AA920" i="1"/>
  <c r="AB919" i="1"/>
  <c r="AA919" i="1"/>
  <c r="AB918" i="1"/>
  <c r="AA918" i="1"/>
  <c r="AB917" i="1"/>
  <c r="AA917" i="1"/>
  <c r="AB916" i="1"/>
  <c r="AA916" i="1"/>
  <c r="AB915" i="1"/>
  <c r="AA915" i="1"/>
  <c r="AB914" i="1"/>
  <c r="AA914" i="1"/>
  <c r="AB913" i="1"/>
  <c r="AA913" i="1"/>
  <c r="AB912" i="1"/>
  <c r="AA912" i="1"/>
  <c r="AB911" i="1"/>
  <c r="AA911" i="1"/>
  <c r="AB910" i="1"/>
  <c r="AA910" i="1"/>
  <c r="AB909" i="1"/>
  <c r="AA909" i="1"/>
  <c r="AB908" i="1"/>
  <c r="AA908" i="1"/>
  <c r="AB907" i="1"/>
  <c r="AA907" i="1"/>
  <c r="AB906" i="1"/>
  <c r="AA906" i="1"/>
  <c r="AB905" i="1"/>
  <c r="AA905" i="1"/>
  <c r="AB904" i="1"/>
  <c r="AA904" i="1"/>
  <c r="AB903" i="1"/>
  <c r="AA903" i="1"/>
  <c r="AB902" i="1"/>
  <c r="AA902" i="1"/>
  <c r="AB901" i="1"/>
  <c r="AA901" i="1"/>
  <c r="AB900" i="1"/>
  <c r="AA900" i="1"/>
  <c r="AB899" i="1"/>
  <c r="AA899" i="1"/>
  <c r="AB898" i="1"/>
  <c r="AA898" i="1"/>
  <c r="AB897" i="1"/>
  <c r="AA897" i="1"/>
  <c r="AB896" i="1"/>
  <c r="AA896" i="1"/>
  <c r="AB895" i="1"/>
  <c r="AA895" i="1"/>
  <c r="AB894" i="1"/>
  <c r="AA894" i="1"/>
  <c r="AB893" i="1"/>
  <c r="AA893" i="1"/>
  <c r="AB892" i="1"/>
  <c r="AA892" i="1"/>
  <c r="AB891" i="1"/>
  <c r="AA891" i="1"/>
  <c r="AB890" i="1"/>
  <c r="AA890" i="1"/>
  <c r="AB889" i="1"/>
  <c r="AA889" i="1"/>
  <c r="AB888" i="1"/>
  <c r="AA888" i="1"/>
  <c r="AB887" i="1"/>
  <c r="AA887" i="1"/>
  <c r="AB886" i="1"/>
  <c r="AA886" i="1"/>
  <c r="AB885" i="1"/>
  <c r="AA885" i="1"/>
  <c r="AB884" i="1"/>
  <c r="AA884" i="1"/>
  <c r="AB883" i="1"/>
  <c r="AA883" i="1"/>
  <c r="AB882" i="1"/>
  <c r="AA882" i="1"/>
  <c r="AB881" i="1"/>
  <c r="AA881" i="1"/>
  <c r="AB880" i="1"/>
  <c r="AA880" i="1"/>
  <c r="AB879" i="1"/>
  <c r="AA879" i="1"/>
  <c r="AB878" i="1"/>
  <c r="AA878" i="1"/>
  <c r="AB877" i="1"/>
  <c r="AA877" i="1"/>
  <c r="AB876" i="1"/>
  <c r="AA876" i="1"/>
  <c r="AB875" i="1"/>
  <c r="AA875" i="1"/>
  <c r="AB874" i="1"/>
  <c r="AA874" i="1"/>
  <c r="AB873" i="1"/>
  <c r="AA873" i="1"/>
  <c r="AB872" i="1"/>
  <c r="AA872" i="1"/>
  <c r="AB871" i="1"/>
  <c r="AA871" i="1"/>
  <c r="AB870" i="1"/>
  <c r="AA870" i="1"/>
  <c r="AB869" i="1"/>
  <c r="AA869" i="1"/>
  <c r="AB868" i="1"/>
  <c r="AA868" i="1"/>
  <c r="AB867" i="1"/>
  <c r="AA867" i="1"/>
  <c r="AB866" i="1"/>
  <c r="AA866" i="1"/>
  <c r="AB865" i="1"/>
  <c r="AA865" i="1"/>
  <c r="AB864" i="1"/>
  <c r="AA864" i="1"/>
  <c r="AB863" i="1"/>
  <c r="AA863" i="1"/>
  <c r="AB862" i="1"/>
  <c r="AA862" i="1"/>
  <c r="AB861" i="1"/>
  <c r="AA861" i="1"/>
  <c r="AB860" i="1"/>
  <c r="AA860" i="1"/>
  <c r="AB859" i="1"/>
  <c r="AA859" i="1"/>
  <c r="AB858" i="1"/>
  <c r="AA858" i="1"/>
  <c r="AB857" i="1"/>
  <c r="AA857" i="1"/>
  <c r="AB856" i="1"/>
  <c r="AA856" i="1"/>
  <c r="AB855" i="1"/>
  <c r="AA855" i="1"/>
  <c r="AB854" i="1"/>
  <c r="AA854" i="1"/>
  <c r="AB853" i="1"/>
  <c r="AA853" i="1"/>
  <c r="AB852" i="1"/>
  <c r="AA852" i="1"/>
  <c r="AB851" i="1"/>
  <c r="AA851" i="1"/>
  <c r="AB850" i="1"/>
  <c r="AA850" i="1"/>
  <c r="AB849" i="1"/>
  <c r="AA849" i="1"/>
  <c r="AB848" i="1"/>
  <c r="AA848" i="1"/>
  <c r="AB847" i="1"/>
  <c r="AA847" i="1"/>
  <c r="AB846" i="1"/>
  <c r="AA846" i="1"/>
  <c r="AB845" i="1"/>
  <c r="AA845" i="1"/>
  <c r="AB844" i="1"/>
  <c r="AA844" i="1"/>
  <c r="AB843" i="1"/>
  <c r="AA843" i="1"/>
  <c r="AB842" i="1"/>
  <c r="AA842" i="1"/>
  <c r="AB841" i="1"/>
  <c r="AA841" i="1"/>
  <c r="AB840" i="1"/>
  <c r="AA840" i="1"/>
  <c r="AB839" i="1"/>
  <c r="AA839" i="1"/>
  <c r="AB838" i="1"/>
  <c r="AA838" i="1"/>
  <c r="AB837" i="1"/>
  <c r="AA837" i="1"/>
  <c r="AB836" i="1"/>
  <c r="AA836" i="1"/>
  <c r="AB835" i="1"/>
  <c r="AA835" i="1"/>
  <c r="AB834" i="1"/>
  <c r="AA834" i="1"/>
  <c r="AB833" i="1"/>
  <c r="AA833" i="1"/>
  <c r="AB832" i="1"/>
  <c r="AA832" i="1"/>
  <c r="AB831" i="1"/>
  <c r="AA831" i="1"/>
  <c r="AB830" i="1"/>
  <c r="AA830" i="1"/>
  <c r="AB829" i="1"/>
  <c r="AA829" i="1"/>
  <c r="AB828" i="1"/>
  <c r="AA828" i="1"/>
  <c r="AB827" i="1"/>
  <c r="AA827" i="1"/>
  <c r="AB826" i="1"/>
  <c r="AA826" i="1"/>
  <c r="AB825" i="1"/>
  <c r="AA825" i="1"/>
  <c r="AB824" i="1"/>
  <c r="AA824" i="1"/>
  <c r="AB823" i="1"/>
  <c r="AA823" i="1"/>
  <c r="AB822" i="1"/>
  <c r="AA822" i="1"/>
  <c r="AB821" i="1"/>
  <c r="AA821" i="1"/>
  <c r="AB820" i="1"/>
  <c r="AA820" i="1"/>
  <c r="AB819" i="1"/>
  <c r="AA819" i="1"/>
  <c r="AB818" i="1"/>
  <c r="AA818" i="1"/>
  <c r="AB817" i="1"/>
  <c r="AA817" i="1"/>
  <c r="AB816" i="1"/>
  <c r="AA816" i="1"/>
  <c r="AB815" i="1"/>
  <c r="AA815" i="1"/>
  <c r="AB814" i="1"/>
  <c r="AA814" i="1"/>
  <c r="AB813" i="1"/>
  <c r="AA813" i="1"/>
  <c r="AB812" i="1"/>
  <c r="AA812" i="1"/>
  <c r="AB811" i="1"/>
  <c r="AA811" i="1"/>
  <c r="AB810" i="1"/>
  <c r="AA810" i="1"/>
  <c r="AB809" i="1"/>
  <c r="AA809" i="1"/>
  <c r="AB808" i="1"/>
  <c r="AA808" i="1"/>
  <c r="AB807" i="1"/>
  <c r="AA807" i="1"/>
  <c r="AB806" i="1"/>
  <c r="AA806" i="1"/>
  <c r="AB805" i="1"/>
  <c r="AA805" i="1"/>
  <c r="AB804" i="1"/>
  <c r="AA804" i="1"/>
  <c r="AB803" i="1"/>
  <c r="AA803" i="1"/>
  <c r="AB802" i="1"/>
  <c r="AA802" i="1"/>
  <c r="AB801" i="1"/>
  <c r="AA801" i="1"/>
  <c r="AB800" i="1"/>
  <c r="AA800" i="1"/>
  <c r="AB799" i="1"/>
  <c r="AA799" i="1"/>
  <c r="AB798" i="1"/>
  <c r="AA798" i="1"/>
  <c r="AB797" i="1"/>
  <c r="AA797" i="1"/>
  <c r="AB796" i="1"/>
  <c r="AA796" i="1"/>
  <c r="AB795" i="1"/>
  <c r="AA795" i="1"/>
  <c r="AB794" i="1"/>
  <c r="AA794" i="1"/>
  <c r="AB793" i="1"/>
  <c r="AA793" i="1"/>
  <c r="AB792" i="1"/>
  <c r="AA792" i="1"/>
  <c r="AB791" i="1"/>
  <c r="AA791" i="1"/>
  <c r="AB790" i="1"/>
  <c r="AA790" i="1"/>
  <c r="AB789" i="1"/>
  <c r="AA789" i="1"/>
  <c r="AB788" i="1"/>
  <c r="AA788" i="1"/>
  <c r="AB787" i="1"/>
  <c r="AA787" i="1"/>
  <c r="AB786" i="1"/>
  <c r="AA786" i="1"/>
  <c r="AB785" i="1"/>
  <c r="AA785" i="1"/>
  <c r="AB784" i="1"/>
  <c r="AA784" i="1"/>
  <c r="AB783" i="1"/>
  <c r="AA783" i="1"/>
  <c r="AB782" i="1"/>
  <c r="AA782" i="1"/>
  <c r="AB781" i="1"/>
  <c r="AA781" i="1"/>
  <c r="AB780" i="1"/>
  <c r="AA780" i="1"/>
  <c r="AB779" i="1"/>
  <c r="AA779" i="1"/>
  <c r="AB778" i="1"/>
  <c r="AA778" i="1"/>
  <c r="AB777" i="1"/>
  <c r="AA777" i="1"/>
  <c r="AB776" i="1"/>
  <c r="AA776" i="1"/>
  <c r="AB775" i="1"/>
  <c r="AA775" i="1"/>
  <c r="AB774" i="1"/>
  <c r="AA774" i="1"/>
  <c r="AB773" i="1"/>
  <c r="AA773" i="1"/>
  <c r="AB772" i="1"/>
  <c r="AA772" i="1"/>
  <c r="AB771" i="1"/>
  <c r="AA771" i="1"/>
  <c r="AB770" i="1"/>
  <c r="AA770" i="1"/>
  <c r="AB769" i="1"/>
  <c r="AA769" i="1"/>
  <c r="AB768" i="1"/>
  <c r="AA768" i="1"/>
  <c r="AB767" i="1"/>
  <c r="AA767" i="1"/>
  <c r="AB766" i="1"/>
  <c r="AA766" i="1"/>
  <c r="AB765" i="1"/>
  <c r="AA765" i="1"/>
  <c r="AB764" i="1"/>
  <c r="AA764" i="1"/>
  <c r="AB763" i="1"/>
  <c r="AA763" i="1"/>
  <c r="AB762" i="1"/>
  <c r="AA762" i="1"/>
  <c r="AB761" i="1"/>
  <c r="AA761" i="1"/>
  <c r="AB760" i="1"/>
  <c r="AA760" i="1"/>
  <c r="AB759" i="1"/>
  <c r="AA759" i="1"/>
  <c r="AB758" i="1"/>
  <c r="AA758" i="1"/>
  <c r="AB757" i="1"/>
  <c r="AA757" i="1"/>
  <c r="AB756" i="1"/>
  <c r="AA756" i="1"/>
  <c r="AB755" i="1"/>
  <c r="AA755" i="1"/>
  <c r="AB754" i="1"/>
  <c r="AA754" i="1"/>
  <c r="AB753" i="1"/>
  <c r="AA753" i="1"/>
  <c r="AB752" i="1"/>
  <c r="AA752" i="1"/>
  <c r="AB751" i="1"/>
  <c r="AA751" i="1"/>
  <c r="AB750" i="1"/>
  <c r="AA750" i="1"/>
  <c r="AB749" i="1"/>
  <c r="AA749" i="1"/>
  <c r="AB748" i="1"/>
  <c r="AA748" i="1"/>
  <c r="AB747" i="1"/>
  <c r="AA747" i="1"/>
  <c r="AB746" i="1"/>
  <c r="AA746" i="1"/>
  <c r="AB745" i="1"/>
  <c r="AA745" i="1"/>
  <c r="AB744" i="1"/>
  <c r="AA744" i="1"/>
  <c r="AB743" i="1"/>
  <c r="AA743" i="1"/>
  <c r="AB742" i="1"/>
  <c r="AA742" i="1"/>
  <c r="AB741" i="1"/>
  <c r="AA741" i="1"/>
  <c r="AB740" i="1"/>
  <c r="AA740" i="1"/>
  <c r="AB739" i="1"/>
  <c r="AA739" i="1"/>
  <c r="AB738" i="1"/>
  <c r="AA738" i="1"/>
  <c r="AB737" i="1"/>
  <c r="AA737" i="1"/>
  <c r="AB736" i="1"/>
  <c r="AA736" i="1"/>
  <c r="AB735" i="1"/>
  <c r="AA735" i="1"/>
  <c r="AB734" i="1"/>
  <c r="AA734" i="1"/>
  <c r="AB733" i="1"/>
  <c r="AA733" i="1"/>
  <c r="AB732" i="1"/>
  <c r="AA732" i="1"/>
  <c r="AB731" i="1"/>
  <c r="AA731" i="1"/>
  <c r="AB730" i="1"/>
  <c r="AA730" i="1"/>
  <c r="AB729" i="1"/>
  <c r="AA729" i="1"/>
  <c r="AB728" i="1"/>
  <c r="AA728" i="1"/>
  <c r="AB727" i="1"/>
  <c r="AA727" i="1"/>
  <c r="AB726" i="1"/>
  <c r="AA726" i="1"/>
  <c r="AB725" i="1"/>
  <c r="AA725" i="1"/>
  <c r="AB724" i="1"/>
  <c r="AA724" i="1"/>
  <c r="AB723" i="1"/>
  <c r="AA723" i="1"/>
  <c r="AB722" i="1"/>
  <c r="AA722" i="1"/>
  <c r="AB721" i="1"/>
  <c r="AA721" i="1"/>
  <c r="AB720" i="1"/>
  <c r="AA720" i="1"/>
  <c r="AB719" i="1"/>
  <c r="AA719" i="1"/>
  <c r="AB718" i="1"/>
  <c r="AA718" i="1"/>
  <c r="AB717" i="1"/>
  <c r="AA717" i="1"/>
  <c r="AB716" i="1"/>
  <c r="AA716" i="1"/>
  <c r="AB715" i="1"/>
  <c r="AA715" i="1"/>
  <c r="AB714" i="1"/>
  <c r="AA714" i="1"/>
  <c r="AB713" i="1"/>
  <c r="AA713" i="1"/>
  <c r="AB712" i="1"/>
  <c r="AA712" i="1"/>
  <c r="AB711" i="1"/>
  <c r="AA711" i="1"/>
  <c r="AB710" i="1"/>
  <c r="AA710" i="1"/>
  <c r="AB709" i="1"/>
  <c r="AA709" i="1"/>
  <c r="AB708" i="1"/>
  <c r="AA708" i="1"/>
  <c r="AB707" i="1"/>
  <c r="AA707" i="1"/>
  <c r="AB706" i="1"/>
  <c r="AA706" i="1"/>
  <c r="AB705" i="1"/>
  <c r="AA705" i="1"/>
  <c r="AB704" i="1"/>
  <c r="AA704" i="1"/>
  <c r="AB703" i="1"/>
  <c r="AA703" i="1"/>
  <c r="AB702" i="1"/>
  <c r="AA702" i="1"/>
  <c r="AB701" i="1"/>
  <c r="AA701" i="1"/>
  <c r="AB700" i="1"/>
  <c r="AA700" i="1"/>
  <c r="AB699" i="1"/>
  <c r="AA699" i="1"/>
  <c r="AB698" i="1"/>
  <c r="AA698" i="1"/>
  <c r="AB697" i="1"/>
  <c r="AA697" i="1"/>
  <c r="AB696" i="1"/>
  <c r="AA696" i="1"/>
  <c r="AB695" i="1"/>
  <c r="AA695" i="1"/>
  <c r="AB694" i="1"/>
  <c r="AA694" i="1"/>
  <c r="AB693" i="1"/>
  <c r="AA693" i="1"/>
  <c r="AB692" i="1"/>
  <c r="AA692" i="1"/>
  <c r="AB691" i="1"/>
  <c r="AA691" i="1"/>
  <c r="AB690" i="1"/>
  <c r="AA690" i="1"/>
  <c r="AB689" i="1"/>
  <c r="AA689" i="1"/>
  <c r="AB688" i="1"/>
  <c r="AA688" i="1"/>
  <c r="AB687" i="1"/>
  <c r="AA687" i="1"/>
  <c r="AB686" i="1"/>
  <c r="AA686" i="1"/>
  <c r="AB685" i="1"/>
  <c r="AA685" i="1"/>
  <c r="AB684" i="1"/>
  <c r="AA684" i="1"/>
  <c r="AB683" i="1"/>
  <c r="AA683" i="1"/>
  <c r="AB682" i="1"/>
  <c r="AA682" i="1"/>
  <c r="AB681" i="1"/>
  <c r="AA681" i="1"/>
  <c r="AB680" i="1"/>
  <c r="AA680" i="1"/>
  <c r="AB679" i="1"/>
  <c r="AA679" i="1"/>
  <c r="AB678" i="1"/>
  <c r="AA678" i="1"/>
  <c r="AB677" i="1"/>
  <c r="AA677" i="1"/>
  <c r="AB676" i="1"/>
  <c r="AA676" i="1"/>
  <c r="AB675" i="1"/>
  <c r="AA675" i="1"/>
  <c r="AB674" i="1"/>
  <c r="AA674" i="1"/>
  <c r="AB673" i="1"/>
  <c r="AA673" i="1"/>
  <c r="AB672" i="1"/>
  <c r="AA672" i="1"/>
  <c r="AB671" i="1"/>
  <c r="AA671" i="1"/>
  <c r="AB670" i="1"/>
  <c r="AA670" i="1"/>
  <c r="AB669" i="1"/>
  <c r="AA669" i="1"/>
  <c r="AB668" i="1"/>
  <c r="AA668" i="1"/>
  <c r="AB667" i="1"/>
  <c r="AA667" i="1"/>
  <c r="AB666" i="1"/>
  <c r="AA666" i="1"/>
  <c r="AB665" i="1"/>
  <c r="AA665" i="1"/>
  <c r="AB664" i="1"/>
  <c r="AA664" i="1"/>
  <c r="AB663" i="1"/>
  <c r="AA663" i="1"/>
  <c r="AB662" i="1"/>
  <c r="AA662" i="1"/>
  <c r="AB661" i="1"/>
  <c r="AA661" i="1"/>
  <c r="AB660" i="1"/>
  <c r="AA660" i="1"/>
  <c r="AB659" i="1"/>
  <c r="AA659" i="1"/>
  <c r="AB658" i="1"/>
  <c r="AA658" i="1"/>
  <c r="AB657" i="1"/>
  <c r="AA657" i="1"/>
  <c r="AB656" i="1"/>
  <c r="AA656" i="1"/>
  <c r="AB655" i="1"/>
  <c r="AA655" i="1"/>
  <c r="AB654" i="1"/>
  <c r="AA654" i="1"/>
  <c r="AB653" i="1"/>
  <c r="AA653" i="1"/>
  <c r="AB652" i="1"/>
  <c r="AA652" i="1"/>
  <c r="AB651" i="1"/>
  <c r="AA651" i="1"/>
  <c r="AB650" i="1"/>
  <c r="AA650" i="1"/>
  <c r="AB649" i="1"/>
  <c r="AA649" i="1"/>
  <c r="AB648" i="1"/>
  <c r="AA648" i="1"/>
  <c r="AB647" i="1"/>
  <c r="AA647" i="1"/>
  <c r="AB646" i="1"/>
  <c r="AA646" i="1"/>
  <c r="AB645" i="1"/>
  <c r="AA645" i="1"/>
  <c r="AB644" i="1"/>
  <c r="AA644" i="1"/>
  <c r="AB643" i="1"/>
  <c r="AA643" i="1"/>
  <c r="AB642" i="1"/>
  <c r="AA642" i="1"/>
  <c r="AB641" i="1"/>
  <c r="AA641" i="1"/>
  <c r="AB640" i="1"/>
  <c r="AA640" i="1"/>
  <c r="AB639" i="1"/>
  <c r="AA639" i="1"/>
  <c r="AB638" i="1"/>
  <c r="AA638" i="1"/>
  <c r="AB637" i="1"/>
  <c r="AA637" i="1"/>
  <c r="AB636" i="1"/>
  <c r="AA636" i="1"/>
  <c r="AB635" i="1"/>
  <c r="AA635" i="1"/>
  <c r="AB634" i="1"/>
  <c r="AA634" i="1"/>
  <c r="AB633" i="1"/>
  <c r="AA633" i="1"/>
  <c r="AB632" i="1"/>
  <c r="AA632" i="1"/>
  <c r="AB631" i="1"/>
  <c r="AA631" i="1"/>
  <c r="AB630" i="1"/>
  <c r="AA630" i="1"/>
  <c r="AB629" i="1"/>
  <c r="AA629" i="1"/>
  <c r="AB628" i="1"/>
  <c r="AA628" i="1"/>
  <c r="AB627" i="1"/>
  <c r="AA627" i="1"/>
  <c r="AB626" i="1"/>
  <c r="AA626" i="1"/>
  <c r="AB625" i="1"/>
  <c r="AA625" i="1"/>
  <c r="AB624" i="1"/>
  <c r="AA624" i="1"/>
  <c r="AB623" i="1"/>
  <c r="AA623" i="1"/>
  <c r="AB622" i="1"/>
  <c r="AA622" i="1"/>
  <c r="AB621" i="1"/>
  <c r="AA621" i="1"/>
  <c r="AB620" i="1"/>
  <c r="AA620" i="1"/>
  <c r="AB619" i="1"/>
  <c r="AA619" i="1"/>
  <c r="AB618" i="1"/>
  <c r="AA618" i="1"/>
  <c r="AB617" i="1"/>
  <c r="AA617" i="1"/>
  <c r="AB616" i="1"/>
  <c r="AA616" i="1"/>
  <c r="AB615" i="1"/>
  <c r="AA615" i="1"/>
  <c r="AB614" i="1"/>
  <c r="AA614" i="1"/>
  <c r="AB613" i="1"/>
  <c r="AA613" i="1"/>
  <c r="AB612" i="1"/>
  <c r="AA612" i="1"/>
  <c r="AB611" i="1"/>
  <c r="AA611" i="1"/>
  <c r="AB610" i="1"/>
  <c r="AA610" i="1"/>
  <c r="AB609" i="1"/>
  <c r="AA609" i="1"/>
  <c r="AB608" i="1"/>
  <c r="AA608" i="1"/>
  <c r="AB607" i="1"/>
  <c r="AA607" i="1"/>
  <c r="AB606" i="1"/>
  <c r="AA606" i="1"/>
  <c r="AB605" i="1"/>
  <c r="AA605" i="1"/>
  <c r="AB604" i="1"/>
  <c r="AA604" i="1"/>
  <c r="AB603" i="1"/>
  <c r="AA603" i="1"/>
  <c r="AB602" i="1"/>
  <c r="AA602" i="1"/>
  <c r="AB601" i="1"/>
  <c r="AA601" i="1"/>
  <c r="AB600" i="1"/>
  <c r="AA600" i="1"/>
  <c r="AB599" i="1"/>
  <c r="AA599" i="1"/>
  <c r="AB598" i="1"/>
  <c r="AA598" i="1"/>
  <c r="AB597" i="1"/>
  <c r="AA597" i="1"/>
  <c r="AB596" i="1"/>
  <c r="AA596" i="1"/>
  <c r="AB595" i="1"/>
  <c r="AA595" i="1"/>
  <c r="AB594" i="1"/>
  <c r="AA594" i="1"/>
  <c r="AB593" i="1"/>
  <c r="AA593" i="1"/>
  <c r="AB592" i="1"/>
  <c r="AA592" i="1"/>
  <c r="AB591" i="1"/>
  <c r="AA591" i="1"/>
  <c r="AB590" i="1"/>
  <c r="AA590" i="1"/>
  <c r="AB589" i="1"/>
  <c r="AA589" i="1"/>
  <c r="AB588" i="1"/>
  <c r="AA588" i="1"/>
  <c r="AB587" i="1"/>
  <c r="AA587" i="1"/>
  <c r="AB586" i="1"/>
  <c r="AA586" i="1"/>
  <c r="AB585" i="1"/>
  <c r="AA585" i="1"/>
  <c r="AB584" i="1"/>
  <c r="AA584" i="1"/>
  <c r="AB583" i="1"/>
  <c r="AA583" i="1"/>
  <c r="AB582" i="1"/>
  <c r="AA582" i="1"/>
  <c r="AB581" i="1"/>
  <c r="AA581" i="1"/>
  <c r="AB580" i="1"/>
  <c r="AA580" i="1"/>
  <c r="AB579" i="1"/>
  <c r="AA579" i="1"/>
  <c r="AB578" i="1"/>
  <c r="AA578" i="1"/>
  <c r="AB577" i="1"/>
  <c r="AA577" i="1"/>
  <c r="AB576" i="1"/>
  <c r="AA576" i="1"/>
  <c r="AB575" i="1"/>
  <c r="AA575" i="1"/>
  <c r="AB574" i="1"/>
  <c r="AA574" i="1"/>
  <c r="AB573" i="1"/>
  <c r="AA573" i="1"/>
  <c r="AB572" i="1"/>
  <c r="AA572" i="1"/>
  <c r="AB571" i="1"/>
  <c r="AA571" i="1"/>
  <c r="AB570" i="1"/>
  <c r="AA570" i="1"/>
  <c r="AB569" i="1"/>
  <c r="AA569" i="1"/>
  <c r="AB568" i="1"/>
  <c r="AA568" i="1"/>
  <c r="AB567" i="1"/>
  <c r="AA567" i="1"/>
  <c r="AB566" i="1"/>
  <c r="AA566" i="1"/>
  <c r="AB565" i="1"/>
  <c r="AA565" i="1"/>
  <c r="AB564" i="1"/>
  <c r="AA564" i="1"/>
  <c r="AB563" i="1"/>
  <c r="AA563" i="1"/>
  <c r="AB562" i="1"/>
  <c r="AA562" i="1"/>
  <c r="AB561" i="1"/>
  <c r="AA561" i="1"/>
  <c r="AB560" i="1"/>
  <c r="AA560" i="1"/>
  <c r="AB559" i="1"/>
  <c r="AA559" i="1"/>
  <c r="AB558" i="1"/>
  <c r="AA558" i="1"/>
  <c r="AB557" i="1"/>
  <c r="AA557" i="1"/>
  <c r="AB556" i="1"/>
  <c r="AA556" i="1"/>
  <c r="AB555" i="1"/>
  <c r="AA555" i="1"/>
  <c r="AB554" i="1"/>
  <c r="AA554" i="1"/>
  <c r="AB553" i="1"/>
  <c r="AA553" i="1"/>
  <c r="AB552" i="1"/>
  <c r="AA552" i="1"/>
  <c r="AB551" i="1"/>
  <c r="AA551" i="1"/>
  <c r="AB550" i="1"/>
  <c r="AA550" i="1"/>
  <c r="AB549" i="1"/>
  <c r="AA549" i="1"/>
  <c r="AB548" i="1"/>
  <c r="AA548" i="1"/>
  <c r="AB547" i="1"/>
  <c r="AA547" i="1"/>
  <c r="AB546" i="1"/>
  <c r="AA546" i="1"/>
  <c r="AB545" i="1"/>
  <c r="AA545" i="1"/>
  <c r="AB544" i="1"/>
  <c r="AA544" i="1"/>
  <c r="AB543" i="1"/>
  <c r="AA543" i="1"/>
  <c r="AB542" i="1"/>
  <c r="AA542" i="1"/>
  <c r="AB541" i="1"/>
  <c r="AA541" i="1"/>
  <c r="AB540" i="1"/>
  <c r="AA540" i="1"/>
  <c r="AB539" i="1"/>
  <c r="AA539" i="1"/>
  <c r="AB538" i="1"/>
  <c r="AA538" i="1"/>
  <c r="AB537" i="1"/>
  <c r="AA537" i="1"/>
  <c r="AB536" i="1"/>
  <c r="AA536" i="1"/>
  <c r="AB535" i="1"/>
  <c r="AA535" i="1"/>
  <c r="AB534" i="1"/>
  <c r="AA534" i="1"/>
  <c r="AB533" i="1"/>
  <c r="AA533" i="1"/>
  <c r="AB532" i="1"/>
  <c r="AA532" i="1"/>
  <c r="AB531" i="1"/>
  <c r="AA531" i="1"/>
  <c r="AB530" i="1"/>
  <c r="AA530" i="1"/>
  <c r="AB529" i="1"/>
  <c r="AA529" i="1"/>
  <c r="AB528" i="1"/>
  <c r="AA528" i="1"/>
  <c r="AB527" i="1"/>
  <c r="AA527" i="1"/>
  <c r="AB526" i="1"/>
  <c r="AA526" i="1"/>
  <c r="AB525" i="1"/>
  <c r="AA525" i="1"/>
  <c r="AB524" i="1"/>
  <c r="AA524" i="1"/>
  <c r="AB523" i="1"/>
  <c r="AA523" i="1"/>
  <c r="AB522" i="1"/>
  <c r="AA522" i="1"/>
  <c r="AB521" i="1"/>
  <c r="AA521" i="1"/>
  <c r="AB520" i="1"/>
  <c r="AA520" i="1"/>
  <c r="AB519" i="1"/>
  <c r="AA519" i="1"/>
  <c r="AB518" i="1"/>
  <c r="AA518" i="1"/>
  <c r="AB517" i="1"/>
  <c r="AA517" i="1"/>
  <c r="AB516" i="1"/>
  <c r="AA516" i="1"/>
  <c r="AB515" i="1"/>
  <c r="AA515" i="1"/>
  <c r="AB514" i="1"/>
  <c r="AA514" i="1"/>
  <c r="AB513" i="1"/>
  <c r="AA513" i="1"/>
  <c r="AB512" i="1"/>
  <c r="AA512" i="1"/>
  <c r="AB511" i="1"/>
  <c r="AA511" i="1"/>
  <c r="AB510" i="1"/>
  <c r="AA510" i="1"/>
  <c r="AB509" i="1"/>
  <c r="AA509" i="1"/>
  <c r="AB508" i="1"/>
  <c r="AA508" i="1"/>
  <c r="AB507" i="1"/>
  <c r="AA507" i="1"/>
  <c r="AB506" i="1"/>
  <c r="AA506" i="1"/>
  <c r="AB505" i="1"/>
  <c r="AA505" i="1"/>
  <c r="AB504" i="1"/>
  <c r="AA504" i="1"/>
  <c r="AB503" i="1"/>
  <c r="AA503" i="1"/>
  <c r="AB502" i="1"/>
  <c r="AA502" i="1"/>
  <c r="AB501" i="1"/>
  <c r="AA501" i="1"/>
  <c r="AB500" i="1"/>
  <c r="AA500" i="1"/>
  <c r="AB499" i="1"/>
  <c r="AA499" i="1"/>
  <c r="AB498" i="1"/>
  <c r="AA498" i="1"/>
  <c r="AB497" i="1"/>
  <c r="AA497" i="1"/>
  <c r="AB496" i="1"/>
  <c r="AA496" i="1"/>
  <c r="AB495" i="1"/>
  <c r="AA495" i="1"/>
  <c r="AB494" i="1"/>
  <c r="AA494" i="1"/>
  <c r="AB493" i="1"/>
  <c r="AA493" i="1"/>
  <c r="AB492" i="1"/>
  <c r="AA492" i="1"/>
  <c r="AB491" i="1"/>
  <c r="AA491" i="1"/>
  <c r="AB490" i="1"/>
  <c r="AA490" i="1"/>
  <c r="AB489" i="1"/>
  <c r="AA489" i="1"/>
  <c r="AB488" i="1"/>
  <c r="AA488" i="1"/>
  <c r="AB487" i="1"/>
  <c r="AA487" i="1"/>
  <c r="AB486" i="1"/>
  <c r="AA486" i="1"/>
  <c r="AB485" i="1"/>
  <c r="AA485" i="1"/>
  <c r="AB484" i="1"/>
  <c r="AA484" i="1"/>
  <c r="AB483" i="1"/>
  <c r="AA483" i="1"/>
  <c r="AB482" i="1"/>
  <c r="AA482" i="1"/>
  <c r="AB481" i="1"/>
  <c r="AA481" i="1"/>
  <c r="AB480" i="1"/>
  <c r="AA480" i="1"/>
  <c r="AB479" i="1"/>
  <c r="AA479" i="1"/>
  <c r="AB478" i="1"/>
  <c r="AA478" i="1"/>
  <c r="AB477" i="1"/>
  <c r="AA477" i="1"/>
  <c r="AB476" i="1"/>
  <c r="AA476" i="1"/>
  <c r="AB475" i="1"/>
  <c r="AA475" i="1"/>
  <c r="AB474" i="1"/>
  <c r="AA474" i="1"/>
  <c r="AB473" i="1"/>
  <c r="AA473" i="1"/>
  <c r="AB472" i="1"/>
  <c r="AA472" i="1"/>
  <c r="AB471" i="1"/>
  <c r="AA471" i="1"/>
  <c r="AB470" i="1"/>
  <c r="AA470" i="1"/>
  <c r="AB469" i="1"/>
  <c r="AA469" i="1"/>
  <c r="AB468" i="1"/>
  <c r="AA468" i="1"/>
  <c r="AB467" i="1"/>
  <c r="AA467" i="1"/>
  <c r="AB466" i="1"/>
  <c r="AA466" i="1"/>
  <c r="AB465" i="1"/>
  <c r="AA465" i="1"/>
  <c r="AB464" i="1"/>
  <c r="AA464" i="1"/>
  <c r="AB463" i="1"/>
  <c r="AA463" i="1"/>
  <c r="AB462" i="1"/>
  <c r="AA462" i="1"/>
  <c r="AB461" i="1"/>
  <c r="AA461" i="1"/>
  <c r="AB460" i="1"/>
  <c r="AA460" i="1"/>
  <c r="AB459" i="1"/>
  <c r="AA459" i="1"/>
  <c r="AB458" i="1"/>
  <c r="AA458" i="1"/>
  <c r="AB457" i="1"/>
  <c r="AA457" i="1"/>
  <c r="AB456" i="1"/>
  <c r="AA456" i="1"/>
  <c r="AB455" i="1"/>
  <c r="AA455" i="1"/>
  <c r="AB454" i="1"/>
  <c r="AA454" i="1"/>
  <c r="AB453" i="1"/>
  <c r="AA453" i="1"/>
  <c r="AB452" i="1"/>
  <c r="AA452" i="1"/>
  <c r="AB451" i="1"/>
  <c r="AA451" i="1"/>
  <c r="AB450" i="1"/>
  <c r="AA450" i="1"/>
  <c r="AB449" i="1"/>
  <c r="AA449" i="1"/>
  <c r="AB448" i="1"/>
  <c r="AA448" i="1"/>
  <c r="AB447" i="1"/>
  <c r="AA447" i="1"/>
  <c r="AB446" i="1"/>
  <c r="AA446" i="1"/>
  <c r="AB445" i="1"/>
  <c r="AA445" i="1"/>
  <c r="AB444" i="1"/>
  <c r="AA444" i="1"/>
  <c r="AB443" i="1"/>
  <c r="AA443" i="1"/>
  <c r="AB442" i="1"/>
  <c r="AA442" i="1"/>
  <c r="AB441" i="1"/>
  <c r="AA441" i="1"/>
  <c r="AB440" i="1"/>
  <c r="AA440" i="1"/>
  <c r="AB439" i="1"/>
  <c r="AA439" i="1"/>
  <c r="AB438" i="1"/>
  <c r="AA438" i="1"/>
  <c r="AB437" i="1"/>
  <c r="AA437" i="1"/>
  <c r="AB436" i="1"/>
  <c r="AA436" i="1"/>
  <c r="AB435" i="1"/>
  <c r="AA435" i="1"/>
  <c r="AB434" i="1"/>
  <c r="AA434" i="1"/>
  <c r="AB433" i="1"/>
  <c r="AA433" i="1"/>
  <c r="AB432" i="1"/>
  <c r="AA432" i="1"/>
  <c r="AB431" i="1"/>
  <c r="AA431" i="1"/>
  <c r="AB430" i="1"/>
  <c r="AA430" i="1"/>
  <c r="AB429" i="1"/>
  <c r="AA429" i="1"/>
  <c r="AB428" i="1"/>
  <c r="AA428" i="1"/>
  <c r="AB427" i="1"/>
  <c r="AA427" i="1"/>
  <c r="AB426" i="1"/>
  <c r="AA426" i="1"/>
  <c r="AB425" i="1"/>
  <c r="AA425" i="1"/>
  <c r="AB424" i="1"/>
  <c r="AA424" i="1"/>
  <c r="AB423" i="1"/>
  <c r="AA423" i="1"/>
  <c r="AB422" i="1"/>
  <c r="AA422" i="1"/>
  <c r="AB421" i="1"/>
  <c r="AA421" i="1"/>
  <c r="AB420" i="1"/>
  <c r="AA420" i="1"/>
  <c r="AB419" i="1"/>
  <c r="AA419" i="1"/>
  <c r="AB418" i="1"/>
  <c r="AA418" i="1"/>
  <c r="AB417" i="1"/>
  <c r="AA417" i="1"/>
  <c r="AB416" i="1"/>
  <c r="AA416" i="1"/>
  <c r="AB415" i="1"/>
  <c r="AA415" i="1"/>
  <c r="AB414" i="1"/>
  <c r="AA414" i="1"/>
  <c r="AB413" i="1"/>
  <c r="AA413" i="1"/>
  <c r="AB412" i="1"/>
  <c r="AA412" i="1"/>
  <c r="AB411" i="1"/>
  <c r="AA411" i="1"/>
  <c r="AB410" i="1"/>
  <c r="AA410" i="1"/>
  <c r="AB409" i="1"/>
  <c r="AA409" i="1"/>
  <c r="AB408" i="1"/>
  <c r="AA408" i="1"/>
  <c r="AB407" i="1"/>
  <c r="AA407" i="1"/>
  <c r="AB406" i="1"/>
  <c r="AA406" i="1"/>
  <c r="AB405" i="1"/>
  <c r="AA405" i="1"/>
  <c r="AB404" i="1"/>
  <c r="AA404" i="1"/>
  <c r="AB403" i="1"/>
  <c r="AA403" i="1"/>
  <c r="AB402" i="1"/>
  <c r="AA402" i="1"/>
  <c r="AB401" i="1"/>
  <c r="AA401" i="1"/>
  <c r="AB400" i="1"/>
  <c r="AA400" i="1"/>
  <c r="AB399" i="1"/>
  <c r="AA399" i="1"/>
  <c r="AB398" i="1"/>
  <c r="AA398" i="1"/>
  <c r="AB397" i="1"/>
  <c r="AA397" i="1"/>
  <c r="AB396" i="1"/>
  <c r="AA396" i="1"/>
  <c r="AB395" i="1"/>
  <c r="AA395" i="1"/>
  <c r="AB394" i="1"/>
  <c r="AA394" i="1"/>
  <c r="AB393" i="1"/>
  <c r="AA393" i="1"/>
  <c r="AB392" i="1"/>
  <c r="AA392" i="1"/>
  <c r="AB391" i="1"/>
  <c r="AA391" i="1"/>
  <c r="AB390" i="1"/>
  <c r="AA390" i="1"/>
  <c r="AB389" i="1"/>
  <c r="AA389" i="1"/>
  <c r="AB388" i="1"/>
  <c r="AA388" i="1"/>
  <c r="AB387" i="1"/>
  <c r="AA387" i="1"/>
  <c r="AB386" i="1"/>
  <c r="AA386" i="1"/>
  <c r="AB385" i="1"/>
  <c r="AA385" i="1"/>
  <c r="AB384" i="1"/>
  <c r="AA384" i="1"/>
  <c r="AB383" i="1"/>
  <c r="AA383" i="1"/>
  <c r="AB382" i="1"/>
  <c r="AA382" i="1"/>
  <c r="AB381" i="1"/>
  <c r="AA381" i="1"/>
  <c r="AB380" i="1"/>
  <c r="AA380" i="1"/>
  <c r="AB379" i="1"/>
  <c r="AA379" i="1"/>
  <c r="AB378" i="1"/>
  <c r="AA378" i="1"/>
  <c r="AB377" i="1"/>
  <c r="AA377" i="1"/>
  <c r="AB376" i="1"/>
  <c r="AA376" i="1"/>
  <c r="AB375" i="1"/>
  <c r="AA375" i="1"/>
  <c r="AB374" i="1"/>
  <c r="AA374" i="1"/>
  <c r="AB373" i="1"/>
  <c r="AA373" i="1"/>
  <c r="AB372" i="1"/>
  <c r="AA372" i="1"/>
  <c r="AB371" i="1"/>
  <c r="AA371" i="1"/>
  <c r="AB370" i="1"/>
  <c r="AA370" i="1"/>
  <c r="AB369" i="1"/>
  <c r="AA369" i="1"/>
  <c r="AB368" i="1"/>
  <c r="AA368" i="1"/>
  <c r="AB367" i="1"/>
  <c r="AA367" i="1"/>
  <c r="AB366" i="1"/>
  <c r="AA366" i="1"/>
  <c r="AB365" i="1"/>
  <c r="AA365" i="1"/>
  <c r="AB364" i="1"/>
  <c r="AA364" i="1"/>
  <c r="AB363" i="1"/>
  <c r="AA363" i="1"/>
  <c r="AB362" i="1"/>
  <c r="AA362" i="1"/>
  <c r="AB361" i="1"/>
  <c r="AA361" i="1"/>
  <c r="AB360" i="1"/>
  <c r="AA360" i="1"/>
  <c r="AB359" i="1"/>
  <c r="AA359" i="1"/>
  <c r="AB358" i="1"/>
  <c r="AA358" i="1"/>
  <c r="AB357" i="1"/>
  <c r="AA357" i="1"/>
  <c r="AB356" i="1"/>
  <c r="AA356" i="1"/>
  <c r="AB355" i="1"/>
  <c r="AA355" i="1"/>
  <c r="AB354" i="1"/>
  <c r="AA354" i="1"/>
  <c r="AB353" i="1"/>
  <c r="AA353" i="1"/>
  <c r="AB352" i="1"/>
  <c r="AA352" i="1"/>
  <c r="AB351" i="1"/>
  <c r="AA351" i="1"/>
  <c r="AB350" i="1"/>
  <c r="AA350" i="1"/>
  <c r="AB349" i="1"/>
  <c r="AA349" i="1"/>
  <c r="AB348" i="1"/>
  <c r="AA348" i="1"/>
  <c r="AB347" i="1"/>
  <c r="AA347" i="1"/>
  <c r="AB346" i="1"/>
  <c r="AA346" i="1"/>
  <c r="AB345" i="1"/>
  <c r="AA345" i="1"/>
  <c r="AB344" i="1"/>
  <c r="AA344" i="1"/>
  <c r="AB343" i="1"/>
  <c r="AA343" i="1"/>
  <c r="AB342" i="1"/>
  <c r="AA342" i="1"/>
  <c r="AB341" i="1"/>
  <c r="AA341" i="1"/>
  <c r="AB340" i="1"/>
  <c r="AA340" i="1"/>
  <c r="AB339" i="1"/>
  <c r="AA339" i="1"/>
  <c r="AB338" i="1"/>
  <c r="AA338" i="1"/>
  <c r="AB337" i="1"/>
  <c r="AA337" i="1"/>
  <c r="AB336" i="1"/>
  <c r="AA336" i="1"/>
  <c r="AB335" i="1"/>
  <c r="AA335" i="1"/>
  <c r="AB334" i="1"/>
  <c r="AA334" i="1"/>
  <c r="AB333" i="1"/>
  <c r="AA333" i="1"/>
  <c r="AB332" i="1"/>
  <c r="AA332" i="1"/>
  <c r="AB331" i="1"/>
  <c r="AA331" i="1"/>
  <c r="AB330" i="1"/>
  <c r="AA330" i="1"/>
  <c r="AB329" i="1"/>
  <c r="AA329" i="1"/>
  <c r="AB328" i="1"/>
  <c r="AA328" i="1"/>
  <c r="AB327" i="1"/>
  <c r="AA327" i="1"/>
  <c r="AB326" i="1"/>
  <c r="AA326" i="1"/>
  <c r="AB325" i="1"/>
  <c r="AA325" i="1"/>
  <c r="AB324" i="1"/>
  <c r="AA324" i="1"/>
  <c r="AB323" i="1"/>
  <c r="AA323" i="1"/>
  <c r="AB322" i="1"/>
  <c r="AA322" i="1"/>
  <c r="AB321" i="1"/>
  <c r="AA321" i="1"/>
  <c r="AB320" i="1"/>
  <c r="AA320" i="1"/>
  <c r="AB319" i="1"/>
  <c r="AA319" i="1"/>
  <c r="AB318" i="1"/>
  <c r="AA318" i="1"/>
  <c r="AB317" i="1"/>
  <c r="AA317" i="1"/>
  <c r="AB316" i="1"/>
  <c r="AA316" i="1"/>
  <c r="AB315" i="1"/>
  <c r="AA315" i="1"/>
  <c r="AB314" i="1"/>
  <c r="AA314" i="1"/>
  <c r="AB313" i="1"/>
  <c r="AA313" i="1"/>
  <c r="AB312" i="1"/>
  <c r="AA312" i="1"/>
  <c r="AB311" i="1"/>
  <c r="AA311" i="1"/>
  <c r="AB310" i="1"/>
  <c r="AA310" i="1"/>
  <c r="AB309" i="1"/>
  <c r="AA309" i="1"/>
  <c r="AB308" i="1"/>
  <c r="AA308" i="1"/>
  <c r="AB307" i="1"/>
  <c r="AA307" i="1"/>
  <c r="AB306" i="1"/>
  <c r="AA306" i="1"/>
  <c r="AB305" i="1"/>
  <c r="AA305" i="1"/>
  <c r="AB304" i="1"/>
  <c r="AA304" i="1"/>
  <c r="AB303" i="1"/>
  <c r="AA303" i="1"/>
  <c r="AB302" i="1"/>
  <c r="AA302" i="1"/>
  <c r="AB301" i="1"/>
  <c r="AA301" i="1"/>
  <c r="AB300" i="1"/>
  <c r="AA300" i="1"/>
  <c r="AB299" i="1"/>
  <c r="AA299" i="1"/>
  <c r="AB298" i="1"/>
  <c r="AA298" i="1"/>
  <c r="AB297" i="1"/>
  <c r="AA297" i="1"/>
  <c r="AB296" i="1"/>
  <c r="AA296" i="1"/>
  <c r="AB295" i="1"/>
  <c r="AA295" i="1"/>
  <c r="AB294" i="1"/>
  <c r="AA294" i="1"/>
  <c r="AB293" i="1"/>
  <c r="AA293" i="1"/>
  <c r="AB292" i="1"/>
  <c r="AA292" i="1"/>
  <c r="AB291" i="1"/>
  <c r="AA291" i="1"/>
  <c r="AB290" i="1"/>
  <c r="AA290" i="1"/>
  <c r="AB289" i="1"/>
  <c r="AA289" i="1"/>
  <c r="AB288" i="1"/>
  <c r="AA288" i="1"/>
  <c r="AB287" i="1"/>
  <c r="AA287" i="1"/>
  <c r="AB286" i="1"/>
  <c r="AA286" i="1"/>
  <c r="AB285" i="1"/>
  <c r="AA285" i="1"/>
  <c r="AB284" i="1"/>
  <c r="AA284" i="1"/>
  <c r="AB283" i="1"/>
  <c r="AA283" i="1"/>
  <c r="AB282" i="1"/>
  <c r="AA282" i="1"/>
  <c r="AB281" i="1"/>
  <c r="AA281" i="1"/>
  <c r="AB280" i="1"/>
  <c r="AA280" i="1"/>
  <c r="AB279" i="1"/>
  <c r="AA279" i="1"/>
  <c r="AB278" i="1"/>
  <c r="AA278" i="1"/>
  <c r="AB277" i="1"/>
  <c r="AA277" i="1"/>
  <c r="AB276" i="1"/>
  <c r="AA276" i="1"/>
  <c r="AB275" i="1"/>
  <c r="AA275" i="1"/>
  <c r="AB274" i="1"/>
  <c r="AA274" i="1"/>
  <c r="AB273" i="1"/>
  <c r="AA273" i="1"/>
  <c r="AB272" i="1"/>
  <c r="AA272" i="1"/>
  <c r="AB271" i="1"/>
  <c r="AA271" i="1"/>
  <c r="AB270" i="1"/>
  <c r="AA270" i="1"/>
  <c r="AB269" i="1"/>
  <c r="AA269" i="1"/>
  <c r="AB268" i="1"/>
  <c r="AA268" i="1"/>
  <c r="AB267" i="1"/>
  <c r="AA267" i="1"/>
  <c r="AB266" i="1"/>
  <c r="AA266" i="1"/>
  <c r="AB265" i="1"/>
  <c r="AA265" i="1"/>
  <c r="AB264" i="1"/>
  <c r="AA264" i="1"/>
  <c r="AB263" i="1"/>
  <c r="AA263" i="1"/>
  <c r="AB262" i="1"/>
  <c r="AA262" i="1"/>
  <c r="AB261" i="1"/>
  <c r="AA261" i="1"/>
  <c r="AB260" i="1"/>
  <c r="AA260" i="1"/>
  <c r="AB259" i="1"/>
  <c r="AA259" i="1"/>
  <c r="AB258" i="1"/>
  <c r="AA258" i="1"/>
  <c r="AB257" i="1"/>
  <c r="AA257" i="1"/>
  <c r="AB256" i="1"/>
  <c r="AA256" i="1"/>
  <c r="AB255" i="1"/>
  <c r="AA255" i="1"/>
  <c r="AB254" i="1"/>
  <c r="AA254" i="1"/>
  <c r="AB253" i="1"/>
  <c r="AA253" i="1"/>
  <c r="AB252" i="1"/>
  <c r="AA252" i="1"/>
  <c r="AB251" i="1"/>
  <c r="AA251" i="1"/>
  <c r="AB250" i="1"/>
  <c r="AA250" i="1"/>
  <c r="AB249" i="1"/>
  <c r="AA249" i="1"/>
  <c r="AB248" i="1"/>
  <c r="AA248" i="1"/>
  <c r="AB247" i="1"/>
  <c r="AA247" i="1"/>
  <c r="AB246" i="1"/>
  <c r="AA246" i="1"/>
  <c r="AB245" i="1"/>
  <c r="AA245" i="1"/>
  <c r="AB244" i="1"/>
  <c r="AA244" i="1"/>
  <c r="AB243" i="1"/>
  <c r="AA243" i="1"/>
  <c r="AB242" i="1"/>
  <c r="AA242" i="1"/>
  <c r="AB241" i="1"/>
  <c r="AA241" i="1"/>
  <c r="AB240" i="1"/>
  <c r="AA240" i="1"/>
  <c r="AB239" i="1"/>
  <c r="AA239" i="1"/>
  <c r="AB238" i="1"/>
  <c r="AA238" i="1"/>
  <c r="AB237" i="1"/>
  <c r="AA237" i="1"/>
  <c r="AB236" i="1"/>
  <c r="AA236" i="1"/>
  <c r="AB235" i="1"/>
  <c r="AA235" i="1"/>
  <c r="AB234" i="1"/>
  <c r="AA234" i="1"/>
  <c r="AB233" i="1"/>
  <c r="AA233" i="1"/>
  <c r="AB232" i="1"/>
  <c r="AA232" i="1"/>
  <c r="AB231" i="1"/>
  <c r="AA231" i="1"/>
  <c r="AB230" i="1"/>
  <c r="AA230" i="1"/>
  <c r="AB229" i="1"/>
  <c r="AA229" i="1"/>
  <c r="AB228" i="1"/>
  <c r="AA228" i="1"/>
  <c r="AB227" i="1"/>
  <c r="AA227" i="1"/>
  <c r="AB226" i="1"/>
  <c r="AA226" i="1"/>
  <c r="AB225" i="1"/>
  <c r="AA225" i="1"/>
  <c r="AB224" i="1"/>
  <c r="AA224" i="1"/>
  <c r="AB223" i="1"/>
  <c r="AA223" i="1"/>
  <c r="AB222" i="1"/>
  <c r="AA222" i="1"/>
  <c r="AB221" i="1"/>
  <c r="AA221" i="1"/>
  <c r="AB220" i="1"/>
  <c r="AA220" i="1"/>
  <c r="AB219" i="1"/>
  <c r="AA219" i="1"/>
  <c r="AB218" i="1"/>
  <c r="AA218" i="1"/>
  <c r="AB217" i="1"/>
  <c r="AA217" i="1"/>
  <c r="AB216" i="1"/>
  <c r="AA216" i="1"/>
  <c r="AB215" i="1"/>
  <c r="AA215" i="1"/>
  <c r="AB214" i="1"/>
  <c r="AA214" i="1"/>
  <c r="AB213" i="1"/>
  <c r="AA213" i="1"/>
  <c r="AB212" i="1"/>
  <c r="AA212" i="1"/>
  <c r="AB211" i="1"/>
  <c r="AA211" i="1"/>
  <c r="AB210" i="1"/>
  <c r="AA210" i="1"/>
  <c r="AB209" i="1"/>
  <c r="AA209" i="1"/>
  <c r="AB208" i="1"/>
  <c r="AA208" i="1"/>
  <c r="AB207" i="1"/>
  <c r="AA207" i="1"/>
  <c r="AB206" i="1"/>
  <c r="AA206" i="1"/>
  <c r="AB205" i="1"/>
  <c r="AA205" i="1"/>
  <c r="AB204" i="1"/>
  <c r="AA204" i="1"/>
  <c r="AB203" i="1"/>
  <c r="AA203" i="1"/>
  <c r="AB202" i="1"/>
  <c r="AA202" i="1"/>
  <c r="AB201" i="1"/>
  <c r="AA201" i="1"/>
  <c r="AB200" i="1"/>
  <c r="AA200" i="1"/>
  <c r="AB199" i="1"/>
  <c r="AA199" i="1"/>
  <c r="AB198" i="1"/>
  <c r="AA198" i="1"/>
  <c r="AB197" i="1"/>
  <c r="AA197" i="1"/>
  <c r="AB196" i="1"/>
  <c r="AA196" i="1"/>
  <c r="AB195" i="1"/>
  <c r="AA195" i="1"/>
  <c r="AB194" i="1"/>
  <c r="AA194" i="1"/>
  <c r="AB193" i="1"/>
  <c r="AA193" i="1"/>
  <c r="AB192" i="1"/>
  <c r="AA192" i="1"/>
  <c r="AB191" i="1"/>
  <c r="AA191" i="1"/>
  <c r="AB190" i="1"/>
  <c r="AA190" i="1"/>
  <c r="AB189" i="1"/>
  <c r="AA189" i="1"/>
  <c r="AB188" i="1"/>
  <c r="AA188" i="1"/>
  <c r="AB187" i="1"/>
  <c r="AA187" i="1"/>
  <c r="AB186" i="1"/>
  <c r="AA186" i="1"/>
  <c r="AB185" i="1"/>
  <c r="AA185" i="1"/>
  <c r="AB184" i="1"/>
  <c r="AA184" i="1"/>
  <c r="AB183" i="1"/>
  <c r="AA183" i="1"/>
  <c r="AB182" i="1"/>
  <c r="AA182" i="1"/>
  <c r="AB181" i="1"/>
  <c r="AA181" i="1"/>
  <c r="AB180" i="1"/>
  <c r="AA180" i="1"/>
  <c r="AB179" i="1"/>
  <c r="AA179" i="1"/>
  <c r="AB178" i="1"/>
  <c r="AA178" i="1"/>
  <c r="AB177" i="1"/>
  <c r="AA177" i="1"/>
  <c r="AB176" i="1"/>
  <c r="AA176" i="1"/>
  <c r="AB175" i="1"/>
  <c r="AA175" i="1"/>
  <c r="AB174" i="1"/>
  <c r="AA174" i="1"/>
  <c r="AB173" i="1"/>
  <c r="AA173" i="1"/>
  <c r="AB172" i="1"/>
  <c r="AA172" i="1"/>
  <c r="AB171" i="1"/>
  <c r="AA171" i="1"/>
  <c r="AB170" i="1"/>
  <c r="AA170" i="1"/>
  <c r="AB169" i="1"/>
  <c r="AA169" i="1"/>
  <c r="AB168" i="1"/>
  <c r="AA168" i="1"/>
  <c r="AB167" i="1"/>
  <c r="AA167" i="1"/>
  <c r="AB166" i="1"/>
  <c r="AA166" i="1"/>
  <c r="AB165" i="1"/>
  <c r="AA165" i="1"/>
  <c r="AB164" i="1"/>
  <c r="AA164" i="1"/>
  <c r="AB163" i="1"/>
  <c r="AA163" i="1"/>
  <c r="AB162" i="1"/>
  <c r="AA162" i="1"/>
  <c r="AB161" i="1"/>
  <c r="AA161" i="1"/>
  <c r="AB160" i="1"/>
  <c r="AA160" i="1"/>
  <c r="AB159" i="1"/>
  <c r="AA159" i="1"/>
  <c r="AB158" i="1"/>
  <c r="AA158" i="1"/>
  <c r="AB157" i="1"/>
  <c r="AA157" i="1"/>
  <c r="AB156" i="1"/>
  <c r="AA156" i="1"/>
  <c r="AB155" i="1"/>
  <c r="AA155" i="1"/>
  <c r="AB154" i="1"/>
  <c r="AA154" i="1"/>
  <c r="AB153" i="1"/>
  <c r="AA153" i="1"/>
  <c r="AB152" i="1"/>
  <c r="AA152" i="1"/>
  <c r="AB151" i="1"/>
  <c r="AA151" i="1"/>
  <c r="AB150" i="1"/>
  <c r="AA150" i="1"/>
  <c r="AB149" i="1"/>
  <c r="AA149" i="1"/>
  <c r="AB148" i="1"/>
  <c r="AA148" i="1"/>
  <c r="AB147" i="1"/>
  <c r="AA147" i="1"/>
  <c r="AB146" i="1"/>
  <c r="AA146" i="1"/>
  <c r="AB145" i="1"/>
  <c r="AA145" i="1"/>
  <c r="AB144" i="1"/>
  <c r="AA144" i="1"/>
  <c r="AB143" i="1"/>
  <c r="AA143" i="1"/>
  <c r="AB142" i="1"/>
  <c r="AA142" i="1"/>
  <c r="AB141" i="1"/>
  <c r="AA141" i="1"/>
  <c r="AB140" i="1"/>
  <c r="AA140" i="1"/>
  <c r="AB139" i="1"/>
  <c r="AA139" i="1"/>
  <c r="AB138" i="1"/>
  <c r="AA138" i="1"/>
  <c r="AB137" i="1"/>
  <c r="AA137" i="1"/>
  <c r="AB136" i="1"/>
  <c r="AA136" i="1"/>
  <c r="AB135" i="1"/>
  <c r="AA135" i="1"/>
  <c r="AB134" i="1"/>
  <c r="AA134" i="1"/>
  <c r="AB133" i="1"/>
  <c r="AA133" i="1"/>
  <c r="AB132" i="1"/>
  <c r="AA132" i="1"/>
  <c r="AB131" i="1"/>
  <c r="AA131" i="1"/>
  <c r="AB130" i="1"/>
  <c r="AA130" i="1"/>
  <c r="AB129" i="1"/>
  <c r="AA129" i="1"/>
  <c r="AB128" i="1"/>
  <c r="AA128" i="1"/>
  <c r="AB127" i="1"/>
  <c r="AA127" i="1"/>
  <c r="AB126" i="1"/>
  <c r="AA126" i="1"/>
  <c r="AB125" i="1"/>
  <c r="AA125" i="1"/>
  <c r="AB124" i="1"/>
  <c r="AA124" i="1"/>
  <c r="AB123" i="1"/>
  <c r="AA123" i="1"/>
  <c r="AB122" i="1"/>
  <c r="AA122" i="1"/>
  <c r="AB121" i="1"/>
  <c r="AA121" i="1"/>
  <c r="AB120" i="1"/>
  <c r="AA120" i="1"/>
  <c r="AB119" i="1"/>
  <c r="AA119" i="1"/>
  <c r="AB118" i="1"/>
  <c r="AA118" i="1"/>
  <c r="AB117" i="1"/>
  <c r="AA117" i="1"/>
  <c r="AB116" i="1"/>
  <c r="AA116" i="1"/>
  <c r="AB115" i="1"/>
  <c r="AA115" i="1"/>
  <c r="AB114" i="1"/>
  <c r="AA114" i="1"/>
  <c r="AB113" i="1"/>
  <c r="AA113" i="1"/>
  <c r="AB112" i="1"/>
  <c r="AA112" i="1"/>
  <c r="AB111" i="1"/>
  <c r="AA111" i="1"/>
  <c r="AB110" i="1"/>
  <c r="AA110" i="1"/>
  <c r="AB109" i="1"/>
  <c r="AA109" i="1"/>
  <c r="AB108" i="1"/>
  <c r="AA108" i="1"/>
  <c r="AB107" i="1"/>
  <c r="AA107" i="1"/>
  <c r="AB106" i="1"/>
  <c r="AA106" i="1"/>
  <c r="AB105" i="1"/>
  <c r="AA105" i="1"/>
  <c r="AB104" i="1"/>
  <c r="AA104" i="1"/>
  <c r="AB103" i="1"/>
  <c r="AA103" i="1"/>
  <c r="AB102" i="1"/>
  <c r="AA102" i="1"/>
  <c r="AB101" i="1"/>
  <c r="AA101" i="1"/>
  <c r="AB100" i="1"/>
  <c r="AA100" i="1"/>
  <c r="AB99" i="1"/>
  <c r="AA99" i="1"/>
  <c r="AB98" i="1"/>
  <c r="AA98" i="1"/>
  <c r="AB97" i="1"/>
  <c r="AA97" i="1"/>
  <c r="AB96" i="1"/>
  <c r="AA96" i="1"/>
  <c r="AB95" i="1"/>
  <c r="AA95" i="1"/>
  <c r="AB94" i="1"/>
  <c r="AA94" i="1"/>
  <c r="AB93" i="1"/>
  <c r="AA93" i="1"/>
  <c r="AB92" i="1"/>
  <c r="AA92" i="1"/>
  <c r="AB91" i="1"/>
  <c r="AA91" i="1"/>
  <c r="AB90" i="1"/>
  <c r="AA90" i="1"/>
  <c r="AB89" i="1"/>
  <c r="AA89" i="1"/>
  <c r="AB88" i="1"/>
  <c r="AA88" i="1"/>
  <c r="AB87" i="1"/>
  <c r="AA87" i="1"/>
  <c r="AB86" i="1"/>
  <c r="AA86" i="1"/>
  <c r="AB85" i="1"/>
  <c r="AA85" i="1"/>
  <c r="AB84" i="1"/>
  <c r="AA84" i="1"/>
  <c r="AB83" i="1"/>
  <c r="AA83" i="1"/>
  <c r="AB82" i="1"/>
  <c r="AA82" i="1"/>
  <c r="AB81" i="1"/>
  <c r="AA81" i="1"/>
  <c r="AB80" i="1"/>
  <c r="AA80" i="1"/>
  <c r="AB79" i="1"/>
  <c r="AA79" i="1"/>
  <c r="AB78" i="1"/>
  <c r="AA78" i="1"/>
  <c r="AB77" i="1"/>
  <c r="AA77" i="1"/>
  <c r="AB76" i="1"/>
  <c r="AA76" i="1"/>
  <c r="AB75" i="1"/>
  <c r="AA75" i="1"/>
  <c r="AB74" i="1"/>
  <c r="AA74" i="1"/>
  <c r="AB73" i="1"/>
  <c r="AA73" i="1"/>
  <c r="AB72" i="1"/>
  <c r="AA72" i="1"/>
  <c r="AB71" i="1"/>
  <c r="AA71" i="1"/>
  <c r="AB70" i="1"/>
  <c r="AA70" i="1"/>
  <c r="AB69" i="1"/>
  <c r="AA69" i="1"/>
  <c r="AB68" i="1"/>
  <c r="AA68" i="1"/>
  <c r="AB67" i="1"/>
  <c r="AA67" i="1"/>
  <c r="AB66" i="1"/>
  <c r="AA66" i="1"/>
  <c r="AB65" i="1"/>
  <c r="AA65" i="1"/>
  <c r="AB64" i="1"/>
  <c r="AA64" i="1"/>
  <c r="AB63" i="1"/>
  <c r="AA63" i="1"/>
  <c r="AB62" i="1"/>
  <c r="AA62" i="1"/>
  <c r="AB61" i="1"/>
  <c r="AA61" i="1"/>
  <c r="AB60" i="1"/>
  <c r="AA60" i="1"/>
  <c r="AB59" i="1"/>
  <c r="AA59" i="1"/>
  <c r="AB58" i="1"/>
  <c r="AA58" i="1"/>
  <c r="AB57" i="1"/>
  <c r="AA57" i="1"/>
  <c r="AB56" i="1"/>
  <c r="AA56" i="1"/>
  <c r="AB55" i="1"/>
  <c r="AA55" i="1"/>
  <c r="AB54" i="1"/>
  <c r="AA54" i="1"/>
  <c r="AB53" i="1"/>
  <c r="AA53" i="1"/>
  <c r="AB52" i="1"/>
  <c r="AA52" i="1"/>
  <c r="AB51" i="1"/>
  <c r="AA51" i="1"/>
  <c r="AB50" i="1"/>
  <c r="AA50" i="1"/>
  <c r="AB49" i="1"/>
  <c r="AA49" i="1"/>
  <c r="AB48" i="1"/>
  <c r="AA48" i="1"/>
  <c r="AB47" i="1"/>
  <c r="AA47" i="1"/>
  <c r="AB46" i="1"/>
  <c r="AA46" i="1"/>
  <c r="AB45" i="1"/>
  <c r="AA45" i="1"/>
  <c r="AB44" i="1"/>
  <c r="AA44" i="1"/>
  <c r="AB43" i="1"/>
  <c r="AA43" i="1"/>
  <c r="AB42" i="1"/>
  <c r="AA42" i="1"/>
  <c r="AB41" i="1"/>
  <c r="AA41" i="1"/>
  <c r="AB40" i="1"/>
  <c r="AA40" i="1"/>
  <c r="AB39" i="1"/>
  <c r="AA39" i="1"/>
  <c r="AB38" i="1"/>
  <c r="AA38" i="1"/>
  <c r="AB37" i="1"/>
  <c r="AA37" i="1"/>
  <c r="AB36" i="1"/>
  <c r="AA36" i="1"/>
  <c r="AB35" i="1"/>
  <c r="AA35" i="1"/>
  <c r="AB34" i="1"/>
  <c r="AA34" i="1"/>
  <c r="AB33" i="1"/>
  <c r="AA33" i="1"/>
  <c r="AB32" i="1"/>
  <c r="AA32" i="1"/>
  <c r="AB31" i="1"/>
  <c r="AA31" i="1"/>
  <c r="AB30" i="1"/>
  <c r="AA30" i="1"/>
  <c r="AB29" i="1"/>
  <c r="AA29" i="1"/>
  <c r="AB28" i="1"/>
  <c r="AA28" i="1"/>
  <c r="AB27" i="1"/>
  <c r="AA27" i="1"/>
  <c r="AB26" i="1"/>
  <c r="AA26" i="1"/>
  <c r="AB25" i="1"/>
  <c r="AA25" i="1"/>
  <c r="AB24" i="1"/>
  <c r="AA24" i="1"/>
  <c r="AB23" i="1"/>
  <c r="AA23" i="1"/>
  <c r="AB22" i="1"/>
  <c r="AA22" i="1"/>
  <c r="AB21" i="1"/>
  <c r="AA21" i="1"/>
  <c r="AB20" i="1"/>
  <c r="AA20" i="1"/>
  <c r="AB19" i="1"/>
  <c r="AA19" i="1"/>
  <c r="AB18" i="1"/>
  <c r="AA18" i="1"/>
  <c r="AB17" i="1"/>
  <c r="AA17" i="1"/>
  <c r="AB16" i="1"/>
  <c r="AA16" i="1"/>
  <c r="AB15" i="1"/>
  <c r="AA15" i="1"/>
  <c r="AB14" i="1"/>
  <c r="AA14" i="1"/>
  <c r="AB13" i="1"/>
  <c r="AA13" i="1"/>
  <c r="AB12" i="1"/>
  <c r="AA12" i="1"/>
  <c r="AB11" i="1"/>
  <c r="AA11" i="1"/>
  <c r="AB10" i="1"/>
  <c r="AA10" i="1"/>
  <c r="AB9" i="1"/>
  <c r="AA9" i="1"/>
  <c r="AB8" i="1"/>
  <c r="AA8" i="1"/>
  <c r="AB7" i="1"/>
  <c r="AA7" i="1"/>
  <c r="AB6" i="1"/>
  <c r="AA6" i="1"/>
  <c r="AB5" i="1"/>
  <c r="AA5" i="1"/>
  <c r="AB4" i="1"/>
  <c r="AA4" i="1"/>
  <c r="AB3" i="1"/>
  <c r="AA2" i="1"/>
  <c r="A509" i="16"/>
  <c r="I509" i="16" s="1"/>
  <c r="A508" i="16"/>
  <c r="I508" i="16" s="1"/>
  <c r="A507" i="16"/>
  <c r="I507" i="16" s="1"/>
  <c r="I506" i="16"/>
  <c r="A506" i="16"/>
  <c r="A505" i="16"/>
  <c r="I505" i="16" s="1"/>
  <c r="A504" i="16"/>
  <c r="I504" i="16" s="1"/>
  <c r="A503" i="16"/>
  <c r="I503" i="16" s="1"/>
  <c r="A502" i="16"/>
  <c r="I502" i="16" s="1"/>
  <c r="A501" i="16"/>
  <c r="I501" i="16" s="1"/>
  <c r="A500" i="16"/>
  <c r="I500" i="16" s="1"/>
  <c r="I499" i="16"/>
  <c r="A499" i="16"/>
  <c r="I498" i="16"/>
  <c r="A498" i="16"/>
  <c r="A497" i="16"/>
  <c r="I497" i="16" s="1"/>
  <c r="A496" i="16"/>
  <c r="I496" i="16" s="1"/>
  <c r="A495" i="16"/>
  <c r="I495" i="16" s="1"/>
  <c r="A494" i="16"/>
  <c r="I494" i="16" s="1"/>
  <c r="A493" i="16"/>
  <c r="I493" i="16" s="1"/>
  <c r="A492" i="16"/>
  <c r="I492" i="16" s="1"/>
  <c r="A491" i="16"/>
  <c r="I491" i="16" s="1"/>
  <c r="I490" i="16"/>
  <c r="A490" i="16"/>
  <c r="A489" i="16"/>
  <c r="I489" i="16" s="1"/>
  <c r="A488" i="16"/>
  <c r="I488" i="16" s="1"/>
  <c r="A487" i="16"/>
  <c r="I487" i="16" s="1"/>
  <c r="A486" i="16"/>
  <c r="I486" i="16" s="1"/>
  <c r="I485" i="16"/>
  <c r="A485" i="16"/>
  <c r="A484" i="16"/>
  <c r="I484" i="16" s="1"/>
  <c r="A483" i="16"/>
  <c r="I483" i="16" s="1"/>
  <c r="A482" i="16"/>
  <c r="I482" i="16" s="1"/>
  <c r="A481" i="16"/>
  <c r="I481" i="16" s="1"/>
  <c r="I480" i="16"/>
  <c r="A480" i="16"/>
  <c r="A479" i="16"/>
  <c r="I479" i="16" s="1"/>
  <c r="A478" i="16"/>
  <c r="I478" i="16" s="1"/>
  <c r="I477" i="16"/>
  <c r="A477" i="16"/>
  <c r="A476" i="16"/>
  <c r="I476" i="16" s="1"/>
  <c r="A475" i="16"/>
  <c r="I475" i="16" s="1"/>
  <c r="I474" i="16"/>
  <c r="A474" i="16"/>
  <c r="A473" i="16"/>
  <c r="I473" i="16" s="1"/>
  <c r="A472" i="16"/>
  <c r="I472" i="16" s="1"/>
  <c r="A471" i="16"/>
  <c r="I471" i="16" s="1"/>
  <c r="A470" i="16"/>
  <c r="I470" i="16" s="1"/>
  <c r="A469" i="16"/>
  <c r="I469" i="16" s="1"/>
  <c r="A468" i="16"/>
  <c r="I468" i="16" s="1"/>
  <c r="A467" i="16"/>
  <c r="I467" i="16" s="1"/>
  <c r="A466" i="16"/>
  <c r="I466" i="16" s="1"/>
  <c r="A465" i="16"/>
  <c r="I465" i="16" s="1"/>
  <c r="A464" i="16"/>
  <c r="I464" i="16" s="1"/>
  <c r="A463" i="16"/>
  <c r="I463" i="16" s="1"/>
  <c r="A462" i="16"/>
  <c r="I462" i="16" s="1"/>
  <c r="A461" i="16"/>
  <c r="I461" i="16" s="1"/>
  <c r="A460" i="16"/>
  <c r="I460" i="16" s="1"/>
  <c r="A459" i="16"/>
  <c r="I459" i="16" s="1"/>
  <c r="A458" i="16"/>
  <c r="I458" i="16" s="1"/>
  <c r="A457" i="16"/>
  <c r="I457" i="16" s="1"/>
  <c r="A456" i="16"/>
  <c r="I456" i="16" s="1"/>
  <c r="A455" i="16"/>
  <c r="I455" i="16" s="1"/>
  <c r="A454" i="16"/>
  <c r="I454" i="16" s="1"/>
  <c r="I453" i="16"/>
  <c r="A453" i="16"/>
  <c r="A452" i="16"/>
  <c r="I452" i="16" s="1"/>
  <c r="A451" i="16"/>
  <c r="I451" i="16" s="1"/>
  <c r="A450" i="16"/>
  <c r="I450" i="16" s="1"/>
  <c r="A449" i="16"/>
  <c r="I449" i="16" s="1"/>
  <c r="A448" i="16"/>
  <c r="I448" i="16" s="1"/>
  <c r="A447" i="16"/>
  <c r="I447" i="16" s="1"/>
  <c r="A446" i="16"/>
  <c r="I446" i="16" s="1"/>
  <c r="A445" i="16"/>
  <c r="I445" i="16" s="1"/>
  <c r="A444" i="16"/>
  <c r="I444" i="16" s="1"/>
  <c r="A443" i="16"/>
  <c r="I443" i="16" s="1"/>
  <c r="I442" i="16"/>
  <c r="A442" i="16"/>
  <c r="A441" i="16"/>
  <c r="I441" i="16" s="1"/>
  <c r="A440" i="16"/>
  <c r="I440" i="16" s="1"/>
  <c r="A439" i="16"/>
  <c r="I439" i="16" s="1"/>
  <c r="A438" i="16"/>
  <c r="I438" i="16" s="1"/>
  <c r="A437" i="16"/>
  <c r="I437" i="16" s="1"/>
  <c r="A436" i="16"/>
  <c r="I436" i="16" s="1"/>
  <c r="A435" i="16"/>
  <c r="I435" i="16" s="1"/>
  <c r="A434" i="16"/>
  <c r="I434" i="16" s="1"/>
  <c r="A433" i="16"/>
  <c r="I433" i="16" s="1"/>
  <c r="A432" i="16"/>
  <c r="I432" i="16" s="1"/>
  <c r="A431" i="16"/>
  <c r="I431" i="16" s="1"/>
  <c r="A430" i="16"/>
  <c r="I430" i="16" s="1"/>
  <c r="A429" i="16"/>
  <c r="I429" i="16" s="1"/>
  <c r="A428" i="16"/>
  <c r="I428" i="16" s="1"/>
  <c r="A427" i="16"/>
  <c r="I427" i="16" s="1"/>
  <c r="A426" i="16"/>
  <c r="I426" i="16" s="1"/>
  <c r="A425" i="16"/>
  <c r="I425" i="16" s="1"/>
  <c r="A424" i="16"/>
  <c r="I424" i="16" s="1"/>
  <c r="A423" i="16"/>
  <c r="I423" i="16" s="1"/>
  <c r="A422" i="16"/>
  <c r="I422" i="16" s="1"/>
  <c r="A421" i="16"/>
  <c r="I421" i="16" s="1"/>
  <c r="A420" i="16"/>
  <c r="I420" i="16" s="1"/>
  <c r="A419" i="16"/>
  <c r="I419" i="16" s="1"/>
  <c r="A418" i="16"/>
  <c r="I418" i="16" s="1"/>
  <c r="A417" i="16"/>
  <c r="I417" i="16" s="1"/>
  <c r="I416" i="16"/>
  <c r="A416" i="16"/>
  <c r="A415" i="16"/>
  <c r="I415" i="16" s="1"/>
  <c r="A414" i="16"/>
  <c r="I414" i="16" s="1"/>
  <c r="A413" i="16"/>
  <c r="I413" i="16" s="1"/>
  <c r="A412" i="16"/>
  <c r="I412" i="16" s="1"/>
  <c r="A411" i="16"/>
  <c r="I411" i="16" s="1"/>
  <c r="A410" i="16"/>
  <c r="I410" i="16" s="1"/>
  <c r="A409" i="16"/>
  <c r="I409" i="16" s="1"/>
  <c r="A408" i="16"/>
  <c r="I408" i="16" s="1"/>
  <c r="A407" i="16"/>
  <c r="I407" i="16" s="1"/>
  <c r="A406" i="16"/>
  <c r="I406" i="16" s="1"/>
  <c r="A405" i="16"/>
  <c r="I405" i="16" s="1"/>
  <c r="A404" i="16"/>
  <c r="I404" i="16" s="1"/>
  <c r="A403" i="16"/>
  <c r="I403" i="16" s="1"/>
  <c r="I402" i="16"/>
  <c r="A402" i="16"/>
  <c r="A401" i="16"/>
  <c r="I401" i="16" s="1"/>
  <c r="I400" i="16"/>
  <c r="A400" i="16"/>
  <c r="A399" i="16"/>
  <c r="I399" i="16" s="1"/>
  <c r="A398" i="16"/>
  <c r="I398" i="16" s="1"/>
  <c r="A397" i="16"/>
  <c r="I397" i="16" s="1"/>
  <c r="A396" i="16"/>
  <c r="I396" i="16" s="1"/>
  <c r="A395" i="16"/>
  <c r="I395" i="16" s="1"/>
  <c r="A394" i="16"/>
  <c r="I394" i="16" s="1"/>
  <c r="A393" i="16"/>
  <c r="I393" i="16" s="1"/>
  <c r="A392" i="16"/>
  <c r="I392" i="16" s="1"/>
  <c r="A391" i="16"/>
  <c r="I391" i="16" s="1"/>
  <c r="A390" i="16"/>
  <c r="I390" i="16" s="1"/>
  <c r="A389" i="16"/>
  <c r="I389" i="16" s="1"/>
  <c r="A388" i="16"/>
  <c r="I388" i="16" s="1"/>
  <c r="A387" i="16"/>
  <c r="I387" i="16" s="1"/>
  <c r="A386" i="16"/>
  <c r="I386" i="16" s="1"/>
  <c r="A385" i="16"/>
  <c r="I385" i="16" s="1"/>
  <c r="I384" i="16"/>
  <c r="A384" i="16"/>
  <c r="A383" i="16"/>
  <c r="I383" i="16" s="1"/>
  <c r="A382" i="16"/>
  <c r="I382" i="16" s="1"/>
  <c r="I381" i="16"/>
  <c r="A381" i="16"/>
  <c r="A380" i="16"/>
  <c r="I380" i="16" s="1"/>
  <c r="A379" i="16"/>
  <c r="I379" i="16" s="1"/>
  <c r="I378" i="16"/>
  <c r="A378" i="16"/>
  <c r="A377" i="16"/>
  <c r="I377" i="16" s="1"/>
  <c r="A376" i="16"/>
  <c r="I376" i="16" s="1"/>
  <c r="A375" i="16"/>
  <c r="I375" i="16" s="1"/>
  <c r="A374" i="16"/>
  <c r="I374" i="16" s="1"/>
  <c r="A373" i="16"/>
  <c r="I373" i="16" s="1"/>
  <c r="A372" i="16"/>
  <c r="I372" i="16" s="1"/>
  <c r="A371" i="16"/>
  <c r="I371" i="16" s="1"/>
  <c r="A370" i="16"/>
  <c r="I370" i="16" s="1"/>
  <c r="A369" i="16"/>
  <c r="I369" i="16" s="1"/>
  <c r="A368" i="16"/>
  <c r="I368" i="16" s="1"/>
  <c r="A367" i="16"/>
  <c r="I367" i="16" s="1"/>
  <c r="A366" i="16"/>
  <c r="I366" i="16" s="1"/>
  <c r="A365" i="16"/>
  <c r="I365" i="16" s="1"/>
  <c r="A364" i="16"/>
  <c r="I364" i="16" s="1"/>
  <c r="A363" i="16"/>
  <c r="I363" i="16" s="1"/>
  <c r="A362" i="16"/>
  <c r="I362" i="16" s="1"/>
  <c r="A361" i="16"/>
  <c r="I361" i="16" s="1"/>
  <c r="A360" i="16"/>
  <c r="I360" i="16" s="1"/>
  <c r="A359" i="16"/>
  <c r="I359" i="16" s="1"/>
  <c r="A358" i="16"/>
  <c r="I358" i="16" s="1"/>
  <c r="A357" i="16"/>
  <c r="I357" i="16" s="1"/>
  <c r="A356" i="16"/>
  <c r="I356" i="16" s="1"/>
  <c r="A355" i="16"/>
  <c r="I355" i="16" s="1"/>
  <c r="A354" i="16"/>
  <c r="I354" i="16" s="1"/>
  <c r="A353" i="16"/>
  <c r="I353" i="16" s="1"/>
  <c r="A352" i="16"/>
  <c r="I352" i="16" s="1"/>
  <c r="A351" i="16"/>
  <c r="I351" i="16" s="1"/>
  <c r="A350" i="16"/>
  <c r="I350" i="16" s="1"/>
  <c r="A349" i="16"/>
  <c r="I349" i="16" s="1"/>
  <c r="I348" i="16"/>
  <c r="A348" i="16"/>
  <c r="A347" i="16"/>
  <c r="I347" i="16" s="1"/>
  <c r="A346" i="16"/>
  <c r="I346" i="16" s="1"/>
  <c r="A345" i="16"/>
  <c r="I345" i="16" s="1"/>
  <c r="A344" i="16"/>
  <c r="I344" i="16" s="1"/>
  <c r="A343" i="16"/>
  <c r="I343" i="16" s="1"/>
  <c r="A342" i="16"/>
  <c r="I342" i="16" s="1"/>
  <c r="A341" i="16"/>
  <c r="I341" i="16" s="1"/>
  <c r="A340" i="16"/>
  <c r="I340" i="16" s="1"/>
  <c r="A339" i="16"/>
  <c r="I339" i="16" s="1"/>
  <c r="A338" i="16"/>
  <c r="I338" i="16" s="1"/>
  <c r="A337" i="16"/>
  <c r="I337" i="16" s="1"/>
  <c r="A336" i="16"/>
  <c r="I336" i="16" s="1"/>
  <c r="A335" i="16"/>
  <c r="I335" i="16" s="1"/>
  <c r="A334" i="16"/>
  <c r="I334" i="16" s="1"/>
  <c r="A333" i="16"/>
  <c r="I333" i="16" s="1"/>
  <c r="A332" i="16"/>
  <c r="I332" i="16" s="1"/>
  <c r="A331" i="16"/>
  <c r="I331" i="16" s="1"/>
  <c r="A330" i="16"/>
  <c r="I330" i="16" s="1"/>
  <c r="A329" i="16"/>
  <c r="I329" i="16" s="1"/>
  <c r="A328" i="16"/>
  <c r="I328" i="16" s="1"/>
  <c r="A327" i="16"/>
  <c r="I327" i="16" s="1"/>
  <c r="A326" i="16"/>
  <c r="I326" i="16" s="1"/>
  <c r="A325" i="16"/>
  <c r="I325" i="16" s="1"/>
  <c r="I324" i="16"/>
  <c r="A324" i="16"/>
  <c r="A323" i="16"/>
  <c r="I323" i="16" s="1"/>
  <c r="A322" i="16"/>
  <c r="I322" i="16" s="1"/>
  <c r="A321" i="16"/>
  <c r="I321" i="16" s="1"/>
  <c r="A320" i="16"/>
  <c r="I320" i="16" s="1"/>
  <c r="A319" i="16"/>
  <c r="I319" i="16" s="1"/>
  <c r="A318" i="16"/>
  <c r="I318" i="16" s="1"/>
  <c r="A317" i="16"/>
  <c r="I317" i="16" s="1"/>
  <c r="A316" i="16"/>
  <c r="I316" i="16" s="1"/>
  <c r="A315" i="16"/>
  <c r="I315" i="16" s="1"/>
  <c r="A314" i="16"/>
  <c r="I314" i="16" s="1"/>
  <c r="I313" i="16"/>
  <c r="A313" i="16"/>
  <c r="A312" i="16"/>
  <c r="I312" i="16" s="1"/>
  <c r="A311" i="16"/>
  <c r="I311" i="16" s="1"/>
  <c r="A310" i="16"/>
  <c r="I310" i="16" s="1"/>
  <c r="A309" i="16"/>
  <c r="I309" i="16" s="1"/>
  <c r="A308" i="16"/>
  <c r="I308" i="16" s="1"/>
  <c r="A307" i="16"/>
  <c r="I307" i="16" s="1"/>
  <c r="A306" i="16"/>
  <c r="I306" i="16" s="1"/>
  <c r="A305" i="16"/>
  <c r="I305" i="16" s="1"/>
  <c r="A304" i="16"/>
  <c r="I304" i="16" s="1"/>
  <c r="A303" i="16"/>
  <c r="I303" i="16" s="1"/>
  <c r="I302" i="16"/>
  <c r="A302" i="16"/>
  <c r="A301" i="16"/>
  <c r="I301" i="16" s="1"/>
  <c r="A300" i="16"/>
  <c r="I300" i="16" s="1"/>
  <c r="A299" i="16"/>
  <c r="I299" i="16" s="1"/>
  <c r="A298" i="16"/>
  <c r="I298" i="16" s="1"/>
  <c r="A297" i="16"/>
  <c r="I297" i="16" s="1"/>
  <c r="A296" i="16"/>
  <c r="I296" i="16" s="1"/>
  <c r="A295" i="16"/>
  <c r="I295" i="16" s="1"/>
  <c r="A294" i="16"/>
  <c r="I294" i="16" s="1"/>
  <c r="A293" i="16"/>
  <c r="I293" i="16" s="1"/>
  <c r="A292" i="16"/>
  <c r="I292" i="16" s="1"/>
  <c r="I291" i="16"/>
  <c r="A291" i="16"/>
  <c r="A290" i="16"/>
  <c r="I290" i="16" s="1"/>
  <c r="A289" i="16"/>
  <c r="I289" i="16" s="1"/>
  <c r="A288" i="16"/>
  <c r="I288" i="16" s="1"/>
  <c r="A287" i="16"/>
  <c r="I287" i="16" s="1"/>
  <c r="A286" i="16"/>
  <c r="I286" i="16" s="1"/>
  <c r="A285" i="16"/>
  <c r="I285" i="16" s="1"/>
  <c r="A284" i="16"/>
  <c r="I284" i="16" s="1"/>
  <c r="I283" i="16"/>
  <c r="A283" i="16"/>
  <c r="A282" i="16"/>
  <c r="I282" i="16" s="1"/>
  <c r="A281" i="16"/>
  <c r="I281" i="16" s="1"/>
  <c r="I280" i="16"/>
  <c r="A280" i="16"/>
  <c r="A279" i="16"/>
  <c r="I279" i="16" s="1"/>
  <c r="A278" i="16"/>
  <c r="I278" i="16" s="1"/>
  <c r="A277" i="16"/>
  <c r="I277" i="16" s="1"/>
  <c r="A276" i="16"/>
  <c r="I276" i="16" s="1"/>
  <c r="A275" i="16"/>
  <c r="I275" i="16" s="1"/>
  <c r="A274" i="16"/>
  <c r="I274" i="16" s="1"/>
  <c r="A273" i="16"/>
  <c r="I273" i="16" s="1"/>
  <c r="A272" i="16"/>
  <c r="I272" i="16" s="1"/>
  <c r="A271" i="16"/>
  <c r="I271" i="16" s="1"/>
  <c r="A270" i="16"/>
  <c r="I270" i="16" s="1"/>
  <c r="A269" i="16"/>
  <c r="I269" i="16" s="1"/>
  <c r="A268" i="16"/>
  <c r="I268" i="16" s="1"/>
  <c r="A267" i="16"/>
  <c r="I267" i="16" s="1"/>
  <c r="A266" i="16"/>
  <c r="I266" i="16" s="1"/>
  <c r="A265" i="16"/>
  <c r="I265" i="16" s="1"/>
  <c r="A264" i="16"/>
  <c r="I264" i="16" s="1"/>
  <c r="A263" i="16"/>
  <c r="I263" i="16" s="1"/>
  <c r="A262" i="16"/>
  <c r="I262" i="16" s="1"/>
  <c r="A261" i="16"/>
  <c r="I261" i="16" s="1"/>
  <c r="A260" i="16"/>
  <c r="I260" i="16" s="1"/>
  <c r="A259" i="16"/>
  <c r="I259" i="16" s="1"/>
  <c r="A258" i="16"/>
  <c r="I258" i="16" s="1"/>
  <c r="A257" i="16"/>
  <c r="I257" i="16" s="1"/>
  <c r="A256" i="16"/>
  <c r="I256" i="16" s="1"/>
  <c r="A255" i="16"/>
  <c r="I255" i="16" s="1"/>
  <c r="I254" i="16"/>
  <c r="A254" i="16"/>
  <c r="A253" i="16"/>
  <c r="I253" i="16" s="1"/>
  <c r="A252" i="16"/>
  <c r="I252" i="16" s="1"/>
  <c r="A251" i="16"/>
  <c r="I251" i="16" s="1"/>
  <c r="A250" i="16"/>
  <c r="I250" i="16" s="1"/>
  <c r="A249" i="16"/>
  <c r="I249" i="16" s="1"/>
  <c r="A248" i="16"/>
  <c r="I248" i="16" s="1"/>
  <c r="A247" i="16"/>
  <c r="I247" i="16" s="1"/>
  <c r="A246" i="16"/>
  <c r="I246" i="16" s="1"/>
  <c r="A245" i="16"/>
  <c r="I245" i="16" s="1"/>
  <c r="A244" i="16"/>
  <c r="I244" i="16" s="1"/>
  <c r="A243" i="16"/>
  <c r="I243" i="16" s="1"/>
  <c r="A242" i="16"/>
  <c r="I242" i="16" s="1"/>
  <c r="A241" i="16"/>
  <c r="I241" i="16" s="1"/>
  <c r="A240" i="16"/>
  <c r="I240" i="16" s="1"/>
  <c r="A239" i="16"/>
  <c r="I239" i="16" s="1"/>
  <c r="A238" i="16"/>
  <c r="I238" i="16" s="1"/>
  <c r="A237" i="16"/>
  <c r="I237" i="16" s="1"/>
  <c r="A236" i="16"/>
  <c r="I236" i="16" s="1"/>
  <c r="A235" i="16"/>
  <c r="I235" i="16" s="1"/>
  <c r="A234" i="16"/>
  <c r="I234" i="16" s="1"/>
  <c r="I233" i="16"/>
  <c r="A233" i="16"/>
  <c r="A232" i="16"/>
  <c r="I232" i="16" s="1"/>
  <c r="A231" i="16"/>
  <c r="I231" i="16" s="1"/>
  <c r="A230" i="16"/>
  <c r="I230" i="16" s="1"/>
  <c r="A229" i="16"/>
  <c r="I229" i="16" s="1"/>
  <c r="A228" i="16"/>
  <c r="I228" i="16" s="1"/>
  <c r="A227" i="16"/>
  <c r="I227" i="16" s="1"/>
  <c r="A226" i="16"/>
  <c r="I226" i="16" s="1"/>
  <c r="A225" i="16"/>
  <c r="I225" i="16" s="1"/>
  <c r="A224" i="16"/>
  <c r="I224" i="16" s="1"/>
  <c r="A223" i="16"/>
  <c r="I223" i="16" s="1"/>
  <c r="I222" i="16"/>
  <c r="A222" i="16"/>
  <c r="A221" i="16"/>
  <c r="I221" i="16" s="1"/>
  <c r="A220" i="16"/>
  <c r="I220" i="16" s="1"/>
  <c r="I219" i="16"/>
  <c r="A219" i="16"/>
  <c r="A218" i="16"/>
  <c r="I218" i="16" s="1"/>
  <c r="I217" i="16"/>
  <c r="A217" i="16"/>
  <c r="A216" i="16"/>
  <c r="I216" i="16" s="1"/>
  <c r="A215" i="16"/>
  <c r="I215" i="16" s="1"/>
  <c r="A214" i="16"/>
  <c r="I214" i="16" s="1"/>
  <c r="A213" i="16"/>
  <c r="I213" i="16" s="1"/>
  <c r="A212" i="16"/>
  <c r="I212" i="16" s="1"/>
  <c r="A211" i="16"/>
  <c r="I211" i="16" s="1"/>
  <c r="A210" i="16"/>
  <c r="I210" i="16" s="1"/>
  <c r="A209" i="16"/>
  <c r="I209" i="16" s="1"/>
  <c r="A208" i="16"/>
  <c r="I208" i="16" s="1"/>
  <c r="A207" i="16"/>
  <c r="I207" i="16" s="1"/>
  <c r="A206" i="16"/>
  <c r="I206" i="16" s="1"/>
  <c r="A205" i="16"/>
  <c r="I205" i="16" s="1"/>
  <c r="A204" i="16"/>
  <c r="I204" i="16" s="1"/>
  <c r="A203" i="16"/>
  <c r="I203" i="16" s="1"/>
  <c r="A202" i="16"/>
  <c r="I202" i="16" s="1"/>
  <c r="I201" i="16"/>
  <c r="A201" i="16"/>
  <c r="A200" i="16"/>
  <c r="I200" i="16" s="1"/>
  <c r="A199" i="16"/>
  <c r="I199" i="16" s="1"/>
  <c r="A198" i="16"/>
  <c r="I198" i="16" s="1"/>
  <c r="A197" i="16"/>
  <c r="I197" i="16" s="1"/>
  <c r="A196" i="16"/>
  <c r="I196" i="16" s="1"/>
  <c r="A195" i="16"/>
  <c r="I195" i="16" s="1"/>
  <c r="A194" i="16"/>
  <c r="I194" i="16" s="1"/>
  <c r="A193" i="16"/>
  <c r="I193" i="16" s="1"/>
  <c r="A192" i="16"/>
  <c r="I192" i="16" s="1"/>
  <c r="A191" i="16"/>
  <c r="I191" i="16" s="1"/>
  <c r="I190" i="16"/>
  <c r="A190" i="16"/>
  <c r="A189" i="16"/>
  <c r="I189" i="16" s="1"/>
  <c r="A188" i="16"/>
  <c r="I188" i="16" s="1"/>
  <c r="A187" i="16"/>
  <c r="I187" i="16" s="1"/>
  <c r="A186" i="16"/>
  <c r="I186" i="16" s="1"/>
  <c r="A185" i="16"/>
  <c r="I185" i="16" s="1"/>
  <c r="A184" i="16"/>
  <c r="I184" i="16" s="1"/>
  <c r="A183" i="16"/>
  <c r="I183" i="16" s="1"/>
  <c r="A182" i="16"/>
  <c r="I182" i="16" s="1"/>
  <c r="A181" i="16"/>
  <c r="I181" i="16" s="1"/>
  <c r="A180" i="16"/>
  <c r="I180" i="16" s="1"/>
  <c r="I179" i="16"/>
  <c r="A179" i="16"/>
  <c r="A178" i="16"/>
  <c r="I178" i="16" s="1"/>
  <c r="A177" i="16"/>
  <c r="I177" i="16" s="1"/>
  <c r="A176" i="16"/>
  <c r="I176" i="16" s="1"/>
  <c r="A175" i="16"/>
  <c r="I175" i="16" s="1"/>
  <c r="A174" i="16"/>
  <c r="I174" i="16" s="1"/>
  <c r="A173" i="16"/>
  <c r="I173" i="16" s="1"/>
  <c r="A172" i="16"/>
  <c r="I172" i="16" s="1"/>
  <c r="A171" i="16"/>
  <c r="I171" i="16" s="1"/>
  <c r="A170" i="16"/>
  <c r="I170" i="16" s="1"/>
  <c r="A169" i="16"/>
  <c r="I169" i="16" s="1"/>
  <c r="A168" i="16"/>
  <c r="I168" i="16" s="1"/>
  <c r="A167" i="16"/>
  <c r="I167" i="16" s="1"/>
  <c r="A166" i="16"/>
  <c r="I166" i="16" s="1"/>
  <c r="A165" i="16"/>
  <c r="I165" i="16" s="1"/>
  <c r="A164" i="16"/>
  <c r="I164" i="16" s="1"/>
  <c r="A163" i="16"/>
  <c r="I163" i="16" s="1"/>
  <c r="A162" i="16"/>
  <c r="I162" i="16" s="1"/>
  <c r="A161" i="16"/>
  <c r="I161" i="16" s="1"/>
  <c r="A160" i="16"/>
  <c r="I160" i="16" s="1"/>
  <c r="A159" i="16"/>
  <c r="I159" i="16" s="1"/>
  <c r="A158" i="16"/>
  <c r="I158" i="16" s="1"/>
  <c r="A157" i="16"/>
  <c r="I157" i="16" s="1"/>
  <c r="A156" i="16"/>
  <c r="I156" i="16" s="1"/>
  <c r="A155" i="16"/>
  <c r="I155" i="16" s="1"/>
  <c r="A154" i="16"/>
  <c r="I154" i="16" s="1"/>
  <c r="A153" i="16"/>
  <c r="I153" i="16" s="1"/>
  <c r="A152" i="16"/>
  <c r="I152" i="16" s="1"/>
  <c r="A151" i="16"/>
  <c r="I151" i="16" s="1"/>
  <c r="A150" i="16"/>
  <c r="I150" i="16" s="1"/>
  <c r="A149" i="16"/>
  <c r="I149" i="16" s="1"/>
  <c r="A148" i="16"/>
  <c r="I148" i="16" s="1"/>
  <c r="A147" i="16"/>
  <c r="I147" i="16" s="1"/>
  <c r="A146" i="16"/>
  <c r="I146" i="16" s="1"/>
  <c r="A145" i="16"/>
  <c r="I145" i="16" s="1"/>
  <c r="A144" i="16"/>
  <c r="I144" i="16" s="1"/>
  <c r="A143" i="16"/>
  <c r="I143" i="16" s="1"/>
  <c r="A142" i="16"/>
  <c r="I142" i="16" s="1"/>
  <c r="A141" i="16"/>
  <c r="I141" i="16" s="1"/>
  <c r="A140" i="16"/>
  <c r="I140" i="16" s="1"/>
  <c r="A139" i="16"/>
  <c r="I139" i="16" s="1"/>
  <c r="A138" i="16"/>
  <c r="I138" i="16" s="1"/>
  <c r="A137" i="16"/>
  <c r="I137" i="16" s="1"/>
  <c r="A136" i="16"/>
  <c r="I136" i="16" s="1"/>
  <c r="I135" i="16"/>
  <c r="A135" i="16"/>
  <c r="A134" i="16"/>
  <c r="I134" i="16" s="1"/>
  <c r="A133" i="16"/>
  <c r="I133" i="16" s="1"/>
  <c r="A132" i="16"/>
  <c r="I132" i="16" s="1"/>
  <c r="A131" i="16"/>
  <c r="I131" i="16" s="1"/>
  <c r="A130" i="16"/>
  <c r="I130" i="16" s="1"/>
  <c r="A129" i="16"/>
  <c r="I129" i="16" s="1"/>
  <c r="A128" i="16"/>
  <c r="I128" i="16" s="1"/>
  <c r="A127" i="16"/>
  <c r="I127" i="16" s="1"/>
  <c r="A126" i="16"/>
  <c r="I126" i="16" s="1"/>
  <c r="A125" i="16"/>
  <c r="I125" i="16" s="1"/>
  <c r="A124" i="16"/>
  <c r="I124" i="16" s="1"/>
  <c r="A123" i="16"/>
  <c r="I123" i="16" s="1"/>
  <c r="A122" i="16"/>
  <c r="I122" i="16" s="1"/>
  <c r="A121" i="16"/>
  <c r="I121" i="16" s="1"/>
  <c r="A120" i="16"/>
  <c r="I120" i="16" s="1"/>
  <c r="A119" i="16"/>
  <c r="I119" i="16" s="1"/>
  <c r="A118" i="16"/>
  <c r="I118" i="16" s="1"/>
  <c r="A117" i="16"/>
  <c r="I117" i="16" s="1"/>
  <c r="A116" i="16"/>
  <c r="I116" i="16" s="1"/>
  <c r="A115" i="16"/>
  <c r="I115" i="16" s="1"/>
  <c r="A114" i="16"/>
  <c r="I114" i="16" s="1"/>
  <c r="I113" i="16"/>
  <c r="A113" i="16"/>
  <c r="A112" i="16"/>
  <c r="I112" i="16" s="1"/>
  <c r="A111" i="16"/>
  <c r="I111" i="16" s="1"/>
  <c r="A110" i="16"/>
  <c r="I110" i="16" s="1"/>
  <c r="A109" i="16"/>
  <c r="I109" i="16" s="1"/>
  <c r="A108" i="16"/>
  <c r="I108" i="16" s="1"/>
  <c r="A107" i="16"/>
  <c r="I107" i="16" s="1"/>
  <c r="A106" i="16"/>
  <c r="I106" i="16" s="1"/>
  <c r="A105" i="16"/>
  <c r="I105" i="16" s="1"/>
  <c r="A104" i="16"/>
  <c r="I104" i="16" s="1"/>
  <c r="A103" i="16"/>
  <c r="I103" i="16" s="1"/>
  <c r="A102" i="16"/>
  <c r="I102" i="16" s="1"/>
  <c r="A101" i="16"/>
  <c r="I101" i="16" s="1"/>
  <c r="A100" i="16"/>
  <c r="I100" i="16" s="1"/>
  <c r="A99" i="16"/>
  <c r="I99" i="16" s="1"/>
  <c r="A98" i="16"/>
  <c r="I98" i="16" s="1"/>
  <c r="A97" i="16"/>
  <c r="I97" i="16" s="1"/>
  <c r="A96" i="16"/>
  <c r="I96" i="16" s="1"/>
  <c r="A95" i="16"/>
  <c r="I95" i="16" s="1"/>
  <c r="A94" i="16"/>
  <c r="I94" i="16" s="1"/>
  <c r="A93" i="16"/>
  <c r="I93" i="16" s="1"/>
  <c r="A92" i="16"/>
  <c r="I92" i="16" s="1"/>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1" i="16"/>
  <c r="I91" i="16" s="1"/>
  <c r="AG514" i="7"/>
  <c r="AO514" i="7" s="1"/>
  <c r="M514" i="7"/>
  <c r="L514" i="7"/>
  <c r="K514" i="7"/>
  <c r="J514" i="7"/>
  <c r="I514" i="7"/>
  <c r="AG513" i="7"/>
  <c r="AO513" i="7" s="1"/>
  <c r="AB513" i="7"/>
  <c r="M513" i="7"/>
  <c r="G509" i="16" s="1"/>
  <c r="L513" i="7"/>
  <c r="E509" i="16" s="1"/>
  <c r="K513" i="7"/>
  <c r="D509" i="16" s="1"/>
  <c r="J513" i="7"/>
  <c r="C509" i="16" s="1"/>
  <c r="I513" i="7"/>
  <c r="B509" i="16" s="1"/>
  <c r="AG512" i="7"/>
  <c r="AO512" i="7" s="1"/>
  <c r="M512" i="7"/>
  <c r="G508" i="16" s="1"/>
  <c r="L512" i="7"/>
  <c r="E508" i="16" s="1"/>
  <c r="K512" i="7"/>
  <c r="D508" i="16" s="1"/>
  <c r="J512" i="7"/>
  <c r="C508" i="16" s="1"/>
  <c r="I512" i="7"/>
  <c r="B508" i="16" s="1"/>
  <c r="AG511" i="7"/>
  <c r="AO511" i="7" s="1"/>
  <c r="M511" i="7"/>
  <c r="G507" i="16" s="1"/>
  <c r="L511" i="7"/>
  <c r="E507" i="16" s="1"/>
  <c r="K511" i="7"/>
  <c r="D507" i="16" s="1"/>
  <c r="J511" i="7"/>
  <c r="C507" i="16" s="1"/>
  <c r="I511" i="7"/>
  <c r="B507" i="16" s="1"/>
  <c r="AO510" i="7"/>
  <c r="AG510" i="7"/>
  <c r="M510" i="7"/>
  <c r="G506" i="16" s="1"/>
  <c r="L510" i="7"/>
  <c r="E506" i="16" s="1"/>
  <c r="K510" i="7"/>
  <c r="D506" i="16" s="1"/>
  <c r="J510" i="7"/>
  <c r="C506" i="16" s="1"/>
  <c r="I510" i="7"/>
  <c r="B506" i="16" s="1"/>
  <c r="AO509" i="7"/>
  <c r="AG509" i="7"/>
  <c r="M509" i="7"/>
  <c r="G505" i="16" s="1"/>
  <c r="L509" i="7"/>
  <c r="E505" i="16" s="1"/>
  <c r="K509" i="7"/>
  <c r="D505" i="16" s="1"/>
  <c r="J509" i="7"/>
  <c r="C505" i="16" s="1"/>
  <c r="I509" i="7"/>
  <c r="O509" i="7" s="1"/>
  <c r="AO508" i="7"/>
  <c r="AG508" i="7"/>
  <c r="M508" i="7"/>
  <c r="G504" i="16" s="1"/>
  <c r="L508" i="7"/>
  <c r="E504" i="16" s="1"/>
  <c r="K508" i="7"/>
  <c r="D504" i="16" s="1"/>
  <c r="J508" i="7"/>
  <c r="C504" i="16" s="1"/>
  <c r="I508" i="7"/>
  <c r="AG507" i="7"/>
  <c r="AO507" i="7" s="1"/>
  <c r="M507" i="7"/>
  <c r="G503" i="16" s="1"/>
  <c r="L507" i="7"/>
  <c r="E503" i="16" s="1"/>
  <c r="K507" i="7"/>
  <c r="D503" i="16" s="1"/>
  <c r="J507" i="7"/>
  <c r="C503" i="16" s="1"/>
  <c r="I507" i="7"/>
  <c r="AG506" i="7"/>
  <c r="AO506" i="7" s="1"/>
  <c r="M506" i="7"/>
  <c r="G502" i="16" s="1"/>
  <c r="L506" i="7"/>
  <c r="E502" i="16" s="1"/>
  <c r="K506" i="7"/>
  <c r="D502" i="16" s="1"/>
  <c r="J506" i="7"/>
  <c r="C502" i="16" s="1"/>
  <c r="I506" i="7"/>
  <c r="B502" i="16" s="1"/>
  <c r="AG505" i="7"/>
  <c r="AO505" i="7" s="1"/>
  <c r="M505" i="7"/>
  <c r="G501" i="16" s="1"/>
  <c r="L505" i="7"/>
  <c r="E501" i="16" s="1"/>
  <c r="K505" i="7"/>
  <c r="D501" i="16" s="1"/>
  <c r="J505" i="7"/>
  <c r="C501" i="16" s="1"/>
  <c r="I505" i="7"/>
  <c r="AG504" i="7"/>
  <c r="AO504" i="7" s="1"/>
  <c r="M504" i="7"/>
  <c r="G500" i="16" s="1"/>
  <c r="L504" i="7"/>
  <c r="E500" i="16" s="1"/>
  <c r="K504" i="7"/>
  <c r="D500" i="16" s="1"/>
  <c r="J504" i="7"/>
  <c r="C500" i="16" s="1"/>
  <c r="I504" i="7"/>
  <c r="AG503" i="7"/>
  <c r="AO503" i="7" s="1"/>
  <c r="M503" i="7"/>
  <c r="G499" i="16" s="1"/>
  <c r="L503" i="7"/>
  <c r="E499" i="16" s="1"/>
  <c r="K503" i="7"/>
  <c r="D499" i="16" s="1"/>
  <c r="J503" i="7"/>
  <c r="C499" i="16" s="1"/>
  <c r="I503" i="7"/>
  <c r="B499" i="16" s="1"/>
  <c r="AG502" i="7"/>
  <c r="AO502" i="7" s="1"/>
  <c r="M502" i="7"/>
  <c r="G498" i="16" s="1"/>
  <c r="L502" i="7"/>
  <c r="E498" i="16" s="1"/>
  <c r="K502" i="7"/>
  <c r="D498" i="16" s="1"/>
  <c r="J502" i="7"/>
  <c r="C498" i="16" s="1"/>
  <c r="I502" i="7"/>
  <c r="B498" i="16" s="1"/>
  <c r="AG501" i="7"/>
  <c r="AO501" i="7" s="1"/>
  <c r="M501" i="7"/>
  <c r="G497" i="16" s="1"/>
  <c r="L501" i="7"/>
  <c r="E497" i="16" s="1"/>
  <c r="K501" i="7"/>
  <c r="D497" i="16" s="1"/>
  <c r="J501" i="7"/>
  <c r="C497" i="16" s="1"/>
  <c r="I501" i="7"/>
  <c r="AG500" i="7"/>
  <c r="AO500" i="7" s="1"/>
  <c r="M500" i="7"/>
  <c r="G496" i="16" s="1"/>
  <c r="L500" i="7"/>
  <c r="E496" i="16" s="1"/>
  <c r="K500" i="7"/>
  <c r="D496" i="16" s="1"/>
  <c r="J500" i="7"/>
  <c r="C496" i="16" s="1"/>
  <c r="I500" i="7"/>
  <c r="AG499" i="7"/>
  <c r="AO499" i="7" s="1"/>
  <c r="M499" i="7"/>
  <c r="G495" i="16" s="1"/>
  <c r="L499" i="7"/>
  <c r="E495" i="16" s="1"/>
  <c r="K499" i="7"/>
  <c r="D495" i="16" s="1"/>
  <c r="J499" i="7"/>
  <c r="C495" i="16" s="1"/>
  <c r="I499" i="7"/>
  <c r="AG498" i="7"/>
  <c r="AO498" i="7" s="1"/>
  <c r="M498" i="7"/>
  <c r="G494" i="16" s="1"/>
  <c r="L498" i="7"/>
  <c r="E494" i="16" s="1"/>
  <c r="K498" i="7"/>
  <c r="D494" i="16" s="1"/>
  <c r="J498" i="7"/>
  <c r="C494" i="16" s="1"/>
  <c r="I498" i="7"/>
  <c r="B494" i="16" s="1"/>
  <c r="AG497" i="7"/>
  <c r="AO497" i="7" s="1"/>
  <c r="M497" i="7"/>
  <c r="G493" i="16" s="1"/>
  <c r="L497" i="7"/>
  <c r="E493" i="16" s="1"/>
  <c r="K497" i="7"/>
  <c r="D493" i="16" s="1"/>
  <c r="J497" i="7"/>
  <c r="C493" i="16" s="1"/>
  <c r="I497" i="7"/>
  <c r="AG496" i="7"/>
  <c r="AO496" i="7" s="1"/>
  <c r="M496" i="7"/>
  <c r="G492" i="16" s="1"/>
  <c r="L496" i="7"/>
  <c r="E492" i="16" s="1"/>
  <c r="K496" i="7"/>
  <c r="D492" i="16" s="1"/>
  <c r="J496" i="7"/>
  <c r="C492" i="16" s="1"/>
  <c r="I496" i="7"/>
  <c r="AG495" i="7"/>
  <c r="AO495" i="7" s="1"/>
  <c r="AB495" i="7"/>
  <c r="M495" i="7"/>
  <c r="G491" i="16" s="1"/>
  <c r="L495" i="7"/>
  <c r="E491" i="16" s="1"/>
  <c r="K495" i="7"/>
  <c r="D491" i="16" s="1"/>
  <c r="J495" i="7"/>
  <c r="C491" i="16" s="1"/>
  <c r="I495" i="7"/>
  <c r="B491" i="16" s="1"/>
  <c r="AG494" i="7"/>
  <c r="AO494" i="7" s="1"/>
  <c r="M494" i="7"/>
  <c r="G490" i="16" s="1"/>
  <c r="L494" i="7"/>
  <c r="E490" i="16" s="1"/>
  <c r="K494" i="7"/>
  <c r="D490" i="16" s="1"/>
  <c r="J494" i="7"/>
  <c r="C490" i="16" s="1"/>
  <c r="I494" i="7"/>
  <c r="AG493" i="7"/>
  <c r="AO493" i="7" s="1"/>
  <c r="M493" i="7"/>
  <c r="G489" i="16" s="1"/>
  <c r="L493" i="7"/>
  <c r="E489" i="16" s="1"/>
  <c r="K493" i="7"/>
  <c r="D489" i="16" s="1"/>
  <c r="J493" i="7"/>
  <c r="C489" i="16" s="1"/>
  <c r="I493" i="7"/>
  <c r="B489" i="16" s="1"/>
  <c r="AG492" i="7"/>
  <c r="AO492" i="7" s="1"/>
  <c r="M492" i="7"/>
  <c r="G488" i="16" s="1"/>
  <c r="L492" i="7"/>
  <c r="E488" i="16" s="1"/>
  <c r="K492" i="7"/>
  <c r="D488" i="16" s="1"/>
  <c r="J492" i="7"/>
  <c r="C488" i="16" s="1"/>
  <c r="I492" i="7"/>
  <c r="B488" i="16" s="1"/>
  <c r="AO491" i="7"/>
  <c r="AG491" i="7"/>
  <c r="M491" i="7"/>
  <c r="G487" i="16" s="1"/>
  <c r="L491" i="7"/>
  <c r="E487" i="16" s="1"/>
  <c r="K491" i="7"/>
  <c r="D487" i="16" s="1"/>
  <c r="J491" i="7"/>
  <c r="C487" i="16" s="1"/>
  <c r="I491" i="7"/>
  <c r="B487" i="16" s="1"/>
  <c r="AG490" i="7"/>
  <c r="AO490" i="7" s="1"/>
  <c r="M490" i="7"/>
  <c r="G486" i="16" s="1"/>
  <c r="L490" i="7"/>
  <c r="E486" i="16" s="1"/>
  <c r="K490" i="7"/>
  <c r="D486" i="16" s="1"/>
  <c r="J490" i="7"/>
  <c r="C486" i="16" s="1"/>
  <c r="I490" i="7"/>
  <c r="AG489" i="7"/>
  <c r="AO489" i="7" s="1"/>
  <c r="M489" i="7"/>
  <c r="G485" i="16" s="1"/>
  <c r="L489" i="7"/>
  <c r="E485" i="16" s="1"/>
  <c r="K489" i="7"/>
  <c r="D485" i="16" s="1"/>
  <c r="J489" i="7"/>
  <c r="C485" i="16" s="1"/>
  <c r="I489" i="7"/>
  <c r="B485" i="16" s="1"/>
  <c r="AG488" i="7"/>
  <c r="AO488" i="7" s="1"/>
  <c r="M488" i="7"/>
  <c r="G484" i="16" s="1"/>
  <c r="L488" i="7"/>
  <c r="E484" i="16" s="1"/>
  <c r="K488" i="7"/>
  <c r="D484" i="16" s="1"/>
  <c r="J488" i="7"/>
  <c r="C484" i="16" s="1"/>
  <c r="I488" i="7"/>
  <c r="B484" i="16" s="1"/>
  <c r="AG487" i="7"/>
  <c r="AO487" i="7" s="1"/>
  <c r="M487" i="7"/>
  <c r="G483" i="16" s="1"/>
  <c r="L487" i="7"/>
  <c r="E483" i="16" s="1"/>
  <c r="K487" i="7"/>
  <c r="D483" i="16" s="1"/>
  <c r="J487" i="7"/>
  <c r="C483" i="16" s="1"/>
  <c r="I487" i="7"/>
  <c r="B483" i="16" s="1"/>
  <c r="AO486" i="7"/>
  <c r="AG486" i="7"/>
  <c r="M486" i="7"/>
  <c r="G482" i="16" s="1"/>
  <c r="L486" i="7"/>
  <c r="E482" i="16" s="1"/>
  <c r="K486" i="7"/>
  <c r="D482" i="16" s="1"/>
  <c r="J486" i="7"/>
  <c r="C482" i="16" s="1"/>
  <c r="I486" i="7"/>
  <c r="B482" i="16" s="1"/>
  <c r="AO485" i="7"/>
  <c r="AG485" i="7"/>
  <c r="M485" i="7"/>
  <c r="G481" i="16" s="1"/>
  <c r="L485" i="7"/>
  <c r="E481" i="16" s="1"/>
  <c r="K485" i="7"/>
  <c r="D481" i="16" s="1"/>
  <c r="J485" i="7"/>
  <c r="C481" i="16" s="1"/>
  <c r="I485" i="7"/>
  <c r="B481" i="16" s="1"/>
  <c r="AG484" i="7"/>
  <c r="AO484" i="7" s="1"/>
  <c r="M484" i="7"/>
  <c r="G480" i="16" s="1"/>
  <c r="L484" i="7"/>
  <c r="E480" i="16" s="1"/>
  <c r="K484" i="7"/>
  <c r="D480" i="16" s="1"/>
  <c r="J484" i="7"/>
  <c r="C480" i="16" s="1"/>
  <c r="I484" i="7"/>
  <c r="B480" i="16" s="1"/>
  <c r="AG483" i="7"/>
  <c r="AO483" i="7" s="1"/>
  <c r="M483" i="7"/>
  <c r="G479" i="16" s="1"/>
  <c r="L483" i="7"/>
  <c r="E479" i="16" s="1"/>
  <c r="K483" i="7"/>
  <c r="D479" i="16" s="1"/>
  <c r="J483" i="7"/>
  <c r="C479" i="16" s="1"/>
  <c r="I483" i="7"/>
  <c r="B479" i="16" s="1"/>
  <c r="AG482" i="7"/>
  <c r="AO482" i="7" s="1"/>
  <c r="M482" i="7"/>
  <c r="G478" i="16" s="1"/>
  <c r="L482" i="7"/>
  <c r="E478" i="16" s="1"/>
  <c r="K482" i="7"/>
  <c r="D478" i="16" s="1"/>
  <c r="J482" i="7"/>
  <c r="C478" i="16" s="1"/>
  <c r="I482" i="7"/>
  <c r="AG481" i="7"/>
  <c r="AO481" i="7" s="1"/>
  <c r="M481" i="7"/>
  <c r="G477" i="16" s="1"/>
  <c r="L481" i="7"/>
  <c r="E477" i="16" s="1"/>
  <c r="K481" i="7"/>
  <c r="D477" i="16" s="1"/>
  <c r="J481" i="7"/>
  <c r="C477" i="16" s="1"/>
  <c r="I481" i="7"/>
  <c r="B477" i="16" s="1"/>
  <c r="AG480" i="7"/>
  <c r="AO480" i="7" s="1"/>
  <c r="M480" i="7"/>
  <c r="G476" i="16" s="1"/>
  <c r="L480" i="7"/>
  <c r="E476" i="16" s="1"/>
  <c r="K480" i="7"/>
  <c r="D476" i="16" s="1"/>
  <c r="J480" i="7"/>
  <c r="C476" i="16" s="1"/>
  <c r="I480" i="7"/>
  <c r="B476" i="16" s="1"/>
  <c r="AG479" i="7"/>
  <c r="AO479" i="7" s="1"/>
  <c r="M479" i="7"/>
  <c r="G475" i="16" s="1"/>
  <c r="L479" i="7"/>
  <c r="E475" i="16" s="1"/>
  <c r="K479" i="7"/>
  <c r="D475" i="16" s="1"/>
  <c r="J479" i="7"/>
  <c r="C475" i="16" s="1"/>
  <c r="I479" i="7"/>
  <c r="B475" i="16" s="1"/>
  <c r="AO478" i="7"/>
  <c r="AG478" i="7"/>
  <c r="M478" i="7"/>
  <c r="G474" i="16" s="1"/>
  <c r="L478" i="7"/>
  <c r="E474" i="16" s="1"/>
  <c r="K478" i="7"/>
  <c r="D474" i="16" s="1"/>
  <c r="J478" i="7"/>
  <c r="C474" i="16" s="1"/>
  <c r="I478" i="7"/>
  <c r="B474" i="16" s="1"/>
  <c r="AO477" i="7"/>
  <c r="AG477" i="7"/>
  <c r="M477" i="7"/>
  <c r="G473" i="16" s="1"/>
  <c r="L477" i="7"/>
  <c r="E473" i="16" s="1"/>
  <c r="K477" i="7"/>
  <c r="D473" i="16" s="1"/>
  <c r="J477" i="7"/>
  <c r="C473" i="16" s="1"/>
  <c r="I477" i="7"/>
  <c r="B473" i="16" s="1"/>
  <c r="AG476" i="7"/>
  <c r="AO476" i="7" s="1"/>
  <c r="M476" i="7"/>
  <c r="G472" i="16" s="1"/>
  <c r="L476" i="7"/>
  <c r="E472" i="16" s="1"/>
  <c r="K476" i="7"/>
  <c r="D472" i="16" s="1"/>
  <c r="J476" i="7"/>
  <c r="C472" i="16" s="1"/>
  <c r="I476" i="7"/>
  <c r="B472" i="16" s="1"/>
  <c r="AO475" i="7"/>
  <c r="AG475" i="7"/>
  <c r="M475" i="7"/>
  <c r="G471" i="16" s="1"/>
  <c r="L475" i="7"/>
  <c r="E471" i="16" s="1"/>
  <c r="K475" i="7"/>
  <c r="D471" i="16" s="1"/>
  <c r="J475" i="7"/>
  <c r="C471" i="16" s="1"/>
  <c r="I475" i="7"/>
  <c r="B471" i="16" s="1"/>
  <c r="AG474" i="7"/>
  <c r="AO474" i="7" s="1"/>
  <c r="M474" i="7"/>
  <c r="G470" i="16" s="1"/>
  <c r="L474" i="7"/>
  <c r="E470" i="16" s="1"/>
  <c r="K474" i="7"/>
  <c r="D470" i="16" s="1"/>
  <c r="J474" i="7"/>
  <c r="C470" i="16" s="1"/>
  <c r="I474" i="7"/>
  <c r="AG473" i="7"/>
  <c r="AO473" i="7" s="1"/>
  <c r="AB473" i="7"/>
  <c r="M473" i="7"/>
  <c r="G469" i="16" s="1"/>
  <c r="L473" i="7"/>
  <c r="E469" i="16" s="1"/>
  <c r="K473" i="7"/>
  <c r="D469" i="16" s="1"/>
  <c r="J473" i="7"/>
  <c r="C469" i="16" s="1"/>
  <c r="I473" i="7"/>
  <c r="B469" i="16" s="1"/>
  <c r="AG472" i="7"/>
  <c r="AO472" i="7" s="1"/>
  <c r="AB472" i="7"/>
  <c r="M472" i="7"/>
  <c r="G468" i="16" s="1"/>
  <c r="L472" i="7"/>
  <c r="E468" i="16" s="1"/>
  <c r="K472" i="7"/>
  <c r="D468" i="16" s="1"/>
  <c r="J472" i="7"/>
  <c r="C468" i="16" s="1"/>
  <c r="I472" i="7"/>
  <c r="B468" i="16" s="1"/>
  <c r="AG471" i="7"/>
  <c r="AO471" i="7" s="1"/>
  <c r="M471" i="7"/>
  <c r="G467" i="16" s="1"/>
  <c r="L471" i="7"/>
  <c r="E467" i="16" s="1"/>
  <c r="K471" i="7"/>
  <c r="D467" i="16" s="1"/>
  <c r="J471" i="7"/>
  <c r="C467" i="16" s="1"/>
  <c r="I471" i="7"/>
  <c r="B467" i="16" s="1"/>
  <c r="AO470" i="7"/>
  <c r="AG470" i="7"/>
  <c r="M470" i="7"/>
  <c r="G466" i="16" s="1"/>
  <c r="L470" i="7"/>
  <c r="E466" i="16" s="1"/>
  <c r="K470" i="7"/>
  <c r="D466" i="16" s="1"/>
  <c r="J470" i="7"/>
  <c r="C466" i="16" s="1"/>
  <c r="I470" i="7"/>
  <c r="B466" i="16" s="1"/>
  <c r="AO469" i="7"/>
  <c r="AG469" i="7"/>
  <c r="M469" i="7"/>
  <c r="G465" i="16" s="1"/>
  <c r="L469" i="7"/>
  <c r="E465" i="16" s="1"/>
  <c r="K469" i="7"/>
  <c r="D465" i="16" s="1"/>
  <c r="J469" i="7"/>
  <c r="C465" i="16" s="1"/>
  <c r="I469" i="7"/>
  <c r="B465" i="16" s="1"/>
  <c r="AG468" i="7"/>
  <c r="AO468" i="7" s="1"/>
  <c r="M468" i="7"/>
  <c r="G464" i="16" s="1"/>
  <c r="L468" i="7"/>
  <c r="E464" i="16" s="1"/>
  <c r="K468" i="7"/>
  <c r="D464" i="16" s="1"/>
  <c r="J468" i="7"/>
  <c r="C464" i="16" s="1"/>
  <c r="I468" i="7"/>
  <c r="B464" i="16" s="1"/>
  <c r="AG467" i="7"/>
  <c r="AO467" i="7" s="1"/>
  <c r="M467" i="7"/>
  <c r="G463" i="16" s="1"/>
  <c r="L467" i="7"/>
  <c r="E463" i="16" s="1"/>
  <c r="K467" i="7"/>
  <c r="D463" i="16" s="1"/>
  <c r="J467" i="7"/>
  <c r="C463" i="16" s="1"/>
  <c r="I467" i="7"/>
  <c r="B463" i="16" s="1"/>
  <c r="AG466" i="7"/>
  <c r="AO466" i="7" s="1"/>
  <c r="M466" i="7"/>
  <c r="G462" i="16" s="1"/>
  <c r="L466" i="7"/>
  <c r="E462" i="16" s="1"/>
  <c r="K466" i="7"/>
  <c r="D462" i="16" s="1"/>
  <c r="J466" i="7"/>
  <c r="C462" i="16" s="1"/>
  <c r="I466" i="7"/>
  <c r="AG465" i="7"/>
  <c r="AO465" i="7" s="1"/>
  <c r="M465" i="7"/>
  <c r="G461" i="16" s="1"/>
  <c r="L465" i="7"/>
  <c r="E461" i="16" s="1"/>
  <c r="K465" i="7"/>
  <c r="D461" i="16" s="1"/>
  <c r="J465" i="7"/>
  <c r="C461" i="16" s="1"/>
  <c r="I465" i="7"/>
  <c r="B461" i="16" s="1"/>
  <c r="AG464" i="7"/>
  <c r="AO464" i="7" s="1"/>
  <c r="M464" i="7"/>
  <c r="G460" i="16" s="1"/>
  <c r="L464" i="7"/>
  <c r="E460" i="16" s="1"/>
  <c r="K464" i="7"/>
  <c r="D460" i="16" s="1"/>
  <c r="J464" i="7"/>
  <c r="C460" i="16" s="1"/>
  <c r="I464" i="7"/>
  <c r="B460" i="16" s="1"/>
  <c r="AG463" i="7"/>
  <c r="AO463" i="7" s="1"/>
  <c r="M463" i="7"/>
  <c r="G459" i="16" s="1"/>
  <c r="L463" i="7"/>
  <c r="E459" i="16" s="1"/>
  <c r="K463" i="7"/>
  <c r="D459" i="16" s="1"/>
  <c r="J463" i="7"/>
  <c r="C459" i="16" s="1"/>
  <c r="I463" i="7"/>
  <c r="B459" i="16" s="1"/>
  <c r="AG462" i="7"/>
  <c r="AO462" i="7" s="1"/>
  <c r="M462" i="7"/>
  <c r="G458" i="16" s="1"/>
  <c r="L462" i="7"/>
  <c r="E458" i="16" s="1"/>
  <c r="K462" i="7"/>
  <c r="D458" i="16" s="1"/>
  <c r="J462" i="7"/>
  <c r="C458" i="16" s="1"/>
  <c r="I462" i="7"/>
  <c r="B458" i="16" s="1"/>
  <c r="AG461" i="7"/>
  <c r="AO461" i="7" s="1"/>
  <c r="M461" i="7"/>
  <c r="G457" i="16" s="1"/>
  <c r="L461" i="7"/>
  <c r="E457" i="16" s="1"/>
  <c r="K461" i="7"/>
  <c r="D457" i="16" s="1"/>
  <c r="J461" i="7"/>
  <c r="C457" i="16" s="1"/>
  <c r="I461" i="7"/>
  <c r="B457" i="16" s="1"/>
  <c r="AG460" i="7"/>
  <c r="AO460" i="7" s="1"/>
  <c r="M460" i="7"/>
  <c r="G456" i="16" s="1"/>
  <c r="L460" i="7"/>
  <c r="E456" i="16" s="1"/>
  <c r="K460" i="7"/>
  <c r="D456" i="16" s="1"/>
  <c r="J460" i="7"/>
  <c r="C456" i="16" s="1"/>
  <c r="I460" i="7"/>
  <c r="B456" i="16" s="1"/>
  <c r="AG459" i="7"/>
  <c r="AO459" i="7" s="1"/>
  <c r="M459" i="7"/>
  <c r="G455" i="16" s="1"/>
  <c r="L459" i="7"/>
  <c r="E455" i="16" s="1"/>
  <c r="K459" i="7"/>
  <c r="D455" i="16" s="1"/>
  <c r="J459" i="7"/>
  <c r="C455" i="16" s="1"/>
  <c r="I459" i="7"/>
  <c r="B455" i="16" s="1"/>
  <c r="AG458" i="7"/>
  <c r="AO458" i="7" s="1"/>
  <c r="M458" i="7"/>
  <c r="G454" i="16" s="1"/>
  <c r="L458" i="7"/>
  <c r="E454" i="16" s="1"/>
  <c r="K458" i="7"/>
  <c r="D454" i="16" s="1"/>
  <c r="J458" i="7"/>
  <c r="C454" i="16" s="1"/>
  <c r="I458" i="7"/>
  <c r="AG457" i="7"/>
  <c r="AO457" i="7" s="1"/>
  <c r="M457" i="7"/>
  <c r="G453" i="16" s="1"/>
  <c r="L457" i="7"/>
  <c r="E453" i="16" s="1"/>
  <c r="K457" i="7"/>
  <c r="D453" i="16" s="1"/>
  <c r="J457" i="7"/>
  <c r="C453" i="16" s="1"/>
  <c r="I457" i="7"/>
  <c r="B453" i="16" s="1"/>
  <c r="AG456" i="7"/>
  <c r="AO456" i="7" s="1"/>
  <c r="M456" i="7"/>
  <c r="G452" i="16" s="1"/>
  <c r="L456" i="7"/>
  <c r="E452" i="16" s="1"/>
  <c r="K456" i="7"/>
  <c r="D452" i="16" s="1"/>
  <c r="J456" i="7"/>
  <c r="C452" i="16" s="1"/>
  <c r="I456" i="7"/>
  <c r="B452" i="16" s="1"/>
  <c r="AG455" i="7"/>
  <c r="AO455" i="7" s="1"/>
  <c r="M455" i="7"/>
  <c r="G451" i="16" s="1"/>
  <c r="L455" i="7"/>
  <c r="E451" i="16" s="1"/>
  <c r="K455" i="7"/>
  <c r="D451" i="16" s="1"/>
  <c r="J455" i="7"/>
  <c r="C451" i="16" s="1"/>
  <c r="I455" i="7"/>
  <c r="B451" i="16" s="1"/>
  <c r="AG454" i="7"/>
  <c r="AO454" i="7" s="1"/>
  <c r="M454" i="7"/>
  <c r="G450" i="16" s="1"/>
  <c r="L454" i="7"/>
  <c r="E450" i="16" s="1"/>
  <c r="K454" i="7"/>
  <c r="D450" i="16" s="1"/>
  <c r="J454" i="7"/>
  <c r="C450" i="16" s="1"/>
  <c r="I454" i="7"/>
  <c r="B450" i="16" s="1"/>
  <c r="AG453" i="7"/>
  <c r="AO453" i="7" s="1"/>
  <c r="M453" i="7"/>
  <c r="G449" i="16" s="1"/>
  <c r="L453" i="7"/>
  <c r="E449" i="16" s="1"/>
  <c r="K453" i="7"/>
  <c r="D449" i="16" s="1"/>
  <c r="J453" i="7"/>
  <c r="C449" i="16" s="1"/>
  <c r="I453" i="7"/>
  <c r="B449" i="16" s="1"/>
  <c r="AG452" i="7"/>
  <c r="AO452" i="7" s="1"/>
  <c r="M452" i="7"/>
  <c r="G448" i="16" s="1"/>
  <c r="L452" i="7"/>
  <c r="E448" i="16" s="1"/>
  <c r="K452" i="7"/>
  <c r="D448" i="16" s="1"/>
  <c r="J452" i="7"/>
  <c r="C448" i="16" s="1"/>
  <c r="I452" i="7"/>
  <c r="B448" i="16" s="1"/>
  <c r="AG451" i="7"/>
  <c r="AO451" i="7" s="1"/>
  <c r="M451" i="7"/>
  <c r="G447" i="16" s="1"/>
  <c r="L451" i="7"/>
  <c r="E447" i="16" s="1"/>
  <c r="K451" i="7"/>
  <c r="D447" i="16" s="1"/>
  <c r="J451" i="7"/>
  <c r="C447" i="16" s="1"/>
  <c r="I451" i="7"/>
  <c r="B447" i="16" s="1"/>
  <c r="AG450" i="7"/>
  <c r="AO450" i="7" s="1"/>
  <c r="M450" i="7"/>
  <c r="G446" i="16" s="1"/>
  <c r="L450" i="7"/>
  <c r="E446" i="16" s="1"/>
  <c r="K450" i="7"/>
  <c r="D446" i="16" s="1"/>
  <c r="J450" i="7"/>
  <c r="C446" i="16" s="1"/>
  <c r="I450" i="7"/>
  <c r="AG449" i="7"/>
  <c r="AO449" i="7" s="1"/>
  <c r="M449" i="7"/>
  <c r="G445" i="16" s="1"/>
  <c r="L449" i="7"/>
  <c r="E445" i="16" s="1"/>
  <c r="K449" i="7"/>
  <c r="D445" i="16" s="1"/>
  <c r="J449" i="7"/>
  <c r="C445" i="16" s="1"/>
  <c r="I449" i="7"/>
  <c r="B445" i="16" s="1"/>
  <c r="AG448" i="7"/>
  <c r="AO448" i="7" s="1"/>
  <c r="M448" i="7"/>
  <c r="G444" i="16" s="1"/>
  <c r="L448" i="7"/>
  <c r="E444" i="16" s="1"/>
  <c r="K448" i="7"/>
  <c r="D444" i="16" s="1"/>
  <c r="J448" i="7"/>
  <c r="C444" i="16" s="1"/>
  <c r="I448" i="7"/>
  <c r="AG447" i="7"/>
  <c r="AO447" i="7" s="1"/>
  <c r="M447" i="7"/>
  <c r="G443" i="16" s="1"/>
  <c r="L447" i="7"/>
  <c r="E443" i="16" s="1"/>
  <c r="K447" i="7"/>
  <c r="D443" i="16" s="1"/>
  <c r="J447" i="7"/>
  <c r="C443" i="16" s="1"/>
  <c r="I447" i="7"/>
  <c r="B443" i="16" s="1"/>
  <c r="AG446" i="7"/>
  <c r="AO446" i="7" s="1"/>
  <c r="M446" i="7"/>
  <c r="G442" i="16" s="1"/>
  <c r="L446" i="7"/>
  <c r="E442" i="16" s="1"/>
  <c r="K446" i="7"/>
  <c r="D442" i="16" s="1"/>
  <c r="J446" i="7"/>
  <c r="C442" i="16" s="1"/>
  <c r="I446" i="7"/>
  <c r="B442" i="16" s="1"/>
  <c r="AG445" i="7"/>
  <c r="AO445" i="7" s="1"/>
  <c r="M445" i="7"/>
  <c r="G441" i="16" s="1"/>
  <c r="L445" i="7"/>
  <c r="E441" i="16" s="1"/>
  <c r="K445" i="7"/>
  <c r="D441" i="16" s="1"/>
  <c r="J445" i="7"/>
  <c r="C441" i="16" s="1"/>
  <c r="I445" i="7"/>
  <c r="B441" i="16" s="1"/>
  <c r="AG444" i="7"/>
  <c r="AO444" i="7" s="1"/>
  <c r="M444" i="7"/>
  <c r="G440" i="16" s="1"/>
  <c r="L444" i="7"/>
  <c r="E440" i="16" s="1"/>
  <c r="K444" i="7"/>
  <c r="D440" i="16" s="1"/>
  <c r="J444" i="7"/>
  <c r="C440" i="16" s="1"/>
  <c r="I444" i="7"/>
  <c r="B440" i="16" s="1"/>
  <c r="AG443" i="7"/>
  <c r="AO443" i="7" s="1"/>
  <c r="M443" i="7"/>
  <c r="G439" i="16" s="1"/>
  <c r="L443" i="7"/>
  <c r="E439" i="16" s="1"/>
  <c r="K443" i="7"/>
  <c r="D439" i="16" s="1"/>
  <c r="J443" i="7"/>
  <c r="C439" i="16" s="1"/>
  <c r="I443" i="7"/>
  <c r="B439" i="16" s="1"/>
  <c r="AG442" i="7"/>
  <c r="AO442" i="7" s="1"/>
  <c r="M442" i="7"/>
  <c r="G438" i="16" s="1"/>
  <c r="L442" i="7"/>
  <c r="E438" i="16" s="1"/>
  <c r="K442" i="7"/>
  <c r="D438" i="16" s="1"/>
  <c r="J442" i="7"/>
  <c r="C438" i="16" s="1"/>
  <c r="I442" i="7"/>
  <c r="AG441" i="7"/>
  <c r="AO441" i="7" s="1"/>
  <c r="M441" i="7"/>
  <c r="G437" i="16" s="1"/>
  <c r="L441" i="7"/>
  <c r="E437" i="16" s="1"/>
  <c r="K441" i="7"/>
  <c r="J441" i="7"/>
  <c r="C437" i="16" s="1"/>
  <c r="I441" i="7"/>
  <c r="B437" i="16" s="1"/>
  <c r="AG440" i="7"/>
  <c r="AO440" i="7" s="1"/>
  <c r="M440" i="7"/>
  <c r="G436" i="16" s="1"/>
  <c r="L440" i="7"/>
  <c r="E436" i="16" s="1"/>
  <c r="K440" i="7"/>
  <c r="D436" i="16" s="1"/>
  <c r="J440" i="7"/>
  <c r="C436" i="16" s="1"/>
  <c r="I440" i="7"/>
  <c r="AG439" i="7"/>
  <c r="AO439" i="7" s="1"/>
  <c r="M439" i="7"/>
  <c r="G435" i="16" s="1"/>
  <c r="L439" i="7"/>
  <c r="E435" i="16" s="1"/>
  <c r="K439" i="7"/>
  <c r="D435" i="16" s="1"/>
  <c r="J439" i="7"/>
  <c r="C435" i="16" s="1"/>
  <c r="I439" i="7"/>
  <c r="B435" i="16" s="1"/>
  <c r="AG438" i="7"/>
  <c r="AO438" i="7" s="1"/>
  <c r="M438" i="7"/>
  <c r="G434" i="16" s="1"/>
  <c r="L438" i="7"/>
  <c r="E434" i="16" s="1"/>
  <c r="K438" i="7"/>
  <c r="D434" i="16" s="1"/>
  <c r="J438" i="7"/>
  <c r="C434" i="16" s="1"/>
  <c r="I438" i="7"/>
  <c r="B434" i="16" s="1"/>
  <c r="AG437" i="7"/>
  <c r="AO437" i="7" s="1"/>
  <c r="M437" i="7"/>
  <c r="G433" i="16" s="1"/>
  <c r="L437" i="7"/>
  <c r="E433" i="16" s="1"/>
  <c r="K437" i="7"/>
  <c r="D433" i="16" s="1"/>
  <c r="J437" i="7"/>
  <c r="C433" i="16" s="1"/>
  <c r="I437" i="7"/>
  <c r="B433" i="16" s="1"/>
  <c r="AG436" i="7"/>
  <c r="AO436" i="7" s="1"/>
  <c r="M436" i="7"/>
  <c r="G432" i="16" s="1"/>
  <c r="L436" i="7"/>
  <c r="E432" i="16" s="1"/>
  <c r="K436" i="7"/>
  <c r="D432" i="16" s="1"/>
  <c r="J436" i="7"/>
  <c r="C432" i="16" s="1"/>
  <c r="I436" i="7"/>
  <c r="B432" i="16" s="1"/>
  <c r="AG435" i="7"/>
  <c r="AO435" i="7" s="1"/>
  <c r="M435" i="7"/>
  <c r="G431" i="16" s="1"/>
  <c r="L435" i="7"/>
  <c r="E431" i="16" s="1"/>
  <c r="K435" i="7"/>
  <c r="D431" i="16" s="1"/>
  <c r="J435" i="7"/>
  <c r="C431" i="16" s="1"/>
  <c r="I435" i="7"/>
  <c r="B431" i="16" s="1"/>
  <c r="AG434" i="7"/>
  <c r="AO434" i="7" s="1"/>
  <c r="M434" i="7"/>
  <c r="G430" i="16" s="1"/>
  <c r="L434" i="7"/>
  <c r="E430" i="16" s="1"/>
  <c r="K434" i="7"/>
  <c r="D430" i="16" s="1"/>
  <c r="J434" i="7"/>
  <c r="C430" i="16" s="1"/>
  <c r="I434" i="7"/>
  <c r="AG433" i="7"/>
  <c r="AO433" i="7" s="1"/>
  <c r="AB433" i="7"/>
  <c r="M433" i="7"/>
  <c r="G429" i="16" s="1"/>
  <c r="L433" i="7"/>
  <c r="E429" i="16" s="1"/>
  <c r="K433" i="7"/>
  <c r="D429" i="16" s="1"/>
  <c r="J433" i="7"/>
  <c r="C429" i="16" s="1"/>
  <c r="I433" i="7"/>
  <c r="B429" i="16" s="1"/>
  <c r="AG432" i="7"/>
  <c r="AO432" i="7" s="1"/>
  <c r="M432" i="7"/>
  <c r="G428" i="16" s="1"/>
  <c r="L432" i="7"/>
  <c r="E428" i="16" s="1"/>
  <c r="K432" i="7"/>
  <c r="D428" i="16" s="1"/>
  <c r="J432" i="7"/>
  <c r="C428" i="16" s="1"/>
  <c r="I432" i="7"/>
  <c r="AG431" i="7"/>
  <c r="AO431" i="7" s="1"/>
  <c r="M431" i="7"/>
  <c r="G427" i="16" s="1"/>
  <c r="L431" i="7"/>
  <c r="E427" i="16" s="1"/>
  <c r="K431" i="7"/>
  <c r="D427" i="16" s="1"/>
  <c r="J431" i="7"/>
  <c r="C427" i="16" s="1"/>
  <c r="I431" i="7"/>
  <c r="B427" i="16" s="1"/>
  <c r="AG430" i="7"/>
  <c r="AO430" i="7" s="1"/>
  <c r="M430" i="7"/>
  <c r="G426" i="16" s="1"/>
  <c r="L430" i="7"/>
  <c r="E426" i="16" s="1"/>
  <c r="K430" i="7"/>
  <c r="D426" i="16" s="1"/>
  <c r="J430" i="7"/>
  <c r="C426" i="16" s="1"/>
  <c r="I430" i="7"/>
  <c r="B426" i="16" s="1"/>
  <c r="AG429" i="7"/>
  <c r="AO429" i="7" s="1"/>
  <c r="M429" i="7"/>
  <c r="G425" i="16" s="1"/>
  <c r="L429" i="7"/>
  <c r="E425" i="16" s="1"/>
  <c r="K429" i="7"/>
  <c r="D425" i="16" s="1"/>
  <c r="J429" i="7"/>
  <c r="C425" i="16" s="1"/>
  <c r="I429" i="7"/>
  <c r="B425" i="16" s="1"/>
  <c r="AG428" i="7"/>
  <c r="AO428" i="7" s="1"/>
  <c r="M428" i="7"/>
  <c r="G424" i="16" s="1"/>
  <c r="L428" i="7"/>
  <c r="E424" i="16" s="1"/>
  <c r="K428" i="7"/>
  <c r="D424" i="16" s="1"/>
  <c r="J428" i="7"/>
  <c r="C424" i="16" s="1"/>
  <c r="I428" i="7"/>
  <c r="B424" i="16" s="1"/>
  <c r="AG427" i="7"/>
  <c r="AO427" i="7" s="1"/>
  <c r="M427" i="7"/>
  <c r="G423" i="16" s="1"/>
  <c r="L427" i="7"/>
  <c r="E423" i="16" s="1"/>
  <c r="K427" i="7"/>
  <c r="D423" i="16" s="1"/>
  <c r="J427" i="7"/>
  <c r="C423" i="16" s="1"/>
  <c r="I427" i="7"/>
  <c r="B423" i="16" s="1"/>
  <c r="AG426" i="7"/>
  <c r="AO426" i="7" s="1"/>
  <c r="M426" i="7"/>
  <c r="G422" i="16" s="1"/>
  <c r="L426" i="7"/>
  <c r="E422" i="16" s="1"/>
  <c r="K426" i="7"/>
  <c r="D422" i="16" s="1"/>
  <c r="J426" i="7"/>
  <c r="C422" i="16" s="1"/>
  <c r="I426" i="7"/>
  <c r="AG425" i="7"/>
  <c r="AO425" i="7" s="1"/>
  <c r="M425" i="7"/>
  <c r="G421" i="16" s="1"/>
  <c r="L425" i="7"/>
  <c r="E421" i="16" s="1"/>
  <c r="K425" i="7"/>
  <c r="D421" i="16" s="1"/>
  <c r="J425" i="7"/>
  <c r="C421" i="16" s="1"/>
  <c r="I425" i="7"/>
  <c r="B421" i="16" s="1"/>
  <c r="AG424" i="7"/>
  <c r="AO424" i="7" s="1"/>
  <c r="M424" i="7"/>
  <c r="G420" i="16" s="1"/>
  <c r="L424" i="7"/>
  <c r="E420" i="16" s="1"/>
  <c r="K424" i="7"/>
  <c r="D420" i="16" s="1"/>
  <c r="J424" i="7"/>
  <c r="C420" i="16" s="1"/>
  <c r="I424" i="7"/>
  <c r="AG423" i="7"/>
  <c r="AO423" i="7" s="1"/>
  <c r="O423" i="7"/>
  <c r="M423" i="7"/>
  <c r="G419" i="16" s="1"/>
  <c r="L423" i="7"/>
  <c r="E419" i="16" s="1"/>
  <c r="K423" i="7"/>
  <c r="D419" i="16" s="1"/>
  <c r="J423" i="7"/>
  <c r="C419" i="16" s="1"/>
  <c r="I423" i="7"/>
  <c r="B419" i="16" s="1"/>
  <c r="AG422" i="7"/>
  <c r="AO422" i="7" s="1"/>
  <c r="M422" i="7"/>
  <c r="G418" i="16" s="1"/>
  <c r="L422" i="7"/>
  <c r="E418" i="16" s="1"/>
  <c r="K422" i="7"/>
  <c r="D418" i="16" s="1"/>
  <c r="J422" i="7"/>
  <c r="C418" i="16" s="1"/>
  <c r="I422" i="7"/>
  <c r="AG421" i="7"/>
  <c r="AO421" i="7" s="1"/>
  <c r="M421" i="7"/>
  <c r="G417" i="16" s="1"/>
  <c r="L421" i="7"/>
  <c r="E417" i="16" s="1"/>
  <c r="K421" i="7"/>
  <c r="D417" i="16" s="1"/>
  <c r="J421" i="7"/>
  <c r="C417" i="16" s="1"/>
  <c r="I421" i="7"/>
  <c r="B417" i="16" s="1"/>
  <c r="AG420" i="7"/>
  <c r="AO420" i="7" s="1"/>
  <c r="M420" i="7"/>
  <c r="G416" i="16" s="1"/>
  <c r="L420" i="7"/>
  <c r="E416" i="16" s="1"/>
  <c r="K420" i="7"/>
  <c r="D416" i="16" s="1"/>
  <c r="J420" i="7"/>
  <c r="C416" i="16" s="1"/>
  <c r="I420" i="7"/>
  <c r="B416" i="16" s="1"/>
  <c r="AG419" i="7"/>
  <c r="AO419" i="7" s="1"/>
  <c r="M419" i="7"/>
  <c r="G415" i="16" s="1"/>
  <c r="L419" i="7"/>
  <c r="E415" i="16" s="1"/>
  <c r="K419" i="7"/>
  <c r="D415" i="16" s="1"/>
  <c r="J419" i="7"/>
  <c r="C415" i="16" s="1"/>
  <c r="I419" i="7"/>
  <c r="B415" i="16" s="1"/>
  <c r="AG418" i="7"/>
  <c r="AO418" i="7" s="1"/>
  <c r="M418" i="7"/>
  <c r="G414" i="16" s="1"/>
  <c r="L418" i="7"/>
  <c r="E414" i="16" s="1"/>
  <c r="K418" i="7"/>
  <c r="D414" i="16" s="1"/>
  <c r="J418" i="7"/>
  <c r="C414" i="16" s="1"/>
  <c r="I418" i="7"/>
  <c r="AG417" i="7"/>
  <c r="AO417" i="7" s="1"/>
  <c r="M417" i="7"/>
  <c r="G413" i="16" s="1"/>
  <c r="L417" i="7"/>
  <c r="E413" i="16" s="1"/>
  <c r="K417" i="7"/>
  <c r="D413" i="16" s="1"/>
  <c r="J417" i="7"/>
  <c r="C413" i="16" s="1"/>
  <c r="I417" i="7"/>
  <c r="AB417" i="7" s="1"/>
  <c r="AG416" i="7"/>
  <c r="AO416" i="7" s="1"/>
  <c r="M416" i="7"/>
  <c r="G412" i="16" s="1"/>
  <c r="L416" i="7"/>
  <c r="E412" i="16" s="1"/>
  <c r="K416" i="7"/>
  <c r="D412" i="16" s="1"/>
  <c r="J416" i="7"/>
  <c r="C412" i="16" s="1"/>
  <c r="I416" i="7"/>
  <c r="AG415" i="7"/>
  <c r="AO415" i="7" s="1"/>
  <c r="M415" i="7"/>
  <c r="G411" i="16" s="1"/>
  <c r="L415" i="7"/>
  <c r="E411" i="16" s="1"/>
  <c r="K415" i="7"/>
  <c r="D411" i="16" s="1"/>
  <c r="J415" i="7"/>
  <c r="C411" i="16" s="1"/>
  <c r="I415" i="7"/>
  <c r="B411" i="16" s="1"/>
  <c r="AG414" i="7"/>
  <c r="AO414" i="7" s="1"/>
  <c r="M414" i="7"/>
  <c r="G410" i="16" s="1"/>
  <c r="L414" i="7"/>
  <c r="E410" i="16" s="1"/>
  <c r="K414" i="7"/>
  <c r="D410" i="16" s="1"/>
  <c r="J414" i="7"/>
  <c r="C410" i="16" s="1"/>
  <c r="I414" i="7"/>
  <c r="O414" i="7" s="1"/>
  <c r="AG413" i="7"/>
  <c r="AO413" i="7" s="1"/>
  <c r="O413" i="7"/>
  <c r="M413" i="7"/>
  <c r="G409" i="16" s="1"/>
  <c r="L413" i="7"/>
  <c r="E409" i="16" s="1"/>
  <c r="K413" i="7"/>
  <c r="D409" i="16" s="1"/>
  <c r="J413" i="7"/>
  <c r="C409" i="16" s="1"/>
  <c r="I413" i="7"/>
  <c r="AO412" i="7"/>
  <c r="AG412" i="7"/>
  <c r="M412" i="7"/>
  <c r="G408" i="16" s="1"/>
  <c r="L412" i="7"/>
  <c r="E408" i="16" s="1"/>
  <c r="K412" i="7"/>
  <c r="D408" i="16" s="1"/>
  <c r="J412" i="7"/>
  <c r="C408" i="16" s="1"/>
  <c r="I412" i="7"/>
  <c r="AB412" i="7" s="1"/>
  <c r="AG411" i="7"/>
  <c r="AO411" i="7" s="1"/>
  <c r="M411" i="7"/>
  <c r="G407" i="16" s="1"/>
  <c r="L411" i="7"/>
  <c r="E407" i="16" s="1"/>
  <c r="K411" i="7"/>
  <c r="D407" i="16" s="1"/>
  <c r="J411" i="7"/>
  <c r="C407" i="16" s="1"/>
  <c r="I411" i="7"/>
  <c r="AG410" i="7"/>
  <c r="AO410" i="7" s="1"/>
  <c r="M410" i="7"/>
  <c r="G406" i="16" s="1"/>
  <c r="L410" i="7"/>
  <c r="E406" i="16" s="1"/>
  <c r="K410" i="7"/>
  <c r="D406" i="16" s="1"/>
  <c r="J410" i="7"/>
  <c r="C406" i="16" s="1"/>
  <c r="I410" i="7"/>
  <c r="AG409" i="7"/>
  <c r="AO409" i="7" s="1"/>
  <c r="M409" i="7"/>
  <c r="G405" i="16" s="1"/>
  <c r="L409" i="7"/>
  <c r="E405" i="16" s="1"/>
  <c r="K409" i="7"/>
  <c r="D405" i="16" s="1"/>
  <c r="J409" i="7"/>
  <c r="C405" i="16" s="1"/>
  <c r="I409" i="7"/>
  <c r="B405" i="16" s="1"/>
  <c r="AO408" i="7"/>
  <c r="AG408" i="7"/>
  <c r="M408" i="7"/>
  <c r="G404" i="16" s="1"/>
  <c r="L408" i="7"/>
  <c r="E404" i="16" s="1"/>
  <c r="K408" i="7"/>
  <c r="D404" i="16" s="1"/>
  <c r="J408" i="7"/>
  <c r="C404" i="16" s="1"/>
  <c r="I408" i="7"/>
  <c r="B404" i="16" s="1"/>
  <c r="AG407" i="7"/>
  <c r="AO407" i="7" s="1"/>
  <c r="M407" i="7"/>
  <c r="G403" i="16" s="1"/>
  <c r="L407" i="7"/>
  <c r="E403" i="16" s="1"/>
  <c r="K407" i="7"/>
  <c r="D403" i="16" s="1"/>
  <c r="J407" i="7"/>
  <c r="C403" i="16" s="1"/>
  <c r="I407" i="7"/>
  <c r="B403" i="16" s="1"/>
  <c r="AO406" i="7"/>
  <c r="AG406" i="7"/>
  <c r="M406" i="7"/>
  <c r="G402" i="16" s="1"/>
  <c r="L406" i="7"/>
  <c r="E402" i="16" s="1"/>
  <c r="K406" i="7"/>
  <c r="J406" i="7"/>
  <c r="C402" i="16" s="1"/>
  <c r="I406" i="7"/>
  <c r="B402" i="16" s="1"/>
  <c r="AG405" i="7"/>
  <c r="AO405" i="7" s="1"/>
  <c r="M405" i="7"/>
  <c r="G401" i="16" s="1"/>
  <c r="L405" i="7"/>
  <c r="E401" i="16" s="1"/>
  <c r="K405" i="7"/>
  <c r="D401" i="16" s="1"/>
  <c r="J405" i="7"/>
  <c r="C401" i="16" s="1"/>
  <c r="I405" i="7"/>
  <c r="AG404" i="7"/>
  <c r="AO404" i="7" s="1"/>
  <c r="M404" i="7"/>
  <c r="G400" i="16" s="1"/>
  <c r="L404" i="7"/>
  <c r="E400" i="16" s="1"/>
  <c r="K404" i="7"/>
  <c r="D400" i="16" s="1"/>
  <c r="J404" i="7"/>
  <c r="C400" i="16" s="1"/>
  <c r="I404" i="7"/>
  <c r="B400" i="16" s="1"/>
  <c r="AG403" i="7"/>
  <c r="AO403" i="7" s="1"/>
  <c r="M403" i="7"/>
  <c r="G399" i="16" s="1"/>
  <c r="L403" i="7"/>
  <c r="E399" i="16" s="1"/>
  <c r="K403" i="7"/>
  <c r="D399" i="16" s="1"/>
  <c r="J403" i="7"/>
  <c r="C399" i="16" s="1"/>
  <c r="I403" i="7"/>
  <c r="B399" i="16" s="1"/>
  <c r="AG402" i="7"/>
  <c r="AO402" i="7" s="1"/>
  <c r="M402" i="7"/>
  <c r="G398" i="16" s="1"/>
  <c r="L402" i="7"/>
  <c r="E398" i="16" s="1"/>
  <c r="K402" i="7"/>
  <c r="D398" i="16" s="1"/>
  <c r="J402" i="7"/>
  <c r="C398" i="16" s="1"/>
  <c r="I402" i="7"/>
  <c r="B398" i="16" s="1"/>
  <c r="AG401" i="7"/>
  <c r="AO401" i="7" s="1"/>
  <c r="M401" i="7"/>
  <c r="G397" i="16" s="1"/>
  <c r="L401" i="7"/>
  <c r="E397" i="16" s="1"/>
  <c r="K401" i="7"/>
  <c r="D397" i="16" s="1"/>
  <c r="J401" i="7"/>
  <c r="C397" i="16" s="1"/>
  <c r="I401" i="7"/>
  <c r="B397" i="16" s="1"/>
  <c r="AG400" i="7"/>
  <c r="AO400" i="7" s="1"/>
  <c r="M400" i="7"/>
  <c r="G396" i="16" s="1"/>
  <c r="L400" i="7"/>
  <c r="E396" i="16" s="1"/>
  <c r="K400" i="7"/>
  <c r="D396" i="16" s="1"/>
  <c r="J400" i="7"/>
  <c r="C396" i="16" s="1"/>
  <c r="I400" i="7"/>
  <c r="B396" i="16" s="1"/>
  <c r="AG399" i="7"/>
  <c r="AO399" i="7" s="1"/>
  <c r="O399" i="7"/>
  <c r="M399" i="7"/>
  <c r="G395" i="16" s="1"/>
  <c r="L399" i="7"/>
  <c r="E395" i="16" s="1"/>
  <c r="K399" i="7"/>
  <c r="D395" i="16" s="1"/>
  <c r="J399" i="7"/>
  <c r="C395" i="16" s="1"/>
  <c r="I399" i="7"/>
  <c r="B395" i="16" s="1"/>
  <c r="AO398" i="7"/>
  <c r="AG398" i="7"/>
  <c r="M398" i="7"/>
  <c r="G394" i="16" s="1"/>
  <c r="L398" i="7"/>
  <c r="E394" i="16" s="1"/>
  <c r="K398" i="7"/>
  <c r="J398" i="7"/>
  <c r="C394" i="16" s="1"/>
  <c r="I398" i="7"/>
  <c r="B394" i="16" s="1"/>
  <c r="AG397" i="7"/>
  <c r="AO397" i="7" s="1"/>
  <c r="M397" i="7"/>
  <c r="G393" i="16" s="1"/>
  <c r="L397" i="7"/>
  <c r="E393" i="16" s="1"/>
  <c r="K397" i="7"/>
  <c r="D393" i="16" s="1"/>
  <c r="J397" i="7"/>
  <c r="C393" i="16" s="1"/>
  <c r="I397" i="7"/>
  <c r="AG396" i="7"/>
  <c r="AO396" i="7" s="1"/>
  <c r="M396" i="7"/>
  <c r="G392" i="16" s="1"/>
  <c r="L396" i="7"/>
  <c r="E392" i="16" s="1"/>
  <c r="K396" i="7"/>
  <c r="D392" i="16" s="1"/>
  <c r="J396" i="7"/>
  <c r="C392" i="16" s="1"/>
  <c r="I396" i="7"/>
  <c r="B392" i="16" s="1"/>
  <c r="AG395" i="7"/>
  <c r="AO395" i="7" s="1"/>
  <c r="M395" i="7"/>
  <c r="G391" i="16" s="1"/>
  <c r="L395" i="7"/>
  <c r="E391" i="16" s="1"/>
  <c r="K395" i="7"/>
  <c r="D391" i="16" s="1"/>
  <c r="J395" i="7"/>
  <c r="C391" i="16" s="1"/>
  <c r="I395" i="7"/>
  <c r="B391" i="16" s="1"/>
  <c r="AG394" i="7"/>
  <c r="AO394" i="7" s="1"/>
  <c r="M394" i="7"/>
  <c r="G390" i="16" s="1"/>
  <c r="L394" i="7"/>
  <c r="E390" i="16" s="1"/>
  <c r="K394" i="7"/>
  <c r="D390" i="16" s="1"/>
  <c r="J394" i="7"/>
  <c r="C390" i="16" s="1"/>
  <c r="I394" i="7"/>
  <c r="B390" i="16" s="1"/>
  <c r="AG393" i="7"/>
  <c r="AO393" i="7" s="1"/>
  <c r="M393" i="7"/>
  <c r="G389" i="16" s="1"/>
  <c r="L393" i="7"/>
  <c r="E389" i="16" s="1"/>
  <c r="K393" i="7"/>
  <c r="D389" i="16" s="1"/>
  <c r="J393" i="7"/>
  <c r="C389" i="16" s="1"/>
  <c r="I393" i="7"/>
  <c r="B389" i="16" s="1"/>
  <c r="AG392" i="7"/>
  <c r="AO392" i="7" s="1"/>
  <c r="AB392" i="7"/>
  <c r="M392" i="7"/>
  <c r="G388" i="16" s="1"/>
  <c r="L392" i="7"/>
  <c r="E388" i="16" s="1"/>
  <c r="K392" i="7"/>
  <c r="D388" i="16" s="1"/>
  <c r="J392" i="7"/>
  <c r="C388" i="16" s="1"/>
  <c r="I392" i="7"/>
  <c r="B388" i="16" s="1"/>
  <c r="AG391" i="7"/>
  <c r="AO391" i="7" s="1"/>
  <c r="M391" i="7"/>
  <c r="G387" i="16" s="1"/>
  <c r="L391" i="7"/>
  <c r="E387" i="16" s="1"/>
  <c r="K391" i="7"/>
  <c r="D387" i="16" s="1"/>
  <c r="J391" i="7"/>
  <c r="C387" i="16" s="1"/>
  <c r="I391" i="7"/>
  <c r="B387" i="16" s="1"/>
  <c r="AG390" i="7"/>
  <c r="AO390" i="7" s="1"/>
  <c r="M390" i="7"/>
  <c r="G386" i="16" s="1"/>
  <c r="L390" i="7"/>
  <c r="E386" i="16" s="1"/>
  <c r="K390" i="7"/>
  <c r="J390" i="7"/>
  <c r="C386" i="16" s="1"/>
  <c r="I390" i="7"/>
  <c r="B386" i="16" s="1"/>
  <c r="AG389" i="7"/>
  <c r="AO389" i="7" s="1"/>
  <c r="M389" i="7"/>
  <c r="G385" i="16" s="1"/>
  <c r="L389" i="7"/>
  <c r="E385" i="16" s="1"/>
  <c r="K389" i="7"/>
  <c r="D385" i="16" s="1"/>
  <c r="J389" i="7"/>
  <c r="C385" i="16" s="1"/>
  <c r="I389" i="7"/>
  <c r="AG388" i="7"/>
  <c r="AO388" i="7" s="1"/>
  <c r="M388" i="7"/>
  <c r="G384" i="16" s="1"/>
  <c r="L388" i="7"/>
  <c r="E384" i="16" s="1"/>
  <c r="K388" i="7"/>
  <c r="D384" i="16" s="1"/>
  <c r="J388" i="7"/>
  <c r="C384" i="16" s="1"/>
  <c r="I388" i="7"/>
  <c r="B384" i="16" s="1"/>
  <c r="AG387" i="7"/>
  <c r="AO387" i="7" s="1"/>
  <c r="M387" i="7"/>
  <c r="G383" i="16" s="1"/>
  <c r="L387" i="7"/>
  <c r="E383" i="16" s="1"/>
  <c r="K387" i="7"/>
  <c r="D383" i="16" s="1"/>
  <c r="J387" i="7"/>
  <c r="C383" i="16" s="1"/>
  <c r="I387" i="7"/>
  <c r="B383" i="16" s="1"/>
  <c r="AO386" i="7"/>
  <c r="AG386" i="7"/>
  <c r="M386" i="7"/>
  <c r="G382" i="16" s="1"/>
  <c r="L386" i="7"/>
  <c r="E382" i="16" s="1"/>
  <c r="K386" i="7"/>
  <c r="D382" i="16" s="1"/>
  <c r="J386" i="7"/>
  <c r="C382" i="16" s="1"/>
  <c r="I386" i="7"/>
  <c r="B382" i="16" s="1"/>
  <c r="AG385" i="7"/>
  <c r="AO385" i="7" s="1"/>
  <c r="M385" i="7"/>
  <c r="G381" i="16" s="1"/>
  <c r="L385" i="7"/>
  <c r="E381" i="16" s="1"/>
  <c r="K385" i="7"/>
  <c r="D381" i="16" s="1"/>
  <c r="J385" i="7"/>
  <c r="I385" i="7"/>
  <c r="AG384" i="7"/>
  <c r="AO384" i="7" s="1"/>
  <c r="M384" i="7"/>
  <c r="G380" i="16" s="1"/>
  <c r="L384" i="7"/>
  <c r="E380" i="16" s="1"/>
  <c r="K384" i="7"/>
  <c r="D380" i="16" s="1"/>
  <c r="J384" i="7"/>
  <c r="C380" i="16" s="1"/>
  <c r="I384" i="7"/>
  <c r="B380" i="16" s="1"/>
  <c r="AG383" i="7"/>
  <c r="AO383" i="7" s="1"/>
  <c r="M383" i="7"/>
  <c r="G379" i="16" s="1"/>
  <c r="L383" i="7"/>
  <c r="E379" i="16" s="1"/>
  <c r="K383" i="7"/>
  <c r="D379" i="16" s="1"/>
  <c r="J383" i="7"/>
  <c r="C379" i="16" s="1"/>
  <c r="I383" i="7"/>
  <c r="B379" i="16" s="1"/>
  <c r="AG382" i="7"/>
  <c r="AO382" i="7" s="1"/>
  <c r="M382" i="7"/>
  <c r="G378" i="16" s="1"/>
  <c r="L382" i="7"/>
  <c r="E378" i="16" s="1"/>
  <c r="K382" i="7"/>
  <c r="J382" i="7"/>
  <c r="C378" i="16" s="1"/>
  <c r="I382" i="7"/>
  <c r="B378" i="16" s="1"/>
  <c r="AG381" i="7"/>
  <c r="AO381" i="7" s="1"/>
  <c r="M381" i="7"/>
  <c r="G377" i="16" s="1"/>
  <c r="L381" i="7"/>
  <c r="E377" i="16" s="1"/>
  <c r="K381" i="7"/>
  <c r="D377" i="16" s="1"/>
  <c r="J381" i="7"/>
  <c r="I381" i="7"/>
  <c r="AG380" i="7"/>
  <c r="AO380" i="7" s="1"/>
  <c r="O380" i="7"/>
  <c r="M380" i="7"/>
  <c r="G376" i="16" s="1"/>
  <c r="L380" i="7"/>
  <c r="E376" i="16" s="1"/>
  <c r="K380" i="7"/>
  <c r="D376" i="16" s="1"/>
  <c r="J380" i="7"/>
  <c r="C376" i="16" s="1"/>
  <c r="I380" i="7"/>
  <c r="B376" i="16" s="1"/>
  <c r="AG379" i="7"/>
  <c r="AO379" i="7" s="1"/>
  <c r="M379" i="7"/>
  <c r="G375" i="16" s="1"/>
  <c r="L379" i="7"/>
  <c r="E375" i="16" s="1"/>
  <c r="K379" i="7"/>
  <c r="D375" i="16" s="1"/>
  <c r="J379" i="7"/>
  <c r="C375" i="16" s="1"/>
  <c r="I379" i="7"/>
  <c r="B375" i="16" s="1"/>
  <c r="AG378" i="7"/>
  <c r="AO378" i="7" s="1"/>
  <c r="M378" i="7"/>
  <c r="G374" i="16" s="1"/>
  <c r="L378" i="7"/>
  <c r="E374" i="16" s="1"/>
  <c r="K378" i="7"/>
  <c r="D374" i="16" s="1"/>
  <c r="J378" i="7"/>
  <c r="C374" i="16" s="1"/>
  <c r="I378" i="7"/>
  <c r="B374" i="16" s="1"/>
  <c r="AG377" i="7"/>
  <c r="AO377" i="7" s="1"/>
  <c r="M377" i="7"/>
  <c r="G373" i="16" s="1"/>
  <c r="L377" i="7"/>
  <c r="E373" i="16" s="1"/>
  <c r="K377" i="7"/>
  <c r="D373" i="16" s="1"/>
  <c r="J377" i="7"/>
  <c r="C373" i="16" s="1"/>
  <c r="I377" i="7"/>
  <c r="AG376" i="7"/>
  <c r="AO376" i="7" s="1"/>
  <c r="M376" i="7"/>
  <c r="G372" i="16" s="1"/>
  <c r="L376" i="7"/>
  <c r="E372" i="16" s="1"/>
  <c r="K376" i="7"/>
  <c r="D372" i="16" s="1"/>
  <c r="J376" i="7"/>
  <c r="C372" i="16" s="1"/>
  <c r="I376" i="7"/>
  <c r="B372" i="16" s="1"/>
  <c r="AG375" i="7"/>
  <c r="AO375" i="7" s="1"/>
  <c r="M375" i="7"/>
  <c r="G371" i="16" s="1"/>
  <c r="L375" i="7"/>
  <c r="E371" i="16" s="1"/>
  <c r="K375" i="7"/>
  <c r="D371" i="16" s="1"/>
  <c r="J375" i="7"/>
  <c r="C371" i="16" s="1"/>
  <c r="I375" i="7"/>
  <c r="B371" i="16" s="1"/>
  <c r="AG374" i="7"/>
  <c r="AO374" i="7" s="1"/>
  <c r="M374" i="7"/>
  <c r="G370" i="16" s="1"/>
  <c r="L374" i="7"/>
  <c r="E370" i="16" s="1"/>
  <c r="K374" i="7"/>
  <c r="J374" i="7"/>
  <c r="C370" i="16" s="1"/>
  <c r="I374" i="7"/>
  <c r="B370" i="16" s="1"/>
  <c r="AG373" i="7"/>
  <c r="AO373" i="7" s="1"/>
  <c r="M373" i="7"/>
  <c r="G369" i="16" s="1"/>
  <c r="L373" i="7"/>
  <c r="E369" i="16" s="1"/>
  <c r="K373" i="7"/>
  <c r="D369" i="16" s="1"/>
  <c r="J373" i="7"/>
  <c r="C369" i="16" s="1"/>
  <c r="I373" i="7"/>
  <c r="AG372" i="7"/>
  <c r="AO372" i="7" s="1"/>
  <c r="M372" i="7"/>
  <c r="G368" i="16" s="1"/>
  <c r="L372" i="7"/>
  <c r="E368" i="16" s="1"/>
  <c r="K372" i="7"/>
  <c r="D368" i="16" s="1"/>
  <c r="J372" i="7"/>
  <c r="C368" i="16" s="1"/>
  <c r="I372" i="7"/>
  <c r="B368" i="16" s="1"/>
  <c r="AG371" i="7"/>
  <c r="AO371" i="7" s="1"/>
  <c r="M371" i="7"/>
  <c r="G367" i="16" s="1"/>
  <c r="L371" i="7"/>
  <c r="E367" i="16" s="1"/>
  <c r="K371" i="7"/>
  <c r="D367" i="16" s="1"/>
  <c r="J371" i="7"/>
  <c r="C367" i="16" s="1"/>
  <c r="I371" i="7"/>
  <c r="B367" i="16" s="1"/>
  <c r="AO370" i="7"/>
  <c r="AG370" i="7"/>
  <c r="M370" i="7"/>
  <c r="G366" i="16" s="1"/>
  <c r="L370" i="7"/>
  <c r="E366" i="16" s="1"/>
  <c r="K370" i="7"/>
  <c r="D366" i="16" s="1"/>
  <c r="J370" i="7"/>
  <c r="C366" i="16" s="1"/>
  <c r="I370" i="7"/>
  <c r="B366" i="16" s="1"/>
  <c r="AG369" i="7"/>
  <c r="AO369" i="7" s="1"/>
  <c r="M369" i="7"/>
  <c r="G365" i="16" s="1"/>
  <c r="L369" i="7"/>
  <c r="E365" i="16" s="1"/>
  <c r="K369" i="7"/>
  <c r="D365" i="16" s="1"/>
  <c r="J369" i="7"/>
  <c r="C365" i="16" s="1"/>
  <c r="I369" i="7"/>
  <c r="AG368" i="7"/>
  <c r="AO368" i="7" s="1"/>
  <c r="M368" i="7"/>
  <c r="G364" i="16" s="1"/>
  <c r="L368" i="7"/>
  <c r="E364" i="16" s="1"/>
  <c r="K368" i="7"/>
  <c r="D364" i="16" s="1"/>
  <c r="J368" i="7"/>
  <c r="C364" i="16" s="1"/>
  <c r="I368" i="7"/>
  <c r="B364" i="16" s="1"/>
  <c r="AG367" i="7"/>
  <c r="AO367" i="7" s="1"/>
  <c r="O367" i="7"/>
  <c r="M367" i="7"/>
  <c r="G363" i="16" s="1"/>
  <c r="L367" i="7"/>
  <c r="E363" i="16" s="1"/>
  <c r="K367" i="7"/>
  <c r="D363" i="16" s="1"/>
  <c r="J367" i="7"/>
  <c r="C363" i="16" s="1"/>
  <c r="I367" i="7"/>
  <c r="B363" i="16" s="1"/>
  <c r="AO366" i="7"/>
  <c r="AG366" i="7"/>
  <c r="M366" i="7"/>
  <c r="G362" i="16" s="1"/>
  <c r="L366" i="7"/>
  <c r="E362" i="16" s="1"/>
  <c r="K366" i="7"/>
  <c r="D362" i="16" s="1"/>
  <c r="J366" i="7"/>
  <c r="C362" i="16" s="1"/>
  <c r="I366" i="7"/>
  <c r="B362" i="16" s="1"/>
  <c r="AG365" i="7"/>
  <c r="AO365" i="7" s="1"/>
  <c r="M365" i="7"/>
  <c r="G361" i="16" s="1"/>
  <c r="L365" i="7"/>
  <c r="E361" i="16" s="1"/>
  <c r="K365" i="7"/>
  <c r="D361" i="16" s="1"/>
  <c r="J365" i="7"/>
  <c r="C361" i="16" s="1"/>
  <c r="I365" i="7"/>
  <c r="AG364" i="7"/>
  <c r="AO364" i="7" s="1"/>
  <c r="M364" i="7"/>
  <c r="G360" i="16" s="1"/>
  <c r="L364" i="7"/>
  <c r="E360" i="16" s="1"/>
  <c r="K364" i="7"/>
  <c r="D360" i="16" s="1"/>
  <c r="J364" i="7"/>
  <c r="C360" i="16" s="1"/>
  <c r="I364" i="7"/>
  <c r="B360" i="16" s="1"/>
  <c r="AG363" i="7"/>
  <c r="AO363" i="7" s="1"/>
  <c r="O363" i="7"/>
  <c r="M363" i="7"/>
  <c r="G359" i="16" s="1"/>
  <c r="L363" i="7"/>
  <c r="E359" i="16" s="1"/>
  <c r="K363" i="7"/>
  <c r="D359" i="16" s="1"/>
  <c r="J363" i="7"/>
  <c r="C359" i="16" s="1"/>
  <c r="I363" i="7"/>
  <c r="B359" i="16" s="1"/>
  <c r="AO362" i="7"/>
  <c r="AG362" i="7"/>
  <c r="M362" i="7"/>
  <c r="G358" i="16" s="1"/>
  <c r="L362" i="7"/>
  <c r="E358" i="16" s="1"/>
  <c r="K362" i="7"/>
  <c r="D358" i="16" s="1"/>
  <c r="J362" i="7"/>
  <c r="C358" i="16" s="1"/>
  <c r="I362" i="7"/>
  <c r="B358" i="16" s="1"/>
  <c r="AG361" i="7"/>
  <c r="AO361" i="7" s="1"/>
  <c r="M361" i="7"/>
  <c r="G357" i="16" s="1"/>
  <c r="L361" i="7"/>
  <c r="E357" i="16" s="1"/>
  <c r="K361" i="7"/>
  <c r="D357" i="16" s="1"/>
  <c r="J361" i="7"/>
  <c r="C357" i="16" s="1"/>
  <c r="I361" i="7"/>
  <c r="AG360" i="7"/>
  <c r="AO360" i="7" s="1"/>
  <c r="M360" i="7"/>
  <c r="G356" i="16" s="1"/>
  <c r="L360" i="7"/>
  <c r="E356" i="16" s="1"/>
  <c r="K360" i="7"/>
  <c r="D356" i="16" s="1"/>
  <c r="J360" i="7"/>
  <c r="C356" i="16" s="1"/>
  <c r="I360" i="7"/>
  <c r="B356" i="16" s="1"/>
  <c r="AG359" i="7"/>
  <c r="AO359" i="7" s="1"/>
  <c r="M359" i="7"/>
  <c r="G355" i="16" s="1"/>
  <c r="L359" i="7"/>
  <c r="E355" i="16" s="1"/>
  <c r="K359" i="7"/>
  <c r="D355" i="16" s="1"/>
  <c r="J359" i="7"/>
  <c r="C355" i="16" s="1"/>
  <c r="I359" i="7"/>
  <c r="B355" i="16" s="1"/>
  <c r="AO358" i="7"/>
  <c r="AG358" i="7"/>
  <c r="M358" i="7"/>
  <c r="G354" i="16" s="1"/>
  <c r="L358" i="7"/>
  <c r="E354" i="16" s="1"/>
  <c r="K358" i="7"/>
  <c r="D354" i="16" s="1"/>
  <c r="J358" i="7"/>
  <c r="C354" i="16" s="1"/>
  <c r="I358" i="7"/>
  <c r="B354" i="16" s="1"/>
  <c r="AG357" i="7"/>
  <c r="AO357" i="7" s="1"/>
  <c r="M357" i="7"/>
  <c r="G353" i="16" s="1"/>
  <c r="L357" i="7"/>
  <c r="E353" i="16" s="1"/>
  <c r="K357" i="7"/>
  <c r="D353" i="16" s="1"/>
  <c r="J357" i="7"/>
  <c r="C353" i="16" s="1"/>
  <c r="I357" i="7"/>
  <c r="AB357" i="7" s="1"/>
  <c r="AG356" i="7"/>
  <c r="AO356" i="7" s="1"/>
  <c r="M356" i="7"/>
  <c r="G352" i="16" s="1"/>
  <c r="L356" i="7"/>
  <c r="E352" i="16" s="1"/>
  <c r="K356" i="7"/>
  <c r="D352" i="16" s="1"/>
  <c r="J356" i="7"/>
  <c r="C352" i="16" s="1"/>
  <c r="I356" i="7"/>
  <c r="B352" i="16" s="1"/>
  <c r="AG355" i="7"/>
  <c r="AO355" i="7" s="1"/>
  <c r="M355" i="7"/>
  <c r="G351" i="16" s="1"/>
  <c r="L355" i="7"/>
  <c r="E351" i="16" s="1"/>
  <c r="K355" i="7"/>
  <c r="D351" i="16" s="1"/>
  <c r="J355" i="7"/>
  <c r="C351" i="16" s="1"/>
  <c r="I355" i="7"/>
  <c r="B351" i="16" s="1"/>
  <c r="AG354" i="7"/>
  <c r="AO354" i="7" s="1"/>
  <c r="M354" i="7"/>
  <c r="G350" i="16" s="1"/>
  <c r="L354" i="7"/>
  <c r="E350" i="16" s="1"/>
  <c r="K354" i="7"/>
  <c r="D350" i="16" s="1"/>
  <c r="J354" i="7"/>
  <c r="C350" i="16" s="1"/>
  <c r="I354" i="7"/>
  <c r="B350" i="16" s="1"/>
  <c r="AG353" i="7"/>
  <c r="AO353" i="7" s="1"/>
  <c r="M353" i="7"/>
  <c r="G349" i="16" s="1"/>
  <c r="L353" i="7"/>
  <c r="E349" i="16" s="1"/>
  <c r="K353" i="7"/>
  <c r="D349" i="16" s="1"/>
  <c r="J353" i="7"/>
  <c r="C349" i="16" s="1"/>
  <c r="I353" i="7"/>
  <c r="AB353" i="7" s="1"/>
  <c r="AG352" i="7"/>
  <c r="AO352" i="7" s="1"/>
  <c r="M352" i="7"/>
  <c r="G348" i="16" s="1"/>
  <c r="L352" i="7"/>
  <c r="E348" i="16" s="1"/>
  <c r="K352" i="7"/>
  <c r="D348" i="16" s="1"/>
  <c r="J352" i="7"/>
  <c r="C348" i="16" s="1"/>
  <c r="I352" i="7"/>
  <c r="B348" i="16" s="1"/>
  <c r="AG351" i="7"/>
  <c r="AO351" i="7" s="1"/>
  <c r="M351" i="7"/>
  <c r="G347" i="16" s="1"/>
  <c r="L351" i="7"/>
  <c r="E347" i="16" s="1"/>
  <c r="K351" i="7"/>
  <c r="D347" i="16" s="1"/>
  <c r="J351" i="7"/>
  <c r="C347" i="16" s="1"/>
  <c r="I351" i="7"/>
  <c r="B347" i="16" s="1"/>
  <c r="AO350" i="7"/>
  <c r="AG350" i="7"/>
  <c r="M350" i="7"/>
  <c r="G346" i="16" s="1"/>
  <c r="L350" i="7"/>
  <c r="E346" i="16" s="1"/>
  <c r="K350" i="7"/>
  <c r="D346" i="16" s="1"/>
  <c r="J350" i="7"/>
  <c r="C346" i="16" s="1"/>
  <c r="I350" i="7"/>
  <c r="B346" i="16" s="1"/>
  <c r="AG349" i="7"/>
  <c r="AO349" i="7" s="1"/>
  <c r="M349" i="7"/>
  <c r="G345" i="16" s="1"/>
  <c r="L349" i="7"/>
  <c r="E345" i="16" s="1"/>
  <c r="K349" i="7"/>
  <c r="D345" i="16" s="1"/>
  <c r="J349" i="7"/>
  <c r="C345" i="16" s="1"/>
  <c r="I349" i="7"/>
  <c r="AG348" i="7"/>
  <c r="AO348" i="7" s="1"/>
  <c r="M348" i="7"/>
  <c r="G344" i="16" s="1"/>
  <c r="L348" i="7"/>
  <c r="E344" i="16" s="1"/>
  <c r="K348" i="7"/>
  <c r="D344" i="16" s="1"/>
  <c r="J348" i="7"/>
  <c r="C344" i="16" s="1"/>
  <c r="I348" i="7"/>
  <c r="B344" i="16" s="1"/>
  <c r="AG347" i="7"/>
  <c r="AO347" i="7" s="1"/>
  <c r="M347" i="7"/>
  <c r="G343" i="16" s="1"/>
  <c r="L347" i="7"/>
  <c r="E343" i="16" s="1"/>
  <c r="K347" i="7"/>
  <c r="D343" i="16" s="1"/>
  <c r="J347" i="7"/>
  <c r="C343" i="16" s="1"/>
  <c r="I347" i="7"/>
  <c r="B343" i="16" s="1"/>
  <c r="AG346" i="7"/>
  <c r="AO346" i="7" s="1"/>
  <c r="M346" i="7"/>
  <c r="G342" i="16" s="1"/>
  <c r="L346" i="7"/>
  <c r="E342" i="16" s="1"/>
  <c r="K346" i="7"/>
  <c r="D342" i="16" s="1"/>
  <c r="J346" i="7"/>
  <c r="C342" i="16" s="1"/>
  <c r="I346" i="7"/>
  <c r="B342" i="16" s="1"/>
  <c r="AG345" i="7"/>
  <c r="AO345" i="7" s="1"/>
  <c r="M345" i="7"/>
  <c r="G341" i="16" s="1"/>
  <c r="L345" i="7"/>
  <c r="E341" i="16" s="1"/>
  <c r="K345" i="7"/>
  <c r="D341" i="16" s="1"/>
  <c r="J345" i="7"/>
  <c r="C341" i="16" s="1"/>
  <c r="I345" i="7"/>
  <c r="AG344" i="7"/>
  <c r="AO344" i="7" s="1"/>
  <c r="M344" i="7"/>
  <c r="G340" i="16" s="1"/>
  <c r="L344" i="7"/>
  <c r="E340" i="16" s="1"/>
  <c r="K344" i="7"/>
  <c r="D340" i="16" s="1"/>
  <c r="J344" i="7"/>
  <c r="C340" i="16" s="1"/>
  <c r="I344" i="7"/>
  <c r="B340" i="16" s="1"/>
  <c r="AG343" i="7"/>
  <c r="AO343" i="7" s="1"/>
  <c r="M343" i="7"/>
  <c r="G339" i="16" s="1"/>
  <c r="L343" i="7"/>
  <c r="E339" i="16" s="1"/>
  <c r="K343" i="7"/>
  <c r="D339" i="16" s="1"/>
  <c r="J343" i="7"/>
  <c r="C339" i="16" s="1"/>
  <c r="I343" i="7"/>
  <c r="B339" i="16" s="1"/>
  <c r="AO342" i="7"/>
  <c r="AG342" i="7"/>
  <c r="M342" i="7"/>
  <c r="G338" i="16" s="1"/>
  <c r="L342" i="7"/>
  <c r="E338" i="16" s="1"/>
  <c r="K342" i="7"/>
  <c r="D338" i="16" s="1"/>
  <c r="J342" i="7"/>
  <c r="C338" i="16" s="1"/>
  <c r="I342" i="7"/>
  <c r="B338" i="16" s="1"/>
  <c r="AG341" i="7"/>
  <c r="AO341" i="7" s="1"/>
  <c r="M341" i="7"/>
  <c r="G337" i="16" s="1"/>
  <c r="L341" i="7"/>
  <c r="E337" i="16" s="1"/>
  <c r="K341" i="7"/>
  <c r="D337" i="16" s="1"/>
  <c r="J341" i="7"/>
  <c r="C337" i="16" s="1"/>
  <c r="I341" i="7"/>
  <c r="AG340" i="7"/>
  <c r="AO340" i="7" s="1"/>
  <c r="M340" i="7"/>
  <c r="G336" i="16" s="1"/>
  <c r="L340" i="7"/>
  <c r="E336" i="16" s="1"/>
  <c r="K340" i="7"/>
  <c r="D336" i="16" s="1"/>
  <c r="J340" i="7"/>
  <c r="C336" i="16" s="1"/>
  <c r="I340" i="7"/>
  <c r="B336" i="16" s="1"/>
  <c r="AG339" i="7"/>
  <c r="AO339" i="7" s="1"/>
  <c r="M339" i="7"/>
  <c r="G335" i="16" s="1"/>
  <c r="L339" i="7"/>
  <c r="E335" i="16" s="1"/>
  <c r="K339" i="7"/>
  <c r="D335" i="16" s="1"/>
  <c r="J339" i="7"/>
  <c r="C335" i="16" s="1"/>
  <c r="I339" i="7"/>
  <c r="B335" i="16" s="1"/>
  <c r="AO338" i="7"/>
  <c r="AG338" i="7"/>
  <c r="M338" i="7"/>
  <c r="G334" i="16" s="1"/>
  <c r="L338" i="7"/>
  <c r="E334" i="16" s="1"/>
  <c r="K338" i="7"/>
  <c r="D334" i="16" s="1"/>
  <c r="J338" i="7"/>
  <c r="C334" i="16" s="1"/>
  <c r="I338" i="7"/>
  <c r="B334" i="16" s="1"/>
  <c r="AG337" i="7"/>
  <c r="AO337" i="7" s="1"/>
  <c r="M337" i="7"/>
  <c r="G333" i="16" s="1"/>
  <c r="L337" i="7"/>
  <c r="E333" i="16" s="1"/>
  <c r="K337" i="7"/>
  <c r="D333" i="16" s="1"/>
  <c r="J337" i="7"/>
  <c r="C333" i="16" s="1"/>
  <c r="I337" i="7"/>
  <c r="AB337" i="7" s="1"/>
  <c r="AG336" i="7"/>
  <c r="AO336" i="7" s="1"/>
  <c r="M336" i="7"/>
  <c r="G332" i="16" s="1"/>
  <c r="L336" i="7"/>
  <c r="E332" i="16" s="1"/>
  <c r="K336" i="7"/>
  <c r="D332" i="16" s="1"/>
  <c r="J336" i="7"/>
  <c r="C332" i="16" s="1"/>
  <c r="I336" i="7"/>
  <c r="AG335" i="7"/>
  <c r="AO335" i="7" s="1"/>
  <c r="M335" i="7"/>
  <c r="G331" i="16" s="1"/>
  <c r="L335" i="7"/>
  <c r="E331" i="16" s="1"/>
  <c r="K335" i="7"/>
  <c r="D331" i="16" s="1"/>
  <c r="J335" i="7"/>
  <c r="C331" i="16" s="1"/>
  <c r="I335" i="7"/>
  <c r="B331" i="16" s="1"/>
  <c r="AG334" i="7"/>
  <c r="AO334" i="7" s="1"/>
  <c r="M334" i="7"/>
  <c r="G330" i="16" s="1"/>
  <c r="L334" i="7"/>
  <c r="E330" i="16" s="1"/>
  <c r="K334" i="7"/>
  <c r="D330" i="16" s="1"/>
  <c r="J334" i="7"/>
  <c r="C330" i="16" s="1"/>
  <c r="I334" i="7"/>
  <c r="AG333" i="7"/>
  <c r="AO333" i="7" s="1"/>
  <c r="M333" i="7"/>
  <c r="G329" i="16" s="1"/>
  <c r="L333" i="7"/>
  <c r="E329" i="16" s="1"/>
  <c r="K333" i="7"/>
  <c r="D329" i="16" s="1"/>
  <c r="J333" i="7"/>
  <c r="C329" i="16" s="1"/>
  <c r="I333" i="7"/>
  <c r="B329" i="16" s="1"/>
  <c r="AG332" i="7"/>
  <c r="AO332" i="7" s="1"/>
  <c r="M332" i="7"/>
  <c r="G328" i="16" s="1"/>
  <c r="L332" i="7"/>
  <c r="E328" i="16" s="1"/>
  <c r="K332" i="7"/>
  <c r="D328" i="16" s="1"/>
  <c r="J332" i="7"/>
  <c r="C328" i="16" s="1"/>
  <c r="I332" i="7"/>
  <c r="B328" i="16" s="1"/>
  <c r="AG331" i="7"/>
  <c r="AO331" i="7" s="1"/>
  <c r="M331" i="7"/>
  <c r="G327" i="16" s="1"/>
  <c r="L331" i="7"/>
  <c r="E327" i="16" s="1"/>
  <c r="K331" i="7"/>
  <c r="D327" i="16" s="1"/>
  <c r="J331" i="7"/>
  <c r="I331" i="7"/>
  <c r="B327" i="16" s="1"/>
  <c r="AO330" i="7"/>
  <c r="AG330" i="7"/>
  <c r="M330" i="7"/>
  <c r="G326" i="16" s="1"/>
  <c r="L330" i="7"/>
  <c r="E326" i="16" s="1"/>
  <c r="K330" i="7"/>
  <c r="D326" i="16" s="1"/>
  <c r="J330" i="7"/>
  <c r="C326" i="16" s="1"/>
  <c r="I330" i="7"/>
  <c r="B326" i="16" s="1"/>
  <c r="AG329" i="7"/>
  <c r="AO329" i="7" s="1"/>
  <c r="M329" i="7"/>
  <c r="G325" i="16" s="1"/>
  <c r="L329" i="7"/>
  <c r="E325" i="16" s="1"/>
  <c r="K329" i="7"/>
  <c r="D325" i="16" s="1"/>
  <c r="J329" i="7"/>
  <c r="C325" i="16" s="1"/>
  <c r="I329" i="7"/>
  <c r="B325" i="16" s="1"/>
  <c r="AG328" i="7"/>
  <c r="AO328" i="7" s="1"/>
  <c r="M328" i="7"/>
  <c r="G324" i="16" s="1"/>
  <c r="L328" i="7"/>
  <c r="E324" i="16" s="1"/>
  <c r="K328" i="7"/>
  <c r="D324" i="16" s="1"/>
  <c r="J328" i="7"/>
  <c r="C324" i="16" s="1"/>
  <c r="I328" i="7"/>
  <c r="B324" i="16" s="1"/>
  <c r="AG327" i="7"/>
  <c r="AO327" i="7" s="1"/>
  <c r="M327" i="7"/>
  <c r="G323" i="16" s="1"/>
  <c r="L327" i="7"/>
  <c r="E323" i="16" s="1"/>
  <c r="K327" i="7"/>
  <c r="D323" i="16" s="1"/>
  <c r="J327" i="7"/>
  <c r="C323" i="16" s="1"/>
  <c r="I327" i="7"/>
  <c r="B323" i="16" s="1"/>
  <c r="AG326" i="7"/>
  <c r="AO326" i="7" s="1"/>
  <c r="M326" i="7"/>
  <c r="G322" i="16" s="1"/>
  <c r="L326" i="7"/>
  <c r="E322" i="16" s="1"/>
  <c r="K326" i="7"/>
  <c r="D322" i="16" s="1"/>
  <c r="J326" i="7"/>
  <c r="C322" i="16" s="1"/>
  <c r="I326" i="7"/>
  <c r="AG325" i="7"/>
  <c r="AO325" i="7" s="1"/>
  <c r="M325" i="7"/>
  <c r="G321" i="16" s="1"/>
  <c r="L325" i="7"/>
  <c r="E321" i="16" s="1"/>
  <c r="K325" i="7"/>
  <c r="D321" i="16" s="1"/>
  <c r="J325" i="7"/>
  <c r="C321" i="16" s="1"/>
  <c r="I325" i="7"/>
  <c r="B321" i="16" s="1"/>
  <c r="AG324" i="7"/>
  <c r="AO324" i="7" s="1"/>
  <c r="M324" i="7"/>
  <c r="G320" i="16" s="1"/>
  <c r="L324" i="7"/>
  <c r="E320" i="16" s="1"/>
  <c r="K324" i="7"/>
  <c r="D320" i="16" s="1"/>
  <c r="J324" i="7"/>
  <c r="C320" i="16" s="1"/>
  <c r="I324" i="7"/>
  <c r="B320" i="16" s="1"/>
  <c r="AG323" i="7"/>
  <c r="AO323" i="7" s="1"/>
  <c r="M323" i="7"/>
  <c r="G319" i="16" s="1"/>
  <c r="L323" i="7"/>
  <c r="E319" i="16" s="1"/>
  <c r="K323" i="7"/>
  <c r="D319" i="16" s="1"/>
  <c r="J323" i="7"/>
  <c r="I323" i="7"/>
  <c r="B319" i="16" s="1"/>
  <c r="AG322" i="7"/>
  <c r="AO322" i="7" s="1"/>
  <c r="M322" i="7"/>
  <c r="G318" i="16" s="1"/>
  <c r="L322" i="7"/>
  <c r="E318" i="16" s="1"/>
  <c r="K322" i="7"/>
  <c r="D318" i="16" s="1"/>
  <c r="J322" i="7"/>
  <c r="C318" i="16" s="1"/>
  <c r="I322" i="7"/>
  <c r="B318" i="16" s="1"/>
  <c r="AG321" i="7"/>
  <c r="AO321" i="7" s="1"/>
  <c r="M321" i="7"/>
  <c r="G317" i="16" s="1"/>
  <c r="L321" i="7"/>
  <c r="E317" i="16" s="1"/>
  <c r="K321" i="7"/>
  <c r="D317" i="16" s="1"/>
  <c r="J321" i="7"/>
  <c r="C317" i="16" s="1"/>
  <c r="I321" i="7"/>
  <c r="B317" i="16" s="1"/>
  <c r="AG320" i="7"/>
  <c r="AO320" i="7" s="1"/>
  <c r="M320" i="7"/>
  <c r="G316" i="16" s="1"/>
  <c r="L320" i="7"/>
  <c r="E316" i="16" s="1"/>
  <c r="K320" i="7"/>
  <c r="D316" i="16" s="1"/>
  <c r="J320" i="7"/>
  <c r="C316" i="16" s="1"/>
  <c r="I320" i="7"/>
  <c r="B316" i="16" s="1"/>
  <c r="AG319" i="7"/>
  <c r="AO319" i="7" s="1"/>
  <c r="M319" i="7"/>
  <c r="G315" i="16" s="1"/>
  <c r="L319" i="7"/>
  <c r="E315" i="16" s="1"/>
  <c r="K319" i="7"/>
  <c r="D315" i="16" s="1"/>
  <c r="J319" i="7"/>
  <c r="C315" i="16" s="1"/>
  <c r="I319" i="7"/>
  <c r="B315" i="16" s="1"/>
  <c r="AG318" i="7"/>
  <c r="AO318" i="7" s="1"/>
  <c r="M318" i="7"/>
  <c r="G314" i="16" s="1"/>
  <c r="L318" i="7"/>
  <c r="E314" i="16" s="1"/>
  <c r="K318" i="7"/>
  <c r="D314" i="16" s="1"/>
  <c r="J318" i="7"/>
  <c r="C314" i="16" s="1"/>
  <c r="I318" i="7"/>
  <c r="AG317" i="7"/>
  <c r="AO317" i="7" s="1"/>
  <c r="M317" i="7"/>
  <c r="G313" i="16" s="1"/>
  <c r="L317" i="7"/>
  <c r="E313" i="16" s="1"/>
  <c r="K317" i="7"/>
  <c r="D313" i="16" s="1"/>
  <c r="J317" i="7"/>
  <c r="C313" i="16" s="1"/>
  <c r="I317" i="7"/>
  <c r="B313" i="16" s="1"/>
  <c r="AG316" i="7"/>
  <c r="AO316" i="7" s="1"/>
  <c r="M316" i="7"/>
  <c r="G312" i="16" s="1"/>
  <c r="L316" i="7"/>
  <c r="E312" i="16" s="1"/>
  <c r="K316" i="7"/>
  <c r="D312" i="16" s="1"/>
  <c r="J316" i="7"/>
  <c r="C312" i="16" s="1"/>
  <c r="I316" i="7"/>
  <c r="B312" i="16" s="1"/>
  <c r="AG315" i="7"/>
  <c r="AO315" i="7" s="1"/>
  <c r="M315" i="7"/>
  <c r="G311" i="16" s="1"/>
  <c r="L315" i="7"/>
  <c r="E311" i="16" s="1"/>
  <c r="K315" i="7"/>
  <c r="D311" i="16" s="1"/>
  <c r="J315" i="7"/>
  <c r="I315" i="7"/>
  <c r="B311" i="16" s="1"/>
  <c r="AG314" i="7"/>
  <c r="AO314" i="7" s="1"/>
  <c r="M314" i="7"/>
  <c r="G310" i="16" s="1"/>
  <c r="L314" i="7"/>
  <c r="E310" i="16" s="1"/>
  <c r="K314" i="7"/>
  <c r="D310" i="16" s="1"/>
  <c r="J314" i="7"/>
  <c r="C310" i="16" s="1"/>
  <c r="I314" i="7"/>
  <c r="B310" i="16" s="1"/>
  <c r="AG313" i="7"/>
  <c r="AO313" i="7" s="1"/>
  <c r="M313" i="7"/>
  <c r="G309" i="16" s="1"/>
  <c r="L313" i="7"/>
  <c r="E309" i="16" s="1"/>
  <c r="K313" i="7"/>
  <c r="D309" i="16" s="1"/>
  <c r="J313" i="7"/>
  <c r="C309" i="16" s="1"/>
  <c r="I313" i="7"/>
  <c r="B309" i="16" s="1"/>
  <c r="AG312" i="7"/>
  <c r="AO312" i="7" s="1"/>
  <c r="M312" i="7"/>
  <c r="G308" i="16" s="1"/>
  <c r="L312" i="7"/>
  <c r="E308" i="16" s="1"/>
  <c r="K312" i="7"/>
  <c r="D308" i="16" s="1"/>
  <c r="J312" i="7"/>
  <c r="C308" i="16" s="1"/>
  <c r="I312" i="7"/>
  <c r="B308" i="16" s="1"/>
  <c r="AG311" i="7"/>
  <c r="AO311" i="7" s="1"/>
  <c r="M311" i="7"/>
  <c r="G307" i="16" s="1"/>
  <c r="L311" i="7"/>
  <c r="E307" i="16" s="1"/>
  <c r="K311" i="7"/>
  <c r="D307" i="16" s="1"/>
  <c r="J311" i="7"/>
  <c r="C307" i="16" s="1"/>
  <c r="I311" i="7"/>
  <c r="B307" i="16" s="1"/>
  <c r="AG310" i="7"/>
  <c r="AO310" i="7" s="1"/>
  <c r="M310" i="7"/>
  <c r="G306" i="16" s="1"/>
  <c r="L310" i="7"/>
  <c r="E306" i="16" s="1"/>
  <c r="K310" i="7"/>
  <c r="D306" i="16" s="1"/>
  <c r="J310" i="7"/>
  <c r="C306" i="16" s="1"/>
  <c r="I310" i="7"/>
  <c r="AG309" i="7"/>
  <c r="AO309" i="7" s="1"/>
  <c r="AB309" i="7"/>
  <c r="O309" i="7"/>
  <c r="M309" i="7"/>
  <c r="G305" i="16" s="1"/>
  <c r="L309" i="7"/>
  <c r="E305" i="16" s="1"/>
  <c r="K309" i="7"/>
  <c r="D305" i="16" s="1"/>
  <c r="J309" i="7"/>
  <c r="C305" i="16" s="1"/>
  <c r="I309" i="7"/>
  <c r="B305" i="16" s="1"/>
  <c r="AO308" i="7"/>
  <c r="AG308" i="7"/>
  <c r="M308" i="7"/>
  <c r="G304" i="16" s="1"/>
  <c r="L308" i="7"/>
  <c r="E304" i="16" s="1"/>
  <c r="K308" i="7"/>
  <c r="D304" i="16" s="1"/>
  <c r="J308" i="7"/>
  <c r="C304" i="16" s="1"/>
  <c r="I308" i="7"/>
  <c r="B304" i="16" s="1"/>
  <c r="AG307" i="7"/>
  <c r="AO307" i="7" s="1"/>
  <c r="M307" i="7"/>
  <c r="G303" i="16" s="1"/>
  <c r="L307" i="7"/>
  <c r="E303" i="16" s="1"/>
  <c r="K307" i="7"/>
  <c r="D303" i="16" s="1"/>
  <c r="J307" i="7"/>
  <c r="I307" i="7"/>
  <c r="B303" i="16" s="1"/>
  <c r="AG306" i="7"/>
  <c r="AO306" i="7" s="1"/>
  <c r="M306" i="7"/>
  <c r="G302" i="16" s="1"/>
  <c r="L306" i="7"/>
  <c r="E302" i="16" s="1"/>
  <c r="K306" i="7"/>
  <c r="D302" i="16" s="1"/>
  <c r="J306" i="7"/>
  <c r="C302" i="16" s="1"/>
  <c r="I306" i="7"/>
  <c r="B302" i="16" s="1"/>
  <c r="AG305" i="7"/>
  <c r="AO305" i="7" s="1"/>
  <c r="M305" i="7"/>
  <c r="G301" i="16" s="1"/>
  <c r="L305" i="7"/>
  <c r="E301" i="16" s="1"/>
  <c r="K305" i="7"/>
  <c r="D301" i="16" s="1"/>
  <c r="J305" i="7"/>
  <c r="C301" i="16" s="1"/>
  <c r="I305" i="7"/>
  <c r="B301" i="16" s="1"/>
  <c r="AG304" i="7"/>
  <c r="AO304" i="7" s="1"/>
  <c r="M304" i="7"/>
  <c r="G300" i="16" s="1"/>
  <c r="L304" i="7"/>
  <c r="E300" i="16" s="1"/>
  <c r="K304" i="7"/>
  <c r="D300" i="16" s="1"/>
  <c r="J304" i="7"/>
  <c r="C300" i="16" s="1"/>
  <c r="I304" i="7"/>
  <c r="B300" i="16" s="1"/>
  <c r="AG303" i="7"/>
  <c r="AO303" i="7" s="1"/>
  <c r="M303" i="7"/>
  <c r="G299" i="16" s="1"/>
  <c r="L303" i="7"/>
  <c r="E299" i="16" s="1"/>
  <c r="K303" i="7"/>
  <c r="D299" i="16" s="1"/>
  <c r="J303" i="7"/>
  <c r="C299" i="16" s="1"/>
  <c r="I303" i="7"/>
  <c r="B299" i="16" s="1"/>
  <c r="AG302" i="7"/>
  <c r="AO302" i="7" s="1"/>
  <c r="M302" i="7"/>
  <c r="G298" i="16" s="1"/>
  <c r="L302" i="7"/>
  <c r="E298" i="16" s="1"/>
  <c r="K302" i="7"/>
  <c r="D298" i="16" s="1"/>
  <c r="J302" i="7"/>
  <c r="C298" i="16" s="1"/>
  <c r="I302" i="7"/>
  <c r="AG301" i="7"/>
  <c r="AO301" i="7" s="1"/>
  <c r="M301" i="7"/>
  <c r="G297" i="16" s="1"/>
  <c r="L301" i="7"/>
  <c r="E297" i="16" s="1"/>
  <c r="K301" i="7"/>
  <c r="D297" i="16" s="1"/>
  <c r="J301" i="7"/>
  <c r="C297" i="16" s="1"/>
  <c r="I301" i="7"/>
  <c r="B297" i="16" s="1"/>
  <c r="AG300" i="7"/>
  <c r="AO300" i="7" s="1"/>
  <c r="M300" i="7"/>
  <c r="G296" i="16" s="1"/>
  <c r="L300" i="7"/>
  <c r="E296" i="16" s="1"/>
  <c r="K300" i="7"/>
  <c r="D296" i="16" s="1"/>
  <c r="J300" i="7"/>
  <c r="C296" i="16" s="1"/>
  <c r="I300" i="7"/>
  <c r="B296" i="16" s="1"/>
  <c r="AG299" i="7"/>
  <c r="AO299" i="7" s="1"/>
  <c r="M299" i="7"/>
  <c r="G295" i="16" s="1"/>
  <c r="L299" i="7"/>
  <c r="E295" i="16" s="1"/>
  <c r="K299" i="7"/>
  <c r="D295" i="16" s="1"/>
  <c r="J299" i="7"/>
  <c r="I299" i="7"/>
  <c r="B295" i="16" s="1"/>
  <c r="AO298" i="7"/>
  <c r="AG298" i="7"/>
  <c r="M298" i="7"/>
  <c r="G294" i="16" s="1"/>
  <c r="L298" i="7"/>
  <c r="E294" i="16" s="1"/>
  <c r="K298" i="7"/>
  <c r="D294" i="16" s="1"/>
  <c r="J298" i="7"/>
  <c r="C294" i="16" s="1"/>
  <c r="I298" i="7"/>
  <c r="B294" i="16" s="1"/>
  <c r="AG297" i="7"/>
  <c r="AO297" i="7" s="1"/>
  <c r="M297" i="7"/>
  <c r="G293" i="16" s="1"/>
  <c r="L297" i="7"/>
  <c r="E293" i="16" s="1"/>
  <c r="K297" i="7"/>
  <c r="D293" i="16" s="1"/>
  <c r="J297" i="7"/>
  <c r="C293" i="16" s="1"/>
  <c r="I297" i="7"/>
  <c r="B293" i="16" s="1"/>
  <c r="AG296" i="7"/>
  <c r="AO296" i="7" s="1"/>
  <c r="M296" i="7"/>
  <c r="G292" i="16" s="1"/>
  <c r="L296" i="7"/>
  <c r="E292" i="16" s="1"/>
  <c r="K296" i="7"/>
  <c r="D292" i="16" s="1"/>
  <c r="J296" i="7"/>
  <c r="C292" i="16" s="1"/>
  <c r="I296" i="7"/>
  <c r="B292" i="16" s="1"/>
  <c r="AG295" i="7"/>
  <c r="AO295" i="7" s="1"/>
  <c r="M295" i="7"/>
  <c r="G291" i="16" s="1"/>
  <c r="L295" i="7"/>
  <c r="E291" i="16" s="1"/>
  <c r="K295" i="7"/>
  <c r="D291" i="16" s="1"/>
  <c r="J295" i="7"/>
  <c r="C291" i="16" s="1"/>
  <c r="I295" i="7"/>
  <c r="B291" i="16" s="1"/>
  <c r="AG294" i="7"/>
  <c r="AO294" i="7" s="1"/>
  <c r="M294" i="7"/>
  <c r="G290" i="16" s="1"/>
  <c r="L294" i="7"/>
  <c r="E290" i="16" s="1"/>
  <c r="K294" i="7"/>
  <c r="D290" i="16" s="1"/>
  <c r="J294" i="7"/>
  <c r="C290" i="16" s="1"/>
  <c r="I294" i="7"/>
  <c r="AG293" i="7"/>
  <c r="AO293" i="7" s="1"/>
  <c r="M293" i="7"/>
  <c r="G289" i="16" s="1"/>
  <c r="L293" i="7"/>
  <c r="E289" i="16" s="1"/>
  <c r="K293" i="7"/>
  <c r="D289" i="16" s="1"/>
  <c r="J293" i="7"/>
  <c r="C289" i="16" s="1"/>
  <c r="I293" i="7"/>
  <c r="B289" i="16" s="1"/>
  <c r="AG292" i="7"/>
  <c r="AO292" i="7" s="1"/>
  <c r="M292" i="7"/>
  <c r="G288" i="16" s="1"/>
  <c r="L292" i="7"/>
  <c r="E288" i="16" s="1"/>
  <c r="K292" i="7"/>
  <c r="D288" i="16" s="1"/>
  <c r="J292" i="7"/>
  <c r="C288" i="16" s="1"/>
  <c r="I292" i="7"/>
  <c r="B288" i="16" s="1"/>
  <c r="AG291" i="7"/>
  <c r="AO291" i="7" s="1"/>
  <c r="M291" i="7"/>
  <c r="G287" i="16" s="1"/>
  <c r="L291" i="7"/>
  <c r="E287" i="16" s="1"/>
  <c r="K291" i="7"/>
  <c r="D287" i="16" s="1"/>
  <c r="J291" i="7"/>
  <c r="I291" i="7"/>
  <c r="B287" i="16" s="1"/>
  <c r="AG290" i="7"/>
  <c r="AO290" i="7" s="1"/>
  <c r="M290" i="7"/>
  <c r="G286" i="16" s="1"/>
  <c r="L290" i="7"/>
  <c r="E286" i="16" s="1"/>
  <c r="K290" i="7"/>
  <c r="D286" i="16" s="1"/>
  <c r="J290" i="7"/>
  <c r="C286" i="16" s="1"/>
  <c r="I290" i="7"/>
  <c r="AG289" i="7"/>
  <c r="AO289" i="7" s="1"/>
  <c r="M289" i="7"/>
  <c r="G285" i="16" s="1"/>
  <c r="L289" i="7"/>
  <c r="E285" i="16" s="1"/>
  <c r="K289" i="7"/>
  <c r="D285" i="16" s="1"/>
  <c r="J289" i="7"/>
  <c r="C285" i="16" s="1"/>
  <c r="I289" i="7"/>
  <c r="B285" i="16" s="1"/>
  <c r="AG288" i="7"/>
  <c r="AO288" i="7" s="1"/>
  <c r="M288" i="7"/>
  <c r="G284" i="16" s="1"/>
  <c r="L288" i="7"/>
  <c r="E284" i="16" s="1"/>
  <c r="K288" i="7"/>
  <c r="D284" i="16" s="1"/>
  <c r="J288" i="7"/>
  <c r="C284" i="16" s="1"/>
  <c r="I288" i="7"/>
  <c r="AG287" i="7"/>
  <c r="AO287" i="7" s="1"/>
  <c r="M287" i="7"/>
  <c r="G283" i="16" s="1"/>
  <c r="L287" i="7"/>
  <c r="E283" i="16" s="1"/>
  <c r="K287" i="7"/>
  <c r="D283" i="16" s="1"/>
  <c r="J287" i="7"/>
  <c r="C283" i="16" s="1"/>
  <c r="I287" i="7"/>
  <c r="B283" i="16" s="1"/>
  <c r="AG286" i="7"/>
  <c r="AO286" i="7" s="1"/>
  <c r="M286" i="7"/>
  <c r="G282" i="16" s="1"/>
  <c r="L286" i="7"/>
  <c r="E282" i="16" s="1"/>
  <c r="K286" i="7"/>
  <c r="D282" i="16" s="1"/>
  <c r="J286" i="7"/>
  <c r="C282" i="16" s="1"/>
  <c r="I286" i="7"/>
  <c r="AG285" i="7"/>
  <c r="AO285" i="7" s="1"/>
  <c r="M285" i="7"/>
  <c r="G281" i="16" s="1"/>
  <c r="L285" i="7"/>
  <c r="E281" i="16" s="1"/>
  <c r="K285" i="7"/>
  <c r="D281" i="16" s="1"/>
  <c r="J285" i="7"/>
  <c r="C281" i="16" s="1"/>
  <c r="I285" i="7"/>
  <c r="B281" i="16" s="1"/>
  <c r="AG284" i="7"/>
  <c r="AO284" i="7" s="1"/>
  <c r="M284" i="7"/>
  <c r="G280" i="16" s="1"/>
  <c r="L284" i="7"/>
  <c r="E280" i="16" s="1"/>
  <c r="K284" i="7"/>
  <c r="D280" i="16" s="1"/>
  <c r="J284" i="7"/>
  <c r="C280" i="16" s="1"/>
  <c r="I284" i="7"/>
  <c r="B280" i="16" s="1"/>
  <c r="AG283" i="7"/>
  <c r="AO283" i="7" s="1"/>
  <c r="M283" i="7"/>
  <c r="G279" i="16" s="1"/>
  <c r="L283" i="7"/>
  <c r="E279" i="16" s="1"/>
  <c r="K283" i="7"/>
  <c r="D279" i="16" s="1"/>
  <c r="J283" i="7"/>
  <c r="I283" i="7"/>
  <c r="B279" i="16" s="1"/>
  <c r="AG282" i="7"/>
  <c r="AO282" i="7" s="1"/>
  <c r="M282" i="7"/>
  <c r="G278" i="16" s="1"/>
  <c r="L282" i="7"/>
  <c r="E278" i="16" s="1"/>
  <c r="K282" i="7"/>
  <c r="D278" i="16" s="1"/>
  <c r="J282" i="7"/>
  <c r="C278" i="16" s="1"/>
  <c r="I282" i="7"/>
  <c r="AG281" i="7"/>
  <c r="AO281" i="7" s="1"/>
  <c r="M281" i="7"/>
  <c r="G277" i="16" s="1"/>
  <c r="L281" i="7"/>
  <c r="E277" i="16" s="1"/>
  <c r="K281" i="7"/>
  <c r="D277" i="16" s="1"/>
  <c r="J281" i="7"/>
  <c r="C277" i="16" s="1"/>
  <c r="I281" i="7"/>
  <c r="B277" i="16" s="1"/>
  <c r="AG280" i="7"/>
  <c r="AO280" i="7" s="1"/>
  <c r="M280" i="7"/>
  <c r="G276" i="16" s="1"/>
  <c r="L280" i="7"/>
  <c r="E276" i="16" s="1"/>
  <c r="K280" i="7"/>
  <c r="D276" i="16" s="1"/>
  <c r="J280" i="7"/>
  <c r="C276" i="16" s="1"/>
  <c r="I280" i="7"/>
  <c r="AG279" i="7"/>
  <c r="AO279" i="7" s="1"/>
  <c r="M279" i="7"/>
  <c r="G275" i="16" s="1"/>
  <c r="L279" i="7"/>
  <c r="E275" i="16" s="1"/>
  <c r="K279" i="7"/>
  <c r="D275" i="16" s="1"/>
  <c r="J279" i="7"/>
  <c r="C275" i="16" s="1"/>
  <c r="I279" i="7"/>
  <c r="AG278" i="7"/>
  <c r="AO278" i="7" s="1"/>
  <c r="M278" i="7"/>
  <c r="G274" i="16" s="1"/>
  <c r="L278" i="7"/>
  <c r="E274" i="16" s="1"/>
  <c r="K278" i="7"/>
  <c r="D274" i="16" s="1"/>
  <c r="J278" i="7"/>
  <c r="C274" i="16" s="1"/>
  <c r="I278" i="7"/>
  <c r="AG277" i="7"/>
  <c r="AO277" i="7" s="1"/>
  <c r="M277" i="7"/>
  <c r="G273" i="16" s="1"/>
  <c r="L277" i="7"/>
  <c r="E273" i="16" s="1"/>
  <c r="K277" i="7"/>
  <c r="D273" i="16" s="1"/>
  <c r="J277" i="7"/>
  <c r="C273" i="16" s="1"/>
  <c r="I277" i="7"/>
  <c r="B273" i="16" s="1"/>
  <c r="AO276" i="7"/>
  <c r="AG276" i="7"/>
  <c r="M276" i="7"/>
  <c r="G272" i="16" s="1"/>
  <c r="L276" i="7"/>
  <c r="E272" i="16" s="1"/>
  <c r="K276" i="7"/>
  <c r="D272" i="16" s="1"/>
  <c r="J276" i="7"/>
  <c r="C272" i="16" s="1"/>
  <c r="I276" i="7"/>
  <c r="B272" i="16" s="1"/>
  <c r="AG275" i="7"/>
  <c r="AO275" i="7" s="1"/>
  <c r="M275" i="7"/>
  <c r="G271" i="16" s="1"/>
  <c r="L275" i="7"/>
  <c r="E271" i="16" s="1"/>
  <c r="K275" i="7"/>
  <c r="D271" i="16" s="1"/>
  <c r="J275" i="7"/>
  <c r="I275" i="7"/>
  <c r="B271" i="16" s="1"/>
  <c r="AG274" i="7"/>
  <c r="AO274" i="7" s="1"/>
  <c r="M274" i="7"/>
  <c r="G270" i="16" s="1"/>
  <c r="L274" i="7"/>
  <c r="E270" i="16" s="1"/>
  <c r="K274" i="7"/>
  <c r="D270" i="16" s="1"/>
  <c r="J274" i="7"/>
  <c r="C270" i="16" s="1"/>
  <c r="I274" i="7"/>
  <c r="AG273" i="7"/>
  <c r="AO273" i="7" s="1"/>
  <c r="M273" i="7"/>
  <c r="G269" i="16" s="1"/>
  <c r="L273" i="7"/>
  <c r="E269" i="16" s="1"/>
  <c r="K273" i="7"/>
  <c r="D269" i="16" s="1"/>
  <c r="J273" i="7"/>
  <c r="I273" i="7"/>
  <c r="B269" i="16" s="1"/>
  <c r="AG272" i="7"/>
  <c r="AO272" i="7" s="1"/>
  <c r="M272" i="7"/>
  <c r="G268" i="16" s="1"/>
  <c r="L272" i="7"/>
  <c r="E268" i="16" s="1"/>
  <c r="K272" i="7"/>
  <c r="D268" i="16" s="1"/>
  <c r="J272" i="7"/>
  <c r="C268" i="16" s="1"/>
  <c r="I272" i="7"/>
  <c r="AG271" i="7"/>
  <c r="AO271" i="7" s="1"/>
  <c r="M271" i="7"/>
  <c r="G267" i="16" s="1"/>
  <c r="L271" i="7"/>
  <c r="E267" i="16" s="1"/>
  <c r="K271" i="7"/>
  <c r="D267" i="16" s="1"/>
  <c r="J271" i="7"/>
  <c r="C267" i="16" s="1"/>
  <c r="I271" i="7"/>
  <c r="AB271" i="7" s="1"/>
  <c r="AG270" i="7"/>
  <c r="AO270" i="7" s="1"/>
  <c r="M270" i="7"/>
  <c r="G266" i="16" s="1"/>
  <c r="L270" i="7"/>
  <c r="E266" i="16" s="1"/>
  <c r="K270" i="7"/>
  <c r="D266" i="16" s="1"/>
  <c r="J270" i="7"/>
  <c r="C266" i="16" s="1"/>
  <c r="I270" i="7"/>
  <c r="AG269" i="7"/>
  <c r="AO269" i="7" s="1"/>
  <c r="M269" i="7"/>
  <c r="G265" i="16" s="1"/>
  <c r="L269" i="7"/>
  <c r="E265" i="16" s="1"/>
  <c r="K269" i="7"/>
  <c r="D265" i="16" s="1"/>
  <c r="J269" i="7"/>
  <c r="C265" i="16" s="1"/>
  <c r="I269" i="7"/>
  <c r="B265" i="16" s="1"/>
  <c r="AG268" i="7"/>
  <c r="AO268" i="7" s="1"/>
  <c r="M268" i="7"/>
  <c r="G264" i="16" s="1"/>
  <c r="L268" i="7"/>
  <c r="E264" i="16" s="1"/>
  <c r="K268" i="7"/>
  <c r="D264" i="16" s="1"/>
  <c r="J268" i="7"/>
  <c r="C264" i="16" s="1"/>
  <c r="I268" i="7"/>
  <c r="AG267" i="7"/>
  <c r="AO267" i="7" s="1"/>
  <c r="O267" i="7"/>
  <c r="M267" i="7"/>
  <c r="G263" i="16" s="1"/>
  <c r="L267" i="7"/>
  <c r="E263" i="16" s="1"/>
  <c r="K267" i="7"/>
  <c r="D263" i="16" s="1"/>
  <c r="J267" i="7"/>
  <c r="C263" i="16" s="1"/>
  <c r="I267" i="7"/>
  <c r="B263" i="16" s="1"/>
  <c r="AG266" i="7"/>
  <c r="AO266" i="7" s="1"/>
  <c r="M266" i="7"/>
  <c r="G262" i="16" s="1"/>
  <c r="L266" i="7"/>
  <c r="E262" i="16" s="1"/>
  <c r="K266" i="7"/>
  <c r="D262" i="16" s="1"/>
  <c r="J266" i="7"/>
  <c r="C262" i="16" s="1"/>
  <c r="I266" i="7"/>
  <c r="AG265" i="7"/>
  <c r="AO265" i="7" s="1"/>
  <c r="M265" i="7"/>
  <c r="G261" i="16" s="1"/>
  <c r="L265" i="7"/>
  <c r="E261" i="16" s="1"/>
  <c r="K265" i="7"/>
  <c r="D261" i="16" s="1"/>
  <c r="J265" i="7"/>
  <c r="I265" i="7"/>
  <c r="B261" i="16" s="1"/>
  <c r="AG264" i="7"/>
  <c r="AO264" i="7" s="1"/>
  <c r="M264" i="7"/>
  <c r="G260" i="16" s="1"/>
  <c r="L264" i="7"/>
  <c r="E260" i="16" s="1"/>
  <c r="K264" i="7"/>
  <c r="D260" i="16" s="1"/>
  <c r="J264" i="7"/>
  <c r="C260" i="16" s="1"/>
  <c r="I264" i="7"/>
  <c r="B260" i="16" s="1"/>
  <c r="AG263" i="7"/>
  <c r="AO263" i="7" s="1"/>
  <c r="M263" i="7"/>
  <c r="G259" i="16" s="1"/>
  <c r="L263" i="7"/>
  <c r="E259" i="16" s="1"/>
  <c r="K263" i="7"/>
  <c r="D259" i="16" s="1"/>
  <c r="J263" i="7"/>
  <c r="C259" i="16" s="1"/>
  <c r="I263" i="7"/>
  <c r="B259" i="16" s="1"/>
  <c r="AG262" i="7"/>
  <c r="AO262" i="7" s="1"/>
  <c r="AB262" i="7"/>
  <c r="M262" i="7"/>
  <c r="G258" i="16" s="1"/>
  <c r="L262" i="7"/>
  <c r="E258" i="16" s="1"/>
  <c r="K262" i="7"/>
  <c r="D258" i="16" s="1"/>
  <c r="J262" i="7"/>
  <c r="C258" i="16" s="1"/>
  <c r="I262" i="7"/>
  <c r="B258" i="16" s="1"/>
  <c r="AG261" i="7"/>
  <c r="AO261" i="7" s="1"/>
  <c r="M261" i="7"/>
  <c r="G257" i="16" s="1"/>
  <c r="L261" i="7"/>
  <c r="E257" i="16" s="1"/>
  <c r="K261" i="7"/>
  <c r="D257" i="16" s="1"/>
  <c r="J261" i="7"/>
  <c r="C257" i="16" s="1"/>
  <c r="I261" i="7"/>
  <c r="B257" i="16" s="1"/>
  <c r="AG260" i="7"/>
  <c r="AO260" i="7" s="1"/>
  <c r="M260" i="7"/>
  <c r="G256" i="16" s="1"/>
  <c r="L260" i="7"/>
  <c r="E256" i="16" s="1"/>
  <c r="K260" i="7"/>
  <c r="D256" i="16" s="1"/>
  <c r="J260" i="7"/>
  <c r="C256" i="16" s="1"/>
  <c r="I260" i="7"/>
  <c r="B256" i="16" s="1"/>
  <c r="AG259" i="7"/>
  <c r="AO259" i="7" s="1"/>
  <c r="M259" i="7"/>
  <c r="G255" i="16" s="1"/>
  <c r="L259" i="7"/>
  <c r="K259" i="7"/>
  <c r="D255" i="16" s="1"/>
  <c r="J259" i="7"/>
  <c r="C255" i="16" s="1"/>
  <c r="I259" i="7"/>
  <c r="B255" i="16" s="1"/>
  <c r="AG258" i="7"/>
  <c r="AO258" i="7" s="1"/>
  <c r="M258" i="7"/>
  <c r="G254" i="16" s="1"/>
  <c r="L258" i="7"/>
  <c r="E254" i="16" s="1"/>
  <c r="K258" i="7"/>
  <c r="D254" i="16" s="1"/>
  <c r="J258" i="7"/>
  <c r="C254" i="16" s="1"/>
  <c r="I258" i="7"/>
  <c r="B254" i="16" s="1"/>
  <c r="AG257" i="7"/>
  <c r="AO257" i="7" s="1"/>
  <c r="M257" i="7"/>
  <c r="G253" i="16" s="1"/>
  <c r="L257" i="7"/>
  <c r="E253" i="16" s="1"/>
  <c r="K257" i="7"/>
  <c r="D253" i="16" s="1"/>
  <c r="J257" i="7"/>
  <c r="I257" i="7"/>
  <c r="B253" i="16" s="1"/>
  <c r="AG256" i="7"/>
  <c r="AO256" i="7" s="1"/>
  <c r="M256" i="7"/>
  <c r="G252" i="16" s="1"/>
  <c r="L256" i="7"/>
  <c r="E252" i="16" s="1"/>
  <c r="K256" i="7"/>
  <c r="D252" i="16" s="1"/>
  <c r="J256" i="7"/>
  <c r="C252" i="16" s="1"/>
  <c r="I256" i="7"/>
  <c r="B252" i="16" s="1"/>
  <c r="AG255" i="7"/>
  <c r="AO255" i="7" s="1"/>
  <c r="M255" i="7"/>
  <c r="G251" i="16" s="1"/>
  <c r="L255" i="7"/>
  <c r="E251" i="16" s="1"/>
  <c r="K255" i="7"/>
  <c r="D251" i="16" s="1"/>
  <c r="J255" i="7"/>
  <c r="C251" i="16" s="1"/>
  <c r="I255" i="7"/>
  <c r="B251" i="16" s="1"/>
  <c r="AG254" i="7"/>
  <c r="AO254" i="7" s="1"/>
  <c r="M254" i="7"/>
  <c r="G250" i="16" s="1"/>
  <c r="L254" i="7"/>
  <c r="E250" i="16" s="1"/>
  <c r="K254" i="7"/>
  <c r="D250" i="16" s="1"/>
  <c r="J254" i="7"/>
  <c r="C250" i="16" s="1"/>
  <c r="I254" i="7"/>
  <c r="B250" i="16" s="1"/>
  <c r="AG253" i="7"/>
  <c r="AO253" i="7" s="1"/>
  <c r="M253" i="7"/>
  <c r="G249" i="16" s="1"/>
  <c r="L253" i="7"/>
  <c r="E249" i="16" s="1"/>
  <c r="K253" i="7"/>
  <c r="D249" i="16" s="1"/>
  <c r="J253" i="7"/>
  <c r="C249" i="16" s="1"/>
  <c r="I253" i="7"/>
  <c r="B249" i="16" s="1"/>
  <c r="AG252" i="7"/>
  <c r="AO252" i="7" s="1"/>
  <c r="M252" i="7"/>
  <c r="G248" i="16" s="1"/>
  <c r="L252" i="7"/>
  <c r="E248" i="16" s="1"/>
  <c r="K252" i="7"/>
  <c r="D248" i="16" s="1"/>
  <c r="J252" i="7"/>
  <c r="C248" i="16" s="1"/>
  <c r="I252" i="7"/>
  <c r="B248" i="16" s="1"/>
  <c r="AO251" i="7"/>
  <c r="AG251" i="7"/>
  <c r="M251" i="7"/>
  <c r="G247" i="16" s="1"/>
  <c r="L251" i="7"/>
  <c r="E247" i="16" s="1"/>
  <c r="K251" i="7"/>
  <c r="D247" i="16" s="1"/>
  <c r="J251" i="7"/>
  <c r="C247" i="16" s="1"/>
  <c r="I251" i="7"/>
  <c r="B247" i="16" s="1"/>
  <c r="AG250" i="7"/>
  <c r="AO250" i="7" s="1"/>
  <c r="M250" i="7"/>
  <c r="G246" i="16" s="1"/>
  <c r="L250" i="7"/>
  <c r="E246" i="16" s="1"/>
  <c r="K250" i="7"/>
  <c r="D246" i="16" s="1"/>
  <c r="J250" i="7"/>
  <c r="C246" i="16" s="1"/>
  <c r="I250" i="7"/>
  <c r="B246" i="16" s="1"/>
  <c r="AG249" i="7"/>
  <c r="AO249" i="7" s="1"/>
  <c r="M249" i="7"/>
  <c r="G245" i="16" s="1"/>
  <c r="L249" i="7"/>
  <c r="E245" i="16" s="1"/>
  <c r="K249" i="7"/>
  <c r="D245" i="16" s="1"/>
  <c r="J249" i="7"/>
  <c r="I249" i="7"/>
  <c r="B245" i="16" s="1"/>
  <c r="AG248" i="7"/>
  <c r="AO248" i="7" s="1"/>
  <c r="M248" i="7"/>
  <c r="G244" i="16" s="1"/>
  <c r="L248" i="7"/>
  <c r="E244" i="16" s="1"/>
  <c r="K248" i="7"/>
  <c r="D244" i="16" s="1"/>
  <c r="J248" i="7"/>
  <c r="C244" i="16" s="1"/>
  <c r="I248" i="7"/>
  <c r="B244" i="16" s="1"/>
  <c r="AG247" i="7"/>
  <c r="AO247" i="7" s="1"/>
  <c r="M247" i="7"/>
  <c r="G243" i="16" s="1"/>
  <c r="L247" i="7"/>
  <c r="E243" i="16" s="1"/>
  <c r="K247" i="7"/>
  <c r="D243" i="16" s="1"/>
  <c r="J247" i="7"/>
  <c r="C243" i="16" s="1"/>
  <c r="I247" i="7"/>
  <c r="B243" i="16" s="1"/>
  <c r="AG246" i="7"/>
  <c r="AO246" i="7" s="1"/>
  <c r="M246" i="7"/>
  <c r="G242" i="16" s="1"/>
  <c r="L246" i="7"/>
  <c r="E242" i="16" s="1"/>
  <c r="K246" i="7"/>
  <c r="D242" i="16" s="1"/>
  <c r="J246" i="7"/>
  <c r="C242" i="16" s="1"/>
  <c r="I246" i="7"/>
  <c r="B242" i="16" s="1"/>
  <c r="AG245" i="7"/>
  <c r="AO245" i="7" s="1"/>
  <c r="M245" i="7"/>
  <c r="G241" i="16" s="1"/>
  <c r="L245" i="7"/>
  <c r="E241" i="16" s="1"/>
  <c r="K245" i="7"/>
  <c r="D241" i="16" s="1"/>
  <c r="J245" i="7"/>
  <c r="C241" i="16" s="1"/>
  <c r="I245" i="7"/>
  <c r="B241" i="16" s="1"/>
  <c r="AG244" i="7"/>
  <c r="AO244" i="7" s="1"/>
  <c r="M244" i="7"/>
  <c r="G240" i="16" s="1"/>
  <c r="L244" i="7"/>
  <c r="E240" i="16" s="1"/>
  <c r="K244" i="7"/>
  <c r="D240" i="16" s="1"/>
  <c r="J244" i="7"/>
  <c r="C240" i="16" s="1"/>
  <c r="I244" i="7"/>
  <c r="B240" i="16" s="1"/>
  <c r="AO243" i="7"/>
  <c r="AG243" i="7"/>
  <c r="M243" i="7"/>
  <c r="G239" i="16" s="1"/>
  <c r="L243" i="7"/>
  <c r="E239" i="16" s="1"/>
  <c r="K243" i="7"/>
  <c r="D239" i="16" s="1"/>
  <c r="J243" i="7"/>
  <c r="C239" i="16" s="1"/>
  <c r="I243" i="7"/>
  <c r="B239" i="16" s="1"/>
  <c r="AG242" i="7"/>
  <c r="AO242" i="7" s="1"/>
  <c r="M242" i="7"/>
  <c r="G238" i="16" s="1"/>
  <c r="L242" i="7"/>
  <c r="E238" i="16" s="1"/>
  <c r="K242" i="7"/>
  <c r="D238" i="16" s="1"/>
  <c r="J242" i="7"/>
  <c r="C238" i="16" s="1"/>
  <c r="I242" i="7"/>
  <c r="B238" i="16" s="1"/>
  <c r="AG241" i="7"/>
  <c r="AO241" i="7" s="1"/>
  <c r="M241" i="7"/>
  <c r="G237" i="16" s="1"/>
  <c r="L241" i="7"/>
  <c r="E237" i="16" s="1"/>
  <c r="K241" i="7"/>
  <c r="D237" i="16" s="1"/>
  <c r="J241" i="7"/>
  <c r="I241" i="7"/>
  <c r="B237" i="16" s="1"/>
  <c r="AG240" i="7"/>
  <c r="AO240" i="7" s="1"/>
  <c r="M240" i="7"/>
  <c r="G236" i="16" s="1"/>
  <c r="L240" i="7"/>
  <c r="E236" i="16" s="1"/>
  <c r="K240" i="7"/>
  <c r="D236" i="16" s="1"/>
  <c r="J240" i="7"/>
  <c r="C236" i="16" s="1"/>
  <c r="I240" i="7"/>
  <c r="B236" i="16" s="1"/>
  <c r="AG239" i="7"/>
  <c r="AO239" i="7" s="1"/>
  <c r="M239" i="7"/>
  <c r="G235" i="16" s="1"/>
  <c r="L239" i="7"/>
  <c r="E235" i="16" s="1"/>
  <c r="K239" i="7"/>
  <c r="D235" i="16" s="1"/>
  <c r="J239" i="7"/>
  <c r="C235" i="16" s="1"/>
  <c r="I239" i="7"/>
  <c r="B235" i="16" s="1"/>
  <c r="AG238" i="7"/>
  <c r="AO238" i="7" s="1"/>
  <c r="M238" i="7"/>
  <c r="G234" i="16" s="1"/>
  <c r="L238" i="7"/>
  <c r="E234" i="16" s="1"/>
  <c r="K238" i="7"/>
  <c r="D234" i="16" s="1"/>
  <c r="J238" i="7"/>
  <c r="C234" i="16" s="1"/>
  <c r="I238" i="7"/>
  <c r="B234" i="16" s="1"/>
  <c r="AG237" i="7"/>
  <c r="AO237" i="7" s="1"/>
  <c r="M237" i="7"/>
  <c r="G233" i="16" s="1"/>
  <c r="L237" i="7"/>
  <c r="E233" i="16" s="1"/>
  <c r="K237" i="7"/>
  <c r="D233" i="16" s="1"/>
  <c r="J237" i="7"/>
  <c r="C233" i="16" s="1"/>
  <c r="I237" i="7"/>
  <c r="B233" i="16" s="1"/>
  <c r="AG236" i="7"/>
  <c r="AO236" i="7" s="1"/>
  <c r="O236" i="7"/>
  <c r="M236" i="7"/>
  <c r="G232" i="16" s="1"/>
  <c r="L236" i="7"/>
  <c r="E232" i="16" s="1"/>
  <c r="K236" i="7"/>
  <c r="D232" i="16" s="1"/>
  <c r="J236" i="7"/>
  <c r="C232" i="16" s="1"/>
  <c r="I236" i="7"/>
  <c r="B232" i="16" s="1"/>
  <c r="AO235" i="7"/>
  <c r="AG235" i="7"/>
  <c r="M235" i="7"/>
  <c r="G231" i="16" s="1"/>
  <c r="L235" i="7"/>
  <c r="E231" i="16" s="1"/>
  <c r="K235" i="7"/>
  <c r="D231" i="16" s="1"/>
  <c r="J235" i="7"/>
  <c r="C231" i="16" s="1"/>
  <c r="I235" i="7"/>
  <c r="B231" i="16" s="1"/>
  <c r="AG234" i="7"/>
  <c r="AO234" i="7" s="1"/>
  <c r="M234" i="7"/>
  <c r="G230" i="16" s="1"/>
  <c r="L234" i="7"/>
  <c r="E230" i="16" s="1"/>
  <c r="K234" i="7"/>
  <c r="D230" i="16" s="1"/>
  <c r="J234" i="7"/>
  <c r="C230" i="16" s="1"/>
  <c r="I234" i="7"/>
  <c r="B230" i="16" s="1"/>
  <c r="AG233" i="7"/>
  <c r="AO233" i="7" s="1"/>
  <c r="M233" i="7"/>
  <c r="G229" i="16" s="1"/>
  <c r="L233" i="7"/>
  <c r="E229" i="16" s="1"/>
  <c r="K233" i="7"/>
  <c r="D229" i="16" s="1"/>
  <c r="J233" i="7"/>
  <c r="I233" i="7"/>
  <c r="B229" i="16" s="1"/>
  <c r="AG232" i="7"/>
  <c r="AO232" i="7" s="1"/>
  <c r="M232" i="7"/>
  <c r="G228" i="16" s="1"/>
  <c r="L232" i="7"/>
  <c r="E228" i="16" s="1"/>
  <c r="K232" i="7"/>
  <c r="D228" i="16" s="1"/>
  <c r="J232" i="7"/>
  <c r="C228" i="16" s="1"/>
  <c r="I232" i="7"/>
  <c r="B228" i="16" s="1"/>
  <c r="AG231" i="7"/>
  <c r="AO231" i="7" s="1"/>
  <c r="M231" i="7"/>
  <c r="G227" i="16" s="1"/>
  <c r="L231" i="7"/>
  <c r="E227" i="16" s="1"/>
  <c r="K231" i="7"/>
  <c r="D227" i="16" s="1"/>
  <c r="J231" i="7"/>
  <c r="C227" i="16" s="1"/>
  <c r="I231" i="7"/>
  <c r="B227" i="16" s="1"/>
  <c r="AG230" i="7"/>
  <c r="AO230" i="7" s="1"/>
  <c r="M230" i="7"/>
  <c r="G226" i="16" s="1"/>
  <c r="L230" i="7"/>
  <c r="E226" i="16" s="1"/>
  <c r="K230" i="7"/>
  <c r="D226" i="16" s="1"/>
  <c r="J230" i="7"/>
  <c r="C226" i="16" s="1"/>
  <c r="I230" i="7"/>
  <c r="B226" i="16" s="1"/>
  <c r="AG229" i="7"/>
  <c r="AO229" i="7" s="1"/>
  <c r="AB229" i="7"/>
  <c r="M229" i="7"/>
  <c r="G225" i="16" s="1"/>
  <c r="L229" i="7"/>
  <c r="E225" i="16" s="1"/>
  <c r="K229" i="7"/>
  <c r="D225" i="16" s="1"/>
  <c r="J229" i="7"/>
  <c r="C225" i="16" s="1"/>
  <c r="I229" i="7"/>
  <c r="B225" i="16" s="1"/>
  <c r="AG228" i="7"/>
  <c r="AO228" i="7" s="1"/>
  <c r="M228" i="7"/>
  <c r="G224" i="16" s="1"/>
  <c r="L228" i="7"/>
  <c r="E224" i="16" s="1"/>
  <c r="K228" i="7"/>
  <c r="D224" i="16" s="1"/>
  <c r="J228" i="7"/>
  <c r="C224" i="16" s="1"/>
  <c r="I228" i="7"/>
  <c r="B224" i="16" s="1"/>
  <c r="AO227" i="7"/>
  <c r="AG227" i="7"/>
  <c r="M227" i="7"/>
  <c r="G223" i="16" s="1"/>
  <c r="L227" i="7"/>
  <c r="E223" i="16" s="1"/>
  <c r="K227" i="7"/>
  <c r="D223" i="16" s="1"/>
  <c r="J227" i="7"/>
  <c r="C223" i="16" s="1"/>
  <c r="I227" i="7"/>
  <c r="B223" i="16" s="1"/>
  <c r="AG226" i="7"/>
  <c r="AO226" i="7" s="1"/>
  <c r="M226" i="7"/>
  <c r="G222" i="16" s="1"/>
  <c r="L226" i="7"/>
  <c r="E222" i="16" s="1"/>
  <c r="K226" i="7"/>
  <c r="D222" i="16" s="1"/>
  <c r="J226" i="7"/>
  <c r="C222" i="16" s="1"/>
  <c r="I226" i="7"/>
  <c r="B222" i="16" s="1"/>
  <c r="AG225" i="7"/>
  <c r="AO225" i="7" s="1"/>
  <c r="M225" i="7"/>
  <c r="G221" i="16" s="1"/>
  <c r="L225" i="7"/>
  <c r="E221" i="16" s="1"/>
  <c r="K225" i="7"/>
  <c r="D221" i="16" s="1"/>
  <c r="J225" i="7"/>
  <c r="I225" i="7"/>
  <c r="B221" i="16" s="1"/>
  <c r="AG224" i="7"/>
  <c r="AO224" i="7" s="1"/>
  <c r="M224" i="7"/>
  <c r="G220" i="16" s="1"/>
  <c r="L224" i="7"/>
  <c r="E220" i="16" s="1"/>
  <c r="K224" i="7"/>
  <c r="D220" i="16" s="1"/>
  <c r="J224" i="7"/>
  <c r="C220" i="16" s="1"/>
  <c r="I224" i="7"/>
  <c r="B220" i="16" s="1"/>
  <c r="AG223" i="7"/>
  <c r="AO223" i="7" s="1"/>
  <c r="M223" i="7"/>
  <c r="G219" i="16" s="1"/>
  <c r="L223" i="7"/>
  <c r="E219" i="16" s="1"/>
  <c r="K223" i="7"/>
  <c r="D219" i="16" s="1"/>
  <c r="J223" i="7"/>
  <c r="C219" i="16" s="1"/>
  <c r="I223" i="7"/>
  <c r="B219" i="16" s="1"/>
  <c r="AG222" i="7"/>
  <c r="AO222" i="7" s="1"/>
  <c r="M222" i="7"/>
  <c r="G218" i="16" s="1"/>
  <c r="L222" i="7"/>
  <c r="E218" i="16" s="1"/>
  <c r="K222" i="7"/>
  <c r="D218" i="16" s="1"/>
  <c r="J222" i="7"/>
  <c r="C218" i="16" s="1"/>
  <c r="I222" i="7"/>
  <c r="B218" i="16" s="1"/>
  <c r="AG221" i="7"/>
  <c r="AO221" i="7" s="1"/>
  <c r="M221" i="7"/>
  <c r="G217" i="16" s="1"/>
  <c r="L221" i="7"/>
  <c r="E217" i="16" s="1"/>
  <c r="K221" i="7"/>
  <c r="D217" i="16" s="1"/>
  <c r="J221" i="7"/>
  <c r="C217" i="16" s="1"/>
  <c r="I221" i="7"/>
  <c r="B217" i="16" s="1"/>
  <c r="AG220" i="7"/>
  <c r="AO220" i="7" s="1"/>
  <c r="M220" i="7"/>
  <c r="G216" i="16" s="1"/>
  <c r="L220" i="7"/>
  <c r="E216" i="16" s="1"/>
  <c r="K220" i="7"/>
  <c r="D216" i="16" s="1"/>
  <c r="J220" i="7"/>
  <c r="C216" i="16" s="1"/>
  <c r="I220" i="7"/>
  <c r="B216" i="16" s="1"/>
  <c r="AO219" i="7"/>
  <c r="AG219" i="7"/>
  <c r="M219" i="7"/>
  <c r="G215" i="16" s="1"/>
  <c r="L219" i="7"/>
  <c r="E215" i="16" s="1"/>
  <c r="K219" i="7"/>
  <c r="D215" i="16" s="1"/>
  <c r="J219" i="7"/>
  <c r="C215" i="16" s="1"/>
  <c r="I219" i="7"/>
  <c r="B215" i="16" s="1"/>
  <c r="AO218" i="7"/>
  <c r="AG218" i="7"/>
  <c r="M218" i="7"/>
  <c r="G214" i="16" s="1"/>
  <c r="L218" i="7"/>
  <c r="E214" i="16" s="1"/>
  <c r="K218" i="7"/>
  <c r="D214" i="16" s="1"/>
  <c r="J218" i="7"/>
  <c r="C214" i="16" s="1"/>
  <c r="I218" i="7"/>
  <c r="B214" i="16" s="1"/>
  <c r="AG217" i="7"/>
  <c r="AO217" i="7" s="1"/>
  <c r="M217" i="7"/>
  <c r="G213" i="16" s="1"/>
  <c r="L217" i="7"/>
  <c r="E213" i="16" s="1"/>
  <c r="K217" i="7"/>
  <c r="D213" i="16" s="1"/>
  <c r="J217" i="7"/>
  <c r="I217" i="7"/>
  <c r="B213" i="16" s="1"/>
  <c r="AG216" i="7"/>
  <c r="AO216" i="7" s="1"/>
  <c r="M216" i="7"/>
  <c r="G212" i="16" s="1"/>
  <c r="L216" i="7"/>
  <c r="E212" i="16" s="1"/>
  <c r="K216" i="7"/>
  <c r="D212" i="16" s="1"/>
  <c r="J216" i="7"/>
  <c r="C212" i="16" s="1"/>
  <c r="I216" i="7"/>
  <c r="B212" i="16" s="1"/>
  <c r="AG215" i="7"/>
  <c r="AO215" i="7" s="1"/>
  <c r="M215" i="7"/>
  <c r="G211" i="16" s="1"/>
  <c r="L215" i="7"/>
  <c r="E211" i="16" s="1"/>
  <c r="K215" i="7"/>
  <c r="D211" i="16" s="1"/>
  <c r="J215" i="7"/>
  <c r="C211" i="16" s="1"/>
  <c r="I215" i="7"/>
  <c r="B211" i="16" s="1"/>
  <c r="AG214" i="7"/>
  <c r="AO214" i="7" s="1"/>
  <c r="M214" i="7"/>
  <c r="G210" i="16" s="1"/>
  <c r="L214" i="7"/>
  <c r="E210" i="16" s="1"/>
  <c r="K214" i="7"/>
  <c r="D210" i="16" s="1"/>
  <c r="J214" i="7"/>
  <c r="C210" i="16" s="1"/>
  <c r="I214" i="7"/>
  <c r="B210" i="16" s="1"/>
  <c r="AG213" i="7"/>
  <c r="AO213" i="7" s="1"/>
  <c r="M213" i="7"/>
  <c r="G209" i="16" s="1"/>
  <c r="L213" i="7"/>
  <c r="E209" i="16" s="1"/>
  <c r="K213" i="7"/>
  <c r="D209" i="16" s="1"/>
  <c r="J213" i="7"/>
  <c r="C209" i="16" s="1"/>
  <c r="I213" i="7"/>
  <c r="B209" i="16" s="1"/>
  <c r="AG212" i="7"/>
  <c r="AO212" i="7" s="1"/>
  <c r="M212" i="7"/>
  <c r="G208" i="16" s="1"/>
  <c r="L212" i="7"/>
  <c r="E208" i="16" s="1"/>
  <c r="K212" i="7"/>
  <c r="D208" i="16" s="1"/>
  <c r="J212" i="7"/>
  <c r="C208" i="16" s="1"/>
  <c r="I212" i="7"/>
  <c r="B208" i="16" s="1"/>
  <c r="AG211" i="7"/>
  <c r="AO211" i="7" s="1"/>
  <c r="M211" i="7"/>
  <c r="G207" i="16" s="1"/>
  <c r="L211" i="7"/>
  <c r="E207" i="16" s="1"/>
  <c r="K211" i="7"/>
  <c r="D207" i="16" s="1"/>
  <c r="J211" i="7"/>
  <c r="C207" i="16" s="1"/>
  <c r="I211" i="7"/>
  <c r="B207" i="16" s="1"/>
  <c r="AO210" i="7"/>
  <c r="AG210" i="7"/>
  <c r="M210" i="7"/>
  <c r="G206" i="16" s="1"/>
  <c r="L210" i="7"/>
  <c r="E206" i="16" s="1"/>
  <c r="K210" i="7"/>
  <c r="D206" i="16" s="1"/>
  <c r="J210" i="7"/>
  <c r="C206" i="16" s="1"/>
  <c r="I210" i="7"/>
  <c r="B206" i="16" s="1"/>
  <c r="AG209" i="7"/>
  <c r="AO209" i="7" s="1"/>
  <c r="M209" i="7"/>
  <c r="G205" i="16" s="1"/>
  <c r="L209" i="7"/>
  <c r="E205" i="16" s="1"/>
  <c r="K209" i="7"/>
  <c r="D205" i="16" s="1"/>
  <c r="J209" i="7"/>
  <c r="I209" i="7"/>
  <c r="B205" i="16" s="1"/>
  <c r="AG208" i="7"/>
  <c r="AO208" i="7" s="1"/>
  <c r="M208" i="7"/>
  <c r="G204" i="16" s="1"/>
  <c r="L208" i="7"/>
  <c r="E204" i="16" s="1"/>
  <c r="K208" i="7"/>
  <c r="D204" i="16" s="1"/>
  <c r="J208" i="7"/>
  <c r="C204" i="16" s="1"/>
  <c r="I208" i="7"/>
  <c r="B204" i="16" s="1"/>
  <c r="AG207" i="7"/>
  <c r="AO207" i="7" s="1"/>
  <c r="M207" i="7"/>
  <c r="G203" i="16" s="1"/>
  <c r="L207" i="7"/>
  <c r="E203" i="16" s="1"/>
  <c r="K207" i="7"/>
  <c r="D203" i="16" s="1"/>
  <c r="J207" i="7"/>
  <c r="C203" i="16" s="1"/>
  <c r="I207" i="7"/>
  <c r="B203" i="16" s="1"/>
  <c r="AG206" i="7"/>
  <c r="AO206" i="7" s="1"/>
  <c r="M206" i="7"/>
  <c r="G202" i="16" s="1"/>
  <c r="L206" i="7"/>
  <c r="E202" i="16" s="1"/>
  <c r="K206" i="7"/>
  <c r="D202" i="16" s="1"/>
  <c r="J206" i="7"/>
  <c r="C202" i="16" s="1"/>
  <c r="I206" i="7"/>
  <c r="B202" i="16" s="1"/>
  <c r="AG205" i="7"/>
  <c r="AO205" i="7" s="1"/>
  <c r="M205" i="7"/>
  <c r="G201" i="16" s="1"/>
  <c r="L205" i="7"/>
  <c r="E201" i="16" s="1"/>
  <c r="K205" i="7"/>
  <c r="D201" i="16" s="1"/>
  <c r="J205" i="7"/>
  <c r="C201" i="16" s="1"/>
  <c r="I205" i="7"/>
  <c r="B201" i="16" s="1"/>
  <c r="AG204" i="7"/>
  <c r="AO204" i="7" s="1"/>
  <c r="M204" i="7"/>
  <c r="G200" i="16" s="1"/>
  <c r="L204" i="7"/>
  <c r="E200" i="16" s="1"/>
  <c r="K204" i="7"/>
  <c r="D200" i="16" s="1"/>
  <c r="J204" i="7"/>
  <c r="C200" i="16" s="1"/>
  <c r="I204" i="7"/>
  <c r="B200" i="16" s="1"/>
  <c r="AO203" i="7"/>
  <c r="AG203" i="7"/>
  <c r="M203" i="7"/>
  <c r="G199" i="16" s="1"/>
  <c r="L203" i="7"/>
  <c r="E199" i="16" s="1"/>
  <c r="K203" i="7"/>
  <c r="D199" i="16" s="1"/>
  <c r="J203" i="7"/>
  <c r="C199" i="16" s="1"/>
  <c r="I203" i="7"/>
  <c r="B199" i="16" s="1"/>
  <c r="AO202" i="7"/>
  <c r="AG202" i="7"/>
  <c r="M202" i="7"/>
  <c r="G198" i="16" s="1"/>
  <c r="L202" i="7"/>
  <c r="E198" i="16" s="1"/>
  <c r="K202" i="7"/>
  <c r="D198" i="16" s="1"/>
  <c r="J202" i="7"/>
  <c r="C198" i="16" s="1"/>
  <c r="I202" i="7"/>
  <c r="B198" i="16" s="1"/>
  <c r="AG201" i="7"/>
  <c r="AO201" i="7" s="1"/>
  <c r="M201" i="7"/>
  <c r="G197" i="16" s="1"/>
  <c r="L201" i="7"/>
  <c r="E197" i="16" s="1"/>
  <c r="K201" i="7"/>
  <c r="D197" i="16" s="1"/>
  <c r="J201" i="7"/>
  <c r="I201" i="7"/>
  <c r="B197" i="16" s="1"/>
  <c r="AG200" i="7"/>
  <c r="AO200" i="7" s="1"/>
  <c r="M200" i="7"/>
  <c r="G196" i="16" s="1"/>
  <c r="L200" i="7"/>
  <c r="E196" i="16" s="1"/>
  <c r="K200" i="7"/>
  <c r="D196" i="16" s="1"/>
  <c r="J200" i="7"/>
  <c r="C196" i="16" s="1"/>
  <c r="I200" i="7"/>
  <c r="B196" i="16" s="1"/>
  <c r="AG199" i="7"/>
  <c r="AO199" i="7" s="1"/>
  <c r="M199" i="7"/>
  <c r="G195" i="16" s="1"/>
  <c r="L199" i="7"/>
  <c r="E195" i="16" s="1"/>
  <c r="K199" i="7"/>
  <c r="D195" i="16" s="1"/>
  <c r="J199" i="7"/>
  <c r="C195" i="16" s="1"/>
  <c r="I199" i="7"/>
  <c r="B195" i="16" s="1"/>
  <c r="AG198" i="7"/>
  <c r="AO198" i="7" s="1"/>
  <c r="M198" i="7"/>
  <c r="G194" i="16" s="1"/>
  <c r="L198" i="7"/>
  <c r="E194" i="16" s="1"/>
  <c r="K198" i="7"/>
  <c r="D194" i="16" s="1"/>
  <c r="J198" i="7"/>
  <c r="C194" i="16" s="1"/>
  <c r="I198" i="7"/>
  <c r="B194" i="16" s="1"/>
  <c r="AG197" i="7"/>
  <c r="AO197" i="7" s="1"/>
  <c r="M197" i="7"/>
  <c r="G193" i="16" s="1"/>
  <c r="L197" i="7"/>
  <c r="E193" i="16" s="1"/>
  <c r="K197" i="7"/>
  <c r="D193" i="16" s="1"/>
  <c r="J197" i="7"/>
  <c r="C193" i="16" s="1"/>
  <c r="I197" i="7"/>
  <c r="B193" i="16" s="1"/>
  <c r="AG196" i="7"/>
  <c r="AO196" i="7" s="1"/>
  <c r="M196" i="7"/>
  <c r="G192" i="16" s="1"/>
  <c r="L196" i="7"/>
  <c r="E192" i="16" s="1"/>
  <c r="K196" i="7"/>
  <c r="D192" i="16" s="1"/>
  <c r="J196" i="7"/>
  <c r="C192" i="16" s="1"/>
  <c r="I196" i="7"/>
  <c r="B192" i="16" s="1"/>
  <c r="AO195" i="7"/>
  <c r="AG195" i="7"/>
  <c r="M195" i="7"/>
  <c r="G191" i="16" s="1"/>
  <c r="L195" i="7"/>
  <c r="E191" i="16" s="1"/>
  <c r="K195" i="7"/>
  <c r="D191" i="16" s="1"/>
  <c r="J195" i="7"/>
  <c r="C191" i="16" s="1"/>
  <c r="I195" i="7"/>
  <c r="B191" i="16" s="1"/>
  <c r="AG194" i="7"/>
  <c r="AO194" i="7" s="1"/>
  <c r="M194" i="7"/>
  <c r="G190" i="16" s="1"/>
  <c r="L194" i="7"/>
  <c r="E190" i="16" s="1"/>
  <c r="K194" i="7"/>
  <c r="D190" i="16" s="1"/>
  <c r="J194" i="7"/>
  <c r="C190" i="16" s="1"/>
  <c r="I194" i="7"/>
  <c r="B190" i="16" s="1"/>
  <c r="AG193" i="7"/>
  <c r="AO193" i="7" s="1"/>
  <c r="M193" i="7"/>
  <c r="G189" i="16" s="1"/>
  <c r="L193" i="7"/>
  <c r="E189" i="16" s="1"/>
  <c r="K193" i="7"/>
  <c r="D189" i="16" s="1"/>
  <c r="J193" i="7"/>
  <c r="I193" i="7"/>
  <c r="B189" i="16" s="1"/>
  <c r="AG192" i="7"/>
  <c r="AO192" i="7" s="1"/>
  <c r="M192" i="7"/>
  <c r="G188" i="16" s="1"/>
  <c r="L192" i="7"/>
  <c r="E188" i="16" s="1"/>
  <c r="K192" i="7"/>
  <c r="D188" i="16" s="1"/>
  <c r="J192" i="7"/>
  <c r="C188" i="16" s="1"/>
  <c r="I192" i="7"/>
  <c r="AG191" i="7"/>
  <c r="AO191" i="7" s="1"/>
  <c r="M191" i="7"/>
  <c r="G187" i="16" s="1"/>
  <c r="L191" i="7"/>
  <c r="E187" i="16" s="1"/>
  <c r="K191" i="7"/>
  <c r="D187" i="16" s="1"/>
  <c r="J191" i="7"/>
  <c r="C187" i="16" s="1"/>
  <c r="I191" i="7"/>
  <c r="B187" i="16" s="1"/>
  <c r="AG190" i="7"/>
  <c r="AO190" i="7" s="1"/>
  <c r="M190" i="7"/>
  <c r="G186" i="16" s="1"/>
  <c r="L190" i="7"/>
  <c r="E186" i="16" s="1"/>
  <c r="K190" i="7"/>
  <c r="D186" i="16" s="1"/>
  <c r="J190" i="7"/>
  <c r="C186" i="16" s="1"/>
  <c r="I190" i="7"/>
  <c r="AG189" i="7"/>
  <c r="AO189" i="7" s="1"/>
  <c r="M189" i="7"/>
  <c r="G185" i="16" s="1"/>
  <c r="L189" i="7"/>
  <c r="E185" i="16" s="1"/>
  <c r="K189" i="7"/>
  <c r="D185" i="16" s="1"/>
  <c r="J189" i="7"/>
  <c r="C185" i="16" s="1"/>
  <c r="I189" i="7"/>
  <c r="AG188" i="7"/>
  <c r="AO188" i="7" s="1"/>
  <c r="M188" i="7"/>
  <c r="G184" i="16" s="1"/>
  <c r="L188" i="7"/>
  <c r="E184" i="16" s="1"/>
  <c r="K188" i="7"/>
  <c r="D184" i="16" s="1"/>
  <c r="J188" i="7"/>
  <c r="C184" i="16" s="1"/>
  <c r="I188" i="7"/>
  <c r="B184" i="16" s="1"/>
  <c r="AG187" i="7"/>
  <c r="AO187" i="7" s="1"/>
  <c r="M187" i="7"/>
  <c r="G183" i="16" s="1"/>
  <c r="L187" i="7"/>
  <c r="E183" i="16" s="1"/>
  <c r="K187" i="7"/>
  <c r="D183" i="16" s="1"/>
  <c r="J187" i="7"/>
  <c r="C183" i="16" s="1"/>
  <c r="I187" i="7"/>
  <c r="B183" i="16" s="1"/>
  <c r="AG186" i="7"/>
  <c r="AO186" i="7" s="1"/>
  <c r="M186" i="7"/>
  <c r="G182" i="16" s="1"/>
  <c r="L186" i="7"/>
  <c r="E182" i="16" s="1"/>
  <c r="K186" i="7"/>
  <c r="D182" i="16" s="1"/>
  <c r="J186" i="7"/>
  <c r="C182" i="16" s="1"/>
  <c r="I186" i="7"/>
  <c r="B182" i="16" s="1"/>
  <c r="AO185" i="7"/>
  <c r="AG185" i="7"/>
  <c r="M185" i="7"/>
  <c r="G181" i="16" s="1"/>
  <c r="L185" i="7"/>
  <c r="E181" i="16" s="1"/>
  <c r="K185" i="7"/>
  <c r="D181" i="16" s="1"/>
  <c r="J185" i="7"/>
  <c r="C181" i="16" s="1"/>
  <c r="I185" i="7"/>
  <c r="B181" i="16" s="1"/>
  <c r="AG184" i="7"/>
  <c r="AO184" i="7" s="1"/>
  <c r="M184" i="7"/>
  <c r="G180" i="16" s="1"/>
  <c r="L184" i="7"/>
  <c r="E180" i="16" s="1"/>
  <c r="K184" i="7"/>
  <c r="D180" i="16" s="1"/>
  <c r="J184" i="7"/>
  <c r="C180" i="16" s="1"/>
  <c r="I184" i="7"/>
  <c r="B180" i="16" s="1"/>
  <c r="AG183" i="7"/>
  <c r="AO183" i="7" s="1"/>
  <c r="M183" i="7"/>
  <c r="G179" i="16" s="1"/>
  <c r="L183" i="7"/>
  <c r="E179" i="16" s="1"/>
  <c r="K183" i="7"/>
  <c r="D179" i="16" s="1"/>
  <c r="J183" i="7"/>
  <c r="C179" i="16" s="1"/>
  <c r="I183" i="7"/>
  <c r="B179" i="16" s="1"/>
  <c r="AG182" i="7"/>
  <c r="AO182" i="7" s="1"/>
  <c r="M182" i="7"/>
  <c r="G178" i="16" s="1"/>
  <c r="L182" i="7"/>
  <c r="E178" i="16" s="1"/>
  <c r="K182" i="7"/>
  <c r="D178" i="16" s="1"/>
  <c r="J182" i="7"/>
  <c r="C178" i="16" s="1"/>
  <c r="I182" i="7"/>
  <c r="B178" i="16" s="1"/>
  <c r="AG181" i="7"/>
  <c r="AO181" i="7" s="1"/>
  <c r="M181" i="7"/>
  <c r="G177" i="16" s="1"/>
  <c r="L181" i="7"/>
  <c r="E177" i="16" s="1"/>
  <c r="K181" i="7"/>
  <c r="D177" i="16" s="1"/>
  <c r="J181" i="7"/>
  <c r="C177" i="16" s="1"/>
  <c r="I181" i="7"/>
  <c r="B177" i="16" s="1"/>
  <c r="AG180" i="7"/>
  <c r="AO180" i="7" s="1"/>
  <c r="M180" i="7"/>
  <c r="G176" i="16" s="1"/>
  <c r="L180" i="7"/>
  <c r="E176" i="16" s="1"/>
  <c r="K180" i="7"/>
  <c r="D176" i="16" s="1"/>
  <c r="J180" i="7"/>
  <c r="C176" i="16" s="1"/>
  <c r="I180" i="7"/>
  <c r="B176" i="16" s="1"/>
  <c r="AG179" i="7"/>
  <c r="AO179" i="7" s="1"/>
  <c r="M179" i="7"/>
  <c r="G175" i="16" s="1"/>
  <c r="L179" i="7"/>
  <c r="E175" i="16" s="1"/>
  <c r="K179" i="7"/>
  <c r="D175" i="16" s="1"/>
  <c r="J179" i="7"/>
  <c r="C175" i="16" s="1"/>
  <c r="I179" i="7"/>
  <c r="AG178" i="7"/>
  <c r="AO178" i="7" s="1"/>
  <c r="M178" i="7"/>
  <c r="G174" i="16" s="1"/>
  <c r="L178" i="7"/>
  <c r="E174" i="16" s="1"/>
  <c r="K178" i="7"/>
  <c r="D174" i="16" s="1"/>
  <c r="J178" i="7"/>
  <c r="C174" i="16" s="1"/>
  <c r="I178" i="7"/>
  <c r="B174" i="16" s="1"/>
  <c r="AG177" i="7"/>
  <c r="AO177" i="7" s="1"/>
  <c r="M177" i="7"/>
  <c r="G173" i="16" s="1"/>
  <c r="L177" i="7"/>
  <c r="E173" i="16" s="1"/>
  <c r="K177" i="7"/>
  <c r="D173" i="16" s="1"/>
  <c r="J177" i="7"/>
  <c r="C173" i="16" s="1"/>
  <c r="I177" i="7"/>
  <c r="B173" i="16" s="1"/>
  <c r="AG176" i="7"/>
  <c r="AO176" i="7" s="1"/>
  <c r="M176" i="7"/>
  <c r="G172" i="16" s="1"/>
  <c r="L176" i="7"/>
  <c r="E172" i="16" s="1"/>
  <c r="K176" i="7"/>
  <c r="D172" i="16" s="1"/>
  <c r="J176" i="7"/>
  <c r="C172" i="16" s="1"/>
  <c r="I176" i="7"/>
  <c r="B172" i="16" s="1"/>
  <c r="AO175" i="7"/>
  <c r="AG175" i="7"/>
  <c r="M175" i="7"/>
  <c r="G171" i="16" s="1"/>
  <c r="L175" i="7"/>
  <c r="E171" i="16" s="1"/>
  <c r="K175" i="7"/>
  <c r="D171" i="16" s="1"/>
  <c r="J175" i="7"/>
  <c r="C171" i="16" s="1"/>
  <c r="I175" i="7"/>
  <c r="B171" i="16" s="1"/>
  <c r="AG174" i="7"/>
  <c r="AO174" i="7" s="1"/>
  <c r="M174" i="7"/>
  <c r="G170" i="16" s="1"/>
  <c r="L174" i="7"/>
  <c r="E170" i="16" s="1"/>
  <c r="K174" i="7"/>
  <c r="D170" i="16" s="1"/>
  <c r="J174" i="7"/>
  <c r="C170" i="16" s="1"/>
  <c r="I174" i="7"/>
  <c r="B170" i="16" s="1"/>
  <c r="AG173" i="7"/>
  <c r="AO173" i="7" s="1"/>
  <c r="M173" i="7"/>
  <c r="G169" i="16" s="1"/>
  <c r="L173" i="7"/>
  <c r="E169" i="16" s="1"/>
  <c r="K173" i="7"/>
  <c r="D169" i="16" s="1"/>
  <c r="J173" i="7"/>
  <c r="C169" i="16" s="1"/>
  <c r="I173" i="7"/>
  <c r="B169" i="16" s="1"/>
  <c r="AG172" i="7"/>
  <c r="AO172" i="7" s="1"/>
  <c r="M172" i="7"/>
  <c r="G168" i="16" s="1"/>
  <c r="L172" i="7"/>
  <c r="E168" i="16" s="1"/>
  <c r="K172" i="7"/>
  <c r="D168" i="16" s="1"/>
  <c r="J172" i="7"/>
  <c r="C168" i="16" s="1"/>
  <c r="I172" i="7"/>
  <c r="B168" i="16" s="1"/>
  <c r="AG171" i="7"/>
  <c r="AO171" i="7" s="1"/>
  <c r="M171" i="7"/>
  <c r="G167" i="16" s="1"/>
  <c r="L171" i="7"/>
  <c r="E167" i="16" s="1"/>
  <c r="K171" i="7"/>
  <c r="D167" i="16" s="1"/>
  <c r="J171" i="7"/>
  <c r="C167" i="16" s="1"/>
  <c r="I171" i="7"/>
  <c r="AG170" i="7"/>
  <c r="AO170" i="7" s="1"/>
  <c r="M170" i="7"/>
  <c r="G166" i="16" s="1"/>
  <c r="L170" i="7"/>
  <c r="E166" i="16" s="1"/>
  <c r="K170" i="7"/>
  <c r="D166" i="16" s="1"/>
  <c r="J170" i="7"/>
  <c r="C166" i="16" s="1"/>
  <c r="I170" i="7"/>
  <c r="B166" i="16" s="1"/>
  <c r="AO169" i="7"/>
  <c r="AG169" i="7"/>
  <c r="M169" i="7"/>
  <c r="G165" i="16" s="1"/>
  <c r="L169" i="7"/>
  <c r="E165" i="16" s="1"/>
  <c r="K169" i="7"/>
  <c r="D165" i="16" s="1"/>
  <c r="J169" i="7"/>
  <c r="C165" i="16" s="1"/>
  <c r="I169" i="7"/>
  <c r="B165" i="16" s="1"/>
  <c r="AG168" i="7"/>
  <c r="AO168" i="7" s="1"/>
  <c r="M168" i="7"/>
  <c r="G164" i="16" s="1"/>
  <c r="L168" i="7"/>
  <c r="E164" i="16" s="1"/>
  <c r="K168" i="7"/>
  <c r="D164" i="16" s="1"/>
  <c r="J168" i="7"/>
  <c r="C164" i="16" s="1"/>
  <c r="I168" i="7"/>
  <c r="B164" i="16" s="1"/>
  <c r="AG167" i="7"/>
  <c r="AO167" i="7" s="1"/>
  <c r="M167" i="7"/>
  <c r="G163" i="16" s="1"/>
  <c r="L167" i="7"/>
  <c r="E163" i="16" s="1"/>
  <c r="K167" i="7"/>
  <c r="D163" i="16" s="1"/>
  <c r="J167" i="7"/>
  <c r="C163" i="16" s="1"/>
  <c r="I167" i="7"/>
  <c r="B163" i="16" s="1"/>
  <c r="AG166" i="7"/>
  <c r="AO166" i="7" s="1"/>
  <c r="M166" i="7"/>
  <c r="G162" i="16" s="1"/>
  <c r="L166" i="7"/>
  <c r="E162" i="16" s="1"/>
  <c r="K166" i="7"/>
  <c r="D162" i="16" s="1"/>
  <c r="J166" i="7"/>
  <c r="C162" i="16" s="1"/>
  <c r="I166" i="7"/>
  <c r="B162" i="16" s="1"/>
  <c r="AG165" i="7"/>
  <c r="AO165" i="7" s="1"/>
  <c r="M165" i="7"/>
  <c r="G161" i="16" s="1"/>
  <c r="L165" i="7"/>
  <c r="E161" i="16" s="1"/>
  <c r="K165" i="7"/>
  <c r="D161" i="16" s="1"/>
  <c r="J165" i="7"/>
  <c r="C161" i="16" s="1"/>
  <c r="I165" i="7"/>
  <c r="B161" i="16" s="1"/>
  <c r="AG164" i="7"/>
  <c r="AO164" i="7" s="1"/>
  <c r="M164" i="7"/>
  <c r="G160" i="16" s="1"/>
  <c r="L164" i="7"/>
  <c r="E160" i="16" s="1"/>
  <c r="K164" i="7"/>
  <c r="D160" i="16" s="1"/>
  <c r="J164" i="7"/>
  <c r="C160" i="16" s="1"/>
  <c r="I164" i="7"/>
  <c r="B160" i="16" s="1"/>
  <c r="AG163" i="7"/>
  <c r="AO163" i="7" s="1"/>
  <c r="M163" i="7"/>
  <c r="G159" i="16" s="1"/>
  <c r="L163" i="7"/>
  <c r="E159" i="16" s="1"/>
  <c r="K163" i="7"/>
  <c r="D159" i="16" s="1"/>
  <c r="J163" i="7"/>
  <c r="C159" i="16" s="1"/>
  <c r="I163" i="7"/>
  <c r="AG162" i="7"/>
  <c r="AO162" i="7" s="1"/>
  <c r="AB162" i="7"/>
  <c r="O162" i="7"/>
  <c r="M162" i="7"/>
  <c r="G158" i="16" s="1"/>
  <c r="L162" i="7"/>
  <c r="E158" i="16" s="1"/>
  <c r="K162" i="7"/>
  <c r="D158" i="16" s="1"/>
  <c r="J162" i="7"/>
  <c r="C158" i="16" s="1"/>
  <c r="I162" i="7"/>
  <c r="B158" i="16" s="1"/>
  <c r="AG161" i="7"/>
  <c r="AO161" i="7" s="1"/>
  <c r="M161" i="7"/>
  <c r="G157" i="16" s="1"/>
  <c r="L161" i="7"/>
  <c r="E157" i="16" s="1"/>
  <c r="K161" i="7"/>
  <c r="D157" i="16" s="1"/>
  <c r="J161" i="7"/>
  <c r="C157" i="16" s="1"/>
  <c r="I161" i="7"/>
  <c r="B157" i="16" s="1"/>
  <c r="AG160" i="7"/>
  <c r="AO160" i="7" s="1"/>
  <c r="M160" i="7"/>
  <c r="G156" i="16" s="1"/>
  <c r="L160" i="7"/>
  <c r="E156" i="16" s="1"/>
  <c r="K160" i="7"/>
  <c r="D156" i="16" s="1"/>
  <c r="J160" i="7"/>
  <c r="C156" i="16" s="1"/>
  <c r="I160" i="7"/>
  <c r="B156" i="16" s="1"/>
  <c r="AO159" i="7"/>
  <c r="AG159" i="7"/>
  <c r="M159" i="7"/>
  <c r="G155" i="16" s="1"/>
  <c r="L159" i="7"/>
  <c r="E155" i="16" s="1"/>
  <c r="K159" i="7"/>
  <c r="D155" i="16" s="1"/>
  <c r="J159" i="7"/>
  <c r="C155" i="16" s="1"/>
  <c r="I159" i="7"/>
  <c r="B155" i="16" s="1"/>
  <c r="AG158" i="7"/>
  <c r="AO158" i="7" s="1"/>
  <c r="M158" i="7"/>
  <c r="G154" i="16" s="1"/>
  <c r="L158" i="7"/>
  <c r="E154" i="16" s="1"/>
  <c r="K158" i="7"/>
  <c r="D154" i="16" s="1"/>
  <c r="J158" i="7"/>
  <c r="C154" i="16" s="1"/>
  <c r="I158" i="7"/>
  <c r="B154" i="16" s="1"/>
  <c r="AG157" i="7"/>
  <c r="AO157" i="7" s="1"/>
  <c r="AB157" i="7"/>
  <c r="M157" i="7"/>
  <c r="G153" i="16" s="1"/>
  <c r="L157" i="7"/>
  <c r="E153" i="16" s="1"/>
  <c r="K157" i="7"/>
  <c r="D153" i="16" s="1"/>
  <c r="J157" i="7"/>
  <c r="C153" i="16" s="1"/>
  <c r="I157" i="7"/>
  <c r="B153" i="16" s="1"/>
  <c r="AG156" i="7"/>
  <c r="AO156" i="7" s="1"/>
  <c r="M156" i="7"/>
  <c r="G152" i="16" s="1"/>
  <c r="L156" i="7"/>
  <c r="E152" i="16" s="1"/>
  <c r="K156" i="7"/>
  <c r="D152" i="16" s="1"/>
  <c r="J156" i="7"/>
  <c r="C152" i="16" s="1"/>
  <c r="I156" i="7"/>
  <c r="B152" i="16" s="1"/>
  <c r="AG155" i="7"/>
  <c r="AO155" i="7" s="1"/>
  <c r="M155" i="7"/>
  <c r="G151" i="16" s="1"/>
  <c r="L155" i="7"/>
  <c r="E151" i="16" s="1"/>
  <c r="K155" i="7"/>
  <c r="D151" i="16" s="1"/>
  <c r="J155" i="7"/>
  <c r="C151" i="16" s="1"/>
  <c r="I155" i="7"/>
  <c r="AG154" i="7"/>
  <c r="AO154" i="7" s="1"/>
  <c r="M154" i="7"/>
  <c r="G150" i="16" s="1"/>
  <c r="L154" i="7"/>
  <c r="E150" i="16" s="1"/>
  <c r="K154" i="7"/>
  <c r="D150" i="16" s="1"/>
  <c r="J154" i="7"/>
  <c r="C150" i="16" s="1"/>
  <c r="I154" i="7"/>
  <c r="B150" i="16" s="1"/>
  <c r="AO153" i="7"/>
  <c r="AG153" i="7"/>
  <c r="M153" i="7"/>
  <c r="G149" i="16" s="1"/>
  <c r="L153" i="7"/>
  <c r="E149" i="16" s="1"/>
  <c r="K153" i="7"/>
  <c r="D149" i="16" s="1"/>
  <c r="J153" i="7"/>
  <c r="C149" i="16" s="1"/>
  <c r="I153" i="7"/>
  <c r="B149" i="16" s="1"/>
  <c r="AG152" i="7"/>
  <c r="AO152" i="7" s="1"/>
  <c r="M152" i="7"/>
  <c r="G148" i="16" s="1"/>
  <c r="L152" i="7"/>
  <c r="E148" i="16" s="1"/>
  <c r="K152" i="7"/>
  <c r="D148" i="16" s="1"/>
  <c r="J152" i="7"/>
  <c r="C148" i="16" s="1"/>
  <c r="I152" i="7"/>
  <c r="B148" i="16" s="1"/>
  <c r="AG151" i="7"/>
  <c r="AO151" i="7" s="1"/>
  <c r="M151" i="7"/>
  <c r="G147" i="16" s="1"/>
  <c r="L151" i="7"/>
  <c r="E147" i="16" s="1"/>
  <c r="K151" i="7"/>
  <c r="D147" i="16" s="1"/>
  <c r="J151" i="7"/>
  <c r="C147" i="16" s="1"/>
  <c r="I151" i="7"/>
  <c r="B147" i="16" s="1"/>
  <c r="AG150" i="7"/>
  <c r="AO150" i="7" s="1"/>
  <c r="M150" i="7"/>
  <c r="G146" i="16" s="1"/>
  <c r="L150" i="7"/>
  <c r="E146" i="16" s="1"/>
  <c r="K150" i="7"/>
  <c r="D146" i="16" s="1"/>
  <c r="J150" i="7"/>
  <c r="C146" i="16" s="1"/>
  <c r="I150" i="7"/>
  <c r="B146" i="16" s="1"/>
  <c r="AG149" i="7"/>
  <c r="AO149" i="7" s="1"/>
  <c r="M149" i="7"/>
  <c r="G145" i="16" s="1"/>
  <c r="L149" i="7"/>
  <c r="E145" i="16" s="1"/>
  <c r="K149" i="7"/>
  <c r="D145" i="16" s="1"/>
  <c r="J149" i="7"/>
  <c r="C145" i="16" s="1"/>
  <c r="I149" i="7"/>
  <c r="B145" i="16" s="1"/>
  <c r="AG148" i="7"/>
  <c r="AO148" i="7" s="1"/>
  <c r="M148" i="7"/>
  <c r="G144" i="16" s="1"/>
  <c r="L148" i="7"/>
  <c r="E144" i="16" s="1"/>
  <c r="K148" i="7"/>
  <c r="D144" i="16" s="1"/>
  <c r="J148" i="7"/>
  <c r="C144" i="16" s="1"/>
  <c r="I148" i="7"/>
  <c r="B144" i="16" s="1"/>
  <c r="AG147" i="7"/>
  <c r="AO147" i="7" s="1"/>
  <c r="M147" i="7"/>
  <c r="G143" i="16" s="1"/>
  <c r="L147" i="7"/>
  <c r="E143" i="16" s="1"/>
  <c r="K147" i="7"/>
  <c r="D143" i="16" s="1"/>
  <c r="J147" i="7"/>
  <c r="C143" i="16" s="1"/>
  <c r="I147" i="7"/>
  <c r="AG146" i="7"/>
  <c r="AO146" i="7" s="1"/>
  <c r="M146" i="7"/>
  <c r="G142" i="16" s="1"/>
  <c r="L146" i="7"/>
  <c r="E142" i="16" s="1"/>
  <c r="K146" i="7"/>
  <c r="D142" i="16" s="1"/>
  <c r="J146" i="7"/>
  <c r="C142" i="16" s="1"/>
  <c r="I146" i="7"/>
  <c r="B142" i="16" s="1"/>
  <c r="AG145" i="7"/>
  <c r="AO145" i="7" s="1"/>
  <c r="M145" i="7"/>
  <c r="G141" i="16" s="1"/>
  <c r="L145" i="7"/>
  <c r="E141" i="16" s="1"/>
  <c r="K145" i="7"/>
  <c r="D141" i="16" s="1"/>
  <c r="J145" i="7"/>
  <c r="C141" i="16" s="1"/>
  <c r="I145" i="7"/>
  <c r="B141" i="16" s="1"/>
  <c r="AG144" i="7"/>
  <c r="AO144" i="7" s="1"/>
  <c r="M144" i="7"/>
  <c r="G140" i="16" s="1"/>
  <c r="L144" i="7"/>
  <c r="E140" i="16" s="1"/>
  <c r="K144" i="7"/>
  <c r="D140" i="16" s="1"/>
  <c r="J144" i="7"/>
  <c r="C140" i="16" s="1"/>
  <c r="I144" i="7"/>
  <c r="B140" i="16" s="1"/>
  <c r="AG143" i="7"/>
  <c r="AO143" i="7" s="1"/>
  <c r="M143" i="7"/>
  <c r="G139" i="16" s="1"/>
  <c r="L143" i="7"/>
  <c r="E139" i="16" s="1"/>
  <c r="K143" i="7"/>
  <c r="D139" i="16" s="1"/>
  <c r="J143" i="7"/>
  <c r="C139" i="16" s="1"/>
  <c r="I143" i="7"/>
  <c r="B139" i="16" s="1"/>
  <c r="AG142" i="7"/>
  <c r="AO142" i="7" s="1"/>
  <c r="M142" i="7"/>
  <c r="G138" i="16" s="1"/>
  <c r="L142" i="7"/>
  <c r="E138" i="16" s="1"/>
  <c r="K142" i="7"/>
  <c r="D138" i="16" s="1"/>
  <c r="J142" i="7"/>
  <c r="C138" i="16" s="1"/>
  <c r="I142" i="7"/>
  <c r="B138" i="16" s="1"/>
  <c r="AG141" i="7"/>
  <c r="AO141" i="7" s="1"/>
  <c r="M141" i="7"/>
  <c r="G137" i="16" s="1"/>
  <c r="L141" i="7"/>
  <c r="E137" i="16" s="1"/>
  <c r="K141" i="7"/>
  <c r="D137" i="16" s="1"/>
  <c r="J141" i="7"/>
  <c r="C137" i="16" s="1"/>
  <c r="I141" i="7"/>
  <c r="B137" i="16" s="1"/>
  <c r="AG140" i="7"/>
  <c r="AO140" i="7" s="1"/>
  <c r="M140" i="7"/>
  <c r="G136" i="16" s="1"/>
  <c r="L140" i="7"/>
  <c r="E136" i="16" s="1"/>
  <c r="K140" i="7"/>
  <c r="D136" i="16" s="1"/>
  <c r="J140" i="7"/>
  <c r="C136" i="16" s="1"/>
  <c r="I140" i="7"/>
  <c r="B136" i="16" s="1"/>
  <c r="AG139" i="7"/>
  <c r="AO139" i="7" s="1"/>
  <c r="M139" i="7"/>
  <c r="G135" i="16" s="1"/>
  <c r="L139" i="7"/>
  <c r="E135" i="16" s="1"/>
  <c r="K139" i="7"/>
  <c r="D135" i="16" s="1"/>
  <c r="J139" i="7"/>
  <c r="C135" i="16" s="1"/>
  <c r="I139" i="7"/>
  <c r="AG138" i="7"/>
  <c r="AO138" i="7" s="1"/>
  <c r="M138" i="7"/>
  <c r="G134" i="16" s="1"/>
  <c r="L138" i="7"/>
  <c r="E134" i="16" s="1"/>
  <c r="K138" i="7"/>
  <c r="D134" i="16" s="1"/>
  <c r="J138" i="7"/>
  <c r="C134" i="16" s="1"/>
  <c r="I138" i="7"/>
  <c r="B134" i="16" s="1"/>
  <c r="AG137" i="7"/>
  <c r="AO137" i="7" s="1"/>
  <c r="M137" i="7"/>
  <c r="G133" i="16" s="1"/>
  <c r="L137" i="7"/>
  <c r="E133" i="16" s="1"/>
  <c r="K137" i="7"/>
  <c r="D133" i="16" s="1"/>
  <c r="J137" i="7"/>
  <c r="C133" i="16" s="1"/>
  <c r="I137" i="7"/>
  <c r="B133" i="16" s="1"/>
  <c r="AG136" i="7"/>
  <c r="AO136" i="7" s="1"/>
  <c r="M136" i="7"/>
  <c r="G132" i="16" s="1"/>
  <c r="L136" i="7"/>
  <c r="E132" i="16" s="1"/>
  <c r="K136" i="7"/>
  <c r="D132" i="16" s="1"/>
  <c r="J136" i="7"/>
  <c r="C132" i="16" s="1"/>
  <c r="I136" i="7"/>
  <c r="B132" i="16" s="1"/>
  <c r="AG135" i="7"/>
  <c r="AO135" i="7" s="1"/>
  <c r="M135" i="7"/>
  <c r="G131" i="16" s="1"/>
  <c r="L135" i="7"/>
  <c r="E131" i="16" s="1"/>
  <c r="K135" i="7"/>
  <c r="D131" i="16" s="1"/>
  <c r="J135" i="7"/>
  <c r="C131" i="16" s="1"/>
  <c r="I135" i="7"/>
  <c r="B131" i="16" s="1"/>
  <c r="AG134" i="7"/>
  <c r="AO134" i="7" s="1"/>
  <c r="M134" i="7"/>
  <c r="G130" i="16" s="1"/>
  <c r="L134" i="7"/>
  <c r="E130" i="16" s="1"/>
  <c r="K134" i="7"/>
  <c r="D130" i="16" s="1"/>
  <c r="J134" i="7"/>
  <c r="C130" i="16" s="1"/>
  <c r="I134" i="7"/>
  <c r="B130" i="16" s="1"/>
  <c r="AG133" i="7"/>
  <c r="AO133" i="7" s="1"/>
  <c r="M133" i="7"/>
  <c r="G129" i="16" s="1"/>
  <c r="L133" i="7"/>
  <c r="E129" i="16" s="1"/>
  <c r="K133" i="7"/>
  <c r="D129" i="16" s="1"/>
  <c r="J133" i="7"/>
  <c r="C129" i="16" s="1"/>
  <c r="I133" i="7"/>
  <c r="B129" i="16" s="1"/>
  <c r="AG132" i="7"/>
  <c r="AO132" i="7" s="1"/>
  <c r="M132" i="7"/>
  <c r="G128" i="16" s="1"/>
  <c r="L132" i="7"/>
  <c r="E128" i="16" s="1"/>
  <c r="K132" i="7"/>
  <c r="D128" i="16" s="1"/>
  <c r="J132" i="7"/>
  <c r="C128" i="16" s="1"/>
  <c r="I132" i="7"/>
  <c r="B128" i="16" s="1"/>
  <c r="AG131" i="7"/>
  <c r="AO131" i="7" s="1"/>
  <c r="M131" i="7"/>
  <c r="G127" i="16" s="1"/>
  <c r="L131" i="7"/>
  <c r="E127" i="16" s="1"/>
  <c r="K131" i="7"/>
  <c r="D127" i="16" s="1"/>
  <c r="J131" i="7"/>
  <c r="C127" i="16" s="1"/>
  <c r="I131" i="7"/>
  <c r="AG130" i="7"/>
  <c r="AO130" i="7" s="1"/>
  <c r="O130" i="7"/>
  <c r="M130" i="7"/>
  <c r="G126" i="16" s="1"/>
  <c r="L130" i="7"/>
  <c r="E126" i="16" s="1"/>
  <c r="K130" i="7"/>
  <c r="D126" i="16" s="1"/>
  <c r="J130" i="7"/>
  <c r="C126" i="16" s="1"/>
  <c r="I130" i="7"/>
  <c r="B126" i="16" s="1"/>
  <c r="AG129" i="7"/>
  <c r="AO129" i="7" s="1"/>
  <c r="M129" i="7"/>
  <c r="G125" i="16" s="1"/>
  <c r="L129" i="7"/>
  <c r="E125" i="16" s="1"/>
  <c r="K129" i="7"/>
  <c r="D125" i="16" s="1"/>
  <c r="J129" i="7"/>
  <c r="C125" i="16" s="1"/>
  <c r="I129" i="7"/>
  <c r="B125" i="16" s="1"/>
  <c r="AG128" i="7"/>
  <c r="AO128" i="7" s="1"/>
  <c r="M128" i="7"/>
  <c r="G124" i="16" s="1"/>
  <c r="L128" i="7"/>
  <c r="E124" i="16" s="1"/>
  <c r="K128" i="7"/>
  <c r="D124" i="16" s="1"/>
  <c r="J128" i="7"/>
  <c r="C124" i="16" s="1"/>
  <c r="I128" i="7"/>
  <c r="AO127" i="7"/>
  <c r="AG127" i="7"/>
  <c r="M127" i="7"/>
  <c r="G123" i="16" s="1"/>
  <c r="L127" i="7"/>
  <c r="E123" i="16" s="1"/>
  <c r="K127" i="7"/>
  <c r="D123" i="16" s="1"/>
  <c r="J127" i="7"/>
  <c r="C123" i="16" s="1"/>
  <c r="I127" i="7"/>
  <c r="B123" i="16" s="1"/>
  <c r="AG126" i="7"/>
  <c r="AO126" i="7" s="1"/>
  <c r="M126" i="7"/>
  <c r="G122" i="16" s="1"/>
  <c r="L126" i="7"/>
  <c r="E122" i="16" s="1"/>
  <c r="K126" i="7"/>
  <c r="D122" i="16" s="1"/>
  <c r="J126" i="7"/>
  <c r="C122" i="16" s="1"/>
  <c r="I126" i="7"/>
  <c r="B122" i="16" s="1"/>
  <c r="AG125" i="7"/>
  <c r="AO125" i="7" s="1"/>
  <c r="M125" i="7"/>
  <c r="G121" i="16" s="1"/>
  <c r="L125" i="7"/>
  <c r="E121" i="16" s="1"/>
  <c r="K125" i="7"/>
  <c r="D121" i="16" s="1"/>
  <c r="J125" i="7"/>
  <c r="C121" i="16" s="1"/>
  <c r="I125" i="7"/>
  <c r="B121" i="16" s="1"/>
  <c r="AG124" i="7"/>
  <c r="AO124" i="7" s="1"/>
  <c r="M124" i="7"/>
  <c r="G120" i="16" s="1"/>
  <c r="L124" i="7"/>
  <c r="E120" i="16" s="1"/>
  <c r="K124" i="7"/>
  <c r="D120" i="16" s="1"/>
  <c r="J124" i="7"/>
  <c r="C120" i="16" s="1"/>
  <c r="I124" i="7"/>
  <c r="B120" i="16" s="1"/>
  <c r="AG123" i="7"/>
  <c r="AO123" i="7" s="1"/>
  <c r="M123" i="7"/>
  <c r="G119" i="16" s="1"/>
  <c r="L123" i="7"/>
  <c r="E119" i="16" s="1"/>
  <c r="K123" i="7"/>
  <c r="D119" i="16" s="1"/>
  <c r="J123" i="7"/>
  <c r="C119" i="16" s="1"/>
  <c r="I123" i="7"/>
  <c r="AG122" i="7"/>
  <c r="AO122" i="7" s="1"/>
  <c r="AB122" i="7"/>
  <c r="M122" i="7"/>
  <c r="G118" i="16" s="1"/>
  <c r="L122" i="7"/>
  <c r="E118" i="16" s="1"/>
  <c r="K122" i="7"/>
  <c r="D118" i="16" s="1"/>
  <c r="J122" i="7"/>
  <c r="C118" i="16" s="1"/>
  <c r="I122" i="7"/>
  <c r="B118" i="16" s="1"/>
  <c r="AG121" i="7"/>
  <c r="AO121" i="7" s="1"/>
  <c r="M121" i="7"/>
  <c r="G117" i="16" s="1"/>
  <c r="L121" i="7"/>
  <c r="E117" i="16" s="1"/>
  <c r="K121" i="7"/>
  <c r="J121" i="7"/>
  <c r="C117" i="16" s="1"/>
  <c r="I121" i="7"/>
  <c r="B117" i="16" s="1"/>
  <c r="AG120" i="7"/>
  <c r="AO120" i="7" s="1"/>
  <c r="O120" i="7"/>
  <c r="M120" i="7"/>
  <c r="G116" i="16" s="1"/>
  <c r="L120" i="7"/>
  <c r="E116" i="16" s="1"/>
  <c r="K120" i="7"/>
  <c r="D116" i="16" s="1"/>
  <c r="J120" i="7"/>
  <c r="C116" i="16" s="1"/>
  <c r="I120" i="7"/>
  <c r="AG119" i="7"/>
  <c r="AO119" i="7" s="1"/>
  <c r="M119" i="7"/>
  <c r="G115" i="16" s="1"/>
  <c r="L119" i="7"/>
  <c r="E115" i="16" s="1"/>
  <c r="K119" i="7"/>
  <c r="D115" i="16" s="1"/>
  <c r="J119" i="7"/>
  <c r="C115" i="16" s="1"/>
  <c r="I119" i="7"/>
  <c r="B115" i="16" s="1"/>
  <c r="AG118" i="7"/>
  <c r="AO118" i="7" s="1"/>
  <c r="M118" i="7"/>
  <c r="G114" i="16" s="1"/>
  <c r="L118" i="7"/>
  <c r="E114" i="16" s="1"/>
  <c r="K118" i="7"/>
  <c r="D114" i="16" s="1"/>
  <c r="J118" i="7"/>
  <c r="I118" i="7"/>
  <c r="B114" i="16" s="1"/>
  <c r="AG117" i="7"/>
  <c r="AO117" i="7" s="1"/>
  <c r="M117" i="7"/>
  <c r="G113" i="16" s="1"/>
  <c r="L117" i="7"/>
  <c r="E113" i="16" s="1"/>
  <c r="K117" i="7"/>
  <c r="D113" i="16" s="1"/>
  <c r="J117" i="7"/>
  <c r="C113" i="16" s="1"/>
  <c r="I117" i="7"/>
  <c r="B113" i="16" s="1"/>
  <c r="AG116" i="7"/>
  <c r="AO116" i="7" s="1"/>
  <c r="M116" i="7"/>
  <c r="G112" i="16" s="1"/>
  <c r="L116" i="7"/>
  <c r="E112" i="16" s="1"/>
  <c r="K116" i="7"/>
  <c r="D112" i="16" s="1"/>
  <c r="J116" i="7"/>
  <c r="C112" i="16" s="1"/>
  <c r="I116" i="7"/>
  <c r="B112" i="16" s="1"/>
  <c r="AG115" i="7"/>
  <c r="AO115" i="7" s="1"/>
  <c r="M115" i="7"/>
  <c r="G111" i="16" s="1"/>
  <c r="L115" i="7"/>
  <c r="E111" i="16" s="1"/>
  <c r="K115" i="7"/>
  <c r="D111" i="16" s="1"/>
  <c r="J115" i="7"/>
  <c r="C111" i="16" s="1"/>
  <c r="I115" i="7"/>
  <c r="AG114" i="7"/>
  <c r="AO114" i="7" s="1"/>
  <c r="M114" i="7"/>
  <c r="G110" i="16" s="1"/>
  <c r="L114" i="7"/>
  <c r="E110" i="16" s="1"/>
  <c r="K114" i="7"/>
  <c r="D110" i="16" s="1"/>
  <c r="J114" i="7"/>
  <c r="C110" i="16" s="1"/>
  <c r="I114" i="7"/>
  <c r="B110" i="16" s="1"/>
  <c r="AG113" i="7"/>
  <c r="AO113" i="7" s="1"/>
  <c r="M113" i="7"/>
  <c r="G109" i="16" s="1"/>
  <c r="L113" i="7"/>
  <c r="E109" i="16" s="1"/>
  <c r="K113" i="7"/>
  <c r="D109" i="16" s="1"/>
  <c r="J113" i="7"/>
  <c r="C109" i="16" s="1"/>
  <c r="I113" i="7"/>
  <c r="B109" i="16" s="1"/>
  <c r="AG112" i="7"/>
  <c r="AO112" i="7" s="1"/>
  <c r="M112" i="7"/>
  <c r="G108" i="16" s="1"/>
  <c r="L112" i="7"/>
  <c r="E108" i="16" s="1"/>
  <c r="K112" i="7"/>
  <c r="D108" i="16" s="1"/>
  <c r="J112" i="7"/>
  <c r="C108" i="16" s="1"/>
  <c r="I112" i="7"/>
  <c r="AG111" i="7"/>
  <c r="AO111" i="7" s="1"/>
  <c r="M111" i="7"/>
  <c r="G107" i="16" s="1"/>
  <c r="L111" i="7"/>
  <c r="E107" i="16" s="1"/>
  <c r="K111" i="7"/>
  <c r="D107" i="16" s="1"/>
  <c r="J111" i="7"/>
  <c r="C107" i="16" s="1"/>
  <c r="I111" i="7"/>
  <c r="B107" i="16" s="1"/>
  <c r="AG110" i="7"/>
  <c r="AO110" i="7" s="1"/>
  <c r="M110" i="7"/>
  <c r="G106" i="16" s="1"/>
  <c r="L110" i="7"/>
  <c r="E106" i="16" s="1"/>
  <c r="K110" i="7"/>
  <c r="D106" i="16" s="1"/>
  <c r="J110" i="7"/>
  <c r="I110" i="7"/>
  <c r="B106" i="16" s="1"/>
  <c r="AG109" i="7"/>
  <c r="AO109" i="7" s="1"/>
  <c r="M109" i="7"/>
  <c r="G105" i="16" s="1"/>
  <c r="L109" i="7"/>
  <c r="E105" i="16" s="1"/>
  <c r="K109" i="7"/>
  <c r="D105" i="16" s="1"/>
  <c r="J109" i="7"/>
  <c r="C105" i="16" s="1"/>
  <c r="I109" i="7"/>
  <c r="B105" i="16" s="1"/>
  <c r="AG108" i="7"/>
  <c r="AO108" i="7" s="1"/>
  <c r="M108" i="7"/>
  <c r="G104" i="16" s="1"/>
  <c r="L108" i="7"/>
  <c r="E104" i="16" s="1"/>
  <c r="K108" i="7"/>
  <c r="D104" i="16" s="1"/>
  <c r="J108" i="7"/>
  <c r="C104" i="16" s="1"/>
  <c r="I108" i="7"/>
  <c r="B104" i="16" s="1"/>
  <c r="AG107" i="7"/>
  <c r="AO107" i="7" s="1"/>
  <c r="M107" i="7"/>
  <c r="G103" i="16" s="1"/>
  <c r="L107" i="7"/>
  <c r="E103" i="16" s="1"/>
  <c r="K107" i="7"/>
  <c r="D103" i="16" s="1"/>
  <c r="J107" i="7"/>
  <c r="C103" i="16" s="1"/>
  <c r="I107" i="7"/>
  <c r="AG106" i="7"/>
  <c r="AO106" i="7" s="1"/>
  <c r="M106" i="7"/>
  <c r="G102" i="16" s="1"/>
  <c r="L106" i="7"/>
  <c r="E102" i="16" s="1"/>
  <c r="K106" i="7"/>
  <c r="D102" i="16" s="1"/>
  <c r="J106" i="7"/>
  <c r="C102" i="16" s="1"/>
  <c r="I106" i="7"/>
  <c r="B102" i="16" s="1"/>
  <c r="AG105" i="7"/>
  <c r="AO105" i="7" s="1"/>
  <c r="M105" i="7"/>
  <c r="G101" i="16" s="1"/>
  <c r="L105" i="7"/>
  <c r="E101" i="16" s="1"/>
  <c r="K105" i="7"/>
  <c r="J105" i="7"/>
  <c r="C101" i="16" s="1"/>
  <c r="I105" i="7"/>
  <c r="B101" i="16" s="1"/>
  <c r="AG104" i="7"/>
  <c r="AO104" i="7" s="1"/>
  <c r="M104" i="7"/>
  <c r="G100" i="16" s="1"/>
  <c r="L104" i="7"/>
  <c r="E100" i="16" s="1"/>
  <c r="K104" i="7"/>
  <c r="D100" i="16" s="1"/>
  <c r="J104" i="7"/>
  <c r="C100" i="16" s="1"/>
  <c r="I104" i="7"/>
  <c r="AO103" i="7"/>
  <c r="AG103" i="7"/>
  <c r="M103" i="7"/>
  <c r="G99" i="16" s="1"/>
  <c r="L103" i="7"/>
  <c r="E99" i="16" s="1"/>
  <c r="K103" i="7"/>
  <c r="D99" i="16" s="1"/>
  <c r="J103" i="7"/>
  <c r="C99" i="16" s="1"/>
  <c r="I103" i="7"/>
  <c r="B99" i="16" s="1"/>
  <c r="AG102" i="7"/>
  <c r="AO102" i="7" s="1"/>
  <c r="M102" i="7"/>
  <c r="G98" i="16" s="1"/>
  <c r="L102" i="7"/>
  <c r="E98" i="16" s="1"/>
  <c r="K102" i="7"/>
  <c r="D98" i="16" s="1"/>
  <c r="J102" i="7"/>
  <c r="I102" i="7"/>
  <c r="B98" i="16" s="1"/>
  <c r="AG101" i="7"/>
  <c r="AO101" i="7" s="1"/>
  <c r="M101" i="7"/>
  <c r="G97" i="16" s="1"/>
  <c r="L101" i="7"/>
  <c r="E97" i="16" s="1"/>
  <c r="K101" i="7"/>
  <c r="D97" i="16" s="1"/>
  <c r="J101" i="7"/>
  <c r="C97" i="16" s="1"/>
  <c r="I101" i="7"/>
  <c r="B97" i="16" s="1"/>
  <c r="AG100" i="7"/>
  <c r="AO100" i="7" s="1"/>
  <c r="M100" i="7"/>
  <c r="G96" i="16" s="1"/>
  <c r="L100" i="7"/>
  <c r="E96" i="16" s="1"/>
  <c r="K100" i="7"/>
  <c r="D96" i="16" s="1"/>
  <c r="J100" i="7"/>
  <c r="C96" i="16" s="1"/>
  <c r="I100" i="7"/>
  <c r="AG99" i="7"/>
  <c r="AO99" i="7" s="1"/>
  <c r="M99" i="7"/>
  <c r="G95" i="16" s="1"/>
  <c r="L99" i="7"/>
  <c r="E95" i="16" s="1"/>
  <c r="K99" i="7"/>
  <c r="D95" i="16" s="1"/>
  <c r="J99" i="7"/>
  <c r="C95" i="16" s="1"/>
  <c r="I99" i="7"/>
  <c r="AG98" i="7"/>
  <c r="AO98" i="7" s="1"/>
  <c r="M98" i="7"/>
  <c r="G94" i="16" s="1"/>
  <c r="L98" i="7"/>
  <c r="E94" i="16" s="1"/>
  <c r="K98" i="7"/>
  <c r="D94" i="16" s="1"/>
  <c r="J98" i="7"/>
  <c r="C94" i="16" s="1"/>
  <c r="I98" i="7"/>
  <c r="B94" i="16" s="1"/>
  <c r="AG97" i="7"/>
  <c r="AO97" i="7" s="1"/>
  <c r="M97" i="7"/>
  <c r="G93" i="16" s="1"/>
  <c r="L97" i="7"/>
  <c r="E93" i="16" s="1"/>
  <c r="K97" i="7"/>
  <c r="D93" i="16" s="1"/>
  <c r="J97" i="7"/>
  <c r="C93" i="16" s="1"/>
  <c r="I97" i="7"/>
  <c r="AG96" i="7"/>
  <c r="AO96" i="7" s="1"/>
  <c r="M96" i="7"/>
  <c r="G92" i="16" s="1"/>
  <c r="L96" i="7"/>
  <c r="E92" i="16" s="1"/>
  <c r="K96" i="7"/>
  <c r="D92" i="16" s="1"/>
  <c r="J96" i="7"/>
  <c r="C92" i="16" s="1"/>
  <c r="I96" i="7"/>
  <c r="B92" i="16" s="1"/>
  <c r="AG95" i="7"/>
  <c r="AO95" i="7" s="1"/>
  <c r="M95" i="7"/>
  <c r="G91" i="16" s="1"/>
  <c r="L95" i="7"/>
  <c r="E91" i="16" s="1"/>
  <c r="K95" i="7"/>
  <c r="D91" i="16" s="1"/>
  <c r="J95" i="7"/>
  <c r="C91" i="16" s="1"/>
  <c r="I95" i="7"/>
  <c r="B91" i="16" s="1"/>
  <c r="AG94" i="7"/>
  <c r="AO94" i="7" s="1"/>
  <c r="M94" i="7"/>
  <c r="G90" i="16" s="1"/>
  <c r="L94" i="7"/>
  <c r="E90" i="16" s="1"/>
  <c r="K94" i="7"/>
  <c r="D90" i="16" s="1"/>
  <c r="J94" i="7"/>
  <c r="C90" i="16" s="1"/>
  <c r="I94" i="7"/>
  <c r="B90" i="16" s="1"/>
  <c r="AG93" i="7"/>
  <c r="AO93" i="7" s="1"/>
  <c r="M93" i="7"/>
  <c r="G89" i="16" s="1"/>
  <c r="L93" i="7"/>
  <c r="E89" i="16" s="1"/>
  <c r="K93" i="7"/>
  <c r="D89" i="16" s="1"/>
  <c r="J93" i="7"/>
  <c r="C89" i="16" s="1"/>
  <c r="I93" i="7"/>
  <c r="B89" i="16" s="1"/>
  <c r="AG92" i="7"/>
  <c r="AO92" i="7" s="1"/>
  <c r="M92" i="7"/>
  <c r="G88" i="16" s="1"/>
  <c r="L92" i="7"/>
  <c r="E88" i="16" s="1"/>
  <c r="K92" i="7"/>
  <c r="D88" i="16" s="1"/>
  <c r="J92" i="7"/>
  <c r="C88" i="16" s="1"/>
  <c r="I92" i="7"/>
  <c r="B88" i="16" s="1"/>
  <c r="AG91" i="7"/>
  <c r="AO91" i="7" s="1"/>
  <c r="M91" i="7"/>
  <c r="G87" i="16" s="1"/>
  <c r="L91" i="7"/>
  <c r="E87" i="16" s="1"/>
  <c r="K91" i="7"/>
  <c r="D87" i="16" s="1"/>
  <c r="J91" i="7"/>
  <c r="C87" i="16" s="1"/>
  <c r="I91" i="7"/>
  <c r="B87" i="16" s="1"/>
  <c r="AG90" i="7"/>
  <c r="AO90" i="7" s="1"/>
  <c r="M90" i="7"/>
  <c r="G86" i="16" s="1"/>
  <c r="L90" i="7"/>
  <c r="E86" i="16" s="1"/>
  <c r="K90" i="7"/>
  <c r="D86" i="16" s="1"/>
  <c r="J90" i="7"/>
  <c r="C86" i="16" s="1"/>
  <c r="I90" i="7"/>
  <c r="B86" i="16" s="1"/>
  <c r="AG89" i="7"/>
  <c r="AO89" i="7" s="1"/>
  <c r="M89" i="7"/>
  <c r="G85" i="16" s="1"/>
  <c r="L89" i="7"/>
  <c r="E85" i="16" s="1"/>
  <c r="K89" i="7"/>
  <c r="D85" i="16" s="1"/>
  <c r="J89" i="7"/>
  <c r="C85" i="16" s="1"/>
  <c r="I89" i="7"/>
  <c r="B85" i="16" s="1"/>
  <c r="AG88" i="7"/>
  <c r="AO88" i="7" s="1"/>
  <c r="M88" i="7"/>
  <c r="G84" i="16" s="1"/>
  <c r="L88" i="7"/>
  <c r="E84" i="16" s="1"/>
  <c r="K88" i="7"/>
  <c r="D84" i="16" s="1"/>
  <c r="J88" i="7"/>
  <c r="C84" i="16" s="1"/>
  <c r="I88" i="7"/>
  <c r="B84" i="16" s="1"/>
  <c r="AO87" i="7"/>
  <c r="AG87" i="7"/>
  <c r="M87" i="7"/>
  <c r="G83" i="16" s="1"/>
  <c r="L87" i="7"/>
  <c r="E83" i="16" s="1"/>
  <c r="K87" i="7"/>
  <c r="D83" i="16" s="1"/>
  <c r="J87" i="7"/>
  <c r="C83" i="16" s="1"/>
  <c r="I87" i="7"/>
  <c r="B83" i="16" s="1"/>
  <c r="AG86" i="7"/>
  <c r="AO86" i="7" s="1"/>
  <c r="M86" i="7"/>
  <c r="G82" i="16" s="1"/>
  <c r="L86" i="7"/>
  <c r="E82" i="16" s="1"/>
  <c r="K86" i="7"/>
  <c r="D82" i="16" s="1"/>
  <c r="J86" i="7"/>
  <c r="C82" i="16" s="1"/>
  <c r="I86" i="7"/>
  <c r="B82" i="16" s="1"/>
  <c r="AG85" i="7"/>
  <c r="AO85" i="7" s="1"/>
  <c r="M85" i="7"/>
  <c r="G81" i="16" s="1"/>
  <c r="L85" i="7"/>
  <c r="E81" i="16" s="1"/>
  <c r="K85" i="7"/>
  <c r="D81" i="16" s="1"/>
  <c r="J85" i="7"/>
  <c r="C81" i="16" s="1"/>
  <c r="I85" i="7"/>
  <c r="B81" i="16" s="1"/>
  <c r="AG84" i="7"/>
  <c r="AO84" i="7" s="1"/>
  <c r="M84" i="7"/>
  <c r="G80" i="16" s="1"/>
  <c r="L84" i="7"/>
  <c r="E80" i="16" s="1"/>
  <c r="K84" i="7"/>
  <c r="D80" i="16" s="1"/>
  <c r="J84" i="7"/>
  <c r="C80" i="16" s="1"/>
  <c r="I84" i="7"/>
  <c r="B80" i="16" s="1"/>
  <c r="AG83" i="7"/>
  <c r="AO83" i="7" s="1"/>
  <c r="M83" i="7"/>
  <c r="G79" i="16" s="1"/>
  <c r="L83" i="7"/>
  <c r="E79" i="16" s="1"/>
  <c r="K83" i="7"/>
  <c r="D79" i="16" s="1"/>
  <c r="J83" i="7"/>
  <c r="C79" i="16" s="1"/>
  <c r="I83" i="7"/>
  <c r="B79" i="16" s="1"/>
  <c r="AG82" i="7"/>
  <c r="AO82" i="7" s="1"/>
  <c r="M82" i="7"/>
  <c r="G78" i="16" s="1"/>
  <c r="L82" i="7"/>
  <c r="E78" i="16" s="1"/>
  <c r="K82" i="7"/>
  <c r="D78" i="16" s="1"/>
  <c r="J82" i="7"/>
  <c r="C78" i="16" s="1"/>
  <c r="I82" i="7"/>
  <c r="B78" i="16" s="1"/>
  <c r="AG81" i="7"/>
  <c r="AO81" i="7" s="1"/>
  <c r="M81" i="7"/>
  <c r="G77" i="16" s="1"/>
  <c r="L81" i="7"/>
  <c r="E77" i="16" s="1"/>
  <c r="K81" i="7"/>
  <c r="D77" i="16" s="1"/>
  <c r="J81" i="7"/>
  <c r="C77" i="16" s="1"/>
  <c r="I81" i="7"/>
  <c r="B77" i="16" s="1"/>
  <c r="AG80" i="7"/>
  <c r="AO80" i="7" s="1"/>
  <c r="M80" i="7"/>
  <c r="G76" i="16" s="1"/>
  <c r="L80" i="7"/>
  <c r="E76" i="16" s="1"/>
  <c r="K80" i="7"/>
  <c r="D76" i="16" s="1"/>
  <c r="J80" i="7"/>
  <c r="C76" i="16" s="1"/>
  <c r="I80" i="7"/>
  <c r="B76" i="16" s="1"/>
  <c r="AG79" i="7"/>
  <c r="AO79" i="7" s="1"/>
  <c r="M79" i="7"/>
  <c r="G75" i="16" s="1"/>
  <c r="L79" i="7"/>
  <c r="E75" i="16" s="1"/>
  <c r="K79" i="7"/>
  <c r="D75" i="16" s="1"/>
  <c r="J79" i="7"/>
  <c r="C75" i="16" s="1"/>
  <c r="I79" i="7"/>
  <c r="B75" i="16" s="1"/>
  <c r="AG78" i="7"/>
  <c r="AO78" i="7" s="1"/>
  <c r="M78" i="7"/>
  <c r="G74" i="16" s="1"/>
  <c r="L78" i="7"/>
  <c r="E74" i="16" s="1"/>
  <c r="K78" i="7"/>
  <c r="D74" i="16" s="1"/>
  <c r="J78" i="7"/>
  <c r="C74" i="16" s="1"/>
  <c r="I78" i="7"/>
  <c r="B74" i="16" s="1"/>
  <c r="AG77" i="7"/>
  <c r="AO77" i="7" s="1"/>
  <c r="M77" i="7"/>
  <c r="G73" i="16" s="1"/>
  <c r="L77" i="7"/>
  <c r="E73" i="16" s="1"/>
  <c r="K77" i="7"/>
  <c r="D73" i="16" s="1"/>
  <c r="J77" i="7"/>
  <c r="C73" i="16" s="1"/>
  <c r="I77" i="7"/>
  <c r="B73" i="16" s="1"/>
  <c r="AG76" i="7"/>
  <c r="AO76" i="7" s="1"/>
  <c r="M76" i="7"/>
  <c r="G72" i="16" s="1"/>
  <c r="L76" i="7"/>
  <c r="E72" i="16" s="1"/>
  <c r="K76" i="7"/>
  <c r="D72" i="16" s="1"/>
  <c r="J76" i="7"/>
  <c r="C72" i="16" s="1"/>
  <c r="I76" i="7"/>
  <c r="B72" i="16" s="1"/>
  <c r="AO75" i="7"/>
  <c r="AG75" i="7"/>
  <c r="M75" i="7"/>
  <c r="G71" i="16" s="1"/>
  <c r="L75" i="7"/>
  <c r="E71" i="16" s="1"/>
  <c r="K75" i="7"/>
  <c r="D71" i="16" s="1"/>
  <c r="J75" i="7"/>
  <c r="C71" i="16" s="1"/>
  <c r="I75" i="7"/>
  <c r="B71" i="16" s="1"/>
  <c r="AG74" i="7"/>
  <c r="AO74" i="7" s="1"/>
  <c r="M74" i="7"/>
  <c r="G70" i="16" s="1"/>
  <c r="L74" i="7"/>
  <c r="E70" i="16" s="1"/>
  <c r="K74" i="7"/>
  <c r="D70" i="16" s="1"/>
  <c r="J74" i="7"/>
  <c r="C70" i="16" s="1"/>
  <c r="I74" i="7"/>
  <c r="B70" i="16" s="1"/>
  <c r="AG73" i="7"/>
  <c r="AO73" i="7" s="1"/>
  <c r="M73" i="7"/>
  <c r="G69" i="16" s="1"/>
  <c r="L73" i="7"/>
  <c r="E69" i="16" s="1"/>
  <c r="K73" i="7"/>
  <c r="D69" i="16" s="1"/>
  <c r="J73" i="7"/>
  <c r="C69" i="16" s="1"/>
  <c r="I73" i="7"/>
  <c r="B69" i="16" s="1"/>
  <c r="AG72" i="7"/>
  <c r="AO72" i="7" s="1"/>
  <c r="M72" i="7"/>
  <c r="G68" i="16" s="1"/>
  <c r="L72" i="7"/>
  <c r="E68" i="16" s="1"/>
  <c r="K72" i="7"/>
  <c r="D68" i="16" s="1"/>
  <c r="J72" i="7"/>
  <c r="C68" i="16" s="1"/>
  <c r="I72" i="7"/>
  <c r="B68" i="16" s="1"/>
  <c r="AG71" i="7"/>
  <c r="AO71" i="7" s="1"/>
  <c r="M71" i="7"/>
  <c r="G67" i="16" s="1"/>
  <c r="L71" i="7"/>
  <c r="E67" i="16" s="1"/>
  <c r="K71" i="7"/>
  <c r="D67" i="16" s="1"/>
  <c r="J71" i="7"/>
  <c r="C67" i="16" s="1"/>
  <c r="I71" i="7"/>
  <c r="B67" i="16" s="1"/>
  <c r="AG70" i="7"/>
  <c r="AO70" i="7" s="1"/>
  <c r="M70" i="7"/>
  <c r="G66" i="16" s="1"/>
  <c r="L70" i="7"/>
  <c r="E66" i="16" s="1"/>
  <c r="K70" i="7"/>
  <c r="D66" i="16" s="1"/>
  <c r="J70" i="7"/>
  <c r="C66" i="16" s="1"/>
  <c r="I70" i="7"/>
  <c r="B66" i="16" s="1"/>
  <c r="AG69" i="7"/>
  <c r="AO69" i="7" s="1"/>
  <c r="M69" i="7"/>
  <c r="G65" i="16" s="1"/>
  <c r="L69" i="7"/>
  <c r="E65" i="16" s="1"/>
  <c r="K69" i="7"/>
  <c r="D65" i="16" s="1"/>
  <c r="J69" i="7"/>
  <c r="C65" i="16" s="1"/>
  <c r="I69" i="7"/>
  <c r="B65" i="16" s="1"/>
  <c r="AG68" i="7"/>
  <c r="AO68" i="7" s="1"/>
  <c r="M68" i="7"/>
  <c r="G64" i="16" s="1"/>
  <c r="L68" i="7"/>
  <c r="E64" i="16" s="1"/>
  <c r="K68" i="7"/>
  <c r="D64" i="16" s="1"/>
  <c r="J68" i="7"/>
  <c r="C64" i="16" s="1"/>
  <c r="I68" i="7"/>
  <c r="B64" i="16" s="1"/>
  <c r="AO67" i="7"/>
  <c r="AG67" i="7"/>
  <c r="M67" i="7"/>
  <c r="G63" i="16" s="1"/>
  <c r="L67" i="7"/>
  <c r="E63" i="16" s="1"/>
  <c r="K67" i="7"/>
  <c r="D63" i="16" s="1"/>
  <c r="J67" i="7"/>
  <c r="C63" i="16" s="1"/>
  <c r="I67" i="7"/>
  <c r="B63" i="16" s="1"/>
  <c r="AG66" i="7"/>
  <c r="AO66" i="7" s="1"/>
  <c r="M66" i="7"/>
  <c r="G62" i="16" s="1"/>
  <c r="L66" i="7"/>
  <c r="E62" i="16" s="1"/>
  <c r="K66" i="7"/>
  <c r="D62" i="16" s="1"/>
  <c r="J66" i="7"/>
  <c r="C62" i="16" s="1"/>
  <c r="I66" i="7"/>
  <c r="B62" i="16" s="1"/>
  <c r="AO65" i="7"/>
  <c r="AG65" i="7"/>
  <c r="M65" i="7"/>
  <c r="G61" i="16" s="1"/>
  <c r="L65" i="7"/>
  <c r="E61" i="16" s="1"/>
  <c r="K65" i="7"/>
  <c r="D61" i="16" s="1"/>
  <c r="J65" i="7"/>
  <c r="C61" i="16" s="1"/>
  <c r="I65" i="7"/>
  <c r="B61" i="16" s="1"/>
  <c r="AG64" i="7"/>
  <c r="AO64" i="7" s="1"/>
  <c r="M64" i="7"/>
  <c r="G60" i="16" s="1"/>
  <c r="L64" i="7"/>
  <c r="E60" i="16" s="1"/>
  <c r="K64" i="7"/>
  <c r="D60" i="16" s="1"/>
  <c r="J64" i="7"/>
  <c r="C60" i="16" s="1"/>
  <c r="I64" i="7"/>
  <c r="B60" i="16" s="1"/>
  <c r="AO63" i="7"/>
  <c r="AG63" i="7"/>
  <c r="M63" i="7"/>
  <c r="G59" i="16" s="1"/>
  <c r="L63" i="7"/>
  <c r="E59" i="16" s="1"/>
  <c r="K63" i="7"/>
  <c r="D59" i="16" s="1"/>
  <c r="J63" i="7"/>
  <c r="C59" i="16" s="1"/>
  <c r="I63" i="7"/>
  <c r="B59" i="16" s="1"/>
  <c r="AG62" i="7"/>
  <c r="AO62" i="7" s="1"/>
  <c r="AB62" i="7"/>
  <c r="M62" i="7"/>
  <c r="G58" i="16" s="1"/>
  <c r="L62" i="7"/>
  <c r="E58" i="16" s="1"/>
  <c r="K62" i="7"/>
  <c r="D58" i="16" s="1"/>
  <c r="J62" i="7"/>
  <c r="C58" i="16" s="1"/>
  <c r="I62" i="7"/>
  <c r="B58" i="16" s="1"/>
  <c r="AG61" i="7"/>
  <c r="AO61" i="7" s="1"/>
  <c r="M61" i="7"/>
  <c r="G57" i="16" s="1"/>
  <c r="L61" i="7"/>
  <c r="E57" i="16" s="1"/>
  <c r="K61" i="7"/>
  <c r="D57" i="16" s="1"/>
  <c r="J61" i="7"/>
  <c r="C57" i="16" s="1"/>
  <c r="I61" i="7"/>
  <c r="B57" i="16" s="1"/>
  <c r="AG60" i="7"/>
  <c r="AO60" i="7" s="1"/>
  <c r="M60" i="7"/>
  <c r="G56" i="16" s="1"/>
  <c r="L60" i="7"/>
  <c r="E56" i="16" s="1"/>
  <c r="K60" i="7"/>
  <c r="D56" i="16" s="1"/>
  <c r="J60" i="7"/>
  <c r="C56" i="16" s="1"/>
  <c r="I60" i="7"/>
  <c r="B56" i="16" s="1"/>
  <c r="AG59" i="7"/>
  <c r="AO59" i="7" s="1"/>
  <c r="M59" i="7"/>
  <c r="G55" i="16" s="1"/>
  <c r="L59" i="7"/>
  <c r="E55" i="16" s="1"/>
  <c r="K59" i="7"/>
  <c r="D55" i="16" s="1"/>
  <c r="J59" i="7"/>
  <c r="C55" i="16" s="1"/>
  <c r="I59" i="7"/>
  <c r="B55" i="16" s="1"/>
  <c r="AG58" i="7"/>
  <c r="AO58" i="7" s="1"/>
  <c r="M58" i="7"/>
  <c r="G54" i="16" s="1"/>
  <c r="L58" i="7"/>
  <c r="E54" i="16" s="1"/>
  <c r="K58" i="7"/>
  <c r="D54" i="16" s="1"/>
  <c r="J58" i="7"/>
  <c r="C54" i="16" s="1"/>
  <c r="I58" i="7"/>
  <c r="B54" i="16" s="1"/>
  <c r="AO57" i="7"/>
  <c r="AG57" i="7"/>
  <c r="M57" i="7"/>
  <c r="G53" i="16" s="1"/>
  <c r="L57" i="7"/>
  <c r="E53" i="16" s="1"/>
  <c r="K57" i="7"/>
  <c r="D53" i="16" s="1"/>
  <c r="J57" i="7"/>
  <c r="C53" i="16" s="1"/>
  <c r="I57" i="7"/>
  <c r="B53" i="16" s="1"/>
  <c r="AG56" i="7"/>
  <c r="AO56" i="7" s="1"/>
  <c r="M56" i="7"/>
  <c r="G52" i="16" s="1"/>
  <c r="L56" i="7"/>
  <c r="E52" i="16" s="1"/>
  <c r="K56" i="7"/>
  <c r="D52" i="16" s="1"/>
  <c r="J56" i="7"/>
  <c r="C52" i="16" s="1"/>
  <c r="I56" i="7"/>
  <c r="B52" i="16" s="1"/>
  <c r="AG55" i="7"/>
  <c r="AO55" i="7" s="1"/>
  <c r="M55" i="7"/>
  <c r="G51" i="16" s="1"/>
  <c r="L55" i="7"/>
  <c r="E51" i="16" s="1"/>
  <c r="K55" i="7"/>
  <c r="D51" i="16" s="1"/>
  <c r="J55" i="7"/>
  <c r="C51" i="16" s="1"/>
  <c r="I55" i="7"/>
  <c r="B51" i="16" s="1"/>
  <c r="AG54" i="7"/>
  <c r="AO54" i="7" s="1"/>
  <c r="M54" i="7"/>
  <c r="G50" i="16" s="1"/>
  <c r="L54" i="7"/>
  <c r="E50" i="16" s="1"/>
  <c r="K54" i="7"/>
  <c r="D50" i="16" s="1"/>
  <c r="J54" i="7"/>
  <c r="C50" i="16" s="1"/>
  <c r="I54" i="7"/>
  <c r="B50" i="16" s="1"/>
  <c r="AG53" i="7"/>
  <c r="AO53" i="7" s="1"/>
  <c r="AB53" i="7"/>
  <c r="O53" i="7"/>
  <c r="M53" i="7"/>
  <c r="G49" i="16" s="1"/>
  <c r="L53" i="7"/>
  <c r="E49" i="16" s="1"/>
  <c r="K53" i="7"/>
  <c r="D49" i="16" s="1"/>
  <c r="J53" i="7"/>
  <c r="C49" i="16" s="1"/>
  <c r="I53" i="7"/>
  <c r="B49" i="16" s="1"/>
  <c r="AG52" i="7"/>
  <c r="AO52" i="7" s="1"/>
  <c r="M52" i="7"/>
  <c r="G48" i="16" s="1"/>
  <c r="L52" i="7"/>
  <c r="E48" i="16" s="1"/>
  <c r="K52" i="7"/>
  <c r="D48" i="16" s="1"/>
  <c r="J52" i="7"/>
  <c r="C48" i="16" s="1"/>
  <c r="I52" i="7"/>
  <c r="B48" i="16" s="1"/>
  <c r="AG51" i="7"/>
  <c r="AO51" i="7" s="1"/>
  <c r="M51" i="7"/>
  <c r="G47" i="16" s="1"/>
  <c r="L51" i="7"/>
  <c r="E47" i="16" s="1"/>
  <c r="K51" i="7"/>
  <c r="D47" i="16" s="1"/>
  <c r="J51" i="7"/>
  <c r="C47" i="16" s="1"/>
  <c r="I51" i="7"/>
  <c r="B47" i="16" s="1"/>
  <c r="AG50" i="7"/>
  <c r="AO50" i="7" s="1"/>
  <c r="M50" i="7"/>
  <c r="G46" i="16" s="1"/>
  <c r="L50" i="7"/>
  <c r="E46" i="16" s="1"/>
  <c r="K50" i="7"/>
  <c r="D46" i="16" s="1"/>
  <c r="J50" i="7"/>
  <c r="C46" i="16" s="1"/>
  <c r="I50" i="7"/>
  <c r="B46" i="16" s="1"/>
  <c r="AG49" i="7"/>
  <c r="AO49" i="7" s="1"/>
  <c r="M49" i="7"/>
  <c r="G45" i="16" s="1"/>
  <c r="L49" i="7"/>
  <c r="E45" i="16" s="1"/>
  <c r="K49" i="7"/>
  <c r="D45" i="16" s="1"/>
  <c r="J49" i="7"/>
  <c r="C45" i="16" s="1"/>
  <c r="I49" i="7"/>
  <c r="B45" i="16" s="1"/>
  <c r="AG48" i="7"/>
  <c r="AO48" i="7" s="1"/>
  <c r="M48" i="7"/>
  <c r="G44" i="16" s="1"/>
  <c r="L48" i="7"/>
  <c r="E44" i="16" s="1"/>
  <c r="K48" i="7"/>
  <c r="D44" i="16" s="1"/>
  <c r="J48" i="7"/>
  <c r="C44" i="16" s="1"/>
  <c r="I48" i="7"/>
  <c r="B44" i="16" s="1"/>
  <c r="AG47" i="7"/>
  <c r="AO47" i="7" s="1"/>
  <c r="M47" i="7"/>
  <c r="G43" i="16" s="1"/>
  <c r="L47" i="7"/>
  <c r="E43" i="16" s="1"/>
  <c r="K47" i="7"/>
  <c r="D43" i="16" s="1"/>
  <c r="J47" i="7"/>
  <c r="C43" i="16" s="1"/>
  <c r="I47" i="7"/>
  <c r="B43" i="16" s="1"/>
  <c r="AG46" i="7"/>
  <c r="AO46" i="7" s="1"/>
  <c r="M46" i="7"/>
  <c r="G42" i="16" s="1"/>
  <c r="L46" i="7"/>
  <c r="E42" i="16" s="1"/>
  <c r="K46" i="7"/>
  <c r="D42" i="16" s="1"/>
  <c r="J46" i="7"/>
  <c r="C42" i="16" s="1"/>
  <c r="I46" i="7"/>
  <c r="B42" i="16" s="1"/>
  <c r="AG45" i="7"/>
  <c r="AO45" i="7" s="1"/>
  <c r="M45" i="7"/>
  <c r="G41" i="16" s="1"/>
  <c r="L45" i="7"/>
  <c r="E41" i="16" s="1"/>
  <c r="K45" i="7"/>
  <c r="D41" i="16" s="1"/>
  <c r="J45" i="7"/>
  <c r="C41" i="16" s="1"/>
  <c r="I45" i="7"/>
  <c r="B41" i="16" s="1"/>
  <c r="AG44" i="7"/>
  <c r="AO44" i="7" s="1"/>
  <c r="AB44" i="7"/>
  <c r="M44" i="7"/>
  <c r="G40" i="16" s="1"/>
  <c r="L44" i="7"/>
  <c r="E40" i="16" s="1"/>
  <c r="K44" i="7"/>
  <c r="D40" i="16" s="1"/>
  <c r="J44" i="7"/>
  <c r="C40" i="16" s="1"/>
  <c r="I44" i="7"/>
  <c r="B40" i="16" s="1"/>
  <c r="AG43" i="7"/>
  <c r="AO43" i="7" s="1"/>
  <c r="M43" i="7"/>
  <c r="G39" i="16" s="1"/>
  <c r="L43" i="7"/>
  <c r="E39" i="16" s="1"/>
  <c r="K43" i="7"/>
  <c r="D39" i="16" s="1"/>
  <c r="J43" i="7"/>
  <c r="C39" i="16" s="1"/>
  <c r="I43" i="7"/>
  <c r="B39" i="16" s="1"/>
  <c r="AG42" i="7"/>
  <c r="AO42" i="7" s="1"/>
  <c r="M42" i="7"/>
  <c r="G38" i="16" s="1"/>
  <c r="L42" i="7"/>
  <c r="E38" i="16" s="1"/>
  <c r="K42" i="7"/>
  <c r="D38" i="16" s="1"/>
  <c r="J42" i="7"/>
  <c r="C38" i="16" s="1"/>
  <c r="I42" i="7"/>
  <c r="B38" i="16" s="1"/>
  <c r="AG41" i="7"/>
  <c r="AO41" i="7" s="1"/>
  <c r="M41" i="7"/>
  <c r="G37" i="16" s="1"/>
  <c r="L41" i="7"/>
  <c r="E37" i="16" s="1"/>
  <c r="K41" i="7"/>
  <c r="D37" i="16" s="1"/>
  <c r="J41" i="7"/>
  <c r="C37" i="16" s="1"/>
  <c r="I41" i="7"/>
  <c r="B37" i="16" s="1"/>
  <c r="AG40" i="7"/>
  <c r="AO40" i="7" s="1"/>
  <c r="M40" i="7"/>
  <c r="G36" i="16" s="1"/>
  <c r="L40" i="7"/>
  <c r="E36" i="16" s="1"/>
  <c r="K40" i="7"/>
  <c r="D36" i="16" s="1"/>
  <c r="J40" i="7"/>
  <c r="C36" i="16" s="1"/>
  <c r="I40" i="7"/>
  <c r="B36" i="16" s="1"/>
  <c r="AG39" i="7"/>
  <c r="AO39" i="7" s="1"/>
  <c r="M39" i="7"/>
  <c r="G35" i="16" s="1"/>
  <c r="L39" i="7"/>
  <c r="E35" i="16" s="1"/>
  <c r="K39" i="7"/>
  <c r="D35" i="16" s="1"/>
  <c r="J39" i="7"/>
  <c r="C35" i="16" s="1"/>
  <c r="I39" i="7"/>
  <c r="B35" i="16" s="1"/>
  <c r="AG38" i="7"/>
  <c r="AO38" i="7" s="1"/>
  <c r="M38" i="7"/>
  <c r="G34" i="16" s="1"/>
  <c r="L38" i="7"/>
  <c r="E34" i="16" s="1"/>
  <c r="K38" i="7"/>
  <c r="D34" i="16" s="1"/>
  <c r="J38" i="7"/>
  <c r="C34" i="16" s="1"/>
  <c r="I38" i="7"/>
  <c r="B34" i="16" s="1"/>
  <c r="AG37" i="7"/>
  <c r="AO37" i="7" s="1"/>
  <c r="M37" i="7"/>
  <c r="G33" i="16" s="1"/>
  <c r="L37" i="7"/>
  <c r="E33" i="16" s="1"/>
  <c r="K37" i="7"/>
  <c r="D33" i="16" s="1"/>
  <c r="J37" i="7"/>
  <c r="C33" i="16" s="1"/>
  <c r="I37" i="7"/>
  <c r="B33" i="16" s="1"/>
  <c r="AG36" i="7"/>
  <c r="AO36" i="7" s="1"/>
  <c r="M36" i="7"/>
  <c r="G32" i="16" s="1"/>
  <c r="L36" i="7"/>
  <c r="E32" i="16" s="1"/>
  <c r="K36" i="7"/>
  <c r="D32" i="16" s="1"/>
  <c r="J36" i="7"/>
  <c r="C32" i="16" s="1"/>
  <c r="I36" i="7"/>
  <c r="B32" i="16" s="1"/>
  <c r="AG35" i="7"/>
  <c r="AO35" i="7" s="1"/>
  <c r="M35" i="7"/>
  <c r="G31" i="16" s="1"/>
  <c r="L35" i="7"/>
  <c r="E31" i="16" s="1"/>
  <c r="K35" i="7"/>
  <c r="D31" i="16" s="1"/>
  <c r="J35" i="7"/>
  <c r="C31" i="16" s="1"/>
  <c r="I35" i="7"/>
  <c r="B31" i="16" s="1"/>
  <c r="AG34" i="7"/>
  <c r="AO34" i="7" s="1"/>
  <c r="M34" i="7"/>
  <c r="G30" i="16" s="1"/>
  <c r="L34" i="7"/>
  <c r="E30" i="16" s="1"/>
  <c r="K34" i="7"/>
  <c r="D30" i="16" s="1"/>
  <c r="J34" i="7"/>
  <c r="C30" i="16" s="1"/>
  <c r="I34" i="7"/>
  <c r="B30" i="16" s="1"/>
  <c r="AG33" i="7"/>
  <c r="AO33" i="7" s="1"/>
  <c r="M33" i="7"/>
  <c r="G29" i="16" s="1"/>
  <c r="L33" i="7"/>
  <c r="E29" i="16" s="1"/>
  <c r="K33" i="7"/>
  <c r="D29" i="16" s="1"/>
  <c r="J33" i="7"/>
  <c r="C29" i="16" s="1"/>
  <c r="I33" i="7"/>
  <c r="B29" i="16" s="1"/>
  <c r="AG32" i="7"/>
  <c r="AO32" i="7" s="1"/>
  <c r="AB32" i="7"/>
  <c r="M32" i="7"/>
  <c r="G28" i="16" s="1"/>
  <c r="L32" i="7"/>
  <c r="E28" i="16" s="1"/>
  <c r="K32" i="7"/>
  <c r="D28" i="16" s="1"/>
  <c r="J32" i="7"/>
  <c r="C28" i="16" s="1"/>
  <c r="I32" i="7"/>
  <c r="B28" i="16" s="1"/>
  <c r="AG31" i="7"/>
  <c r="AO31" i="7" s="1"/>
  <c r="M31" i="7"/>
  <c r="G27" i="16" s="1"/>
  <c r="L31" i="7"/>
  <c r="E27" i="16" s="1"/>
  <c r="K31" i="7"/>
  <c r="D27" i="16" s="1"/>
  <c r="J31" i="7"/>
  <c r="C27" i="16" s="1"/>
  <c r="I31" i="7"/>
  <c r="B27" i="16" s="1"/>
  <c r="AG30" i="7"/>
  <c r="AO30" i="7" s="1"/>
  <c r="M30" i="7"/>
  <c r="G26" i="16" s="1"/>
  <c r="L30" i="7"/>
  <c r="E26" i="16" s="1"/>
  <c r="K30" i="7"/>
  <c r="D26" i="16" s="1"/>
  <c r="J30" i="7"/>
  <c r="C26" i="16" s="1"/>
  <c r="I30" i="7"/>
  <c r="B26" i="16" s="1"/>
  <c r="AG29" i="7"/>
  <c r="AO29" i="7" s="1"/>
  <c r="M29" i="7"/>
  <c r="G25" i="16" s="1"/>
  <c r="L29" i="7"/>
  <c r="E25" i="16" s="1"/>
  <c r="K29" i="7"/>
  <c r="D25" i="16" s="1"/>
  <c r="J29" i="7"/>
  <c r="C25" i="16" s="1"/>
  <c r="I29" i="7"/>
  <c r="B25" i="16" s="1"/>
  <c r="AG28" i="7"/>
  <c r="AO28" i="7" s="1"/>
  <c r="M28" i="7"/>
  <c r="G24" i="16" s="1"/>
  <c r="L28" i="7"/>
  <c r="E24" i="16" s="1"/>
  <c r="K28" i="7"/>
  <c r="D24" i="16" s="1"/>
  <c r="J28" i="7"/>
  <c r="C24" i="16" s="1"/>
  <c r="I28" i="7"/>
  <c r="B24" i="16" s="1"/>
  <c r="AG27" i="7"/>
  <c r="AO27" i="7" s="1"/>
  <c r="M27" i="7"/>
  <c r="G23" i="16" s="1"/>
  <c r="L27" i="7"/>
  <c r="E23" i="16" s="1"/>
  <c r="K27" i="7"/>
  <c r="D23" i="16" s="1"/>
  <c r="J27" i="7"/>
  <c r="C23" i="16" s="1"/>
  <c r="I27" i="7"/>
  <c r="B23" i="16" s="1"/>
  <c r="AG26" i="7"/>
  <c r="AO26" i="7" s="1"/>
  <c r="M26" i="7"/>
  <c r="G22" i="16" s="1"/>
  <c r="L26" i="7"/>
  <c r="E22" i="16" s="1"/>
  <c r="K26" i="7"/>
  <c r="D22" i="16" s="1"/>
  <c r="J26" i="7"/>
  <c r="C22" i="16" s="1"/>
  <c r="I26" i="7"/>
  <c r="B22" i="16" s="1"/>
  <c r="AG25" i="7"/>
  <c r="AO25" i="7" s="1"/>
  <c r="AB25" i="7"/>
  <c r="O25" i="7"/>
  <c r="M25" i="7"/>
  <c r="G21" i="16" s="1"/>
  <c r="L25" i="7"/>
  <c r="E21" i="16" s="1"/>
  <c r="K25" i="7"/>
  <c r="D21" i="16" s="1"/>
  <c r="J25" i="7"/>
  <c r="C21" i="16" s="1"/>
  <c r="I25" i="7"/>
  <c r="B21" i="16" s="1"/>
  <c r="AG24" i="7"/>
  <c r="AO24" i="7" s="1"/>
  <c r="M24" i="7"/>
  <c r="G20" i="16" s="1"/>
  <c r="L24" i="7"/>
  <c r="E20" i="16" s="1"/>
  <c r="K24" i="7"/>
  <c r="D20" i="16" s="1"/>
  <c r="J24" i="7"/>
  <c r="C20" i="16" s="1"/>
  <c r="I24" i="7"/>
  <c r="B20" i="16" s="1"/>
  <c r="AG23" i="7"/>
  <c r="AO23" i="7" s="1"/>
  <c r="M23" i="7"/>
  <c r="G19" i="16" s="1"/>
  <c r="L23" i="7"/>
  <c r="E19" i="16" s="1"/>
  <c r="K23" i="7"/>
  <c r="D19" i="16" s="1"/>
  <c r="J23" i="7"/>
  <c r="C19" i="16" s="1"/>
  <c r="I23" i="7"/>
  <c r="B19" i="16" s="1"/>
  <c r="AG22" i="7"/>
  <c r="AO22" i="7" s="1"/>
  <c r="M22" i="7"/>
  <c r="G18" i="16" s="1"/>
  <c r="L22" i="7"/>
  <c r="E18" i="16" s="1"/>
  <c r="K22" i="7"/>
  <c r="D18" i="16" s="1"/>
  <c r="J22" i="7"/>
  <c r="C18" i="16" s="1"/>
  <c r="I22" i="7"/>
  <c r="B18" i="16" s="1"/>
  <c r="AG21" i="7"/>
  <c r="AO21" i="7" s="1"/>
  <c r="M21" i="7"/>
  <c r="G17" i="16" s="1"/>
  <c r="L21" i="7"/>
  <c r="E17" i="16" s="1"/>
  <c r="K21" i="7"/>
  <c r="D17" i="16" s="1"/>
  <c r="J21" i="7"/>
  <c r="C17" i="16" s="1"/>
  <c r="I21" i="7"/>
  <c r="B17" i="16" s="1"/>
  <c r="AG20" i="7"/>
  <c r="AO20" i="7" s="1"/>
  <c r="M20" i="7"/>
  <c r="G16" i="16" s="1"/>
  <c r="L20" i="7"/>
  <c r="E16" i="16" s="1"/>
  <c r="K20" i="7"/>
  <c r="D16" i="16" s="1"/>
  <c r="J20" i="7"/>
  <c r="C16" i="16" s="1"/>
  <c r="I20" i="7"/>
  <c r="B16" i="16" s="1"/>
  <c r="AG19" i="7"/>
  <c r="AO19" i="7" s="1"/>
  <c r="M19" i="7"/>
  <c r="G15" i="16" s="1"/>
  <c r="L19" i="7"/>
  <c r="E15" i="16" s="1"/>
  <c r="K19" i="7"/>
  <c r="D15" i="16" s="1"/>
  <c r="J19" i="7"/>
  <c r="C15" i="16" s="1"/>
  <c r="I19" i="7"/>
  <c r="B15" i="16" s="1"/>
  <c r="AG18" i="7"/>
  <c r="AO18" i="7" s="1"/>
  <c r="M18" i="7"/>
  <c r="G14" i="16" s="1"/>
  <c r="L18" i="7"/>
  <c r="E14" i="16" s="1"/>
  <c r="K18" i="7"/>
  <c r="D14" i="16" s="1"/>
  <c r="J18" i="7"/>
  <c r="C14" i="16" s="1"/>
  <c r="I18" i="7"/>
  <c r="B14" i="16" s="1"/>
  <c r="AG17" i="7"/>
  <c r="AO17" i="7" s="1"/>
  <c r="M17" i="7"/>
  <c r="G13" i="16" s="1"/>
  <c r="L17" i="7"/>
  <c r="E13" i="16" s="1"/>
  <c r="K17" i="7"/>
  <c r="D13" i="16" s="1"/>
  <c r="J17" i="7"/>
  <c r="C13" i="16" s="1"/>
  <c r="I17" i="7"/>
  <c r="B13" i="16" s="1"/>
  <c r="AG16" i="7"/>
  <c r="AO16" i="7" s="1"/>
  <c r="M16" i="7"/>
  <c r="G12" i="16" s="1"/>
  <c r="L16" i="7"/>
  <c r="E12" i="16" s="1"/>
  <c r="K16" i="7"/>
  <c r="D12" i="16" s="1"/>
  <c r="J16" i="7"/>
  <c r="C12" i="16" s="1"/>
  <c r="I16" i="7"/>
  <c r="B12" i="16" s="1"/>
  <c r="AG15" i="7"/>
  <c r="AO15" i="7" s="1"/>
  <c r="M15" i="7"/>
  <c r="G11" i="16" s="1"/>
  <c r="L15" i="7"/>
  <c r="E11" i="16" s="1"/>
  <c r="K15" i="7"/>
  <c r="D11" i="16" s="1"/>
  <c r="J15" i="7"/>
  <c r="C11" i="16" s="1"/>
  <c r="I15" i="7"/>
  <c r="B11" i="16" s="1"/>
  <c r="AG14" i="7"/>
  <c r="AO14" i="7" s="1"/>
  <c r="M14" i="7"/>
  <c r="G10" i="16" s="1"/>
  <c r="L14" i="7"/>
  <c r="E10" i="16" s="1"/>
  <c r="K14" i="7"/>
  <c r="D10" i="16" s="1"/>
  <c r="J14" i="7"/>
  <c r="C10" i="16" s="1"/>
  <c r="I14" i="7"/>
  <c r="B10" i="16" s="1"/>
  <c r="AG13" i="7"/>
  <c r="AO13" i="7" s="1"/>
  <c r="AB13" i="7"/>
  <c r="O13" i="7"/>
  <c r="M13" i="7"/>
  <c r="G9" i="16" s="1"/>
  <c r="L13" i="7"/>
  <c r="E9" i="16" s="1"/>
  <c r="K13" i="7"/>
  <c r="D9" i="16" s="1"/>
  <c r="J13" i="7"/>
  <c r="C9" i="16" s="1"/>
  <c r="I13" i="7"/>
  <c r="B9" i="16" s="1"/>
  <c r="AG12" i="7"/>
  <c r="AO12" i="7" s="1"/>
  <c r="M12" i="7"/>
  <c r="G8" i="16" s="1"/>
  <c r="L12" i="7"/>
  <c r="E8" i="16" s="1"/>
  <c r="K12" i="7"/>
  <c r="D8" i="16" s="1"/>
  <c r="J12" i="7"/>
  <c r="C8" i="16" s="1"/>
  <c r="I12" i="7"/>
  <c r="B8" i="16" s="1"/>
  <c r="AG11" i="7"/>
  <c r="AO11" i="7" s="1"/>
  <c r="M11" i="7"/>
  <c r="G7" i="16" s="1"/>
  <c r="L11" i="7"/>
  <c r="E7" i="16" s="1"/>
  <c r="K11" i="7"/>
  <c r="D7" i="16" s="1"/>
  <c r="J11" i="7"/>
  <c r="C7" i="16" s="1"/>
  <c r="I11" i="7"/>
  <c r="B7" i="16" s="1"/>
  <c r="AG10" i="7"/>
  <c r="AO10" i="7" s="1"/>
  <c r="M10" i="7"/>
  <c r="G6" i="16" s="1"/>
  <c r="L10" i="7"/>
  <c r="E6" i="16" s="1"/>
  <c r="K10" i="7"/>
  <c r="D6" i="16" s="1"/>
  <c r="J10" i="7"/>
  <c r="C6" i="16" s="1"/>
  <c r="I10" i="7"/>
  <c r="B6" i="16" s="1"/>
  <c r="AG9" i="7"/>
  <c r="AO9" i="7" s="1"/>
  <c r="M9" i="7"/>
  <c r="G5" i="16" s="1"/>
  <c r="L9" i="7"/>
  <c r="E5" i="16" s="1"/>
  <c r="K9" i="7"/>
  <c r="D5" i="16" s="1"/>
  <c r="J9" i="7"/>
  <c r="C5" i="16" s="1"/>
  <c r="I9" i="7"/>
  <c r="B5" i="16" s="1"/>
  <c r="AG8" i="7"/>
  <c r="AO8" i="7" s="1"/>
  <c r="M8" i="7"/>
  <c r="G4" i="16" s="1"/>
  <c r="L8" i="7"/>
  <c r="E4" i="16" s="1"/>
  <c r="K8" i="7"/>
  <c r="D4" i="16" s="1"/>
  <c r="J8" i="7"/>
  <c r="C4" i="16" s="1"/>
  <c r="I8" i="7"/>
  <c r="B4" i="16" s="1"/>
  <c r="AG7" i="7"/>
  <c r="AO7" i="7" s="1"/>
  <c r="I7" i="7"/>
  <c r="B3" i="16" s="1"/>
  <c r="AX6" i="7"/>
  <c r="AH6" i="7"/>
  <c r="T6" i="7"/>
  <c r="BA5" i="7"/>
  <c r="AZ5" i="7"/>
  <c r="AY5" i="7"/>
  <c r="AX5" i="7"/>
  <c r="M5" i="7"/>
  <c r="G1" i="16" s="1"/>
  <c r="L5" i="7"/>
  <c r="E1" i="16" s="1"/>
  <c r="M91" i="16" s="1"/>
  <c r="K5" i="7"/>
  <c r="D1" i="16" s="1"/>
  <c r="L91" i="16" s="1"/>
  <c r="J5" i="7"/>
  <c r="C1" i="16" s="1"/>
  <c r="K91" i="16" s="1"/>
  <c r="I5" i="7"/>
  <c r="B1" i="16" s="1"/>
  <c r="J91" i="16" s="1"/>
  <c r="L120" i="2" l="1"/>
  <c r="L179" i="2"/>
  <c r="L403" i="2"/>
  <c r="L483" i="2"/>
  <c r="L252" i="2"/>
  <c r="L380" i="2"/>
  <c r="L396" i="2"/>
  <c r="L412" i="2"/>
  <c r="L428" i="2"/>
  <c r="L444" i="2"/>
  <c r="L460" i="2"/>
  <c r="L476" i="2"/>
  <c r="L492" i="2"/>
  <c r="L591" i="2"/>
  <c r="L594" i="2"/>
  <c r="L610" i="2"/>
  <c r="L626" i="2"/>
  <c r="L642" i="2"/>
  <c r="L658" i="2"/>
  <c r="L674" i="2"/>
  <c r="L690" i="2"/>
  <c r="L706" i="2"/>
  <c r="L722" i="2"/>
  <c r="L738" i="2"/>
  <c r="L754" i="2"/>
  <c r="L770" i="2"/>
  <c r="L786" i="2"/>
  <c r="L802" i="2"/>
  <c r="L967" i="2"/>
  <c r="L983" i="2"/>
  <c r="L999" i="2"/>
  <c r="L1015" i="2"/>
  <c r="L1031" i="2"/>
  <c r="L794" i="2"/>
  <c r="L976" i="2"/>
  <c r="L992" i="2"/>
  <c r="L1008" i="2"/>
  <c r="L1024" i="2"/>
  <c r="L1040" i="2"/>
  <c r="L126" i="2"/>
  <c r="L198" i="2"/>
  <c r="L214" i="2"/>
  <c r="L374" i="2"/>
  <c r="L390" i="2"/>
  <c r="L406" i="2"/>
  <c r="L422" i="2"/>
  <c r="L438" i="2"/>
  <c r="L454" i="2"/>
  <c r="L470" i="2"/>
  <c r="L486" i="2"/>
  <c r="L569" i="2"/>
  <c r="L585" i="2"/>
  <c r="L604" i="2"/>
  <c r="L620" i="2"/>
  <c r="L636" i="2"/>
  <c r="L652" i="2"/>
  <c r="L668" i="2"/>
  <c r="L684" i="2"/>
  <c r="L700" i="2"/>
  <c r="L716" i="2"/>
  <c r="L732" i="2"/>
  <c r="L748" i="2"/>
  <c r="L764" i="2"/>
  <c r="L780" i="2"/>
  <c r="L796" i="2"/>
  <c r="L812" i="2"/>
  <c r="L953" i="2"/>
  <c r="L969" i="2"/>
  <c r="L985" i="2"/>
  <c r="L1001" i="2"/>
  <c r="L1017" i="2"/>
  <c r="L1033" i="2"/>
  <c r="L1049" i="2"/>
  <c r="L1186" i="2"/>
  <c r="L1190" i="2"/>
  <c r="L1210" i="2"/>
  <c r="L1230" i="2"/>
  <c r="L1242" i="2"/>
  <c r="L163" i="2"/>
  <c r="L601" i="2"/>
  <c r="L649" i="2"/>
  <c r="L793" i="2"/>
  <c r="L192" i="2"/>
  <c r="L336" i="2"/>
  <c r="L352" i="2"/>
  <c r="L368" i="2"/>
  <c r="L384" i="2"/>
  <c r="L400" i="2"/>
  <c r="L416" i="2"/>
  <c r="L432" i="2"/>
  <c r="L448" i="2"/>
  <c r="L464" i="2"/>
  <c r="L480" i="2"/>
  <c r="L496" i="2"/>
  <c r="L512" i="2"/>
  <c r="L528" i="2"/>
  <c r="L579" i="2"/>
  <c r="L598" i="2"/>
  <c r="L614" i="2"/>
  <c r="L630" i="2"/>
  <c r="L646" i="2"/>
  <c r="L662" i="2"/>
  <c r="L678" i="2"/>
  <c r="L694" i="2"/>
  <c r="L710" i="2"/>
  <c r="L726" i="2"/>
  <c r="L742" i="2"/>
  <c r="L758" i="2"/>
  <c r="L774" i="2"/>
  <c r="L955" i="2"/>
  <c r="L971" i="2"/>
  <c r="L987" i="2"/>
  <c r="L1003" i="2"/>
  <c r="L1019" i="2"/>
  <c r="L1035" i="2"/>
  <c r="L633" i="2"/>
  <c r="L681" i="2"/>
  <c r="L80" i="2"/>
  <c r="L84" i="2"/>
  <c r="L88" i="2"/>
  <c r="L92" i="2"/>
  <c r="N92" i="2" s="1"/>
  <c r="L96" i="2"/>
  <c r="L121" i="2"/>
  <c r="L127" i="2"/>
  <c r="L141" i="2"/>
  <c r="L157" i="2"/>
  <c r="L173" i="2"/>
  <c r="L189" i="2"/>
  <c r="L269" i="2"/>
  <c r="L333" i="2"/>
  <c r="L349" i="2"/>
  <c r="L365" i="2"/>
  <c r="L381" i="2"/>
  <c r="L397" i="2"/>
  <c r="L413" i="2"/>
  <c r="L429" i="2"/>
  <c r="L445" i="2"/>
  <c r="L461" i="2"/>
  <c r="L477" i="2"/>
  <c r="L493" i="2"/>
  <c r="L576" i="2"/>
  <c r="L592" i="2"/>
  <c r="L595" i="2"/>
  <c r="L611" i="2"/>
  <c r="L627" i="2"/>
  <c r="L643" i="2"/>
  <c r="L659" i="2"/>
  <c r="L675" i="2"/>
  <c r="L691" i="2"/>
  <c r="L707" i="2"/>
  <c r="L723" i="2"/>
  <c r="L739" i="2"/>
  <c r="L755" i="2"/>
  <c r="L771" i="2"/>
  <c r="L787" i="2"/>
  <c r="L803" i="2"/>
  <c r="L882" i="2"/>
  <c r="L938" i="2"/>
  <c r="L946" i="2"/>
  <c r="L964" i="2"/>
  <c r="N964" i="2" s="1"/>
  <c r="L980" i="2"/>
  <c r="L996" i="2"/>
  <c r="L1012" i="2"/>
  <c r="L1028" i="2"/>
  <c r="L1043" i="2"/>
  <c r="L435" i="2"/>
  <c r="L250" i="2"/>
  <c r="L378" i="2"/>
  <c r="L394" i="2"/>
  <c r="L410" i="2"/>
  <c r="L426" i="2"/>
  <c r="L442" i="2"/>
  <c r="L458" i="2"/>
  <c r="L474" i="2"/>
  <c r="L506" i="2"/>
  <c r="L522" i="2"/>
  <c r="L538" i="2"/>
  <c r="L589" i="2"/>
  <c r="L608" i="2"/>
  <c r="L624" i="2"/>
  <c r="L640" i="2"/>
  <c r="L656" i="2"/>
  <c r="L672" i="2"/>
  <c r="L688" i="2"/>
  <c r="L704" i="2"/>
  <c r="L720" i="2"/>
  <c r="L736" i="2"/>
  <c r="L752" i="2"/>
  <c r="L768" i="2"/>
  <c r="L957" i="2"/>
  <c r="L973" i="2"/>
  <c r="L989" i="2"/>
  <c r="L1005" i="2"/>
  <c r="L1021" i="2"/>
  <c r="L1037" i="2"/>
  <c r="L1053" i="2"/>
  <c r="L131" i="2"/>
  <c r="L467" i="2"/>
  <c r="L697" i="2"/>
  <c r="L847" i="2"/>
  <c r="L135" i="2"/>
  <c r="L151" i="2"/>
  <c r="L167" i="2"/>
  <c r="L183" i="2"/>
  <c r="L247" i="2"/>
  <c r="L375" i="2"/>
  <c r="L391" i="2"/>
  <c r="L407" i="2"/>
  <c r="L423" i="2"/>
  <c r="L439" i="2"/>
  <c r="L455" i="2"/>
  <c r="L471" i="2"/>
  <c r="L487" i="2"/>
  <c r="L503" i="2"/>
  <c r="L535" i="2"/>
  <c r="L586" i="2"/>
  <c r="L605" i="2"/>
  <c r="L621" i="2"/>
  <c r="L637" i="2"/>
  <c r="L653" i="2"/>
  <c r="L669" i="2"/>
  <c r="L685" i="2"/>
  <c r="L701" i="2"/>
  <c r="L717" i="2"/>
  <c r="L733" i="2"/>
  <c r="L749" i="2"/>
  <c r="L765" i="2"/>
  <c r="L781" i="2"/>
  <c r="L797" i="2"/>
  <c r="L813" i="2"/>
  <c r="L941" i="2"/>
  <c r="L949" i="2"/>
  <c r="L966" i="2"/>
  <c r="L982" i="2"/>
  <c r="L998" i="2"/>
  <c r="L1014" i="2"/>
  <c r="L1030" i="2"/>
  <c r="L1046" i="2"/>
  <c r="L515" i="2"/>
  <c r="L729" i="2"/>
  <c r="L128" i="2"/>
  <c r="L196" i="2"/>
  <c r="L212" i="2"/>
  <c r="L228" i="2"/>
  <c r="L244" i="2"/>
  <c r="L372" i="2"/>
  <c r="L388" i="2"/>
  <c r="L404" i="2"/>
  <c r="L420" i="2"/>
  <c r="L436" i="2"/>
  <c r="L452" i="2"/>
  <c r="L468" i="2"/>
  <c r="L484" i="2"/>
  <c r="L583" i="2"/>
  <c r="L602" i="2"/>
  <c r="L618" i="2"/>
  <c r="L634" i="2"/>
  <c r="L650" i="2"/>
  <c r="L666" i="2"/>
  <c r="L682" i="2"/>
  <c r="L698" i="2"/>
  <c r="L714" i="2"/>
  <c r="L730" i="2"/>
  <c r="L746" i="2"/>
  <c r="L762" i="2"/>
  <c r="L959" i="2"/>
  <c r="L975" i="2"/>
  <c r="L991" i="2"/>
  <c r="L1007" i="2"/>
  <c r="L1023" i="2"/>
  <c r="L1039" i="2"/>
  <c r="L323" i="2"/>
  <c r="L809" i="2"/>
  <c r="L1250" i="2"/>
  <c r="L81" i="2"/>
  <c r="L85" i="2"/>
  <c r="L89" i="2"/>
  <c r="L93" i="2"/>
  <c r="L97" i="2"/>
  <c r="L101" i="2"/>
  <c r="L105" i="2"/>
  <c r="L109" i="2"/>
  <c r="L113" i="2"/>
  <c r="L117" i="2"/>
  <c r="L123" i="2"/>
  <c r="L145" i="2"/>
  <c r="L161" i="2"/>
  <c r="L177" i="2"/>
  <c r="L193" i="2"/>
  <c r="L209" i="2"/>
  <c r="L225" i="2"/>
  <c r="L241" i="2"/>
  <c r="L369" i="2"/>
  <c r="L385" i="2"/>
  <c r="L401" i="2"/>
  <c r="L417" i="2"/>
  <c r="L433" i="2"/>
  <c r="L449" i="2"/>
  <c r="L465" i="2"/>
  <c r="L481" i="2"/>
  <c r="L497" i="2"/>
  <c r="L513" i="2"/>
  <c r="L580" i="2"/>
  <c r="L599" i="2"/>
  <c r="L615" i="2"/>
  <c r="L631" i="2"/>
  <c r="L647" i="2"/>
  <c r="L663" i="2"/>
  <c r="L679" i="2"/>
  <c r="L695" i="2"/>
  <c r="L711" i="2"/>
  <c r="L727" i="2"/>
  <c r="L743" i="2"/>
  <c r="L759" i="2"/>
  <c r="L775" i="2"/>
  <c r="L791" i="2"/>
  <c r="L807" i="2"/>
  <c r="L819" i="2"/>
  <c r="L810" i="2"/>
  <c r="L856" i="2"/>
  <c r="L880" i="2"/>
  <c r="L943" i="2"/>
  <c r="L951" i="2"/>
  <c r="L968" i="2"/>
  <c r="L984" i="2"/>
  <c r="L1000" i="2"/>
  <c r="L1016" i="2"/>
  <c r="L1032" i="2"/>
  <c r="L1047" i="2"/>
  <c r="L382" i="2"/>
  <c r="L398" i="2"/>
  <c r="L414" i="2"/>
  <c r="L430" i="2"/>
  <c r="L446" i="2"/>
  <c r="L462" i="2"/>
  <c r="L478" i="2"/>
  <c r="L577" i="2"/>
  <c r="L593" i="2"/>
  <c r="L596" i="2"/>
  <c r="L612" i="2"/>
  <c r="L628" i="2"/>
  <c r="L644" i="2"/>
  <c r="L660" i="2"/>
  <c r="L676" i="2"/>
  <c r="L692" i="2"/>
  <c r="L708" i="2"/>
  <c r="L724" i="2"/>
  <c r="L740" i="2"/>
  <c r="L756" i="2"/>
  <c r="L772" i="2"/>
  <c r="L788" i="2"/>
  <c r="L804" i="2"/>
  <c r="L961" i="2"/>
  <c r="L977" i="2"/>
  <c r="L993" i="2"/>
  <c r="L1009" i="2"/>
  <c r="L1025" i="2"/>
  <c r="L1041" i="2"/>
  <c r="L1057" i="2"/>
  <c r="L1061" i="2"/>
  <c r="L1065" i="2"/>
  <c r="L1069" i="2"/>
  <c r="L1073" i="2"/>
  <c r="L1077" i="2"/>
  <c r="L1081" i="2"/>
  <c r="L1085" i="2"/>
  <c r="L1089" i="2"/>
  <c r="L1093" i="2"/>
  <c r="L1097" i="2"/>
  <c r="L1101" i="2"/>
  <c r="L1105" i="2"/>
  <c r="L1109" i="2"/>
  <c r="L1113" i="2"/>
  <c r="L1117" i="2"/>
  <c r="L1121" i="2"/>
  <c r="L1125" i="2"/>
  <c r="L1129" i="2"/>
  <c r="L1133" i="2"/>
  <c r="L1137" i="2"/>
  <c r="L1141" i="2"/>
  <c r="L1145" i="2"/>
  <c r="L1149" i="2"/>
  <c r="L1153" i="2"/>
  <c r="L1155" i="2"/>
  <c r="L1157" i="2"/>
  <c r="L1159" i="2"/>
  <c r="L1206" i="2"/>
  <c r="L1209" i="2"/>
  <c r="L1215" i="2"/>
  <c r="L1249" i="2"/>
  <c r="L387" i="2"/>
  <c r="L665" i="2"/>
  <c r="L745" i="2"/>
  <c r="L129" i="2"/>
  <c r="L139" i="2"/>
  <c r="L155" i="2"/>
  <c r="L171" i="2"/>
  <c r="L187" i="2"/>
  <c r="L203" i="2"/>
  <c r="L219" i="2"/>
  <c r="L235" i="2"/>
  <c r="L379" i="2"/>
  <c r="L395" i="2"/>
  <c r="L411" i="2"/>
  <c r="L427" i="2"/>
  <c r="L443" i="2"/>
  <c r="L459" i="2"/>
  <c r="L475" i="2"/>
  <c r="L491" i="2"/>
  <c r="L574" i="2"/>
  <c r="L590" i="2"/>
  <c r="L609" i="2"/>
  <c r="L625" i="2"/>
  <c r="L641" i="2"/>
  <c r="L657" i="2"/>
  <c r="L673" i="2"/>
  <c r="L689" i="2"/>
  <c r="L705" i="2"/>
  <c r="L721" i="2"/>
  <c r="L737" i="2"/>
  <c r="L753" i="2"/>
  <c r="L769" i="2"/>
  <c r="L859" i="2"/>
  <c r="L883" i="2"/>
  <c r="L954" i="2"/>
  <c r="L970" i="2"/>
  <c r="L986" i="2"/>
  <c r="L1002" i="2"/>
  <c r="L1018" i="2"/>
  <c r="L1034" i="2"/>
  <c r="L1050" i="2"/>
  <c r="L1283" i="2"/>
  <c r="L1291" i="2"/>
  <c r="L1293" i="2"/>
  <c r="L1295" i="2"/>
  <c r="L1297" i="2"/>
  <c r="L147" i="2"/>
  <c r="L451" i="2"/>
  <c r="L582" i="2"/>
  <c r="L713" i="2"/>
  <c r="L124" i="2"/>
  <c r="L328" i="2"/>
  <c r="L344" i="2"/>
  <c r="L360" i="2"/>
  <c r="L376" i="2"/>
  <c r="L392" i="2"/>
  <c r="L408" i="2"/>
  <c r="N408" i="2" s="1"/>
  <c r="L424" i="2"/>
  <c r="L440" i="2"/>
  <c r="L456" i="2"/>
  <c r="L472" i="2"/>
  <c r="L488" i="2"/>
  <c r="L587" i="2"/>
  <c r="L606" i="2"/>
  <c r="L622" i="2"/>
  <c r="L638" i="2"/>
  <c r="L654" i="2"/>
  <c r="L670" i="2"/>
  <c r="L686" i="2"/>
  <c r="L702" i="2"/>
  <c r="L718" i="2"/>
  <c r="L734" i="2"/>
  <c r="L750" i="2"/>
  <c r="L963" i="2"/>
  <c r="L979" i="2"/>
  <c r="L995" i="2"/>
  <c r="L1011" i="2"/>
  <c r="L1027" i="2"/>
  <c r="L371" i="2"/>
  <c r="L419" i="2"/>
  <c r="L617" i="2"/>
  <c r="L761" i="2"/>
  <c r="L78" i="2"/>
  <c r="M81" i="2" s="1"/>
  <c r="L82" i="2"/>
  <c r="L86" i="2"/>
  <c r="L90" i="2"/>
  <c r="L94" i="2"/>
  <c r="L98" i="2"/>
  <c r="L102" i="2"/>
  <c r="N102" i="2" s="1"/>
  <c r="L106" i="2"/>
  <c r="N696" i="2" s="1"/>
  <c r="L110" i="2"/>
  <c r="L114" i="2"/>
  <c r="L118" i="2"/>
  <c r="L133" i="2"/>
  <c r="L149" i="2"/>
  <c r="L165" i="2"/>
  <c r="L181" i="2"/>
  <c r="L197" i="2"/>
  <c r="L277" i="2"/>
  <c r="L309" i="2"/>
  <c r="L325" i="2"/>
  <c r="L341" i="2"/>
  <c r="L357" i="2"/>
  <c r="L373" i="2"/>
  <c r="L389" i="2"/>
  <c r="L405" i="2"/>
  <c r="L421" i="2"/>
  <c r="L437" i="2"/>
  <c r="L453" i="2"/>
  <c r="L469" i="2"/>
  <c r="L485" i="2"/>
  <c r="L552" i="2"/>
  <c r="L584" i="2"/>
  <c r="L603" i="2"/>
  <c r="L619" i="2"/>
  <c r="L635" i="2"/>
  <c r="L651" i="2"/>
  <c r="L667" i="2"/>
  <c r="L683" i="2"/>
  <c r="L699" i="2"/>
  <c r="L715" i="2"/>
  <c r="L731" i="2"/>
  <c r="L747" i="2"/>
  <c r="L763" i="2"/>
  <c r="L942" i="2"/>
  <c r="L950" i="2"/>
  <c r="L956" i="2"/>
  <c r="L972" i="2"/>
  <c r="L988" i="2"/>
  <c r="L1004" i="2"/>
  <c r="L1020" i="2"/>
  <c r="L1036" i="2"/>
  <c r="L1051" i="2"/>
  <c r="L130" i="2"/>
  <c r="L242" i="2"/>
  <c r="L370" i="2"/>
  <c r="L386" i="2"/>
  <c r="L402" i="2"/>
  <c r="L418" i="2"/>
  <c r="L434" i="2"/>
  <c r="L450" i="2"/>
  <c r="L466" i="2"/>
  <c r="L482" i="2"/>
  <c r="L581" i="2"/>
  <c r="L600" i="2"/>
  <c r="L616" i="2"/>
  <c r="L632" i="2"/>
  <c r="L648" i="2"/>
  <c r="L664" i="2"/>
  <c r="L680" i="2"/>
  <c r="L696" i="2"/>
  <c r="L712" i="2"/>
  <c r="L728" i="2"/>
  <c r="L744" i="2"/>
  <c r="L760" i="2"/>
  <c r="L776" i="2"/>
  <c r="L792" i="2"/>
  <c r="L808" i="2"/>
  <c r="L833" i="2"/>
  <c r="L965" i="2"/>
  <c r="L981" i="2"/>
  <c r="L997" i="2"/>
  <c r="L1013" i="2"/>
  <c r="L1029" i="2"/>
  <c r="L1045" i="2"/>
  <c r="L777" i="2"/>
  <c r="L125" i="2"/>
  <c r="L143" i="2"/>
  <c r="L159" i="2"/>
  <c r="N159" i="2" s="1"/>
  <c r="L175" i="2"/>
  <c r="L191" i="2"/>
  <c r="L207" i="2"/>
  <c r="L383" i="2"/>
  <c r="L399" i="2"/>
  <c r="L415" i="2"/>
  <c r="L431" i="2"/>
  <c r="L447" i="2"/>
  <c r="L463" i="2"/>
  <c r="L479" i="2"/>
  <c r="L597" i="2"/>
  <c r="L613" i="2"/>
  <c r="L629" i="2"/>
  <c r="L645" i="2"/>
  <c r="L661" i="2"/>
  <c r="L677" i="2"/>
  <c r="L693" i="2"/>
  <c r="L709" i="2"/>
  <c r="L725" i="2"/>
  <c r="L741" i="2"/>
  <c r="L757" i="2"/>
  <c r="L849" i="2"/>
  <c r="L881" i="2"/>
  <c r="L937" i="2"/>
  <c r="L945" i="2"/>
  <c r="L958" i="2"/>
  <c r="L974" i="2"/>
  <c r="L990" i="2"/>
  <c r="L1006" i="2"/>
  <c r="L1022" i="2"/>
  <c r="L1038" i="2"/>
  <c r="L1054" i="2"/>
  <c r="M176" i="16"/>
  <c r="M198" i="16"/>
  <c r="O196" i="7"/>
  <c r="M409" i="16"/>
  <c r="AB349" i="7"/>
  <c r="O479" i="7"/>
  <c r="AB37" i="7"/>
  <c r="AB190" i="7"/>
  <c r="AB222" i="7"/>
  <c r="O255" i="7"/>
  <c r="O277" i="7"/>
  <c r="AB319" i="7"/>
  <c r="O351" i="7"/>
  <c r="AB369" i="7"/>
  <c r="AB397" i="7"/>
  <c r="O404" i="7"/>
  <c r="AB465" i="7"/>
  <c r="O37" i="7"/>
  <c r="AB60" i="7"/>
  <c r="AB130" i="7"/>
  <c r="AB16" i="7"/>
  <c r="O49" i="7"/>
  <c r="O84" i="7"/>
  <c r="O215" i="7"/>
  <c r="O260" i="7"/>
  <c r="AB277" i="7"/>
  <c r="M439" i="16"/>
  <c r="K478" i="16"/>
  <c r="AB489" i="7"/>
  <c r="O511" i="7"/>
  <c r="AB514" i="7"/>
  <c r="AB86" i="7"/>
  <c r="AB246" i="7"/>
  <c r="AB253" i="7"/>
  <c r="O317" i="7"/>
  <c r="M417" i="16"/>
  <c r="O339" i="7"/>
  <c r="O371" i="7"/>
  <c r="O383" i="7"/>
  <c r="O395" i="7"/>
  <c r="O431" i="7"/>
  <c r="O463" i="7"/>
  <c r="AB511" i="7"/>
  <c r="O514" i="7"/>
  <c r="M451" i="16"/>
  <c r="AB49" i="7"/>
  <c r="O106" i="7"/>
  <c r="O21" i="7"/>
  <c r="AB106" i="7"/>
  <c r="M206" i="16"/>
  <c r="AB138" i="7"/>
  <c r="AB165" i="7"/>
  <c r="O199" i="7"/>
  <c r="AB206" i="7"/>
  <c r="AB213" i="7"/>
  <c r="O239" i="7"/>
  <c r="O251" i="7"/>
  <c r="O285" i="7"/>
  <c r="AB317" i="7"/>
  <c r="M427" i="16"/>
  <c r="O388" i="7"/>
  <c r="K490" i="16"/>
  <c r="O409" i="7"/>
  <c r="O487" i="7"/>
  <c r="AB9" i="7"/>
  <c r="AB21" i="7"/>
  <c r="O33" i="7"/>
  <c r="O170" i="7"/>
  <c r="AB199" i="7"/>
  <c r="O211" i="7"/>
  <c r="O244" i="7"/>
  <c r="AB285" i="7"/>
  <c r="AB295" i="7"/>
  <c r="AB345" i="7"/>
  <c r="O359" i="7"/>
  <c r="O407" i="7"/>
  <c r="AB409" i="7"/>
  <c r="AB456" i="7"/>
  <c r="AB505" i="7"/>
  <c r="O9" i="7"/>
  <c r="AB70" i="7"/>
  <c r="AB94" i="7"/>
  <c r="AB170" i="7"/>
  <c r="AB197" i="7"/>
  <c r="O204" i="7"/>
  <c r="AB237" i="7"/>
  <c r="M447" i="16"/>
  <c r="M483" i="16"/>
  <c r="AB400" i="7"/>
  <c r="AB449" i="7"/>
  <c r="AB480" i="7"/>
  <c r="M160" i="16"/>
  <c r="AB33" i="7"/>
  <c r="O68" i="7"/>
  <c r="AB12" i="7"/>
  <c r="AB45" i="7"/>
  <c r="AB52" i="7"/>
  <c r="M144" i="16"/>
  <c r="AB68" i="7"/>
  <c r="O146" i="7"/>
  <c r="O195" i="7"/>
  <c r="AB230" i="7"/>
  <c r="O263" i="7"/>
  <c r="O293" i="7"/>
  <c r="O347" i="7"/>
  <c r="AB365" i="7"/>
  <c r="O439" i="7"/>
  <c r="O92" i="7"/>
  <c r="O114" i="7"/>
  <c r="AB146" i="7"/>
  <c r="O178" i="7"/>
  <c r="O223" i="7"/>
  <c r="M351" i="16"/>
  <c r="AB293" i="7"/>
  <c r="O325" i="7"/>
  <c r="M435" i="16"/>
  <c r="O379" i="7"/>
  <c r="O391" i="7"/>
  <c r="AB28" i="7"/>
  <c r="O138" i="7"/>
  <c r="M168" i="16"/>
  <c r="AB92" i="7"/>
  <c r="AB114" i="7"/>
  <c r="AB178" i="7"/>
  <c r="O228" i="7"/>
  <c r="AB261" i="7"/>
  <c r="AB325" i="7"/>
  <c r="O447" i="7"/>
  <c r="O471" i="7"/>
  <c r="O60" i="7"/>
  <c r="AB84" i="7"/>
  <c r="O17" i="7"/>
  <c r="O57" i="7"/>
  <c r="AB78" i="7"/>
  <c r="O112" i="7"/>
  <c r="AB221" i="7"/>
  <c r="O247" i="7"/>
  <c r="AB254" i="7"/>
  <c r="AB336" i="7"/>
  <c r="M455" i="16"/>
  <c r="O372" i="7"/>
  <c r="M479" i="16"/>
  <c r="O396" i="7"/>
  <c r="O403" i="7"/>
  <c r="AB464" i="7"/>
  <c r="O220" i="7"/>
  <c r="AB40" i="7"/>
  <c r="O207" i="7"/>
  <c r="AB214" i="7"/>
  <c r="O301" i="7"/>
  <c r="O333" i="7"/>
  <c r="AB341" i="7"/>
  <c r="O355" i="7"/>
  <c r="AB488" i="7"/>
  <c r="O501" i="7"/>
  <c r="O45" i="7"/>
  <c r="K95" i="16"/>
  <c r="AB24" i="7"/>
  <c r="AB36" i="7"/>
  <c r="O29" i="7"/>
  <c r="AB29" i="7"/>
  <c r="O41" i="7"/>
  <c r="AB48" i="7"/>
  <c r="AB57" i="7"/>
  <c r="AB8" i="7"/>
  <c r="AB41" i="7"/>
  <c r="O76" i="7"/>
  <c r="O154" i="7"/>
  <c r="O186" i="7"/>
  <c r="O191" i="7"/>
  <c r="AB245" i="7"/>
  <c r="O252" i="7"/>
  <c r="L364" i="16"/>
  <c r="AB301" i="7"/>
  <c r="AB333" i="7"/>
  <c r="M443" i="16"/>
  <c r="M491" i="16"/>
  <c r="AB408" i="7"/>
  <c r="AB418" i="7"/>
  <c r="AB457" i="7"/>
  <c r="O503" i="7"/>
  <c r="AB98" i="7"/>
  <c r="AB56" i="7"/>
  <c r="AB17" i="7"/>
  <c r="AB149" i="7"/>
  <c r="L249" i="16"/>
  <c r="AB20" i="7"/>
  <c r="M152" i="16"/>
  <c r="AB76" i="7"/>
  <c r="O122" i="7"/>
  <c r="AB154" i="7"/>
  <c r="AB186" i="7"/>
  <c r="AB191" i="7"/>
  <c r="AB198" i="7"/>
  <c r="AB205" i="7"/>
  <c r="O212" i="7"/>
  <c r="AB238" i="7"/>
  <c r="O269" i="7"/>
  <c r="AB311" i="7"/>
  <c r="O343" i="7"/>
  <c r="AB361" i="7"/>
  <c r="O387" i="7"/>
  <c r="AB481" i="7"/>
  <c r="AB503" i="7"/>
  <c r="L225" i="16"/>
  <c r="M230" i="16"/>
  <c r="O231" i="7"/>
  <c r="AB269" i="7"/>
  <c r="M431" i="16"/>
  <c r="O375" i="7"/>
  <c r="O455" i="7"/>
  <c r="O494" i="7"/>
  <c r="L7" i="7"/>
  <c r="E3" i="16" s="1"/>
  <c r="BA6" i="7"/>
  <c r="A2" i="16"/>
  <c r="AG6" i="7"/>
  <c r="AY6" i="7"/>
  <c r="J7" i="7"/>
  <c r="C3" i="16" s="1"/>
  <c r="K7" i="7"/>
  <c r="D3" i="16" s="1"/>
  <c r="AZ6" i="7"/>
  <c r="M7" i="7"/>
  <c r="C1170" i="4"/>
  <c r="C1141" i="4"/>
  <c r="C1123" i="4"/>
  <c r="C1160" i="4"/>
  <c r="C1156" i="4"/>
  <c r="C1152" i="4"/>
  <c r="C1148" i="4"/>
  <c r="C1144" i="4"/>
  <c r="C1182" i="4"/>
  <c r="C1168" i="4"/>
  <c r="F1110" i="4"/>
  <c r="C1180" i="4"/>
  <c r="C1084" i="4"/>
  <c r="C1052" i="4"/>
  <c r="C1020" i="4"/>
  <c r="C982" i="4"/>
  <c r="F1106" i="4"/>
  <c r="C1078" i="4"/>
  <c r="C1046" i="4"/>
  <c r="C1014" i="4"/>
  <c r="C1131" i="4"/>
  <c r="C1110" i="4"/>
  <c r="C1136" i="4"/>
  <c r="C1119" i="4"/>
  <c r="F1080" i="4"/>
  <c r="F1048" i="4"/>
  <c r="C1028" i="4"/>
  <c r="C1086" i="4"/>
  <c r="F1074" i="4"/>
  <c r="C1054" i="4"/>
  <c r="F1042" i="4"/>
  <c r="C1124" i="4"/>
  <c r="F1100" i="4"/>
  <c r="C1080" i="4"/>
  <c r="F1068" i="4"/>
  <c r="C1048" i="4"/>
  <c r="F1036" i="4"/>
  <c r="C1109" i="4"/>
  <c r="C1074" i="4"/>
  <c r="C1042" i="4"/>
  <c r="C1010" i="4"/>
  <c r="C996" i="4"/>
  <c r="C1118" i="4"/>
  <c r="C1112" i="4"/>
  <c r="F1108" i="4"/>
  <c r="C1176" i="4"/>
  <c r="C1162" i="4"/>
  <c r="F1090" i="4"/>
  <c r="C1070" i="4"/>
  <c r="F1058" i="4"/>
  <c r="C1126" i="4"/>
  <c r="C1116" i="4"/>
  <c r="C1107" i="4"/>
  <c r="F1102" i="4"/>
  <c r="C1090" i="4"/>
  <c r="F1078" i="4"/>
  <c r="C1058" i="4"/>
  <c r="F1046" i="4"/>
  <c r="C1026" i="4"/>
  <c r="C1006" i="4"/>
  <c r="F982" i="4"/>
  <c r="F961" i="4"/>
  <c r="C944" i="4"/>
  <c r="C1050" i="4"/>
  <c r="F1010" i="4"/>
  <c r="F1038" i="4"/>
  <c r="F1014" i="4"/>
  <c r="C956" i="4"/>
  <c r="C930" i="4"/>
  <c r="C914" i="4"/>
  <c r="C1111" i="4"/>
  <c r="C1038" i="4"/>
  <c r="F1032" i="4"/>
  <c r="C1117" i="4"/>
  <c r="F1096" i="4"/>
  <c r="F1084" i="4"/>
  <c r="C1032" i="4"/>
  <c r="C990" i="4"/>
  <c r="F965" i="4"/>
  <c r="F1004" i="4"/>
  <c r="C1138" i="4"/>
  <c r="C1096" i="4"/>
  <c r="F1026" i="4"/>
  <c r="F1016" i="4"/>
  <c r="F996" i="4"/>
  <c r="C1108" i="4"/>
  <c r="F1070" i="4"/>
  <c r="F1064" i="4"/>
  <c r="F1052" i="4"/>
  <c r="C1016" i="4"/>
  <c r="C1082" i="4"/>
  <c r="F1020" i="4"/>
  <c r="C1064" i="4"/>
  <c r="F1002" i="4"/>
  <c r="C964" i="4"/>
  <c r="F928" i="4"/>
  <c r="F1006" i="4"/>
  <c r="C968" i="4"/>
  <c r="F944" i="4"/>
  <c r="C912" i="4"/>
  <c r="C902" i="4"/>
  <c r="C896" i="4"/>
  <c r="F959" i="4"/>
  <c r="C948" i="4"/>
  <c r="C928" i="4"/>
  <c r="C918" i="4"/>
  <c r="F905" i="4"/>
  <c r="F955" i="4"/>
  <c r="C934" i="4"/>
  <c r="F921" i="4"/>
  <c r="F911" i="4"/>
  <c r="C908" i="4"/>
  <c r="C976" i="4"/>
  <c r="F937" i="4"/>
  <c r="F927" i="4"/>
  <c r="F914" i="4"/>
  <c r="F980" i="4"/>
  <c r="F943" i="4"/>
  <c r="F930" i="4"/>
  <c r="F904" i="4"/>
  <c r="C898" i="4"/>
  <c r="F966" i="4"/>
  <c r="F920" i="4"/>
  <c r="C980" i="4"/>
  <c r="C958" i="4"/>
  <c r="F954" i="4"/>
  <c r="F936" i="4"/>
  <c r="C885" i="4"/>
  <c r="F913" i="4"/>
  <c r="F897" i="4"/>
  <c r="C882" i="4"/>
  <c r="C879" i="4"/>
  <c r="C862" i="4"/>
  <c r="C854" i="4"/>
  <c r="C846" i="4"/>
  <c r="C841" i="4"/>
  <c r="F974" i="4"/>
  <c r="C954" i="4"/>
  <c r="F929" i="4"/>
  <c r="F742" i="4"/>
  <c r="F988" i="4"/>
  <c r="F956" i="4"/>
  <c r="F938" i="4"/>
  <c r="F912" i="4"/>
  <c r="F896" i="4"/>
  <c r="F898" i="4"/>
  <c r="F887" i="4"/>
  <c r="C856" i="4"/>
  <c r="F763" i="4"/>
  <c r="F733" i="4"/>
  <c r="F684" i="4"/>
  <c r="F582" i="4"/>
  <c r="F862" i="4"/>
  <c r="C837" i="4"/>
  <c r="F809" i="4"/>
  <c r="F964" i="4"/>
  <c r="F882" i="4"/>
  <c r="F852" i="4"/>
  <c r="C828" i="4"/>
  <c r="C790" i="4"/>
  <c r="C771" i="4"/>
  <c r="F768" i="4"/>
  <c r="C763" i="4"/>
  <c r="C757" i="4"/>
  <c r="C733" i="4"/>
  <c r="C714" i="4"/>
  <c r="C711" i="4"/>
  <c r="F858" i="4"/>
  <c r="F842" i="4"/>
  <c r="F839" i="4"/>
  <c r="F833" i="4"/>
  <c r="C815" i="4"/>
  <c r="F806" i="4"/>
  <c r="F792" i="4"/>
  <c r="C787" i="4"/>
  <c r="F781" i="4"/>
  <c r="F738" i="4"/>
  <c r="C703" i="4"/>
  <c r="F697" i="4"/>
  <c r="F678" i="4"/>
  <c r="C668" i="4"/>
  <c r="F848" i="4"/>
  <c r="F845" i="4"/>
  <c r="C809" i="4"/>
  <c r="F716" i="4"/>
  <c r="C700" i="4"/>
  <c r="C630" i="4"/>
  <c r="F949" i="4"/>
  <c r="C886" i="4"/>
  <c r="C855" i="4"/>
  <c r="C839" i="4"/>
  <c r="C784" i="4"/>
  <c r="C781" i="4"/>
  <c r="C842" i="4"/>
  <c r="C836" i="4"/>
  <c r="C833" i="4"/>
  <c r="C824" i="4"/>
  <c r="F814" i="4"/>
  <c r="C806" i="4"/>
  <c r="F789" i="4"/>
  <c r="F786" i="4"/>
  <c r="C942" i="4"/>
  <c r="F890" i="4"/>
  <c r="F885" i="4"/>
  <c r="F864" i="4"/>
  <c r="C848" i="4"/>
  <c r="C803" i="4"/>
  <c r="C778" i="4"/>
  <c r="F775" i="4"/>
  <c r="F710" i="4"/>
  <c r="C694" i="4"/>
  <c r="F691" i="4"/>
  <c r="F922" i="4"/>
  <c r="F854" i="4"/>
  <c r="F841" i="4"/>
  <c r="F838" i="4"/>
  <c r="F780" i="4"/>
  <c r="C746" i="4"/>
  <c r="C732" i="4"/>
  <c r="F935" i="4"/>
  <c r="F895" i="4"/>
  <c r="F880" i="4"/>
  <c r="C876" i="4"/>
  <c r="C814" i="4"/>
  <c r="C811" i="4"/>
  <c r="C800" i="4"/>
  <c r="C797" i="4"/>
  <c r="C786" i="4"/>
  <c r="F752" i="4"/>
  <c r="F889" i="4"/>
  <c r="F884" i="4"/>
  <c r="C864" i="4"/>
  <c r="C835" i="4"/>
  <c r="C820" i="4"/>
  <c r="C808" i="4"/>
  <c r="F802" i="4"/>
  <c r="C775" i="4"/>
  <c r="C1022" i="4"/>
  <c r="F960" i="4"/>
  <c r="C838" i="4"/>
  <c r="C780" i="4"/>
  <c r="C726" i="4"/>
  <c r="F723" i="4"/>
  <c r="C884" i="4"/>
  <c r="C847" i="4"/>
  <c r="F816" i="4"/>
  <c r="F813" i="4"/>
  <c r="F810" i="4"/>
  <c r="F796" i="4"/>
  <c r="F769" i="4"/>
  <c r="C758" i="4"/>
  <c r="F745" i="4"/>
  <c r="F731" i="4"/>
  <c r="F919" i="4"/>
  <c r="C883" i="4"/>
  <c r="F878" i="4"/>
  <c r="C853" i="4"/>
  <c r="F846" i="4"/>
  <c r="C819" i="4"/>
  <c r="C810" i="4"/>
  <c r="C807" i="4"/>
  <c r="F804" i="4"/>
  <c r="C799" i="4"/>
  <c r="C796" i="4"/>
  <c r="F790" i="4"/>
  <c r="F837" i="4"/>
  <c r="F732" i="4"/>
  <c r="C676" i="4"/>
  <c r="C597" i="4"/>
  <c r="C850" i="4"/>
  <c r="C773" i="4"/>
  <c r="F758" i="4"/>
  <c r="C710" i="4"/>
  <c r="C682" i="4"/>
  <c r="C646" i="4"/>
  <c r="C640" i="4"/>
  <c r="F523" i="4"/>
  <c r="F856" i="4"/>
  <c r="C768" i="4"/>
  <c r="C688" i="4"/>
  <c r="F663" i="4"/>
  <c r="C863" i="4"/>
  <c r="C816" i="4"/>
  <c r="F726" i="4"/>
  <c r="F706" i="4"/>
  <c r="C663" i="4"/>
  <c r="F651" i="4"/>
  <c r="F571" i="4"/>
  <c r="F906" i="4"/>
  <c r="F822" i="4"/>
  <c r="C802" i="4"/>
  <c r="C731" i="4"/>
  <c r="C721" i="4"/>
  <c r="F717" i="4"/>
  <c r="C706" i="4"/>
  <c r="C691" i="4"/>
  <c r="C678" i="4"/>
  <c r="F623" i="4"/>
  <c r="F782" i="4"/>
  <c r="F751" i="4"/>
  <c r="C745" i="4"/>
  <c r="F735" i="4"/>
  <c r="F694" i="4"/>
  <c r="F709" i="4"/>
  <c r="F701" i="4"/>
  <c r="C684" i="4"/>
  <c r="F807" i="4"/>
  <c r="F739" i="4"/>
  <c r="F687" i="4"/>
  <c r="F662" i="4"/>
  <c r="F659" i="4"/>
  <c r="F636" i="4"/>
  <c r="F766" i="4"/>
  <c r="C701" i="4"/>
  <c r="C697" i="4"/>
  <c r="F690" i="4"/>
  <c r="C687" i="4"/>
  <c r="F668" i="4"/>
  <c r="F840" i="4"/>
  <c r="C739" i="4"/>
  <c r="C720" i="4"/>
  <c r="C716" i="4"/>
  <c r="F674" i="4"/>
  <c r="C662" i="4"/>
  <c r="C656" i="4"/>
  <c r="C653" i="4"/>
  <c r="F614" i="4"/>
  <c r="C598" i="4"/>
  <c r="C539" i="4"/>
  <c r="C766" i="4"/>
  <c r="C729" i="4"/>
  <c r="F724" i="4"/>
  <c r="C708" i="4"/>
  <c r="C690" i="4"/>
  <c r="F686" i="4"/>
  <c r="F888" i="4"/>
  <c r="C738" i="4"/>
  <c r="C674" i="4"/>
  <c r="C614" i="4"/>
  <c r="F507" i="4"/>
  <c r="F825" i="4"/>
  <c r="F785" i="4"/>
  <c r="F765" i="4"/>
  <c r="F715" i="4"/>
  <c r="F700" i="4"/>
  <c r="F652" i="4"/>
  <c r="F627" i="4"/>
  <c r="F619" i="4"/>
  <c r="C759" i="4"/>
  <c r="F737" i="4"/>
  <c r="F718" i="4"/>
  <c r="C707" i="4"/>
  <c r="F703" i="4"/>
  <c r="F692" i="4"/>
  <c r="F685" i="4"/>
  <c r="C679" i="4"/>
  <c r="C667" i="4"/>
  <c r="F707" i="4"/>
  <c r="F661" i="4"/>
  <c r="F605" i="4"/>
  <c r="C531" i="4"/>
  <c r="F515" i="4"/>
  <c r="F512" i="4"/>
  <c r="F509" i="4"/>
  <c r="F503" i="4"/>
  <c r="F653" i="4"/>
  <c r="F648" i="4"/>
  <c r="F632" i="4"/>
  <c r="C627" i="4"/>
  <c r="C609" i="4"/>
  <c r="F592" i="4"/>
  <c r="C588" i="4"/>
  <c r="F584" i="4"/>
  <c r="F572" i="4"/>
  <c r="F568" i="4"/>
  <c r="C549" i="4"/>
  <c r="F545" i="4"/>
  <c r="F541" i="4"/>
  <c r="F521" i="4"/>
  <c r="C512" i="4"/>
  <c r="C506" i="4"/>
  <c r="F754" i="4"/>
  <c r="C742" i="4"/>
  <c r="C675" i="4"/>
  <c r="F667" i="4"/>
  <c r="F537" i="4"/>
  <c r="C515" i="4"/>
  <c r="C503" i="4"/>
  <c r="C754" i="4"/>
  <c r="F583" i="4"/>
  <c r="C572" i="4"/>
  <c r="F560" i="4"/>
  <c r="C497" i="4"/>
  <c r="F467" i="4"/>
  <c r="F779" i="4"/>
  <c r="F728" i="4"/>
  <c r="C647" i="4"/>
  <c r="C626" i="4"/>
  <c r="F617" i="4"/>
  <c r="F579" i="4"/>
  <c r="F544" i="4"/>
  <c r="C652" i="4"/>
  <c r="C591" i="4"/>
  <c r="C583" i="4"/>
  <c r="C575" i="4"/>
  <c r="C560" i="4"/>
  <c r="C556" i="4"/>
  <c r="F533" i="4"/>
  <c r="F520" i="4"/>
  <c r="F514" i="4"/>
  <c r="C511" i="4"/>
  <c r="C480" i="4"/>
  <c r="C472" i="4"/>
  <c r="C467" i="4"/>
  <c r="C715" i="4"/>
  <c r="F612" i="4"/>
  <c r="C608" i="4"/>
  <c r="F603" i="4"/>
  <c r="C571" i="4"/>
  <c r="C544" i="4"/>
  <c r="F526" i="4"/>
  <c r="F502" i="4"/>
  <c r="C785" i="4"/>
  <c r="C658" i="4"/>
  <c r="F635" i="4"/>
  <c r="F630" i="4"/>
  <c r="F578" i="4"/>
  <c r="F567" i="4"/>
  <c r="C523" i="4"/>
  <c r="C520" i="4"/>
  <c r="C514" i="4"/>
  <c r="C502" i="4"/>
  <c r="C412" i="4"/>
  <c r="F332" i="4"/>
  <c r="F831" i="4"/>
  <c r="C672" i="4"/>
  <c r="F664" i="4"/>
  <c r="C651" i="4"/>
  <c r="F646" i="4"/>
  <c r="C612" i="4"/>
  <c r="F598" i="4"/>
  <c r="C689" i="4"/>
  <c r="C635" i="4"/>
  <c r="C620" i="4"/>
  <c r="F616" i="4"/>
  <c r="C578" i="4"/>
  <c r="F574" i="4"/>
  <c r="C551" i="4"/>
  <c r="F671" i="4"/>
  <c r="F645" i="4"/>
  <c r="C611" i="4"/>
  <c r="C582" i="4"/>
  <c r="C555" i="4"/>
  <c r="C543" i="4"/>
  <c r="F510" i="4"/>
  <c r="C482" i="4"/>
  <c r="C769" i="4"/>
  <c r="C723" i="4"/>
  <c r="F639" i="4"/>
  <c r="F624" i="4"/>
  <c r="F562" i="4"/>
  <c r="C532" i="4"/>
  <c r="F519" i="4"/>
  <c r="C490" i="4"/>
  <c r="F484" i="4"/>
  <c r="F476" i="4"/>
  <c r="F428" i="4"/>
  <c r="C380" i="4"/>
  <c r="F759" i="4"/>
  <c r="F670" i="4"/>
  <c r="C639" i="4"/>
  <c r="F585" i="4"/>
  <c r="F573" i="4"/>
  <c r="C507" i="4"/>
  <c r="F468" i="4"/>
  <c r="F774" i="4"/>
  <c r="F696" i="4"/>
  <c r="C669" i="4"/>
  <c r="C623" i="4"/>
  <c r="F588" i="4"/>
  <c r="C561" i="4"/>
  <c r="F549" i="4"/>
  <c r="C501" i="4"/>
  <c r="F491" i="4"/>
  <c r="C483" i="4"/>
  <c r="F479" i="4"/>
  <c r="F475" i="4"/>
  <c r="F446" i="4"/>
  <c r="C437" i="4"/>
  <c r="C434" i="4"/>
  <c r="C655" i="4"/>
  <c r="C619" i="4"/>
  <c r="F550" i="4"/>
  <c r="C491" i="4"/>
  <c r="C465" i="4"/>
  <c r="C452" i="4"/>
  <c r="C449" i="4"/>
  <c r="C431" i="4"/>
  <c r="C428" i="4"/>
  <c r="F425" i="4"/>
  <c r="C396" i="4"/>
  <c r="F393" i="4"/>
  <c r="F385" i="4"/>
  <c r="C495" i="4"/>
  <c r="F486" i="4"/>
  <c r="F482" i="4"/>
  <c r="C468" i="4"/>
  <c r="F461" i="4"/>
  <c r="C348" i="4"/>
  <c r="F281" i="4"/>
  <c r="F593" i="4"/>
  <c r="C425" i="4"/>
  <c r="F422" i="4"/>
  <c r="F414" i="4"/>
  <c r="C593" i="4"/>
  <c r="F506" i="4"/>
  <c r="F490" i="4"/>
  <c r="C461" i="4"/>
  <c r="C628" i="4"/>
  <c r="F454" i="4"/>
  <c r="C422" i="4"/>
  <c r="F411" i="4"/>
  <c r="C390" i="4"/>
  <c r="F539" i="4"/>
  <c r="C519" i="4"/>
  <c r="C474" i="4"/>
  <c r="C451" i="4"/>
  <c r="F403" i="4"/>
  <c r="F395" i="4"/>
  <c r="F601" i="4"/>
  <c r="C526" i="4"/>
  <c r="F489" i="4"/>
  <c r="F460" i="4"/>
  <c r="F555" i="4"/>
  <c r="F532" i="4"/>
  <c r="C489" i="4"/>
  <c r="C481" i="4"/>
  <c r="F470" i="4"/>
  <c r="F649" i="4"/>
  <c r="F589" i="4"/>
  <c r="C577" i="4"/>
  <c r="F493" i="4"/>
  <c r="C460" i="4"/>
  <c r="F444" i="4"/>
  <c r="C347" i="4"/>
  <c r="C554" i="4"/>
  <c r="F538" i="4"/>
  <c r="C484" i="4"/>
  <c r="F405" i="4"/>
  <c r="C373" i="4"/>
  <c r="F316" i="4"/>
  <c r="C306" i="4"/>
  <c r="F531" i="4"/>
  <c r="F497" i="4"/>
  <c r="C473" i="4"/>
  <c r="F466" i="4"/>
  <c r="C450" i="4"/>
  <c r="C447" i="4"/>
  <c r="F459" i="4"/>
  <c r="F415" i="4"/>
  <c r="C402" i="4"/>
  <c r="F364" i="4"/>
  <c r="F644" i="4"/>
  <c r="F551" i="4"/>
  <c r="C542" i="4"/>
  <c r="C536" i="4"/>
  <c r="C522" i="4"/>
  <c r="C496" i="4"/>
  <c r="F483" i="4"/>
  <c r="F465" i="4"/>
  <c r="F452" i="4"/>
  <c r="F449" i="4"/>
  <c r="F443" i="4"/>
  <c r="C440" i="4"/>
  <c r="F561" i="4"/>
  <c r="C432" i="4"/>
  <c r="C416" i="4"/>
  <c r="F412" i="4"/>
  <c r="C407" i="4"/>
  <c r="C393" i="4"/>
  <c r="C384" i="4"/>
  <c r="F338" i="4"/>
  <c r="C335" i="4"/>
  <c r="F328" i="4"/>
  <c r="F297" i="4"/>
  <c r="C287" i="4"/>
  <c r="F280" i="4"/>
  <c r="F277" i="4"/>
  <c r="C267" i="4"/>
  <c r="C260" i="4"/>
  <c r="C250" i="4"/>
  <c r="C228" i="4"/>
  <c r="F225" i="4"/>
  <c r="C214" i="4"/>
  <c r="C469" i="4"/>
  <c r="C364" i="4"/>
  <c r="C360" i="4"/>
  <c r="C356" i="4"/>
  <c r="F324" i="4"/>
  <c r="C321" i="4"/>
  <c r="F314" i="4"/>
  <c r="F300" i="4"/>
  <c r="C297" i="4"/>
  <c r="C290" i="4"/>
  <c r="C280" i="4"/>
  <c r="C277" i="4"/>
  <c r="F270" i="4"/>
  <c r="F263" i="4"/>
  <c r="C253" i="4"/>
  <c r="C243" i="4"/>
  <c r="C225" i="4"/>
  <c r="F222" i="4"/>
  <c r="C411" i="4"/>
  <c r="C338" i="4"/>
  <c r="C328" i="4"/>
  <c r="C222" i="4"/>
  <c r="C158" i="4"/>
  <c r="F420" i="4"/>
  <c r="F348" i="4"/>
  <c r="C324" i="4"/>
  <c r="C293" i="4"/>
  <c r="F230" i="4"/>
  <c r="F166" i="4"/>
  <c r="C530" i="4"/>
  <c r="C488" i="4"/>
  <c r="C387" i="4"/>
  <c r="F334" i="4"/>
  <c r="C310" i="4"/>
  <c r="F306" i="4"/>
  <c r="C230" i="4"/>
  <c r="C166" i="4"/>
  <c r="C476" i="4"/>
  <c r="C456" i="4"/>
  <c r="F437" i="4"/>
  <c r="C415" i="4"/>
  <c r="F396" i="4"/>
  <c r="F313" i="4"/>
  <c r="C296" i="4"/>
  <c r="F276" i="4"/>
  <c r="C269" i="4"/>
  <c r="F242" i="4"/>
  <c r="F224" i="4"/>
  <c r="F213" i="4"/>
  <c r="F199" i="4"/>
  <c r="F188" i="4"/>
  <c r="F174" i="4"/>
  <c r="C585" i="4"/>
  <c r="C419" i="4"/>
  <c r="F410" i="4"/>
  <c r="F391" i="4"/>
  <c r="C370" i="4"/>
  <c r="C355" i="4"/>
  <c r="C344" i="4"/>
  <c r="C337" i="4"/>
  <c r="C320" i="4"/>
  <c r="F309" i="4"/>
  <c r="C444" i="4"/>
  <c r="C410" i="4"/>
  <c r="C405" i="4"/>
  <c r="C391" i="4"/>
  <c r="C378" i="4"/>
  <c r="C351" i="4"/>
  <c r="F323" i="4"/>
  <c r="F292" i="4"/>
  <c r="C282" i="4"/>
  <c r="C279" i="4"/>
  <c r="F272" i="4"/>
  <c r="F255" i="4"/>
  <c r="F221" i="4"/>
  <c r="C395" i="4"/>
  <c r="F347" i="4"/>
  <c r="F333" i="4"/>
  <c r="F319" i="4"/>
  <c r="C316" i="4"/>
  <c r="C309" i="4"/>
  <c r="F265" i="4"/>
  <c r="F232" i="4"/>
  <c r="C221" i="4"/>
  <c r="C207" i="4"/>
  <c r="C196" i="4"/>
  <c r="C182" i="4"/>
  <c r="C168" i="4"/>
  <c r="C157" i="4"/>
  <c r="C143" i="4"/>
  <c r="C132" i="4"/>
  <c r="C118" i="4"/>
  <c r="C110" i="4"/>
  <c r="C102" i="4"/>
  <c r="C94" i="4"/>
  <c r="C86" i="4"/>
  <c r="C78" i="4"/>
  <c r="C66" i="4"/>
  <c r="C67" i="4" s="1"/>
  <c r="C68" i="4" s="1"/>
  <c r="C69" i="4" s="1"/>
  <c r="C70" i="4" s="1"/>
  <c r="C71" i="4" s="1"/>
  <c r="C72" i="4" s="1"/>
  <c r="C73" i="4" s="1"/>
  <c r="C74" i="4" s="1"/>
  <c r="C75" i="4" s="1"/>
  <c r="C76" i="4" s="1"/>
  <c r="C77" i="4" s="1"/>
  <c r="C62" i="4"/>
  <c r="C58" i="4"/>
  <c r="C54" i="4"/>
  <c r="C50" i="4"/>
  <c r="C46" i="4"/>
  <c r="C42" i="4"/>
  <c r="F597" i="4"/>
  <c r="C323" i="4"/>
  <c r="C302" i="4"/>
  <c r="F295" i="4"/>
  <c r="C285" i="4"/>
  <c r="F258" i="4"/>
  <c r="F248" i="4"/>
  <c r="C235" i="4"/>
  <c r="C232" i="4"/>
  <c r="C218" i="4"/>
  <c r="C193" i="4"/>
  <c r="F190" i="4"/>
  <c r="F179" i="4"/>
  <c r="C154" i="4"/>
  <c r="C129" i="4"/>
  <c r="F126" i="4"/>
  <c r="C537" i="4"/>
  <c r="F377" i="4"/>
  <c r="F373" i="4"/>
  <c r="F365" i="4"/>
  <c r="C333" i="4"/>
  <c r="C319" i="4"/>
  <c r="F298" i="4"/>
  <c r="C295" i="4"/>
  <c r="C275" i="4"/>
  <c r="C190" i="4"/>
  <c r="C126" i="4"/>
  <c r="F434" i="4"/>
  <c r="C413" i="4"/>
  <c r="F369" i="4"/>
  <c r="C298" i="4"/>
  <c r="F278" i="4"/>
  <c r="C261" i="4"/>
  <c r="F254" i="4"/>
  <c r="F244" i="4"/>
  <c r="F198" i="4"/>
  <c r="F134" i="4"/>
  <c r="F462" i="4"/>
  <c r="C399" i="4"/>
  <c r="C385" i="4"/>
  <c r="C365" i="4"/>
  <c r="F315" i="4"/>
  <c r="F301" i="4"/>
  <c r="C281" i="4"/>
  <c r="C278" i="4"/>
  <c r="C254" i="4"/>
  <c r="C244" i="4"/>
  <c r="C198" i="4"/>
  <c r="C134" i="4"/>
  <c r="F492" i="4"/>
  <c r="C427" i="4"/>
  <c r="C372" i="4"/>
  <c r="C403" i="4"/>
  <c r="F356" i="4"/>
  <c r="F267" i="4"/>
  <c r="C242" i="4"/>
  <c r="C234" i="4"/>
  <c r="F196" i="4"/>
  <c r="C186" i="4"/>
  <c r="F175" i="4"/>
  <c r="C142" i="4"/>
  <c r="F119" i="4"/>
  <c r="F103" i="4"/>
  <c r="F60" i="4"/>
  <c r="F44" i="4"/>
  <c r="C34" i="4"/>
  <c r="F24" i="4"/>
  <c r="F14" i="4"/>
  <c r="F346" i="4"/>
  <c r="F250" i="4"/>
  <c r="F206" i="4"/>
  <c r="C175" i="4"/>
  <c r="F160" i="4"/>
  <c r="C60" i="4"/>
  <c r="C44" i="4"/>
  <c r="C24" i="4"/>
  <c r="C14" i="4"/>
  <c r="F4" i="4"/>
  <c r="C389" i="4"/>
  <c r="F318" i="4"/>
  <c r="F282" i="4"/>
  <c r="F274" i="4"/>
  <c r="F257" i="4"/>
  <c r="C206" i="4"/>
  <c r="F200" i="4"/>
  <c r="F195" i="4"/>
  <c r="F185" i="4"/>
  <c r="C160" i="4"/>
  <c r="F146" i="4"/>
  <c r="F136" i="4"/>
  <c r="F132" i="4"/>
  <c r="F114" i="4"/>
  <c r="F106" i="4"/>
  <c r="F95" i="4"/>
  <c r="F54" i="4"/>
  <c r="F38" i="4"/>
  <c r="C4" i="4"/>
  <c r="F376" i="4"/>
  <c r="C346" i="4"/>
  <c r="C274" i="4"/>
  <c r="C257" i="4"/>
  <c r="C200" i="4"/>
  <c r="C185" i="4"/>
  <c r="F150" i="4"/>
  <c r="C146" i="4"/>
  <c r="C136" i="4"/>
  <c r="C114" i="4"/>
  <c r="F110" i="4"/>
  <c r="C106" i="4"/>
  <c r="C38" i="4"/>
  <c r="C33" i="4"/>
  <c r="F28" i="4"/>
  <c r="F18" i="4"/>
  <c r="F240" i="4"/>
  <c r="F211" i="4"/>
  <c r="C174" i="4"/>
  <c r="F164" i="4"/>
  <c r="C150" i="4"/>
  <c r="F122" i="4"/>
  <c r="F118" i="4"/>
  <c r="F102" i="4"/>
  <c r="F98" i="4"/>
  <c r="F87" i="4"/>
  <c r="F83" i="4"/>
  <c r="F64" i="4"/>
  <c r="F48" i="4"/>
  <c r="C28" i="4"/>
  <c r="C18" i="4"/>
  <c r="F8" i="4"/>
  <c r="F353" i="4"/>
  <c r="F335" i="4"/>
  <c r="C289" i="4"/>
  <c r="F247" i="4"/>
  <c r="F231" i="4"/>
  <c r="C224" i="4"/>
  <c r="F217" i="4"/>
  <c r="F189" i="4"/>
  <c r="C164" i="4"/>
  <c r="C122" i="4"/>
  <c r="C98" i="4"/>
  <c r="C64" i="4"/>
  <c r="C48" i="4"/>
  <c r="C8" i="4"/>
  <c r="C353" i="4"/>
  <c r="C247" i="4"/>
  <c r="C231" i="4"/>
  <c r="C217" i="4"/>
  <c r="F210" i="4"/>
  <c r="C199" i="4"/>
  <c r="C189" i="4"/>
  <c r="F135" i="4"/>
  <c r="F113" i="4"/>
  <c r="F105" i="4"/>
  <c r="F94" i="4"/>
  <c r="F90" i="4"/>
  <c r="F79" i="4"/>
  <c r="F58" i="4"/>
  <c r="F42" i="4"/>
  <c r="F32" i="4"/>
  <c r="F22" i="4"/>
  <c r="A3" i="4"/>
  <c r="F325" i="4"/>
  <c r="C210" i="4"/>
  <c r="F178" i="4"/>
  <c r="F168" i="4"/>
  <c r="F149" i="4"/>
  <c r="C135" i="4"/>
  <c r="F117" i="4"/>
  <c r="C113" i="4"/>
  <c r="C105" i="4"/>
  <c r="C90" i="4"/>
  <c r="C32" i="4"/>
  <c r="C22" i="4"/>
  <c r="F12" i="4"/>
  <c r="F372" i="4"/>
  <c r="F342" i="4"/>
  <c r="F279" i="4"/>
  <c r="C178" i="4"/>
  <c r="F163" i="4"/>
  <c r="C149" i="4"/>
  <c r="F125" i="4"/>
  <c r="F121" i="4"/>
  <c r="C117" i="4"/>
  <c r="F101" i="4"/>
  <c r="F97" i="4"/>
  <c r="F86" i="4"/>
  <c r="F82" i="4"/>
  <c r="F52" i="4"/>
  <c r="C12" i="4"/>
  <c r="C262" i="4"/>
  <c r="C209" i="4"/>
  <c r="C188" i="4"/>
  <c r="F183" i="4"/>
  <c r="F167" i="4"/>
  <c r="F158" i="4"/>
  <c r="F153" i="4"/>
  <c r="F144" i="4"/>
  <c r="C125" i="4"/>
  <c r="C121" i="4"/>
  <c r="C101" i="4"/>
  <c r="C97" i="4"/>
  <c r="C82" i="4"/>
  <c r="C57" i="4"/>
  <c r="C52" i="4"/>
  <c r="C41" i="4"/>
  <c r="F36" i="4"/>
  <c r="F26" i="4"/>
  <c r="F360" i="4"/>
  <c r="C332" i="4"/>
  <c r="C304" i="4"/>
  <c r="C237" i="4"/>
  <c r="F89" i="4"/>
  <c r="F78" i="4"/>
  <c r="F62" i="4"/>
  <c r="F46" i="4"/>
  <c r="C36" i="4"/>
  <c r="C26" i="4"/>
  <c r="F16" i="4"/>
  <c r="F6" i="4"/>
  <c r="F294" i="4"/>
  <c r="F172" i="4"/>
  <c r="C89" i="4"/>
  <c r="C16" i="4"/>
  <c r="C6" i="4"/>
  <c r="C349" i="4"/>
  <c r="C294" i="4"/>
  <c r="F214" i="4"/>
  <c r="F208" i="4"/>
  <c r="F182" i="4"/>
  <c r="F124" i="4"/>
  <c r="F81" i="4"/>
  <c r="F56" i="4"/>
  <c r="F40" i="4"/>
  <c r="F30" i="4"/>
  <c r="F380" i="4"/>
  <c r="C252" i="4"/>
  <c r="F228" i="4"/>
  <c r="F220" i="4"/>
  <c r="F197" i="4"/>
  <c r="F157" i="4"/>
  <c r="F143" i="4"/>
  <c r="F128" i="4"/>
  <c r="C124" i="4"/>
  <c r="C81" i="4"/>
  <c r="C56" i="4"/>
  <c r="C40" i="4"/>
  <c r="C30" i="4"/>
  <c r="F20" i="4"/>
  <c r="F234" i="4"/>
  <c r="C213" i="4"/>
  <c r="F207" i="4"/>
  <c r="F186" i="4"/>
  <c r="C181" i="4"/>
  <c r="C161" i="4"/>
  <c r="F156" i="4"/>
  <c r="F147" i="4"/>
  <c r="F142" i="4"/>
  <c r="F111" i="4"/>
  <c r="C88" i="4"/>
  <c r="F34" i="4"/>
  <c r="C128" i="4"/>
  <c r="C301" i="4"/>
  <c r="C20" i="4"/>
  <c r="F181" i="4"/>
  <c r="C284" i="4"/>
  <c r="C5" i="4"/>
  <c r="C311" i="4"/>
  <c r="C357" i="4"/>
  <c r="C220" i="4"/>
  <c r="F133" i="4"/>
  <c r="F107" i="4"/>
  <c r="F161" i="4"/>
  <c r="F66" i="4"/>
  <c r="C276" i="4"/>
  <c r="F171" i="4"/>
  <c r="F50" i="4"/>
  <c r="A3" i="2"/>
  <c r="AA3" i="1"/>
  <c r="B1248" i="4"/>
  <c r="B1254" i="4"/>
  <c r="B1222" i="4"/>
  <c r="B1260" i="4"/>
  <c r="B1228" i="4"/>
  <c r="B1196" i="4"/>
  <c r="B1184" i="4"/>
  <c r="B1134" i="4"/>
  <c r="B1266" i="4"/>
  <c r="B1234" i="4"/>
  <c r="B1240" i="4"/>
  <c r="B1246" i="4"/>
  <c r="B1214" i="4"/>
  <c r="B1174" i="4"/>
  <c r="B1252" i="4"/>
  <c r="B1220" i="4"/>
  <c r="B1258" i="4"/>
  <c r="B1226" i="4"/>
  <c r="B1264" i="4"/>
  <c r="B1232" i="4"/>
  <c r="B1200" i="4"/>
  <c r="B1238" i="4"/>
  <c r="B1182" i="4"/>
  <c r="B1244" i="4"/>
  <c r="B1250" i="4"/>
  <c r="B1218" i="4"/>
  <c r="B1256" i="4"/>
  <c r="B1224" i="4"/>
  <c r="B1242" i="4"/>
  <c r="B1210" i="4"/>
  <c r="B1236" i="4"/>
  <c r="B1102" i="4"/>
  <c r="B1084" i="4"/>
  <c r="B1052" i="4"/>
  <c r="B1020" i="4"/>
  <c r="B1204" i="4"/>
  <c r="B1078" i="4"/>
  <c r="B1046" i="4"/>
  <c r="B1014" i="4"/>
  <c r="B1110" i="4"/>
  <c r="B1142" i="4"/>
  <c r="B1136" i="4"/>
  <c r="B1106" i="4"/>
  <c r="B1092" i="4"/>
  <c r="B1060" i="4"/>
  <c r="B1086" i="4"/>
  <c r="B1054" i="4"/>
  <c r="B1164" i="4"/>
  <c r="B1124" i="4"/>
  <c r="B1080" i="4"/>
  <c r="B1048" i="4"/>
  <c r="B1016" i="4"/>
  <c r="B1158" i="4"/>
  <c r="B1074" i="4"/>
  <c r="B1042" i="4"/>
  <c r="B1010" i="4"/>
  <c r="B996" i="4"/>
  <c r="B1112" i="4"/>
  <c r="B1230" i="4"/>
  <c r="B1198" i="4"/>
  <c r="B1096" i="4"/>
  <c r="B1064" i="4"/>
  <c r="B1032" i="4"/>
  <c r="B954" i="4"/>
  <c r="B949" i="4"/>
  <c r="B1050" i="4"/>
  <c r="B1028" i="4"/>
  <c r="B998" i="4"/>
  <c r="B985" i="4"/>
  <c r="B974" i="4"/>
  <c r="B966" i="4"/>
  <c r="B961" i="4"/>
  <c r="B982" i="4"/>
  <c r="B1162" i="4"/>
  <c r="B1022" i="4"/>
  <c r="B997" i="4"/>
  <c r="B976" i="4"/>
  <c r="B968" i="4"/>
  <c r="B990" i="4"/>
  <c r="B984" i="4"/>
  <c r="B981" i="4"/>
  <c r="B973" i="4"/>
  <c r="B1176" i="4"/>
  <c r="B987" i="4"/>
  <c r="B1122" i="4"/>
  <c r="B1262" i="4"/>
  <c r="B1108" i="4"/>
  <c r="B1082" i="4"/>
  <c r="B1070" i="4"/>
  <c r="B1150" i="4"/>
  <c r="B1024" i="4"/>
  <c r="B995" i="4"/>
  <c r="B964" i="4"/>
  <c r="B941" i="4"/>
  <c r="B938" i="4"/>
  <c r="B977" i="4"/>
  <c r="B999" i="4"/>
  <c r="B902" i="4"/>
  <c r="B972" i="4"/>
  <c r="B967" i="4"/>
  <c r="B963" i="4"/>
  <c r="B948" i="4"/>
  <c r="B918" i="4"/>
  <c r="B959" i="4"/>
  <c r="B934" i="4"/>
  <c r="B908" i="4"/>
  <c r="B886" i="4"/>
  <c r="B842" i="4"/>
  <c r="B837" i="4"/>
  <c r="B810" i="4"/>
  <c r="B796" i="4"/>
  <c r="B780" i="4"/>
  <c r="B758" i="4"/>
  <c r="B732" i="4"/>
  <c r="B716" i="4"/>
  <c r="B700" i="4"/>
  <c r="B684" i="4"/>
  <c r="B911" i="4"/>
  <c r="B895" i="4"/>
  <c r="B927" i="4"/>
  <c r="B975" i="4"/>
  <c r="B962" i="4"/>
  <c r="B947" i="4"/>
  <c r="B943" i="4"/>
  <c r="B917" i="4"/>
  <c r="B980" i="4"/>
  <c r="B958" i="4"/>
  <c r="B885" i="4"/>
  <c r="B882" i="4"/>
  <c r="B879" i="4"/>
  <c r="B1038" i="4"/>
  <c r="B919" i="4"/>
  <c r="B909" i="4"/>
  <c r="B906" i="4"/>
  <c r="B807" i="4"/>
  <c r="B739" i="4"/>
  <c r="B932" i="4"/>
  <c r="B878" i="4"/>
  <c r="B856" i="4"/>
  <c r="B843" i="4"/>
  <c r="B840" i="4"/>
  <c r="B793" i="4"/>
  <c r="B774" i="4"/>
  <c r="B887" i="4"/>
  <c r="B874" i="4"/>
  <c r="B846" i="4"/>
  <c r="B825" i="4"/>
  <c r="B804" i="4"/>
  <c r="B779" i="4"/>
  <c r="B766" i="4"/>
  <c r="B706" i="4"/>
  <c r="B790" i="4"/>
  <c r="B771" i="4"/>
  <c r="B763" i="4"/>
  <c r="B733" i="4"/>
  <c r="B714" i="4"/>
  <c r="B711" i="4"/>
  <c r="B676" i="4"/>
  <c r="B663" i="4"/>
  <c r="B658" i="4"/>
  <c r="B862" i="4"/>
  <c r="B852" i="4"/>
  <c r="B815" i="4"/>
  <c r="B787" i="4"/>
  <c r="B668" i="4"/>
  <c r="B903" i="4"/>
  <c r="B809" i="4"/>
  <c r="B855" i="4"/>
  <c r="B839" i="4"/>
  <c r="B792" i="4"/>
  <c r="B784" i="4"/>
  <c r="B781" i="4"/>
  <c r="B833" i="4"/>
  <c r="B824" i="4"/>
  <c r="B806" i="4"/>
  <c r="B969" i="4"/>
  <c r="B942" i="4"/>
  <c r="B848" i="4"/>
  <c r="B803" i="4"/>
  <c r="B778" i="4"/>
  <c r="B868" i="4"/>
  <c r="B983" i="4"/>
  <c r="B814" i="4"/>
  <c r="B811" i="4"/>
  <c r="B800" i="4"/>
  <c r="B797" i="4"/>
  <c r="B786" i="4"/>
  <c r="B864" i="4"/>
  <c r="B854" i="4"/>
  <c r="B841" i="4"/>
  <c r="B835" i="4"/>
  <c r="B820" i="4"/>
  <c r="B775" i="4"/>
  <c r="B752" i="4"/>
  <c r="B953" i="4"/>
  <c r="B838" i="4"/>
  <c r="B726" i="4"/>
  <c r="B926" i="4"/>
  <c r="B863" i="4"/>
  <c r="B816" i="4"/>
  <c r="B813" i="4"/>
  <c r="B707" i="4"/>
  <c r="B679" i="4"/>
  <c r="B667" i="4"/>
  <c r="B632" i="4"/>
  <c r="B608" i="4"/>
  <c r="B555" i="4"/>
  <c r="B526" i="4"/>
  <c r="B514" i="4"/>
  <c r="B509" i="4"/>
  <c r="B497" i="4"/>
  <c r="B476" i="4"/>
  <c r="B850" i="4"/>
  <c r="B746" i="4"/>
  <c r="B710" i="4"/>
  <c r="B685" i="4"/>
  <c r="B682" i="4"/>
  <c r="B646" i="4"/>
  <c r="B643" i="4"/>
  <c r="B640" i="4"/>
  <c r="B613" i="4"/>
  <c r="B768" i="4"/>
  <c r="B736" i="4"/>
  <c r="B688" i="4"/>
  <c r="B602" i="4"/>
  <c r="B594" i="4"/>
  <c r="B802" i="4"/>
  <c r="B740" i="4"/>
  <c r="B731" i="4"/>
  <c r="B721" i="4"/>
  <c r="B691" i="4"/>
  <c r="B745" i="4"/>
  <c r="B717" i="4"/>
  <c r="B698" i="4"/>
  <c r="B675" i="4"/>
  <c r="B672" i="4"/>
  <c r="B669" i="4"/>
  <c r="B651" i="4"/>
  <c r="B648" i="4"/>
  <c r="B694" i="4"/>
  <c r="B875" i="4"/>
  <c r="B750" i="4"/>
  <c r="B730" i="4"/>
  <c r="B847" i="4"/>
  <c r="B701" i="4"/>
  <c r="B697" i="4"/>
  <c r="B628" i="4"/>
  <c r="B749" i="4"/>
  <c r="B720" i="4"/>
  <c r="B729" i="4"/>
  <c r="B708" i="4"/>
  <c r="B585" i="4"/>
  <c r="B760" i="4"/>
  <c r="B738" i="4"/>
  <c r="B674" i="4"/>
  <c r="B630" i="4"/>
  <c r="B614" i="4"/>
  <c r="B742" i="4"/>
  <c r="B723" i="4"/>
  <c r="B715" i="4"/>
  <c r="B696" i="4"/>
  <c r="B670" i="4"/>
  <c r="B664" i="4"/>
  <c r="B561" i="4"/>
  <c r="B576" i="4"/>
  <c r="B531" i="4"/>
  <c r="B653" i="4"/>
  <c r="B627" i="4"/>
  <c r="B588" i="4"/>
  <c r="B549" i="4"/>
  <c r="B541" i="4"/>
  <c r="B521" i="4"/>
  <c r="B512" i="4"/>
  <c r="B506" i="4"/>
  <c r="B592" i="4"/>
  <c r="B568" i="4"/>
  <c r="B452" i="4"/>
  <c r="B659" i="4"/>
  <c r="B604" i="4"/>
  <c r="B600" i="4"/>
  <c r="B572" i="4"/>
  <c r="B666" i="4"/>
  <c r="B636" i="4"/>
  <c r="B537" i="4"/>
  <c r="B530" i="4"/>
  <c r="B491" i="4"/>
  <c r="B483" i="4"/>
  <c r="B652" i="4"/>
  <c r="B641" i="4"/>
  <c r="B617" i="4"/>
  <c r="B583" i="4"/>
  <c r="B560" i="4"/>
  <c r="B511" i="4"/>
  <c r="B571" i="4"/>
  <c r="B625" i="4"/>
  <c r="B603" i="4"/>
  <c r="B689" i="4"/>
  <c r="B620" i="4"/>
  <c r="B616" i="4"/>
  <c r="B598" i="4"/>
  <c r="B578" i="4"/>
  <c r="B536" i="4"/>
  <c r="B496" i="4"/>
  <c r="B678" i="4"/>
  <c r="B656" i="4"/>
  <c r="B634" i="4"/>
  <c r="B611" i="4"/>
  <c r="B582" i="4"/>
  <c r="B543" i="4"/>
  <c r="B539" i="4"/>
  <c r="B769" i="4"/>
  <c r="B510" i="4"/>
  <c r="B490" i="4"/>
  <c r="B619" i="4"/>
  <c r="B601" i="4"/>
  <c r="B577" i="4"/>
  <c r="B644" i="4"/>
  <c r="B542" i="4"/>
  <c r="B508" i="4"/>
  <c r="B472" i="4"/>
  <c r="B440" i="4"/>
  <c r="B529" i="4"/>
  <c r="B446" i="4"/>
  <c r="B434" i="4"/>
  <c r="B559" i="4"/>
  <c r="B507" i="4"/>
  <c r="B475" i="4"/>
  <c r="B465" i="4"/>
  <c r="B449" i="4"/>
  <c r="B431" i="4"/>
  <c r="B428" i="4"/>
  <c r="B412" i="4"/>
  <c r="B396" i="4"/>
  <c r="B495" i="4"/>
  <c r="B468" i="4"/>
  <c r="B458" i="4"/>
  <c r="B558" i="4"/>
  <c r="B528" i="4"/>
  <c r="B520" i="4"/>
  <c r="B486" i="4"/>
  <c r="B409" i="4"/>
  <c r="B393" i="4"/>
  <c r="B382" i="4"/>
  <c r="B353" i="4"/>
  <c r="B335" i="4"/>
  <c r="B330" i="4"/>
  <c r="B296" i="4"/>
  <c r="B293" i="4"/>
  <c r="B547" i="4"/>
  <c r="B414" i="4"/>
  <c r="B494" i="4"/>
  <c r="B422" i="4"/>
  <c r="B390" i="4"/>
  <c r="B519" i="4"/>
  <c r="B474" i="4"/>
  <c r="B454" i="4"/>
  <c r="B451" i="4"/>
  <c r="B662" i="4"/>
  <c r="B546" i="4"/>
  <c r="B467" i="4"/>
  <c r="B457" i="4"/>
  <c r="B489" i="4"/>
  <c r="B365" i="4"/>
  <c r="B360" i="4"/>
  <c r="B324" i="4"/>
  <c r="B319" i="4"/>
  <c r="B493" i="4"/>
  <c r="B470" i="4"/>
  <c r="B460" i="4"/>
  <c r="B554" i="4"/>
  <c r="B484" i="4"/>
  <c r="B523" i="4"/>
  <c r="B456" i="4"/>
  <c r="B378" i="4"/>
  <c r="B573" i="4"/>
  <c r="B462" i="4"/>
  <c r="B459" i="4"/>
  <c r="B380" i="4"/>
  <c r="B372" i="4"/>
  <c r="B346" i="4"/>
  <c r="B342" i="4"/>
  <c r="B318" i="4"/>
  <c r="B432" i="4"/>
  <c r="B407" i="4"/>
  <c r="B287" i="4"/>
  <c r="B267" i="4"/>
  <c r="B260" i="4"/>
  <c r="B250" i="4"/>
  <c r="B228" i="4"/>
  <c r="B447" i="4"/>
  <c r="B402" i="4"/>
  <c r="B364" i="4"/>
  <c r="B356" i="4"/>
  <c r="B290" i="4"/>
  <c r="B280" i="4"/>
  <c r="B502" i="4"/>
  <c r="B426" i="4"/>
  <c r="B411" i="4"/>
  <c r="B338" i="4"/>
  <c r="B328" i="4"/>
  <c r="B222" i="4"/>
  <c r="B158" i="4"/>
  <c r="B379" i="4"/>
  <c r="B371" i="4"/>
  <c r="B367" i="4"/>
  <c r="B331" i="4"/>
  <c r="B317" i="4"/>
  <c r="B387" i="4"/>
  <c r="B348" i="4"/>
  <c r="B230" i="4"/>
  <c r="B415" i="4"/>
  <c r="B327" i="4"/>
  <c r="B306" i="4"/>
  <c r="B419" i="4"/>
  <c r="B370" i="4"/>
  <c r="B355" i="4"/>
  <c r="B344" i="4"/>
  <c r="B337" i="4"/>
  <c r="B313" i="4"/>
  <c r="B299" i="4"/>
  <c r="B289" i="4"/>
  <c r="B276" i="4"/>
  <c r="B262" i="4"/>
  <c r="B252" i="4"/>
  <c r="B245" i="4"/>
  <c r="B242" i="4"/>
  <c r="B224" i="4"/>
  <c r="B213" i="4"/>
  <c r="B444" i="4"/>
  <c r="B410" i="4"/>
  <c r="B391" i="4"/>
  <c r="B366" i="4"/>
  <c r="B351" i="4"/>
  <c r="B292" i="4"/>
  <c r="B272" i="4"/>
  <c r="B395" i="4"/>
  <c r="B316" i="4"/>
  <c r="B265" i="4"/>
  <c r="B221" i="4"/>
  <c r="B207" i="4"/>
  <c r="B196" i="4"/>
  <c r="B182" i="4"/>
  <c r="B168" i="4"/>
  <c r="B157" i="4"/>
  <c r="B143" i="4"/>
  <c r="B132" i="4"/>
  <c r="B118" i="4"/>
  <c r="B110" i="4"/>
  <c r="B473" i="4"/>
  <c r="B323" i="4"/>
  <c r="B235" i="4"/>
  <c r="B610" i="4"/>
  <c r="B377" i="4"/>
  <c r="B333" i="4"/>
  <c r="B190" i="4"/>
  <c r="B126" i="4"/>
  <c r="B413" i="4"/>
  <c r="B298" i="4"/>
  <c r="B261" i="4"/>
  <c r="B480" i="4"/>
  <c r="B234" i="4"/>
  <c r="B142" i="4"/>
  <c r="B34" i="4"/>
  <c r="B175" i="4"/>
  <c r="B76" i="4"/>
  <c r="B60" i="4"/>
  <c r="B44" i="4"/>
  <c r="B24" i="4"/>
  <c r="B14" i="4"/>
  <c r="B308" i="4"/>
  <c r="B206" i="4"/>
  <c r="B195" i="4"/>
  <c r="B160" i="4"/>
  <c r="B70" i="4"/>
  <c r="B54" i="4"/>
  <c r="B4" i="4"/>
  <c r="B281" i="4"/>
  <c r="B257" i="4"/>
  <c r="B200" i="4"/>
  <c r="B136" i="4"/>
  <c r="B114" i="4"/>
  <c r="B106" i="4"/>
  <c r="B75" i="4"/>
  <c r="B59" i="4"/>
  <c r="B43" i="4"/>
  <c r="B38" i="4"/>
  <c r="B33" i="4"/>
  <c r="B23" i="4"/>
  <c r="B399" i="4"/>
  <c r="B174" i="4"/>
  <c r="B150" i="4"/>
  <c r="B102" i="4"/>
  <c r="B28" i="4"/>
  <c r="B18" i="4"/>
  <c r="B239" i="4"/>
  <c r="B164" i="4"/>
  <c r="B98" i="4"/>
  <c r="B64" i="4"/>
  <c r="B48" i="4"/>
  <c r="B8" i="4"/>
  <c r="B247" i="4"/>
  <c r="B231" i="4"/>
  <c r="B199" i="4"/>
  <c r="B189" i="4"/>
  <c r="B94" i="4"/>
  <c r="B74" i="4"/>
  <c r="B58" i="4"/>
  <c r="B42" i="4"/>
  <c r="B315" i="4"/>
  <c r="B135" i="4"/>
  <c r="B113" i="4"/>
  <c r="B105" i="4"/>
  <c r="B90" i="4"/>
  <c r="B32" i="4"/>
  <c r="B22" i="4"/>
  <c r="B254" i="4"/>
  <c r="B198" i="4"/>
  <c r="B178" i="4"/>
  <c r="B163" i="4"/>
  <c r="B149" i="4"/>
  <c r="B117" i="4"/>
  <c r="B86" i="4"/>
  <c r="B12" i="4"/>
  <c r="B450" i="4"/>
  <c r="B188" i="4"/>
  <c r="B134" i="4"/>
  <c r="B125" i="4"/>
  <c r="B101" i="4"/>
  <c r="B97" i="4"/>
  <c r="B82" i="4"/>
  <c r="B73" i="4"/>
  <c r="B68" i="4"/>
  <c r="B57" i="4"/>
  <c r="B52" i="4"/>
  <c r="B41" i="4"/>
  <c r="B31" i="4"/>
  <c r="B332" i="4"/>
  <c r="B269" i="4"/>
  <c r="B237" i="4"/>
  <c r="B78" i="4"/>
  <c r="B62" i="4"/>
  <c r="B46" i="4"/>
  <c r="B36" i="4"/>
  <c r="B26" i="4"/>
  <c r="B244" i="4"/>
  <c r="B203" i="4"/>
  <c r="B120" i="4"/>
  <c r="B116" i="4"/>
  <c r="B104" i="4"/>
  <c r="B93" i="4"/>
  <c r="B89" i="4"/>
  <c r="B67" i="4"/>
  <c r="B51" i="4"/>
  <c r="B16" i="4"/>
  <c r="B6" i="4"/>
  <c r="B369" i="4"/>
  <c r="B349" i="4"/>
  <c r="B214" i="4"/>
  <c r="B311" i="4"/>
  <c r="B301" i="4"/>
  <c r="B284" i="4"/>
  <c r="B259" i="4"/>
  <c r="B227" i="4"/>
  <c r="B220" i="4"/>
  <c r="B128" i="4"/>
  <c r="B92" i="4"/>
  <c r="B66" i="4"/>
  <c r="B50" i="4"/>
  <c r="B20" i="4"/>
  <c r="B10" i="4"/>
  <c r="B5" i="4"/>
  <c r="B61" i="4"/>
  <c r="B138" i="4"/>
  <c r="B166" i="4"/>
  <c r="B124" i="4"/>
  <c r="B85" i="4"/>
  <c r="B72" i="4"/>
  <c r="B45" i="4"/>
  <c r="B30" i="4"/>
  <c r="B96" i="4"/>
  <c r="B56" i="4"/>
  <c r="B15" i="4"/>
  <c r="B81" i="4"/>
  <c r="B40" i="4"/>
  <c r="B202" i="4"/>
  <c r="B25" i="4"/>
  <c r="B77" i="4"/>
  <c r="B1268" i="4"/>
  <c r="D1123" i="4"/>
  <c r="D1112" i="4"/>
  <c r="D1119" i="4"/>
  <c r="D1133" i="4"/>
  <c r="D1168" i="4"/>
  <c r="D1159" i="4"/>
  <c r="D1166" i="4"/>
  <c r="D1143" i="4"/>
  <c r="D1081" i="4"/>
  <c r="D1049" i="4"/>
  <c r="D1017" i="4"/>
  <c r="D997" i="4"/>
  <c r="D1131" i="4"/>
  <c r="D1120" i="4"/>
  <c r="D1110" i="4"/>
  <c r="D1075" i="4"/>
  <c r="D1043" i="4"/>
  <c r="D1011" i="4"/>
  <c r="D1125" i="4"/>
  <c r="D1069" i="4"/>
  <c r="D1037" i="4"/>
  <c r="D1095" i="4"/>
  <c r="D1063" i="4"/>
  <c r="D1031" i="4"/>
  <c r="D1180" i="4"/>
  <c r="D1089" i="4"/>
  <c r="D1057" i="4"/>
  <c r="D1025" i="4"/>
  <c r="D1147" i="4"/>
  <c r="D1124" i="4"/>
  <c r="D1083" i="4"/>
  <c r="D1051" i="4"/>
  <c r="D1113" i="4"/>
  <c r="D1109" i="4"/>
  <c r="D1077" i="4"/>
  <c r="D1045" i="4"/>
  <c r="D1118" i="4"/>
  <c r="D1071" i="4"/>
  <c r="D1039" i="4"/>
  <c r="D1097" i="4"/>
  <c r="D1065" i="4"/>
  <c r="D1033" i="4"/>
  <c r="D1091" i="4"/>
  <c r="D1059" i="4"/>
  <c r="D1027" i="4"/>
  <c r="D1151" i="4"/>
  <c r="D1085" i="4"/>
  <c r="D1053" i="4"/>
  <c r="D1021" i="4"/>
  <c r="D1138" i="4"/>
  <c r="D1111" i="4"/>
  <c r="D1099" i="4"/>
  <c r="D1067" i="4"/>
  <c r="D1155" i="4"/>
  <c r="D1087" i="4"/>
  <c r="D1055" i="4"/>
  <c r="D1023" i="4"/>
  <c r="D1093" i="4"/>
  <c r="D1019" i="4"/>
  <c r="D974" i="4"/>
  <c r="D966" i="4"/>
  <c r="D982" i="4"/>
  <c r="D1073" i="4"/>
  <c r="D1162" i="4"/>
  <c r="D1132" i="4"/>
  <c r="D1117" i="4"/>
  <c r="D1079" i="4"/>
  <c r="D1061" i="4"/>
  <c r="D981" i="4"/>
  <c r="D1013" i="4"/>
  <c r="D987" i="4"/>
  <c r="D960" i="4"/>
  <c r="D1047" i="4"/>
  <c r="D1041" i="4"/>
  <c r="D989" i="4"/>
  <c r="D1003" i="4"/>
  <c r="D1035" i="4"/>
  <c r="D980" i="4"/>
  <c r="D1029" i="4"/>
  <c r="D912" i="4"/>
  <c r="D902" i="4"/>
  <c r="D896" i="4"/>
  <c r="D948" i="4"/>
  <c r="D928" i="4"/>
  <c r="D918" i="4"/>
  <c r="D863" i="4"/>
  <c r="D934" i="4"/>
  <c r="D908" i="4"/>
  <c r="D886" i="4"/>
  <c r="D883" i="4"/>
  <c r="D986" i="4"/>
  <c r="D944" i="4"/>
  <c r="D924" i="4"/>
  <c r="D990" i="4"/>
  <c r="D904" i="4"/>
  <c r="D920" i="4"/>
  <c r="D888" i="4"/>
  <c r="D879" i="4"/>
  <c r="D954" i="4"/>
  <c r="D936" i="4"/>
  <c r="D1009" i="4"/>
  <c r="D1015" i="4"/>
  <c r="D995" i="4"/>
  <c r="D983" i="4"/>
  <c r="D964" i="4"/>
  <c r="D837" i="4"/>
  <c r="D846" i="4"/>
  <c r="D892" i="4"/>
  <c r="D862" i="4"/>
  <c r="D855" i="4"/>
  <c r="D842" i="4"/>
  <c r="D833" i="4"/>
  <c r="D848" i="4"/>
  <c r="D845" i="4"/>
  <c r="D864" i="4"/>
  <c r="D854" i="4"/>
  <c r="D841" i="4"/>
  <c r="D838" i="4"/>
  <c r="D847" i="4"/>
  <c r="D875" i="4"/>
  <c r="D856" i="4"/>
  <c r="D834" i="4"/>
  <c r="D853" i="4"/>
  <c r="O10" i="7"/>
  <c r="O74" i="7"/>
  <c r="B93" i="16"/>
  <c r="O97" i="7"/>
  <c r="B100" i="16"/>
  <c r="AB104" i="7"/>
  <c r="M190" i="16"/>
  <c r="D117" i="16"/>
  <c r="L206" i="16" s="1"/>
  <c r="AB121" i="7"/>
  <c r="B124" i="16"/>
  <c r="AB128" i="7"/>
  <c r="O128" i="7"/>
  <c r="B143" i="16"/>
  <c r="O147" i="7"/>
  <c r="AB147" i="7"/>
  <c r="L95" i="16"/>
  <c r="L99" i="16"/>
  <c r="B108" i="16"/>
  <c r="AB112" i="7"/>
  <c r="B116" i="16"/>
  <c r="AB120" i="7"/>
  <c r="M254" i="16"/>
  <c r="B167" i="16"/>
  <c r="O171" i="7"/>
  <c r="AB171" i="7"/>
  <c r="M95" i="16"/>
  <c r="M99" i="16"/>
  <c r="M103" i="16"/>
  <c r="M107" i="16"/>
  <c r="M111" i="16"/>
  <c r="M115" i="16"/>
  <c r="M119" i="16"/>
  <c r="M123" i="16"/>
  <c r="M127" i="16"/>
  <c r="M131" i="16"/>
  <c r="M135" i="16"/>
  <c r="M139" i="16"/>
  <c r="M143" i="16"/>
  <c r="O59" i="7"/>
  <c r="AB61" i="7"/>
  <c r="M151" i="16"/>
  <c r="O67" i="7"/>
  <c r="AB69" i="7"/>
  <c r="M159" i="16"/>
  <c r="O75" i="7"/>
  <c r="AB77" i="7"/>
  <c r="M167" i="16"/>
  <c r="O83" i="7"/>
  <c r="AB85" i="7"/>
  <c r="M175" i="16"/>
  <c r="O91" i="7"/>
  <c r="AB93" i="7"/>
  <c r="M182" i="16"/>
  <c r="B96" i="16"/>
  <c r="O100" i="7"/>
  <c r="L209" i="16"/>
  <c r="AB140" i="7"/>
  <c r="AB164" i="7"/>
  <c r="O14" i="7"/>
  <c r="M158" i="16"/>
  <c r="M174" i="16"/>
  <c r="O104" i="7"/>
  <c r="B119" i="16"/>
  <c r="J202" i="16" s="1"/>
  <c r="O123" i="7"/>
  <c r="AB123" i="7"/>
  <c r="L100" i="16"/>
  <c r="L120" i="16"/>
  <c r="M188" i="16"/>
  <c r="B135" i="16"/>
  <c r="O139" i="7"/>
  <c r="AB139" i="7"/>
  <c r="L241" i="16"/>
  <c r="B159" i="16"/>
  <c r="O163" i="7"/>
  <c r="AB163" i="7"/>
  <c r="L265" i="16"/>
  <c r="E255" i="16"/>
  <c r="O259" i="7"/>
  <c r="O90" i="7"/>
  <c r="C98" i="16"/>
  <c r="K99" i="16" s="1"/>
  <c r="O102" i="7"/>
  <c r="B103" i="16"/>
  <c r="O107" i="7"/>
  <c r="AB107" i="7"/>
  <c r="L96" i="16"/>
  <c r="M96" i="16"/>
  <c r="M100" i="16"/>
  <c r="M104" i="16"/>
  <c r="M108" i="16"/>
  <c r="M112" i="16"/>
  <c r="M116" i="16"/>
  <c r="M120" i="16"/>
  <c r="M124" i="16"/>
  <c r="M128" i="16"/>
  <c r="M132" i="16"/>
  <c r="M136" i="16"/>
  <c r="M140" i="16"/>
  <c r="AB59" i="7"/>
  <c r="M149" i="16"/>
  <c r="O65" i="7"/>
  <c r="AB67" i="7"/>
  <c r="M157" i="16"/>
  <c r="O73" i="7"/>
  <c r="AB75" i="7"/>
  <c r="M165" i="16"/>
  <c r="O81" i="7"/>
  <c r="AB83" i="7"/>
  <c r="M173" i="16"/>
  <c r="O89" i="7"/>
  <c r="AB91" i="7"/>
  <c r="M181" i="16"/>
  <c r="AB97" i="7"/>
  <c r="L217" i="16"/>
  <c r="M222" i="16"/>
  <c r="M246" i="16"/>
  <c r="O22" i="7"/>
  <c r="O26" i="7"/>
  <c r="O30" i="7"/>
  <c r="M150" i="16"/>
  <c r="J93" i="16"/>
  <c r="AB108" i="7"/>
  <c r="AB116" i="7"/>
  <c r="AB124" i="7"/>
  <c r="O34" i="7"/>
  <c r="O38" i="7"/>
  <c r="O50" i="7"/>
  <c r="O54" i="7"/>
  <c r="O58" i="7"/>
  <c r="O66" i="7"/>
  <c r="K97" i="16"/>
  <c r="AB14" i="7"/>
  <c r="O15" i="7"/>
  <c r="AB18" i="7"/>
  <c r="O19" i="7"/>
  <c r="AB22" i="7"/>
  <c r="O23" i="7"/>
  <c r="AB26" i="7"/>
  <c r="O27" i="7"/>
  <c r="AB30" i="7"/>
  <c r="O31" i="7"/>
  <c r="AB34" i="7"/>
  <c r="O35" i="7"/>
  <c r="AB38" i="7"/>
  <c r="O39" i="7"/>
  <c r="AB42" i="7"/>
  <c r="O43" i="7"/>
  <c r="AB46" i="7"/>
  <c r="O47" i="7"/>
  <c r="AB50" i="7"/>
  <c r="O51" i="7"/>
  <c r="AB54" i="7"/>
  <c r="O55" i="7"/>
  <c r="AB58" i="7"/>
  <c r="M148" i="16"/>
  <c r="O64" i="7"/>
  <c r="AB66" i="7"/>
  <c r="M156" i="16"/>
  <c r="O72" i="7"/>
  <c r="AB74" i="7"/>
  <c r="M164" i="16"/>
  <c r="O80" i="7"/>
  <c r="AB82" i="7"/>
  <c r="M172" i="16"/>
  <c r="O88" i="7"/>
  <c r="AB90" i="7"/>
  <c r="M180" i="16"/>
  <c r="O96" i="7"/>
  <c r="AB100" i="7"/>
  <c r="AB156" i="7"/>
  <c r="AB180" i="7"/>
  <c r="K120" i="16"/>
  <c r="O46" i="7"/>
  <c r="L93" i="16"/>
  <c r="L97" i="16"/>
  <c r="M196" i="16"/>
  <c r="M204" i="16"/>
  <c r="AB132" i="7"/>
  <c r="M166" i="16"/>
  <c r="O82" i="7"/>
  <c r="O7" i="7"/>
  <c r="Q7" i="7" s="1"/>
  <c r="AB10" i="7"/>
  <c r="O11" i="7"/>
  <c r="M93" i="16"/>
  <c r="M97" i="16"/>
  <c r="M101" i="16"/>
  <c r="M105" i="16"/>
  <c r="M109" i="16"/>
  <c r="M113" i="16"/>
  <c r="M117" i="16"/>
  <c r="M121" i="16"/>
  <c r="M125" i="16"/>
  <c r="M129" i="16"/>
  <c r="M133" i="16"/>
  <c r="M137" i="16"/>
  <c r="M141" i="16"/>
  <c r="M147" i="16"/>
  <c r="O63" i="7"/>
  <c r="AB65" i="7"/>
  <c r="M155" i="16"/>
  <c r="O71" i="7"/>
  <c r="AB73" i="7"/>
  <c r="M163" i="16"/>
  <c r="O79" i="7"/>
  <c r="AB81" i="7"/>
  <c r="M171" i="16"/>
  <c r="O87" i="7"/>
  <c r="AB89" i="7"/>
  <c r="M179" i="16"/>
  <c r="O95" i="7"/>
  <c r="L233" i="16"/>
  <c r="B151" i="16"/>
  <c r="O155" i="7"/>
  <c r="AB155" i="7"/>
  <c r="B175" i="16"/>
  <c r="J219" i="16" s="1"/>
  <c r="O179" i="7"/>
  <c r="AB179" i="7"/>
  <c r="K93" i="16"/>
  <c r="C106" i="16"/>
  <c r="O110" i="7"/>
  <c r="C114" i="16"/>
  <c r="O118" i="7"/>
  <c r="L214" i="16"/>
  <c r="B127" i="16"/>
  <c r="O131" i="7"/>
  <c r="AB131" i="7"/>
  <c r="M238" i="16"/>
  <c r="L257" i="16"/>
  <c r="B185" i="16"/>
  <c r="J255" i="16" s="1"/>
  <c r="AB189" i="7"/>
  <c r="O189" i="7"/>
  <c r="K107" i="16"/>
  <c r="K96" i="16"/>
  <c r="O18" i="7"/>
  <c r="O8" i="7"/>
  <c r="AB11" i="7"/>
  <c r="O12" i="7"/>
  <c r="AB15" i="7"/>
  <c r="O16" i="7"/>
  <c r="K102" i="16"/>
  <c r="AB19" i="7"/>
  <c r="O20" i="7"/>
  <c r="K106" i="16"/>
  <c r="AB23" i="7"/>
  <c r="O24" i="7"/>
  <c r="K110" i="16"/>
  <c r="AB27" i="7"/>
  <c r="O28" i="7"/>
  <c r="AB31" i="7"/>
  <c r="O32" i="7"/>
  <c r="AB35" i="7"/>
  <c r="O36" i="7"/>
  <c r="AB39" i="7"/>
  <c r="O40" i="7"/>
  <c r="AB43" i="7"/>
  <c r="O44" i="7"/>
  <c r="AB47" i="7"/>
  <c r="O48" i="7"/>
  <c r="AB51" i="7"/>
  <c r="O52" i="7"/>
  <c r="AB55" i="7"/>
  <c r="O56" i="7"/>
  <c r="M146" i="16"/>
  <c r="O62" i="7"/>
  <c r="AB64" i="7"/>
  <c r="M154" i="16"/>
  <c r="O70" i="7"/>
  <c r="AB72" i="7"/>
  <c r="M162" i="16"/>
  <c r="O78" i="7"/>
  <c r="AB80" i="7"/>
  <c r="M170" i="16"/>
  <c r="O86" i="7"/>
  <c r="AB88" i="7"/>
  <c r="M178" i="16"/>
  <c r="O94" i="7"/>
  <c r="AB96" i="7"/>
  <c r="M214" i="16"/>
  <c r="K94" i="16"/>
  <c r="L94" i="16"/>
  <c r="L98" i="16"/>
  <c r="AB148" i="7"/>
  <c r="K108" i="16"/>
  <c r="O42" i="7"/>
  <c r="B111" i="16"/>
  <c r="O115" i="7"/>
  <c r="AB115" i="7"/>
  <c r="J94" i="16"/>
  <c r="AB7" i="7"/>
  <c r="AD7" i="7" s="1"/>
  <c r="M94" i="16"/>
  <c r="M98" i="16"/>
  <c r="M102" i="16"/>
  <c r="M106" i="16"/>
  <c r="M110" i="16"/>
  <c r="M114" i="16"/>
  <c r="M118" i="16"/>
  <c r="M122" i="16"/>
  <c r="M126" i="16"/>
  <c r="M130" i="16"/>
  <c r="M134" i="16"/>
  <c r="M138" i="16"/>
  <c r="M142" i="16"/>
  <c r="M145" i="16"/>
  <c r="O61" i="7"/>
  <c r="AB63" i="7"/>
  <c r="M153" i="16"/>
  <c r="O69" i="7"/>
  <c r="AB71" i="7"/>
  <c r="K160" i="16"/>
  <c r="M161" i="16"/>
  <c r="O77" i="7"/>
  <c r="AB79" i="7"/>
  <c r="K168" i="16"/>
  <c r="M169" i="16"/>
  <c r="O85" i="7"/>
  <c r="AB87" i="7"/>
  <c r="M177" i="16"/>
  <c r="O93" i="7"/>
  <c r="AB95" i="7"/>
  <c r="O98" i="7"/>
  <c r="B95" i="16"/>
  <c r="J114" i="16" s="1"/>
  <c r="O99" i="7"/>
  <c r="AB99" i="7"/>
  <c r="D101" i="16"/>
  <c r="L132" i="16" s="1"/>
  <c r="AB105" i="7"/>
  <c r="AB172" i="7"/>
  <c r="L222" i="16"/>
  <c r="L230" i="16"/>
  <c r="L238" i="16"/>
  <c r="L246" i="16"/>
  <c r="L254" i="16"/>
  <c r="L262" i="16"/>
  <c r="L270" i="16"/>
  <c r="C303" i="16"/>
  <c r="AB307" i="7"/>
  <c r="O307" i="7"/>
  <c r="L197" i="16"/>
  <c r="L205" i="16"/>
  <c r="L213" i="16"/>
  <c r="L221" i="16"/>
  <c r="L229" i="16"/>
  <c r="L237" i="16"/>
  <c r="L245" i="16"/>
  <c r="L253" i="16"/>
  <c r="L261" i="16"/>
  <c r="L269" i="16"/>
  <c r="AB187" i="7"/>
  <c r="C197" i="16"/>
  <c r="K281" i="16" s="1"/>
  <c r="AB201" i="7"/>
  <c r="M303" i="16"/>
  <c r="O235" i="7"/>
  <c r="K188" i="16"/>
  <c r="M189" i="16"/>
  <c r="O105" i="7"/>
  <c r="M197" i="16"/>
  <c r="O113" i="7"/>
  <c r="M205" i="16"/>
  <c r="O121" i="7"/>
  <c r="M213" i="16"/>
  <c r="O129" i="7"/>
  <c r="M221" i="16"/>
  <c r="O137" i="7"/>
  <c r="M229" i="16"/>
  <c r="O145" i="7"/>
  <c r="M237" i="16"/>
  <c r="O153" i="7"/>
  <c r="M245" i="16"/>
  <c r="O161" i="7"/>
  <c r="M253" i="16"/>
  <c r="O169" i="7"/>
  <c r="O177" i="7"/>
  <c r="M269" i="16"/>
  <c r="O185" i="7"/>
  <c r="L274" i="16"/>
  <c r="B188" i="16"/>
  <c r="AB192" i="7"/>
  <c r="O192" i="7"/>
  <c r="C221" i="16"/>
  <c r="AB225" i="7"/>
  <c r="L188" i="16"/>
  <c r="L196" i="16"/>
  <c r="L204" i="16"/>
  <c r="L212" i="16"/>
  <c r="L220" i="16"/>
  <c r="L228" i="16"/>
  <c r="L236" i="16"/>
  <c r="L244" i="16"/>
  <c r="L252" i="16"/>
  <c r="L260" i="16"/>
  <c r="L268" i="16"/>
  <c r="C189" i="16"/>
  <c r="AB193" i="7"/>
  <c r="C245" i="16"/>
  <c r="AB249" i="7"/>
  <c r="M212" i="16"/>
  <c r="M220" i="16"/>
  <c r="O136" i="7"/>
  <c r="M228" i="16"/>
  <c r="O144" i="7"/>
  <c r="M236" i="16"/>
  <c r="O152" i="7"/>
  <c r="M244" i="16"/>
  <c r="O160" i="7"/>
  <c r="M252" i="16"/>
  <c r="O168" i="7"/>
  <c r="O176" i="7"/>
  <c r="O184" i="7"/>
  <c r="L353" i="16"/>
  <c r="L195" i="16"/>
  <c r="L203" i="16"/>
  <c r="L211" i="16"/>
  <c r="L219" i="16"/>
  <c r="L227" i="16"/>
  <c r="L235" i="16"/>
  <c r="L243" i="16"/>
  <c r="L251" i="16"/>
  <c r="L259" i="16"/>
  <c r="L267" i="16"/>
  <c r="O203" i="7"/>
  <c r="M187" i="16"/>
  <c r="O103" i="7"/>
  <c r="K194" i="16"/>
  <c r="M195" i="16"/>
  <c r="O111" i="7"/>
  <c r="AB113" i="7"/>
  <c r="M203" i="16"/>
  <c r="O119" i="7"/>
  <c r="M211" i="16"/>
  <c r="O127" i="7"/>
  <c r="AB129" i="7"/>
  <c r="M219" i="16"/>
  <c r="O135" i="7"/>
  <c r="AB137" i="7"/>
  <c r="M227" i="16"/>
  <c r="O143" i="7"/>
  <c r="AB145" i="7"/>
  <c r="M235" i="16"/>
  <c r="O151" i="7"/>
  <c r="AB153" i="7"/>
  <c r="M243" i="16"/>
  <c r="O159" i="7"/>
  <c r="AB161" i="7"/>
  <c r="M251" i="16"/>
  <c r="O167" i="7"/>
  <c r="AB169" i="7"/>
  <c r="O175" i="7"/>
  <c r="AB177" i="7"/>
  <c r="O183" i="7"/>
  <c r="AB185" i="7"/>
  <c r="O227" i="7"/>
  <c r="B290" i="16"/>
  <c r="AB294" i="7"/>
  <c r="O294" i="7"/>
  <c r="L186" i="16"/>
  <c r="L194" i="16"/>
  <c r="L202" i="16"/>
  <c r="L210" i="16"/>
  <c r="L218" i="16"/>
  <c r="L226" i="16"/>
  <c r="L234" i="16"/>
  <c r="L242" i="16"/>
  <c r="L250" i="16"/>
  <c r="L258" i="16"/>
  <c r="L266" i="16"/>
  <c r="M280" i="16"/>
  <c r="C213" i="16"/>
  <c r="AB217" i="7"/>
  <c r="M186" i="16"/>
  <c r="M194" i="16"/>
  <c r="M202" i="16"/>
  <c r="M210" i="16"/>
  <c r="O126" i="7"/>
  <c r="M218" i="16"/>
  <c r="O134" i="7"/>
  <c r="AB136" i="7"/>
  <c r="M226" i="16"/>
  <c r="O142" i="7"/>
  <c r="AB144" i="7"/>
  <c r="M234" i="16"/>
  <c r="O150" i="7"/>
  <c r="AB152" i="7"/>
  <c r="M242" i="16"/>
  <c r="O158" i="7"/>
  <c r="AB160" i="7"/>
  <c r="M250" i="16"/>
  <c r="O166" i="7"/>
  <c r="AB168" i="7"/>
  <c r="O174" i="7"/>
  <c r="AB176" i="7"/>
  <c r="O182" i="7"/>
  <c r="AB184" i="7"/>
  <c r="C237" i="16"/>
  <c r="AB241" i="7"/>
  <c r="C261" i="16"/>
  <c r="AB265" i="7"/>
  <c r="O265" i="7"/>
  <c r="M185" i="16"/>
  <c r="O101" i="7"/>
  <c r="AB103" i="7"/>
  <c r="M193" i="16"/>
  <c r="O109" i="7"/>
  <c r="AB111" i="7"/>
  <c r="M201" i="16"/>
  <c r="O117" i="7"/>
  <c r="AB119" i="7"/>
  <c r="M209" i="16"/>
  <c r="O125" i="7"/>
  <c r="AB127" i="7"/>
  <c r="M217" i="16"/>
  <c r="O133" i="7"/>
  <c r="AB135" i="7"/>
  <c r="M225" i="16"/>
  <c r="O141" i="7"/>
  <c r="AB143" i="7"/>
  <c r="M233" i="16"/>
  <c r="O149" i="7"/>
  <c r="AB151" i="7"/>
  <c r="M241" i="16"/>
  <c r="O157" i="7"/>
  <c r="AB159" i="7"/>
  <c r="M249" i="16"/>
  <c r="O165" i="7"/>
  <c r="AB167" i="7"/>
  <c r="O173" i="7"/>
  <c r="AB175" i="7"/>
  <c r="O181" i="7"/>
  <c r="AB183" i="7"/>
  <c r="L272" i="16"/>
  <c r="O188" i="7"/>
  <c r="B186" i="16"/>
  <c r="O190" i="7"/>
  <c r="M328" i="16"/>
  <c r="L192" i="16"/>
  <c r="L200" i="16"/>
  <c r="L208" i="16"/>
  <c r="L216" i="16"/>
  <c r="L224" i="16"/>
  <c r="L232" i="16"/>
  <c r="L240" i="16"/>
  <c r="L248" i="16"/>
  <c r="L256" i="16"/>
  <c r="L264" i="16"/>
  <c r="O219" i="7"/>
  <c r="L368" i="16"/>
  <c r="M184" i="16"/>
  <c r="AB102" i="7"/>
  <c r="M192" i="16"/>
  <c r="O108" i="7"/>
  <c r="AB110" i="7"/>
  <c r="M200" i="16"/>
  <c r="O116" i="7"/>
  <c r="AB118" i="7"/>
  <c r="M208" i="16"/>
  <c r="O124" i="7"/>
  <c r="AB126" i="7"/>
  <c r="M216" i="16"/>
  <c r="O132" i="7"/>
  <c r="AB134" i="7"/>
  <c r="M224" i="16"/>
  <c r="O140" i="7"/>
  <c r="AB142" i="7"/>
  <c r="M232" i="16"/>
  <c r="O148" i="7"/>
  <c r="AB150" i="7"/>
  <c r="M240" i="16"/>
  <c r="O156" i="7"/>
  <c r="AB158" i="7"/>
  <c r="M248" i="16"/>
  <c r="O164" i="7"/>
  <c r="AB166" i="7"/>
  <c r="O172" i="7"/>
  <c r="AB174" i="7"/>
  <c r="O180" i="7"/>
  <c r="AB182" i="7"/>
  <c r="L275" i="16"/>
  <c r="C205" i="16"/>
  <c r="AB209" i="7"/>
  <c r="O243" i="7"/>
  <c r="B298" i="16"/>
  <c r="AB302" i="7"/>
  <c r="O302" i="7"/>
  <c r="L183" i="16"/>
  <c r="L191" i="16"/>
  <c r="L199" i="16"/>
  <c r="L207" i="16"/>
  <c r="L215" i="16"/>
  <c r="L223" i="16"/>
  <c r="L231" i="16"/>
  <c r="L239" i="16"/>
  <c r="L247" i="16"/>
  <c r="L255" i="16"/>
  <c r="L263" i="16"/>
  <c r="L271" i="16"/>
  <c r="O187" i="7"/>
  <c r="AB188" i="7"/>
  <c r="C229" i="16"/>
  <c r="AB233" i="7"/>
  <c r="B275" i="16"/>
  <c r="O279" i="7"/>
  <c r="AB279" i="7"/>
  <c r="M183" i="16"/>
  <c r="AB101" i="7"/>
  <c r="M191" i="16"/>
  <c r="AB109" i="7"/>
  <c r="M199" i="16"/>
  <c r="AB117" i="7"/>
  <c r="M207" i="16"/>
  <c r="AB125" i="7"/>
  <c r="M215" i="16"/>
  <c r="AB133" i="7"/>
  <c r="M223" i="16"/>
  <c r="AB141" i="7"/>
  <c r="M231" i="16"/>
  <c r="M239" i="16"/>
  <c r="M247" i="16"/>
  <c r="AB173" i="7"/>
  <c r="AB181" i="7"/>
  <c r="C253" i="16"/>
  <c r="K341" i="16" s="1"/>
  <c r="AB257" i="7"/>
  <c r="L273" i="16"/>
  <c r="L281" i="16"/>
  <c r="L289" i="16"/>
  <c r="L297" i="16"/>
  <c r="L305" i="16"/>
  <c r="L313" i="16"/>
  <c r="L321" i="16"/>
  <c r="L329" i="16"/>
  <c r="L337" i="16"/>
  <c r="L345" i="16"/>
  <c r="B262" i="16"/>
  <c r="J299" i="16" s="1"/>
  <c r="O266" i="7"/>
  <c r="B276" i="16"/>
  <c r="O280" i="7"/>
  <c r="AB280" i="7"/>
  <c r="B284" i="16"/>
  <c r="O288" i="7"/>
  <c r="AB288" i="7"/>
  <c r="O197" i="7"/>
  <c r="O205" i="7"/>
  <c r="AB207" i="7"/>
  <c r="O213" i="7"/>
  <c r="AB215" i="7"/>
  <c r="O221" i="7"/>
  <c r="AB223" i="7"/>
  <c r="O229" i="7"/>
  <c r="AB231" i="7"/>
  <c r="O237" i="7"/>
  <c r="AB239" i="7"/>
  <c r="O245" i="7"/>
  <c r="AB247" i="7"/>
  <c r="O253" i="7"/>
  <c r="AB255" i="7"/>
  <c r="M345" i="16"/>
  <c r="O261" i="7"/>
  <c r="AB263" i="7"/>
  <c r="AB267" i="7"/>
  <c r="B264" i="16"/>
  <c r="AB268" i="7"/>
  <c r="O268" i="7"/>
  <c r="M377" i="16"/>
  <c r="AB303" i="7"/>
  <c r="B322" i="16"/>
  <c r="AB326" i="7"/>
  <c r="O326" i="7"/>
  <c r="C327" i="16"/>
  <c r="AB331" i="7"/>
  <c r="O331" i="7"/>
  <c r="L280" i="16"/>
  <c r="L288" i="16"/>
  <c r="L296" i="16"/>
  <c r="L304" i="16"/>
  <c r="L312" i="16"/>
  <c r="L320" i="16"/>
  <c r="L328" i="16"/>
  <c r="L336" i="16"/>
  <c r="L344" i="16"/>
  <c r="M369" i="16"/>
  <c r="L279" i="16"/>
  <c r="L287" i="16"/>
  <c r="L295" i="16"/>
  <c r="L303" i="16"/>
  <c r="L311" i="16"/>
  <c r="L319" i="16"/>
  <c r="L327" i="16"/>
  <c r="L335" i="16"/>
  <c r="L343" i="16"/>
  <c r="M353" i="16"/>
  <c r="C279" i="16"/>
  <c r="AB283" i="7"/>
  <c r="O283" i="7"/>
  <c r="C287" i="16"/>
  <c r="AB291" i="7"/>
  <c r="O291" i="7"/>
  <c r="M385" i="16"/>
  <c r="L278" i="16"/>
  <c r="L286" i="16"/>
  <c r="L294" i="16"/>
  <c r="L302" i="16"/>
  <c r="L310" i="16"/>
  <c r="L318" i="16"/>
  <c r="L326" i="16"/>
  <c r="L334" i="16"/>
  <c r="L342" i="16"/>
  <c r="L350" i="16"/>
  <c r="B274" i="16"/>
  <c r="AB278" i="7"/>
  <c r="O278" i="7"/>
  <c r="O194" i="7"/>
  <c r="AB196" i="7"/>
  <c r="O202" i="7"/>
  <c r="AB204" i="7"/>
  <c r="O210" i="7"/>
  <c r="AB212" i="7"/>
  <c r="O218" i="7"/>
  <c r="AB220" i="7"/>
  <c r="O226" i="7"/>
  <c r="AB228" i="7"/>
  <c r="O234" i="7"/>
  <c r="AB236" i="7"/>
  <c r="O242" i="7"/>
  <c r="AB244" i="7"/>
  <c r="O250" i="7"/>
  <c r="AB252" i="7"/>
  <c r="O258" i="7"/>
  <c r="AB260" i="7"/>
  <c r="M350" i="16"/>
  <c r="B278" i="16"/>
  <c r="AB282" i="7"/>
  <c r="O282" i="7"/>
  <c r="B286" i="16"/>
  <c r="AB290" i="7"/>
  <c r="O290" i="7"/>
  <c r="B314" i="16"/>
  <c r="AB318" i="7"/>
  <c r="O318" i="7"/>
  <c r="C319" i="16"/>
  <c r="AB323" i="7"/>
  <c r="O323" i="7"/>
  <c r="C381" i="16"/>
  <c r="K470" i="16" s="1"/>
  <c r="AB385" i="7"/>
  <c r="L277" i="16"/>
  <c r="L285" i="16"/>
  <c r="L293" i="16"/>
  <c r="L301" i="16"/>
  <c r="L309" i="16"/>
  <c r="L317" i="16"/>
  <c r="L325" i="16"/>
  <c r="L333" i="16"/>
  <c r="L341" i="16"/>
  <c r="L349" i="16"/>
  <c r="AB266" i="7"/>
  <c r="B282" i="16"/>
  <c r="AB286" i="7"/>
  <c r="O286" i="7"/>
  <c r="M401" i="16"/>
  <c r="M277" i="16"/>
  <c r="O193" i="7"/>
  <c r="AB195" i="7"/>
  <c r="O201" i="7"/>
  <c r="AB203" i="7"/>
  <c r="O209" i="7"/>
  <c r="AB211" i="7"/>
  <c r="O217" i="7"/>
  <c r="AB219" i="7"/>
  <c r="M309" i="16"/>
  <c r="O225" i="7"/>
  <c r="AB227" i="7"/>
  <c r="O233" i="7"/>
  <c r="AB235" i="7"/>
  <c r="O241" i="7"/>
  <c r="AB243" i="7"/>
  <c r="O249" i="7"/>
  <c r="AB251" i="7"/>
  <c r="M341" i="16"/>
  <c r="O257" i="7"/>
  <c r="AB259" i="7"/>
  <c r="M349" i="16"/>
  <c r="AB287" i="7"/>
  <c r="C295" i="16"/>
  <c r="AB299" i="7"/>
  <c r="O299" i="7"/>
  <c r="AB335" i="7"/>
  <c r="L276" i="16"/>
  <c r="L284" i="16"/>
  <c r="L292" i="16"/>
  <c r="L300" i="16"/>
  <c r="L308" i="16"/>
  <c r="L316" i="16"/>
  <c r="L324" i="16"/>
  <c r="L332" i="16"/>
  <c r="L340" i="16"/>
  <c r="L348" i="16"/>
  <c r="M354" i="16"/>
  <c r="B266" i="16"/>
  <c r="AB270" i="7"/>
  <c r="O270" i="7"/>
  <c r="B270" i="16"/>
  <c r="AB274" i="7"/>
  <c r="O274" i="7"/>
  <c r="AB194" i="7"/>
  <c r="O200" i="7"/>
  <c r="AB202" i="7"/>
  <c r="O208" i="7"/>
  <c r="AB210" i="7"/>
  <c r="M300" i="16"/>
  <c r="O216" i="7"/>
  <c r="AB218" i="7"/>
  <c r="O224" i="7"/>
  <c r="AB226" i="7"/>
  <c r="O232" i="7"/>
  <c r="AB234" i="7"/>
  <c r="O240" i="7"/>
  <c r="AB242" i="7"/>
  <c r="M332" i="16"/>
  <c r="O248" i="7"/>
  <c r="AB250" i="7"/>
  <c r="O256" i="7"/>
  <c r="AB258" i="7"/>
  <c r="M348" i="16"/>
  <c r="O264" i="7"/>
  <c r="L352" i="16"/>
  <c r="B267" i="16"/>
  <c r="O271" i="7"/>
  <c r="B268" i="16"/>
  <c r="O272" i="7"/>
  <c r="AB272" i="7"/>
  <c r="C269" i="16"/>
  <c r="O273" i="7"/>
  <c r="AB273" i="7"/>
  <c r="C271" i="16"/>
  <c r="AB275" i="7"/>
  <c r="O275" i="7"/>
  <c r="B330" i="16"/>
  <c r="AB334" i="7"/>
  <c r="O334" i="7"/>
  <c r="C377" i="16"/>
  <c r="K466" i="16" s="1"/>
  <c r="AB381" i="7"/>
  <c r="L283" i="16"/>
  <c r="L291" i="16"/>
  <c r="L299" i="16"/>
  <c r="L307" i="16"/>
  <c r="L315" i="16"/>
  <c r="L323" i="16"/>
  <c r="L331" i="16"/>
  <c r="L339" i="16"/>
  <c r="L347" i="16"/>
  <c r="L355" i="16"/>
  <c r="L358" i="16"/>
  <c r="L360" i="16"/>
  <c r="M361" i="16"/>
  <c r="M299" i="16"/>
  <c r="M339" i="16"/>
  <c r="M347" i="16"/>
  <c r="L356" i="16"/>
  <c r="L357" i="16"/>
  <c r="L366" i="16"/>
  <c r="B306" i="16"/>
  <c r="AB310" i="7"/>
  <c r="O310" i="7"/>
  <c r="C311" i="16"/>
  <c r="AB315" i="7"/>
  <c r="O315" i="7"/>
  <c r="L282" i="16"/>
  <c r="L290" i="16"/>
  <c r="L298" i="16"/>
  <c r="L306" i="16"/>
  <c r="L314" i="16"/>
  <c r="L322" i="16"/>
  <c r="L330" i="16"/>
  <c r="L338" i="16"/>
  <c r="L346" i="16"/>
  <c r="M393" i="16"/>
  <c r="O198" i="7"/>
  <c r="AB200" i="7"/>
  <c r="O206" i="7"/>
  <c r="AB208" i="7"/>
  <c r="O214" i="7"/>
  <c r="AB216" i="7"/>
  <c r="O222" i="7"/>
  <c r="AB224" i="7"/>
  <c r="O230" i="7"/>
  <c r="AB232" i="7"/>
  <c r="O238" i="7"/>
  <c r="AB240" i="7"/>
  <c r="O246" i="7"/>
  <c r="AB248" i="7"/>
  <c r="O254" i="7"/>
  <c r="AB256" i="7"/>
  <c r="M346" i="16"/>
  <c r="O262" i="7"/>
  <c r="AB264" i="7"/>
  <c r="AB327" i="7"/>
  <c r="L363" i="16"/>
  <c r="B454" i="16"/>
  <c r="AB458" i="7"/>
  <c r="O458" i="7"/>
  <c r="M355" i="16"/>
  <c r="M363" i="16"/>
  <c r="AB281" i="7"/>
  <c r="M371" i="16"/>
  <c r="O287" i="7"/>
  <c r="AB289" i="7"/>
  <c r="M379" i="16"/>
  <c r="O295" i="7"/>
  <c r="AB297" i="7"/>
  <c r="M387" i="16"/>
  <c r="O303" i="7"/>
  <c r="AB305" i="7"/>
  <c r="M395" i="16"/>
  <c r="O311" i="7"/>
  <c r="AB313" i="7"/>
  <c r="M403" i="16"/>
  <c r="O319" i="7"/>
  <c r="AB321" i="7"/>
  <c r="M411" i="16"/>
  <c r="O327" i="7"/>
  <c r="AB329" i="7"/>
  <c r="M419" i="16"/>
  <c r="O335" i="7"/>
  <c r="B393" i="16"/>
  <c r="O397" i="7"/>
  <c r="L354" i="16"/>
  <c r="L362" i="16"/>
  <c r="AB373" i="7"/>
  <c r="AB377" i="7"/>
  <c r="K482" i="16"/>
  <c r="AB401" i="7"/>
  <c r="M362" i="16"/>
  <c r="M370" i="16"/>
  <c r="M378" i="16"/>
  <c r="AB296" i="7"/>
  <c r="M386" i="16"/>
  <c r="AB304" i="7"/>
  <c r="M394" i="16"/>
  <c r="AB312" i="7"/>
  <c r="M402" i="16"/>
  <c r="AB320" i="7"/>
  <c r="M410" i="16"/>
  <c r="AB328" i="7"/>
  <c r="M418" i="16"/>
  <c r="B333" i="16"/>
  <c r="O337" i="7"/>
  <c r="L361" i="16"/>
  <c r="L369" i="16"/>
  <c r="B406" i="16"/>
  <c r="AB410" i="7"/>
  <c r="O410" i="7"/>
  <c r="B401" i="16"/>
  <c r="J465" i="16" s="1"/>
  <c r="AB405" i="7"/>
  <c r="O405" i="7"/>
  <c r="D386" i="16"/>
  <c r="AB390" i="7"/>
  <c r="M352" i="16"/>
  <c r="M360" i="16"/>
  <c r="O276" i="7"/>
  <c r="M368" i="16"/>
  <c r="O284" i="7"/>
  <c r="M376" i="16"/>
  <c r="O292" i="7"/>
  <c r="M384" i="16"/>
  <c r="O300" i="7"/>
  <c r="M392" i="16"/>
  <c r="O308" i="7"/>
  <c r="M400" i="16"/>
  <c r="O316" i="7"/>
  <c r="M408" i="16"/>
  <c r="O324" i="7"/>
  <c r="M416" i="16"/>
  <c r="O332" i="7"/>
  <c r="M475" i="16"/>
  <c r="B462" i="16"/>
  <c r="AB466" i="7"/>
  <c r="O466" i="7"/>
  <c r="L351" i="16"/>
  <c r="L359" i="16"/>
  <c r="L367" i="16"/>
  <c r="L375" i="16"/>
  <c r="B446" i="16"/>
  <c r="AB450" i="7"/>
  <c r="O450" i="7"/>
  <c r="M359" i="16"/>
  <c r="M367" i="16"/>
  <c r="M375" i="16"/>
  <c r="M383" i="16"/>
  <c r="M391" i="16"/>
  <c r="M399" i="16"/>
  <c r="M407" i="16"/>
  <c r="M415" i="16"/>
  <c r="B332" i="16"/>
  <c r="O336" i="7"/>
  <c r="B412" i="16"/>
  <c r="AB416" i="7"/>
  <c r="O416" i="7"/>
  <c r="K421" i="16"/>
  <c r="B337" i="16"/>
  <c r="O341" i="7"/>
  <c r="D370" i="16"/>
  <c r="L374" i="16" s="1"/>
  <c r="AB374" i="7"/>
  <c r="B385" i="16"/>
  <c r="O389" i="7"/>
  <c r="M358" i="16"/>
  <c r="AB276" i="7"/>
  <c r="M366" i="16"/>
  <c r="AB284" i="7"/>
  <c r="M374" i="16"/>
  <c r="AB292" i="7"/>
  <c r="M382" i="16"/>
  <c r="O298" i="7"/>
  <c r="AB300" i="7"/>
  <c r="M390" i="16"/>
  <c r="O306" i="7"/>
  <c r="AB308" i="7"/>
  <c r="M398" i="16"/>
  <c r="O314" i="7"/>
  <c r="AB316" i="7"/>
  <c r="M406" i="16"/>
  <c r="O322" i="7"/>
  <c r="AB324" i="7"/>
  <c r="M414" i="16"/>
  <c r="O330" i="7"/>
  <c r="AB332" i="7"/>
  <c r="B341" i="16"/>
  <c r="O345" i="7"/>
  <c r="B345" i="16"/>
  <c r="O349" i="7"/>
  <c r="B349" i="16"/>
  <c r="O353" i="7"/>
  <c r="B353" i="16"/>
  <c r="O357" i="7"/>
  <c r="B357" i="16"/>
  <c r="O361" i="7"/>
  <c r="B361" i="16"/>
  <c r="O365" i="7"/>
  <c r="B365" i="16"/>
  <c r="O369" i="7"/>
  <c r="M459" i="16"/>
  <c r="M463" i="16"/>
  <c r="D378" i="16"/>
  <c r="L405" i="16" s="1"/>
  <c r="AB382" i="7"/>
  <c r="K474" i="16"/>
  <c r="AB393" i="7"/>
  <c r="B444" i="16"/>
  <c r="O448" i="7"/>
  <c r="AB448" i="7"/>
  <c r="L365" i="16"/>
  <c r="M423" i="16"/>
  <c r="K438" i="16"/>
  <c r="K454" i="16"/>
  <c r="B369" i="16"/>
  <c r="J445" i="16" s="1"/>
  <c r="O373" i="7"/>
  <c r="B373" i="16"/>
  <c r="O377" i="7"/>
  <c r="M467" i="16"/>
  <c r="M471" i="16"/>
  <c r="M357" i="16"/>
  <c r="M365" i="16"/>
  <c r="O281" i="7"/>
  <c r="M373" i="16"/>
  <c r="O289" i="7"/>
  <c r="M381" i="16"/>
  <c r="O297" i="7"/>
  <c r="M389" i="16"/>
  <c r="O305" i="7"/>
  <c r="M397" i="16"/>
  <c r="O313" i="7"/>
  <c r="M405" i="16"/>
  <c r="O321" i="7"/>
  <c r="M413" i="16"/>
  <c r="O329" i="7"/>
  <c r="B377" i="16"/>
  <c r="O381" i="7"/>
  <c r="B381" i="16"/>
  <c r="O385" i="7"/>
  <c r="D394" i="16"/>
  <c r="AB398" i="7"/>
  <c r="O398" i="7"/>
  <c r="K486" i="16"/>
  <c r="M356" i="16"/>
  <c r="M364" i="16"/>
  <c r="M372" i="16"/>
  <c r="M380" i="16"/>
  <c r="O296" i="7"/>
  <c r="AB298" i="7"/>
  <c r="M388" i="16"/>
  <c r="O304" i="7"/>
  <c r="AB306" i="7"/>
  <c r="M396" i="16"/>
  <c r="O312" i="7"/>
  <c r="AB314" i="7"/>
  <c r="M404" i="16"/>
  <c r="O320" i="7"/>
  <c r="AB322" i="7"/>
  <c r="M412" i="16"/>
  <c r="O328" i="7"/>
  <c r="AB330" i="7"/>
  <c r="AB389" i="7"/>
  <c r="D402" i="16"/>
  <c r="L468" i="16" s="1"/>
  <c r="AB406" i="7"/>
  <c r="O406" i="7"/>
  <c r="M422" i="16"/>
  <c r="O338" i="7"/>
  <c r="AB340" i="7"/>
  <c r="M430" i="16"/>
  <c r="O346" i="7"/>
  <c r="AB348" i="7"/>
  <c r="M438" i="16"/>
  <c r="O354" i="7"/>
  <c r="AB356" i="7"/>
  <c r="M446" i="16"/>
  <c r="O362" i="7"/>
  <c r="AB364" i="7"/>
  <c r="M454" i="16"/>
  <c r="O370" i="7"/>
  <c r="AB372" i="7"/>
  <c r="M462" i="16"/>
  <c r="O378" i="7"/>
  <c r="AB380" i="7"/>
  <c r="K469" i="16"/>
  <c r="M470" i="16"/>
  <c r="O386" i="7"/>
  <c r="AB388" i="7"/>
  <c r="K477" i="16"/>
  <c r="M478" i="16"/>
  <c r="O394" i="7"/>
  <c r="AB396" i="7"/>
  <c r="K485" i="16"/>
  <c r="M486" i="16"/>
  <c r="O402" i="7"/>
  <c r="AB404" i="7"/>
  <c r="M497" i="16"/>
  <c r="O415" i="7"/>
  <c r="K492" i="16"/>
  <c r="O408" i="7"/>
  <c r="B410" i="16"/>
  <c r="AB414" i="7"/>
  <c r="M505" i="16"/>
  <c r="B420" i="16"/>
  <c r="O424" i="7"/>
  <c r="AB424" i="7"/>
  <c r="M421" i="16"/>
  <c r="AB339" i="7"/>
  <c r="M429" i="16"/>
  <c r="AB347" i="7"/>
  <c r="M437" i="16"/>
  <c r="AB355" i="7"/>
  <c r="K444" i="16"/>
  <c r="M445" i="16"/>
  <c r="AB363" i="7"/>
  <c r="K452" i="16"/>
  <c r="M453" i="16"/>
  <c r="AB371" i="7"/>
  <c r="M461" i="16"/>
  <c r="AB379" i="7"/>
  <c r="K468" i="16"/>
  <c r="M469" i="16"/>
  <c r="AB387" i="7"/>
  <c r="K476" i="16"/>
  <c r="M477" i="16"/>
  <c r="O393" i="7"/>
  <c r="AB395" i="7"/>
  <c r="K484" i="16"/>
  <c r="M485" i="16"/>
  <c r="O401" i="7"/>
  <c r="AB403" i="7"/>
  <c r="L492" i="16"/>
  <c r="B407" i="16"/>
  <c r="O411" i="7"/>
  <c r="K499" i="16"/>
  <c r="AB425" i="7"/>
  <c r="M492" i="16"/>
  <c r="K496" i="16"/>
  <c r="M420" i="16"/>
  <c r="AB338" i="7"/>
  <c r="K427" i="16"/>
  <c r="M428" i="16"/>
  <c r="O344" i="7"/>
  <c r="AB346" i="7"/>
  <c r="M436" i="16"/>
  <c r="O352" i="7"/>
  <c r="AB354" i="7"/>
  <c r="M444" i="16"/>
  <c r="O360" i="7"/>
  <c r="AB362" i="7"/>
  <c r="M452" i="16"/>
  <c r="O368" i="7"/>
  <c r="AB370" i="7"/>
  <c r="K459" i="16"/>
  <c r="M460" i="16"/>
  <c r="O376" i="7"/>
  <c r="AB378" i="7"/>
  <c r="K467" i="16"/>
  <c r="M468" i="16"/>
  <c r="O384" i="7"/>
  <c r="AB386" i="7"/>
  <c r="K475" i="16"/>
  <c r="M476" i="16"/>
  <c r="O392" i="7"/>
  <c r="AB394" i="7"/>
  <c r="K483" i="16"/>
  <c r="M484" i="16"/>
  <c r="O400" i="7"/>
  <c r="AB402" i="7"/>
  <c r="K491" i="16"/>
  <c r="M499" i="16"/>
  <c r="AB415" i="7"/>
  <c r="L490" i="16"/>
  <c r="B409" i="16"/>
  <c r="AB413" i="7"/>
  <c r="B470" i="16"/>
  <c r="AB474" i="7"/>
  <c r="O474" i="7"/>
  <c r="M426" i="16"/>
  <c r="O342" i="7"/>
  <c r="AB344" i="7"/>
  <c r="M434" i="16"/>
  <c r="O350" i="7"/>
  <c r="AB352" i="7"/>
  <c r="M442" i="16"/>
  <c r="O358" i="7"/>
  <c r="AB360" i="7"/>
  <c r="M450" i="16"/>
  <c r="O366" i="7"/>
  <c r="AB368" i="7"/>
  <c r="M458" i="16"/>
  <c r="O374" i="7"/>
  <c r="AB376" i="7"/>
  <c r="M466" i="16"/>
  <c r="O382" i="7"/>
  <c r="AB384" i="7"/>
  <c r="K473" i="16"/>
  <c r="M474" i="16"/>
  <c r="O390" i="7"/>
  <c r="K481" i="16"/>
  <c r="M482" i="16"/>
  <c r="K489" i="16"/>
  <c r="M490" i="16"/>
  <c r="K498" i="16"/>
  <c r="M508" i="16"/>
  <c r="B422" i="16"/>
  <c r="AB426" i="7"/>
  <c r="O426" i="7"/>
  <c r="D437" i="16"/>
  <c r="L496" i="16" s="1"/>
  <c r="AB441" i="7"/>
  <c r="B478" i="16"/>
  <c r="AB482" i="7"/>
  <c r="O482" i="7"/>
  <c r="B486" i="16"/>
  <c r="AB490" i="7"/>
  <c r="O490" i="7"/>
  <c r="AB407" i="7"/>
  <c r="B413" i="16"/>
  <c r="O417" i="7"/>
  <c r="B418" i="16"/>
  <c r="AB422" i="7"/>
  <c r="O422" i="7"/>
  <c r="K424" i="16"/>
  <c r="M425" i="16"/>
  <c r="AB343" i="7"/>
  <c r="K432" i="16"/>
  <c r="M433" i="16"/>
  <c r="AB351" i="7"/>
  <c r="K440" i="16"/>
  <c r="M441" i="16"/>
  <c r="AB359" i="7"/>
  <c r="K448" i="16"/>
  <c r="M449" i="16"/>
  <c r="AB367" i="7"/>
  <c r="M457" i="16"/>
  <c r="AB375" i="7"/>
  <c r="M465" i="16"/>
  <c r="AB383" i="7"/>
  <c r="K472" i="16"/>
  <c r="M473" i="16"/>
  <c r="AB391" i="7"/>
  <c r="K480" i="16"/>
  <c r="M481" i="16"/>
  <c r="AB399" i="7"/>
  <c r="K488" i="16"/>
  <c r="M489" i="16"/>
  <c r="AB411" i="7"/>
  <c r="M498" i="16"/>
  <c r="K507" i="16"/>
  <c r="B428" i="16"/>
  <c r="O432" i="7"/>
  <c r="AB432" i="7"/>
  <c r="M424" i="16"/>
  <c r="O340" i="7"/>
  <c r="AB342" i="7"/>
  <c r="K431" i="16"/>
  <c r="M432" i="16"/>
  <c r="O348" i="7"/>
  <c r="AB350" i="7"/>
  <c r="K439" i="16"/>
  <c r="M440" i="16"/>
  <c r="O356" i="7"/>
  <c r="AB358" i="7"/>
  <c r="M448" i="16"/>
  <c r="O364" i="7"/>
  <c r="AB366" i="7"/>
  <c r="M456" i="16"/>
  <c r="K463" i="16"/>
  <c r="M464" i="16"/>
  <c r="K471" i="16"/>
  <c r="M472" i="16"/>
  <c r="K479" i="16"/>
  <c r="M480" i="16"/>
  <c r="K487" i="16"/>
  <c r="M488" i="16"/>
  <c r="M494" i="16"/>
  <c r="K500" i="16"/>
  <c r="B414" i="16"/>
  <c r="O418" i="7"/>
  <c r="M507" i="16"/>
  <c r="B504" i="16"/>
  <c r="AB508" i="7"/>
  <c r="O508" i="7"/>
  <c r="K493" i="16"/>
  <c r="B408" i="16"/>
  <c r="O412" i="7"/>
  <c r="K506" i="16"/>
  <c r="M487" i="16"/>
  <c r="K497" i="16"/>
  <c r="M500" i="16"/>
  <c r="K504" i="16"/>
  <c r="B436" i="16"/>
  <c r="O440" i="7"/>
  <c r="AB440" i="7"/>
  <c r="B438" i="16"/>
  <c r="AB442" i="7"/>
  <c r="O442" i="7"/>
  <c r="L478" i="16"/>
  <c r="M493" i="16"/>
  <c r="B430" i="16"/>
  <c r="AB434" i="7"/>
  <c r="O434" i="7"/>
  <c r="B505" i="16"/>
  <c r="AB509" i="7"/>
  <c r="K505" i="16"/>
  <c r="M506" i="16"/>
  <c r="O430" i="7"/>
  <c r="O438" i="7"/>
  <c r="O446" i="7"/>
  <c r="O454" i="7"/>
  <c r="O462" i="7"/>
  <c r="O470" i="7"/>
  <c r="O478" i="7"/>
  <c r="O486" i="7"/>
  <c r="O496" i="7"/>
  <c r="B492" i="16"/>
  <c r="AB496" i="7"/>
  <c r="O421" i="7"/>
  <c r="AB423" i="7"/>
  <c r="O429" i="7"/>
  <c r="AB431" i="7"/>
  <c r="O437" i="7"/>
  <c r="AB439" i="7"/>
  <c r="O445" i="7"/>
  <c r="AB447" i="7"/>
  <c r="O453" i="7"/>
  <c r="AB455" i="7"/>
  <c r="O461" i="7"/>
  <c r="AB463" i="7"/>
  <c r="O469" i="7"/>
  <c r="AB471" i="7"/>
  <c r="O477" i="7"/>
  <c r="AB479" i="7"/>
  <c r="O485" i="7"/>
  <c r="AB487" i="7"/>
  <c r="O493" i="7"/>
  <c r="K495" i="16"/>
  <c r="M496" i="16"/>
  <c r="K503" i="16"/>
  <c r="M504" i="16"/>
  <c r="O420" i="7"/>
  <c r="O428" i="7"/>
  <c r="AB430" i="7"/>
  <c r="O436" i="7"/>
  <c r="AB438" i="7"/>
  <c r="O444" i="7"/>
  <c r="AB446" i="7"/>
  <c r="O452" i="7"/>
  <c r="AB454" i="7"/>
  <c r="O460" i="7"/>
  <c r="AB462" i="7"/>
  <c r="O468" i="7"/>
  <c r="AB470" i="7"/>
  <c r="O476" i="7"/>
  <c r="AB478" i="7"/>
  <c r="O484" i="7"/>
  <c r="AB486" i="7"/>
  <c r="O492" i="7"/>
  <c r="B493" i="16"/>
  <c r="O497" i="7"/>
  <c r="K494" i="16"/>
  <c r="M495" i="16"/>
  <c r="K502" i="16"/>
  <c r="M503" i="16"/>
  <c r="O419" i="7"/>
  <c r="AB421" i="7"/>
  <c r="O427" i="7"/>
  <c r="AB429" i="7"/>
  <c r="O435" i="7"/>
  <c r="AB437" i="7"/>
  <c r="O443" i="7"/>
  <c r="AB445" i="7"/>
  <c r="O451" i="7"/>
  <c r="AB453" i="7"/>
  <c r="O459" i="7"/>
  <c r="AB461" i="7"/>
  <c r="O467" i="7"/>
  <c r="AB469" i="7"/>
  <c r="O475" i="7"/>
  <c r="AB477" i="7"/>
  <c r="O483" i="7"/>
  <c r="AB485" i="7"/>
  <c r="O491" i="7"/>
  <c r="AB493" i="7"/>
  <c r="B495" i="16"/>
  <c r="AB499" i="7"/>
  <c r="B503" i="16"/>
  <c r="AB507" i="7"/>
  <c r="O507" i="7"/>
  <c r="K501" i="16"/>
  <c r="M502" i="16"/>
  <c r="AB420" i="7"/>
  <c r="K509" i="16"/>
  <c r="AB428" i="7"/>
  <c r="AB436" i="7"/>
  <c r="AB444" i="7"/>
  <c r="AB452" i="7"/>
  <c r="AB460" i="7"/>
  <c r="AB468" i="7"/>
  <c r="AB476" i="7"/>
  <c r="AB484" i="7"/>
  <c r="AB492" i="7"/>
  <c r="B496" i="16"/>
  <c r="AB500" i="7"/>
  <c r="O500" i="7"/>
  <c r="B497" i="16"/>
  <c r="AB501" i="7"/>
  <c r="L501" i="16"/>
  <c r="B500" i="16"/>
  <c r="O504" i="7"/>
  <c r="AB504" i="7"/>
  <c r="M501" i="16"/>
  <c r="AB419" i="7"/>
  <c r="K508" i="16"/>
  <c r="M509" i="16"/>
  <c r="O425" i="7"/>
  <c r="AB427" i="7"/>
  <c r="O433" i="7"/>
  <c r="AB435" i="7"/>
  <c r="O441" i="7"/>
  <c r="AB443" i="7"/>
  <c r="O449" i="7"/>
  <c r="AB451" i="7"/>
  <c r="O457" i="7"/>
  <c r="AB459" i="7"/>
  <c r="O465" i="7"/>
  <c r="AB467" i="7"/>
  <c r="O473" i="7"/>
  <c r="AB475" i="7"/>
  <c r="O481" i="7"/>
  <c r="AB483" i="7"/>
  <c r="O489" i="7"/>
  <c r="AB491" i="7"/>
  <c r="B490" i="16"/>
  <c r="AB494" i="7"/>
  <c r="AB497" i="7"/>
  <c r="B501" i="16"/>
  <c r="O505" i="7"/>
  <c r="O456" i="7"/>
  <c r="O464" i="7"/>
  <c r="O472" i="7"/>
  <c r="O480" i="7"/>
  <c r="O488" i="7"/>
  <c r="O495" i="7"/>
  <c r="O499" i="7"/>
  <c r="O502" i="7"/>
  <c r="O510" i="7"/>
  <c r="AB512" i="7"/>
  <c r="AD1" i="1"/>
  <c r="AC207" i="1" s="1"/>
  <c r="AC1" i="1"/>
  <c r="AC766" i="1" s="1"/>
  <c r="AB502" i="7"/>
  <c r="AB510" i="7"/>
  <c r="AC387" i="1"/>
  <c r="O498" i="7"/>
  <c r="O506" i="7"/>
  <c r="O513" i="7"/>
  <c r="AB498" i="7"/>
  <c r="AB506" i="7"/>
  <c r="O512" i="7"/>
  <c r="AC156" i="1"/>
  <c r="AC150" i="1"/>
  <c r="AC831" i="1"/>
  <c r="N81" i="2"/>
  <c r="M97" i="2"/>
  <c r="AC997" i="1"/>
  <c r="AC744" i="1"/>
  <c r="AC953" i="1"/>
  <c r="AC558" i="1"/>
  <c r="L213" i="2"/>
  <c r="L272" i="2"/>
  <c r="L263" i="2"/>
  <c r="L266" i="2"/>
  <c r="L229" i="2"/>
  <c r="L257" i="2"/>
  <c r="L260" i="2"/>
  <c r="L254" i="2"/>
  <c r="L245" i="2"/>
  <c r="M86" i="2"/>
  <c r="N90" i="2"/>
  <c r="L248" i="2"/>
  <c r="L251" i="2"/>
  <c r="L270" i="2"/>
  <c r="L261" i="2"/>
  <c r="L223" i="2"/>
  <c r="L239" i="2"/>
  <c r="L264" i="2"/>
  <c r="L267" i="2"/>
  <c r="AC1304" i="1"/>
  <c r="L258" i="2"/>
  <c r="N87" i="2"/>
  <c r="N99" i="2"/>
  <c r="M99" i="2"/>
  <c r="L233" i="2"/>
  <c r="L255" i="2"/>
  <c r="L194" i="2"/>
  <c r="L210" i="2"/>
  <c r="L226" i="2"/>
  <c r="L246" i="2"/>
  <c r="L271" i="2"/>
  <c r="AC1207" i="1"/>
  <c r="L208" i="2"/>
  <c r="L224" i="2"/>
  <c r="L240" i="2"/>
  <c r="L243" i="2"/>
  <c r="L265" i="2"/>
  <c r="L268" i="2"/>
  <c r="L293" i="2"/>
  <c r="N84" i="2"/>
  <c r="N96" i="2"/>
  <c r="M96" i="2"/>
  <c r="L100" i="2"/>
  <c r="L104" i="2"/>
  <c r="L108" i="2"/>
  <c r="L112" i="2"/>
  <c r="L116" i="2"/>
  <c r="L205" i="2"/>
  <c r="L221" i="2"/>
  <c r="L237" i="2"/>
  <c r="L262" i="2"/>
  <c r="AC1162" i="1"/>
  <c r="AC1208" i="1"/>
  <c r="L256" i="2"/>
  <c r="L259" i="2"/>
  <c r="AC1241" i="1"/>
  <c r="L122" i="2"/>
  <c r="L199" i="2"/>
  <c r="L215" i="2"/>
  <c r="L231" i="2"/>
  <c r="L253" i="2"/>
  <c r="L190" i="2"/>
  <c r="L206" i="2"/>
  <c r="L222" i="2"/>
  <c r="L286" i="2"/>
  <c r="L238" i="2"/>
  <c r="L302" i="2"/>
  <c r="L318" i="2"/>
  <c r="L132" i="2"/>
  <c r="L134" i="2"/>
  <c r="L136" i="2"/>
  <c r="L138" i="2"/>
  <c r="L140" i="2"/>
  <c r="L142" i="2"/>
  <c r="L144" i="2"/>
  <c r="L146" i="2"/>
  <c r="L148" i="2"/>
  <c r="L150" i="2"/>
  <c r="L152" i="2"/>
  <c r="L154" i="2"/>
  <c r="L156" i="2"/>
  <c r="L158" i="2"/>
  <c r="L160" i="2"/>
  <c r="L162" i="2"/>
  <c r="L164" i="2"/>
  <c r="L166" i="2"/>
  <c r="L168" i="2"/>
  <c r="L170" i="2"/>
  <c r="L172" i="2"/>
  <c r="L174" i="2"/>
  <c r="L176" i="2"/>
  <c r="L178" i="2"/>
  <c r="L180" i="2"/>
  <c r="L182" i="2"/>
  <c r="L184" i="2"/>
  <c r="L186" i="2"/>
  <c r="L188" i="2"/>
  <c r="L204" i="2"/>
  <c r="L220" i="2"/>
  <c r="L284" i="2"/>
  <c r="L236" i="2"/>
  <c r="L300" i="2"/>
  <c r="L316" i="2"/>
  <c r="L540" i="2"/>
  <c r="L195" i="2"/>
  <c r="L211" i="2"/>
  <c r="L275" i="2"/>
  <c r="L227" i="2"/>
  <c r="L291" i="2"/>
  <c r="L307" i="2"/>
  <c r="L543" i="2"/>
  <c r="L547" i="2"/>
  <c r="L519" i="2"/>
  <c r="L202" i="2"/>
  <c r="L218" i="2"/>
  <c r="L282" i="2"/>
  <c r="L234" i="2"/>
  <c r="L298" i="2"/>
  <c r="L314" i="2"/>
  <c r="L273" i="2"/>
  <c r="L289" i="2"/>
  <c r="L305" i="2"/>
  <c r="L321" i="2"/>
  <c r="L331" i="2"/>
  <c r="L339" i="2"/>
  <c r="L347" i="2"/>
  <c r="L355" i="2"/>
  <c r="L363" i="2"/>
  <c r="L500" i="2"/>
  <c r="L532" i="2"/>
  <c r="L200" i="2"/>
  <c r="L216" i="2"/>
  <c r="L280" i="2"/>
  <c r="L232" i="2"/>
  <c r="L296" i="2"/>
  <c r="L312" i="2"/>
  <c r="L287" i="2"/>
  <c r="L303" i="2"/>
  <c r="L319" i="2"/>
  <c r="L326" i="2"/>
  <c r="L334" i="2"/>
  <c r="L342" i="2"/>
  <c r="L350" i="2"/>
  <c r="L358" i="2"/>
  <c r="L366" i="2"/>
  <c r="L510" i="2"/>
  <c r="L526" i="2"/>
  <c r="L516" i="2"/>
  <c r="L278" i="2"/>
  <c r="L230" i="2"/>
  <c r="L294" i="2"/>
  <c r="L310" i="2"/>
  <c r="L507" i="2"/>
  <c r="L523" i="2"/>
  <c r="L539" i="2"/>
  <c r="L514" i="2"/>
  <c r="L285" i="2"/>
  <c r="L301" i="2"/>
  <c r="L317" i="2"/>
  <c r="L329" i="2"/>
  <c r="L337" i="2"/>
  <c r="L345" i="2"/>
  <c r="L353" i="2"/>
  <c r="L361" i="2"/>
  <c r="L504" i="2"/>
  <c r="L520" i="2"/>
  <c r="L536" i="2"/>
  <c r="L276" i="2"/>
  <c r="L292" i="2"/>
  <c r="L308" i="2"/>
  <c r="L324" i="2"/>
  <c r="L501" i="2"/>
  <c r="L533" i="2"/>
  <c r="L283" i="2"/>
  <c r="L299" i="2"/>
  <c r="L315" i="2"/>
  <c r="L332" i="2"/>
  <c r="L340" i="2"/>
  <c r="L348" i="2"/>
  <c r="L356" i="2"/>
  <c r="L364" i="2"/>
  <c r="L498" i="2"/>
  <c r="L530" i="2"/>
  <c r="L274" i="2"/>
  <c r="L290" i="2"/>
  <c r="L306" i="2"/>
  <c r="L322" i="2"/>
  <c r="L495" i="2"/>
  <c r="L527" i="2"/>
  <c r="L281" i="2"/>
  <c r="L297" i="2"/>
  <c r="L313" i="2"/>
  <c r="L327" i="2"/>
  <c r="L335" i="2"/>
  <c r="L343" i="2"/>
  <c r="L351" i="2"/>
  <c r="L359" i="2"/>
  <c r="L367" i="2"/>
  <c r="L508" i="2"/>
  <c r="L524" i="2"/>
  <c r="L549" i="2"/>
  <c r="L288" i="2"/>
  <c r="L304" i="2"/>
  <c r="L320" i="2"/>
  <c r="L505" i="2"/>
  <c r="L521" i="2"/>
  <c r="L537" i="2"/>
  <c r="L509" i="2"/>
  <c r="L279" i="2"/>
  <c r="L295" i="2"/>
  <c r="L311" i="2"/>
  <c r="L330" i="2"/>
  <c r="L338" i="2"/>
  <c r="L346" i="2"/>
  <c r="L354" i="2"/>
  <c r="L362" i="2"/>
  <c r="L502" i="2"/>
  <c r="L518" i="2"/>
  <c r="L534" i="2"/>
  <c r="L499" i="2"/>
  <c r="L559" i="2"/>
  <c r="L564" i="2"/>
  <c r="L531" i="2"/>
  <c r="L557" i="2"/>
  <c r="L562" i="2"/>
  <c r="L529" i="2"/>
  <c r="L567" i="2"/>
  <c r="L572" i="2"/>
  <c r="L790" i="2"/>
  <c r="L806" i="2"/>
  <c r="L831" i="2"/>
  <c r="L550" i="2"/>
  <c r="L517" i="2"/>
  <c r="L555" i="2"/>
  <c r="L560" i="2"/>
  <c r="L784" i="2"/>
  <c r="L800" i="2"/>
  <c r="L888" i="2"/>
  <c r="L565" i="2"/>
  <c r="L570" i="2"/>
  <c r="L542" i="2"/>
  <c r="L548" i="2"/>
  <c r="L575" i="2"/>
  <c r="L824" i="2"/>
  <c r="L923" i="2"/>
  <c r="L553" i="2"/>
  <c r="L558" i="2"/>
  <c r="L525" i="2"/>
  <c r="L546" i="2"/>
  <c r="L563" i="2"/>
  <c r="L568" i="2"/>
  <c r="L545" i="2"/>
  <c r="L827" i="2"/>
  <c r="L798" i="2"/>
  <c r="L782" i="2"/>
  <c r="L887" i="2"/>
  <c r="L573" i="2"/>
  <c r="L578" i="2"/>
  <c r="L785" i="2"/>
  <c r="L801" i="2"/>
  <c r="L840" i="2"/>
  <c r="L544" i="2"/>
  <c r="L551" i="2"/>
  <c r="L556" i="2"/>
  <c r="L817" i="2"/>
  <c r="L835" i="2"/>
  <c r="L561" i="2"/>
  <c r="L566" i="2"/>
  <c r="L779" i="2"/>
  <c r="L795" i="2"/>
  <c r="L811" i="2"/>
  <c r="L843" i="2"/>
  <c r="L494" i="2"/>
  <c r="L511" i="2"/>
  <c r="L571" i="2"/>
  <c r="L554" i="2"/>
  <c r="L851" i="2"/>
  <c r="L818" i="2"/>
  <c r="L834" i="2"/>
  <c r="L850" i="2"/>
  <c r="L866" i="2"/>
  <c r="L868" i="2"/>
  <c r="L875" i="2"/>
  <c r="L894" i="2"/>
  <c r="L906" i="2"/>
  <c r="L915" i="2"/>
  <c r="L929" i="2"/>
  <c r="L820" i="2"/>
  <c r="L836" i="2"/>
  <c r="L852" i="2"/>
  <c r="L873" i="2"/>
  <c r="L892" i="2"/>
  <c r="L829" i="2"/>
  <c r="L845" i="2"/>
  <c r="L861" i="2"/>
  <c r="L885" i="2"/>
  <c r="L914" i="2"/>
  <c r="L931" i="2"/>
  <c r="L822" i="2"/>
  <c r="L773" i="2"/>
  <c r="L838" i="2"/>
  <c r="L789" i="2"/>
  <c r="L854" i="2"/>
  <c r="L805" i="2"/>
  <c r="L878" i="2"/>
  <c r="L890" i="2"/>
  <c r="L903" i="2"/>
  <c r="L922" i="2"/>
  <c r="L863" i="2"/>
  <c r="L871" i="2"/>
  <c r="L909" i="2"/>
  <c r="L869" i="2"/>
  <c r="L876" i="2"/>
  <c r="L917" i="2"/>
  <c r="L872" i="2"/>
  <c r="L930" i="2"/>
  <c r="L1163" i="2"/>
  <c r="L1194" i="2"/>
  <c r="L865" i="2"/>
  <c r="L867" i="2"/>
  <c r="L895" i="2"/>
  <c r="L902" i="2"/>
  <c r="L911" i="2"/>
  <c r="L826" i="2"/>
  <c r="L842" i="2"/>
  <c r="L858" i="2"/>
  <c r="L874" i="2"/>
  <c r="L919" i="2"/>
  <c r="L925" i="2"/>
  <c r="L1202" i="2"/>
  <c r="L899" i="2"/>
  <c r="L900" i="2"/>
  <c r="L933" i="2"/>
  <c r="L828" i="2"/>
  <c r="L844" i="2"/>
  <c r="L860" i="2"/>
  <c r="L893" i="2"/>
  <c r="L898" i="2"/>
  <c r="L897" i="2"/>
  <c r="L905" i="2"/>
  <c r="L927" i="2"/>
  <c r="L821" i="2"/>
  <c r="L837" i="2"/>
  <c r="L853" i="2"/>
  <c r="L879" i="2"/>
  <c r="L886" i="2"/>
  <c r="L910" i="2"/>
  <c r="L935" i="2"/>
  <c r="L830" i="2"/>
  <c r="L846" i="2"/>
  <c r="L862" i="2"/>
  <c r="L891" i="2"/>
  <c r="L918" i="2"/>
  <c r="L823" i="2"/>
  <c r="L839" i="2"/>
  <c r="L855" i="2"/>
  <c r="L884" i="2"/>
  <c r="L896" i="2"/>
  <c r="L907" i="2"/>
  <c r="L913" i="2"/>
  <c r="L1158" i="2"/>
  <c r="L814" i="2"/>
  <c r="L816" i="2"/>
  <c r="L832" i="2"/>
  <c r="L848" i="2"/>
  <c r="L864" i="2"/>
  <c r="L870" i="2"/>
  <c r="L877" i="2"/>
  <c r="L889" i="2"/>
  <c r="L921" i="2"/>
  <c r="L926" i="2"/>
  <c r="N1098" i="2"/>
  <c r="L1162" i="2"/>
  <c r="L1260" i="2"/>
  <c r="L1258" i="2"/>
  <c r="L1254" i="2"/>
  <c r="L1218" i="2"/>
  <c r="L825" i="2"/>
  <c r="L841" i="2"/>
  <c r="L857" i="2"/>
  <c r="L901" i="2"/>
  <c r="L934" i="2"/>
  <c r="L1166" i="2"/>
  <c r="L904" i="2"/>
  <c r="L908" i="2"/>
  <c r="L912" i="2"/>
  <c r="L916" i="2"/>
  <c r="L920" i="2"/>
  <c r="L924" i="2"/>
  <c r="L928" i="2"/>
  <c r="L932" i="2"/>
  <c r="L936" i="2"/>
  <c r="L940" i="2"/>
  <c r="L944" i="2"/>
  <c r="L948" i="2"/>
  <c r="L952" i="2"/>
  <c r="L1044" i="2"/>
  <c r="L1048" i="2"/>
  <c r="L1052" i="2"/>
  <c r="L1056" i="2"/>
  <c r="L1132" i="2"/>
  <c r="L1136" i="2"/>
  <c r="L1140" i="2"/>
  <c r="L1144" i="2"/>
  <c r="L1148" i="2"/>
  <c r="L1152" i="2"/>
  <c r="L1247" i="2"/>
  <c r="L1212" i="2"/>
  <c r="L1231" i="2"/>
  <c r="L1240" i="2"/>
  <c r="L1271" i="2"/>
  <c r="L1303" i="2"/>
  <c r="L1304" i="2"/>
  <c r="L1301" i="2"/>
  <c r="L1251" i="2"/>
  <c r="L1273" i="2"/>
  <c r="L1222" i="2"/>
  <c r="L1284" i="2"/>
  <c r="L1281" i="2"/>
  <c r="C369" i="4"/>
  <c r="L1059" i="2"/>
  <c r="L1063" i="2"/>
  <c r="L1067" i="2"/>
  <c r="L1071" i="2"/>
  <c r="L1075" i="2"/>
  <c r="L1079" i="2"/>
  <c r="L1083" i="2"/>
  <c r="L1087" i="2"/>
  <c r="L1091" i="2"/>
  <c r="L1095" i="2"/>
  <c r="L1099" i="2"/>
  <c r="L1103" i="2"/>
  <c r="L1107" i="2"/>
  <c r="L1161" i="2"/>
  <c r="L1111" i="2"/>
  <c r="L1165" i="2"/>
  <c r="L1115" i="2"/>
  <c r="L1169" i="2"/>
  <c r="L1119" i="2"/>
  <c r="L1173" i="2"/>
  <c r="L1123" i="2"/>
  <c r="L1177" i="2"/>
  <c r="L1127" i="2"/>
  <c r="L1181" i="2"/>
  <c r="L1185" i="2"/>
  <c r="L1189" i="2"/>
  <c r="L1193" i="2"/>
  <c r="L1197" i="2"/>
  <c r="L1201" i="2"/>
  <c r="L1205" i="2"/>
  <c r="L1223" i="2"/>
  <c r="L1233" i="2"/>
  <c r="L1253" i="2"/>
  <c r="L1264" i="2"/>
  <c r="L1262" i="2"/>
  <c r="F93" i="4"/>
  <c r="C339" i="4"/>
  <c r="F339" i="4"/>
  <c r="B339" i="4"/>
  <c r="L1220" i="2"/>
  <c r="L1244" i="2"/>
  <c r="L1266" i="2"/>
  <c r="L1275" i="2"/>
  <c r="L1246" i="2"/>
  <c r="L1288" i="2"/>
  <c r="L1208" i="2"/>
  <c r="L1217" i="2"/>
  <c r="L1228" i="2"/>
  <c r="L1235" i="2"/>
  <c r="L1255" i="2"/>
  <c r="L1277" i="2"/>
  <c r="L1226" i="2"/>
  <c r="L1287" i="2"/>
  <c r="L1211" i="2"/>
  <c r="L1257" i="2"/>
  <c r="L1268" i="2"/>
  <c r="L1267" i="2"/>
  <c r="L1290" i="2"/>
  <c r="F109" i="4"/>
  <c r="L1160" i="2"/>
  <c r="L1164" i="2"/>
  <c r="L1168" i="2"/>
  <c r="L1172" i="2"/>
  <c r="L1176" i="2"/>
  <c r="L1180" i="2"/>
  <c r="L1184" i="2"/>
  <c r="L1188" i="2"/>
  <c r="L1192" i="2"/>
  <c r="L1196" i="2"/>
  <c r="L1200" i="2"/>
  <c r="L1204" i="2"/>
  <c r="L1225" i="2"/>
  <c r="L1237" i="2"/>
  <c r="L1248" i="2"/>
  <c r="L1270" i="2"/>
  <c r="L1279" i="2"/>
  <c r="L1302" i="2"/>
  <c r="F192" i="4"/>
  <c r="C192" i="4"/>
  <c r="B192" i="4"/>
  <c r="L1259" i="2"/>
  <c r="L1292" i="2"/>
  <c r="F85" i="4"/>
  <c r="L1239" i="2"/>
  <c r="L1261" i="2"/>
  <c r="L1272" i="2"/>
  <c r="L1269" i="2"/>
  <c r="F152" i="4"/>
  <c r="C152" i="4"/>
  <c r="B152" i="4"/>
  <c r="L1207" i="2"/>
  <c r="L1219" i="2"/>
  <c r="L1232" i="2"/>
  <c r="L1241" i="2"/>
  <c r="L1252" i="2"/>
  <c r="C153" i="4"/>
  <c r="C167" i="4"/>
  <c r="B181" i="4"/>
  <c r="L1167" i="2"/>
  <c r="L1171" i="2"/>
  <c r="L1175" i="2"/>
  <c r="L1179" i="2"/>
  <c r="L1183" i="2"/>
  <c r="L1187" i="2"/>
  <c r="L1191" i="2"/>
  <c r="L1195" i="2"/>
  <c r="L1199" i="2"/>
  <c r="L1203" i="2"/>
  <c r="L1213" i="2"/>
  <c r="L1216" i="2"/>
  <c r="L1227" i="2"/>
  <c r="L1263" i="2"/>
  <c r="L1285" i="2"/>
  <c r="L1234" i="2"/>
  <c r="L1296" i="2"/>
  <c r="L1294" i="2"/>
  <c r="F100" i="4"/>
  <c r="C100" i="4"/>
  <c r="B100" i="4"/>
  <c r="L1243" i="2"/>
  <c r="L1265" i="2"/>
  <c r="L1214" i="2"/>
  <c r="L1276" i="2"/>
  <c r="L1274" i="2"/>
  <c r="L1298" i="2"/>
  <c r="C197" i="4"/>
  <c r="L1224" i="2"/>
  <c r="L1245" i="2"/>
  <c r="L1256" i="2"/>
  <c r="L1278" i="2"/>
  <c r="F35" i="4"/>
  <c r="C35" i="4"/>
  <c r="B35" i="4"/>
  <c r="C156" i="4"/>
  <c r="L1221" i="2"/>
  <c r="L1229" i="2"/>
  <c r="L1236" i="2"/>
  <c r="L1289" i="2"/>
  <c r="L1238" i="2"/>
  <c r="L1300" i="2"/>
  <c r="L1299" i="2"/>
  <c r="F15" i="4"/>
  <c r="C15" i="4"/>
  <c r="F25" i="4"/>
  <c r="F45" i="4"/>
  <c r="F61" i="4"/>
  <c r="F96" i="4"/>
  <c r="C107" i="4"/>
  <c r="B107" i="4"/>
  <c r="F115" i="4"/>
  <c r="C115" i="4"/>
  <c r="B115" i="4"/>
  <c r="C133" i="4"/>
  <c r="F138" i="4"/>
  <c r="F202" i="4"/>
  <c r="C202" i="4"/>
  <c r="B251" i="4"/>
  <c r="F251" i="4"/>
  <c r="C251" i="4"/>
  <c r="C329" i="4"/>
  <c r="B329" i="4"/>
  <c r="F329" i="4"/>
  <c r="B357" i="4"/>
  <c r="F357" i="4"/>
  <c r="C25" i="4"/>
  <c r="C45" i="4"/>
  <c r="F51" i="4"/>
  <c r="C51" i="4"/>
  <c r="C61" i="4"/>
  <c r="F67" i="4"/>
  <c r="F68" i="4" s="1"/>
  <c r="C85" i="4"/>
  <c r="C96" i="4"/>
  <c r="F104" i="4"/>
  <c r="F116" i="4"/>
  <c r="C116" i="4"/>
  <c r="F120" i="4"/>
  <c r="C138" i="4"/>
  <c r="F176" i="4"/>
  <c r="C203" i="4"/>
  <c r="C208" i="4"/>
  <c r="F236" i="4"/>
  <c r="C236" i="4"/>
  <c r="B236" i="4"/>
  <c r="F331" i="4"/>
  <c r="C433" i="4"/>
  <c r="F433" i="4"/>
  <c r="B433" i="4"/>
  <c r="F11" i="4"/>
  <c r="F21" i="4"/>
  <c r="F108" i="4"/>
  <c r="C108" i="4"/>
  <c r="F112" i="4"/>
  <c r="F129" i="4"/>
  <c r="C139" i="4"/>
  <c r="F148" i="4"/>
  <c r="C148" i="4"/>
  <c r="C172" i="4"/>
  <c r="F177" i="4"/>
  <c r="C177" i="4"/>
  <c r="C187" i="4"/>
  <c r="F187" i="4"/>
  <c r="B187" i="4"/>
  <c r="F285" i="4"/>
  <c r="C322" i="4"/>
  <c r="F322" i="4"/>
  <c r="C381" i="4"/>
  <c r="F381" i="4"/>
  <c r="B381" i="4"/>
  <c r="C394" i="4"/>
  <c r="F394" i="4"/>
  <c r="B11" i="4"/>
  <c r="B21" i="4"/>
  <c r="F31" i="4"/>
  <c r="C31" i="4"/>
  <c r="F41" i="4"/>
  <c r="F57" i="4"/>
  <c r="C93" i="4"/>
  <c r="C104" i="4"/>
  <c r="B108" i="4"/>
  <c r="B112" i="4"/>
  <c r="C120" i="4"/>
  <c r="B139" i="4"/>
  <c r="B148" i="4"/>
  <c r="B153" i="4"/>
  <c r="F162" i="4"/>
  <c r="C162" i="4"/>
  <c r="B162" i="4"/>
  <c r="B167" i="4"/>
  <c r="B177" i="4"/>
  <c r="F203" i="4"/>
  <c r="F209" i="4"/>
  <c r="B286" i="4"/>
  <c r="F286" i="4"/>
  <c r="C286" i="4"/>
  <c r="B322" i="4"/>
  <c r="B394" i="4"/>
  <c r="F450" i="4"/>
  <c r="F481" i="4"/>
  <c r="C21" i="4"/>
  <c r="C112" i="4"/>
  <c r="B121" i="4"/>
  <c r="F139" i="4"/>
  <c r="C144" i="4"/>
  <c r="C163" i="4"/>
  <c r="C183" i="4"/>
  <c r="F193" i="4"/>
  <c r="B209" i="4"/>
  <c r="F229" i="4"/>
  <c r="C408" i="4"/>
  <c r="F408" i="4"/>
  <c r="F7" i="4"/>
  <c r="C7" i="4"/>
  <c r="F17" i="4"/>
  <c r="F47" i="4"/>
  <c r="C47" i="4"/>
  <c r="F63" i="4"/>
  <c r="C63" i="4"/>
  <c r="F130" i="4"/>
  <c r="C130" i="4"/>
  <c r="B130" i="4"/>
  <c r="F215" i="4"/>
  <c r="B279" i="4"/>
  <c r="C315" i="4"/>
  <c r="F361" i="4"/>
  <c r="B361" i="4"/>
  <c r="B408" i="4"/>
  <c r="B563" i="4"/>
  <c r="F563" i="4"/>
  <c r="C563" i="4"/>
  <c r="B7" i="4"/>
  <c r="B17" i="4"/>
  <c r="F27" i="4"/>
  <c r="C27" i="4"/>
  <c r="F37" i="4"/>
  <c r="B47" i="4"/>
  <c r="B63" i="4"/>
  <c r="B109" i="4"/>
  <c r="F173" i="4"/>
  <c r="C173" i="4"/>
  <c r="F204" i="4"/>
  <c r="B210" i="4"/>
  <c r="F216" i="4"/>
  <c r="C216" i="4"/>
  <c r="B216" i="4"/>
  <c r="F223" i="4"/>
  <c r="C223" i="4"/>
  <c r="B271" i="4"/>
  <c r="F271" i="4"/>
  <c r="F296" i="4"/>
  <c r="B305" i="4"/>
  <c r="F305" i="4"/>
  <c r="C305" i="4"/>
  <c r="C361" i="4"/>
  <c r="F423" i="4"/>
  <c r="C423" i="4"/>
  <c r="B423" i="4"/>
  <c r="C17" i="4"/>
  <c r="B27" i="4"/>
  <c r="B37" i="4"/>
  <c r="F53" i="4"/>
  <c r="F69" i="4"/>
  <c r="F70" i="4" s="1"/>
  <c r="C79" i="4"/>
  <c r="C109" i="4"/>
  <c r="F140" i="4"/>
  <c r="F145" i="4"/>
  <c r="F154" i="4"/>
  <c r="B173" i="4"/>
  <c r="F194" i="4"/>
  <c r="B217" i="4"/>
  <c r="B223" i="4"/>
  <c r="F239" i="4"/>
  <c r="B264" i="4"/>
  <c r="C271" i="4"/>
  <c r="F288" i="4"/>
  <c r="C288" i="4"/>
  <c r="B288" i="4"/>
  <c r="B297" i="4"/>
  <c r="B343" i="4"/>
  <c r="F343" i="4"/>
  <c r="C343" i="4"/>
  <c r="F13" i="4"/>
  <c r="C37" i="4"/>
  <c r="B53" i="4"/>
  <c r="B69" i="4"/>
  <c r="B122" i="4"/>
  <c r="C131" i="4"/>
  <c r="B145" i="4"/>
  <c r="F159" i="4"/>
  <c r="C159" i="4"/>
  <c r="F184" i="4"/>
  <c r="C184" i="4"/>
  <c r="F205" i="4"/>
  <c r="C205" i="4"/>
  <c r="B205" i="4"/>
  <c r="C264" i="4"/>
  <c r="B13" i="4"/>
  <c r="F23" i="4"/>
  <c r="C23" i="4"/>
  <c r="F33" i="4"/>
  <c r="F43" i="4"/>
  <c r="C43" i="4"/>
  <c r="C53" i="4"/>
  <c r="F59" i="4"/>
  <c r="C59" i="4"/>
  <c r="C83" i="4"/>
  <c r="B83" i="4"/>
  <c r="C87" i="4"/>
  <c r="B131" i="4"/>
  <c r="F141" i="4"/>
  <c r="C141" i="4"/>
  <c r="C145" i="4"/>
  <c r="B159" i="4"/>
  <c r="F169" i="4"/>
  <c r="B184" i="4"/>
  <c r="F264" i="4"/>
  <c r="F273" i="4"/>
  <c r="C273" i="4"/>
  <c r="B273" i="4"/>
  <c r="C441" i="4"/>
  <c r="F441" i="4"/>
  <c r="C13" i="4"/>
  <c r="F131" i="4"/>
  <c r="B141" i="4"/>
  <c r="B146" i="4"/>
  <c r="C155" i="4"/>
  <c r="F155" i="4"/>
  <c r="B155" i="4"/>
  <c r="B185" i="4"/>
  <c r="C195" i="4"/>
  <c r="B225" i="4"/>
  <c r="F308" i="4"/>
  <c r="C308" i="4"/>
  <c r="B441" i="4"/>
  <c r="F9" i="4"/>
  <c r="F10" i="4" s="1"/>
  <c r="F49" i="4"/>
  <c r="F65" i="4"/>
  <c r="F80" i="4"/>
  <c r="C91" i="4"/>
  <c r="B91" i="4"/>
  <c r="C95" i="4"/>
  <c r="F127" i="4"/>
  <c r="C127" i="4"/>
  <c r="F180" i="4"/>
  <c r="C180" i="4"/>
  <c r="B180" i="4"/>
  <c r="F218" i="4"/>
  <c r="F233" i="4"/>
  <c r="C233" i="4"/>
  <c r="B233" i="4"/>
  <c r="B249" i="4"/>
  <c r="F249" i="4"/>
  <c r="C249" i="4"/>
  <c r="B282" i="4"/>
  <c r="F413" i="4"/>
  <c r="B9" i="4"/>
  <c r="F19" i="4"/>
  <c r="C19" i="4"/>
  <c r="F29" i="4"/>
  <c r="B49" i="4"/>
  <c r="B65" i="4"/>
  <c r="B80" i="4"/>
  <c r="F84" i="4"/>
  <c r="C84" i="4"/>
  <c r="F91" i="4"/>
  <c r="B127" i="4"/>
  <c r="F170" i="4"/>
  <c r="F212" i="4"/>
  <c r="C212" i="4"/>
  <c r="B241" i="4"/>
  <c r="F241" i="4"/>
  <c r="C241" i="4"/>
  <c r="F291" i="4"/>
  <c r="C291" i="4"/>
  <c r="C9" i="4"/>
  <c r="C10" i="4" s="1"/>
  <c r="C11" i="4" s="1"/>
  <c r="B19" i="4"/>
  <c r="B29" i="4"/>
  <c r="F39" i="4"/>
  <c r="C39" i="4"/>
  <c r="C49" i="4"/>
  <c r="F55" i="4"/>
  <c r="C55" i="4"/>
  <c r="C65" i="4"/>
  <c r="F71" i="4"/>
  <c r="F72" i="4" s="1"/>
  <c r="F73" i="4" s="1"/>
  <c r="F74" i="4" s="1"/>
  <c r="F75" i="4" s="1"/>
  <c r="F76" i="4" s="1"/>
  <c r="F77" i="4" s="1"/>
  <c r="C80" i="4"/>
  <c r="B84" i="4"/>
  <c r="F88" i="4"/>
  <c r="C99" i="4"/>
  <c r="B99" i="4"/>
  <c r="C103" i="4"/>
  <c r="C119" i="4"/>
  <c r="C123" i="4"/>
  <c r="F123" i="4"/>
  <c r="B156" i="4"/>
  <c r="F165" i="4"/>
  <c r="B170" i="4"/>
  <c r="B186" i="4"/>
  <c r="B212" i="4"/>
  <c r="F226" i="4"/>
  <c r="C226" i="4"/>
  <c r="B226" i="4"/>
  <c r="B291" i="4"/>
  <c r="C300" i="4"/>
  <c r="F5" i="4"/>
  <c r="C29" i="4"/>
  <c r="B39" i="4"/>
  <c r="B55" i="4"/>
  <c r="B71" i="4"/>
  <c r="B88" i="4"/>
  <c r="F92" i="4"/>
  <c r="C92" i="4"/>
  <c r="F99" i="4"/>
  <c r="C111" i="4"/>
  <c r="B123" i="4"/>
  <c r="F137" i="4"/>
  <c r="C137" i="4"/>
  <c r="B137" i="4"/>
  <c r="F151" i="4"/>
  <c r="B161" i="4"/>
  <c r="C170" i="4"/>
  <c r="F191" i="4"/>
  <c r="C191" i="4"/>
  <c r="B191" i="4"/>
  <c r="F201" i="4"/>
  <c r="C201" i="4"/>
  <c r="B201" i="4"/>
  <c r="F259" i="4"/>
  <c r="B403" i="4"/>
  <c r="C238" i="4"/>
  <c r="B268" i="4"/>
  <c r="C312" i="4"/>
  <c r="F326" i="4"/>
  <c r="F336" i="4"/>
  <c r="C350" i="4"/>
  <c r="F350" i="4"/>
  <c r="C377" i="4"/>
  <c r="C404" i="4"/>
  <c r="B404" i="4"/>
  <c r="C418" i="4"/>
  <c r="F442" i="4"/>
  <c r="B140" i="4"/>
  <c r="B151" i="4"/>
  <c r="B165" i="4"/>
  <c r="B176" i="4"/>
  <c r="C179" i="4"/>
  <c r="B204" i="4"/>
  <c r="B215" i="4"/>
  <c r="B229" i="4"/>
  <c r="F235" i="4"/>
  <c r="B238" i="4"/>
  <c r="B258" i="4"/>
  <c r="C268" i="4"/>
  <c r="B312" i="4"/>
  <c r="B326" i="4"/>
  <c r="B336" i="4"/>
  <c r="B350" i="4"/>
  <c r="C354" i="4"/>
  <c r="B354" i="4"/>
  <c r="F390" i="4"/>
  <c r="F404" i="4"/>
  <c r="B418" i="4"/>
  <c r="F473" i="4"/>
  <c r="F524" i="4"/>
  <c r="C524" i="4"/>
  <c r="B524" i="4"/>
  <c r="B129" i="4"/>
  <c r="C140" i="4"/>
  <c r="C151" i="4"/>
  <c r="B154" i="4"/>
  <c r="C165" i="4"/>
  <c r="C176" i="4"/>
  <c r="B179" i="4"/>
  <c r="B193" i="4"/>
  <c r="C204" i="4"/>
  <c r="C215" i="4"/>
  <c r="B218" i="4"/>
  <c r="C229" i="4"/>
  <c r="B232" i="4"/>
  <c r="F238" i="4"/>
  <c r="B248" i="4"/>
  <c r="C248" i="4"/>
  <c r="C258" i="4"/>
  <c r="C265" i="4"/>
  <c r="F268" i="4"/>
  <c r="B285" i="4"/>
  <c r="F312" i="4"/>
  <c r="C326" i="4"/>
  <c r="C336" i="4"/>
  <c r="F340" i="4"/>
  <c r="C340" i="4"/>
  <c r="B340" i="4"/>
  <c r="F358" i="4"/>
  <c r="C358" i="4"/>
  <c r="B358" i="4"/>
  <c r="F362" i="4"/>
  <c r="B362" i="4"/>
  <c r="C386" i="4"/>
  <c r="B429" i="4"/>
  <c r="C429" i="4"/>
  <c r="C435" i="4"/>
  <c r="C171" i="4"/>
  <c r="C255" i="4"/>
  <c r="F351" i="4"/>
  <c r="F354" i="4"/>
  <c r="C362" i="4"/>
  <c r="B386" i="4"/>
  <c r="F400" i="4"/>
  <c r="B400" i="4"/>
  <c r="C400" i="4"/>
  <c r="F418" i="4"/>
  <c r="C424" i="4"/>
  <c r="B424" i="4"/>
  <c r="B435" i="4"/>
  <c r="B453" i="4"/>
  <c r="C453" i="4"/>
  <c r="F453" i="4"/>
  <c r="B171" i="4"/>
  <c r="F245" i="4"/>
  <c r="C245" i="4"/>
  <c r="F252" i="4"/>
  <c r="B255" i="4"/>
  <c r="F262" i="4"/>
  <c r="C313" i="4"/>
  <c r="F337" i="4"/>
  <c r="F344" i="4"/>
  <c r="F355" i="4"/>
  <c r="F374" i="4"/>
  <c r="C374" i="4"/>
  <c r="B374" i="4"/>
  <c r="F378" i="4"/>
  <c r="F424" i="4"/>
  <c r="F429" i="4"/>
  <c r="F435" i="4"/>
  <c r="C227" i="4"/>
  <c r="F320" i="4"/>
  <c r="B320" i="4"/>
  <c r="F327" i="4"/>
  <c r="C327" i="4"/>
  <c r="F386" i="4"/>
  <c r="C430" i="4"/>
  <c r="F430" i="4"/>
  <c r="F436" i="4"/>
  <c r="C436" i="4"/>
  <c r="B436" i="4"/>
  <c r="F303" i="4"/>
  <c r="B341" i="4"/>
  <c r="B359" i="4"/>
  <c r="F359" i="4"/>
  <c r="F363" i="4"/>
  <c r="C363" i="4"/>
  <c r="C383" i="4"/>
  <c r="F383" i="4"/>
  <c r="F401" i="4"/>
  <c r="B430" i="4"/>
  <c r="C219" i="4"/>
  <c r="F227" i="4"/>
  <c r="C239" i="4"/>
  <c r="C259" i="4"/>
  <c r="B266" i="4"/>
  <c r="B303" i="4"/>
  <c r="B310" i="4"/>
  <c r="C317" i="4"/>
  <c r="C334" i="4"/>
  <c r="B334" i="4"/>
  <c r="C341" i="4"/>
  <c r="C359" i="4"/>
  <c r="B363" i="4"/>
  <c r="C367" i="4"/>
  <c r="C371" i="4"/>
  <c r="F371" i="4"/>
  <c r="F379" i="4"/>
  <c r="B383" i="4"/>
  <c r="C420" i="4"/>
  <c r="B169" i="4"/>
  <c r="B194" i="4"/>
  <c r="B219" i="4"/>
  <c r="C246" i="4"/>
  <c r="B256" i="4"/>
  <c r="C266" i="4"/>
  <c r="F283" i="4"/>
  <c r="F293" i="4"/>
  <c r="C303" i="4"/>
  <c r="C345" i="4"/>
  <c r="F352" i="4"/>
  <c r="C352" i="4"/>
  <c r="B352" i="4"/>
  <c r="F375" i="4"/>
  <c r="C375" i="4"/>
  <c r="C392" i="4"/>
  <c r="B392" i="4"/>
  <c r="C406" i="4"/>
  <c r="B406" i="4"/>
  <c r="C426" i="4"/>
  <c r="B79" i="4"/>
  <c r="B87" i="4"/>
  <c r="B95" i="4"/>
  <c r="B103" i="4"/>
  <c r="B111" i="4"/>
  <c r="B119" i="4"/>
  <c r="B133" i="4"/>
  <c r="B144" i="4"/>
  <c r="C147" i="4"/>
  <c r="C169" i="4"/>
  <c r="B172" i="4"/>
  <c r="B183" i="4"/>
  <c r="C194" i="4"/>
  <c r="B197" i="4"/>
  <c r="B208" i="4"/>
  <c r="C211" i="4"/>
  <c r="F219" i="4"/>
  <c r="F243" i="4"/>
  <c r="B246" i="4"/>
  <c r="F253" i="4"/>
  <c r="C256" i="4"/>
  <c r="C263" i="4"/>
  <c r="F266" i="4"/>
  <c r="B270" i="4"/>
  <c r="B283" i="4"/>
  <c r="F290" i="4"/>
  <c r="B300" i="4"/>
  <c r="D303" i="4"/>
  <c r="D304" i="4" s="1"/>
  <c r="D305" i="4" s="1"/>
  <c r="D306" i="4" s="1"/>
  <c r="D307" i="4" s="1"/>
  <c r="D308" i="4" s="1"/>
  <c r="D309" i="4" s="1"/>
  <c r="D310" i="4" s="1"/>
  <c r="D311" i="4" s="1"/>
  <c r="D312" i="4" s="1"/>
  <c r="D313" i="4" s="1"/>
  <c r="D314" i="4" s="1"/>
  <c r="D315" i="4" s="1"/>
  <c r="D316" i="4" s="1"/>
  <c r="D317" i="4" s="1"/>
  <c r="D318" i="4" s="1"/>
  <c r="D319" i="4" s="1"/>
  <c r="D320" i="4" s="1"/>
  <c r="D321" i="4" s="1"/>
  <c r="D322" i="4" s="1"/>
  <c r="D323" i="4" s="1"/>
  <c r="D324" i="4" s="1"/>
  <c r="D325" i="4" s="1"/>
  <c r="D326" i="4" s="1"/>
  <c r="D327" i="4" s="1"/>
  <c r="D328" i="4" s="1"/>
  <c r="D329" i="4" s="1"/>
  <c r="D330" i="4" s="1"/>
  <c r="D331" i="4" s="1"/>
  <c r="D332" i="4" s="1"/>
  <c r="D333" i="4" s="1"/>
  <c r="D334" i="4" s="1"/>
  <c r="D335" i="4" s="1"/>
  <c r="D336" i="4" s="1"/>
  <c r="D337" i="4" s="1"/>
  <c r="D338" i="4" s="1"/>
  <c r="D339" i="4" s="1"/>
  <c r="D340" i="4" s="1"/>
  <c r="D341" i="4" s="1"/>
  <c r="D342" i="4" s="1"/>
  <c r="D343" i="4" s="1"/>
  <c r="D344" i="4" s="1"/>
  <c r="D345" i="4" s="1"/>
  <c r="D346" i="4" s="1"/>
  <c r="D347" i="4" s="1"/>
  <c r="D348" i="4" s="1"/>
  <c r="D349" i="4" s="1"/>
  <c r="D350" i="4" s="1"/>
  <c r="D351" i="4" s="1"/>
  <c r="D352" i="4" s="1"/>
  <c r="D353" i="4" s="1"/>
  <c r="D354" i="4" s="1"/>
  <c r="D355" i="4" s="1"/>
  <c r="D356" i="4" s="1"/>
  <c r="D357" i="4" s="1"/>
  <c r="D358" i="4" s="1"/>
  <c r="D359" i="4" s="1"/>
  <c r="D360" i="4" s="1"/>
  <c r="D361" i="4" s="1"/>
  <c r="D362" i="4" s="1"/>
  <c r="D363" i="4" s="1"/>
  <c r="D364" i="4" s="1"/>
  <c r="D365" i="4" s="1"/>
  <c r="D366" i="4" s="1"/>
  <c r="D367" i="4" s="1"/>
  <c r="D368" i="4" s="1"/>
  <c r="D369" i="4" s="1"/>
  <c r="D370" i="4" s="1"/>
  <c r="D371" i="4" s="1"/>
  <c r="D372" i="4" s="1"/>
  <c r="D373" i="4" s="1"/>
  <c r="D374" i="4" s="1"/>
  <c r="D375" i="4" s="1"/>
  <c r="D376" i="4" s="1"/>
  <c r="D377" i="4" s="1"/>
  <c r="D378" i="4" s="1"/>
  <c r="D379" i="4" s="1"/>
  <c r="D380" i="4" s="1"/>
  <c r="D381" i="4" s="1"/>
  <c r="D382" i="4" s="1"/>
  <c r="D383" i="4" s="1"/>
  <c r="D384" i="4" s="1"/>
  <c r="D385" i="4" s="1"/>
  <c r="D386" i="4" s="1"/>
  <c r="D387" i="4" s="1"/>
  <c r="D388" i="4" s="1"/>
  <c r="D389" i="4" s="1"/>
  <c r="D390" i="4" s="1"/>
  <c r="D391" i="4" s="1"/>
  <c r="D392" i="4" s="1"/>
  <c r="D393" i="4" s="1"/>
  <c r="D394" i="4" s="1"/>
  <c r="D395" i="4" s="1"/>
  <c r="D396" i="4" s="1"/>
  <c r="D397" i="4" s="1"/>
  <c r="D398" i="4" s="1"/>
  <c r="D399" i="4" s="1"/>
  <c r="D400" i="4" s="1"/>
  <c r="D401" i="4" s="1"/>
  <c r="D402" i="4" s="1"/>
  <c r="D403" i="4" s="1"/>
  <c r="D404" i="4" s="1"/>
  <c r="D405" i="4" s="1"/>
  <c r="D406" i="4" s="1"/>
  <c r="D407" i="4" s="1"/>
  <c r="D408" i="4" s="1"/>
  <c r="D409" i="4" s="1"/>
  <c r="D410" i="4" s="1"/>
  <c r="D411" i="4" s="1"/>
  <c r="D412" i="4" s="1"/>
  <c r="D413" i="4" s="1"/>
  <c r="D414" i="4" s="1"/>
  <c r="D415" i="4" s="1"/>
  <c r="D416" i="4" s="1"/>
  <c r="D417" i="4" s="1"/>
  <c r="D418" i="4" s="1"/>
  <c r="D419" i="4" s="1"/>
  <c r="D420" i="4" s="1"/>
  <c r="D421" i="4" s="1"/>
  <c r="D422" i="4" s="1"/>
  <c r="D423" i="4" s="1"/>
  <c r="D424" i="4" s="1"/>
  <c r="D425" i="4" s="1"/>
  <c r="D426" i="4" s="1"/>
  <c r="D427" i="4" s="1"/>
  <c r="D428" i="4" s="1"/>
  <c r="D429" i="4" s="1"/>
  <c r="D430" i="4" s="1"/>
  <c r="D431" i="4" s="1"/>
  <c r="D432" i="4" s="1"/>
  <c r="D433" i="4" s="1"/>
  <c r="D434" i="4" s="1"/>
  <c r="D435" i="4" s="1"/>
  <c r="D436" i="4" s="1"/>
  <c r="D437" i="4" s="1"/>
  <c r="D438" i="4" s="1"/>
  <c r="D439" i="4" s="1"/>
  <c r="D440" i="4" s="1"/>
  <c r="D441" i="4" s="1"/>
  <c r="D442" i="4" s="1"/>
  <c r="D443" i="4" s="1"/>
  <c r="D444" i="4" s="1"/>
  <c r="D445" i="4" s="1"/>
  <c r="D446" i="4" s="1"/>
  <c r="D447" i="4" s="1"/>
  <c r="D448" i="4" s="1"/>
  <c r="D449" i="4" s="1"/>
  <c r="D450" i="4" s="1"/>
  <c r="D451" i="4" s="1"/>
  <c r="D452" i="4" s="1"/>
  <c r="D453" i="4" s="1"/>
  <c r="D454" i="4" s="1"/>
  <c r="D455" i="4" s="1"/>
  <c r="D456" i="4" s="1"/>
  <c r="D457" i="4" s="1"/>
  <c r="D458" i="4" s="1"/>
  <c r="D459" i="4" s="1"/>
  <c r="D460" i="4" s="1"/>
  <c r="D461" i="4" s="1"/>
  <c r="D462" i="4" s="1"/>
  <c r="D463" i="4" s="1"/>
  <c r="D464" i="4" s="1"/>
  <c r="D465" i="4" s="1"/>
  <c r="D466" i="4" s="1"/>
  <c r="D467" i="4" s="1"/>
  <c r="D468" i="4" s="1"/>
  <c r="D469" i="4" s="1"/>
  <c r="D470" i="4" s="1"/>
  <c r="D471" i="4" s="1"/>
  <c r="D472" i="4" s="1"/>
  <c r="D473" i="4" s="1"/>
  <c r="D474" i="4" s="1"/>
  <c r="D475" i="4" s="1"/>
  <c r="D476" i="4" s="1"/>
  <c r="D477" i="4" s="1"/>
  <c r="D478" i="4" s="1"/>
  <c r="D479" i="4" s="1"/>
  <c r="D480" i="4" s="1"/>
  <c r="D481" i="4" s="1"/>
  <c r="D482" i="4" s="1"/>
  <c r="D483" i="4" s="1"/>
  <c r="D484" i="4" s="1"/>
  <c r="D485" i="4" s="1"/>
  <c r="D486" i="4" s="1"/>
  <c r="D487" i="4" s="1"/>
  <c r="D488" i="4" s="1"/>
  <c r="D489" i="4" s="1"/>
  <c r="D490" i="4" s="1"/>
  <c r="D491" i="4" s="1"/>
  <c r="D492" i="4" s="1"/>
  <c r="D493" i="4" s="1"/>
  <c r="D494" i="4" s="1"/>
  <c r="D495" i="4" s="1"/>
  <c r="D496" i="4" s="1"/>
  <c r="D497" i="4" s="1"/>
  <c r="D498" i="4" s="1"/>
  <c r="D499" i="4" s="1"/>
  <c r="D500" i="4" s="1"/>
  <c r="D501" i="4" s="1"/>
  <c r="D502" i="4" s="1"/>
  <c r="D503" i="4" s="1"/>
  <c r="D504" i="4" s="1"/>
  <c r="D505" i="4" s="1"/>
  <c r="D506" i="4" s="1"/>
  <c r="D507" i="4" s="1"/>
  <c r="D508" i="4" s="1"/>
  <c r="D509" i="4" s="1"/>
  <c r="D510" i="4" s="1"/>
  <c r="D511" i="4" s="1"/>
  <c r="D512" i="4" s="1"/>
  <c r="D513" i="4" s="1"/>
  <c r="D514" i="4" s="1"/>
  <c r="D515" i="4" s="1"/>
  <c r="D516" i="4" s="1"/>
  <c r="D517" i="4" s="1"/>
  <c r="D518" i="4" s="1"/>
  <c r="D519" i="4" s="1"/>
  <c r="D520" i="4" s="1"/>
  <c r="D521" i="4" s="1"/>
  <c r="D522" i="4" s="1"/>
  <c r="D523" i="4" s="1"/>
  <c r="D524" i="4" s="1"/>
  <c r="D525" i="4" s="1"/>
  <c r="D526" i="4" s="1"/>
  <c r="D527" i="4" s="1"/>
  <c r="D528" i="4" s="1"/>
  <c r="D529" i="4" s="1"/>
  <c r="D530" i="4" s="1"/>
  <c r="D531" i="4" s="1"/>
  <c r="D532" i="4" s="1"/>
  <c r="D533" i="4" s="1"/>
  <c r="D534" i="4" s="1"/>
  <c r="D535" i="4" s="1"/>
  <c r="D536" i="4" s="1"/>
  <c r="D537" i="4" s="1"/>
  <c r="D538" i="4" s="1"/>
  <c r="D539" i="4" s="1"/>
  <c r="D540" i="4" s="1"/>
  <c r="D541" i="4" s="1"/>
  <c r="D542" i="4" s="1"/>
  <c r="D543" i="4" s="1"/>
  <c r="D544" i="4" s="1"/>
  <c r="D545" i="4" s="1"/>
  <c r="D546" i="4" s="1"/>
  <c r="D547" i="4" s="1"/>
  <c r="D548" i="4" s="1"/>
  <c r="D549" i="4" s="1"/>
  <c r="D550" i="4" s="1"/>
  <c r="D551" i="4" s="1"/>
  <c r="D552" i="4" s="1"/>
  <c r="D553" i="4" s="1"/>
  <c r="D554" i="4" s="1"/>
  <c r="D555" i="4" s="1"/>
  <c r="D556" i="4" s="1"/>
  <c r="D557" i="4" s="1"/>
  <c r="D558" i="4" s="1"/>
  <c r="D559" i="4" s="1"/>
  <c r="D560" i="4" s="1"/>
  <c r="D561" i="4" s="1"/>
  <c r="D562" i="4" s="1"/>
  <c r="D563" i="4" s="1"/>
  <c r="D564" i="4" s="1"/>
  <c r="D565" i="4" s="1"/>
  <c r="D566" i="4" s="1"/>
  <c r="D567" i="4" s="1"/>
  <c r="D568" i="4" s="1"/>
  <c r="D569" i="4" s="1"/>
  <c r="D570" i="4" s="1"/>
  <c r="D571" i="4" s="1"/>
  <c r="D572" i="4" s="1"/>
  <c r="D573" i="4" s="1"/>
  <c r="D574" i="4" s="1"/>
  <c r="D575" i="4" s="1"/>
  <c r="D576" i="4" s="1"/>
  <c r="D577" i="4" s="1"/>
  <c r="D578" i="4" s="1"/>
  <c r="D579" i="4" s="1"/>
  <c r="D580" i="4" s="1"/>
  <c r="D581" i="4" s="1"/>
  <c r="D582" i="4" s="1"/>
  <c r="D583" i="4" s="1"/>
  <c r="D584" i="4" s="1"/>
  <c r="D585" i="4" s="1"/>
  <c r="D586" i="4" s="1"/>
  <c r="D587" i="4" s="1"/>
  <c r="D588" i="4" s="1"/>
  <c r="D589" i="4" s="1"/>
  <c r="D590" i="4" s="1"/>
  <c r="D591" i="4" s="1"/>
  <c r="D592" i="4" s="1"/>
  <c r="D593" i="4" s="1"/>
  <c r="D594" i="4" s="1"/>
  <c r="D595" i="4" s="1"/>
  <c r="D596" i="4" s="1"/>
  <c r="D597" i="4" s="1"/>
  <c r="D598" i="4" s="1"/>
  <c r="D599" i="4" s="1"/>
  <c r="D600" i="4" s="1"/>
  <c r="D601" i="4" s="1"/>
  <c r="D602" i="4" s="1"/>
  <c r="D603" i="4" s="1"/>
  <c r="D604" i="4" s="1"/>
  <c r="D605" i="4" s="1"/>
  <c r="D606" i="4" s="1"/>
  <c r="D607" i="4" s="1"/>
  <c r="D608" i="4" s="1"/>
  <c r="D609" i="4" s="1"/>
  <c r="D610" i="4" s="1"/>
  <c r="D611" i="4" s="1"/>
  <c r="D612" i="4" s="1"/>
  <c r="D613" i="4" s="1"/>
  <c r="D614" i="4" s="1"/>
  <c r="D615" i="4" s="1"/>
  <c r="D616" i="4" s="1"/>
  <c r="D617" i="4" s="1"/>
  <c r="D618" i="4" s="1"/>
  <c r="D619" i="4" s="1"/>
  <c r="D620" i="4" s="1"/>
  <c r="D621" i="4" s="1"/>
  <c r="D622" i="4" s="1"/>
  <c r="D623" i="4" s="1"/>
  <c r="D624" i="4" s="1"/>
  <c r="D625" i="4" s="1"/>
  <c r="D626" i="4" s="1"/>
  <c r="D627" i="4" s="1"/>
  <c r="D628" i="4" s="1"/>
  <c r="D629" i="4" s="1"/>
  <c r="D630" i="4" s="1"/>
  <c r="D631" i="4" s="1"/>
  <c r="D632" i="4" s="1"/>
  <c r="D633" i="4" s="1"/>
  <c r="D634" i="4" s="1"/>
  <c r="D635" i="4" s="1"/>
  <c r="D636" i="4" s="1"/>
  <c r="D637" i="4" s="1"/>
  <c r="D638" i="4" s="1"/>
  <c r="D639" i="4" s="1"/>
  <c r="D640" i="4" s="1"/>
  <c r="D641" i="4" s="1"/>
  <c r="D642" i="4" s="1"/>
  <c r="D643" i="4" s="1"/>
  <c r="D644" i="4" s="1"/>
  <c r="D645" i="4" s="1"/>
  <c r="D646" i="4" s="1"/>
  <c r="D647" i="4" s="1"/>
  <c r="D648" i="4" s="1"/>
  <c r="D649" i="4" s="1"/>
  <c r="D650" i="4" s="1"/>
  <c r="D651" i="4" s="1"/>
  <c r="D652" i="4" s="1"/>
  <c r="D653" i="4" s="1"/>
  <c r="D654" i="4" s="1"/>
  <c r="D655" i="4" s="1"/>
  <c r="D656" i="4" s="1"/>
  <c r="D657" i="4" s="1"/>
  <c r="D658" i="4" s="1"/>
  <c r="D659" i="4" s="1"/>
  <c r="D660" i="4" s="1"/>
  <c r="D661" i="4" s="1"/>
  <c r="D662" i="4" s="1"/>
  <c r="D663" i="4" s="1"/>
  <c r="D664" i="4" s="1"/>
  <c r="D665" i="4" s="1"/>
  <c r="D666" i="4" s="1"/>
  <c r="D667" i="4" s="1"/>
  <c r="D668" i="4" s="1"/>
  <c r="D669" i="4" s="1"/>
  <c r="D670" i="4" s="1"/>
  <c r="D671" i="4" s="1"/>
  <c r="D672" i="4" s="1"/>
  <c r="D673" i="4" s="1"/>
  <c r="D674" i="4" s="1"/>
  <c r="D675" i="4" s="1"/>
  <c r="D676" i="4" s="1"/>
  <c r="D677" i="4" s="1"/>
  <c r="D678" i="4" s="1"/>
  <c r="D679" i="4" s="1"/>
  <c r="D680" i="4" s="1"/>
  <c r="D681" i="4" s="1"/>
  <c r="D682" i="4" s="1"/>
  <c r="D683" i="4" s="1"/>
  <c r="D684" i="4" s="1"/>
  <c r="D685" i="4" s="1"/>
  <c r="D686" i="4" s="1"/>
  <c r="D687" i="4" s="1"/>
  <c r="D688" i="4" s="1"/>
  <c r="D689" i="4" s="1"/>
  <c r="D690" i="4" s="1"/>
  <c r="D691" i="4" s="1"/>
  <c r="D692" i="4" s="1"/>
  <c r="D693" i="4" s="1"/>
  <c r="D694" i="4" s="1"/>
  <c r="D695" i="4" s="1"/>
  <c r="D696" i="4" s="1"/>
  <c r="D697" i="4" s="1"/>
  <c r="D698" i="4" s="1"/>
  <c r="D699" i="4" s="1"/>
  <c r="D700" i="4" s="1"/>
  <c r="D701" i="4" s="1"/>
  <c r="D702" i="4" s="1"/>
  <c r="D703" i="4" s="1"/>
  <c r="D704" i="4" s="1"/>
  <c r="D705" i="4" s="1"/>
  <c r="D706" i="4" s="1"/>
  <c r="D707" i="4" s="1"/>
  <c r="D708" i="4" s="1"/>
  <c r="D709" i="4" s="1"/>
  <c r="D710" i="4" s="1"/>
  <c r="D711" i="4" s="1"/>
  <c r="D712" i="4" s="1"/>
  <c r="D713" i="4" s="1"/>
  <c r="D714" i="4" s="1"/>
  <c r="D715" i="4" s="1"/>
  <c r="D716" i="4" s="1"/>
  <c r="D717" i="4" s="1"/>
  <c r="D718" i="4" s="1"/>
  <c r="D719" i="4" s="1"/>
  <c r="D720" i="4" s="1"/>
  <c r="D721" i="4" s="1"/>
  <c r="D722" i="4" s="1"/>
  <c r="D723" i="4" s="1"/>
  <c r="D724" i="4" s="1"/>
  <c r="D725" i="4" s="1"/>
  <c r="D726" i="4" s="1"/>
  <c r="D727" i="4" s="1"/>
  <c r="D728" i="4" s="1"/>
  <c r="D729" i="4" s="1"/>
  <c r="D730" i="4" s="1"/>
  <c r="D731" i="4" s="1"/>
  <c r="D732" i="4" s="1"/>
  <c r="D733" i="4" s="1"/>
  <c r="D734" i="4" s="1"/>
  <c r="D735" i="4" s="1"/>
  <c r="D736" i="4" s="1"/>
  <c r="D737" i="4" s="1"/>
  <c r="D738" i="4" s="1"/>
  <c r="D739" i="4" s="1"/>
  <c r="D740" i="4" s="1"/>
  <c r="D741" i="4" s="1"/>
  <c r="D742" i="4" s="1"/>
  <c r="D743" i="4" s="1"/>
  <c r="D744" i="4" s="1"/>
  <c r="D745" i="4" s="1"/>
  <c r="D746" i="4" s="1"/>
  <c r="D747" i="4" s="1"/>
  <c r="D748" i="4" s="1"/>
  <c r="D749" i="4" s="1"/>
  <c r="D750" i="4" s="1"/>
  <c r="D751" i="4" s="1"/>
  <c r="D752" i="4" s="1"/>
  <c r="D753" i="4" s="1"/>
  <c r="D754" i="4" s="1"/>
  <c r="D755" i="4" s="1"/>
  <c r="D756" i="4" s="1"/>
  <c r="D757" i="4" s="1"/>
  <c r="D758" i="4" s="1"/>
  <c r="D759" i="4" s="1"/>
  <c r="D760" i="4" s="1"/>
  <c r="D761" i="4" s="1"/>
  <c r="D762" i="4" s="1"/>
  <c r="D763" i="4" s="1"/>
  <c r="D764" i="4" s="1"/>
  <c r="D765" i="4" s="1"/>
  <c r="D766" i="4" s="1"/>
  <c r="D767" i="4" s="1"/>
  <c r="D768" i="4" s="1"/>
  <c r="D769" i="4" s="1"/>
  <c r="D770" i="4" s="1"/>
  <c r="D771" i="4" s="1"/>
  <c r="D772" i="4" s="1"/>
  <c r="D773" i="4" s="1"/>
  <c r="D774" i="4" s="1"/>
  <c r="D775" i="4" s="1"/>
  <c r="D776" i="4" s="1"/>
  <c r="D777" i="4" s="1"/>
  <c r="D778" i="4" s="1"/>
  <c r="D779" i="4" s="1"/>
  <c r="D780" i="4" s="1"/>
  <c r="D781" i="4" s="1"/>
  <c r="D782" i="4" s="1"/>
  <c r="D783" i="4" s="1"/>
  <c r="D784" i="4" s="1"/>
  <c r="D785" i="4" s="1"/>
  <c r="D786" i="4" s="1"/>
  <c r="D787" i="4" s="1"/>
  <c r="D788" i="4" s="1"/>
  <c r="D789" i="4" s="1"/>
  <c r="D790" i="4" s="1"/>
  <c r="D791" i="4" s="1"/>
  <c r="D792" i="4" s="1"/>
  <c r="D793" i="4" s="1"/>
  <c r="D794" i="4" s="1"/>
  <c r="D795" i="4" s="1"/>
  <c r="D796" i="4" s="1"/>
  <c r="D797" i="4" s="1"/>
  <c r="D798" i="4" s="1"/>
  <c r="D799" i="4" s="1"/>
  <c r="D800" i="4" s="1"/>
  <c r="D801" i="4" s="1"/>
  <c r="D802" i="4" s="1"/>
  <c r="D803" i="4" s="1"/>
  <c r="D804" i="4" s="1"/>
  <c r="D805" i="4" s="1"/>
  <c r="D806" i="4" s="1"/>
  <c r="D807" i="4" s="1"/>
  <c r="D808" i="4" s="1"/>
  <c r="D809" i="4" s="1"/>
  <c r="D810" i="4" s="1"/>
  <c r="D811" i="4" s="1"/>
  <c r="D812" i="4" s="1"/>
  <c r="D813" i="4" s="1"/>
  <c r="D814" i="4" s="1"/>
  <c r="D815" i="4" s="1"/>
  <c r="D816" i="4" s="1"/>
  <c r="D817" i="4" s="1"/>
  <c r="D818" i="4" s="1"/>
  <c r="D819" i="4" s="1"/>
  <c r="D820" i="4" s="1"/>
  <c r="D821" i="4" s="1"/>
  <c r="D822" i="4" s="1"/>
  <c r="D823" i="4" s="1"/>
  <c r="D824" i="4" s="1"/>
  <c r="D825" i="4" s="1"/>
  <c r="D826" i="4" s="1"/>
  <c r="D827" i="4" s="1"/>
  <c r="D828" i="4" s="1"/>
  <c r="C314" i="4"/>
  <c r="B314" i="4"/>
  <c r="F317" i="4"/>
  <c r="F321" i="4"/>
  <c r="C331" i="4"/>
  <c r="F341" i="4"/>
  <c r="B345" i="4"/>
  <c r="B375" i="4"/>
  <c r="C379" i="4"/>
  <c r="B388" i="4"/>
  <c r="C388" i="4"/>
  <c r="F392" i="4"/>
  <c r="B397" i="4"/>
  <c r="F397" i="4"/>
  <c r="F402" i="4"/>
  <c r="F406" i="4"/>
  <c r="C438" i="4"/>
  <c r="B438" i="4"/>
  <c r="F438" i="4"/>
  <c r="B516" i="4"/>
  <c r="F516" i="4"/>
  <c r="C516" i="4"/>
  <c r="B147" i="4"/>
  <c r="B211" i="4"/>
  <c r="B243" i="4"/>
  <c r="F246" i="4"/>
  <c r="B253" i="4"/>
  <c r="F256" i="4"/>
  <c r="F260" i="4"/>
  <c r="B263" i="4"/>
  <c r="C270" i="4"/>
  <c r="B277" i="4"/>
  <c r="C283" i="4"/>
  <c r="F287" i="4"/>
  <c r="F307" i="4"/>
  <c r="C307" i="4"/>
  <c r="B307" i="4"/>
  <c r="F310" i="4"/>
  <c r="B321" i="4"/>
  <c r="F345" i="4"/>
  <c r="F367" i="4"/>
  <c r="F388" i="4"/>
  <c r="C397" i="4"/>
  <c r="F426" i="4"/>
  <c r="B240" i="4"/>
  <c r="F304" i="4"/>
  <c r="F368" i="4"/>
  <c r="B368" i="4"/>
  <c r="B421" i="4"/>
  <c r="F421" i="4"/>
  <c r="F237" i="4"/>
  <c r="C240" i="4"/>
  <c r="B274" i="4"/>
  <c r="F284" i="4"/>
  <c r="B294" i="4"/>
  <c r="B304" i="4"/>
  <c r="F311" i="4"/>
  <c r="B325" i="4"/>
  <c r="C325" i="4"/>
  <c r="C368" i="4"/>
  <c r="C398" i="4"/>
  <c r="F398" i="4"/>
  <c r="B398" i="4"/>
  <c r="C421" i="4"/>
  <c r="F427" i="4"/>
  <c r="C492" i="4"/>
  <c r="B492" i="4"/>
  <c r="B469" i="4"/>
  <c r="F487" i="4"/>
  <c r="C487" i="4"/>
  <c r="B487" i="4"/>
  <c r="F370" i="4"/>
  <c r="B389" i="4"/>
  <c r="F432" i="4"/>
  <c r="C466" i="4"/>
  <c r="B466" i="4"/>
  <c r="F469" i="4"/>
  <c r="F488" i="4"/>
  <c r="B488" i="4"/>
  <c r="F610" i="4"/>
  <c r="C610" i="4"/>
  <c r="C805" i="4"/>
  <c r="B805" i="4"/>
  <c r="F805" i="4"/>
  <c r="F463" i="4"/>
  <c r="C510" i="4"/>
  <c r="F517" i="4"/>
  <c r="C517" i="4"/>
  <c r="C525" i="4"/>
  <c r="F525" i="4"/>
  <c r="F289" i="4"/>
  <c r="C292" i="4"/>
  <c r="B295" i="4"/>
  <c r="B347" i="4"/>
  <c r="F349" i="4"/>
  <c r="B376" i="4"/>
  <c r="F384" i="4"/>
  <c r="F389" i="4"/>
  <c r="F416" i="4"/>
  <c r="F447" i="4"/>
  <c r="B463" i="4"/>
  <c r="C498" i="4"/>
  <c r="F498" i="4"/>
  <c r="B517" i="4"/>
  <c r="B525" i="4"/>
  <c r="C624" i="4"/>
  <c r="B309" i="4"/>
  <c r="C342" i="4"/>
  <c r="C376" i="4"/>
  <c r="B384" i="4"/>
  <c r="F387" i="4"/>
  <c r="B416" i="4"/>
  <c r="F419" i="4"/>
  <c r="B427" i="4"/>
  <c r="C457" i="4"/>
  <c r="C463" i="4"/>
  <c r="B477" i="4"/>
  <c r="F477" i="4"/>
  <c r="C477" i="4"/>
  <c r="B481" i="4"/>
  <c r="B498" i="4"/>
  <c r="C504" i="4"/>
  <c r="F504" i="4"/>
  <c r="B504" i="4"/>
  <c r="F518" i="4"/>
  <c r="C518" i="4"/>
  <c r="B518" i="4"/>
  <c r="F546" i="4"/>
  <c r="C546" i="4"/>
  <c r="F451" i="4"/>
  <c r="F474" i="4"/>
  <c r="C485" i="4"/>
  <c r="B485" i="4"/>
  <c r="F505" i="4"/>
  <c r="C505" i="4"/>
  <c r="F566" i="4"/>
  <c r="C566" i="4"/>
  <c r="B566" i="4"/>
  <c r="F448" i="4"/>
  <c r="C448" i="4"/>
  <c r="B448" i="4"/>
  <c r="F464" i="4"/>
  <c r="C464" i="4"/>
  <c r="F485" i="4"/>
  <c r="F499" i="4"/>
  <c r="C499" i="4"/>
  <c r="B505" i="4"/>
  <c r="B439" i="4"/>
  <c r="B442" i="4"/>
  <c r="B445" i="4"/>
  <c r="F445" i="4"/>
  <c r="F457" i="4"/>
  <c r="B464" i="4"/>
  <c r="C478" i="4"/>
  <c r="B499" i="4"/>
  <c r="F527" i="4"/>
  <c r="B527" i="4"/>
  <c r="C527" i="4"/>
  <c r="F615" i="4"/>
  <c r="C615" i="4"/>
  <c r="B615" i="4"/>
  <c r="F269" i="4"/>
  <c r="C272" i="4"/>
  <c r="F275" i="4"/>
  <c r="B275" i="4"/>
  <c r="C330" i="4"/>
  <c r="C382" i="4"/>
  <c r="B401" i="4"/>
  <c r="C409" i="4"/>
  <c r="B417" i="4"/>
  <c r="C439" i="4"/>
  <c r="C442" i="4"/>
  <c r="C445" i="4"/>
  <c r="C471" i="4"/>
  <c r="B471" i="4"/>
  <c r="B478" i="4"/>
  <c r="F528" i="4"/>
  <c r="F558" i="4"/>
  <c r="C558" i="4"/>
  <c r="F299" i="4"/>
  <c r="B302" i="4"/>
  <c r="C366" i="4"/>
  <c r="B385" i="4"/>
  <c r="C401" i="4"/>
  <c r="C417" i="4"/>
  <c r="B425" i="4"/>
  <c r="F439" i="4"/>
  <c r="F458" i="4"/>
  <c r="F471" i="4"/>
  <c r="F478" i="4"/>
  <c r="B482" i="4"/>
  <c r="B500" i="4"/>
  <c r="C500" i="4"/>
  <c r="F513" i="4"/>
  <c r="C513" i="4"/>
  <c r="B548" i="4"/>
  <c r="F548" i="4"/>
  <c r="C548" i="4"/>
  <c r="F581" i="4"/>
  <c r="C581" i="4"/>
  <c r="F431" i="4"/>
  <c r="C475" i="4"/>
  <c r="F500" i="4"/>
  <c r="B513" i="4"/>
  <c r="C528" i="4"/>
  <c r="F570" i="4"/>
  <c r="C570" i="4"/>
  <c r="B570" i="4"/>
  <c r="B581" i="4"/>
  <c r="F261" i="4"/>
  <c r="C299" i="4"/>
  <c r="F302" i="4"/>
  <c r="F330" i="4"/>
  <c r="F366" i="4"/>
  <c r="F382" i="4"/>
  <c r="F409" i="4"/>
  <c r="F417" i="4"/>
  <c r="B420" i="4"/>
  <c r="C446" i="4"/>
  <c r="B455" i="4"/>
  <c r="C458" i="4"/>
  <c r="F501" i="4"/>
  <c r="F535" i="4"/>
  <c r="C535" i="4"/>
  <c r="F399" i="4"/>
  <c r="F407" i="4"/>
  <c r="B437" i="4"/>
  <c r="F440" i="4"/>
  <c r="C443" i="4"/>
  <c r="B443" i="4"/>
  <c r="C455" i="4"/>
  <c r="C479" i="4"/>
  <c r="B479" i="4"/>
  <c r="B501" i="4"/>
  <c r="F508" i="4"/>
  <c r="C508" i="4"/>
  <c r="B535" i="4"/>
  <c r="F542" i="4"/>
  <c r="B606" i="4"/>
  <c r="F606" i="4"/>
  <c r="C606" i="4"/>
  <c r="F455" i="4"/>
  <c r="C459" i="4"/>
  <c r="F496" i="4"/>
  <c r="B522" i="4"/>
  <c r="F522" i="4"/>
  <c r="F554" i="4"/>
  <c r="F569" i="4"/>
  <c r="C569" i="4"/>
  <c r="B569" i="4"/>
  <c r="B593" i="4"/>
  <c r="F628" i="4"/>
  <c r="C644" i="4"/>
  <c r="B655" i="4"/>
  <c r="F655" i="4"/>
  <c r="F611" i="4"/>
  <c r="F634" i="4"/>
  <c r="C634" i="4"/>
  <c r="B373" i="4"/>
  <c r="C414" i="4"/>
  <c r="F456" i="4"/>
  <c r="B461" i="4"/>
  <c r="F536" i="4"/>
  <c r="F590" i="4"/>
  <c r="C590" i="4"/>
  <c r="F629" i="4"/>
  <c r="C748" i="4"/>
  <c r="F748" i="4"/>
  <c r="F791" i="4"/>
  <c r="C791" i="4"/>
  <c r="B791" i="4"/>
  <c r="C493" i="4"/>
  <c r="F529" i="4"/>
  <c r="C529" i="4"/>
  <c r="F547" i="4"/>
  <c r="C547" i="4"/>
  <c r="B551" i="4"/>
  <c r="B590" i="4"/>
  <c r="F594" i="4"/>
  <c r="B607" i="4"/>
  <c r="F607" i="4"/>
  <c r="B748" i="4"/>
  <c r="F559" i="4"/>
  <c r="C559" i="4"/>
  <c r="C567" i="4"/>
  <c r="F586" i="4"/>
  <c r="C586" i="4"/>
  <c r="B586" i="4"/>
  <c r="C607" i="4"/>
  <c r="B612" i="4"/>
  <c r="F657" i="4"/>
  <c r="C657" i="4"/>
  <c r="B657" i="4"/>
  <c r="F658" i="4"/>
  <c r="B278" i="4"/>
  <c r="C318" i="4"/>
  <c r="B405" i="4"/>
  <c r="C454" i="4"/>
  <c r="F472" i="4"/>
  <c r="F480" i="4"/>
  <c r="F511" i="4"/>
  <c r="B544" i="4"/>
  <c r="B587" i="4"/>
  <c r="B595" i="4"/>
  <c r="C603" i="4"/>
  <c r="C617" i="4"/>
  <c r="F641" i="4"/>
  <c r="C641" i="4"/>
  <c r="F665" i="4"/>
  <c r="C665" i="4"/>
  <c r="B665" i="4"/>
  <c r="C832" i="4"/>
  <c r="B832" i="4"/>
  <c r="F832" i="4"/>
  <c r="D832" i="4"/>
  <c r="F530" i="4"/>
  <c r="F540" i="4"/>
  <c r="B556" i="4"/>
  <c r="F575" i="4"/>
  <c r="B575" i="4"/>
  <c r="C579" i="4"/>
  <c r="C587" i="4"/>
  <c r="B591" i="4"/>
  <c r="F591" i="4"/>
  <c r="C595" i="4"/>
  <c r="F599" i="4"/>
  <c r="C599" i="4"/>
  <c r="B599" i="4"/>
  <c r="F631" i="4"/>
  <c r="B631" i="4"/>
  <c r="C636" i="4"/>
  <c r="C462" i="4"/>
  <c r="F494" i="4"/>
  <c r="F552" i="4"/>
  <c r="C552" i="4"/>
  <c r="B552" i="4"/>
  <c r="F587" i="4"/>
  <c r="F595" i="4"/>
  <c r="C600" i="4"/>
  <c r="C604" i="4"/>
  <c r="B626" i="4"/>
  <c r="F626" i="4"/>
  <c r="C631" i="4"/>
  <c r="C659" i="4"/>
  <c r="F704" i="4"/>
  <c r="C704" i="4"/>
  <c r="B704" i="4"/>
  <c r="F553" i="4"/>
  <c r="C568" i="4"/>
  <c r="F596" i="4"/>
  <c r="C622" i="4"/>
  <c r="F642" i="4"/>
  <c r="B642" i="4"/>
  <c r="C693" i="4"/>
  <c r="B693" i="4"/>
  <c r="F693" i="4"/>
  <c r="C470" i="4"/>
  <c r="C486" i="4"/>
  <c r="C494" i="4"/>
  <c r="B503" i="4"/>
  <c r="B515" i="4"/>
  <c r="C521" i="4"/>
  <c r="C541" i="4"/>
  <c r="B553" i="4"/>
  <c r="F556" i="4"/>
  <c r="B564" i="4"/>
  <c r="F564" i="4"/>
  <c r="C564" i="4"/>
  <c r="B596" i="4"/>
  <c r="B622" i="4"/>
  <c r="C642" i="4"/>
  <c r="F675" i="4"/>
  <c r="F683" i="4"/>
  <c r="C683" i="4"/>
  <c r="B683" i="4"/>
  <c r="F534" i="4"/>
  <c r="B534" i="4"/>
  <c r="C553" i="4"/>
  <c r="F565" i="4"/>
  <c r="F576" i="4"/>
  <c r="C576" i="4"/>
  <c r="C580" i="4"/>
  <c r="F580" i="4"/>
  <c r="B580" i="4"/>
  <c r="C596" i="4"/>
  <c r="F600" i="4"/>
  <c r="F604" i="4"/>
  <c r="F622" i="4"/>
  <c r="F637" i="4"/>
  <c r="C637" i="4"/>
  <c r="B637" i="4"/>
  <c r="F660" i="4"/>
  <c r="C660" i="4"/>
  <c r="B660" i="4"/>
  <c r="C534" i="4"/>
  <c r="C538" i="4"/>
  <c r="B565" i="4"/>
  <c r="B638" i="4"/>
  <c r="F638" i="4"/>
  <c r="B719" i="4"/>
  <c r="F719" i="4"/>
  <c r="F495" i="4"/>
  <c r="C565" i="4"/>
  <c r="F577" i="4"/>
  <c r="C638" i="4"/>
  <c r="C649" i="4"/>
  <c r="C654" i="4"/>
  <c r="F654" i="4"/>
  <c r="B654" i="4"/>
  <c r="F669" i="4"/>
  <c r="C719" i="4"/>
  <c r="D858" i="4"/>
  <c r="F894" i="4"/>
  <c r="D894" i="4"/>
  <c r="C894" i="4"/>
  <c r="B894" i="4"/>
  <c r="C633" i="4"/>
  <c r="F650" i="4"/>
  <c r="C650" i="4"/>
  <c r="B671" i="4"/>
  <c r="B677" i="4"/>
  <c r="C680" i="4"/>
  <c r="C686" i="4"/>
  <c r="F708" i="4"/>
  <c r="C712" i="4"/>
  <c r="C724" i="4"/>
  <c r="B724" i="4"/>
  <c r="F729" i="4"/>
  <c r="F743" i="4"/>
  <c r="C743" i="4"/>
  <c r="B609" i="4"/>
  <c r="F625" i="4"/>
  <c r="B633" i="4"/>
  <c r="B647" i="4"/>
  <c r="B650" i="4"/>
  <c r="C671" i="4"/>
  <c r="C677" i="4"/>
  <c r="B680" i="4"/>
  <c r="B686" i="4"/>
  <c r="B690" i="4"/>
  <c r="B712" i="4"/>
  <c r="B743" i="4"/>
  <c r="F755" i="4"/>
  <c r="C755" i="4"/>
  <c r="B755" i="4"/>
  <c r="C826" i="4"/>
  <c r="F826" i="4"/>
  <c r="B826" i="4"/>
  <c r="D860" i="4"/>
  <c r="C860" i="4"/>
  <c r="F860" i="4"/>
  <c r="F867" i="4"/>
  <c r="C867" i="4"/>
  <c r="D867" i="4"/>
  <c r="C734" i="4"/>
  <c r="F734" i="4"/>
  <c r="B734" i="4"/>
  <c r="C761" i="4"/>
  <c r="F761" i="4"/>
  <c r="B860" i="4"/>
  <c r="B867" i="4"/>
  <c r="B532" i="4"/>
  <c r="C573" i="4"/>
  <c r="C601" i="4"/>
  <c r="F609" i="4"/>
  <c r="F620" i="4"/>
  <c r="C625" i="4"/>
  <c r="F633" i="4"/>
  <c r="B639" i="4"/>
  <c r="F647" i="4"/>
  <c r="F677" i="4"/>
  <c r="F680" i="4"/>
  <c r="B687" i="4"/>
  <c r="F712" i="4"/>
  <c r="F730" i="4"/>
  <c r="C730" i="4"/>
  <c r="C744" i="4"/>
  <c r="F744" i="4"/>
  <c r="B744" i="4"/>
  <c r="F750" i="4"/>
  <c r="C750" i="4"/>
  <c r="B761" i="4"/>
  <c r="F776" i="4"/>
  <c r="C776" i="4"/>
  <c r="B776" i="4"/>
  <c r="C705" i="4"/>
  <c r="B705" i="4"/>
  <c r="F794" i="4"/>
  <c r="C794" i="4"/>
  <c r="B794" i="4"/>
  <c r="B645" i="4"/>
  <c r="C645" i="4"/>
  <c r="C648" i="4"/>
  <c r="F672" i="4"/>
  <c r="F698" i="4"/>
  <c r="C698" i="4"/>
  <c r="F705" i="4"/>
  <c r="C717" i="4"/>
  <c r="B751" i="4"/>
  <c r="C751" i="4"/>
  <c r="B777" i="4"/>
  <c r="F777" i="4"/>
  <c r="C788" i="4"/>
  <c r="F788" i="4"/>
  <c r="F666" i="4"/>
  <c r="C666" i="4"/>
  <c r="C681" i="4"/>
  <c r="B681" i="4"/>
  <c r="C713" i="4"/>
  <c r="B713" i="4"/>
  <c r="C767" i="4"/>
  <c r="F767" i="4"/>
  <c r="B767" i="4"/>
  <c r="C777" i="4"/>
  <c r="B788" i="4"/>
  <c r="F829" i="4"/>
  <c r="D829" i="4"/>
  <c r="C829" i="4"/>
  <c r="F602" i="4"/>
  <c r="F618" i="4"/>
  <c r="B618" i="4"/>
  <c r="C621" i="4"/>
  <c r="F681" i="4"/>
  <c r="F688" i="4"/>
  <c r="F695" i="4"/>
  <c r="C695" i="4"/>
  <c r="F713" i="4"/>
  <c r="C772" i="4"/>
  <c r="F772" i="4"/>
  <c r="B772" i="4"/>
  <c r="B829" i="4"/>
  <c r="B540" i="4"/>
  <c r="C557" i="4"/>
  <c r="C618" i="4"/>
  <c r="B621" i="4"/>
  <c r="B629" i="4"/>
  <c r="C643" i="4"/>
  <c r="B695" i="4"/>
  <c r="C702" i="4"/>
  <c r="F702" i="4"/>
  <c r="B702" i="4"/>
  <c r="F850" i="4"/>
  <c r="B533" i="4"/>
  <c r="C540" i="4"/>
  <c r="B545" i="4"/>
  <c r="B557" i="4"/>
  <c r="B562" i="4"/>
  <c r="B574" i="4"/>
  <c r="C584" i="4"/>
  <c r="B589" i="4"/>
  <c r="C594" i="4"/>
  <c r="C602" i="4"/>
  <c r="B605" i="4"/>
  <c r="C629" i="4"/>
  <c r="F699" i="4"/>
  <c r="C722" i="4"/>
  <c r="B722" i="4"/>
  <c r="F727" i="4"/>
  <c r="C727" i="4"/>
  <c r="C741" i="4"/>
  <c r="B741" i="4"/>
  <c r="F741" i="4"/>
  <c r="F830" i="4"/>
  <c r="F871" i="4"/>
  <c r="D871" i="4"/>
  <c r="C871" i="4"/>
  <c r="C509" i="4"/>
  <c r="C533" i="4"/>
  <c r="B538" i="4"/>
  <c r="C545" i="4"/>
  <c r="B550" i="4"/>
  <c r="C562" i="4"/>
  <c r="B567" i="4"/>
  <c r="C574" i="4"/>
  <c r="B579" i="4"/>
  <c r="B584" i="4"/>
  <c r="C589" i="4"/>
  <c r="B597" i="4"/>
  <c r="C605" i="4"/>
  <c r="F608" i="4"/>
  <c r="C613" i="4"/>
  <c r="F621" i="4"/>
  <c r="B624" i="4"/>
  <c r="C632" i="4"/>
  <c r="B649" i="4"/>
  <c r="F673" i="4"/>
  <c r="C673" i="4"/>
  <c r="F676" i="4"/>
  <c r="C685" i="4"/>
  <c r="C692" i="4"/>
  <c r="B692" i="4"/>
  <c r="B699" i="4"/>
  <c r="C718" i="4"/>
  <c r="F722" i="4"/>
  <c r="B727" i="4"/>
  <c r="C753" i="4"/>
  <c r="B753" i="4"/>
  <c r="C764" i="4"/>
  <c r="F764" i="4"/>
  <c r="D844" i="4"/>
  <c r="F844" i="4"/>
  <c r="C844" i="4"/>
  <c r="B871" i="4"/>
  <c r="F543" i="4"/>
  <c r="C550" i="4"/>
  <c r="F557" i="4"/>
  <c r="C592" i="4"/>
  <c r="F613" i="4"/>
  <c r="C616" i="4"/>
  <c r="B635" i="4"/>
  <c r="F643" i="4"/>
  <c r="B661" i="4"/>
  <c r="C661" i="4"/>
  <c r="C664" i="4"/>
  <c r="C670" i="4"/>
  <c r="B673" i="4"/>
  <c r="C696" i="4"/>
  <c r="C699" i="4"/>
  <c r="B718" i="4"/>
  <c r="C728" i="4"/>
  <c r="B728" i="4"/>
  <c r="C737" i="4"/>
  <c r="B737" i="4"/>
  <c r="F747" i="4"/>
  <c r="C747" i="4"/>
  <c r="B747" i="4"/>
  <c r="F753" i="4"/>
  <c r="B764" i="4"/>
  <c r="B844" i="4"/>
  <c r="C752" i="4"/>
  <c r="B783" i="4"/>
  <c r="F783" i="4"/>
  <c r="F820" i="4"/>
  <c r="B823" i="4"/>
  <c r="F823" i="4"/>
  <c r="D835" i="4"/>
  <c r="D850" i="4"/>
  <c r="F857" i="4"/>
  <c r="D857" i="4"/>
  <c r="F900" i="4"/>
  <c r="D900" i="4"/>
  <c r="C900" i="4"/>
  <c r="B900" i="4"/>
  <c r="C740" i="4"/>
  <c r="C749" i="4"/>
  <c r="C783" i="4"/>
  <c r="F800" i="4"/>
  <c r="B808" i="4"/>
  <c r="C823" i="4"/>
  <c r="B857" i="4"/>
  <c r="D872" i="4"/>
  <c r="B872" i="4"/>
  <c r="D880" i="4"/>
  <c r="C880" i="4"/>
  <c r="B880" i="4"/>
  <c r="C817" i="4"/>
  <c r="C857" i="4"/>
  <c r="D868" i="4"/>
  <c r="F868" i="4"/>
  <c r="C872" i="4"/>
  <c r="D876" i="4"/>
  <c r="B876" i="4"/>
  <c r="F756" i="4"/>
  <c r="F762" i="4"/>
  <c r="B770" i="4"/>
  <c r="F770" i="4"/>
  <c r="F778" i="4"/>
  <c r="C789" i="4"/>
  <c r="B789" i="4"/>
  <c r="F803" i="4"/>
  <c r="B817" i="4"/>
  <c r="F861" i="4"/>
  <c r="B861" i="4"/>
  <c r="F942" i="4"/>
  <c r="F721" i="4"/>
  <c r="B735" i="4"/>
  <c r="F740" i="4"/>
  <c r="F749" i="4"/>
  <c r="B756" i="4"/>
  <c r="B762" i="4"/>
  <c r="C765" i="4"/>
  <c r="B765" i="4"/>
  <c r="C770" i="4"/>
  <c r="F773" i="4"/>
  <c r="F808" i="4"/>
  <c r="F824" i="4"/>
  <c r="B830" i="4"/>
  <c r="F835" i="4"/>
  <c r="C845" i="4"/>
  <c r="F851" i="4"/>
  <c r="D851" i="4"/>
  <c r="B851" i="4"/>
  <c r="C861" i="4"/>
  <c r="C868" i="4"/>
  <c r="F872" i="4"/>
  <c r="F881" i="4"/>
  <c r="B881" i="4"/>
  <c r="F902" i="4"/>
  <c r="F916" i="4"/>
  <c r="D916" i="4"/>
  <c r="C916" i="4"/>
  <c r="C735" i="4"/>
  <c r="C756" i="4"/>
  <c r="B759" i="4"/>
  <c r="C762" i="4"/>
  <c r="B773" i="4"/>
  <c r="F784" i="4"/>
  <c r="C792" i="4"/>
  <c r="F797" i="4"/>
  <c r="F811" i="4"/>
  <c r="F817" i="4"/>
  <c r="C827" i="4"/>
  <c r="B827" i="4"/>
  <c r="C830" i="4"/>
  <c r="D836" i="4"/>
  <c r="B836" i="4"/>
  <c r="D839" i="4"/>
  <c r="B845" i="4"/>
  <c r="C851" i="4"/>
  <c r="B858" i="4"/>
  <c r="D861" i="4"/>
  <c r="F876" i="4"/>
  <c r="C881" i="4"/>
  <c r="B916" i="4"/>
  <c r="B795" i="4"/>
  <c r="C818" i="4"/>
  <c r="C821" i="4"/>
  <c r="D830" i="4"/>
  <c r="C858" i="4"/>
  <c r="F865" i="4"/>
  <c r="D865" i="4"/>
  <c r="F873" i="4"/>
  <c r="D873" i="4"/>
  <c r="B873" i="4"/>
  <c r="D881" i="4"/>
  <c r="F910" i="4"/>
  <c r="D910" i="4"/>
  <c r="C910" i="4"/>
  <c r="B910" i="4"/>
  <c r="F787" i="4"/>
  <c r="C795" i="4"/>
  <c r="C798" i="4"/>
  <c r="B812" i="4"/>
  <c r="F815" i="4"/>
  <c r="B818" i="4"/>
  <c r="B821" i="4"/>
  <c r="D852" i="4"/>
  <c r="C852" i="4"/>
  <c r="B865" i="4"/>
  <c r="F869" i="4"/>
  <c r="D869" i="4"/>
  <c r="B869" i="4"/>
  <c r="C873" i="4"/>
  <c r="F877" i="4"/>
  <c r="C877" i="4"/>
  <c r="B877" i="4"/>
  <c r="B623" i="4"/>
  <c r="F640" i="4"/>
  <c r="F689" i="4"/>
  <c r="B703" i="4"/>
  <c r="F711" i="4"/>
  <c r="F714" i="4"/>
  <c r="F771" i="4"/>
  <c r="B798" i="4"/>
  <c r="B801" i="4"/>
  <c r="C812" i="4"/>
  <c r="F827" i="4"/>
  <c r="F836" i="4"/>
  <c r="C865" i="4"/>
  <c r="C869" i="4"/>
  <c r="D877" i="4"/>
  <c r="B757" i="4"/>
  <c r="C779" i="4"/>
  <c r="C801" i="4"/>
  <c r="C804" i="4"/>
  <c r="B828" i="4"/>
  <c r="F828" i="4"/>
  <c r="F849" i="4"/>
  <c r="D849" i="4"/>
  <c r="D874" i="4"/>
  <c r="C874" i="4"/>
  <c r="F892" i="4"/>
  <c r="D957" i="4"/>
  <c r="C957" i="4"/>
  <c r="F957" i="4"/>
  <c r="B957" i="4"/>
  <c r="C725" i="4"/>
  <c r="B725" i="4"/>
  <c r="F736" i="4"/>
  <c r="B754" i="4"/>
  <c r="C760" i="4"/>
  <c r="F760" i="4"/>
  <c r="F793" i="4"/>
  <c r="F795" i="4"/>
  <c r="F798" i="4"/>
  <c r="F812" i="4"/>
  <c r="F818" i="4"/>
  <c r="F821" i="4"/>
  <c r="B831" i="4"/>
  <c r="F834" i="4"/>
  <c r="D840" i="4"/>
  <c r="F843" i="4"/>
  <c r="D843" i="4"/>
  <c r="B849" i="4"/>
  <c r="D866" i="4"/>
  <c r="F866" i="4"/>
  <c r="C866" i="4"/>
  <c r="D870" i="4"/>
  <c r="F870" i="4"/>
  <c r="C870" i="4"/>
  <c r="C782" i="4"/>
  <c r="F801" i="4"/>
  <c r="F819" i="4"/>
  <c r="C822" i="4"/>
  <c r="C825" i="4"/>
  <c r="C831" i="4"/>
  <c r="B834" i="4"/>
  <c r="C849" i="4"/>
  <c r="F859" i="4"/>
  <c r="D859" i="4"/>
  <c r="B859" i="4"/>
  <c r="B866" i="4"/>
  <c r="B870" i="4"/>
  <c r="F656" i="4"/>
  <c r="F679" i="4"/>
  <c r="F682" i="4"/>
  <c r="C709" i="4"/>
  <c r="B709" i="4"/>
  <c r="F720" i="4"/>
  <c r="F725" i="4"/>
  <c r="C736" i="4"/>
  <c r="F757" i="4"/>
  <c r="C774" i="4"/>
  <c r="B782" i="4"/>
  <c r="B785" i="4"/>
  <c r="C793" i="4"/>
  <c r="B799" i="4"/>
  <c r="F799" i="4"/>
  <c r="C813" i="4"/>
  <c r="B819" i="4"/>
  <c r="B822" i="4"/>
  <c r="D831" i="4"/>
  <c r="C834" i="4"/>
  <c r="C840" i="4"/>
  <c r="C843" i="4"/>
  <c r="F853" i="4"/>
  <c r="B853" i="4"/>
  <c r="C859" i="4"/>
  <c r="F874" i="4"/>
  <c r="F926" i="4"/>
  <c r="D926" i="4"/>
  <c r="C926" i="4"/>
  <c r="D903" i="4"/>
  <c r="C903" i="4"/>
  <c r="F932" i="4"/>
  <c r="D932" i="4"/>
  <c r="C932" i="4"/>
  <c r="D953" i="4"/>
  <c r="C953" i="4"/>
  <c r="F953" i="4"/>
  <c r="F978" i="4"/>
  <c r="D978" i="4"/>
  <c r="C978" i="4"/>
  <c r="B978" i="4"/>
  <c r="D988" i="4"/>
  <c r="F1001" i="4"/>
  <c r="C1001" i="4"/>
  <c r="D1001" i="4"/>
  <c r="B1001" i="4"/>
  <c r="C974" i="4"/>
  <c r="F879" i="4"/>
  <c r="D882" i="4"/>
  <c r="F903" i="4"/>
  <c r="D942" i="4"/>
  <c r="F946" i="4"/>
  <c r="D946" i="4"/>
  <c r="C946" i="4"/>
  <c r="B946" i="4"/>
  <c r="D885" i="4"/>
  <c r="C936" i="4"/>
  <c r="D950" i="4"/>
  <c r="C950" i="4"/>
  <c r="B950" i="4"/>
  <c r="C888" i="4"/>
  <c r="C920" i="4"/>
  <c r="D933" i="4"/>
  <c r="C933" i="4"/>
  <c r="F958" i="4"/>
  <c r="D958" i="4"/>
  <c r="F970" i="4"/>
  <c r="D970" i="4"/>
  <c r="C970" i="4"/>
  <c r="B970" i="4"/>
  <c r="C904" i="4"/>
  <c r="D917" i="4"/>
  <c r="C917" i="4"/>
  <c r="B933" i="4"/>
  <c r="D947" i="4"/>
  <c r="C947" i="4"/>
  <c r="F950" i="4"/>
  <c r="F962" i="4"/>
  <c r="D962" i="4"/>
  <c r="C966" i="4"/>
  <c r="F975" i="4"/>
  <c r="D975" i="4"/>
  <c r="C975" i="4"/>
  <c r="F990" i="4"/>
  <c r="D1088" i="4"/>
  <c r="F1088" i="4"/>
  <c r="C1088" i="4"/>
  <c r="B1088" i="4"/>
  <c r="D901" i="4"/>
  <c r="C901" i="4"/>
  <c r="D930" i="4"/>
  <c r="F940" i="4"/>
  <c r="D898" i="4"/>
  <c r="B901" i="4"/>
  <c r="D914" i="4"/>
  <c r="F924" i="4"/>
  <c r="F933" i="4"/>
  <c r="B940" i="4"/>
  <c r="C962" i="4"/>
  <c r="D1018" i="4"/>
  <c r="F1018" i="4"/>
  <c r="C1018" i="4"/>
  <c r="B1018" i="4"/>
  <c r="F1128" i="4"/>
  <c r="D1128" i="4"/>
  <c r="C1128" i="4"/>
  <c r="B1128" i="4"/>
  <c r="F883" i="4"/>
  <c r="F886" i="4"/>
  <c r="D889" i="4"/>
  <c r="C889" i="4"/>
  <c r="B889" i="4"/>
  <c r="B892" i="4"/>
  <c r="F908" i="4"/>
  <c r="F917" i="4"/>
  <c r="B924" i="4"/>
  <c r="F934" i="4"/>
  <c r="C940" i="4"/>
  <c r="F947" i="4"/>
  <c r="F976" i="4"/>
  <c r="F746" i="4"/>
  <c r="F847" i="4"/>
  <c r="F855" i="4"/>
  <c r="F863" i="4"/>
  <c r="B883" i="4"/>
  <c r="C892" i="4"/>
  <c r="F901" i="4"/>
  <c r="F918" i="4"/>
  <c r="C924" i="4"/>
  <c r="D940" i="4"/>
  <c r="B944" i="4"/>
  <c r="F948" i="4"/>
  <c r="D963" i="4"/>
  <c r="C963" i="4"/>
  <c r="F963" i="4"/>
  <c r="F967" i="4"/>
  <c r="D967" i="4"/>
  <c r="C967" i="4"/>
  <c r="F972" i="4"/>
  <c r="F986" i="4"/>
  <c r="B986" i="4"/>
  <c r="C986" i="4"/>
  <c r="B928" i="4"/>
  <c r="F952" i="4"/>
  <c r="D992" i="4"/>
  <c r="B992" i="4"/>
  <c r="F992" i="4"/>
  <c r="C992" i="4"/>
  <c r="F1035" i="4"/>
  <c r="B896" i="4"/>
  <c r="B912" i="4"/>
  <c r="D931" i="4"/>
  <c r="C931" i="4"/>
  <c r="F931" i="4"/>
  <c r="B952" i="4"/>
  <c r="C972" i="4"/>
  <c r="F875" i="4"/>
  <c r="D878" i="4"/>
  <c r="D915" i="4"/>
  <c r="C915" i="4"/>
  <c r="F915" i="4"/>
  <c r="B931" i="4"/>
  <c r="D938" i="4"/>
  <c r="C938" i="4"/>
  <c r="D941" i="4"/>
  <c r="C941" i="4"/>
  <c r="F941" i="4"/>
  <c r="C952" i="4"/>
  <c r="F968" i="4"/>
  <c r="D972" i="4"/>
  <c r="D884" i="4"/>
  <c r="D890" i="4"/>
  <c r="C890" i="4"/>
  <c r="D893" i="4"/>
  <c r="C893" i="4"/>
  <c r="F893" i="4"/>
  <c r="D899" i="4"/>
  <c r="C899" i="4"/>
  <c r="F899" i="4"/>
  <c r="B915" i="4"/>
  <c r="D922" i="4"/>
  <c r="C922" i="4"/>
  <c r="D925" i="4"/>
  <c r="C925" i="4"/>
  <c r="F925" i="4"/>
  <c r="D935" i="4"/>
  <c r="C935" i="4"/>
  <c r="D952" i="4"/>
  <c r="D956" i="4"/>
  <c r="D1044" i="4"/>
  <c r="F1044" i="4"/>
  <c r="C1044" i="4"/>
  <c r="B1044" i="4"/>
  <c r="D1076" i="4"/>
  <c r="F1076" i="4"/>
  <c r="B1076" i="4"/>
  <c r="C1076" i="4"/>
  <c r="C875" i="4"/>
  <c r="C878" i="4"/>
  <c r="B884" i="4"/>
  <c r="D887" i="4"/>
  <c r="C887" i="4"/>
  <c r="B890" i="4"/>
  <c r="B893" i="4"/>
  <c r="B899" i="4"/>
  <c r="D906" i="4"/>
  <c r="C906" i="4"/>
  <c r="D909" i="4"/>
  <c r="C909" i="4"/>
  <c r="F909" i="4"/>
  <c r="D919" i="4"/>
  <c r="C919" i="4"/>
  <c r="B922" i="4"/>
  <c r="B925" i="4"/>
  <c r="B935" i="4"/>
  <c r="D945" i="4"/>
  <c r="C945" i="4"/>
  <c r="F945" i="4"/>
  <c r="B945" i="4"/>
  <c r="C960" i="4"/>
  <c r="D994" i="4"/>
  <c r="C994" i="4"/>
  <c r="F994" i="4"/>
  <c r="B994" i="4"/>
  <c r="F999" i="4"/>
  <c r="C999" i="4"/>
  <c r="F1015" i="4"/>
  <c r="C1015" i="4"/>
  <c r="B1015" i="4"/>
  <c r="F983" i="4"/>
  <c r="C983" i="4"/>
  <c r="D999" i="4"/>
  <c r="F1003" i="4"/>
  <c r="C1003" i="4"/>
  <c r="B1003" i="4"/>
  <c r="D1094" i="4"/>
  <c r="F1094" i="4"/>
  <c r="C1094" i="4"/>
  <c r="B1094" i="4"/>
  <c r="D1012" i="4"/>
  <c r="F1012" i="4"/>
  <c r="F1025" i="4"/>
  <c r="D1030" i="4"/>
  <c r="F1030" i="4"/>
  <c r="C1030" i="4"/>
  <c r="B1030" i="4"/>
  <c r="F1041" i="4"/>
  <c r="F1230" i="4"/>
  <c r="F1262" i="4"/>
  <c r="D1000" i="4"/>
  <c r="B1000" i="4"/>
  <c r="B1012" i="4"/>
  <c r="F1047" i="4"/>
  <c r="D897" i="4"/>
  <c r="C897" i="4"/>
  <c r="D913" i="4"/>
  <c r="C913" i="4"/>
  <c r="D929" i="4"/>
  <c r="C929" i="4"/>
  <c r="D955" i="4"/>
  <c r="C955" i="4"/>
  <c r="C1000" i="4"/>
  <c r="D1008" i="4"/>
  <c r="F1008" i="4"/>
  <c r="C1008" i="4"/>
  <c r="B1008" i="4"/>
  <c r="C1012" i="4"/>
  <c r="B888" i="4"/>
  <c r="B897" i="4"/>
  <c r="B904" i="4"/>
  <c r="B913" i="4"/>
  <c r="B920" i="4"/>
  <c r="B929" i="4"/>
  <c r="B936" i="4"/>
  <c r="B955" i="4"/>
  <c r="B960" i="4"/>
  <c r="D965" i="4"/>
  <c r="C965" i="4"/>
  <c r="D1004" i="4"/>
  <c r="F1021" i="4"/>
  <c r="F1053" i="4"/>
  <c r="D895" i="4"/>
  <c r="C895" i="4"/>
  <c r="D911" i="4"/>
  <c r="C911" i="4"/>
  <c r="D927" i="4"/>
  <c r="C927" i="4"/>
  <c r="D943" i="4"/>
  <c r="C943" i="4"/>
  <c r="B965" i="4"/>
  <c r="F973" i="4"/>
  <c r="D973" i="4"/>
  <c r="C973" i="4"/>
  <c r="F984" i="4"/>
  <c r="D984" i="4"/>
  <c r="C984" i="4"/>
  <c r="F993" i="4"/>
  <c r="C993" i="4"/>
  <c r="D993" i="4"/>
  <c r="B993" i="4"/>
  <c r="F1000" i="4"/>
  <c r="F1192" i="4"/>
  <c r="D1192" i="4"/>
  <c r="C1192" i="4"/>
  <c r="B1192" i="4"/>
  <c r="F1009" i="4"/>
  <c r="C1009" i="4"/>
  <c r="B1009" i="4"/>
  <c r="F1079" i="4"/>
  <c r="F1067" i="4"/>
  <c r="D891" i="4"/>
  <c r="C891" i="4"/>
  <c r="D907" i="4"/>
  <c r="C907" i="4"/>
  <c r="D923" i="4"/>
  <c r="C923" i="4"/>
  <c r="D939" i="4"/>
  <c r="C939" i="4"/>
  <c r="D951" i="4"/>
  <c r="C951" i="4"/>
  <c r="D968" i="4"/>
  <c r="F971" i="4"/>
  <c r="D971" i="4"/>
  <c r="C971" i="4"/>
  <c r="D976" i="4"/>
  <c r="C979" i="4"/>
  <c r="D979" i="4"/>
  <c r="F1085" i="4"/>
  <c r="D1104" i="4"/>
  <c r="C1104" i="4"/>
  <c r="F1104" i="4"/>
  <c r="B1104" i="4"/>
  <c r="B891" i="4"/>
  <c r="B898" i="4"/>
  <c r="B907" i="4"/>
  <c r="B914" i="4"/>
  <c r="B923" i="4"/>
  <c r="B930" i="4"/>
  <c r="B939" i="4"/>
  <c r="B951" i="4"/>
  <c r="B956" i="4"/>
  <c r="D961" i="4"/>
  <c r="C961" i="4"/>
  <c r="B971" i="4"/>
  <c r="B979" i="4"/>
  <c r="F985" i="4"/>
  <c r="C985" i="4"/>
  <c r="B988" i="4"/>
  <c r="D998" i="4"/>
  <c r="F998" i="4"/>
  <c r="D1056" i="4"/>
  <c r="F1056" i="4"/>
  <c r="C1056" i="4"/>
  <c r="D905" i="4"/>
  <c r="C905" i="4"/>
  <c r="D921" i="4"/>
  <c r="C921" i="4"/>
  <c r="D937" i="4"/>
  <c r="C937" i="4"/>
  <c r="C988" i="4"/>
  <c r="F991" i="4"/>
  <c r="C991" i="4"/>
  <c r="D1002" i="4"/>
  <c r="C1002" i="4"/>
  <c r="D1006" i="4"/>
  <c r="B1056" i="4"/>
  <c r="D1062" i="4"/>
  <c r="F1062" i="4"/>
  <c r="C1062" i="4"/>
  <c r="B1062" i="4"/>
  <c r="F891" i="4"/>
  <c r="B905" i="4"/>
  <c r="F907" i="4"/>
  <c r="B921" i="4"/>
  <c r="F923" i="4"/>
  <c r="B937" i="4"/>
  <c r="F939" i="4"/>
  <c r="D949" i="4"/>
  <c r="C949" i="4"/>
  <c r="F951" i="4"/>
  <c r="F979" i="4"/>
  <c r="D985" i="4"/>
  <c r="B991" i="4"/>
  <c r="C998" i="4"/>
  <c r="B1002" i="4"/>
  <c r="B1006" i="4"/>
  <c r="F1019" i="4"/>
  <c r="D959" i="4"/>
  <c r="C959" i="4"/>
  <c r="F969" i="4"/>
  <c r="D969" i="4"/>
  <c r="C969" i="4"/>
  <c r="F977" i="4"/>
  <c r="D977" i="4"/>
  <c r="C977" i="4"/>
  <c r="D991" i="4"/>
  <c r="F995" i="4"/>
  <c r="C995" i="4"/>
  <c r="D1024" i="4"/>
  <c r="F1024" i="4"/>
  <c r="C1024" i="4"/>
  <c r="F1099" i="4"/>
  <c r="F1029" i="4"/>
  <c r="D1038" i="4"/>
  <c r="F1061" i="4"/>
  <c r="D1070" i="4"/>
  <c r="F1093" i="4"/>
  <c r="F1121" i="4"/>
  <c r="B1121" i="4"/>
  <c r="D1121" i="4"/>
  <c r="C1121" i="4"/>
  <c r="F1150" i="4"/>
  <c r="D1150" i="4"/>
  <c r="D1050" i="4"/>
  <c r="F1073" i="4"/>
  <c r="D1082" i="4"/>
  <c r="F1103" i="4"/>
  <c r="B1103" i="4"/>
  <c r="D1103" i="4"/>
  <c r="C1103" i="4"/>
  <c r="D1108" i="4"/>
  <c r="F1117" i="4"/>
  <c r="B1117" i="4"/>
  <c r="F1122" i="4"/>
  <c r="D1122" i="4"/>
  <c r="C1122" i="4"/>
  <c r="C1150" i="4"/>
  <c r="F1027" i="4"/>
  <c r="D1036" i="4"/>
  <c r="F1059" i="4"/>
  <c r="D1068" i="4"/>
  <c r="F1091" i="4"/>
  <c r="D1100" i="4"/>
  <c r="F1146" i="4"/>
  <c r="D1146" i="4"/>
  <c r="F1224" i="4"/>
  <c r="D996" i="4"/>
  <c r="B1004" i="4"/>
  <c r="D1010" i="4"/>
  <c r="F1033" i="4"/>
  <c r="B1036" i="4"/>
  <c r="D1042" i="4"/>
  <c r="F1050" i="4"/>
  <c r="F1065" i="4"/>
  <c r="B1068" i="4"/>
  <c r="D1074" i="4"/>
  <c r="F1082" i="4"/>
  <c r="F1097" i="4"/>
  <c r="B1100" i="4"/>
  <c r="F1140" i="4"/>
  <c r="D1140" i="4"/>
  <c r="C1140" i="4"/>
  <c r="B1140" i="4"/>
  <c r="B1146" i="4"/>
  <c r="F1158" i="4"/>
  <c r="D1158" i="4"/>
  <c r="C1004" i="4"/>
  <c r="F1007" i="4"/>
  <c r="C1007" i="4"/>
  <c r="B1007" i="4"/>
  <c r="D1016" i="4"/>
  <c r="C1036" i="4"/>
  <c r="F1039" i="4"/>
  <c r="D1048" i="4"/>
  <c r="C1068" i="4"/>
  <c r="F1071" i="4"/>
  <c r="D1080" i="4"/>
  <c r="C1100" i="4"/>
  <c r="F1109" i="4"/>
  <c r="B1109" i="4"/>
  <c r="F1129" i="4"/>
  <c r="B1129" i="4"/>
  <c r="D1129" i="4"/>
  <c r="F1135" i="4"/>
  <c r="B1135" i="4"/>
  <c r="D1135" i="4"/>
  <c r="C1146" i="4"/>
  <c r="F1186" i="4"/>
  <c r="C1186" i="4"/>
  <c r="D1186" i="4"/>
  <c r="B1186" i="4"/>
  <c r="F1217" i="4"/>
  <c r="F1256" i="4"/>
  <c r="F981" i="4"/>
  <c r="C981" i="4"/>
  <c r="D1007" i="4"/>
  <c r="F1013" i="4"/>
  <c r="C1013" i="4"/>
  <c r="B1013" i="4"/>
  <c r="D1022" i="4"/>
  <c r="F1045" i="4"/>
  <c r="D1054" i="4"/>
  <c r="F1077" i="4"/>
  <c r="D1086" i="4"/>
  <c r="F1105" i="4"/>
  <c r="B1105" i="4"/>
  <c r="D1105" i="4"/>
  <c r="C1105" i="4"/>
  <c r="C1129" i="4"/>
  <c r="C1135" i="4"/>
  <c r="C1158" i="4"/>
  <c r="F1172" i="4"/>
  <c r="D1172" i="4"/>
  <c r="C1172" i="4"/>
  <c r="B1172" i="4"/>
  <c r="D1028" i="4"/>
  <c r="F1051" i="4"/>
  <c r="D1060" i="4"/>
  <c r="F1083" i="4"/>
  <c r="D1092" i="4"/>
  <c r="F1249" i="4"/>
  <c r="D1034" i="4"/>
  <c r="F1057" i="4"/>
  <c r="D1066" i="4"/>
  <c r="F1089" i="4"/>
  <c r="D1098" i="4"/>
  <c r="D1106" i="4"/>
  <c r="F1130" i="4"/>
  <c r="D1130" i="4"/>
  <c r="C1130" i="4"/>
  <c r="B1130" i="4"/>
  <c r="F1142" i="4"/>
  <c r="D1142" i="4"/>
  <c r="F1031" i="4"/>
  <c r="B1034" i="4"/>
  <c r="D1040" i="4"/>
  <c r="C1060" i="4"/>
  <c r="F1063" i="4"/>
  <c r="B1066" i="4"/>
  <c r="D1072" i="4"/>
  <c r="C1092" i="4"/>
  <c r="F1095" i="4"/>
  <c r="B1098" i="4"/>
  <c r="F1101" i="4"/>
  <c r="B1101" i="4"/>
  <c r="D1101" i="4"/>
  <c r="C1101" i="4"/>
  <c r="F1114" i="4"/>
  <c r="D1114" i="4"/>
  <c r="C1114" i="4"/>
  <c r="B1114" i="4"/>
  <c r="F1154" i="4"/>
  <c r="D1154" i="4"/>
  <c r="F1211" i="4"/>
  <c r="F989" i="4"/>
  <c r="C989" i="4"/>
  <c r="F1005" i="4"/>
  <c r="C1005" i="4"/>
  <c r="B1005" i="4"/>
  <c r="D1014" i="4"/>
  <c r="F1022" i="4"/>
  <c r="C1034" i="4"/>
  <c r="F1037" i="4"/>
  <c r="B1040" i="4"/>
  <c r="D1046" i="4"/>
  <c r="F1054" i="4"/>
  <c r="C1066" i="4"/>
  <c r="F1069" i="4"/>
  <c r="B1072" i="4"/>
  <c r="D1078" i="4"/>
  <c r="F1086" i="4"/>
  <c r="C1098" i="4"/>
  <c r="C1106" i="4"/>
  <c r="C1142" i="4"/>
  <c r="B1154" i="4"/>
  <c r="B989" i="4"/>
  <c r="F997" i="4"/>
  <c r="C997" i="4"/>
  <c r="D1005" i="4"/>
  <c r="F1011" i="4"/>
  <c r="C1011" i="4"/>
  <c r="B1011" i="4"/>
  <c r="D1020" i="4"/>
  <c r="F1028" i="4"/>
  <c r="C1040" i="4"/>
  <c r="F1043" i="4"/>
  <c r="D1052" i="4"/>
  <c r="F1060" i="4"/>
  <c r="C1072" i="4"/>
  <c r="F1075" i="4"/>
  <c r="D1084" i="4"/>
  <c r="F1092" i="4"/>
  <c r="D1102" i="4"/>
  <c r="C1102" i="4"/>
  <c r="F1115" i="4"/>
  <c r="B1115" i="4"/>
  <c r="D1115" i="4"/>
  <c r="C1115" i="4"/>
  <c r="F1120" i="4"/>
  <c r="C1120" i="4"/>
  <c r="B1120" i="4"/>
  <c r="C1154" i="4"/>
  <c r="F1243" i="4"/>
  <c r="F1017" i="4"/>
  <c r="D1026" i="4"/>
  <c r="F1034" i="4"/>
  <c r="F1049" i="4"/>
  <c r="D1058" i="4"/>
  <c r="F1066" i="4"/>
  <c r="F1081" i="4"/>
  <c r="D1090" i="4"/>
  <c r="F1098" i="4"/>
  <c r="F1167" i="4"/>
  <c r="D1167" i="4"/>
  <c r="C1167" i="4"/>
  <c r="B1167" i="4"/>
  <c r="F987" i="4"/>
  <c r="C987" i="4"/>
  <c r="F1023" i="4"/>
  <c r="B1026" i="4"/>
  <c r="D1032" i="4"/>
  <c r="F1040" i="4"/>
  <c r="F1055" i="4"/>
  <c r="B1058" i="4"/>
  <c r="D1064" i="4"/>
  <c r="F1072" i="4"/>
  <c r="F1087" i="4"/>
  <c r="B1090" i="4"/>
  <c r="D1096" i="4"/>
  <c r="F1107" i="4"/>
  <c r="B1107" i="4"/>
  <c r="D1107" i="4"/>
  <c r="F1116" i="4"/>
  <c r="D1116" i="4"/>
  <c r="B1116" i="4"/>
  <c r="F1198" i="4"/>
  <c r="D1198" i="4"/>
  <c r="C1198" i="4"/>
  <c r="F1171" i="4"/>
  <c r="D1171" i="4"/>
  <c r="C1171" i="4"/>
  <c r="B1171" i="4"/>
  <c r="F1176" i="4"/>
  <c r="F1185" i="4"/>
  <c r="F1191" i="4"/>
  <c r="F1204" i="4"/>
  <c r="D1204" i="4"/>
  <c r="C1204" i="4"/>
  <c r="F1223" i="4"/>
  <c r="F1236" i="4"/>
  <c r="F1255" i="4"/>
  <c r="F1268" i="4"/>
  <c r="F1132" i="4"/>
  <c r="F1139" i="4"/>
  <c r="B1139" i="4"/>
  <c r="D1176" i="4"/>
  <c r="F1181" i="4"/>
  <c r="D1181" i="4"/>
  <c r="C1181" i="4"/>
  <c r="B1181" i="4"/>
  <c r="F1205" i="4"/>
  <c r="F1218" i="4"/>
  <c r="F1237" i="4"/>
  <c r="F1250" i="4"/>
  <c r="F1269" i="4"/>
  <c r="B1017" i="4"/>
  <c r="B1019" i="4"/>
  <c r="B1021" i="4"/>
  <c r="B1023" i="4"/>
  <c r="B1025" i="4"/>
  <c r="B1027" i="4"/>
  <c r="B1029" i="4"/>
  <c r="B1031" i="4"/>
  <c r="B1033" i="4"/>
  <c r="B1035" i="4"/>
  <c r="B1037" i="4"/>
  <c r="B1039" i="4"/>
  <c r="B1041" i="4"/>
  <c r="B1043" i="4"/>
  <c r="B1045" i="4"/>
  <c r="B1047" i="4"/>
  <c r="B1049" i="4"/>
  <c r="B1051" i="4"/>
  <c r="B1053" i="4"/>
  <c r="B1055" i="4"/>
  <c r="B1057" i="4"/>
  <c r="B1059" i="4"/>
  <c r="B1061" i="4"/>
  <c r="B1063" i="4"/>
  <c r="B1065" i="4"/>
  <c r="B1067" i="4"/>
  <c r="B1069" i="4"/>
  <c r="B1071" i="4"/>
  <c r="B1073" i="4"/>
  <c r="B1075" i="4"/>
  <c r="B1077" i="4"/>
  <c r="B1079" i="4"/>
  <c r="B1081" i="4"/>
  <c r="B1083" i="4"/>
  <c r="B1085" i="4"/>
  <c r="B1087" i="4"/>
  <c r="B1089" i="4"/>
  <c r="B1091" i="4"/>
  <c r="B1093" i="4"/>
  <c r="B1095" i="4"/>
  <c r="B1097" i="4"/>
  <c r="B1099" i="4"/>
  <c r="F1118" i="4"/>
  <c r="F1125" i="4"/>
  <c r="B1125" i="4"/>
  <c r="B1132" i="4"/>
  <c r="C1139" i="4"/>
  <c r="F1163" i="4"/>
  <c r="D1163" i="4"/>
  <c r="C1163" i="4"/>
  <c r="B1163" i="4"/>
  <c r="F1168" i="4"/>
  <c r="F1199" i="4"/>
  <c r="F1212" i="4"/>
  <c r="D1212" i="4"/>
  <c r="C1212" i="4"/>
  <c r="F1231" i="4"/>
  <c r="F1244" i="4"/>
  <c r="F1263" i="4"/>
  <c r="C1017" i="4"/>
  <c r="C1019" i="4"/>
  <c r="C1021" i="4"/>
  <c r="C1023" i="4"/>
  <c r="C1025" i="4"/>
  <c r="C1027" i="4"/>
  <c r="C1029" i="4"/>
  <c r="C1031" i="4"/>
  <c r="C1033" i="4"/>
  <c r="C1035" i="4"/>
  <c r="C1037" i="4"/>
  <c r="C1039" i="4"/>
  <c r="C1041" i="4"/>
  <c r="C1043" i="4"/>
  <c r="C1045" i="4"/>
  <c r="C1047" i="4"/>
  <c r="C1049" i="4"/>
  <c r="C1051" i="4"/>
  <c r="C1053" i="4"/>
  <c r="C1055" i="4"/>
  <c r="C1057" i="4"/>
  <c r="C1059" i="4"/>
  <c r="C1061" i="4"/>
  <c r="C1063" i="4"/>
  <c r="C1065" i="4"/>
  <c r="C1067" i="4"/>
  <c r="C1069" i="4"/>
  <c r="C1071" i="4"/>
  <c r="C1073" i="4"/>
  <c r="C1075" i="4"/>
  <c r="C1077" i="4"/>
  <c r="C1079" i="4"/>
  <c r="C1081" i="4"/>
  <c r="C1083" i="4"/>
  <c r="C1085" i="4"/>
  <c r="C1087" i="4"/>
  <c r="C1089" i="4"/>
  <c r="C1091" i="4"/>
  <c r="C1093" i="4"/>
  <c r="C1095" i="4"/>
  <c r="C1097" i="4"/>
  <c r="C1099" i="4"/>
  <c r="F1111" i="4"/>
  <c r="B1111" i="4"/>
  <c r="B1118" i="4"/>
  <c r="C1125" i="4"/>
  <c r="C1132" i="4"/>
  <c r="F1136" i="4"/>
  <c r="D1139" i="4"/>
  <c r="F1143" i="4"/>
  <c r="C1143" i="4"/>
  <c r="B1143" i="4"/>
  <c r="F1147" i="4"/>
  <c r="C1147" i="4"/>
  <c r="B1147" i="4"/>
  <c r="F1151" i="4"/>
  <c r="C1151" i="4"/>
  <c r="B1151" i="4"/>
  <c r="F1155" i="4"/>
  <c r="C1155" i="4"/>
  <c r="B1155" i="4"/>
  <c r="F1159" i="4"/>
  <c r="C1159" i="4"/>
  <c r="B1159" i="4"/>
  <c r="B1168" i="4"/>
  <c r="F1177" i="4"/>
  <c r="D1177" i="4"/>
  <c r="C1177" i="4"/>
  <c r="B1177" i="4"/>
  <c r="F1182" i="4"/>
  <c r="F1193" i="4"/>
  <c r="F1206" i="4"/>
  <c r="D1206" i="4"/>
  <c r="C1206" i="4"/>
  <c r="B1212" i="4"/>
  <c r="F1225" i="4"/>
  <c r="F1238" i="4"/>
  <c r="F1257" i="4"/>
  <c r="F1164" i="4"/>
  <c r="F1187" i="4"/>
  <c r="F1200" i="4"/>
  <c r="D1200" i="4"/>
  <c r="C1200" i="4"/>
  <c r="B1206" i="4"/>
  <c r="F1219" i="4"/>
  <c r="F1232" i="4"/>
  <c r="F1251" i="4"/>
  <c r="F1264" i="4"/>
  <c r="F1173" i="4"/>
  <c r="D1173" i="4"/>
  <c r="C1173" i="4"/>
  <c r="B1173" i="4"/>
  <c r="F1178" i="4"/>
  <c r="F1194" i="4"/>
  <c r="D1194" i="4"/>
  <c r="C1194" i="4"/>
  <c r="F1213" i="4"/>
  <c r="F1226" i="4"/>
  <c r="F1245" i="4"/>
  <c r="F1258" i="4"/>
  <c r="F1126" i="4"/>
  <c r="F1133" i="4"/>
  <c r="B1133" i="4"/>
  <c r="D1136" i="4"/>
  <c r="F1144" i="4"/>
  <c r="F1148" i="4"/>
  <c r="F1152" i="4"/>
  <c r="F1156" i="4"/>
  <c r="F1160" i="4"/>
  <c r="C1164" i="4"/>
  <c r="B1178" i="4"/>
  <c r="D1182" i="4"/>
  <c r="F1188" i="4"/>
  <c r="D1188" i="4"/>
  <c r="C1188" i="4"/>
  <c r="B1194" i="4"/>
  <c r="F1207" i="4"/>
  <c r="F1220" i="4"/>
  <c r="F1239" i="4"/>
  <c r="F1252" i="4"/>
  <c r="F1112" i="4"/>
  <c r="F1119" i="4"/>
  <c r="B1119" i="4"/>
  <c r="B1126" i="4"/>
  <c r="C1133" i="4"/>
  <c r="B1144" i="4"/>
  <c r="B1148" i="4"/>
  <c r="B1152" i="4"/>
  <c r="B1156" i="4"/>
  <c r="B1160" i="4"/>
  <c r="D1164" i="4"/>
  <c r="F1169" i="4"/>
  <c r="D1169" i="4"/>
  <c r="C1169" i="4"/>
  <c r="B1169" i="4"/>
  <c r="F1174" i="4"/>
  <c r="C1178" i="4"/>
  <c r="B1188" i="4"/>
  <c r="F1201" i="4"/>
  <c r="F1214" i="4"/>
  <c r="D1214" i="4"/>
  <c r="C1214" i="4"/>
  <c r="F1233" i="4"/>
  <c r="F1246" i="4"/>
  <c r="F1265" i="4"/>
  <c r="F1137" i="4"/>
  <c r="B1137" i="4"/>
  <c r="D1178" i="4"/>
  <c r="F1183" i="4"/>
  <c r="F1195" i="4"/>
  <c r="F1208" i="4"/>
  <c r="D1208" i="4"/>
  <c r="C1208" i="4"/>
  <c r="F1227" i="4"/>
  <c r="F1240" i="4"/>
  <c r="F1259" i="4"/>
  <c r="F1123" i="4"/>
  <c r="B1123" i="4"/>
  <c r="D1126" i="4"/>
  <c r="C1137" i="4"/>
  <c r="D1144" i="4"/>
  <c r="D1148" i="4"/>
  <c r="D1152" i="4"/>
  <c r="D1156" i="4"/>
  <c r="D1160" i="4"/>
  <c r="F1165" i="4"/>
  <c r="D1165" i="4"/>
  <c r="C1165" i="4"/>
  <c r="B1165" i="4"/>
  <c r="F1170" i="4"/>
  <c r="C1174" i="4"/>
  <c r="F1189" i="4"/>
  <c r="F1202" i="4"/>
  <c r="D1202" i="4"/>
  <c r="C1202" i="4"/>
  <c r="B1208" i="4"/>
  <c r="F1221" i="4"/>
  <c r="F1234" i="4"/>
  <c r="F1253" i="4"/>
  <c r="F1266" i="4"/>
  <c r="F1134" i="4"/>
  <c r="D1137" i="4"/>
  <c r="F1141" i="4"/>
  <c r="B1141" i="4"/>
  <c r="B1170" i="4"/>
  <c r="D1174" i="4"/>
  <c r="F1179" i="4"/>
  <c r="D1179" i="4"/>
  <c r="C1179" i="4"/>
  <c r="B1179" i="4"/>
  <c r="F1184" i="4"/>
  <c r="C1184" i="4"/>
  <c r="F1196" i="4"/>
  <c r="D1196" i="4"/>
  <c r="C1196" i="4"/>
  <c r="B1202" i="4"/>
  <c r="F1215" i="4"/>
  <c r="F1228" i="4"/>
  <c r="F1247" i="4"/>
  <c r="F1260" i="4"/>
  <c r="F1127" i="4"/>
  <c r="B1127" i="4"/>
  <c r="F1145" i="4"/>
  <c r="C1145" i="4"/>
  <c r="B1145" i="4"/>
  <c r="F1149" i="4"/>
  <c r="C1149" i="4"/>
  <c r="B1149" i="4"/>
  <c r="F1153" i="4"/>
  <c r="C1153" i="4"/>
  <c r="B1153" i="4"/>
  <c r="F1157" i="4"/>
  <c r="C1157" i="4"/>
  <c r="B1157" i="4"/>
  <c r="F1161" i="4"/>
  <c r="D1161" i="4"/>
  <c r="C1161" i="4"/>
  <c r="B1161" i="4"/>
  <c r="F1166" i="4"/>
  <c r="F1190" i="4"/>
  <c r="D1190" i="4"/>
  <c r="C1190" i="4"/>
  <c r="F1209" i="4"/>
  <c r="F1222" i="4"/>
  <c r="F1241" i="4"/>
  <c r="F1254" i="4"/>
  <c r="F1113" i="4"/>
  <c r="B1113" i="4"/>
  <c r="C1127" i="4"/>
  <c r="C1134" i="4"/>
  <c r="F1138" i="4"/>
  <c r="D1141" i="4"/>
  <c r="D1145" i="4"/>
  <c r="D1149" i="4"/>
  <c r="D1153" i="4"/>
  <c r="D1157" i="4"/>
  <c r="B1166" i="4"/>
  <c r="D1170" i="4"/>
  <c r="F1175" i="4"/>
  <c r="D1175" i="4"/>
  <c r="C1175" i="4"/>
  <c r="B1175" i="4"/>
  <c r="F1180" i="4"/>
  <c r="D1184" i="4"/>
  <c r="B1190" i="4"/>
  <c r="F1203" i="4"/>
  <c r="F1216" i="4"/>
  <c r="D1216" i="4"/>
  <c r="C1216" i="4"/>
  <c r="F1235" i="4"/>
  <c r="F1248" i="4"/>
  <c r="F1267" i="4"/>
  <c r="C1113" i="4"/>
  <c r="F1124" i="4"/>
  <c r="D1127" i="4"/>
  <c r="F1131" i="4"/>
  <c r="B1131" i="4"/>
  <c r="D1134" i="4"/>
  <c r="B1138" i="4"/>
  <c r="F1162" i="4"/>
  <c r="C1166" i="4"/>
  <c r="B1180" i="4"/>
  <c r="F1197" i="4"/>
  <c r="F1210" i="4"/>
  <c r="D1210" i="4"/>
  <c r="C1210" i="4"/>
  <c r="B1216" i="4"/>
  <c r="F1229" i="4"/>
  <c r="F1242" i="4"/>
  <c r="F1261" i="4"/>
  <c r="C1218" i="4"/>
  <c r="C1220" i="4"/>
  <c r="C1222" i="4"/>
  <c r="C1224" i="4"/>
  <c r="C1226" i="4"/>
  <c r="C1228" i="4"/>
  <c r="C1230" i="4"/>
  <c r="C1232" i="4"/>
  <c r="C1234" i="4"/>
  <c r="C1236" i="4"/>
  <c r="C1238" i="4"/>
  <c r="C1240" i="4"/>
  <c r="C1242" i="4"/>
  <c r="C1244" i="4"/>
  <c r="C1246" i="4"/>
  <c r="C1248" i="4"/>
  <c r="C1250" i="4"/>
  <c r="C1252" i="4"/>
  <c r="C1254" i="4"/>
  <c r="C1256" i="4"/>
  <c r="C1258" i="4"/>
  <c r="C1260" i="4"/>
  <c r="C1262" i="4"/>
  <c r="C1264" i="4"/>
  <c r="C1266" i="4"/>
  <c r="C1268" i="4"/>
  <c r="D1218" i="4"/>
  <c r="D1220" i="4"/>
  <c r="D1222" i="4"/>
  <c r="D1224" i="4"/>
  <c r="D1226" i="4"/>
  <c r="D1228" i="4"/>
  <c r="D1230" i="4"/>
  <c r="D1232" i="4"/>
  <c r="D1234" i="4"/>
  <c r="D1236" i="4"/>
  <c r="D1238" i="4"/>
  <c r="D1240" i="4"/>
  <c r="D1242" i="4"/>
  <c r="D1244" i="4"/>
  <c r="D1246" i="4"/>
  <c r="D1248" i="4"/>
  <c r="D1250" i="4"/>
  <c r="D1252" i="4"/>
  <c r="D1254" i="4"/>
  <c r="D1256" i="4"/>
  <c r="D1258" i="4"/>
  <c r="D1260" i="4"/>
  <c r="D1262" i="4"/>
  <c r="D1264" i="4"/>
  <c r="D1266" i="4"/>
  <c r="D1268" i="4"/>
  <c r="B1183" i="4"/>
  <c r="B1185" i="4"/>
  <c r="B1187" i="4"/>
  <c r="B1189" i="4"/>
  <c r="B1191" i="4"/>
  <c r="B1193" i="4"/>
  <c r="B1195" i="4"/>
  <c r="B1197" i="4"/>
  <c r="B1199" i="4"/>
  <c r="B1201" i="4"/>
  <c r="B1203" i="4"/>
  <c r="B1205" i="4"/>
  <c r="B1207" i="4"/>
  <c r="B1209" i="4"/>
  <c r="B1211" i="4"/>
  <c r="B1213" i="4"/>
  <c r="B1215" i="4"/>
  <c r="B1217" i="4"/>
  <c r="B1219" i="4"/>
  <c r="B1221" i="4"/>
  <c r="B1223" i="4"/>
  <c r="B1225" i="4"/>
  <c r="B1227" i="4"/>
  <c r="B1229" i="4"/>
  <c r="B1231" i="4"/>
  <c r="B1233" i="4"/>
  <c r="B1235" i="4"/>
  <c r="B1237" i="4"/>
  <c r="B1239" i="4"/>
  <c r="B1241" i="4"/>
  <c r="B1243" i="4"/>
  <c r="B1245" i="4"/>
  <c r="B1247" i="4"/>
  <c r="B1249" i="4"/>
  <c r="B1251" i="4"/>
  <c r="B1253" i="4"/>
  <c r="B1255" i="4"/>
  <c r="B1257" i="4"/>
  <c r="B1259" i="4"/>
  <c r="B1261" i="4"/>
  <c r="B1263" i="4"/>
  <c r="B1265" i="4"/>
  <c r="B1267" i="4"/>
  <c r="B1269" i="4"/>
  <c r="C1183" i="4"/>
  <c r="C1185" i="4"/>
  <c r="C1187" i="4"/>
  <c r="C1189" i="4"/>
  <c r="C1191" i="4"/>
  <c r="C1193" i="4"/>
  <c r="C1195" i="4"/>
  <c r="C1197" i="4"/>
  <c r="C1199" i="4"/>
  <c r="C1201" i="4"/>
  <c r="C1203" i="4"/>
  <c r="C1205" i="4"/>
  <c r="C1207" i="4"/>
  <c r="C1209" i="4"/>
  <c r="C1211" i="4"/>
  <c r="C1213" i="4"/>
  <c r="C1215" i="4"/>
  <c r="C1217" i="4"/>
  <c r="C1219" i="4"/>
  <c r="C1221" i="4"/>
  <c r="C1223" i="4"/>
  <c r="C1225" i="4"/>
  <c r="C1227" i="4"/>
  <c r="C1229" i="4"/>
  <c r="C1231" i="4"/>
  <c r="C1233" i="4"/>
  <c r="C1235" i="4"/>
  <c r="C1237" i="4"/>
  <c r="C1239" i="4"/>
  <c r="C1241" i="4"/>
  <c r="C1243" i="4"/>
  <c r="C1245" i="4"/>
  <c r="C1247" i="4"/>
  <c r="C1249" i="4"/>
  <c r="C1251" i="4"/>
  <c r="C1253" i="4"/>
  <c r="C1255" i="4"/>
  <c r="C1257" i="4"/>
  <c r="C1259" i="4"/>
  <c r="C1261" i="4"/>
  <c r="C1263" i="4"/>
  <c r="C1265" i="4"/>
  <c r="C1267" i="4"/>
  <c r="C1269" i="4"/>
  <c r="D1183" i="4"/>
  <c r="D1185" i="4"/>
  <c r="D1187" i="4"/>
  <c r="D1189" i="4"/>
  <c r="D1191" i="4"/>
  <c r="D1193" i="4"/>
  <c r="D1195" i="4"/>
  <c r="D1197" i="4"/>
  <c r="D1199" i="4"/>
  <c r="D1201" i="4"/>
  <c r="D1203" i="4"/>
  <c r="D1205" i="4"/>
  <c r="D1207" i="4"/>
  <c r="D1209" i="4"/>
  <c r="D1211" i="4"/>
  <c r="D1213" i="4"/>
  <c r="D1215" i="4"/>
  <c r="D1217" i="4"/>
  <c r="D1219" i="4"/>
  <c r="D1221" i="4"/>
  <c r="D1223" i="4"/>
  <c r="D1225" i="4"/>
  <c r="D1227" i="4"/>
  <c r="D1229" i="4"/>
  <c r="D1231" i="4"/>
  <c r="D1233" i="4"/>
  <c r="D1235" i="4"/>
  <c r="D1237" i="4"/>
  <c r="D1239" i="4"/>
  <c r="D1241" i="4"/>
  <c r="D1243" i="4"/>
  <c r="D1245" i="4"/>
  <c r="D1247" i="4"/>
  <c r="D1249" i="4"/>
  <c r="D1251" i="4"/>
  <c r="D1253" i="4"/>
  <c r="D1255" i="4"/>
  <c r="D1257" i="4"/>
  <c r="D1259" i="4"/>
  <c r="D1261" i="4"/>
  <c r="D1263" i="4"/>
  <c r="D1265" i="4"/>
  <c r="D1267" i="4"/>
  <c r="D1269" i="4"/>
  <c r="M951" i="2" l="1"/>
  <c r="N649" i="2"/>
  <c r="N671" i="2"/>
  <c r="M92" i="2"/>
  <c r="AC1240" i="1"/>
  <c r="M95" i="2"/>
  <c r="N86" i="2"/>
  <c r="AC624" i="1"/>
  <c r="AC475" i="1"/>
  <c r="M756" i="2"/>
  <c r="N493" i="2"/>
  <c r="N95" i="2"/>
  <c r="M82" i="2"/>
  <c r="AC61" i="1"/>
  <c r="M1102" i="2"/>
  <c r="M757" i="2"/>
  <c r="M647" i="2"/>
  <c r="M594" i="2"/>
  <c r="M88" i="2"/>
  <c r="M91" i="2"/>
  <c r="N82" i="2"/>
  <c r="N959" i="2"/>
  <c r="N1156" i="2"/>
  <c r="M592" i="2"/>
  <c r="AC1129" i="1"/>
  <c r="N88" i="2"/>
  <c r="N91" i="2"/>
  <c r="AC957" i="1"/>
  <c r="AC663" i="1"/>
  <c r="M956" i="2"/>
  <c r="M84" i="2"/>
  <c r="M87" i="2"/>
  <c r="AC1303" i="1"/>
  <c r="AC1035" i="1"/>
  <c r="AC608" i="1"/>
  <c r="M80" i="2"/>
  <c r="M83" i="2"/>
  <c r="N97" i="2"/>
  <c r="AC373" i="1"/>
  <c r="M807" i="2"/>
  <c r="N80" i="2"/>
  <c r="M131" i="2"/>
  <c r="N83" i="2"/>
  <c r="N114" i="2"/>
  <c r="M93" i="2"/>
  <c r="AC102" i="1"/>
  <c r="N1280" i="2"/>
  <c r="M771" i="2"/>
  <c r="M679" i="2"/>
  <c r="N127" i="2"/>
  <c r="AC1201" i="1"/>
  <c r="N120" i="2"/>
  <c r="M79" i="2"/>
  <c r="N93" i="2"/>
  <c r="M753" i="2"/>
  <c r="N372" i="2"/>
  <c r="N79" i="2"/>
  <c r="M98" i="2"/>
  <c r="M89" i="2"/>
  <c r="N641" i="2"/>
  <c r="N470" i="2"/>
  <c r="N98" i="2"/>
  <c r="N89" i="2"/>
  <c r="M185" i="2"/>
  <c r="M94" i="2"/>
  <c r="M85" i="2"/>
  <c r="M1000" i="2"/>
  <c r="M103" i="2"/>
  <c r="AC1258" i="1"/>
  <c r="N94" i="2"/>
  <c r="M212" i="2"/>
  <c r="N85" i="2"/>
  <c r="M699" i="2"/>
  <c r="N390" i="2"/>
  <c r="N101" i="2"/>
  <c r="N103" i="2"/>
  <c r="M90" i="2"/>
  <c r="K214" i="16"/>
  <c r="K435" i="16"/>
  <c r="K446" i="16"/>
  <c r="K426" i="16"/>
  <c r="K220" i="16"/>
  <c r="K441" i="16"/>
  <c r="L426" i="16"/>
  <c r="K437" i="16"/>
  <c r="K442" i="16"/>
  <c r="L421" i="16"/>
  <c r="L415" i="16"/>
  <c r="J331" i="16"/>
  <c r="K373" i="16"/>
  <c r="K206" i="16"/>
  <c r="J269" i="16"/>
  <c r="L198" i="16"/>
  <c r="J486" i="16"/>
  <c r="J303" i="16"/>
  <c r="K262" i="16"/>
  <c r="K199" i="16"/>
  <c r="K248" i="16"/>
  <c r="K208" i="16"/>
  <c r="J196" i="16"/>
  <c r="L414" i="16"/>
  <c r="K455" i="16"/>
  <c r="L477" i="16"/>
  <c r="K434" i="16"/>
  <c r="L443" i="16"/>
  <c r="J284" i="16"/>
  <c r="J262" i="16"/>
  <c r="K225" i="16"/>
  <c r="J259" i="16"/>
  <c r="J260" i="16"/>
  <c r="J228" i="16"/>
  <c r="L182" i="16"/>
  <c r="K430" i="16"/>
  <c r="K198" i="16"/>
  <c r="K231" i="16"/>
  <c r="L143" i="16"/>
  <c r="K263" i="16"/>
  <c r="K464" i="16"/>
  <c r="K465" i="16"/>
  <c r="K433" i="16"/>
  <c r="K436" i="16"/>
  <c r="K461" i="16"/>
  <c r="K429" i="16"/>
  <c r="K251" i="16"/>
  <c r="K218" i="16"/>
  <c r="K204" i="16"/>
  <c r="K115" i="16"/>
  <c r="K161" i="16"/>
  <c r="K105" i="16"/>
  <c r="J101" i="16"/>
  <c r="L115" i="16"/>
  <c r="L488" i="16"/>
  <c r="L389" i="16"/>
  <c r="K238" i="16"/>
  <c r="K191" i="16"/>
  <c r="K257" i="16"/>
  <c r="J237" i="16"/>
  <c r="K98" i="16"/>
  <c r="K133" i="16"/>
  <c r="J123" i="16"/>
  <c r="K447" i="16"/>
  <c r="L440" i="16"/>
  <c r="L373" i="16"/>
  <c r="L403" i="16"/>
  <c r="K190" i="16"/>
  <c r="J238" i="16"/>
  <c r="J233" i="16"/>
  <c r="J242" i="16"/>
  <c r="L122" i="16"/>
  <c r="K136" i="16"/>
  <c r="K164" i="16"/>
  <c r="L144" i="16"/>
  <c r="K456" i="16"/>
  <c r="K451" i="16"/>
  <c r="K428" i="16"/>
  <c r="K458" i="16"/>
  <c r="L378" i="16"/>
  <c r="K230" i="16"/>
  <c r="K223" i="16"/>
  <c r="J229" i="16"/>
  <c r="K196" i="16"/>
  <c r="K118" i="16"/>
  <c r="K101" i="16"/>
  <c r="K159" i="16"/>
  <c r="K457" i="16"/>
  <c r="K425" i="16"/>
  <c r="K453" i="16"/>
  <c r="K420" i="16"/>
  <c r="J400" i="16"/>
  <c r="L463" i="16"/>
  <c r="K192" i="16"/>
  <c r="K209" i="16"/>
  <c r="L179" i="16"/>
  <c r="L495" i="16"/>
  <c r="L178" i="16"/>
  <c r="L113" i="16"/>
  <c r="K163" i="16"/>
  <c r="L201" i="16"/>
  <c r="L481" i="16"/>
  <c r="L484" i="16"/>
  <c r="K324" i="16"/>
  <c r="K222" i="16"/>
  <c r="K201" i="16"/>
  <c r="K202" i="16"/>
  <c r="J142" i="16"/>
  <c r="K167" i="16"/>
  <c r="L193" i="16"/>
  <c r="L441" i="16"/>
  <c r="K443" i="16"/>
  <c r="K460" i="16"/>
  <c r="L189" i="16"/>
  <c r="K449" i="16"/>
  <c r="K445" i="16"/>
  <c r="K419" i="16"/>
  <c r="J198" i="16"/>
  <c r="K193" i="16"/>
  <c r="K162" i="16"/>
  <c r="L157" i="16"/>
  <c r="K139" i="16"/>
  <c r="L946" i="4"/>
  <c r="M946" i="4"/>
  <c r="L180" i="4"/>
  <c r="M180" i="4"/>
  <c r="M394" i="4"/>
  <c r="L394" i="4"/>
  <c r="N1221" i="2"/>
  <c r="M1221" i="2"/>
  <c r="N1237" i="2"/>
  <c r="M1237" i="2"/>
  <c r="N936" i="2"/>
  <c r="M936" i="2"/>
  <c r="M1138" i="2"/>
  <c r="M973" i="2"/>
  <c r="N642" i="2"/>
  <c r="M537" i="4"/>
  <c r="L537" i="4"/>
  <c r="M1257" i="4"/>
  <c r="L1257" i="4"/>
  <c r="L1085" i="4"/>
  <c r="M1085" i="4"/>
  <c r="M992" i="4"/>
  <c r="L992" i="4"/>
  <c r="L822" i="4"/>
  <c r="M822" i="4"/>
  <c r="M709" i="4"/>
  <c r="L709" i="4"/>
  <c r="M725" i="4"/>
  <c r="L725" i="4"/>
  <c r="M873" i="4"/>
  <c r="L873" i="4"/>
  <c r="L557" i="4"/>
  <c r="M557" i="4"/>
  <c r="M515" i="4"/>
  <c r="L515" i="4"/>
  <c r="M591" i="4"/>
  <c r="L591" i="4"/>
  <c r="L461" i="4"/>
  <c r="M461" i="4"/>
  <c r="M593" i="4"/>
  <c r="L593" i="4"/>
  <c r="L606" i="4"/>
  <c r="M606" i="4"/>
  <c r="L464" i="4"/>
  <c r="M464" i="4"/>
  <c r="M427" i="4"/>
  <c r="L427" i="4"/>
  <c r="L463" i="4"/>
  <c r="M463" i="4"/>
  <c r="M304" i="4"/>
  <c r="L304" i="4"/>
  <c r="L253" i="4"/>
  <c r="M253" i="4"/>
  <c r="M314" i="4"/>
  <c r="L314" i="4"/>
  <c r="L208" i="4"/>
  <c r="M208" i="4"/>
  <c r="M430" i="4"/>
  <c r="L430" i="4"/>
  <c r="M171" i="4"/>
  <c r="L171" i="4"/>
  <c r="M248" i="4"/>
  <c r="L248" i="4"/>
  <c r="M279" i="4"/>
  <c r="L279" i="4"/>
  <c r="M209" i="4"/>
  <c r="L209" i="4"/>
  <c r="L329" i="4"/>
  <c r="M329" i="4"/>
  <c r="M1278" i="2"/>
  <c r="N1278" i="2"/>
  <c r="N1234" i="2"/>
  <c r="M1234" i="2"/>
  <c r="M181" i="4"/>
  <c r="L181" i="4"/>
  <c r="N1239" i="2"/>
  <c r="M1239" i="2"/>
  <c r="M1192" i="2"/>
  <c r="N1192" i="2"/>
  <c r="N1226" i="2"/>
  <c r="M1226" i="2"/>
  <c r="N1193" i="2"/>
  <c r="M1193" i="2"/>
  <c r="N1099" i="2"/>
  <c r="M1099" i="2"/>
  <c r="N1251" i="2"/>
  <c r="M1251" i="2"/>
  <c r="N1140" i="2"/>
  <c r="M1140" i="2"/>
  <c r="N916" i="2"/>
  <c r="M916" i="2"/>
  <c r="M1042" i="2"/>
  <c r="N825" i="2"/>
  <c r="M825" i="2"/>
  <c r="N1054" i="2"/>
  <c r="M882" i="2"/>
  <c r="M1094" i="2"/>
  <c r="N913" i="2"/>
  <c r="M913" i="2"/>
  <c r="M1121" i="2"/>
  <c r="N969" i="2"/>
  <c r="M1086" i="2"/>
  <c r="N962" i="2"/>
  <c r="M1068" i="2"/>
  <c r="N974" i="2"/>
  <c r="M1064" i="2"/>
  <c r="M967" i="2"/>
  <c r="N1076" i="2"/>
  <c r="N858" i="2"/>
  <c r="M858" i="2"/>
  <c r="M1029" i="2"/>
  <c r="N867" i="2"/>
  <c r="M867" i="2"/>
  <c r="M1041" i="2"/>
  <c r="N876" i="2"/>
  <c r="M876" i="2"/>
  <c r="N1062" i="2"/>
  <c r="N1249" i="2"/>
  <c r="M1027" i="2"/>
  <c r="N878" i="2"/>
  <c r="M878" i="2"/>
  <c r="M1085" i="2"/>
  <c r="N931" i="2"/>
  <c r="M931" i="2"/>
  <c r="N1145" i="2"/>
  <c r="M950" i="2"/>
  <c r="N1055" i="2"/>
  <c r="N875" i="2"/>
  <c r="M875" i="2"/>
  <c r="N725" i="2"/>
  <c r="N604" i="2"/>
  <c r="M792" i="2"/>
  <c r="M659" i="2"/>
  <c r="N811" i="2"/>
  <c r="M811" i="2"/>
  <c r="N656" i="2"/>
  <c r="M734" i="2"/>
  <c r="N598" i="2"/>
  <c r="N721" i="2"/>
  <c r="N573" i="2"/>
  <c r="M573" i="2"/>
  <c r="N724" i="2"/>
  <c r="N606" i="2"/>
  <c r="N775" i="2"/>
  <c r="M661" i="2"/>
  <c r="N746" i="2"/>
  <c r="M813" i="2"/>
  <c r="M597" i="2"/>
  <c r="M675" i="2"/>
  <c r="M726" i="2"/>
  <c r="N745" i="2"/>
  <c r="M833" i="2"/>
  <c r="N373" i="2"/>
  <c r="M473" i="2"/>
  <c r="N684" i="2"/>
  <c r="N552" i="2"/>
  <c r="M299" i="2"/>
  <c r="N299" i="2"/>
  <c r="N776" i="2"/>
  <c r="M392" i="2"/>
  <c r="N389" i="2"/>
  <c r="M433" i="2"/>
  <c r="N484" i="2"/>
  <c r="M273" i="2"/>
  <c r="N273" i="2"/>
  <c r="N282" i="2"/>
  <c r="M282" i="2"/>
  <c r="N394" i="2"/>
  <c r="N186" i="2"/>
  <c r="M186" i="2"/>
  <c r="N154" i="2"/>
  <c r="M154" i="2"/>
  <c r="M403" i="2"/>
  <c r="N183" i="2"/>
  <c r="M432" i="2"/>
  <c r="M205" i="2"/>
  <c r="N205" i="2"/>
  <c r="N277" i="2"/>
  <c r="M261" i="2"/>
  <c r="N261" i="2"/>
  <c r="M171" i="2"/>
  <c r="AC716" i="1"/>
  <c r="AC727" i="1"/>
  <c r="AC104" i="1"/>
  <c r="J479" i="16"/>
  <c r="J444" i="16"/>
  <c r="J458" i="16"/>
  <c r="J451" i="16"/>
  <c r="J456" i="16"/>
  <c r="J447" i="16"/>
  <c r="J452" i="16"/>
  <c r="J453" i="16"/>
  <c r="J455" i="16"/>
  <c r="J449" i="16"/>
  <c r="J457" i="16"/>
  <c r="J448" i="16"/>
  <c r="K389" i="16"/>
  <c r="K382" i="16"/>
  <c r="J192" i="16"/>
  <c r="J126" i="16"/>
  <c r="J186" i="16"/>
  <c r="J190" i="16"/>
  <c r="J188" i="16"/>
  <c r="J191" i="16"/>
  <c r="M971" i="4"/>
  <c r="L971" i="4"/>
  <c r="M1166" i="4"/>
  <c r="L1166" i="4"/>
  <c r="M683" i="4"/>
  <c r="L683" i="4"/>
  <c r="M277" i="4"/>
  <c r="L277" i="4"/>
  <c r="M285" i="4"/>
  <c r="L285" i="4"/>
  <c r="M210" i="4"/>
  <c r="L210" i="4"/>
  <c r="N1158" i="2"/>
  <c r="M1158" i="2"/>
  <c r="N966" i="2"/>
  <c r="M1169" i="4"/>
  <c r="L1169" i="4"/>
  <c r="M1133" i="4"/>
  <c r="L1133" i="4"/>
  <c r="M1147" i="4"/>
  <c r="L1147" i="4"/>
  <c r="L1083" i="4"/>
  <c r="M1083" i="4"/>
  <c r="L1051" i="4"/>
  <c r="M1051" i="4"/>
  <c r="L1019" i="4"/>
  <c r="M1019" i="4"/>
  <c r="M1116" i="4"/>
  <c r="L1116" i="4"/>
  <c r="L1066" i="4"/>
  <c r="M1066" i="4"/>
  <c r="M1186" i="4"/>
  <c r="L1186" i="4"/>
  <c r="M1100" i="4"/>
  <c r="L1100" i="4"/>
  <c r="L1002" i="4"/>
  <c r="M1002" i="4"/>
  <c r="M923" i="4"/>
  <c r="L923" i="4"/>
  <c r="M1192" i="4"/>
  <c r="L1192" i="4"/>
  <c r="M929" i="4"/>
  <c r="L929" i="4"/>
  <c r="M1044" i="4"/>
  <c r="L1044" i="4"/>
  <c r="L892" i="4"/>
  <c r="M892" i="4"/>
  <c r="M819" i="4"/>
  <c r="L819" i="4"/>
  <c r="M757" i="4"/>
  <c r="L757" i="4"/>
  <c r="M845" i="4"/>
  <c r="L845" i="4"/>
  <c r="L876" i="4"/>
  <c r="M876" i="4"/>
  <c r="M823" i="4"/>
  <c r="L823" i="4"/>
  <c r="M728" i="4"/>
  <c r="L728" i="4"/>
  <c r="M727" i="4"/>
  <c r="L727" i="4"/>
  <c r="M550" i="4"/>
  <c r="L550" i="4"/>
  <c r="L540" i="4"/>
  <c r="M540" i="4"/>
  <c r="M687" i="4"/>
  <c r="L687" i="4"/>
  <c r="L755" i="4"/>
  <c r="M755" i="4"/>
  <c r="M671" i="4"/>
  <c r="L671" i="4"/>
  <c r="L622" i="4"/>
  <c r="M622" i="4"/>
  <c r="L405" i="4"/>
  <c r="M405" i="4"/>
  <c r="M275" i="4"/>
  <c r="L275" i="4"/>
  <c r="M518" i="4"/>
  <c r="L518" i="4"/>
  <c r="M492" i="4"/>
  <c r="L492" i="4"/>
  <c r="M294" i="4"/>
  <c r="L294" i="4"/>
  <c r="L397" i="4"/>
  <c r="M397" i="4"/>
  <c r="M197" i="4"/>
  <c r="L197" i="4"/>
  <c r="M406" i="4"/>
  <c r="L406" i="4"/>
  <c r="M363" i="4"/>
  <c r="L363" i="4"/>
  <c r="M374" i="4"/>
  <c r="L374" i="4"/>
  <c r="M358" i="4"/>
  <c r="L358" i="4"/>
  <c r="M229" i="4"/>
  <c r="L229" i="4"/>
  <c r="M161" i="4"/>
  <c r="L161" i="4"/>
  <c r="L91" i="4"/>
  <c r="M91" i="4"/>
  <c r="M146" i="4"/>
  <c r="L146" i="4"/>
  <c r="M187" i="4"/>
  <c r="L187" i="4"/>
  <c r="M433" i="4"/>
  <c r="L433" i="4"/>
  <c r="M1256" i="2"/>
  <c r="N1256" i="2"/>
  <c r="M1285" i="2"/>
  <c r="N1285" i="2"/>
  <c r="M1188" i="2"/>
  <c r="N1188" i="2"/>
  <c r="N1277" i="2"/>
  <c r="M1277" i="2"/>
  <c r="N1189" i="2"/>
  <c r="M1189" i="2"/>
  <c r="N1095" i="2"/>
  <c r="M1095" i="2"/>
  <c r="N1301" i="2"/>
  <c r="M1301" i="2"/>
  <c r="N1136" i="2"/>
  <c r="M1136" i="2"/>
  <c r="N912" i="2"/>
  <c r="M912" i="2"/>
  <c r="N1042" i="2"/>
  <c r="N1218" i="2"/>
  <c r="M1218" i="2"/>
  <c r="M996" i="2"/>
  <c r="N882" i="2"/>
  <c r="N1094" i="2"/>
  <c r="N907" i="2"/>
  <c r="M907" i="2"/>
  <c r="N1121" i="2"/>
  <c r="M949" i="2"/>
  <c r="N1086" i="2"/>
  <c r="M941" i="2"/>
  <c r="M1113" i="2"/>
  <c r="M955" i="2"/>
  <c r="M1109" i="2"/>
  <c r="N967" i="2"/>
  <c r="M1074" i="2"/>
  <c r="N842" i="2"/>
  <c r="M842" i="2"/>
  <c r="N1029" i="2"/>
  <c r="N865" i="2"/>
  <c r="M865" i="2"/>
  <c r="N1041" i="2"/>
  <c r="N869" i="2"/>
  <c r="M869" i="2"/>
  <c r="M1053" i="2"/>
  <c r="M1186" i="2"/>
  <c r="N1027" i="2"/>
  <c r="N805" i="2"/>
  <c r="M805" i="2"/>
  <c r="N1085" i="2"/>
  <c r="N914" i="2"/>
  <c r="M914" i="2"/>
  <c r="N1116" i="2"/>
  <c r="N950" i="2"/>
  <c r="M1049" i="2"/>
  <c r="N868" i="2"/>
  <c r="M868" i="2"/>
  <c r="M709" i="2"/>
  <c r="N586" i="2"/>
  <c r="M776" i="2"/>
  <c r="N659" i="2"/>
  <c r="N795" i="2"/>
  <c r="M795" i="2"/>
  <c r="M653" i="2"/>
  <c r="N734" i="2"/>
  <c r="N588" i="2"/>
  <c r="M705" i="2"/>
  <c r="N887" i="2"/>
  <c r="M887" i="2"/>
  <c r="M708" i="2"/>
  <c r="M603" i="2"/>
  <c r="M759" i="2"/>
  <c r="N661" i="2"/>
  <c r="M730" i="2"/>
  <c r="M781" i="2"/>
  <c r="M1141" i="2"/>
  <c r="N597" i="2"/>
  <c r="N675" i="2"/>
  <c r="N726" i="2"/>
  <c r="M729" i="2"/>
  <c r="N786" i="2"/>
  <c r="N564" i="2"/>
  <c r="M564" i="2"/>
  <c r="M370" i="2"/>
  <c r="M457" i="2"/>
  <c r="N549" i="2"/>
  <c r="M549" i="2"/>
  <c r="M327" i="2"/>
  <c r="N327" i="2"/>
  <c r="N527" i="2"/>
  <c r="M527" i="2"/>
  <c r="M579" i="2"/>
  <c r="N392" i="2"/>
  <c r="N366" i="2"/>
  <c r="M366" i="2"/>
  <c r="N433" i="2"/>
  <c r="N452" i="2"/>
  <c r="M1016" i="2"/>
  <c r="N218" i="2"/>
  <c r="M218" i="2"/>
  <c r="M360" i="2"/>
  <c r="M477" i="2"/>
  <c r="N403" i="2"/>
  <c r="M151" i="2"/>
  <c r="N416" i="2"/>
  <c r="M173" i="2"/>
  <c r="N252" i="2"/>
  <c r="N129" i="2"/>
  <c r="AC1231" i="1"/>
  <c r="AC1166" i="1"/>
  <c r="AC1144" i="1"/>
  <c r="AC123" i="1"/>
  <c r="AC402" i="1"/>
  <c r="AC531" i="1"/>
  <c r="AC439" i="1"/>
  <c r="AC342" i="1"/>
  <c r="AC230" i="1"/>
  <c r="AC125" i="1"/>
  <c r="AC539" i="1"/>
  <c r="AC517" i="1"/>
  <c r="AC239" i="1"/>
  <c r="AC533" i="1"/>
  <c r="AC210" i="1"/>
  <c r="AC22" i="1"/>
  <c r="AC339" i="1"/>
  <c r="AC151" i="1"/>
  <c r="AC114" i="1"/>
  <c r="AC573" i="1"/>
  <c r="AC310" i="1"/>
  <c r="AC303" i="1"/>
  <c r="AC662" i="1"/>
  <c r="AC774" i="1"/>
  <c r="AC857" i="1"/>
  <c r="AC989" i="1"/>
  <c r="AC796" i="1"/>
  <c r="AC1042" i="1"/>
  <c r="AC865" i="1"/>
  <c r="AC1183" i="1"/>
  <c r="AC918" i="1"/>
  <c r="AC586" i="1"/>
  <c r="AC951" i="1"/>
  <c r="AC679" i="1"/>
  <c r="AC1017" i="1"/>
  <c r="AC848" i="1"/>
  <c r="AC1057" i="1"/>
  <c r="AC913" i="1"/>
  <c r="AC618" i="1"/>
  <c r="AC829" i="1"/>
  <c r="AC1091" i="1"/>
  <c r="AC1118" i="1"/>
  <c r="AC1257" i="1"/>
  <c r="AC1172" i="1"/>
  <c r="AC1160" i="1"/>
  <c r="AC1137" i="1"/>
  <c r="AC1199" i="1"/>
  <c r="AC1200" i="1"/>
  <c r="AC1114" i="1"/>
  <c r="AC1140" i="1"/>
  <c r="AC1274" i="1"/>
  <c r="AC1290" i="1"/>
  <c r="AC1192" i="1"/>
  <c r="AC1225" i="1"/>
  <c r="AC1154" i="1"/>
  <c r="AC1220" i="1"/>
  <c r="AC1145" i="1"/>
  <c r="AC1232" i="1"/>
  <c r="AC1167" i="1"/>
  <c r="AC1233" i="1"/>
  <c r="AC1150" i="1"/>
  <c r="AC1287" i="1"/>
  <c r="AC1262" i="1"/>
  <c r="AC1217" i="1"/>
  <c r="AC1178" i="1"/>
  <c r="AC1121" i="1"/>
  <c r="AC1264" i="1"/>
  <c r="AC1265" i="1"/>
  <c r="AC1246" i="1"/>
  <c r="AC1300" i="1"/>
  <c r="AC983" i="1"/>
  <c r="AC743" i="1"/>
  <c r="AC790" i="1"/>
  <c r="AC1030" i="1"/>
  <c r="AC784" i="1"/>
  <c r="AC1083" i="1"/>
  <c r="AC919" i="1"/>
  <c r="AC686" i="1"/>
  <c r="AC1031" i="1"/>
  <c r="AC1058" i="1"/>
  <c r="AC973" i="1"/>
  <c r="AC582" i="1"/>
  <c r="AC1275" i="1"/>
  <c r="AC1223" i="1"/>
  <c r="AC1124" i="1"/>
  <c r="AC1271" i="1"/>
  <c r="AC1226" i="1"/>
  <c r="AC1259" i="1"/>
  <c r="AC1175" i="1"/>
  <c r="AC52" i="1"/>
  <c r="AC212" i="1"/>
  <c r="AC324" i="1"/>
  <c r="AC492" i="1"/>
  <c r="AC55" i="1"/>
  <c r="AC1014" i="1"/>
  <c r="AC583" i="1"/>
  <c r="AC501" i="1"/>
  <c r="AC291" i="1"/>
  <c r="AC133" i="1"/>
  <c r="AC13" i="1"/>
  <c r="AC427" i="1"/>
  <c r="AC149" i="1"/>
  <c r="AC1119" i="1"/>
  <c r="AC428" i="1"/>
  <c r="AC278" i="1"/>
  <c r="AC98" i="1"/>
  <c r="AC527" i="1"/>
  <c r="AC422" i="1"/>
  <c r="AC332" i="1"/>
  <c r="AC1099" i="1"/>
  <c r="AC47" i="1"/>
  <c r="AC491" i="1"/>
  <c r="AC843" i="1"/>
  <c r="AC929" i="1"/>
  <c r="AC670" i="1"/>
  <c r="AC775" i="1"/>
  <c r="AC891" i="1"/>
  <c r="AC567" i="1"/>
  <c r="AC756" i="1"/>
  <c r="AC1049" i="1"/>
  <c r="AC712" i="1"/>
  <c r="AC842" i="1"/>
  <c r="AC631" i="1"/>
  <c r="AC947" i="1"/>
  <c r="AC1176" i="1"/>
  <c r="AC1230" i="1"/>
  <c r="AC1191" i="1"/>
  <c r="AC1243" i="1"/>
  <c r="AC1284" i="1"/>
  <c r="AC1291" i="1"/>
  <c r="AC1239" i="1"/>
  <c r="AC1279" i="1"/>
  <c r="AC1188" i="1"/>
  <c r="AC1204" i="1"/>
  <c r="AC1108" i="1"/>
  <c r="AC1305" i="1"/>
  <c r="AC1214" i="1"/>
  <c r="AC1169" i="1"/>
  <c r="AC844" i="1"/>
  <c r="AC108" i="1"/>
  <c r="AC252" i="1"/>
  <c r="AC372" i="1"/>
  <c r="AC516" i="1"/>
  <c r="AC183" i="1"/>
  <c r="AC86" i="1"/>
  <c r="AC961" i="1"/>
  <c r="AC915" i="1"/>
  <c r="AC396" i="1"/>
  <c r="AC261" i="1"/>
  <c r="AC66" i="1"/>
  <c r="AC495" i="1"/>
  <c r="AC277" i="1"/>
  <c r="AC59" i="1"/>
  <c r="AC466" i="1"/>
  <c r="AC406" i="1"/>
  <c r="AC188" i="1"/>
  <c r="AC734" i="1"/>
  <c r="AC370" i="1"/>
  <c r="AC54" i="1"/>
  <c r="AC107" i="1"/>
  <c r="AC612" i="1"/>
  <c r="AC590" i="1"/>
  <c r="AC768" i="1"/>
  <c r="AC982" i="1"/>
  <c r="AC646" i="1"/>
  <c r="AC1029" i="1"/>
  <c r="AC853" i="1"/>
  <c r="AC1089" i="1"/>
  <c r="AC886" i="1"/>
  <c r="AC654" i="1"/>
  <c r="AC965" i="1"/>
  <c r="AC576" i="1"/>
  <c r="AC1019" i="1"/>
  <c r="AC726" i="1"/>
  <c r="AC1026" i="1"/>
  <c r="AC1248" i="1"/>
  <c r="AC1256" i="1"/>
  <c r="AC1263" i="1"/>
  <c r="AC1289" i="1"/>
  <c r="AC1224" i="1"/>
  <c r="AC1113" i="1"/>
  <c r="AC1135" i="1"/>
  <c r="AC1182" i="1"/>
  <c r="AC837" i="1"/>
  <c r="AC124" i="1"/>
  <c r="AC379" i="1"/>
  <c r="AC388" i="1"/>
  <c r="AC714" i="1"/>
  <c r="AC213" i="1"/>
  <c r="AC199" i="1"/>
  <c r="AC87" i="1"/>
  <c r="AC12" i="1"/>
  <c r="AC419" i="1"/>
  <c r="AC374" i="1"/>
  <c r="AC141" i="1"/>
  <c r="AC555" i="1"/>
  <c r="AC390" i="1"/>
  <c r="AC127" i="1"/>
  <c r="AC556" i="1"/>
  <c r="AC519" i="1"/>
  <c r="AC226" i="1"/>
  <c r="AC8" i="1"/>
  <c r="AC31" i="1"/>
  <c r="AC460" i="1"/>
  <c r="AC167" i="1"/>
  <c r="AC175" i="1"/>
  <c r="AC650" i="1"/>
  <c r="AC614" i="1"/>
  <c r="AC995" i="1"/>
  <c r="AC897" i="1"/>
  <c r="AC652" i="1"/>
  <c r="AC736" i="1"/>
  <c r="AC1062" i="1"/>
  <c r="AC859" i="1"/>
  <c r="AC905" i="1"/>
  <c r="AC899" i="1"/>
  <c r="AC718" i="1"/>
  <c r="AC998" i="1"/>
  <c r="AC854" i="1"/>
  <c r="AC1209" i="1"/>
  <c r="AC752" i="1"/>
  <c r="AC1045" i="1"/>
  <c r="AC759" i="1"/>
  <c r="AC1065" i="1"/>
  <c r="AC1281" i="1"/>
  <c r="AC1198" i="1"/>
  <c r="AC1138" i="1"/>
  <c r="AC1106" i="1"/>
  <c r="AC1272" i="1"/>
  <c r="AC1111" i="1"/>
  <c r="AC1161" i="1"/>
  <c r="AC1247" i="1"/>
  <c r="AC1195" i="1"/>
  <c r="AC251" i="1"/>
  <c r="AC395" i="1"/>
  <c r="AC515" i="1"/>
  <c r="AC326" i="1"/>
  <c r="AC229" i="1"/>
  <c r="AC117" i="1"/>
  <c r="AC50" i="1"/>
  <c r="AC479" i="1"/>
  <c r="AC487" i="1"/>
  <c r="AC171" i="1"/>
  <c r="AC740" i="1"/>
  <c r="AC503" i="1"/>
  <c r="AC172" i="1"/>
  <c r="AC902" i="1"/>
  <c r="AC579" i="1"/>
  <c r="AC316" i="1"/>
  <c r="AC38" i="1"/>
  <c r="AC76" i="1"/>
  <c r="AC483" i="1"/>
  <c r="AC197" i="1"/>
  <c r="AC235" i="1"/>
  <c r="AC1053" i="1"/>
  <c r="AC708" i="1"/>
  <c r="AC838" i="1"/>
  <c r="AC1041" i="1"/>
  <c r="AC969" i="1"/>
  <c r="AC742" i="1"/>
  <c r="AC1075" i="1"/>
  <c r="AC885" i="1"/>
  <c r="AC925" i="1"/>
  <c r="AC945" i="1"/>
  <c r="AC834" i="1"/>
  <c r="AC1011" i="1"/>
  <c r="AC867" i="1"/>
  <c r="AC1288" i="1"/>
  <c r="AC1078" i="1"/>
  <c r="AC1085" i="1"/>
  <c r="AC1294" i="1"/>
  <c r="AC1296" i="1"/>
  <c r="AC1159" i="1"/>
  <c r="AC1134" i="1"/>
  <c r="AC1194" i="1"/>
  <c r="J427" i="16"/>
  <c r="J425" i="16"/>
  <c r="M1269" i="4"/>
  <c r="L1269" i="4"/>
  <c r="M1179" i="4"/>
  <c r="L1179" i="4"/>
  <c r="M937" i="4"/>
  <c r="L937" i="4"/>
  <c r="L880" i="4"/>
  <c r="M880" i="4"/>
  <c r="L1031" i="4"/>
  <c r="M1031" i="4"/>
  <c r="M935" i="4"/>
  <c r="L935" i="4"/>
  <c r="M544" i="4"/>
  <c r="L544" i="4"/>
  <c r="M352" i="4"/>
  <c r="L352" i="4"/>
  <c r="N1275" i="2"/>
  <c r="M1275" i="2"/>
  <c r="N1007" i="2"/>
  <c r="M1149" i="2"/>
  <c r="N553" i="2"/>
  <c r="M553" i="2"/>
  <c r="N322" i="2"/>
  <c r="M322" i="2"/>
  <c r="N458" i="2"/>
  <c r="M577" i="4"/>
  <c r="L577" i="4"/>
  <c r="L1053" i="4"/>
  <c r="M1053" i="4"/>
  <c r="M1026" i="4"/>
  <c r="L1026" i="4"/>
  <c r="M1006" i="4"/>
  <c r="L1006" i="4"/>
  <c r="M965" i="4"/>
  <c r="L965" i="4"/>
  <c r="M1255" i="4"/>
  <c r="L1255" i="4"/>
  <c r="M1223" i="4"/>
  <c r="L1223" i="4"/>
  <c r="M1191" i="4"/>
  <c r="L1191" i="4"/>
  <c r="M1253" i="4"/>
  <c r="L1253" i="4"/>
  <c r="M1221" i="4"/>
  <c r="L1221" i="4"/>
  <c r="M1189" i="4"/>
  <c r="L1189" i="4"/>
  <c r="M1180" i="4"/>
  <c r="L1180" i="4"/>
  <c r="M1157" i="4"/>
  <c r="L1157" i="4"/>
  <c r="L1081" i="4"/>
  <c r="M1081" i="4"/>
  <c r="L1049" i="4"/>
  <c r="M1049" i="4"/>
  <c r="L1017" i="4"/>
  <c r="M1017" i="4"/>
  <c r="M1105" i="4"/>
  <c r="L1105" i="4"/>
  <c r="M914" i="4"/>
  <c r="L914" i="4"/>
  <c r="M920" i="4"/>
  <c r="L920" i="4"/>
  <c r="L994" i="4"/>
  <c r="M994" i="4"/>
  <c r="M889" i="4"/>
  <c r="L889" i="4"/>
  <c r="M957" i="4"/>
  <c r="L957" i="4"/>
  <c r="M821" i="4"/>
  <c r="L821" i="4"/>
  <c r="M759" i="4"/>
  <c r="L759" i="4"/>
  <c r="M735" i="4"/>
  <c r="L735" i="4"/>
  <c r="L808" i="4"/>
  <c r="M808" i="4"/>
  <c r="M624" i="4"/>
  <c r="L624" i="4"/>
  <c r="M722" i="4"/>
  <c r="L722" i="4"/>
  <c r="M545" i="4"/>
  <c r="L545" i="4"/>
  <c r="M829" i="4"/>
  <c r="L829" i="4"/>
  <c r="M618" i="4"/>
  <c r="L618" i="4"/>
  <c r="M734" i="4"/>
  <c r="L734" i="4"/>
  <c r="L609" i="4"/>
  <c r="M609" i="4"/>
  <c r="L660" i="4"/>
  <c r="M660" i="4"/>
  <c r="M503" i="4"/>
  <c r="L503" i="4"/>
  <c r="L704" i="4"/>
  <c r="M704" i="4"/>
  <c r="L569" i="4"/>
  <c r="M569" i="4"/>
  <c r="M566" i="4"/>
  <c r="L566" i="4"/>
  <c r="M416" i="4"/>
  <c r="L416" i="4"/>
  <c r="L243" i="4"/>
  <c r="M243" i="4"/>
  <c r="L232" i="4"/>
  <c r="M232" i="4"/>
  <c r="M215" i="4"/>
  <c r="L215" i="4"/>
  <c r="M291" i="4"/>
  <c r="L291" i="4"/>
  <c r="L84" i="4"/>
  <c r="M84" i="4"/>
  <c r="L141" i="4"/>
  <c r="M141" i="4"/>
  <c r="M131" i="4"/>
  <c r="L131" i="4"/>
  <c r="M305" i="4"/>
  <c r="L305" i="4"/>
  <c r="M130" i="4"/>
  <c r="L130" i="4"/>
  <c r="M177" i="4"/>
  <c r="L177" i="4"/>
  <c r="N1245" i="2"/>
  <c r="M1245" i="2"/>
  <c r="N1263" i="2"/>
  <c r="M1263" i="2"/>
  <c r="M1292" i="2"/>
  <c r="N1292" i="2"/>
  <c r="M1184" i="2"/>
  <c r="N1184" i="2"/>
  <c r="N1255" i="2"/>
  <c r="M1255" i="2"/>
  <c r="N1185" i="2"/>
  <c r="M1185" i="2"/>
  <c r="N1091" i="2"/>
  <c r="M1091" i="2"/>
  <c r="N1304" i="2"/>
  <c r="M1304" i="2"/>
  <c r="N1132" i="2"/>
  <c r="M1132" i="2"/>
  <c r="N908" i="2"/>
  <c r="M908" i="2"/>
  <c r="M984" i="2"/>
  <c r="N1254" i="2"/>
  <c r="M1254" i="2"/>
  <c r="M1035" i="2"/>
  <c r="M877" i="2"/>
  <c r="N877" i="2"/>
  <c r="M1061" i="2"/>
  <c r="N896" i="2"/>
  <c r="M896" i="2"/>
  <c r="N1092" i="2"/>
  <c r="N949" i="2"/>
  <c r="M1008" i="2"/>
  <c r="N941" i="2"/>
  <c r="N1113" i="2"/>
  <c r="N955" i="2"/>
  <c r="N1109" i="2"/>
  <c r="M946" i="2"/>
  <c r="N1074" i="2"/>
  <c r="N826" i="2"/>
  <c r="M826" i="2"/>
  <c r="M1010" i="2"/>
  <c r="N1194" i="2"/>
  <c r="M1194" i="2"/>
  <c r="M1022" i="2"/>
  <c r="M766" i="2"/>
  <c r="N1053" i="2"/>
  <c r="N1186" i="2"/>
  <c r="N1008" i="2"/>
  <c r="M854" i="2"/>
  <c r="N854" i="2"/>
  <c r="M1058" i="2"/>
  <c r="N885" i="2"/>
  <c r="M885" i="2"/>
  <c r="M1114" i="2"/>
  <c r="N892" i="2"/>
  <c r="M892" i="2"/>
  <c r="N1049" i="2"/>
  <c r="N866" i="2"/>
  <c r="M866" i="2"/>
  <c r="N709" i="2"/>
  <c r="M581" i="2"/>
  <c r="M760" i="2"/>
  <c r="M630" i="2"/>
  <c r="N779" i="2"/>
  <c r="M779" i="2"/>
  <c r="N653" i="2"/>
  <c r="M718" i="2"/>
  <c r="M583" i="2"/>
  <c r="N705" i="2"/>
  <c r="N782" i="2"/>
  <c r="M782" i="2"/>
  <c r="N708" i="2"/>
  <c r="N603" i="2"/>
  <c r="N759" i="2"/>
  <c r="M632" i="2"/>
  <c r="N730" i="2"/>
  <c r="N781" i="2"/>
  <c r="N888" i="2"/>
  <c r="M888" i="2"/>
  <c r="M587" i="2"/>
  <c r="M672" i="2"/>
  <c r="M710" i="2"/>
  <c r="N729" i="2"/>
  <c r="M770" i="2"/>
  <c r="N362" i="2"/>
  <c r="M362" i="2"/>
  <c r="N441" i="2"/>
  <c r="M482" i="2"/>
  <c r="N579" i="2"/>
  <c r="M329" i="2"/>
  <c r="N329" i="2"/>
  <c r="N310" i="2"/>
  <c r="M310" i="2"/>
  <c r="N417" i="2"/>
  <c r="M436" i="2"/>
  <c r="N810" i="2"/>
  <c r="N202" i="2"/>
  <c r="M202" i="2"/>
  <c r="M344" i="2"/>
  <c r="N477" i="2"/>
  <c r="M379" i="2"/>
  <c r="N135" i="2"/>
  <c r="N341" i="2"/>
  <c r="N157" i="2"/>
  <c r="M214" i="2"/>
  <c r="N242" i="2"/>
  <c r="AC1210" i="1"/>
  <c r="AC1255" i="1"/>
  <c r="AC903" i="1"/>
  <c r="AC219" i="1"/>
  <c r="AC322" i="1"/>
  <c r="J506" i="16"/>
  <c r="J508" i="16"/>
  <c r="J505" i="16"/>
  <c r="J504" i="16"/>
  <c r="K403" i="16"/>
  <c r="J409" i="16"/>
  <c r="K313" i="16"/>
  <c r="J286" i="16"/>
  <c r="M1144" i="4"/>
  <c r="L1144" i="4"/>
  <c r="M747" i="4"/>
  <c r="L747" i="4"/>
  <c r="M1118" i="4"/>
  <c r="L1118" i="4"/>
  <c r="M1101" i="4"/>
  <c r="L1101" i="4"/>
  <c r="M1018" i="4"/>
  <c r="L1018" i="4"/>
  <c r="M341" i="4"/>
  <c r="L341" i="4"/>
  <c r="L88" i="4"/>
  <c r="M88" i="4"/>
  <c r="N1210" i="2"/>
  <c r="M1206" i="2"/>
  <c r="M585" i="4"/>
  <c r="L585" i="4"/>
  <c r="M1225" i="4"/>
  <c r="L1225" i="4"/>
  <c r="M1141" i="4"/>
  <c r="L1141" i="4"/>
  <c r="M1163" i="4"/>
  <c r="L1163" i="4"/>
  <c r="M1062" i="4"/>
  <c r="L1062" i="4"/>
  <c r="M1219" i="4"/>
  <c r="L1219" i="4"/>
  <c r="M1190" i="4"/>
  <c r="L1190" i="4"/>
  <c r="L1047" i="4"/>
  <c r="M1047" i="4"/>
  <c r="L1072" i="4"/>
  <c r="M1072" i="4"/>
  <c r="L991" i="4"/>
  <c r="M991" i="4"/>
  <c r="M907" i="4"/>
  <c r="L907" i="4"/>
  <c r="M913" i="4"/>
  <c r="L913" i="4"/>
  <c r="M1094" i="4"/>
  <c r="L1094" i="4"/>
  <c r="L928" i="4"/>
  <c r="M928" i="4"/>
  <c r="M831" i="4"/>
  <c r="L831" i="4"/>
  <c r="L703" i="4"/>
  <c r="M703" i="4"/>
  <c r="L818" i="4"/>
  <c r="M818" i="4"/>
  <c r="L836" i="4"/>
  <c r="M836" i="4"/>
  <c r="M718" i="4"/>
  <c r="L718" i="4"/>
  <c r="L772" i="4"/>
  <c r="M772" i="4"/>
  <c r="M713" i="4"/>
  <c r="L713" i="4"/>
  <c r="M761" i="4"/>
  <c r="L761" i="4"/>
  <c r="M575" i="4"/>
  <c r="L575" i="4"/>
  <c r="L278" i="4"/>
  <c r="M278" i="4"/>
  <c r="L373" i="4"/>
  <c r="M373" i="4"/>
  <c r="M535" i="4"/>
  <c r="L535" i="4"/>
  <c r="M466" i="4"/>
  <c r="L466" i="4"/>
  <c r="M274" i="4"/>
  <c r="L274" i="4"/>
  <c r="L321" i="4"/>
  <c r="M321" i="4"/>
  <c r="L211" i="4"/>
  <c r="M211" i="4"/>
  <c r="M183" i="4"/>
  <c r="L183" i="4"/>
  <c r="L204" i="4"/>
  <c r="M204" i="4"/>
  <c r="M137" i="4"/>
  <c r="L137" i="4"/>
  <c r="M226" i="4"/>
  <c r="L226" i="4"/>
  <c r="M241" i="4"/>
  <c r="L241" i="4"/>
  <c r="M282" i="4"/>
  <c r="L282" i="4"/>
  <c r="L205" i="4"/>
  <c r="M205" i="4"/>
  <c r="M343" i="4"/>
  <c r="L343" i="4"/>
  <c r="M167" i="4"/>
  <c r="L167" i="4"/>
  <c r="M1224" i="2"/>
  <c r="N1224" i="2"/>
  <c r="N1227" i="2"/>
  <c r="M1227" i="2"/>
  <c r="M1283" i="2"/>
  <c r="N1259" i="2"/>
  <c r="M1259" i="2"/>
  <c r="M1180" i="2"/>
  <c r="N1180" i="2"/>
  <c r="N1235" i="2"/>
  <c r="M1235" i="2"/>
  <c r="N1181" i="2"/>
  <c r="M1181" i="2"/>
  <c r="N1087" i="2"/>
  <c r="M1087" i="2"/>
  <c r="N1303" i="2"/>
  <c r="M1303" i="2"/>
  <c r="N1056" i="2"/>
  <c r="M1056" i="2"/>
  <c r="N904" i="2"/>
  <c r="M904" i="2"/>
  <c r="M1023" i="2"/>
  <c r="N1258" i="2"/>
  <c r="M1258" i="2"/>
  <c r="N1035" i="2"/>
  <c r="M870" i="2"/>
  <c r="N870" i="2"/>
  <c r="N1061" i="2"/>
  <c r="N884" i="2"/>
  <c r="M884" i="2"/>
  <c r="M1090" i="2"/>
  <c r="N918" i="2"/>
  <c r="M918" i="2"/>
  <c r="M1051" i="2"/>
  <c r="N935" i="2"/>
  <c r="M935" i="2"/>
  <c r="N1084" i="2"/>
  <c r="N927" i="2"/>
  <c r="M927" i="2"/>
  <c r="N1080" i="2"/>
  <c r="N946" i="2"/>
  <c r="N1024" i="2"/>
  <c r="M1291" i="2"/>
  <c r="N1010" i="2"/>
  <c r="M1116" i="2"/>
  <c r="N1022" i="2"/>
  <c r="M1190" i="2"/>
  <c r="M1034" i="2"/>
  <c r="M1108" i="2"/>
  <c r="M1001" i="2"/>
  <c r="N789" i="2"/>
  <c r="M789" i="2"/>
  <c r="N1058" i="2"/>
  <c r="M861" i="2"/>
  <c r="N861" i="2"/>
  <c r="N1114" i="2"/>
  <c r="N873" i="2"/>
  <c r="M873" i="2"/>
  <c r="M1030" i="2"/>
  <c r="N850" i="2"/>
  <c r="M850" i="2"/>
  <c r="M693" i="2"/>
  <c r="N581" i="2"/>
  <c r="N760" i="2"/>
  <c r="N630" i="2"/>
  <c r="M763" i="2"/>
  <c r="M580" i="2"/>
  <c r="N718" i="2"/>
  <c r="N583" i="2"/>
  <c r="M689" i="2"/>
  <c r="N798" i="2"/>
  <c r="M798" i="2"/>
  <c r="M692" i="2"/>
  <c r="N545" i="2"/>
  <c r="M545" i="2"/>
  <c r="M743" i="2"/>
  <c r="N632" i="2"/>
  <c r="M714" i="2"/>
  <c r="M765" i="2"/>
  <c r="M669" i="2"/>
  <c r="N710" i="2"/>
  <c r="M713" i="2"/>
  <c r="N770" i="2"/>
  <c r="M409" i="2"/>
  <c r="N508" i="2"/>
  <c r="M508" i="2"/>
  <c r="M479" i="2"/>
  <c r="N482" i="2"/>
  <c r="N501" i="2"/>
  <c r="M501" i="2"/>
  <c r="M576" i="2"/>
  <c r="N294" i="2"/>
  <c r="M294" i="2"/>
  <c r="M383" i="2"/>
  <c r="N436" i="2"/>
  <c r="M541" i="2"/>
  <c r="M622" i="2"/>
  <c r="N344" i="2"/>
  <c r="M461" i="2"/>
  <c r="N180" i="2"/>
  <c r="M180" i="2"/>
  <c r="N148" i="2"/>
  <c r="M148" i="2"/>
  <c r="N376" i="2"/>
  <c r="M349" i="2"/>
  <c r="M126" i="2"/>
  <c r="M385" i="2"/>
  <c r="N241" i="2"/>
  <c r="J502" i="16"/>
  <c r="J500" i="16"/>
  <c r="J492" i="16"/>
  <c r="K388" i="16"/>
  <c r="J370" i="16"/>
  <c r="K347" i="16"/>
  <c r="K292" i="16"/>
  <c r="J341" i="16"/>
  <c r="J312" i="16"/>
  <c r="M1237" i="4"/>
  <c r="L1237" i="4"/>
  <c r="M1123" i="4"/>
  <c r="L1123" i="4"/>
  <c r="L1065" i="4"/>
  <c r="M1065" i="4"/>
  <c r="M408" i="4"/>
  <c r="L408" i="4"/>
  <c r="M953" i="2"/>
  <c r="N911" i="2"/>
  <c r="M911" i="2"/>
  <c r="N600" i="2"/>
  <c r="N751" i="2"/>
  <c r="M654" i="2"/>
  <c r="L627" i="4"/>
  <c r="M627" i="4"/>
  <c r="L1021" i="4"/>
  <c r="M1021" i="4"/>
  <c r="M1187" i="4"/>
  <c r="L1187" i="4"/>
  <c r="M1177" i="4"/>
  <c r="L1177" i="4"/>
  <c r="L1079" i="4"/>
  <c r="M1079" i="4"/>
  <c r="M1249" i="4"/>
  <c r="L1249" i="4"/>
  <c r="M1217" i="4"/>
  <c r="L1217" i="4"/>
  <c r="M1185" i="4"/>
  <c r="L1185" i="4"/>
  <c r="M1113" i="4"/>
  <c r="L1113" i="4"/>
  <c r="M1202" i="4"/>
  <c r="L1202" i="4"/>
  <c r="M1194" i="4"/>
  <c r="L1194" i="4"/>
  <c r="M1206" i="4"/>
  <c r="L1206" i="4"/>
  <c r="M1143" i="4"/>
  <c r="L1143" i="4"/>
  <c r="L1077" i="4"/>
  <c r="M1077" i="4"/>
  <c r="L1045" i="4"/>
  <c r="M1045" i="4"/>
  <c r="M1167" i="4"/>
  <c r="L1167" i="4"/>
  <c r="M1056" i="4"/>
  <c r="L1056" i="4"/>
  <c r="M898" i="4"/>
  <c r="L898" i="4"/>
  <c r="M904" i="4"/>
  <c r="L904" i="4"/>
  <c r="M901" i="4"/>
  <c r="L901" i="4"/>
  <c r="L1001" i="4"/>
  <c r="M1001" i="4"/>
  <c r="L830" i="4"/>
  <c r="M830" i="4"/>
  <c r="M538" i="4"/>
  <c r="L538" i="4"/>
  <c r="M533" i="4"/>
  <c r="L533" i="4"/>
  <c r="L743" i="4"/>
  <c r="M743" i="4"/>
  <c r="M596" i="4"/>
  <c r="L596" i="4"/>
  <c r="M478" i="4"/>
  <c r="L478" i="4"/>
  <c r="L445" i="4"/>
  <c r="M445" i="4"/>
  <c r="M147" i="4"/>
  <c r="L147" i="4"/>
  <c r="M300" i="4"/>
  <c r="L300" i="4"/>
  <c r="M172" i="4"/>
  <c r="L172" i="4"/>
  <c r="M392" i="4"/>
  <c r="L392" i="4"/>
  <c r="M334" i="4"/>
  <c r="L334" i="4"/>
  <c r="M453" i="4"/>
  <c r="L453" i="4"/>
  <c r="L218" i="4"/>
  <c r="M218" i="4"/>
  <c r="M418" i="4"/>
  <c r="L418" i="4"/>
  <c r="L83" i="4"/>
  <c r="M83" i="4"/>
  <c r="M162" i="4"/>
  <c r="L162" i="4"/>
  <c r="M251" i="4"/>
  <c r="L251" i="4"/>
  <c r="M1216" i="2"/>
  <c r="N1216" i="2"/>
  <c r="N1283" i="2"/>
  <c r="L192" i="4"/>
  <c r="M192" i="4"/>
  <c r="M1176" i="2"/>
  <c r="N1176" i="2"/>
  <c r="M1228" i="2"/>
  <c r="N1228" i="2"/>
  <c r="M1295" i="2"/>
  <c r="N1127" i="2"/>
  <c r="M1127" i="2"/>
  <c r="N1083" i="2"/>
  <c r="M1083" i="2"/>
  <c r="M1293" i="2"/>
  <c r="N1052" i="2"/>
  <c r="M1052" i="2"/>
  <c r="M1282" i="2"/>
  <c r="N1023" i="2"/>
  <c r="M1260" i="2"/>
  <c r="N1260" i="2"/>
  <c r="N1016" i="2"/>
  <c r="N864" i="2"/>
  <c r="M864" i="2"/>
  <c r="N1028" i="2"/>
  <c r="N855" i="2"/>
  <c r="M855" i="2"/>
  <c r="N1090" i="2"/>
  <c r="N891" i="2"/>
  <c r="M891" i="2"/>
  <c r="N1051" i="2"/>
  <c r="N910" i="2"/>
  <c r="M910" i="2"/>
  <c r="M1082" i="2"/>
  <c r="N905" i="2"/>
  <c r="M905" i="2"/>
  <c r="M1078" i="2"/>
  <c r="N933" i="2"/>
  <c r="M933" i="2"/>
  <c r="M1017" i="2"/>
  <c r="N1291" i="2"/>
  <c r="M991" i="2"/>
  <c r="N1163" i="2"/>
  <c r="M1163" i="2"/>
  <c r="M1003" i="2"/>
  <c r="N1190" i="2"/>
  <c r="N1034" i="2"/>
  <c r="M1155" i="2"/>
  <c r="N1001" i="2"/>
  <c r="N838" i="2"/>
  <c r="M838" i="2"/>
  <c r="M1039" i="2"/>
  <c r="M845" i="2"/>
  <c r="N845" i="2"/>
  <c r="M1081" i="2"/>
  <c r="N852" i="2"/>
  <c r="M852" i="2"/>
  <c r="N1030" i="2"/>
  <c r="N834" i="2"/>
  <c r="M834" i="2"/>
  <c r="N693" i="2"/>
  <c r="N554" i="2"/>
  <c r="M554" i="2"/>
  <c r="M744" i="2"/>
  <c r="M627" i="2"/>
  <c r="N763" i="2"/>
  <c r="M624" i="2"/>
  <c r="M702" i="2"/>
  <c r="N556" i="2"/>
  <c r="M556" i="2"/>
  <c r="N689" i="2"/>
  <c r="N827" i="2"/>
  <c r="M827" i="2"/>
  <c r="N692" i="2"/>
  <c r="M595" i="2"/>
  <c r="N743" i="2"/>
  <c r="M629" i="2"/>
  <c r="N714" i="2"/>
  <c r="N765" i="2"/>
  <c r="N555" i="2"/>
  <c r="M555" i="2"/>
  <c r="M640" i="2"/>
  <c r="M694" i="2"/>
  <c r="N713" i="2"/>
  <c r="M754" i="2"/>
  <c r="N599" i="2"/>
  <c r="M460" i="2"/>
  <c r="N463" i="2"/>
  <c r="M466" i="2"/>
  <c r="M469" i="2"/>
  <c r="N536" i="2"/>
  <c r="M536" i="2"/>
  <c r="N380" i="2"/>
  <c r="M420" i="2"/>
  <c r="N535" i="2"/>
  <c r="N622" i="2"/>
  <c r="M336" i="2"/>
  <c r="M445" i="2"/>
  <c r="N256" i="2"/>
  <c r="M256" i="2"/>
  <c r="M121" i="2"/>
  <c r="AC1273" i="1"/>
  <c r="AC1143" i="1"/>
  <c r="AC1211" i="1"/>
  <c r="AC772" i="1"/>
  <c r="M193" i="2"/>
  <c r="AC554" i="1"/>
  <c r="AC294" i="1"/>
  <c r="J381" i="16"/>
  <c r="L475" i="16"/>
  <c r="L452" i="16"/>
  <c r="L474" i="16"/>
  <c r="L424" i="16"/>
  <c r="L430" i="16"/>
  <c r="L438" i="16"/>
  <c r="L473" i="16"/>
  <c r="L434" i="16"/>
  <c r="L448" i="16"/>
  <c r="L453" i="16"/>
  <c r="L454" i="16"/>
  <c r="L431" i="16"/>
  <c r="L413" i="16"/>
  <c r="L428" i="16"/>
  <c r="L450" i="16"/>
  <c r="L464" i="16"/>
  <c r="L471" i="16"/>
  <c r="L469" i="16"/>
  <c r="L470" i="16"/>
  <c r="L436" i="16"/>
  <c r="L458" i="16"/>
  <c r="L472" i="16"/>
  <c r="L466" i="16"/>
  <c r="J297" i="16"/>
  <c r="K309" i="16"/>
  <c r="J208" i="16"/>
  <c r="J206" i="16"/>
  <c r="J203" i="16"/>
  <c r="J199" i="16"/>
  <c r="J194" i="16"/>
  <c r="J207" i="16"/>
  <c r="J193" i="16"/>
  <c r="J201" i="16"/>
  <c r="J195" i="16"/>
  <c r="L1063" i="4"/>
  <c r="M1063" i="4"/>
  <c r="M527" i="4"/>
  <c r="L527" i="4"/>
  <c r="M154" i="4"/>
  <c r="L154" i="4"/>
  <c r="M225" i="4"/>
  <c r="L225" i="4"/>
  <c r="M112" i="4"/>
  <c r="L112" i="4"/>
  <c r="N1183" i="2"/>
  <c r="M1183" i="2"/>
  <c r="M1165" i="2"/>
  <c r="N1165" i="2"/>
  <c r="M1128" i="2"/>
  <c r="M975" i="2"/>
  <c r="N236" i="2"/>
  <c r="M236" i="2"/>
  <c r="M598" i="4"/>
  <c r="L598" i="4"/>
  <c r="M1193" i="4"/>
  <c r="L1193" i="4"/>
  <c r="M1103" i="4"/>
  <c r="L1103" i="4"/>
  <c r="M930" i="4"/>
  <c r="L930" i="4"/>
  <c r="M936" i="4"/>
  <c r="L936" i="4"/>
  <c r="L931" i="4"/>
  <c r="M931" i="4"/>
  <c r="L940" i="4"/>
  <c r="M940" i="4"/>
  <c r="M1251" i="4"/>
  <c r="L1251" i="4"/>
  <c r="M1120" i="4"/>
  <c r="L1120" i="4"/>
  <c r="M1247" i="4"/>
  <c r="L1247" i="4"/>
  <c r="M1215" i="4"/>
  <c r="L1215" i="4"/>
  <c r="M1183" i="4"/>
  <c r="L1183" i="4"/>
  <c r="M1138" i="4"/>
  <c r="L1138" i="4"/>
  <c r="M1153" i="4"/>
  <c r="L1153" i="4"/>
  <c r="M1137" i="4"/>
  <c r="L1137" i="4"/>
  <c r="M1132" i="4"/>
  <c r="L1132" i="4"/>
  <c r="L1075" i="4"/>
  <c r="M1075" i="4"/>
  <c r="L1043" i="4"/>
  <c r="M1043" i="4"/>
  <c r="M1107" i="4"/>
  <c r="L1107" i="4"/>
  <c r="M1114" i="4"/>
  <c r="L1114" i="4"/>
  <c r="L1034" i="4"/>
  <c r="M1034" i="4"/>
  <c r="M1068" i="4"/>
  <c r="L1068" i="4"/>
  <c r="M891" i="4"/>
  <c r="L891" i="4"/>
  <c r="M897" i="4"/>
  <c r="L897" i="4"/>
  <c r="L899" i="4"/>
  <c r="M899" i="4"/>
  <c r="L986" i="4"/>
  <c r="M986" i="4"/>
  <c r="M883" i="4"/>
  <c r="L883" i="4"/>
  <c r="M799" i="4"/>
  <c r="L799" i="4"/>
  <c r="L812" i="4"/>
  <c r="M812" i="4"/>
  <c r="M783" i="4"/>
  <c r="L783" i="4"/>
  <c r="L699" i="4"/>
  <c r="M699" i="4"/>
  <c r="M681" i="4"/>
  <c r="L681" i="4"/>
  <c r="M639" i="4"/>
  <c r="L639" i="4"/>
  <c r="M791" i="4"/>
  <c r="L791" i="4"/>
  <c r="M471" i="4"/>
  <c r="L471" i="4"/>
  <c r="L615" i="4"/>
  <c r="M615" i="4"/>
  <c r="M442" i="4"/>
  <c r="L442" i="4"/>
  <c r="L504" i="4"/>
  <c r="M504" i="4"/>
  <c r="M384" i="4"/>
  <c r="L384" i="4"/>
  <c r="M398" i="4"/>
  <c r="L398" i="4"/>
  <c r="M388" i="4"/>
  <c r="L388" i="4"/>
  <c r="M256" i="4"/>
  <c r="L256" i="4"/>
  <c r="M435" i="4"/>
  <c r="L435" i="4"/>
  <c r="M340" i="4"/>
  <c r="L340" i="4"/>
  <c r="L176" i="4"/>
  <c r="M176" i="4"/>
  <c r="M297" i="4"/>
  <c r="L297" i="4"/>
  <c r="M271" i="4"/>
  <c r="L271" i="4"/>
  <c r="N1299" i="2"/>
  <c r="M1299" i="2"/>
  <c r="N1298" i="2"/>
  <c r="M1298" i="2"/>
  <c r="N1213" i="2"/>
  <c r="M1213" i="2"/>
  <c r="M1252" i="2"/>
  <c r="N1252" i="2"/>
  <c r="M1172" i="2"/>
  <c r="N1172" i="2"/>
  <c r="N1217" i="2"/>
  <c r="M1217" i="2"/>
  <c r="N1295" i="2"/>
  <c r="M1177" i="2"/>
  <c r="N1177" i="2"/>
  <c r="N1079" i="2"/>
  <c r="M1079" i="2"/>
  <c r="N1293" i="2"/>
  <c r="N1048" i="2"/>
  <c r="M1048" i="2"/>
  <c r="N1282" i="2"/>
  <c r="N1004" i="2"/>
  <c r="N1162" i="2"/>
  <c r="M1162" i="2"/>
  <c r="M1009" i="2"/>
  <c r="N848" i="2"/>
  <c r="M848" i="2"/>
  <c r="M1021" i="2"/>
  <c r="N839" i="2"/>
  <c r="M839" i="2"/>
  <c r="M1012" i="2"/>
  <c r="N862" i="2"/>
  <c r="M862" i="2"/>
  <c r="M1045" i="2"/>
  <c r="M886" i="2"/>
  <c r="N886" i="2"/>
  <c r="N1082" i="2"/>
  <c r="N897" i="2"/>
  <c r="M897" i="2"/>
  <c r="N1078" i="2"/>
  <c r="N900" i="2"/>
  <c r="M900" i="2"/>
  <c r="N1017" i="2"/>
  <c r="M1120" i="2"/>
  <c r="N991" i="2"/>
  <c r="M1131" i="2"/>
  <c r="N1003" i="2"/>
  <c r="M1159" i="2"/>
  <c r="M1015" i="2"/>
  <c r="N1155" i="2"/>
  <c r="M982" i="2"/>
  <c r="N773" i="2"/>
  <c r="M773" i="2"/>
  <c r="N1039" i="2"/>
  <c r="M829" i="2"/>
  <c r="N829" i="2"/>
  <c r="N1081" i="2"/>
  <c r="N836" i="2"/>
  <c r="M836" i="2"/>
  <c r="M1011" i="2"/>
  <c r="N818" i="2"/>
  <c r="M818" i="2"/>
  <c r="M677" i="2"/>
  <c r="M1112" i="2"/>
  <c r="N744" i="2"/>
  <c r="N627" i="2"/>
  <c r="M747" i="2"/>
  <c r="N624" i="2"/>
  <c r="N702" i="2"/>
  <c r="N551" i="2"/>
  <c r="M551" i="2"/>
  <c r="M673" i="2"/>
  <c r="M804" i="2"/>
  <c r="M676" i="2"/>
  <c r="N595" i="2"/>
  <c r="M727" i="2"/>
  <c r="N629" i="2"/>
  <c r="N698" i="2"/>
  <c r="M749" i="2"/>
  <c r="N768" i="2"/>
  <c r="M1004" i="2"/>
  <c r="N637" i="2"/>
  <c r="M678" i="2"/>
  <c r="N697" i="2"/>
  <c r="N754" i="2"/>
  <c r="M574" i="2"/>
  <c r="N338" i="2"/>
  <c r="M338" i="2"/>
  <c r="N304" i="2"/>
  <c r="M304" i="2"/>
  <c r="N444" i="2"/>
  <c r="M815" i="2"/>
  <c r="M431" i="2"/>
  <c r="N466" i="2"/>
  <c r="M437" i="2"/>
  <c r="M285" i="2"/>
  <c r="N285" i="2"/>
  <c r="N278" i="2"/>
  <c r="M278" i="2"/>
  <c r="N334" i="2"/>
  <c r="M334" i="2"/>
  <c r="N420" i="2"/>
  <c r="N487" i="2"/>
  <c r="N336" i="2"/>
  <c r="N429" i="2"/>
  <c r="N116" i="2"/>
  <c r="M116" i="2"/>
  <c r="AC1227" i="1"/>
  <c r="N246" i="2"/>
  <c r="M246" i="2"/>
  <c r="AC1252" i="1"/>
  <c r="AC1185" i="1"/>
  <c r="AC704" i="1"/>
  <c r="M117" i="2"/>
  <c r="AC1047" i="1"/>
  <c r="AC23" i="1"/>
  <c r="AC389" i="1"/>
  <c r="AC436" i="1"/>
  <c r="AC335" i="1"/>
  <c r="J443" i="16"/>
  <c r="L392" i="16"/>
  <c r="J152" i="16"/>
  <c r="J171" i="16"/>
  <c r="M344" i="16"/>
  <c r="M267" i="16"/>
  <c r="M297" i="16"/>
  <c r="M329" i="16"/>
  <c r="M319" i="16"/>
  <c r="M283" i="16"/>
  <c r="M261" i="16"/>
  <c r="M285" i="16"/>
  <c r="M317" i="16"/>
  <c r="M308" i="16"/>
  <c r="M340" i="16"/>
  <c r="M266" i="16"/>
  <c r="M257" i="16"/>
  <c r="M272" i="16"/>
  <c r="M255" i="16"/>
  <c r="M286" i="16"/>
  <c r="M318" i="16"/>
  <c r="M276" i="16"/>
  <c r="M291" i="16"/>
  <c r="M290" i="16"/>
  <c r="M322" i="16"/>
  <c r="M288" i="16"/>
  <c r="M295" i="16"/>
  <c r="M287" i="16"/>
  <c r="M275" i="16"/>
  <c r="M305" i="16"/>
  <c r="M337" i="16"/>
  <c r="M265" i="16"/>
  <c r="M311" i="16"/>
  <c r="M263" i="16"/>
  <c r="M293" i="16"/>
  <c r="M325" i="16"/>
  <c r="M284" i="16"/>
  <c r="M316" i="16"/>
  <c r="M279" i="16"/>
  <c r="M273" i="16"/>
  <c r="M294" i="16"/>
  <c r="M326" i="16"/>
  <c r="M307" i="16"/>
  <c r="M298" i="16"/>
  <c r="M330" i="16"/>
  <c r="M335" i="16"/>
  <c r="M313" i="16"/>
  <c r="M270" i="16"/>
  <c r="M320" i="16"/>
  <c r="M336" i="16"/>
  <c r="M271" i="16"/>
  <c r="M281" i="16"/>
  <c r="M315" i="16"/>
  <c r="M260" i="16"/>
  <c r="M343" i="16"/>
  <c r="M296" i="16"/>
  <c r="M301" i="16"/>
  <c r="M333" i="16"/>
  <c r="M292" i="16"/>
  <c r="M324" i="16"/>
  <c r="M262" i="16"/>
  <c r="M256" i="16"/>
  <c r="M302" i="16"/>
  <c r="M334" i="16"/>
  <c r="M323" i="16"/>
  <c r="M306" i="16"/>
  <c r="M338" i="16"/>
  <c r="M268" i="16"/>
  <c r="M259" i="16"/>
  <c r="M289" i="16"/>
  <c r="M321" i="16"/>
  <c r="M327" i="16"/>
  <c r="M304" i="16"/>
  <c r="M331" i="16"/>
  <c r="M274" i="16"/>
  <c r="M312" i="16"/>
  <c r="M258" i="16"/>
  <c r="M264" i="16"/>
  <c r="M278" i="16"/>
  <c r="M310" i="16"/>
  <c r="M342" i="16"/>
  <c r="M282" i="16"/>
  <c r="M314" i="16"/>
  <c r="M1171" i="4"/>
  <c r="L1171" i="4"/>
  <c r="M1129" i="4"/>
  <c r="L1129" i="4"/>
  <c r="M1088" i="4"/>
  <c r="L1088" i="4"/>
  <c r="M795" i="4"/>
  <c r="L795" i="4"/>
  <c r="M553" i="4"/>
  <c r="L553" i="4"/>
  <c r="M916" i="4"/>
  <c r="L916" i="4"/>
  <c r="L80" i="4"/>
  <c r="M80" i="4"/>
  <c r="N1101" i="2"/>
  <c r="M1175" i="4"/>
  <c r="L1175" i="4"/>
  <c r="M1125" i="4"/>
  <c r="L1125" i="4"/>
  <c r="L1007" i="4"/>
  <c r="M1007" i="4"/>
  <c r="M988" i="4"/>
  <c r="L988" i="4"/>
  <c r="M1104" i="4"/>
  <c r="L1104" i="4"/>
  <c r="L993" i="4"/>
  <c r="M993" i="4"/>
  <c r="M888" i="4"/>
  <c r="L888" i="4"/>
  <c r="M1012" i="4"/>
  <c r="L1012" i="4"/>
  <c r="M893" i="4"/>
  <c r="L893" i="4"/>
  <c r="L950" i="4"/>
  <c r="M950" i="4"/>
  <c r="L870" i="4"/>
  <c r="M870" i="4"/>
  <c r="M827" i="4"/>
  <c r="L827" i="4"/>
  <c r="M861" i="4"/>
  <c r="L861" i="4"/>
  <c r="L692" i="4"/>
  <c r="M692" i="4"/>
  <c r="M702" i="4"/>
  <c r="L702" i="4"/>
  <c r="M712" i="4"/>
  <c r="L712" i="4"/>
  <c r="M894" i="4"/>
  <c r="L894" i="4"/>
  <c r="M556" i="4"/>
  <c r="L556" i="4"/>
  <c r="M748" i="4"/>
  <c r="L748" i="4"/>
  <c r="M439" i="4"/>
  <c r="L439" i="4"/>
  <c r="L307" i="4"/>
  <c r="M307" i="4"/>
  <c r="M283" i="4"/>
  <c r="L283" i="4"/>
  <c r="L165" i="4"/>
  <c r="M165" i="4"/>
  <c r="M268" i="4"/>
  <c r="L268" i="4"/>
  <c r="M123" i="4"/>
  <c r="L123" i="4"/>
  <c r="M212" i="4"/>
  <c r="L212" i="4"/>
  <c r="L249" i="4"/>
  <c r="M249" i="4"/>
  <c r="M288" i="4"/>
  <c r="L288" i="4"/>
  <c r="M121" i="4"/>
  <c r="L121" i="4"/>
  <c r="M236" i="4"/>
  <c r="L236" i="4"/>
  <c r="N1300" i="2"/>
  <c r="M1300" i="2"/>
  <c r="N1274" i="2"/>
  <c r="M1274" i="2"/>
  <c r="N1203" i="2"/>
  <c r="M1203" i="2"/>
  <c r="N1241" i="2"/>
  <c r="M1241" i="2"/>
  <c r="M1168" i="2"/>
  <c r="N1168" i="2"/>
  <c r="M1208" i="2"/>
  <c r="N1208" i="2"/>
  <c r="M1286" i="2"/>
  <c r="N1123" i="2"/>
  <c r="M1123" i="2"/>
  <c r="N1075" i="2"/>
  <c r="M1075" i="2"/>
  <c r="N1271" i="2"/>
  <c r="M1271" i="2"/>
  <c r="N1044" i="2"/>
  <c r="M1044" i="2"/>
  <c r="N1166" i="2"/>
  <c r="M1166" i="2"/>
  <c r="M997" i="2"/>
  <c r="M1084" i="2"/>
  <c r="N1009" i="2"/>
  <c r="N832" i="2"/>
  <c r="M832" i="2"/>
  <c r="N1021" i="2"/>
  <c r="N823" i="2"/>
  <c r="M823" i="2"/>
  <c r="N1040" i="2"/>
  <c r="N846" i="2"/>
  <c r="M846" i="2"/>
  <c r="N1045" i="2"/>
  <c r="N879" i="2"/>
  <c r="M879" i="2"/>
  <c r="M1057" i="2"/>
  <c r="N898" i="2"/>
  <c r="M898" i="2"/>
  <c r="M1050" i="2"/>
  <c r="N899" i="2"/>
  <c r="M899" i="2"/>
  <c r="M998" i="2"/>
  <c r="M1135" i="2"/>
  <c r="N972" i="2"/>
  <c r="N1131" i="2"/>
  <c r="N984" i="2"/>
  <c r="N1159" i="2"/>
  <c r="N1015" i="2"/>
  <c r="N1153" i="2"/>
  <c r="N982" i="2"/>
  <c r="N822" i="2"/>
  <c r="M822" i="2"/>
  <c r="N1020" i="2"/>
  <c r="M1170" i="2"/>
  <c r="N1032" i="2"/>
  <c r="N820" i="2"/>
  <c r="M820" i="2"/>
  <c r="N1011" i="2"/>
  <c r="N1174" i="2"/>
  <c r="N677" i="2"/>
  <c r="N1112" i="2"/>
  <c r="M728" i="2"/>
  <c r="M601" i="2"/>
  <c r="N747" i="2"/>
  <c r="M621" i="2"/>
  <c r="M686" i="2"/>
  <c r="N544" i="2"/>
  <c r="M544" i="2"/>
  <c r="N673" i="2"/>
  <c r="N804" i="2"/>
  <c r="N676" i="2"/>
  <c r="N568" i="2"/>
  <c r="M568" i="2"/>
  <c r="N727" i="2"/>
  <c r="N590" i="2"/>
  <c r="M614" i="2"/>
  <c r="M733" i="2"/>
  <c r="M752" i="2"/>
  <c r="M794" i="2"/>
  <c r="N582" i="2"/>
  <c r="N666" i="2"/>
  <c r="M660" i="2"/>
  <c r="N738" i="2"/>
  <c r="N574" i="2"/>
  <c r="N288" i="2"/>
  <c r="M288" i="2"/>
  <c r="N412" i="2"/>
  <c r="N815" i="2"/>
  <c r="M399" i="2"/>
  <c r="M450" i="2"/>
  <c r="N437" i="2"/>
  <c r="N504" i="2"/>
  <c r="M504" i="2"/>
  <c r="N516" i="2"/>
  <c r="M516" i="2"/>
  <c r="N326" i="2"/>
  <c r="M326" i="2"/>
  <c r="N404" i="2"/>
  <c r="M471" i="2"/>
  <c r="N547" i="2"/>
  <c r="M547" i="2"/>
  <c r="M328" i="2"/>
  <c r="M397" i="2"/>
  <c r="N238" i="2"/>
  <c r="M238" i="2"/>
  <c r="AI1293" i="1"/>
  <c r="M1096" i="2"/>
  <c r="AC907" i="1"/>
  <c r="M197" i="2"/>
  <c r="N105" i="2"/>
  <c r="AC459" i="1"/>
  <c r="AC88" i="1"/>
  <c r="J472" i="16"/>
  <c r="J141" i="16"/>
  <c r="L584" i="4"/>
  <c r="M584" i="4"/>
  <c r="M612" i="4"/>
  <c r="L612" i="4"/>
  <c r="M266" i="4"/>
  <c r="L266" i="4"/>
  <c r="N1126" i="2"/>
  <c r="M494" i="2"/>
  <c r="N494" i="2"/>
  <c r="N1018" i="2"/>
  <c r="L412" i="4"/>
  <c r="M412" i="4"/>
  <c r="M1245" i="4"/>
  <c r="L1245" i="4"/>
  <c r="M1213" i="4"/>
  <c r="L1213" i="4"/>
  <c r="M1160" i="4"/>
  <c r="L1160" i="4"/>
  <c r="L1073" i="4"/>
  <c r="M1073" i="4"/>
  <c r="L1041" i="4"/>
  <c r="M1041" i="4"/>
  <c r="L1011" i="4"/>
  <c r="M1011" i="4"/>
  <c r="M1243" i="4"/>
  <c r="L1243" i="4"/>
  <c r="M1211" i="4"/>
  <c r="L1211" i="4"/>
  <c r="M1131" i="4"/>
  <c r="L1131" i="4"/>
  <c r="M1156" i="4"/>
  <c r="L1156" i="4"/>
  <c r="M1168" i="4"/>
  <c r="L1168" i="4"/>
  <c r="L1071" i="4"/>
  <c r="M1071" i="4"/>
  <c r="L1039" i="4"/>
  <c r="M1039" i="4"/>
  <c r="M1135" i="4"/>
  <c r="L1135" i="4"/>
  <c r="M1000" i="4"/>
  <c r="L1000" i="4"/>
  <c r="L1003" i="4"/>
  <c r="M1003" i="4"/>
  <c r="L945" i="4"/>
  <c r="M945" i="4"/>
  <c r="M890" i="4"/>
  <c r="L890" i="4"/>
  <c r="L952" i="4"/>
  <c r="M952" i="4"/>
  <c r="M1128" i="4"/>
  <c r="L1128" i="4"/>
  <c r="M785" i="4"/>
  <c r="L785" i="4"/>
  <c r="L866" i="4"/>
  <c r="M866" i="4"/>
  <c r="L623" i="4"/>
  <c r="M623" i="4"/>
  <c r="L844" i="4"/>
  <c r="M844" i="4"/>
  <c r="L673" i="4"/>
  <c r="M673" i="4"/>
  <c r="M871" i="4"/>
  <c r="L871" i="4"/>
  <c r="M645" i="4"/>
  <c r="L645" i="4"/>
  <c r="L744" i="4"/>
  <c r="M744" i="4"/>
  <c r="M690" i="4"/>
  <c r="L690" i="4"/>
  <c r="M637" i="4"/>
  <c r="L637" i="4"/>
  <c r="M631" i="4"/>
  <c r="L631" i="4"/>
  <c r="M657" i="4"/>
  <c r="L657" i="4"/>
  <c r="M501" i="4"/>
  <c r="L501" i="4"/>
  <c r="M581" i="4"/>
  <c r="L581" i="4"/>
  <c r="L425" i="4"/>
  <c r="M425" i="4"/>
  <c r="L505" i="4"/>
  <c r="M505" i="4"/>
  <c r="L389" i="4"/>
  <c r="M389" i="4"/>
  <c r="M375" i="4"/>
  <c r="L375" i="4"/>
  <c r="L270" i="4"/>
  <c r="M270" i="4"/>
  <c r="L144" i="4"/>
  <c r="M144" i="4"/>
  <c r="M219" i="4"/>
  <c r="L219" i="4"/>
  <c r="M424" i="4"/>
  <c r="L424" i="4"/>
  <c r="M193" i="4"/>
  <c r="L193" i="4"/>
  <c r="M354" i="4"/>
  <c r="L354" i="4"/>
  <c r="L151" i="4"/>
  <c r="M151" i="4"/>
  <c r="M186" i="4"/>
  <c r="L186" i="4"/>
  <c r="L127" i="4"/>
  <c r="M127" i="4"/>
  <c r="M233" i="4"/>
  <c r="L233" i="4"/>
  <c r="L441" i="4"/>
  <c r="M441" i="4"/>
  <c r="M153" i="4"/>
  <c r="L153" i="4"/>
  <c r="N1238" i="2"/>
  <c r="M1238" i="2"/>
  <c r="N1276" i="2"/>
  <c r="M1276" i="2"/>
  <c r="N1199" i="2"/>
  <c r="M1199" i="2"/>
  <c r="M1232" i="2"/>
  <c r="N1232" i="2"/>
  <c r="N1302" i="2"/>
  <c r="M1302" i="2"/>
  <c r="M1164" i="2"/>
  <c r="N1164" i="2"/>
  <c r="N1288" i="2"/>
  <c r="M1288" i="2"/>
  <c r="N1286" i="2"/>
  <c r="M1173" i="2"/>
  <c r="N1173" i="2"/>
  <c r="N1071" i="2"/>
  <c r="M1071" i="2"/>
  <c r="M1240" i="2"/>
  <c r="N1240" i="2"/>
  <c r="N952" i="2"/>
  <c r="M952" i="2"/>
  <c r="M1088" i="2"/>
  <c r="N997" i="2"/>
  <c r="M1129" i="2"/>
  <c r="M990" i="2"/>
  <c r="N816" i="2"/>
  <c r="M816" i="2"/>
  <c r="M1002" i="2"/>
  <c r="M1242" i="2"/>
  <c r="M1033" i="2"/>
  <c r="N830" i="2"/>
  <c r="M830" i="2"/>
  <c r="M1026" i="2"/>
  <c r="N853" i="2"/>
  <c r="M853" i="2"/>
  <c r="N1057" i="2"/>
  <c r="M893" i="2"/>
  <c r="N893" i="2"/>
  <c r="N1050" i="2"/>
  <c r="N1202" i="2"/>
  <c r="M1202" i="2"/>
  <c r="N998" i="2"/>
  <c r="N1135" i="2"/>
  <c r="M965" i="2"/>
  <c r="M1130" i="2"/>
  <c r="M977" i="2"/>
  <c r="N1157" i="2"/>
  <c r="N996" i="2"/>
  <c r="M1153" i="2"/>
  <c r="M963" i="2"/>
  <c r="M1198" i="2"/>
  <c r="M1013" i="2"/>
  <c r="M1215" i="2"/>
  <c r="M1025" i="2"/>
  <c r="N1170" i="2"/>
  <c r="N992" i="2"/>
  <c r="M1174" i="2"/>
  <c r="M668" i="2"/>
  <c r="M1110" i="2"/>
  <c r="N728" i="2"/>
  <c r="N601" i="2"/>
  <c r="M731" i="2"/>
  <c r="N621" i="2"/>
  <c r="N686" i="2"/>
  <c r="N840" i="2"/>
  <c r="M840" i="2"/>
  <c r="M600" i="2"/>
  <c r="M788" i="2"/>
  <c r="M670" i="2"/>
  <c r="N563" i="2"/>
  <c r="M563" i="2"/>
  <c r="M711" i="2"/>
  <c r="M585" i="2"/>
  <c r="M655" i="2"/>
  <c r="N717" i="2"/>
  <c r="N752" i="2"/>
  <c r="N794" i="2"/>
  <c r="M577" i="2"/>
  <c r="M634" i="2"/>
  <c r="N657" i="2"/>
  <c r="M706" i="2"/>
  <c r="N534" i="2"/>
  <c r="M534" i="2"/>
  <c r="M812" i="2"/>
  <c r="M396" i="2"/>
  <c r="N799" i="2"/>
  <c r="N399" i="2"/>
  <c r="M434" i="2"/>
  <c r="M421" i="2"/>
  <c r="M472" i="2"/>
  <c r="N539" i="2"/>
  <c r="M539" i="2"/>
  <c r="M319" i="2"/>
  <c r="N319" i="2"/>
  <c r="M374" i="2"/>
  <c r="N471" i="2"/>
  <c r="M323" i="2"/>
  <c r="M388" i="2"/>
  <c r="N172" i="2"/>
  <c r="M172" i="2"/>
  <c r="N140" i="2"/>
  <c r="M140" i="2"/>
  <c r="AC1215" i="1"/>
  <c r="AC1280" i="1"/>
  <c r="AC1193" i="1"/>
  <c r="N264" i="2"/>
  <c r="M264" i="2"/>
  <c r="AC792" i="1"/>
  <c r="AC977" i="1"/>
  <c r="AC676" i="1"/>
  <c r="AC271" i="1"/>
  <c r="AC434" i="1"/>
  <c r="AC507" i="1"/>
  <c r="K283" i="16"/>
  <c r="J367" i="16"/>
  <c r="J362" i="16"/>
  <c r="J360" i="16"/>
  <c r="J358" i="16"/>
  <c r="J366" i="16"/>
  <c r="J361" i="16"/>
  <c r="J290" i="16"/>
  <c r="J281" i="16"/>
  <c r="M1155" i="4"/>
  <c r="L1155" i="4"/>
  <c r="L912" i="4"/>
  <c r="M912" i="4"/>
  <c r="L798" i="4"/>
  <c r="M798" i="4"/>
  <c r="L638" i="4"/>
  <c r="M638" i="4"/>
  <c r="M383" i="4"/>
  <c r="L383" i="4"/>
  <c r="M947" i="2"/>
  <c r="N589" i="2"/>
  <c r="L1069" i="4"/>
  <c r="M1069" i="4"/>
  <c r="L1037" i="4"/>
  <c r="M1037" i="4"/>
  <c r="M1181" i="4"/>
  <c r="L1181" i="4"/>
  <c r="M1090" i="4"/>
  <c r="L1090" i="4"/>
  <c r="M1115" i="4"/>
  <c r="L1115" i="4"/>
  <c r="L1040" i="4"/>
  <c r="M1040" i="4"/>
  <c r="M1008" i="4"/>
  <c r="L1008" i="4"/>
  <c r="M933" i="4"/>
  <c r="L933" i="4"/>
  <c r="L782" i="4"/>
  <c r="M782" i="4"/>
  <c r="M859" i="4"/>
  <c r="L859" i="4"/>
  <c r="M877" i="4"/>
  <c r="L877" i="4"/>
  <c r="M817" i="4"/>
  <c r="L817" i="4"/>
  <c r="M900" i="4"/>
  <c r="L900" i="4"/>
  <c r="L764" i="4"/>
  <c r="M764" i="4"/>
  <c r="M597" i="4"/>
  <c r="L597" i="4"/>
  <c r="L794" i="4"/>
  <c r="M794" i="4"/>
  <c r="M686" i="4"/>
  <c r="L686" i="4"/>
  <c r="M724" i="4"/>
  <c r="L724" i="4"/>
  <c r="L719" i="4"/>
  <c r="M719" i="4"/>
  <c r="L534" i="4"/>
  <c r="M534" i="4"/>
  <c r="M564" i="4"/>
  <c r="L564" i="4"/>
  <c r="M607" i="4"/>
  <c r="L607" i="4"/>
  <c r="M522" i="4"/>
  <c r="L522" i="4"/>
  <c r="L479" i="4"/>
  <c r="M479" i="4"/>
  <c r="L570" i="4"/>
  <c r="M570" i="4"/>
  <c r="L548" i="4"/>
  <c r="M548" i="4"/>
  <c r="M309" i="4"/>
  <c r="L309" i="4"/>
  <c r="L421" i="4"/>
  <c r="M421" i="4"/>
  <c r="M516" i="4"/>
  <c r="L516" i="4"/>
  <c r="M133" i="4"/>
  <c r="L133" i="4"/>
  <c r="M194" i="4"/>
  <c r="L194" i="4"/>
  <c r="M320" i="4"/>
  <c r="L320" i="4"/>
  <c r="L179" i="4"/>
  <c r="M179" i="4"/>
  <c r="L140" i="4"/>
  <c r="M140" i="4"/>
  <c r="M403" i="4"/>
  <c r="L403" i="4"/>
  <c r="M170" i="4"/>
  <c r="L170" i="4"/>
  <c r="M273" i="4"/>
  <c r="L273" i="4"/>
  <c r="L216" i="4"/>
  <c r="M216" i="4"/>
  <c r="M148" i="4"/>
  <c r="L148" i="4"/>
  <c r="N1289" i="2"/>
  <c r="M1289" i="2"/>
  <c r="N1214" i="2"/>
  <c r="M1214" i="2"/>
  <c r="N1195" i="2"/>
  <c r="M1195" i="2"/>
  <c r="N1219" i="2"/>
  <c r="M1219" i="2"/>
  <c r="N1279" i="2"/>
  <c r="M1279" i="2"/>
  <c r="M1160" i="2"/>
  <c r="N1160" i="2"/>
  <c r="N1246" i="2"/>
  <c r="M1246" i="2"/>
  <c r="N1262" i="2"/>
  <c r="M1262" i="2"/>
  <c r="N1119" i="2"/>
  <c r="M1119" i="2"/>
  <c r="N1067" i="2"/>
  <c r="M1067" i="2"/>
  <c r="N1231" i="2"/>
  <c r="M1231" i="2"/>
  <c r="N948" i="2"/>
  <c r="M948" i="2"/>
  <c r="M1133" i="2"/>
  <c r="M978" i="2"/>
  <c r="N1129" i="2"/>
  <c r="N990" i="2"/>
  <c r="N814" i="2"/>
  <c r="M814" i="2"/>
  <c r="N1002" i="2"/>
  <c r="N1242" i="2"/>
  <c r="N1033" i="2"/>
  <c r="M1151" i="2"/>
  <c r="N1026" i="2"/>
  <c r="N837" i="2"/>
  <c r="M837" i="2"/>
  <c r="M1038" i="2"/>
  <c r="N860" i="2"/>
  <c r="M860" i="2"/>
  <c r="M992" i="2"/>
  <c r="M1124" i="2"/>
  <c r="M979" i="2"/>
  <c r="M1134" i="2"/>
  <c r="N965" i="2"/>
  <c r="N1130" i="2"/>
  <c r="N977" i="2"/>
  <c r="M1157" i="2"/>
  <c r="M989" i="2"/>
  <c r="N1124" i="2"/>
  <c r="N963" i="2"/>
  <c r="N1198" i="2"/>
  <c r="N1013" i="2"/>
  <c r="N1215" i="2"/>
  <c r="N1025" i="2"/>
  <c r="M1137" i="2"/>
  <c r="M985" i="2"/>
  <c r="M1037" i="2"/>
  <c r="N668" i="2"/>
  <c r="N1110" i="2"/>
  <c r="M712" i="2"/>
  <c r="N576" i="2"/>
  <c r="N731" i="2"/>
  <c r="M593" i="2"/>
  <c r="M606" i="2"/>
  <c r="N801" i="2"/>
  <c r="M801" i="2"/>
  <c r="M644" i="2"/>
  <c r="N788" i="2"/>
  <c r="N670" i="2"/>
  <c r="N546" i="2"/>
  <c r="M546" i="2"/>
  <c r="N711" i="2"/>
  <c r="N585" i="2"/>
  <c r="N626" i="2"/>
  <c r="M685" i="2"/>
  <c r="M736" i="2"/>
  <c r="M803" i="2"/>
  <c r="N577" i="2"/>
  <c r="N602" i="2"/>
  <c r="N625" i="2"/>
  <c r="N690" i="2"/>
  <c r="N518" i="2"/>
  <c r="M518" i="2"/>
  <c r="M295" i="2"/>
  <c r="N295" i="2"/>
  <c r="N812" i="2"/>
  <c r="N396" i="2"/>
  <c r="M799" i="2"/>
  <c r="M387" i="2"/>
  <c r="N418" i="2"/>
  <c r="N421" i="2"/>
  <c r="N456" i="2"/>
  <c r="N523" i="2"/>
  <c r="M523" i="2"/>
  <c r="M303" i="2"/>
  <c r="N303" i="2"/>
  <c r="N280" i="2"/>
  <c r="M280" i="2"/>
  <c r="M455" i="2"/>
  <c r="N538" i="2"/>
  <c r="N388" i="2"/>
  <c r="N170" i="2"/>
  <c r="M170" i="2"/>
  <c r="N138" i="2"/>
  <c r="M138" i="2"/>
  <c r="N104" i="2"/>
  <c r="M104" i="2"/>
  <c r="M109" i="2"/>
  <c r="N209" i="2"/>
  <c r="M128" i="2"/>
  <c r="M139" i="2"/>
  <c r="M382" i="2"/>
  <c r="M976" i="2"/>
  <c r="M598" i="2"/>
  <c r="N106" i="2"/>
  <c r="M175" i="2"/>
  <c r="N137" i="2"/>
  <c r="M419" i="2"/>
  <c r="N391" i="2"/>
  <c r="N352" i="2"/>
  <c r="N474" i="2"/>
  <c r="M487" i="2"/>
  <c r="M452" i="2"/>
  <c r="M465" i="2"/>
  <c r="N462" i="2"/>
  <c r="M395" i="2"/>
  <c r="M424" i="2"/>
  <c r="N792" i="2"/>
  <c r="N453" i="2"/>
  <c r="N378" i="2"/>
  <c r="N415" i="2"/>
  <c r="N703" i="2"/>
  <c r="M412" i="2"/>
  <c r="N716" i="2"/>
  <c r="N422" i="2"/>
  <c r="M599" i="2"/>
  <c r="M671" i="2"/>
  <c r="M786" i="2"/>
  <c r="M625" i="2"/>
  <c r="M745" i="2"/>
  <c r="N631" i="2"/>
  <c r="N742" i="2"/>
  <c r="N605" i="2"/>
  <c r="N707" i="2"/>
  <c r="N942" i="2"/>
  <c r="N643" i="2"/>
  <c r="M768" i="2"/>
  <c r="M652" i="2"/>
  <c r="N797" i="2"/>
  <c r="M626" i="2"/>
  <c r="M746" i="2"/>
  <c r="N435" i="2"/>
  <c r="M391" i="2"/>
  <c r="N584" i="2"/>
  <c r="M352" i="2"/>
  <c r="M474" i="2"/>
  <c r="N503" i="2"/>
  <c r="N468" i="2"/>
  <c r="N481" i="2"/>
  <c r="M462" i="2"/>
  <c r="N411" i="2"/>
  <c r="N645" i="2"/>
  <c r="N440" i="2"/>
  <c r="N808" i="2"/>
  <c r="M453" i="2"/>
  <c r="M378" i="2"/>
  <c r="M415" i="2"/>
  <c r="M703" i="2"/>
  <c r="N428" i="2"/>
  <c r="M716" i="2"/>
  <c r="N323" i="2"/>
  <c r="M422" i="2"/>
  <c r="N674" i="2"/>
  <c r="N802" i="2"/>
  <c r="N628" i="2"/>
  <c r="N761" i="2"/>
  <c r="M631" i="2"/>
  <c r="M742" i="2"/>
  <c r="M605" i="2"/>
  <c r="M707" i="2"/>
  <c r="M942" i="2"/>
  <c r="M643" i="2"/>
  <c r="M608" i="2"/>
  <c r="M797" i="2"/>
  <c r="M582" i="2"/>
  <c r="N762" i="2"/>
  <c r="M141" i="2"/>
  <c r="N309" i="2"/>
  <c r="N512" i="2"/>
  <c r="M435" i="2"/>
  <c r="N397" i="2"/>
  <c r="M584" i="2"/>
  <c r="N360" i="2"/>
  <c r="N506" i="2"/>
  <c r="M503" i="2"/>
  <c r="M468" i="2"/>
  <c r="M481" i="2"/>
  <c r="N478" i="2"/>
  <c r="M411" i="2"/>
  <c r="M645" i="2"/>
  <c r="M440" i="2"/>
  <c r="N469" i="2"/>
  <c r="N381" i="2"/>
  <c r="N490" i="2"/>
  <c r="N431" i="2"/>
  <c r="N719" i="2"/>
  <c r="M428" i="2"/>
  <c r="N732" i="2"/>
  <c r="N409" i="2"/>
  <c r="N438" i="2"/>
  <c r="M674" i="2"/>
  <c r="M802" i="2"/>
  <c r="M628" i="2"/>
  <c r="M761" i="2"/>
  <c r="N634" i="2"/>
  <c r="N758" i="2"/>
  <c r="N608" i="2"/>
  <c r="N723" i="2"/>
  <c r="M972" i="2"/>
  <c r="N646" i="2"/>
  <c r="N685" i="2"/>
  <c r="N813" i="2"/>
  <c r="N655" i="2"/>
  <c r="M762" i="2"/>
  <c r="N400" i="2"/>
  <c r="N528" i="2"/>
  <c r="M451" i="2"/>
  <c r="N413" i="2"/>
  <c r="N368" i="2"/>
  <c r="N522" i="2"/>
  <c r="M371" i="2"/>
  <c r="M535" i="2"/>
  <c r="M484" i="2"/>
  <c r="M380" i="2"/>
  <c r="M497" i="2"/>
  <c r="N386" i="2"/>
  <c r="M427" i="2"/>
  <c r="M456" i="2"/>
  <c r="N485" i="2"/>
  <c r="N402" i="2"/>
  <c r="N778" i="2"/>
  <c r="N447" i="2"/>
  <c r="N735" i="2"/>
  <c r="M444" i="2"/>
  <c r="N748" i="2"/>
  <c r="N425" i="2"/>
  <c r="N454" i="2"/>
  <c r="M690" i="2"/>
  <c r="N833" i="2"/>
  <c r="M657" i="2"/>
  <c r="M777" i="2"/>
  <c r="N663" i="2"/>
  <c r="N774" i="2"/>
  <c r="M637" i="2"/>
  <c r="N739" i="2"/>
  <c r="N1077" i="2"/>
  <c r="M602" i="2"/>
  <c r="M1036" i="2"/>
  <c r="N701" i="2"/>
  <c r="N766" i="2"/>
  <c r="N658" i="2"/>
  <c r="N185" i="2"/>
  <c r="N249" i="2"/>
  <c r="N173" i="2"/>
  <c r="M400" i="2"/>
  <c r="M528" i="2"/>
  <c r="N467" i="2"/>
  <c r="M413" i="2"/>
  <c r="M368" i="2"/>
  <c r="M522" i="2"/>
  <c r="N407" i="2"/>
  <c r="N541" i="2"/>
  <c r="N374" i="2"/>
  <c r="N383" i="2"/>
  <c r="N513" i="2"/>
  <c r="M386" i="2"/>
  <c r="N443" i="2"/>
  <c r="N472" i="2"/>
  <c r="M485" i="2"/>
  <c r="M402" i="2"/>
  <c r="M778" i="2"/>
  <c r="M447" i="2"/>
  <c r="M735" i="2"/>
  <c r="N460" i="2"/>
  <c r="M748" i="2"/>
  <c r="M425" i="2"/>
  <c r="M454" i="2"/>
  <c r="N591" i="2"/>
  <c r="N706" i="2"/>
  <c r="N859" i="2"/>
  <c r="N660" i="2"/>
  <c r="N793" i="2"/>
  <c r="M663" i="2"/>
  <c r="M774" i="2"/>
  <c r="N640" i="2"/>
  <c r="M739" i="2"/>
  <c r="M1077" i="2"/>
  <c r="N688" i="2"/>
  <c r="N1141" i="2"/>
  <c r="M701" i="2"/>
  <c r="N847" i="2"/>
  <c r="M658" i="2"/>
  <c r="N145" i="2"/>
  <c r="M247" i="2"/>
  <c r="M203" i="2"/>
  <c r="M1028" i="2"/>
  <c r="M118" i="2"/>
  <c r="M135" i="2"/>
  <c r="N483" i="2"/>
  <c r="M429" i="2"/>
  <c r="M394" i="2"/>
  <c r="M538" i="2"/>
  <c r="N423" i="2"/>
  <c r="N619" i="2"/>
  <c r="N377" i="2"/>
  <c r="N569" i="2"/>
  <c r="N401" i="2"/>
  <c r="N613" i="2"/>
  <c r="M389" i="2"/>
  <c r="N648" i="2"/>
  <c r="N459" i="2"/>
  <c r="N488" i="2"/>
  <c r="M372" i="2"/>
  <c r="M418" i="2"/>
  <c r="M463" i="2"/>
  <c r="M751" i="2"/>
  <c r="N476" i="2"/>
  <c r="M764" i="2"/>
  <c r="M441" i="2"/>
  <c r="M470" i="2"/>
  <c r="N596" i="2"/>
  <c r="N722" i="2"/>
  <c r="N880" i="2"/>
  <c r="N681" i="2"/>
  <c r="N809" i="2"/>
  <c r="M666" i="2"/>
  <c r="M596" i="2"/>
  <c r="M755" i="2"/>
  <c r="N704" i="2"/>
  <c r="M717" i="2"/>
  <c r="N937" i="2"/>
  <c r="N682" i="2"/>
  <c r="N189" i="2"/>
  <c r="N432" i="2"/>
  <c r="N151" i="2"/>
  <c r="M483" i="2"/>
  <c r="N445" i="2"/>
  <c r="N410" i="2"/>
  <c r="M423" i="2"/>
  <c r="M619" i="2"/>
  <c r="M377" i="2"/>
  <c r="M569" i="2"/>
  <c r="M401" i="2"/>
  <c r="M613" i="2"/>
  <c r="N398" i="2"/>
  <c r="M648" i="2"/>
  <c r="M459" i="2"/>
  <c r="M488" i="2"/>
  <c r="N375" i="2"/>
  <c r="N434" i="2"/>
  <c r="N479" i="2"/>
  <c r="M767" i="2"/>
  <c r="M476" i="2"/>
  <c r="N780" i="2"/>
  <c r="N457" i="2"/>
  <c r="N486" i="2"/>
  <c r="N607" i="2"/>
  <c r="M722" i="2"/>
  <c r="M880" i="2"/>
  <c r="M681" i="2"/>
  <c r="M809" i="2"/>
  <c r="N678" i="2"/>
  <c r="N669" i="2"/>
  <c r="N771" i="2"/>
  <c r="N587" i="2"/>
  <c r="M704" i="2"/>
  <c r="N733" i="2"/>
  <c r="M937" i="2"/>
  <c r="M682" i="2"/>
  <c r="M161" i="2"/>
  <c r="M250" i="2"/>
  <c r="N219" i="2"/>
  <c r="M612" i="2"/>
  <c r="N149" i="2"/>
  <c r="N448" i="2"/>
  <c r="N167" i="2"/>
  <c r="M376" i="2"/>
  <c r="M515" i="2"/>
  <c r="N461" i="2"/>
  <c r="N328" i="2"/>
  <c r="N426" i="2"/>
  <c r="M439" i="2"/>
  <c r="M810" i="2"/>
  <c r="M404" i="2"/>
  <c r="M616" i="2"/>
  <c r="M417" i="2"/>
  <c r="M651" i="2"/>
  <c r="N414" i="2"/>
  <c r="M475" i="2"/>
  <c r="N405" i="2"/>
  <c r="N450" i="2"/>
  <c r="N384" i="2"/>
  <c r="M783" i="2"/>
  <c r="M390" i="2"/>
  <c r="N796" i="2"/>
  <c r="N473" i="2"/>
  <c r="N370" i="2"/>
  <c r="N610" i="2"/>
  <c r="M738" i="2"/>
  <c r="M697" i="2"/>
  <c r="N849" i="2"/>
  <c r="N694" i="2"/>
  <c r="M1018" i="2"/>
  <c r="N672" i="2"/>
  <c r="N787" i="2"/>
  <c r="N592" i="2"/>
  <c r="M720" i="2"/>
  <c r="N617" i="2"/>
  <c r="N749" i="2"/>
  <c r="M698" i="2"/>
  <c r="N385" i="2"/>
  <c r="N235" i="2"/>
  <c r="M588" i="2"/>
  <c r="N165" i="2"/>
  <c r="M143" i="2"/>
  <c r="N115" i="2"/>
  <c r="N131" i="2"/>
  <c r="M448" i="2"/>
  <c r="M167" i="2"/>
  <c r="N379" i="2"/>
  <c r="M129" i="2"/>
  <c r="M124" i="2"/>
  <c r="M960" i="2"/>
  <c r="N181" i="2"/>
  <c r="M159" i="2"/>
  <c r="N119" i="2"/>
  <c r="M333" i="2"/>
  <c r="N147" i="2"/>
  <c r="N121" i="2"/>
  <c r="N365" i="2"/>
  <c r="M293" i="2"/>
  <c r="N293" i="2"/>
  <c r="N194" i="2"/>
  <c r="M194" i="2"/>
  <c r="M255" i="2"/>
  <c r="N255" i="2"/>
  <c r="M325" i="2"/>
  <c r="AC45" i="1"/>
  <c r="AC223" i="1"/>
  <c r="AC447" i="1"/>
  <c r="J390" i="16"/>
  <c r="J280" i="16"/>
  <c r="M1205" i="4"/>
  <c r="L1205" i="4"/>
  <c r="L884" i="4"/>
  <c r="M884" i="4"/>
  <c r="M853" i="4"/>
  <c r="L853" i="4"/>
  <c r="M881" i="4"/>
  <c r="L881" i="4"/>
  <c r="M695" i="4"/>
  <c r="L695" i="4"/>
  <c r="M1235" i="4"/>
  <c r="L1235" i="4"/>
  <c r="M910" i="4"/>
  <c r="L910" i="4"/>
  <c r="L103" i="4"/>
  <c r="M103" i="4"/>
  <c r="N1012" i="2"/>
  <c r="M1106" i="2"/>
  <c r="M293" i="4"/>
  <c r="L293" i="4"/>
  <c r="M1241" i="4"/>
  <c r="L1241" i="4"/>
  <c r="M1209" i="4"/>
  <c r="L1209" i="4"/>
  <c r="M1149" i="4"/>
  <c r="L1149" i="4"/>
  <c r="M1208" i="4"/>
  <c r="L1208" i="4"/>
  <c r="M1152" i="4"/>
  <c r="L1152" i="4"/>
  <c r="M1159" i="4"/>
  <c r="L1159" i="4"/>
  <c r="M1239" i="4"/>
  <c r="L1239" i="4"/>
  <c r="M1207" i="4"/>
  <c r="L1207" i="4"/>
  <c r="M1148" i="4"/>
  <c r="L1148" i="4"/>
  <c r="M1178" i="4"/>
  <c r="L1178" i="4"/>
  <c r="L1099" i="4"/>
  <c r="M1099" i="4"/>
  <c r="L1067" i="4"/>
  <c r="M1067" i="4"/>
  <c r="L1035" i="4"/>
  <c r="M1035" i="4"/>
  <c r="M1130" i="4"/>
  <c r="L1130" i="4"/>
  <c r="M1172" i="4"/>
  <c r="L1172" i="4"/>
  <c r="L1013" i="4"/>
  <c r="M1013" i="4"/>
  <c r="M1036" i="4"/>
  <c r="L1036" i="4"/>
  <c r="M1121" i="4"/>
  <c r="L1121" i="4"/>
  <c r="L979" i="4"/>
  <c r="M979" i="4"/>
  <c r="L978" i="4"/>
  <c r="M978" i="4"/>
  <c r="L605" i="4"/>
  <c r="M605" i="4"/>
  <c r="M680" i="4"/>
  <c r="L680" i="4"/>
  <c r="M693" i="4"/>
  <c r="L693" i="4"/>
  <c r="M599" i="4"/>
  <c r="L599" i="4"/>
  <c r="L595" i="4"/>
  <c r="M595" i="4"/>
  <c r="M498" i="4"/>
  <c r="L498" i="4"/>
  <c r="M376" i="4"/>
  <c r="L376" i="4"/>
  <c r="M368" i="4"/>
  <c r="L368" i="4"/>
  <c r="L119" i="4"/>
  <c r="M119" i="4"/>
  <c r="M169" i="4"/>
  <c r="L169" i="4"/>
  <c r="M310" i="4"/>
  <c r="L310" i="4"/>
  <c r="M359" i="4"/>
  <c r="L359" i="4"/>
  <c r="M350" i="4"/>
  <c r="L350" i="4"/>
  <c r="M563" i="4"/>
  <c r="L563" i="4"/>
  <c r="M139" i="4"/>
  <c r="L139" i="4"/>
  <c r="M381" i="4"/>
  <c r="L381" i="4"/>
  <c r="L115" i="4"/>
  <c r="M115" i="4"/>
  <c r="M1236" i="2"/>
  <c r="N1236" i="2"/>
  <c r="N1265" i="2"/>
  <c r="M1265" i="2"/>
  <c r="N1191" i="2"/>
  <c r="M1191" i="2"/>
  <c r="N1207" i="2"/>
  <c r="M1207" i="2"/>
  <c r="N1270" i="2"/>
  <c r="M1270" i="2"/>
  <c r="M1297" i="2"/>
  <c r="N1264" i="2"/>
  <c r="M1264" i="2"/>
  <c r="M1169" i="2"/>
  <c r="N1169" i="2"/>
  <c r="N1063" i="2"/>
  <c r="M1063" i="2"/>
  <c r="M1212" i="2"/>
  <c r="N1212" i="2"/>
  <c r="N944" i="2"/>
  <c r="M944" i="2"/>
  <c r="N1133" i="2"/>
  <c r="N978" i="2"/>
  <c r="N1100" i="2"/>
  <c r="M971" i="2"/>
  <c r="M1250" i="2"/>
  <c r="M983" i="2"/>
  <c r="M1230" i="2"/>
  <c r="M1014" i="2"/>
  <c r="N1151" i="2"/>
  <c r="M968" i="2"/>
  <c r="N821" i="2"/>
  <c r="M821" i="2"/>
  <c r="N1038" i="2"/>
  <c r="N844" i="2"/>
  <c r="M844" i="2"/>
  <c r="M1031" i="2"/>
  <c r="M1139" i="2"/>
  <c r="N979" i="2"/>
  <c r="N1134" i="2"/>
  <c r="M938" i="2"/>
  <c r="M1097" i="2"/>
  <c r="M958" i="2"/>
  <c r="N1128" i="2"/>
  <c r="N989" i="2"/>
  <c r="M1122" i="2"/>
  <c r="M939" i="2"/>
  <c r="M1182" i="2"/>
  <c r="M994" i="2"/>
  <c r="M1209" i="2"/>
  <c r="M1006" i="2"/>
  <c r="N1137" i="2"/>
  <c r="N985" i="2"/>
  <c r="N1037" i="2"/>
  <c r="M665" i="2"/>
  <c r="M1043" i="2"/>
  <c r="N712" i="2"/>
  <c r="N571" i="2"/>
  <c r="M571" i="2"/>
  <c r="M715" i="2"/>
  <c r="N593" i="2"/>
  <c r="M650" i="2"/>
  <c r="N785" i="2"/>
  <c r="M785" i="2"/>
  <c r="N644" i="2"/>
  <c r="M772" i="2"/>
  <c r="M667" i="2"/>
  <c r="M819" i="2"/>
  <c r="M695" i="2"/>
  <c r="N525" i="2"/>
  <c r="M525" i="2"/>
  <c r="M623" i="2"/>
  <c r="N652" i="2"/>
  <c r="N736" i="2"/>
  <c r="N803" i="2"/>
  <c r="N517" i="2"/>
  <c r="M517" i="2"/>
  <c r="N572" i="2"/>
  <c r="M572" i="2"/>
  <c r="N594" i="2"/>
  <c r="M796" i="2"/>
  <c r="M393" i="2"/>
  <c r="N783" i="2"/>
  <c r="N387" i="2"/>
  <c r="M381" i="2"/>
  <c r="M405" i="2"/>
  <c r="N424" i="2"/>
  <c r="N507" i="2"/>
  <c r="M507" i="2"/>
  <c r="M478" i="2"/>
  <c r="M287" i="2"/>
  <c r="N287" i="2"/>
  <c r="N216" i="2"/>
  <c r="M216" i="2"/>
  <c r="N355" i="2"/>
  <c r="M355" i="2"/>
  <c r="N455" i="2"/>
  <c r="M506" i="2"/>
  <c r="N316" i="2"/>
  <c r="M316" i="2"/>
  <c r="N168" i="2"/>
  <c r="M168" i="2"/>
  <c r="N136" i="2"/>
  <c r="M136" i="2"/>
  <c r="N206" i="2"/>
  <c r="M206" i="2"/>
  <c r="N268" i="2"/>
  <c r="M268" i="2"/>
  <c r="N163" i="2"/>
  <c r="M165" i="2"/>
  <c r="AC1127" i="1"/>
  <c r="AC1005" i="1"/>
  <c r="AC710" i="1"/>
  <c r="AC967" i="1"/>
  <c r="AC534" i="1"/>
  <c r="AC27" i="1"/>
  <c r="K345" i="16"/>
  <c r="K397" i="16"/>
  <c r="J154" i="16"/>
  <c r="L587" i="4"/>
  <c r="M587" i="4"/>
  <c r="M590" i="4"/>
  <c r="L590" i="4"/>
  <c r="M455" i="4"/>
  <c r="L455" i="4"/>
  <c r="L385" i="4"/>
  <c r="M385" i="4"/>
  <c r="L485" i="4"/>
  <c r="M485" i="4"/>
  <c r="L481" i="4"/>
  <c r="M481" i="4"/>
  <c r="M805" i="4"/>
  <c r="L805" i="4"/>
  <c r="L487" i="4"/>
  <c r="M487" i="4"/>
  <c r="M111" i="4"/>
  <c r="L111" i="4"/>
  <c r="M303" i="4"/>
  <c r="L303" i="4"/>
  <c r="M336" i="4"/>
  <c r="L336" i="4"/>
  <c r="M201" i="4"/>
  <c r="L201" i="4"/>
  <c r="M156" i="4"/>
  <c r="L156" i="4"/>
  <c r="M145" i="4"/>
  <c r="L145" i="4"/>
  <c r="M264" i="4"/>
  <c r="L264" i="4"/>
  <c r="M423" i="4"/>
  <c r="L423" i="4"/>
  <c r="N1229" i="2"/>
  <c r="M1229" i="2"/>
  <c r="N1243" i="2"/>
  <c r="M1243" i="2"/>
  <c r="N1187" i="2"/>
  <c r="M1187" i="2"/>
  <c r="L152" i="4"/>
  <c r="M152" i="4"/>
  <c r="M1248" i="2"/>
  <c r="N1248" i="2"/>
  <c r="N1290" i="2"/>
  <c r="M1290" i="2"/>
  <c r="N1297" i="2"/>
  <c r="N1253" i="2"/>
  <c r="M1253" i="2"/>
  <c r="N1115" i="2"/>
  <c r="M1115" i="2"/>
  <c r="N1059" i="2"/>
  <c r="M1059" i="2"/>
  <c r="M1280" i="2"/>
  <c r="N940" i="2"/>
  <c r="M940" i="2"/>
  <c r="N1104" i="2"/>
  <c r="M959" i="2"/>
  <c r="M1098" i="2"/>
  <c r="N971" i="2"/>
  <c r="N1250" i="2"/>
  <c r="N983" i="2"/>
  <c r="N1230" i="2"/>
  <c r="N1014" i="2"/>
  <c r="M1150" i="2"/>
  <c r="M1007" i="2"/>
  <c r="M1210" i="2"/>
  <c r="M1019" i="2"/>
  <c r="N828" i="2"/>
  <c r="M828" i="2"/>
  <c r="N1031" i="2"/>
  <c r="N1139" i="2"/>
  <c r="N960" i="2"/>
  <c r="M1101" i="2"/>
  <c r="N938" i="2"/>
  <c r="N1097" i="2"/>
  <c r="N958" i="2"/>
  <c r="M1126" i="2"/>
  <c r="M970" i="2"/>
  <c r="N1122" i="2"/>
  <c r="N939" i="2"/>
  <c r="N1182" i="2"/>
  <c r="N994" i="2"/>
  <c r="N1209" i="2"/>
  <c r="N1006" i="2"/>
  <c r="N1108" i="2"/>
  <c r="M966" i="2"/>
  <c r="N851" i="2"/>
  <c r="M851" i="2"/>
  <c r="N665" i="2"/>
  <c r="N1043" i="2"/>
  <c r="M696" i="2"/>
  <c r="N511" i="2"/>
  <c r="M511" i="2"/>
  <c r="N715" i="2"/>
  <c r="N566" i="2"/>
  <c r="M566" i="2"/>
  <c r="N650" i="2"/>
  <c r="N769" i="2"/>
  <c r="M641" i="2"/>
  <c r="N772" i="2"/>
  <c r="N667" i="2"/>
  <c r="N819" i="2"/>
  <c r="N695" i="2"/>
  <c r="N558" i="2"/>
  <c r="M558" i="2"/>
  <c r="N623" i="2"/>
  <c r="M649" i="2"/>
  <c r="N720" i="2"/>
  <c r="M787" i="2"/>
  <c r="N550" i="2"/>
  <c r="M550" i="2"/>
  <c r="N567" i="2"/>
  <c r="M567" i="2"/>
  <c r="M589" i="2"/>
  <c r="M642" i="2"/>
  <c r="M486" i="2"/>
  <c r="M780" i="2"/>
  <c r="N393" i="2"/>
  <c r="N767" i="2"/>
  <c r="M384" i="2"/>
  <c r="N364" i="2"/>
  <c r="M364" i="2"/>
  <c r="M375" i="2"/>
  <c r="M408" i="2"/>
  <c r="M491" i="2"/>
  <c r="M446" i="2"/>
  <c r="N651" i="2"/>
  <c r="N200" i="2"/>
  <c r="M200" i="2"/>
  <c r="N439" i="2"/>
  <c r="M458" i="2"/>
  <c r="M227" i="2"/>
  <c r="N227" i="2"/>
  <c r="N300" i="2"/>
  <c r="M300" i="2"/>
  <c r="N166" i="2"/>
  <c r="M166" i="2"/>
  <c r="N134" i="2"/>
  <c r="M134" i="2"/>
  <c r="M217" i="2"/>
  <c r="N207" i="2"/>
  <c r="J412" i="16"/>
  <c r="K358" i="16"/>
  <c r="K354" i="16"/>
  <c r="K357" i="16"/>
  <c r="K353" i="16"/>
  <c r="K351" i="16"/>
  <c r="K352" i="16"/>
  <c r="K356" i="16"/>
  <c r="K355" i="16"/>
  <c r="K416" i="16"/>
  <c r="K413" i="16"/>
  <c r="K411" i="16"/>
  <c r="K414" i="16"/>
  <c r="K409" i="16"/>
  <c r="K415" i="16"/>
  <c r="K410" i="16"/>
  <c r="K279" i="16"/>
  <c r="M781" i="4"/>
  <c r="L781" i="4"/>
  <c r="L1033" i="4"/>
  <c r="M1033" i="4"/>
  <c r="M789" i="4"/>
  <c r="L789" i="4"/>
  <c r="M626" i="4"/>
  <c r="L626" i="4"/>
  <c r="M765" i="4"/>
  <c r="L765" i="4"/>
  <c r="M642" i="4"/>
  <c r="L642" i="4"/>
  <c r="M438" i="4"/>
  <c r="L438" i="4"/>
  <c r="M404" i="4"/>
  <c r="L404" i="4"/>
  <c r="N1068" i="2"/>
  <c r="N922" i="2"/>
  <c r="M922" i="2"/>
  <c r="M954" i="2"/>
  <c r="N356" i="2"/>
  <c r="M356" i="2"/>
  <c r="M407" i="2"/>
  <c r="M243" i="2"/>
  <c r="N243" i="2"/>
  <c r="J495" i="16"/>
  <c r="J487" i="16"/>
  <c r="J493" i="16"/>
  <c r="J481" i="16"/>
  <c r="J489" i="16"/>
  <c r="J475" i="16"/>
  <c r="J480" i="16"/>
  <c r="J483" i="16"/>
  <c r="J488" i="16"/>
  <c r="J461" i="16"/>
  <c r="J491" i="16"/>
  <c r="J463" i="16"/>
  <c r="J468" i="16"/>
  <c r="J469" i="16"/>
  <c r="J494" i="16"/>
  <c r="J471" i="16"/>
  <c r="J478" i="16"/>
  <c r="J476" i="16"/>
  <c r="J477" i="16"/>
  <c r="J484" i="16"/>
  <c r="J485" i="16"/>
  <c r="M672" i="4"/>
  <c r="L672" i="4"/>
  <c r="M1126" i="4"/>
  <c r="L1126" i="4"/>
  <c r="M1173" i="4"/>
  <c r="L1173" i="4"/>
  <c r="M1111" i="4"/>
  <c r="L1111" i="4"/>
  <c r="L1093" i="4"/>
  <c r="M1093" i="4"/>
  <c r="L1061" i="4"/>
  <c r="M1061" i="4"/>
  <c r="L1029" i="4"/>
  <c r="M1029" i="4"/>
  <c r="M1058" i="4"/>
  <c r="L1058" i="4"/>
  <c r="L989" i="4"/>
  <c r="M989" i="4"/>
  <c r="M1109" i="4"/>
  <c r="L1109" i="4"/>
  <c r="M1146" i="4"/>
  <c r="L1146" i="4"/>
  <c r="L1004" i="4"/>
  <c r="M1004" i="4"/>
  <c r="M921" i="4"/>
  <c r="L921" i="4"/>
  <c r="L1030" i="4"/>
  <c r="M1030" i="4"/>
  <c r="M925" i="4"/>
  <c r="L925" i="4"/>
  <c r="M896" i="4"/>
  <c r="L896" i="4"/>
  <c r="L970" i="4"/>
  <c r="M970" i="4"/>
  <c r="L834" i="4"/>
  <c r="M834" i="4"/>
  <c r="L828" i="4"/>
  <c r="M828" i="4"/>
  <c r="M869" i="4"/>
  <c r="L869" i="4"/>
  <c r="L579" i="4"/>
  <c r="M579" i="4"/>
  <c r="M589" i="4"/>
  <c r="L589" i="4"/>
  <c r="M629" i="4"/>
  <c r="L629" i="4"/>
  <c r="L788" i="4"/>
  <c r="M788" i="4"/>
  <c r="M777" i="4"/>
  <c r="L777" i="4"/>
  <c r="M705" i="4"/>
  <c r="L705" i="4"/>
  <c r="M532" i="4"/>
  <c r="L532" i="4"/>
  <c r="L832" i="4"/>
  <c r="M832" i="4"/>
  <c r="M551" i="4"/>
  <c r="L551" i="4"/>
  <c r="M655" i="4"/>
  <c r="L655" i="4"/>
  <c r="M443" i="4"/>
  <c r="L443" i="4"/>
  <c r="L417" i="4"/>
  <c r="M417" i="4"/>
  <c r="M517" i="4"/>
  <c r="L517" i="4"/>
  <c r="M347" i="4"/>
  <c r="L347" i="4"/>
  <c r="L240" i="4"/>
  <c r="M240" i="4"/>
  <c r="M246" i="4"/>
  <c r="L246" i="4"/>
  <c r="M95" i="4"/>
  <c r="L95" i="4"/>
  <c r="M255" i="4"/>
  <c r="L255" i="4"/>
  <c r="M429" i="4"/>
  <c r="L429" i="4"/>
  <c r="L312" i="4"/>
  <c r="M312" i="4"/>
  <c r="L184" i="4"/>
  <c r="M184" i="4"/>
  <c r="M122" i="4"/>
  <c r="L122" i="4"/>
  <c r="M223" i="4"/>
  <c r="L223" i="4"/>
  <c r="M322" i="4"/>
  <c r="L322" i="4"/>
  <c r="L108" i="4"/>
  <c r="M108" i="4"/>
  <c r="L107" i="4"/>
  <c r="M107" i="4"/>
  <c r="N1179" i="2"/>
  <c r="M1179" i="2"/>
  <c r="N1225" i="2"/>
  <c r="M1225" i="2"/>
  <c r="N1268" i="2"/>
  <c r="M1268" i="2"/>
  <c r="N1266" i="2"/>
  <c r="M1266" i="2"/>
  <c r="N1223" i="2"/>
  <c r="M1223" i="2"/>
  <c r="N1111" i="2"/>
  <c r="M1111" i="2"/>
  <c r="N1281" i="2"/>
  <c r="M1281" i="2"/>
  <c r="N1247" i="2"/>
  <c r="M1247" i="2"/>
  <c r="N932" i="2"/>
  <c r="M932" i="2"/>
  <c r="N1102" i="2"/>
  <c r="N934" i="2"/>
  <c r="M934" i="2"/>
  <c r="M1020" i="2"/>
  <c r="N951" i="2"/>
  <c r="M1080" i="2"/>
  <c r="M957" i="2"/>
  <c r="M1156" i="2"/>
  <c r="M995" i="2"/>
  <c r="M1072" i="2"/>
  <c r="N988" i="2"/>
  <c r="M1147" i="2"/>
  <c r="N1000" i="2"/>
  <c r="M1143" i="2"/>
  <c r="M1005" i="2"/>
  <c r="N1138" i="2"/>
  <c r="N953" i="2"/>
  <c r="N1072" i="2"/>
  <c r="N902" i="2"/>
  <c r="M902" i="2"/>
  <c r="M1066" i="2"/>
  <c r="N947" i="2"/>
  <c r="M1093" i="2"/>
  <c r="N909" i="2"/>
  <c r="M909" i="2"/>
  <c r="N1089" i="2"/>
  <c r="N903" i="2"/>
  <c r="M903" i="2"/>
  <c r="N1149" i="2"/>
  <c r="N975" i="2"/>
  <c r="N1206" i="2"/>
  <c r="N987" i="2"/>
  <c r="N1106" i="2"/>
  <c r="N929" i="2"/>
  <c r="M929" i="2"/>
  <c r="N757" i="2"/>
  <c r="M636" i="2"/>
  <c r="N973" i="2"/>
  <c r="M680" i="2"/>
  <c r="M980" i="2"/>
  <c r="N699" i="2"/>
  <c r="N835" i="2"/>
  <c r="M835" i="2"/>
  <c r="N647" i="2"/>
  <c r="N753" i="2"/>
  <c r="N612" i="2"/>
  <c r="N756" i="2"/>
  <c r="M638" i="2"/>
  <c r="N807" i="2"/>
  <c r="N679" i="2"/>
  <c r="M999" i="2"/>
  <c r="N580" i="2"/>
  <c r="N620" i="2"/>
  <c r="M646" i="2"/>
  <c r="N755" i="2"/>
  <c r="N954" i="2"/>
  <c r="N529" i="2"/>
  <c r="M529" i="2"/>
  <c r="M639" i="2"/>
  <c r="M438" i="2"/>
  <c r="N521" i="2"/>
  <c r="M521" i="2"/>
  <c r="M732" i="2"/>
  <c r="M719" i="2"/>
  <c r="N348" i="2"/>
  <c r="M348" i="2"/>
  <c r="M369" i="2"/>
  <c r="N475" i="2"/>
  <c r="M430" i="2"/>
  <c r="N497" i="2"/>
  <c r="N654" i="2"/>
  <c r="N371" i="2"/>
  <c r="M442" i="2"/>
  <c r="N515" i="2"/>
  <c r="M480" i="2"/>
  <c r="M365" i="2"/>
  <c r="N169" i="2"/>
  <c r="M125" i="2"/>
  <c r="N124" i="2"/>
  <c r="AC776" i="1"/>
  <c r="AC386" i="1"/>
  <c r="AC323" i="1"/>
  <c r="AC485" i="1"/>
  <c r="AC109" i="1"/>
  <c r="K412" i="16"/>
  <c r="J395" i="16"/>
  <c r="J372" i="16"/>
  <c r="J393" i="16"/>
  <c r="J380" i="16"/>
  <c r="J388" i="16"/>
  <c r="J378" i="16"/>
  <c r="J389" i="16"/>
  <c r="J376" i="16"/>
  <c r="J386" i="16"/>
  <c r="J384" i="16"/>
  <c r="J374" i="16"/>
  <c r="J394" i="16"/>
  <c r="J369" i="16"/>
  <c r="J383" i="16"/>
  <c r="J392" i="16"/>
  <c r="J382" i="16"/>
  <c r="J377" i="16"/>
  <c r="J391" i="16"/>
  <c r="J385" i="16"/>
  <c r="K350" i="16"/>
  <c r="K348" i="16"/>
  <c r="K339" i="16"/>
  <c r="K349" i="16"/>
  <c r="K343" i="16"/>
  <c r="K344" i="16"/>
  <c r="K337" i="16"/>
  <c r="K340" i="16"/>
  <c r="K346" i="16"/>
  <c r="K334" i="16"/>
  <c r="K282" i="16"/>
  <c r="K246" i="16"/>
  <c r="K284" i="16"/>
  <c r="K316" i="16"/>
  <c r="K307" i="16"/>
  <c r="K285" i="16"/>
  <c r="K317" i="16"/>
  <c r="K290" i="16"/>
  <c r="K289" i="16"/>
  <c r="K321" i="16"/>
  <c r="K304" i="16"/>
  <c r="K298" i="16"/>
  <c r="K327" i="16"/>
  <c r="K293" i="16"/>
  <c r="K325" i="16"/>
  <c r="K306" i="16"/>
  <c r="K297" i="16"/>
  <c r="K329" i="16"/>
  <c r="K250" i="16"/>
  <c r="K312" i="16"/>
  <c r="K319" i="16"/>
  <c r="K270" i="16"/>
  <c r="K280" i="16"/>
  <c r="K314" i="16"/>
  <c r="K300" i="16"/>
  <c r="K332" i="16"/>
  <c r="K291" i="16"/>
  <c r="K323" i="16"/>
  <c r="K255" i="16"/>
  <c r="K301" i="16"/>
  <c r="K333" i="16"/>
  <c r="K322" i="16"/>
  <c r="K305" i="16"/>
  <c r="K272" i="16"/>
  <c r="K288" i="16"/>
  <c r="K320" i="16"/>
  <c r="K330" i="16"/>
  <c r="K311" i="16"/>
  <c r="K276" i="16"/>
  <c r="K308" i="16"/>
  <c r="K299" i="16"/>
  <c r="K331" i="16"/>
  <c r="K296" i="16"/>
  <c r="K328" i="16"/>
  <c r="J128" i="16"/>
  <c r="J175" i="16"/>
  <c r="L1097" i="4"/>
  <c r="M1097" i="4"/>
  <c r="M801" i="4"/>
  <c r="L801" i="4"/>
  <c r="M1203" i="4"/>
  <c r="L1203" i="4"/>
  <c r="M1117" i="4"/>
  <c r="L1117" i="4"/>
  <c r="M661" i="4"/>
  <c r="L661" i="4"/>
  <c r="M525" i="4"/>
  <c r="L525" i="4"/>
  <c r="N970" i="2"/>
  <c r="N491" i="2"/>
  <c r="M450" i="4"/>
  <c r="L450" i="4"/>
  <c r="M213" i="4"/>
  <c r="L213" i="4"/>
  <c r="L640" i="4"/>
  <c r="M640" i="4"/>
  <c r="M1265" i="4"/>
  <c r="L1265" i="4"/>
  <c r="M1263" i="4"/>
  <c r="L1263" i="4"/>
  <c r="M1231" i="4"/>
  <c r="L1231" i="4"/>
  <c r="M1199" i="4"/>
  <c r="L1199" i="4"/>
  <c r="M1216" i="4"/>
  <c r="L1216" i="4"/>
  <c r="M1119" i="4"/>
  <c r="L1119" i="4"/>
  <c r="M1212" i="4"/>
  <c r="L1212" i="4"/>
  <c r="L1091" i="4"/>
  <c r="M1091" i="4"/>
  <c r="L1059" i="4"/>
  <c r="M1059" i="4"/>
  <c r="L1027" i="4"/>
  <c r="M1027" i="4"/>
  <c r="M1139" i="4"/>
  <c r="L1139" i="4"/>
  <c r="M1154" i="4"/>
  <c r="L1154" i="4"/>
  <c r="L1005" i="4"/>
  <c r="M1005" i="4"/>
  <c r="L1098" i="4"/>
  <c r="M1098" i="4"/>
  <c r="M1140" i="4"/>
  <c r="L1140" i="4"/>
  <c r="L956" i="4"/>
  <c r="M956" i="4"/>
  <c r="L1015" i="4"/>
  <c r="M1015" i="4"/>
  <c r="M922" i="4"/>
  <c r="L922" i="4"/>
  <c r="M762" i="4"/>
  <c r="L762" i="4"/>
  <c r="L872" i="4"/>
  <c r="M872" i="4"/>
  <c r="L635" i="4"/>
  <c r="M635" i="4"/>
  <c r="L741" i="4"/>
  <c r="M741" i="4"/>
  <c r="L621" i="4"/>
  <c r="M621" i="4"/>
  <c r="M867" i="4"/>
  <c r="L867" i="4"/>
  <c r="L826" i="4"/>
  <c r="M826" i="4"/>
  <c r="L650" i="4"/>
  <c r="M650" i="4"/>
  <c r="M654" i="4"/>
  <c r="L654" i="4"/>
  <c r="M420" i="4"/>
  <c r="L420" i="4"/>
  <c r="M513" i="4"/>
  <c r="L513" i="4"/>
  <c r="M302" i="4"/>
  <c r="L302" i="4"/>
  <c r="M499" i="4"/>
  <c r="L499" i="4"/>
  <c r="M477" i="4"/>
  <c r="L477" i="4"/>
  <c r="M295" i="4"/>
  <c r="L295" i="4"/>
  <c r="M325" i="4"/>
  <c r="L325" i="4"/>
  <c r="M263" i="4"/>
  <c r="L263" i="4"/>
  <c r="M87" i="4"/>
  <c r="L87" i="4"/>
  <c r="M436" i="4"/>
  <c r="L436" i="4"/>
  <c r="M400" i="4"/>
  <c r="L400" i="4"/>
  <c r="L191" i="4"/>
  <c r="M191" i="4"/>
  <c r="M185" i="4"/>
  <c r="L185" i="4"/>
  <c r="M217" i="4"/>
  <c r="L217" i="4"/>
  <c r="L361" i="4"/>
  <c r="M361" i="4"/>
  <c r="M357" i="4"/>
  <c r="L357" i="4"/>
  <c r="N1175" i="2"/>
  <c r="M1175" i="2"/>
  <c r="N1269" i="2"/>
  <c r="M1269" i="2"/>
  <c r="M1204" i="2"/>
  <c r="N1204" i="2"/>
  <c r="N1257" i="2"/>
  <c r="M1257" i="2"/>
  <c r="M1244" i="2"/>
  <c r="N1244" i="2"/>
  <c r="N1205" i="2"/>
  <c r="M1205" i="2"/>
  <c r="M1161" i="2"/>
  <c r="N1161" i="2"/>
  <c r="N1284" i="2"/>
  <c r="M1284" i="2"/>
  <c r="N1152" i="2"/>
  <c r="M1152" i="2"/>
  <c r="N928" i="2"/>
  <c r="M928" i="2"/>
  <c r="M1024" i="2"/>
  <c r="N901" i="2"/>
  <c r="M901" i="2"/>
  <c r="M1065" i="2"/>
  <c r="N926" i="2"/>
  <c r="M926" i="2"/>
  <c r="M1125" i="2"/>
  <c r="N957" i="2"/>
  <c r="M1154" i="2"/>
  <c r="N995" i="2"/>
  <c r="M1117" i="2"/>
  <c r="M981" i="2"/>
  <c r="N1147" i="2"/>
  <c r="M993" i="2"/>
  <c r="N1143" i="2"/>
  <c r="N1005" i="2"/>
  <c r="M1060" i="2"/>
  <c r="N925" i="2"/>
  <c r="M925" i="2"/>
  <c r="M1070" i="2"/>
  <c r="N895" i="2"/>
  <c r="M895" i="2"/>
  <c r="N1066" i="2"/>
  <c r="N930" i="2"/>
  <c r="M930" i="2"/>
  <c r="N1093" i="2"/>
  <c r="N871" i="2"/>
  <c r="M871" i="2"/>
  <c r="N1060" i="2"/>
  <c r="N890" i="2"/>
  <c r="M890" i="2"/>
  <c r="N1120" i="2"/>
  <c r="N956" i="2"/>
  <c r="M1178" i="2"/>
  <c r="N968" i="2"/>
  <c r="M1073" i="2"/>
  <c r="N915" i="2"/>
  <c r="M915" i="2"/>
  <c r="M741" i="2"/>
  <c r="N636" i="2"/>
  <c r="M856" i="2"/>
  <c r="N680" i="2"/>
  <c r="N980" i="2"/>
  <c r="M683" i="2"/>
  <c r="M817" i="2"/>
  <c r="N817" i="2"/>
  <c r="N618" i="2"/>
  <c r="M737" i="2"/>
  <c r="M609" i="2"/>
  <c r="M740" i="2"/>
  <c r="N638" i="2"/>
  <c r="M791" i="2"/>
  <c r="M620" i="2"/>
  <c r="N999" i="2"/>
  <c r="M617" i="2"/>
  <c r="N614" i="2"/>
  <c r="M723" i="2"/>
  <c r="M849" i="2"/>
  <c r="N639" i="2"/>
  <c r="M406" i="2"/>
  <c r="N505" i="2"/>
  <c r="M505" i="2"/>
  <c r="M700" i="2"/>
  <c r="M687" i="2"/>
  <c r="N340" i="2"/>
  <c r="M340" i="2"/>
  <c r="N369" i="2"/>
  <c r="M443" i="2"/>
  <c r="N430" i="2"/>
  <c r="N465" i="2"/>
  <c r="N616" i="2"/>
  <c r="M321" i="2"/>
  <c r="N321" i="2"/>
  <c r="N442" i="2"/>
  <c r="M195" i="2"/>
  <c r="N195" i="2"/>
  <c r="N220" i="2"/>
  <c r="M220" i="2"/>
  <c r="N160" i="2"/>
  <c r="M160" i="2"/>
  <c r="M467" i="2"/>
  <c r="M215" i="2"/>
  <c r="N215" i="2"/>
  <c r="N480" i="2"/>
  <c r="N262" i="2"/>
  <c r="M262" i="2"/>
  <c r="M115" i="2"/>
  <c r="AC1278" i="1"/>
  <c r="AC1297" i="1"/>
  <c r="AC893" i="1"/>
  <c r="AC1101" i="1"/>
  <c r="AC220" i="1"/>
  <c r="AC157" i="1"/>
  <c r="AC214" i="1"/>
  <c r="AC132" i="1"/>
  <c r="K375" i="16"/>
  <c r="J298" i="16"/>
  <c r="K315" i="16"/>
  <c r="K277" i="16"/>
  <c r="K295" i="16"/>
  <c r="J224" i="16"/>
  <c r="J217" i="16"/>
  <c r="J212" i="16"/>
  <c r="J214" i="16"/>
  <c r="J211" i="16"/>
  <c r="J220" i="16"/>
  <c r="J222" i="16"/>
  <c r="J223" i="16"/>
  <c r="J210" i="16"/>
  <c r="J218" i="16"/>
  <c r="J221" i="16"/>
  <c r="J209" i="16"/>
  <c r="M1267" i="4"/>
  <c r="L1267" i="4"/>
  <c r="M1145" i="4"/>
  <c r="L1145" i="4"/>
  <c r="L1095" i="4"/>
  <c r="M1095" i="4"/>
  <c r="L345" i="4"/>
  <c r="M345" i="4"/>
  <c r="L326" i="4"/>
  <c r="M326" i="4"/>
  <c r="L100" i="4"/>
  <c r="M100" i="4"/>
  <c r="N1233" i="2"/>
  <c r="M1233" i="2"/>
  <c r="N1019" i="2"/>
  <c r="M987" i="2"/>
  <c r="N764" i="2"/>
  <c r="N446" i="2"/>
  <c r="M512" i="2"/>
  <c r="J442" i="16"/>
  <c r="J428" i="16"/>
  <c r="J429" i="16"/>
  <c r="J431" i="16"/>
  <c r="J436" i="16"/>
  <c r="J437" i="16"/>
  <c r="J439" i="16"/>
  <c r="J433" i="16"/>
  <c r="J404" i="16"/>
  <c r="J441" i="16"/>
  <c r="J405" i="16"/>
  <c r="J432" i="16"/>
  <c r="J435" i="16"/>
  <c r="J440" i="16"/>
  <c r="M369" i="4"/>
  <c r="L369" i="4"/>
  <c r="L480" i="4"/>
  <c r="M480" i="4"/>
  <c r="M327" i="4"/>
  <c r="L327" i="4"/>
  <c r="M346" i="4"/>
  <c r="L346" i="4"/>
  <c r="M360" i="4"/>
  <c r="L360" i="4"/>
  <c r="M667" i="4"/>
  <c r="L667" i="4"/>
  <c r="M1201" i="4"/>
  <c r="L1201" i="4"/>
  <c r="M1261" i="4"/>
  <c r="L1261" i="4"/>
  <c r="M1229" i="4"/>
  <c r="L1229" i="4"/>
  <c r="M1197" i="4"/>
  <c r="L1197" i="4"/>
  <c r="M1161" i="4"/>
  <c r="L1161" i="4"/>
  <c r="M1127" i="4"/>
  <c r="L1127" i="4"/>
  <c r="M1188" i="4"/>
  <c r="L1188" i="4"/>
  <c r="M1151" i="4"/>
  <c r="L1151" i="4"/>
  <c r="L1089" i="4"/>
  <c r="M1089" i="4"/>
  <c r="L1057" i="4"/>
  <c r="M1057" i="4"/>
  <c r="L1025" i="4"/>
  <c r="M1025" i="4"/>
  <c r="M905" i="4"/>
  <c r="L905" i="4"/>
  <c r="L951" i="4"/>
  <c r="M951" i="4"/>
  <c r="L1009" i="4"/>
  <c r="M1009" i="4"/>
  <c r="L960" i="4"/>
  <c r="M960" i="4"/>
  <c r="M1076" i="4"/>
  <c r="L1076" i="4"/>
  <c r="L915" i="4"/>
  <c r="M915" i="4"/>
  <c r="L924" i="4"/>
  <c r="M924" i="4"/>
  <c r="M849" i="4"/>
  <c r="L849" i="4"/>
  <c r="L754" i="4"/>
  <c r="M754" i="4"/>
  <c r="L773" i="4"/>
  <c r="M773" i="4"/>
  <c r="L770" i="4"/>
  <c r="M770" i="4"/>
  <c r="M737" i="4"/>
  <c r="L737" i="4"/>
  <c r="M753" i="4"/>
  <c r="L753" i="4"/>
  <c r="L649" i="4"/>
  <c r="M649" i="4"/>
  <c r="M567" i="4"/>
  <c r="L567" i="4"/>
  <c r="M574" i="4"/>
  <c r="L574" i="4"/>
  <c r="M767" i="4"/>
  <c r="L767" i="4"/>
  <c r="L751" i="4"/>
  <c r="M751" i="4"/>
  <c r="L860" i="4"/>
  <c r="M860" i="4"/>
  <c r="L647" i="4"/>
  <c r="M647" i="4"/>
  <c r="M565" i="4"/>
  <c r="L565" i="4"/>
  <c r="M586" i="4"/>
  <c r="L586" i="4"/>
  <c r="L500" i="4"/>
  <c r="M500" i="4"/>
  <c r="L401" i="4"/>
  <c r="M401" i="4"/>
  <c r="M448" i="4"/>
  <c r="L448" i="4"/>
  <c r="M79" i="4"/>
  <c r="L79" i="4"/>
  <c r="M129" i="4"/>
  <c r="L129" i="4"/>
  <c r="M258" i="4"/>
  <c r="L258" i="4"/>
  <c r="L155" i="4"/>
  <c r="M155" i="4"/>
  <c r="M159" i="4"/>
  <c r="L159" i="4"/>
  <c r="N1294" i="2"/>
  <c r="M1294" i="2"/>
  <c r="N1171" i="2"/>
  <c r="M1171" i="2"/>
  <c r="N1272" i="2"/>
  <c r="M1272" i="2"/>
  <c r="M1200" i="2"/>
  <c r="N1200" i="2"/>
  <c r="N1211" i="2"/>
  <c r="M1211" i="2"/>
  <c r="M1220" i="2"/>
  <c r="N1220" i="2"/>
  <c r="N1201" i="2"/>
  <c r="M1201" i="2"/>
  <c r="N1107" i="2"/>
  <c r="M1107" i="2"/>
  <c r="N1222" i="2"/>
  <c r="M1222" i="2"/>
  <c r="N1148" i="2"/>
  <c r="M1148" i="2"/>
  <c r="N924" i="2"/>
  <c r="M924" i="2"/>
  <c r="M1069" i="2"/>
  <c r="N857" i="2"/>
  <c r="M857" i="2"/>
  <c r="N1065" i="2"/>
  <c r="N921" i="2"/>
  <c r="M921" i="2"/>
  <c r="N1125" i="2"/>
  <c r="M943" i="2"/>
  <c r="N1154" i="2"/>
  <c r="N976" i="2"/>
  <c r="N1117" i="2"/>
  <c r="N981" i="2"/>
  <c r="M1146" i="2"/>
  <c r="N993" i="2"/>
  <c r="M1142" i="2"/>
  <c r="M986" i="2"/>
  <c r="M1105" i="2"/>
  <c r="N919" i="2"/>
  <c r="M919" i="2"/>
  <c r="N1070" i="2"/>
  <c r="M881" i="2"/>
  <c r="M1047" i="2"/>
  <c r="N872" i="2"/>
  <c r="M872" i="2"/>
  <c r="N1064" i="2"/>
  <c r="N863" i="2"/>
  <c r="M863" i="2"/>
  <c r="M1046" i="2"/>
  <c r="M883" i="2"/>
  <c r="M1118" i="2"/>
  <c r="M945" i="2"/>
  <c r="N1178" i="2"/>
  <c r="M961" i="2"/>
  <c r="N1073" i="2"/>
  <c r="N906" i="2"/>
  <c r="M906" i="2"/>
  <c r="N741" i="2"/>
  <c r="M633" i="2"/>
  <c r="N856" i="2"/>
  <c r="M662" i="2"/>
  <c r="M964" i="2"/>
  <c r="N683" i="2"/>
  <c r="M750" i="2"/>
  <c r="M615" i="2"/>
  <c r="N737" i="2"/>
  <c r="N609" i="2"/>
  <c r="N740" i="2"/>
  <c r="M635" i="2"/>
  <c r="N791" i="2"/>
  <c r="M664" i="2"/>
  <c r="N548" i="2"/>
  <c r="M548" i="2"/>
  <c r="N542" i="2"/>
  <c r="M542" i="2"/>
  <c r="M611" i="2"/>
  <c r="M691" i="2"/>
  <c r="N790" i="2"/>
  <c r="M790" i="2"/>
  <c r="M793" i="2"/>
  <c r="N557" i="2"/>
  <c r="M557" i="2"/>
  <c r="M607" i="2"/>
  <c r="N406" i="2"/>
  <c r="M489" i="2"/>
  <c r="N700" i="2"/>
  <c r="N351" i="2"/>
  <c r="M351" i="2"/>
  <c r="N687" i="2"/>
  <c r="N274" i="2"/>
  <c r="M274" i="2"/>
  <c r="N332" i="2"/>
  <c r="M332" i="2"/>
  <c r="N292" i="2"/>
  <c r="M292" i="2"/>
  <c r="N427" i="2"/>
  <c r="M414" i="2"/>
  <c r="M449" i="2"/>
  <c r="N532" i="2"/>
  <c r="M532" i="2"/>
  <c r="M305" i="2"/>
  <c r="N305" i="2"/>
  <c r="M426" i="2"/>
  <c r="N451" i="2"/>
  <c r="M199" i="2"/>
  <c r="N199" i="2"/>
  <c r="M464" i="2"/>
  <c r="N208" i="2"/>
  <c r="M208" i="2"/>
  <c r="N111" i="2"/>
  <c r="AC791" i="1"/>
  <c r="AC963" i="1"/>
  <c r="AC453" i="1"/>
  <c r="AC909" i="1"/>
  <c r="AC552" i="1"/>
  <c r="K363" i="16"/>
  <c r="J460" i="16"/>
  <c r="J317" i="16"/>
  <c r="K408" i="16"/>
  <c r="K406" i="16"/>
  <c r="K387" i="16"/>
  <c r="K394" i="16"/>
  <c r="K393" i="16"/>
  <c r="K399" i="16"/>
  <c r="K396" i="16"/>
  <c r="K401" i="16"/>
  <c r="K407" i="16"/>
  <c r="K395" i="16"/>
  <c r="K402" i="16"/>
  <c r="K404" i="16"/>
  <c r="K405" i="16"/>
  <c r="J165" i="16"/>
  <c r="J111" i="16"/>
  <c r="N1267" i="2"/>
  <c r="M1267" i="2"/>
  <c r="N1150" i="2"/>
  <c r="M1089" i="2"/>
  <c r="N561" i="2"/>
  <c r="M561" i="2"/>
  <c r="M688" i="2"/>
  <c r="M513" i="2"/>
  <c r="M1268" i="4"/>
  <c r="L1268" i="4"/>
  <c r="M78" i="4"/>
  <c r="L78" i="4"/>
  <c r="M102" i="4"/>
  <c r="L102" i="4"/>
  <c r="M157" i="4"/>
  <c r="L157" i="4"/>
  <c r="L502" i="4"/>
  <c r="M502" i="4"/>
  <c r="L864" i="4"/>
  <c r="M864" i="4"/>
  <c r="M1233" i="4"/>
  <c r="L1233" i="4"/>
  <c r="M1259" i="4"/>
  <c r="L1259" i="4"/>
  <c r="M1227" i="4"/>
  <c r="L1227" i="4"/>
  <c r="M1195" i="4"/>
  <c r="L1195" i="4"/>
  <c r="M1170" i="4"/>
  <c r="L1170" i="4"/>
  <c r="M1165" i="4"/>
  <c r="L1165" i="4"/>
  <c r="L1087" i="4"/>
  <c r="M1087" i="4"/>
  <c r="L1055" i="4"/>
  <c r="M1055" i="4"/>
  <c r="L1023" i="4"/>
  <c r="M1023" i="4"/>
  <c r="M939" i="4"/>
  <c r="L939" i="4"/>
  <c r="M955" i="4"/>
  <c r="L955" i="4"/>
  <c r="L944" i="4"/>
  <c r="M944" i="4"/>
  <c r="M865" i="4"/>
  <c r="L865" i="4"/>
  <c r="L858" i="4"/>
  <c r="M858" i="4"/>
  <c r="M851" i="4"/>
  <c r="L851" i="4"/>
  <c r="M756" i="4"/>
  <c r="L756" i="4"/>
  <c r="M857" i="4"/>
  <c r="L857" i="4"/>
  <c r="M562" i="4"/>
  <c r="L562" i="4"/>
  <c r="L776" i="4"/>
  <c r="M776" i="4"/>
  <c r="M633" i="4"/>
  <c r="L633" i="4"/>
  <c r="M677" i="4"/>
  <c r="L677" i="4"/>
  <c r="L580" i="4"/>
  <c r="M580" i="4"/>
  <c r="L552" i="4"/>
  <c r="M552" i="4"/>
  <c r="L665" i="4"/>
  <c r="M665" i="4"/>
  <c r="L437" i="4"/>
  <c r="M437" i="4"/>
  <c r="M482" i="4"/>
  <c r="L482" i="4"/>
  <c r="L488" i="4"/>
  <c r="M488" i="4"/>
  <c r="L469" i="4"/>
  <c r="M469" i="4"/>
  <c r="M386" i="4"/>
  <c r="L386" i="4"/>
  <c r="L362" i="4"/>
  <c r="M362" i="4"/>
  <c r="L524" i="4"/>
  <c r="M524" i="4"/>
  <c r="M238" i="4"/>
  <c r="L238" i="4"/>
  <c r="L99" i="4"/>
  <c r="M99" i="4"/>
  <c r="M173" i="4"/>
  <c r="L173" i="4"/>
  <c r="M109" i="4"/>
  <c r="L109" i="4"/>
  <c r="L286" i="4"/>
  <c r="M286" i="4"/>
  <c r="N1296" i="2"/>
  <c r="M1296" i="2"/>
  <c r="N1167" i="2"/>
  <c r="M1167" i="2"/>
  <c r="N1261" i="2"/>
  <c r="M1261" i="2"/>
  <c r="M1196" i="2"/>
  <c r="N1196" i="2"/>
  <c r="N1287" i="2"/>
  <c r="M1287" i="2"/>
  <c r="M339" i="4"/>
  <c r="L339" i="4"/>
  <c r="N1197" i="2"/>
  <c r="M1197" i="2"/>
  <c r="N1103" i="2"/>
  <c r="M1103" i="2"/>
  <c r="N1273" i="2"/>
  <c r="M1273" i="2"/>
  <c r="N1144" i="2"/>
  <c r="M1144" i="2"/>
  <c r="N920" i="2"/>
  <c r="M920" i="2"/>
  <c r="N1069" i="2"/>
  <c r="N841" i="2"/>
  <c r="M841" i="2"/>
  <c r="M1054" i="2"/>
  <c r="N889" i="2"/>
  <c r="M889" i="2"/>
  <c r="N1096" i="2"/>
  <c r="N943" i="2"/>
  <c r="M1076" i="2"/>
  <c r="M969" i="2"/>
  <c r="N1088" i="2"/>
  <c r="M962" i="2"/>
  <c r="N1146" i="2"/>
  <c r="M974" i="2"/>
  <c r="N1142" i="2"/>
  <c r="N986" i="2"/>
  <c r="N1105" i="2"/>
  <c r="N874" i="2"/>
  <c r="M874" i="2"/>
  <c r="N1036" i="2"/>
  <c r="N881" i="2"/>
  <c r="N1047" i="2"/>
  <c r="N917" i="2"/>
  <c r="M917" i="2"/>
  <c r="M1062" i="2"/>
  <c r="M1249" i="2"/>
  <c r="N1046" i="2"/>
  <c r="N883" i="2"/>
  <c r="N1118" i="2"/>
  <c r="N945" i="2"/>
  <c r="M1145" i="2"/>
  <c r="N961" i="2"/>
  <c r="M1055" i="2"/>
  <c r="N894" i="2"/>
  <c r="M894" i="2"/>
  <c r="M725" i="2"/>
  <c r="N633" i="2"/>
  <c r="M808" i="2"/>
  <c r="N662" i="2"/>
  <c r="N843" i="2"/>
  <c r="M843" i="2"/>
  <c r="M656" i="2"/>
  <c r="N750" i="2"/>
  <c r="N615" i="2"/>
  <c r="M721" i="2"/>
  <c r="N578" i="2"/>
  <c r="M578" i="2"/>
  <c r="M724" i="2"/>
  <c r="N635" i="2"/>
  <c r="M775" i="2"/>
  <c r="N664" i="2"/>
  <c r="N824" i="2"/>
  <c r="M824" i="2"/>
  <c r="M847" i="2"/>
  <c r="N611" i="2"/>
  <c r="N691" i="2"/>
  <c r="M758" i="2"/>
  <c r="N777" i="2"/>
  <c r="M859" i="2"/>
  <c r="M591" i="2"/>
  <c r="M373" i="2"/>
  <c r="N489" i="2"/>
  <c r="M684" i="2"/>
  <c r="M552" i="2"/>
  <c r="M490" i="2"/>
  <c r="N353" i="2"/>
  <c r="M353" i="2"/>
  <c r="N395" i="2"/>
  <c r="M398" i="2"/>
  <c r="N449" i="2"/>
  <c r="M289" i="2"/>
  <c r="N289" i="2"/>
  <c r="M410" i="2"/>
  <c r="M493" i="2"/>
  <c r="N419" i="2"/>
  <c r="M183" i="2"/>
  <c r="N464" i="2"/>
  <c r="AC1299" i="1"/>
  <c r="AC1122" i="1"/>
  <c r="AC1128" i="1"/>
  <c r="AC1153" i="1"/>
  <c r="M257" i="2"/>
  <c r="N257" i="2"/>
  <c r="AC1063" i="1"/>
  <c r="AC846" i="1"/>
  <c r="AC182" i="1"/>
  <c r="AC405" i="1"/>
  <c r="AC311" i="1"/>
  <c r="K384" i="16"/>
  <c r="K371" i="16"/>
  <c r="K377" i="16"/>
  <c r="K383" i="16"/>
  <c r="K381" i="16"/>
  <c r="K380" i="16"/>
  <c r="K379" i="16"/>
  <c r="K362" i="16"/>
  <c r="K359" i="16"/>
  <c r="K366" i="16"/>
  <c r="K370" i="16"/>
  <c r="K367" i="16"/>
  <c r="K365" i="16"/>
  <c r="K374" i="16"/>
  <c r="K364" i="16"/>
  <c r="K361" i="16"/>
  <c r="K378" i="16"/>
  <c r="K369" i="16"/>
  <c r="K372" i="16"/>
  <c r="J348" i="16"/>
  <c r="J124" i="16"/>
  <c r="M265" i="2"/>
  <c r="N265" i="2"/>
  <c r="N260" i="2"/>
  <c r="M260" i="2"/>
  <c r="N325" i="2"/>
  <c r="N197" i="2"/>
  <c r="N193" i="2"/>
  <c r="M105" i="2"/>
  <c r="AC1283" i="1"/>
  <c r="AC1267" i="1"/>
  <c r="AC1251" i="1"/>
  <c r="AC1235" i="1"/>
  <c r="AC1219" i="1"/>
  <c r="AC1203" i="1"/>
  <c r="AC1187" i="1"/>
  <c r="AC1171" i="1"/>
  <c r="AC1155" i="1"/>
  <c r="AC1139" i="1"/>
  <c r="AC1123" i="1"/>
  <c r="AC1295" i="1"/>
  <c r="AC1302" i="1"/>
  <c r="AC1286" i="1"/>
  <c r="AC1270" i="1"/>
  <c r="AC1254" i="1"/>
  <c r="AC1238" i="1"/>
  <c r="AC1222" i="1"/>
  <c r="AC1206" i="1"/>
  <c r="AC1190" i="1"/>
  <c r="AC1174" i="1"/>
  <c r="AC1158" i="1"/>
  <c r="AC1293" i="1"/>
  <c r="AC1277" i="1"/>
  <c r="AC1261" i="1"/>
  <c r="AC1245" i="1"/>
  <c r="AC1229" i="1"/>
  <c r="AC1213" i="1"/>
  <c r="AC1197" i="1"/>
  <c r="AC1181" i="1"/>
  <c r="AC1165" i="1"/>
  <c r="AC1149" i="1"/>
  <c r="AC1179" i="1"/>
  <c r="AC1163" i="1"/>
  <c r="AC1147" i="1"/>
  <c r="AC1131" i="1"/>
  <c r="AC1298" i="1"/>
  <c r="AC1282" i="1"/>
  <c r="AC1266" i="1"/>
  <c r="AC1250" i="1"/>
  <c r="AC1234" i="1"/>
  <c r="AC1218" i="1"/>
  <c r="AC1202" i="1"/>
  <c r="AC1186" i="1"/>
  <c r="AC1170" i="1"/>
  <c r="AC1184" i="1"/>
  <c r="AC1168" i="1"/>
  <c r="AC1292" i="1"/>
  <c r="AC1276" i="1"/>
  <c r="AC1260" i="1"/>
  <c r="AC1244" i="1"/>
  <c r="AC1228" i="1"/>
  <c r="AC1212" i="1"/>
  <c r="AC1196" i="1"/>
  <c r="AC1180" i="1"/>
  <c r="AC1164" i="1"/>
  <c r="AC1148" i="1"/>
  <c r="AC1221" i="1"/>
  <c r="AC1132" i="1"/>
  <c r="AC1253" i="1"/>
  <c r="AC1092" i="1"/>
  <c r="AC1076" i="1"/>
  <c r="AC1060" i="1"/>
  <c r="AC1044" i="1"/>
  <c r="AC1028" i="1"/>
  <c r="AC1012" i="1"/>
  <c r="AC996" i="1"/>
  <c r="AC980" i="1"/>
  <c r="AC964" i="1"/>
  <c r="AC948" i="1"/>
  <c r="AC932" i="1"/>
  <c r="AC916" i="1"/>
  <c r="AC900" i="1"/>
  <c r="AC884" i="1"/>
  <c r="AC868" i="1"/>
  <c r="AC852" i="1"/>
  <c r="AC824" i="1"/>
  <c r="AC820" i="1"/>
  <c r="AC816" i="1"/>
  <c r="AC812" i="1"/>
  <c r="AC1285" i="1"/>
  <c r="AC994" i="1"/>
  <c r="AC978" i="1"/>
  <c r="AC962" i="1"/>
  <c r="AC946" i="1"/>
  <c r="AC930" i="1"/>
  <c r="AC914" i="1"/>
  <c r="AC898" i="1"/>
  <c r="AC882" i="1"/>
  <c r="AC866" i="1"/>
  <c r="AC850" i="1"/>
  <c r="AC795" i="1"/>
  <c r="AC779" i="1"/>
  <c r="AC763" i="1"/>
  <c r="AC1173" i="1"/>
  <c r="AC1104" i="1"/>
  <c r="AC1088" i="1"/>
  <c r="AC1072" i="1"/>
  <c r="AC1056" i="1"/>
  <c r="AC1040" i="1"/>
  <c r="AC1024" i="1"/>
  <c r="AC1008" i="1"/>
  <c r="AC992" i="1"/>
  <c r="AC976" i="1"/>
  <c r="AC960" i="1"/>
  <c r="AC944" i="1"/>
  <c r="AC928" i="1"/>
  <c r="AC912" i="1"/>
  <c r="AC896" i="1"/>
  <c r="AC880" i="1"/>
  <c r="AC864" i="1"/>
  <c r="AC1205" i="1"/>
  <c r="AC1102" i="1"/>
  <c r="AC1086" i="1"/>
  <c r="AC1070" i="1"/>
  <c r="AC1054" i="1"/>
  <c r="AC1038" i="1"/>
  <c r="AC1022" i="1"/>
  <c r="AC1006" i="1"/>
  <c r="AC990" i="1"/>
  <c r="AC974" i="1"/>
  <c r="AC958" i="1"/>
  <c r="AC942" i="1"/>
  <c r="AC926" i="1"/>
  <c r="AC910" i="1"/>
  <c r="AC894" i="1"/>
  <c r="AC878" i="1"/>
  <c r="AC862" i="1"/>
  <c r="AC1237" i="1"/>
  <c r="AC1142" i="1"/>
  <c r="AC1093" i="1"/>
  <c r="AC1077" i="1"/>
  <c r="AC1152" i="1"/>
  <c r="AC1133" i="1"/>
  <c r="AC1115" i="1"/>
  <c r="AC1110" i="1"/>
  <c r="AC1100" i="1"/>
  <c r="AC1084" i="1"/>
  <c r="AC1068" i="1"/>
  <c r="AC1052" i="1"/>
  <c r="AC1036" i="1"/>
  <c r="AC1020" i="1"/>
  <c r="AC1004" i="1"/>
  <c r="AC988" i="1"/>
  <c r="AC972" i="1"/>
  <c r="AC956" i="1"/>
  <c r="AC940" i="1"/>
  <c r="AC924" i="1"/>
  <c r="AC908" i="1"/>
  <c r="AC892" i="1"/>
  <c r="AC876" i="1"/>
  <c r="AC860" i="1"/>
  <c r="AC826" i="1"/>
  <c r="AC822" i="1"/>
  <c r="AC818" i="1"/>
  <c r="AC814" i="1"/>
  <c r="AC810" i="1"/>
  <c r="AC1269" i="1"/>
  <c r="AC1157" i="1"/>
  <c r="AC1098" i="1"/>
  <c r="AC1082" i="1"/>
  <c r="AC1066" i="1"/>
  <c r="AC1050" i="1"/>
  <c r="AC1034" i="1"/>
  <c r="AC1018" i="1"/>
  <c r="AC1002" i="1"/>
  <c r="AC986" i="1"/>
  <c r="AC970" i="1"/>
  <c r="AC954" i="1"/>
  <c r="AC938" i="1"/>
  <c r="AC922" i="1"/>
  <c r="AC906" i="1"/>
  <c r="AC890" i="1"/>
  <c r="AC874" i="1"/>
  <c r="AC858" i="1"/>
  <c r="AC1301" i="1"/>
  <c r="AC1141" i="1"/>
  <c r="AC1120" i="1"/>
  <c r="AC1117" i="1"/>
  <c r="AC1103" i="1"/>
  <c r="AC1087" i="1"/>
  <c r="AC1071" i="1"/>
  <c r="AC1055" i="1"/>
  <c r="AC1039" i="1"/>
  <c r="AC1023" i="1"/>
  <c r="AC1007" i="1"/>
  <c r="AC991" i="1"/>
  <c r="AC975" i="1"/>
  <c r="AC959" i="1"/>
  <c r="AC943" i="1"/>
  <c r="AC927" i="1"/>
  <c r="AC911" i="1"/>
  <c r="AC895" i="1"/>
  <c r="AC879" i="1"/>
  <c r="AC863" i="1"/>
  <c r="AC786" i="1"/>
  <c r="AC770" i="1"/>
  <c r="AC754" i="1"/>
  <c r="AC738" i="1"/>
  <c r="AC722" i="1"/>
  <c r="AC706" i="1"/>
  <c r="AC690" i="1"/>
  <c r="AC674" i="1"/>
  <c r="AC658" i="1"/>
  <c r="AC1032" i="1"/>
  <c r="AC799" i="1"/>
  <c r="AC739" i="1"/>
  <c r="AC713" i="1"/>
  <c r="AC687" i="1"/>
  <c r="AC649" i="1"/>
  <c r="AC625" i="1"/>
  <c r="AC275" i="1"/>
  <c r="AC259" i="1"/>
  <c r="AC243" i="1"/>
  <c r="AC227" i="1"/>
  <c r="AC211" i="1"/>
  <c r="AC195" i="1"/>
  <c r="AC179" i="1"/>
  <c r="AC163" i="1"/>
  <c r="AC147" i="1"/>
  <c r="AC131" i="1"/>
  <c r="AC115" i="1"/>
  <c r="AC99" i="1"/>
  <c r="AC83" i="1"/>
  <c r="AC67" i="1"/>
  <c r="AC51" i="1"/>
  <c r="AC35" i="1"/>
  <c r="AC19" i="1"/>
  <c r="AC3" i="1"/>
  <c r="AC920" i="1"/>
  <c r="AC804" i="1"/>
  <c r="AC719" i="1"/>
  <c r="AC693" i="1"/>
  <c r="AC661" i="1"/>
  <c r="AC655" i="1"/>
  <c r="AC594" i="1"/>
  <c r="AC541" i="1"/>
  <c r="AC520" i="1"/>
  <c r="AC504" i="1"/>
  <c r="AC488" i="1"/>
  <c r="AC472" i="1"/>
  <c r="AC456" i="1"/>
  <c r="AC440" i="1"/>
  <c r="AC424" i="1"/>
  <c r="AC408" i="1"/>
  <c r="AC392" i="1"/>
  <c r="AC376" i="1"/>
  <c r="AC360" i="1"/>
  <c r="AC344" i="1"/>
  <c r="AC328" i="1"/>
  <c r="AC312" i="1"/>
  <c r="AC296" i="1"/>
  <c r="AC280" i="1"/>
  <c r="AC264" i="1"/>
  <c r="AC248" i="1"/>
  <c r="AC232" i="1"/>
  <c r="AC216" i="1"/>
  <c r="AC200" i="1"/>
  <c r="AC184" i="1"/>
  <c r="AC168" i="1"/>
  <c r="AC152" i="1"/>
  <c r="AC136" i="1"/>
  <c r="AC1064" i="1"/>
  <c r="AC809" i="1"/>
  <c r="AC785" i="1"/>
  <c r="AC765" i="1"/>
  <c r="AC745" i="1"/>
  <c r="AC725" i="1"/>
  <c r="AC699" i="1"/>
  <c r="AC680" i="1"/>
  <c r="AC667" i="1"/>
  <c r="AC581" i="1"/>
  <c r="AC569" i="1"/>
  <c r="AC563" i="1"/>
  <c r="AC557" i="1"/>
  <c r="AC546" i="1"/>
  <c r="AC525" i="1"/>
  <c r="AC509" i="1"/>
  <c r="AC493" i="1"/>
  <c r="AC477" i="1"/>
  <c r="AC461" i="1"/>
  <c r="AC445" i="1"/>
  <c r="AC429" i="1"/>
  <c r="AC413" i="1"/>
  <c r="AC397" i="1"/>
  <c r="AC381" i="1"/>
  <c r="AC365" i="1"/>
  <c r="AC349" i="1"/>
  <c r="AC333" i="1"/>
  <c r="AC317" i="1"/>
  <c r="AC301" i="1"/>
  <c r="AC285" i="1"/>
  <c r="AC269" i="1"/>
  <c r="AC253" i="1"/>
  <c r="AC237" i="1"/>
  <c r="AC205" i="1"/>
  <c r="AC952" i="1"/>
  <c r="AC815" i="1"/>
  <c r="AC798" i="1"/>
  <c r="AC771" i="1"/>
  <c r="AC751" i="1"/>
  <c r="AC705" i="1"/>
  <c r="AC673" i="1"/>
  <c r="AC648" i="1"/>
  <c r="AC642" i="1"/>
  <c r="AC587" i="1"/>
  <c r="AC575" i="1"/>
  <c r="AC551" i="1"/>
  <c r="AC535" i="1"/>
  <c r="AC530" i="1"/>
  <c r="AC1096" i="1"/>
  <c r="AC821" i="1"/>
  <c r="AC803" i="1"/>
  <c r="AC757" i="1"/>
  <c r="AC731" i="1"/>
  <c r="AC629" i="1"/>
  <c r="AC617" i="1"/>
  <c r="AC593" i="1"/>
  <c r="AC984" i="1"/>
  <c r="AC827" i="1"/>
  <c r="AC808" i="1"/>
  <c r="AC777" i="1"/>
  <c r="AC737" i="1"/>
  <c r="AC685" i="1"/>
  <c r="AC635" i="1"/>
  <c r="AC562" i="1"/>
  <c r="AC872" i="1"/>
  <c r="AC797" i="1"/>
  <c r="AC717" i="1"/>
  <c r="AC691" i="1"/>
  <c r="AC653" i="1"/>
  <c r="AC641" i="1"/>
  <c r="AC550" i="1"/>
  <c r="AC529" i="1"/>
  <c r="AC513" i="1"/>
  <c r="AC497" i="1"/>
  <c r="AC481" i="1"/>
  <c r="AC465" i="1"/>
  <c r="AC449" i="1"/>
  <c r="AC433" i="1"/>
  <c r="AC417" i="1"/>
  <c r="AC401" i="1"/>
  <c r="AC385" i="1"/>
  <c r="AC369" i="1"/>
  <c r="AC353" i="1"/>
  <c r="AC337" i="1"/>
  <c r="AC321" i="1"/>
  <c r="AC305" i="1"/>
  <c r="AC289" i="1"/>
  <c r="AC273" i="1"/>
  <c r="AC257" i="1"/>
  <c r="AC241" i="1"/>
  <c r="AC225" i="1"/>
  <c r="AC209" i="1"/>
  <c r="AC193" i="1"/>
  <c r="AC177" i="1"/>
  <c r="AC161" i="1"/>
  <c r="AC145" i="1"/>
  <c r="AC129" i="1"/>
  <c r="AC113" i="1"/>
  <c r="AC97" i="1"/>
  <c r="AC81" i="1"/>
  <c r="AC65" i="1"/>
  <c r="AC49" i="1"/>
  <c r="AC33" i="1"/>
  <c r="AC17" i="1"/>
  <c r="AC1136" i="1"/>
  <c r="AC1016" i="1"/>
  <c r="AC802" i="1"/>
  <c r="AC783" i="1"/>
  <c r="AC723" i="1"/>
  <c r="AC697" i="1"/>
  <c r="AC665" i="1"/>
  <c r="AC610" i="1"/>
  <c r="AC904" i="1"/>
  <c r="AC813" i="1"/>
  <c r="AC807" i="1"/>
  <c r="AC789" i="1"/>
  <c r="AC769" i="1"/>
  <c r="AC749" i="1"/>
  <c r="AC703" i="1"/>
  <c r="AC597" i="1"/>
  <c r="AC585" i="1"/>
  <c r="AC561" i="1"/>
  <c r="AC1107" i="1"/>
  <c r="AC1048" i="1"/>
  <c r="AC819" i="1"/>
  <c r="AC755" i="1"/>
  <c r="AC729" i="1"/>
  <c r="AC709" i="1"/>
  <c r="AC677" i="1"/>
  <c r="AC603" i="1"/>
  <c r="AC591" i="1"/>
  <c r="AC549" i="1"/>
  <c r="AC528" i="1"/>
  <c r="AC512" i="1"/>
  <c r="AC496" i="1"/>
  <c r="AC480" i="1"/>
  <c r="AC464" i="1"/>
  <c r="AC448" i="1"/>
  <c r="AC432" i="1"/>
  <c r="AC416" i="1"/>
  <c r="AC400" i="1"/>
  <c r="AC384" i="1"/>
  <c r="AC368" i="1"/>
  <c r="AC352" i="1"/>
  <c r="AC336" i="1"/>
  <c r="AC320" i="1"/>
  <c r="AC304" i="1"/>
  <c r="AC288" i="1"/>
  <c r="AC272" i="1"/>
  <c r="AC256" i="1"/>
  <c r="AC240" i="1"/>
  <c r="AC224" i="1"/>
  <c r="AC208" i="1"/>
  <c r="AC192" i="1"/>
  <c r="AC176" i="1"/>
  <c r="AC160" i="1"/>
  <c r="AC144" i="1"/>
  <c r="AC128" i="1"/>
  <c r="AC112" i="1"/>
  <c r="AC96" i="1"/>
  <c r="AC80" i="1"/>
  <c r="AC64" i="1"/>
  <c r="AC48" i="1"/>
  <c r="AC32" i="1"/>
  <c r="AC16" i="1"/>
  <c r="AC936" i="1"/>
  <c r="AC825" i="1"/>
  <c r="AC801" i="1"/>
  <c r="AC735" i="1"/>
  <c r="AC683" i="1"/>
  <c r="AC645" i="1"/>
  <c r="AC633" i="1"/>
  <c r="AC609" i="1"/>
  <c r="AC1189" i="1"/>
  <c r="AC1080" i="1"/>
  <c r="AC806" i="1"/>
  <c r="AC761" i="1"/>
  <c r="AC741" i="1"/>
  <c r="AC715" i="1"/>
  <c r="AC689" i="1"/>
  <c r="AC651" i="1"/>
  <c r="AC639" i="1"/>
  <c r="AC596" i="1"/>
  <c r="AC584" i="1"/>
  <c r="AC578" i="1"/>
  <c r="AC543" i="1"/>
  <c r="AC522" i="1"/>
  <c r="AC506" i="1"/>
  <c r="AC490" i="1"/>
  <c r="AC474" i="1"/>
  <c r="AC458" i="1"/>
  <c r="AC442" i="1"/>
  <c r="AC426" i="1"/>
  <c r="AC410" i="1"/>
  <c r="AC394" i="1"/>
  <c r="AC378" i="1"/>
  <c r="AC362" i="1"/>
  <c r="AC346" i="1"/>
  <c r="AC330" i="1"/>
  <c r="AC314" i="1"/>
  <c r="AC298" i="1"/>
  <c r="AC282" i="1"/>
  <c r="AC266" i="1"/>
  <c r="AC250" i="1"/>
  <c r="AC234" i="1"/>
  <c r="AC218" i="1"/>
  <c r="AC202" i="1"/>
  <c r="AC186" i="1"/>
  <c r="AC170" i="1"/>
  <c r="AC154" i="1"/>
  <c r="AC138" i="1"/>
  <c r="AC122" i="1"/>
  <c r="AC106" i="1"/>
  <c r="AC90" i="1"/>
  <c r="AC74" i="1"/>
  <c r="AC58" i="1"/>
  <c r="AC42" i="1"/>
  <c r="AC26" i="1"/>
  <c r="AC10" i="1"/>
  <c r="AC968" i="1"/>
  <c r="AC781" i="1"/>
  <c r="AC721" i="1"/>
  <c r="AC657" i="1"/>
  <c r="AC565" i="1"/>
  <c r="AC888" i="1"/>
  <c r="AC823" i="1"/>
  <c r="AC793" i="1"/>
  <c r="AC733" i="1"/>
  <c r="AC681" i="1"/>
  <c r="AC619" i="1"/>
  <c r="AC607" i="1"/>
  <c r="AC564" i="1"/>
  <c r="AC547" i="1"/>
  <c r="AC526" i="1"/>
  <c r="AC510" i="1"/>
  <c r="AC494" i="1"/>
  <c r="AC478" i="1"/>
  <c r="AC462" i="1"/>
  <c r="AC446" i="1"/>
  <c r="AC430" i="1"/>
  <c r="AC414" i="1"/>
  <c r="AC398" i="1"/>
  <c r="AC382" i="1"/>
  <c r="AC366" i="1"/>
  <c r="AC350" i="1"/>
  <c r="AC334" i="1"/>
  <c r="AC318" i="1"/>
  <c r="AC302" i="1"/>
  <c r="AC286" i="1"/>
  <c r="AC270" i="1"/>
  <c r="AC254" i="1"/>
  <c r="AC238" i="1"/>
  <c r="AC222" i="1"/>
  <c r="AC206" i="1"/>
  <c r="AC190" i="1"/>
  <c r="AC174" i="1"/>
  <c r="AC158" i="1"/>
  <c r="AC142" i="1"/>
  <c r="AC126" i="1"/>
  <c r="AC110" i="1"/>
  <c r="AC94" i="1"/>
  <c r="AC78" i="1"/>
  <c r="AC62" i="1"/>
  <c r="AC46" i="1"/>
  <c r="AC30" i="1"/>
  <c r="AC14" i="1"/>
  <c r="AC589" i="1"/>
  <c r="AC521" i="1"/>
  <c r="AC393" i="1"/>
  <c r="AC265" i="1"/>
  <c r="AC137" i="1"/>
  <c r="AC9" i="1"/>
  <c r="AC811" i="1"/>
  <c r="AC773" i="1"/>
  <c r="AC626" i="1"/>
  <c r="AC505" i="1"/>
  <c r="AC377" i="1"/>
  <c r="AC249" i="1"/>
  <c r="AC121" i="1"/>
  <c r="AC595" i="1"/>
  <c r="AC542" i="1"/>
  <c r="AC1105" i="1"/>
  <c r="AC856" i="1"/>
  <c r="AC489" i="1"/>
  <c r="AC361" i="1"/>
  <c r="AC233" i="1"/>
  <c r="AC105" i="1"/>
  <c r="AC1112" i="1"/>
  <c r="AC817" i="1"/>
  <c r="AC787" i="1"/>
  <c r="AC632" i="1"/>
  <c r="AC601" i="1"/>
  <c r="AC571" i="1"/>
  <c r="AC473" i="1"/>
  <c r="AC345" i="1"/>
  <c r="AC217" i="1"/>
  <c r="AC89" i="1"/>
  <c r="AC701" i="1"/>
  <c r="AC420" i="1"/>
  <c r="AC292" i="1"/>
  <c r="AC164" i="1"/>
  <c r="AC36" i="1"/>
  <c r="AC1126" i="1"/>
  <c r="AC457" i="1"/>
  <c r="AC329" i="1"/>
  <c r="AC201" i="1"/>
  <c r="AC73" i="1"/>
  <c r="AC747" i="1"/>
  <c r="AC669" i="1"/>
  <c r="AC577" i="1"/>
  <c r="AC532" i="1"/>
  <c r="AC404" i="1"/>
  <c r="AC276" i="1"/>
  <c r="AC148" i="1"/>
  <c r="AC20" i="1"/>
  <c r="AC800" i="1"/>
  <c r="AC707" i="1"/>
  <c r="AC441" i="1"/>
  <c r="AC313" i="1"/>
  <c r="AC185" i="1"/>
  <c r="AC57" i="1"/>
  <c r="AC613" i="1"/>
  <c r="AC805" i="1"/>
  <c r="AC767" i="1"/>
  <c r="AC559" i="1"/>
  <c r="AC484" i="1"/>
  <c r="AC356" i="1"/>
  <c r="AC228" i="1"/>
  <c r="AC100" i="1"/>
  <c r="AC675" i="1"/>
  <c r="AC753" i="1"/>
  <c r="AC1000" i="1"/>
  <c r="AC553" i="1"/>
  <c r="AC537" i="1"/>
  <c r="AC425" i="1"/>
  <c r="AC409" i="1"/>
  <c r="AC297" i="1"/>
  <c r="AC281" i="1"/>
  <c r="AC153" i="1"/>
  <c r="AC41" i="1"/>
  <c r="AC644" i="1"/>
  <c r="AC25" i="1"/>
  <c r="AC169" i="1"/>
  <c r="AC463" i="1"/>
  <c r="L487" i="16"/>
  <c r="L480" i="16"/>
  <c r="L444" i="16"/>
  <c r="L447" i="16"/>
  <c r="L391" i="16"/>
  <c r="J399" i="16"/>
  <c r="L401" i="16"/>
  <c r="J410" i="16"/>
  <c r="L412" i="16"/>
  <c r="J324" i="16"/>
  <c r="K368" i="16"/>
  <c r="J351" i="16"/>
  <c r="J296" i="16"/>
  <c r="J294" i="16"/>
  <c r="J307" i="16"/>
  <c r="J306" i="16"/>
  <c r="J289" i="16"/>
  <c r="K216" i="16"/>
  <c r="K302" i="16"/>
  <c r="K266" i="16"/>
  <c r="K234" i="16"/>
  <c r="K176" i="16"/>
  <c r="K144" i="16"/>
  <c r="L153" i="16"/>
  <c r="K195" i="16"/>
  <c r="K189" i="16"/>
  <c r="J118" i="16"/>
  <c r="K183" i="16"/>
  <c r="L155" i="16"/>
  <c r="J147" i="16"/>
  <c r="J164" i="16"/>
  <c r="L166" i="16"/>
  <c r="J96" i="16"/>
  <c r="J197" i="16"/>
  <c r="L119" i="16"/>
  <c r="J213" i="16"/>
  <c r="J151" i="16"/>
  <c r="K140" i="16"/>
  <c r="N164" i="2"/>
  <c r="M164" i="2"/>
  <c r="N132" i="2"/>
  <c r="M132" i="2"/>
  <c r="M237" i="2"/>
  <c r="N237" i="2"/>
  <c r="N112" i="2"/>
  <c r="M112" i="2"/>
  <c r="N240" i="2"/>
  <c r="M240" i="2"/>
  <c r="M233" i="2"/>
  <c r="N233" i="2"/>
  <c r="N272" i="2"/>
  <c r="M272" i="2"/>
  <c r="M177" i="2"/>
  <c r="M101" i="2"/>
  <c r="L479" i="16"/>
  <c r="L498" i="16"/>
  <c r="L499" i="16"/>
  <c r="J413" i="16"/>
  <c r="L439" i="16"/>
  <c r="L383" i="16"/>
  <c r="L393" i="16"/>
  <c r="J402" i="16"/>
  <c r="J355" i="16"/>
  <c r="J316" i="16"/>
  <c r="L420" i="16"/>
  <c r="J309" i="16"/>
  <c r="J278" i="16"/>
  <c r="J353" i="16"/>
  <c r="J344" i="16"/>
  <c r="K227" i="16"/>
  <c r="J200" i="16"/>
  <c r="L145" i="16"/>
  <c r="L185" i="16"/>
  <c r="K153" i="16"/>
  <c r="K126" i="16"/>
  <c r="J177" i="16"/>
  <c r="J110" i="16"/>
  <c r="K146" i="16"/>
  <c r="Q8" i="7"/>
  <c r="L147" i="16"/>
  <c r="K175" i="16"/>
  <c r="K109" i="16"/>
  <c r="K116" i="16"/>
  <c r="J133" i="16"/>
  <c r="K119" i="16"/>
  <c r="J156" i="16"/>
  <c r="L158" i="16"/>
  <c r="K135" i="16"/>
  <c r="K158" i="16"/>
  <c r="L175" i="16"/>
  <c r="L111" i="16"/>
  <c r="K103" i="16"/>
  <c r="N575" i="2"/>
  <c r="M575" i="2"/>
  <c r="N562" i="2"/>
  <c r="M562" i="2"/>
  <c r="N502" i="2"/>
  <c r="M502" i="2"/>
  <c r="N524" i="2"/>
  <c r="M524" i="2"/>
  <c r="N495" i="2"/>
  <c r="M495" i="2"/>
  <c r="M315" i="2"/>
  <c r="N315" i="2"/>
  <c r="N520" i="2"/>
  <c r="M520" i="2"/>
  <c r="N361" i="2"/>
  <c r="M361" i="2"/>
  <c r="N230" i="2"/>
  <c r="M230" i="2"/>
  <c r="N519" i="2"/>
  <c r="M519" i="2"/>
  <c r="N284" i="2"/>
  <c r="M284" i="2"/>
  <c r="N162" i="2"/>
  <c r="M162" i="2"/>
  <c r="M221" i="2"/>
  <c r="N221" i="2"/>
  <c r="N108" i="2"/>
  <c r="M108" i="2"/>
  <c r="N224" i="2"/>
  <c r="M224" i="2"/>
  <c r="M120" i="2"/>
  <c r="N492" i="2"/>
  <c r="N217" i="2"/>
  <c r="M111" i="2"/>
  <c r="N258" i="2"/>
  <c r="M258" i="2"/>
  <c r="N143" i="2"/>
  <c r="M149" i="2"/>
  <c r="M769" i="2"/>
  <c r="M235" i="2"/>
  <c r="M341" i="2"/>
  <c r="M213" i="2"/>
  <c r="N213" i="2"/>
  <c r="AC746" i="1"/>
  <c r="AC588" i="1"/>
  <c r="AC887" i="1"/>
  <c r="AC1146" i="1"/>
  <c r="AC828" i="1"/>
  <c r="AC692" i="1"/>
  <c r="AC1095" i="1"/>
  <c r="AC833" i="1"/>
  <c r="AC684" i="1"/>
  <c r="AC950" i="1"/>
  <c r="AC640" i="1"/>
  <c r="N177" i="2"/>
  <c r="AC788" i="1"/>
  <c r="AC1021" i="1"/>
  <c r="AC602" i="1"/>
  <c r="AC941" i="1"/>
  <c r="AC627" i="1"/>
  <c r="AC130" i="1"/>
  <c r="AC69" i="1"/>
  <c r="AC415" i="1"/>
  <c r="AC935" i="1"/>
  <c r="AC203" i="1"/>
  <c r="AC421" i="1"/>
  <c r="AC511" i="1"/>
  <c r="AC82" i="1"/>
  <c r="AC375" i="1"/>
  <c r="AC540" i="1"/>
  <c r="AC111" i="1"/>
  <c r="AC359" i="1"/>
  <c r="AC411" i="1"/>
  <c r="AC1079" i="1"/>
  <c r="AC72" i="1"/>
  <c r="AC101" i="1"/>
  <c r="AC198" i="1"/>
  <c r="AC682" i="1"/>
  <c r="AC380" i="1"/>
  <c r="AC260" i="1"/>
  <c r="AC116" i="1"/>
  <c r="AC162" i="1"/>
  <c r="L505" i="16"/>
  <c r="L506" i="16"/>
  <c r="L433" i="16"/>
  <c r="J420" i="16"/>
  <c r="J438" i="16"/>
  <c r="L406" i="16"/>
  <c r="L435" i="16"/>
  <c r="L384" i="16"/>
  <c r="L370" i="16"/>
  <c r="L395" i="16"/>
  <c r="J291" i="16"/>
  <c r="L372" i="16"/>
  <c r="J342" i="16"/>
  <c r="L404" i="16"/>
  <c r="J295" i="16"/>
  <c r="J254" i="16"/>
  <c r="J247" i="16"/>
  <c r="K287" i="16"/>
  <c r="J265" i="16"/>
  <c r="J234" i="16"/>
  <c r="K244" i="16"/>
  <c r="J252" i="16"/>
  <c r="K173" i="16"/>
  <c r="J144" i="16"/>
  <c r="J274" i="16"/>
  <c r="J268" i="16"/>
  <c r="L170" i="16"/>
  <c r="J106" i="16"/>
  <c r="K178" i="16"/>
  <c r="J146" i="16"/>
  <c r="K127" i="16"/>
  <c r="K269" i="16"/>
  <c r="J129" i="16"/>
  <c r="K253" i="16"/>
  <c r="L149" i="16"/>
  <c r="J157" i="16"/>
  <c r="K205" i="16"/>
  <c r="J174" i="16"/>
  <c r="L107" i="16"/>
  <c r="J143" i="16"/>
  <c r="M229" i="2"/>
  <c r="N229" i="2"/>
  <c r="L385" i="16"/>
  <c r="J357" i="16"/>
  <c r="L396" i="16"/>
  <c r="J308" i="16"/>
  <c r="J403" i="16"/>
  <c r="J301" i="16"/>
  <c r="J336" i="16"/>
  <c r="K342" i="16"/>
  <c r="K338" i="16"/>
  <c r="J275" i="16"/>
  <c r="K258" i="16"/>
  <c r="K226" i="16"/>
  <c r="J243" i="16"/>
  <c r="K310" i="16"/>
  <c r="K157" i="16"/>
  <c r="J169" i="16"/>
  <c r="J102" i="16"/>
  <c r="L141" i="16"/>
  <c r="J125" i="16"/>
  <c r="J148" i="16"/>
  <c r="L150" i="16"/>
  <c r="K197" i="16"/>
  <c r="L167" i="16"/>
  <c r="L103" i="16"/>
  <c r="J139" i="16"/>
  <c r="N570" i="2"/>
  <c r="M570" i="2"/>
  <c r="N831" i="2"/>
  <c r="M831" i="2"/>
  <c r="N354" i="2"/>
  <c r="M354" i="2"/>
  <c r="N367" i="2"/>
  <c r="M367" i="2"/>
  <c r="N306" i="2"/>
  <c r="M306" i="2"/>
  <c r="M283" i="2"/>
  <c r="N283" i="2"/>
  <c r="N345" i="2"/>
  <c r="M345" i="2"/>
  <c r="N543" i="2"/>
  <c r="M543" i="2"/>
  <c r="M307" i="2"/>
  <c r="N307" i="2"/>
  <c r="N204" i="2"/>
  <c r="M204" i="2"/>
  <c r="N158" i="2"/>
  <c r="M158" i="2"/>
  <c r="N318" i="2"/>
  <c r="M318" i="2"/>
  <c r="N100" i="2"/>
  <c r="M100" i="2"/>
  <c r="M192" i="2"/>
  <c r="N349" i="2"/>
  <c r="M277" i="2"/>
  <c r="N201" i="2"/>
  <c r="M107" i="2"/>
  <c r="N125" i="2"/>
  <c r="N270" i="2"/>
  <c r="M270" i="2"/>
  <c r="M133" i="2"/>
  <c r="M586" i="2"/>
  <c r="M219" i="2"/>
  <c r="N266" i="2"/>
  <c r="M266" i="2"/>
  <c r="N250" i="2"/>
  <c r="AC993" i="1"/>
  <c r="AC700" i="1"/>
  <c r="AC861" i="1"/>
  <c r="AC599" i="1"/>
  <c r="AC847" i="1"/>
  <c r="AC1069" i="1"/>
  <c r="AC634" i="1"/>
  <c r="AC917" i="1"/>
  <c r="N161" i="2"/>
  <c r="AC748" i="1"/>
  <c r="AC1001" i="1"/>
  <c r="N269" i="2"/>
  <c r="AC921" i="1"/>
  <c r="AC514" i="1"/>
  <c r="AC92" i="1"/>
  <c r="AC39" i="1"/>
  <c r="AC355" i="1"/>
  <c r="AC580" i="1"/>
  <c r="AC695" i="1"/>
  <c r="AC173" i="1"/>
  <c r="AC391" i="1"/>
  <c r="AC451" i="1"/>
  <c r="AC44" i="1"/>
  <c r="AC262" i="1"/>
  <c r="AC450" i="1"/>
  <c r="AC43" i="1"/>
  <c r="AC246" i="1"/>
  <c r="AC351" i="1"/>
  <c r="AC830" i="1"/>
  <c r="AC71" i="1"/>
  <c r="AC85" i="1"/>
  <c r="AC508" i="1"/>
  <c r="AC364" i="1"/>
  <c r="AC244" i="1"/>
  <c r="AC84" i="1"/>
  <c r="AC34" i="1"/>
  <c r="L509" i="16"/>
  <c r="AC11" i="1"/>
  <c r="AC146" i="1"/>
  <c r="L462" i="16"/>
  <c r="L489" i="16"/>
  <c r="L425" i="16"/>
  <c r="L461" i="16"/>
  <c r="J434" i="16"/>
  <c r="L398" i="16"/>
  <c r="L427" i="16"/>
  <c r="L387" i="16"/>
  <c r="J345" i="16"/>
  <c r="J283" i="16"/>
  <c r="J334" i="16"/>
  <c r="J287" i="16"/>
  <c r="J246" i="16"/>
  <c r="J239" i="16"/>
  <c r="K240" i="16"/>
  <c r="K249" i="16"/>
  <c r="K217" i="16"/>
  <c r="J257" i="16"/>
  <c r="K219" i="16"/>
  <c r="J244" i="16"/>
  <c r="K392" i="16"/>
  <c r="L142" i="16"/>
  <c r="K122" i="16"/>
  <c r="L162" i="16"/>
  <c r="J98" i="16"/>
  <c r="K132" i="16"/>
  <c r="L133" i="16"/>
  <c r="K155" i="16"/>
  <c r="J121" i="16"/>
  <c r="K156" i="16"/>
  <c r="J248" i="16"/>
  <c r="L140" i="16"/>
  <c r="K128" i="16"/>
  <c r="J149" i="16"/>
  <c r="J166" i="16"/>
  <c r="J135" i="16"/>
  <c r="N565" i="2"/>
  <c r="M565" i="2"/>
  <c r="N560" i="2"/>
  <c r="M560" i="2"/>
  <c r="N806" i="2"/>
  <c r="M806" i="2"/>
  <c r="N346" i="2"/>
  <c r="M346" i="2"/>
  <c r="N359" i="2"/>
  <c r="M359" i="2"/>
  <c r="N290" i="2"/>
  <c r="M290" i="2"/>
  <c r="N533" i="2"/>
  <c r="M533" i="2"/>
  <c r="M337" i="2"/>
  <c r="N337" i="2"/>
  <c r="M291" i="2"/>
  <c r="N291" i="2"/>
  <c r="N188" i="2"/>
  <c r="M188" i="2"/>
  <c r="N156" i="2"/>
  <c r="M156" i="2"/>
  <c r="N302" i="2"/>
  <c r="M302" i="2"/>
  <c r="M416" i="2"/>
  <c r="M189" i="2"/>
  <c r="N192" i="2"/>
  <c r="M271" i="2"/>
  <c r="N271" i="2"/>
  <c r="M252" i="2"/>
  <c r="M201" i="2"/>
  <c r="N107" i="2"/>
  <c r="M267" i="2"/>
  <c r="N267" i="2"/>
  <c r="M242" i="2"/>
  <c r="N133" i="2"/>
  <c r="M618" i="2"/>
  <c r="N203" i="2"/>
  <c r="AC1236" i="1"/>
  <c r="M263" i="2"/>
  <c r="N263" i="2"/>
  <c r="N247" i="2"/>
  <c r="AC668" i="1"/>
  <c r="AC999" i="1"/>
  <c r="AC1097" i="1"/>
  <c r="AC849" i="1"/>
  <c r="AC1051" i="1"/>
  <c r="AC778" i="1"/>
  <c r="AC939" i="1"/>
  <c r="AC1109" i="1"/>
  <c r="AC1043" i="1"/>
  <c r="AC840" i="1"/>
  <c r="AC1003" i="1"/>
  <c r="AC622" i="1"/>
  <c r="AC1094" i="1"/>
  <c r="AC782" i="1"/>
  <c r="M145" i="2"/>
  <c r="AC949" i="1"/>
  <c r="AC702" i="1"/>
  <c r="M269" i="2"/>
  <c r="AC499" i="1"/>
  <c r="AC77" i="1"/>
  <c r="AC24" i="1"/>
  <c r="AC347" i="1"/>
  <c r="AC437" i="1"/>
  <c r="AC664" i="1"/>
  <c r="AC143" i="1"/>
  <c r="AC293" i="1"/>
  <c r="AC443" i="1"/>
  <c r="AC29" i="1"/>
  <c r="AC247" i="1"/>
  <c r="AC435" i="1"/>
  <c r="AC28" i="1"/>
  <c r="AC231" i="1"/>
  <c r="AC306" i="1"/>
  <c r="AC637" i="1"/>
  <c r="AC621" i="1"/>
  <c r="AC56" i="1"/>
  <c r="AC70" i="1"/>
  <c r="AC500" i="1"/>
  <c r="AC340" i="1"/>
  <c r="AC236" i="1"/>
  <c r="AC68" i="1"/>
  <c r="L456" i="16"/>
  <c r="J424" i="16"/>
  <c r="L442" i="16"/>
  <c r="J397" i="16"/>
  <c r="L377" i="16"/>
  <c r="J282" i="16"/>
  <c r="J356" i="16"/>
  <c r="J347" i="16"/>
  <c r="J300" i="16"/>
  <c r="J363" i="16"/>
  <c r="J293" i="16"/>
  <c r="J328" i="16"/>
  <c r="J364" i="16"/>
  <c r="K259" i="16"/>
  <c r="J235" i="16"/>
  <c r="K236" i="16"/>
  <c r="L138" i="16"/>
  <c r="K145" i="16"/>
  <c r="K245" i="16"/>
  <c r="J161" i="16"/>
  <c r="L129" i="16"/>
  <c r="K125" i="16"/>
  <c r="J117" i="16"/>
  <c r="L136" i="16"/>
  <c r="J140" i="16"/>
  <c r="J185" i="16"/>
  <c r="K150" i="16"/>
  <c r="L159" i="16"/>
  <c r="J189" i="16"/>
  <c r="J187" i="16"/>
  <c r="J127" i="16"/>
  <c r="L508" i="16"/>
  <c r="L491" i="16"/>
  <c r="L483" i="16"/>
  <c r="L467" i="16"/>
  <c r="J430" i="16"/>
  <c r="L390" i="16"/>
  <c r="J421" i="16"/>
  <c r="J490" i="16"/>
  <c r="L418" i="16"/>
  <c r="L379" i="16"/>
  <c r="J337" i="16"/>
  <c r="K400" i="16"/>
  <c r="J346" i="16"/>
  <c r="J371" i="16"/>
  <c r="J375" i="16"/>
  <c r="J326" i="16"/>
  <c r="J343" i="16"/>
  <c r="J279" i="16"/>
  <c r="J387" i="16"/>
  <c r="J231" i="16"/>
  <c r="K211" i="16"/>
  <c r="J277" i="16"/>
  <c r="J236" i="16"/>
  <c r="K303" i="16"/>
  <c r="L184" i="16"/>
  <c r="L134" i="16"/>
  <c r="K177" i="16"/>
  <c r="K142" i="16"/>
  <c r="L154" i="16"/>
  <c r="K149" i="16"/>
  <c r="L125" i="16"/>
  <c r="L180" i="16"/>
  <c r="J113" i="16"/>
  <c r="K229" i="16"/>
  <c r="K123" i="16"/>
  <c r="J136" i="16"/>
  <c r="J158" i="16"/>
  <c r="K261" i="16"/>
  <c r="N330" i="2"/>
  <c r="M330" i="2"/>
  <c r="N343" i="2"/>
  <c r="M343" i="2"/>
  <c r="N324" i="2"/>
  <c r="M324" i="2"/>
  <c r="M317" i="2"/>
  <c r="N317" i="2"/>
  <c r="N526" i="2"/>
  <c r="M526" i="2"/>
  <c r="N500" i="2"/>
  <c r="M500" i="2"/>
  <c r="M275" i="2"/>
  <c r="N275" i="2"/>
  <c r="N184" i="2"/>
  <c r="M184" i="2"/>
  <c r="N152" i="2"/>
  <c r="M152" i="2"/>
  <c r="N286" i="2"/>
  <c r="M286" i="2"/>
  <c r="N122" i="2"/>
  <c r="M122" i="2"/>
  <c r="N226" i="2"/>
  <c r="M226" i="2"/>
  <c r="M239" i="2"/>
  <c r="N239" i="2"/>
  <c r="M130" i="2"/>
  <c r="N118" i="2"/>
  <c r="M1092" i="2"/>
  <c r="M187" i="2"/>
  <c r="M228" i="2"/>
  <c r="AC1061" i="1"/>
  <c r="AC615" i="1"/>
  <c r="M123" i="2"/>
  <c r="AC923" i="1"/>
  <c r="AC572" i="1"/>
  <c r="AC836" i="1"/>
  <c r="AC476" i="1"/>
  <c r="AC889" i="1"/>
  <c r="AC287" i="1"/>
  <c r="AC407" i="1"/>
  <c r="AC482" i="1"/>
  <c r="AC75" i="1"/>
  <c r="AC263" i="1"/>
  <c r="AC383" i="1"/>
  <c r="AC1073" i="1"/>
  <c r="AC134" i="1"/>
  <c r="AC412" i="1"/>
  <c r="AC1033" i="1"/>
  <c r="AC118" i="1"/>
  <c r="AC283" i="1"/>
  <c r="AC486" i="1"/>
  <c r="AC568" i="1"/>
  <c r="AC643" i="1"/>
  <c r="AC40" i="1"/>
  <c r="AC468" i="1"/>
  <c r="AC308" i="1"/>
  <c r="AC196" i="1"/>
  <c r="AC290" i="1"/>
  <c r="L507" i="16"/>
  <c r="L476" i="16"/>
  <c r="J462" i="16"/>
  <c r="L397" i="16"/>
  <c r="J417" i="16"/>
  <c r="J339" i="16"/>
  <c r="J292" i="16"/>
  <c r="J349" i="16"/>
  <c r="J285" i="16"/>
  <c r="L380" i="16"/>
  <c r="J320" i="16"/>
  <c r="J241" i="16"/>
  <c r="J379" i="16"/>
  <c r="L376" i="16"/>
  <c r="J227" i="16"/>
  <c r="L190" i="16"/>
  <c r="L104" i="16"/>
  <c r="L137" i="16"/>
  <c r="L146" i="16"/>
  <c r="L114" i="16"/>
  <c r="L169" i="16"/>
  <c r="L130" i="16"/>
  <c r="K221" i="16"/>
  <c r="J153" i="16"/>
  <c r="K111" i="16"/>
  <c r="L121" i="16"/>
  <c r="J179" i="16"/>
  <c r="J109" i="16"/>
  <c r="L128" i="16"/>
  <c r="J132" i="16"/>
  <c r="L151" i="16"/>
  <c r="K213" i="16"/>
  <c r="J182" i="16"/>
  <c r="J131" i="16"/>
  <c r="J150" i="16"/>
  <c r="J116" i="16"/>
  <c r="J172" i="16"/>
  <c r="J137" i="16"/>
  <c r="J119" i="16"/>
  <c r="N923" i="2"/>
  <c r="M923" i="2"/>
  <c r="N531" i="2"/>
  <c r="M531" i="2"/>
  <c r="M311" i="2"/>
  <c r="N311" i="2"/>
  <c r="M335" i="2"/>
  <c r="N335" i="2"/>
  <c r="N308" i="2"/>
  <c r="M308" i="2"/>
  <c r="M301" i="2"/>
  <c r="N301" i="2"/>
  <c r="N510" i="2"/>
  <c r="M510" i="2"/>
  <c r="N363" i="2"/>
  <c r="M363" i="2"/>
  <c r="M211" i="2"/>
  <c r="N211" i="2"/>
  <c r="N182" i="2"/>
  <c r="M182" i="2"/>
  <c r="N150" i="2"/>
  <c r="M150" i="2"/>
  <c r="N222" i="2"/>
  <c r="M222" i="2"/>
  <c r="M157" i="2"/>
  <c r="N210" i="2"/>
  <c r="M210" i="2"/>
  <c r="M249" i="2"/>
  <c r="M169" i="2"/>
  <c r="M223" i="2"/>
  <c r="N223" i="2"/>
  <c r="N130" i="2"/>
  <c r="M114" i="2"/>
  <c r="M1100" i="2"/>
  <c r="N187" i="2"/>
  <c r="N228" i="2"/>
  <c r="AC1156" i="1"/>
  <c r="AC934" i="1"/>
  <c r="AC570" i="1"/>
  <c r="AC1025" i="1"/>
  <c r="AC636" i="1"/>
  <c r="AC764" i="1"/>
  <c r="AC750" i="1"/>
  <c r="AC1010" i="1"/>
  <c r="AC730" i="1"/>
  <c r="AC1151" i="1"/>
  <c r="AC871" i="1"/>
  <c r="AC566" i="1"/>
  <c r="N123" i="2"/>
  <c r="AC560" i="1"/>
  <c r="AC883" i="1"/>
  <c r="AC1059" i="1"/>
  <c r="AC431" i="1"/>
  <c r="AC536" i="1"/>
  <c r="AC242" i="1"/>
  <c r="AC309" i="1"/>
  <c r="AC467" i="1"/>
  <c r="AC60" i="1"/>
  <c r="AC165" i="1"/>
  <c r="AC338" i="1"/>
  <c r="AC119" i="1"/>
  <c r="AC367" i="1"/>
  <c r="AC955" i="1"/>
  <c r="AC103" i="1"/>
  <c r="AC268" i="1"/>
  <c r="AC471" i="1"/>
  <c r="AC545" i="1"/>
  <c r="AC620" i="1"/>
  <c r="AC628" i="1"/>
  <c r="AC452" i="1"/>
  <c r="AC221" i="1"/>
  <c r="AC180" i="1"/>
  <c r="AC605" i="1"/>
  <c r="L503" i="16"/>
  <c r="L446" i="16"/>
  <c r="L493" i="16"/>
  <c r="J498" i="16"/>
  <c r="J496" i="16"/>
  <c r="J509" i="16"/>
  <c r="L445" i="16"/>
  <c r="J470" i="16"/>
  <c r="J396" i="16"/>
  <c r="L423" i="16"/>
  <c r="J474" i="16"/>
  <c r="L382" i="16"/>
  <c r="J368" i="16"/>
  <c r="L410" i="16"/>
  <c r="J482" i="16"/>
  <c r="L371" i="16"/>
  <c r="J329" i="16"/>
  <c r="J338" i="16"/>
  <c r="J318" i="16"/>
  <c r="J335" i="16"/>
  <c r="K318" i="16"/>
  <c r="J230" i="16"/>
  <c r="K247" i="16"/>
  <c r="K215" i="16"/>
  <c r="K335" i="16"/>
  <c r="J272" i="16"/>
  <c r="K241" i="16"/>
  <c r="J273" i="16"/>
  <c r="K228" i="16"/>
  <c r="L126" i="16"/>
  <c r="J145" i="16"/>
  <c r="J183" i="16"/>
  <c r="L117" i="16"/>
  <c r="K179" i="16"/>
  <c r="K147" i="16"/>
  <c r="K121" i="16"/>
  <c r="L172" i="16"/>
  <c r="J105" i="16"/>
  <c r="K180" i="16"/>
  <c r="K148" i="16"/>
  <c r="L124" i="16"/>
  <c r="J256" i="16"/>
  <c r="J253" i="16"/>
  <c r="J251" i="16"/>
  <c r="J249" i="16"/>
  <c r="K182" i="16"/>
  <c r="L176" i="16"/>
  <c r="J115" i="16"/>
  <c r="L714" i="4"/>
  <c r="M714" i="4"/>
  <c r="M843" i="4"/>
  <c r="L843" i="4"/>
  <c r="M943" i="4"/>
  <c r="L943" i="4"/>
  <c r="L842" i="4"/>
  <c r="M842" i="4"/>
  <c r="L995" i="4"/>
  <c r="M995" i="4"/>
  <c r="L997" i="4"/>
  <c r="M997" i="4"/>
  <c r="M1198" i="4"/>
  <c r="L1198" i="4"/>
  <c r="M1092" i="4"/>
  <c r="L1092" i="4"/>
  <c r="M1224" i="4"/>
  <c r="L1224" i="4"/>
  <c r="M1246" i="4"/>
  <c r="L1246" i="4"/>
  <c r="N800" i="2"/>
  <c r="M800" i="2"/>
  <c r="N559" i="2"/>
  <c r="M559" i="2"/>
  <c r="M279" i="2"/>
  <c r="N279" i="2"/>
  <c r="M313" i="2"/>
  <c r="N313" i="2"/>
  <c r="N276" i="2"/>
  <c r="M276" i="2"/>
  <c r="N358" i="2"/>
  <c r="M358" i="2"/>
  <c r="N312" i="2"/>
  <c r="M312" i="2"/>
  <c r="N347" i="2"/>
  <c r="M347" i="2"/>
  <c r="N314" i="2"/>
  <c r="M314" i="2"/>
  <c r="N178" i="2"/>
  <c r="M178" i="2"/>
  <c r="N146" i="2"/>
  <c r="M146" i="2"/>
  <c r="N190" i="2"/>
  <c r="M190" i="2"/>
  <c r="M179" i="2"/>
  <c r="N214" i="2"/>
  <c r="M153" i="2"/>
  <c r="M207" i="2"/>
  <c r="M110" i="2"/>
  <c r="M610" i="2"/>
  <c r="M1040" i="2"/>
  <c r="N171" i="2"/>
  <c r="AC1249" i="1"/>
  <c r="N212" i="2"/>
  <c r="AC901" i="1"/>
  <c r="AC1125" i="1"/>
  <c r="AC979" i="1"/>
  <c r="AC758" i="1"/>
  <c r="AC724" i="1"/>
  <c r="AC672" i="1"/>
  <c r="AC678" i="1"/>
  <c r="AC832" i="1"/>
  <c r="M241" i="2"/>
  <c r="N117" i="2"/>
  <c r="M244" i="2"/>
  <c r="AC870" i="1"/>
  <c r="AC1046" i="1"/>
  <c r="AC780" i="1"/>
  <c r="AC371" i="1"/>
  <c r="AC438" i="1"/>
  <c r="AC696" i="1"/>
  <c r="AC204" i="1"/>
  <c r="AC279" i="1"/>
  <c r="AC444" i="1"/>
  <c r="AC15" i="1"/>
  <c r="AC135" i="1"/>
  <c r="AC315" i="1"/>
  <c r="AC794" i="1"/>
  <c r="AC21" i="1"/>
  <c r="AC307" i="1"/>
  <c r="AC638" i="1"/>
  <c r="AC5" i="1"/>
  <c r="AC178" i="1"/>
  <c r="AC358" i="1"/>
  <c r="AC470" i="1"/>
  <c r="AC544" i="1"/>
  <c r="AC191" i="1"/>
  <c r="AC79" i="1"/>
  <c r="AC760" i="1"/>
  <c r="AC93" i="1"/>
  <c r="AC319" i="1"/>
  <c r="J503" i="16"/>
  <c r="L502" i="16"/>
  <c r="L465" i="16"/>
  <c r="J467" i="16"/>
  <c r="L437" i="16"/>
  <c r="J466" i="16"/>
  <c r="J454" i="16"/>
  <c r="J414" i="16"/>
  <c r="J350" i="16"/>
  <c r="K391" i="16"/>
  <c r="L416" i="16"/>
  <c r="K422" i="16"/>
  <c r="K385" i="16"/>
  <c r="L402" i="16"/>
  <c r="J321" i="16"/>
  <c r="J330" i="16"/>
  <c r="J419" i="16"/>
  <c r="J354" i="16"/>
  <c r="J310" i="16"/>
  <c r="J327" i="16"/>
  <c r="J373" i="16"/>
  <c r="K294" i="16"/>
  <c r="J266" i="16"/>
  <c r="K268" i="16"/>
  <c r="J184" i="16"/>
  <c r="L177" i="16"/>
  <c r="L118" i="16"/>
  <c r="K114" i="16"/>
  <c r="K181" i="16"/>
  <c r="J216" i="16"/>
  <c r="J215" i="16"/>
  <c r="J138" i="16"/>
  <c r="J264" i="16"/>
  <c r="J178" i="16"/>
  <c r="L109" i="16"/>
  <c r="K141" i="16"/>
  <c r="L164" i="16"/>
  <c r="J97" i="16"/>
  <c r="L116" i="16"/>
  <c r="J120" i="16"/>
  <c r="L139" i="16"/>
  <c r="L168" i="16"/>
  <c r="J107" i="16"/>
  <c r="N784" i="2"/>
  <c r="M784" i="2"/>
  <c r="N499" i="2"/>
  <c r="M499" i="2"/>
  <c r="N509" i="2"/>
  <c r="M509" i="2"/>
  <c r="M297" i="2"/>
  <c r="N297" i="2"/>
  <c r="N530" i="2"/>
  <c r="M530" i="2"/>
  <c r="N350" i="2"/>
  <c r="M350" i="2"/>
  <c r="N296" i="2"/>
  <c r="M296" i="2"/>
  <c r="M339" i="2"/>
  <c r="N339" i="2"/>
  <c r="N298" i="2"/>
  <c r="M298" i="2"/>
  <c r="N176" i="2"/>
  <c r="M176" i="2"/>
  <c r="N144" i="2"/>
  <c r="M144" i="2"/>
  <c r="M253" i="2"/>
  <c r="N253" i="2"/>
  <c r="M496" i="2"/>
  <c r="M309" i="2"/>
  <c r="N141" i="2"/>
  <c r="N179" i="2"/>
  <c r="M198" i="2"/>
  <c r="N153" i="2"/>
  <c r="N191" i="2"/>
  <c r="M590" i="2"/>
  <c r="N110" i="2"/>
  <c r="M604" i="2"/>
  <c r="M1104" i="2"/>
  <c r="M357" i="2"/>
  <c r="M155" i="2"/>
  <c r="AC1177" i="1"/>
  <c r="M196" i="2"/>
  <c r="AC881" i="1"/>
  <c r="AC732" i="1"/>
  <c r="AC985" i="1"/>
  <c r="AC1116" i="1"/>
  <c r="AC873" i="1"/>
  <c r="AC1037" i="1"/>
  <c r="AC711" i="1"/>
  <c r="AC971" i="1"/>
  <c r="AC647" i="1"/>
  <c r="AC931" i="1"/>
  <c r="AC604" i="1"/>
  <c r="AC937" i="1"/>
  <c r="AC1081" i="1"/>
  <c r="AC1015" i="1"/>
  <c r="N225" i="2"/>
  <c r="M113" i="2"/>
  <c r="AC877" i="1"/>
  <c r="N244" i="2"/>
  <c r="AC851" i="1"/>
  <c r="AC720" i="1"/>
  <c r="AC363" i="1"/>
  <c r="AC423" i="1"/>
  <c r="AC688" i="1"/>
  <c r="AC189" i="1"/>
  <c r="AC181" i="1"/>
  <c r="AC399" i="1"/>
  <c r="AC1027" i="1"/>
  <c r="AC120" i="1"/>
  <c r="AC300" i="1"/>
  <c r="AC616" i="1"/>
  <c r="AC6" i="1"/>
  <c r="AC299" i="1"/>
  <c r="AC623" i="1"/>
  <c r="AC155" i="1"/>
  <c r="AC343" i="1"/>
  <c r="AC455" i="1"/>
  <c r="AC469" i="1"/>
  <c r="AC659" i="1"/>
  <c r="AC63" i="1"/>
  <c r="AC538" i="1"/>
  <c r="AC418" i="1"/>
  <c r="AC274" i="1"/>
  <c r="AC18" i="1"/>
  <c r="L504" i="16"/>
  <c r="L500" i="16"/>
  <c r="L432" i="16"/>
  <c r="J464" i="16"/>
  <c r="L482" i="16"/>
  <c r="L460" i="16"/>
  <c r="J499" i="16"/>
  <c r="K462" i="16"/>
  <c r="K450" i="16"/>
  <c r="L381" i="16"/>
  <c r="L459" i="16"/>
  <c r="L388" i="16"/>
  <c r="L407" i="16"/>
  <c r="J415" i="16"/>
  <c r="L417" i="16"/>
  <c r="J401" i="16"/>
  <c r="K418" i="16"/>
  <c r="K386" i="16"/>
  <c r="J323" i="16"/>
  <c r="J352" i="16"/>
  <c r="J340" i="16"/>
  <c r="J276" i="16"/>
  <c r="J333" i="16"/>
  <c r="K336" i="16"/>
  <c r="J304" i="16"/>
  <c r="K224" i="16"/>
  <c r="J225" i="16"/>
  <c r="K273" i="16"/>
  <c r="K242" i="16"/>
  <c r="K210" i="16"/>
  <c r="K243" i="16"/>
  <c r="K286" i="16"/>
  <c r="J261" i="16"/>
  <c r="K152" i="16"/>
  <c r="J176" i="16"/>
  <c r="L110" i="16"/>
  <c r="K134" i="16"/>
  <c r="J134" i="16"/>
  <c r="L171" i="16"/>
  <c r="L105" i="16"/>
  <c r="K117" i="16"/>
  <c r="J163" i="16"/>
  <c r="K187" i="16"/>
  <c r="K184" i="16"/>
  <c r="K174" i="16"/>
  <c r="K185" i="16"/>
  <c r="K143" i="16"/>
  <c r="K104" i="16"/>
  <c r="K131" i="16"/>
  <c r="K129" i="16"/>
  <c r="K100" i="16"/>
  <c r="K170" i="16"/>
  <c r="K112" i="16"/>
  <c r="K138" i="16"/>
  <c r="K169" i="16"/>
  <c r="K186" i="16"/>
  <c r="L181" i="16"/>
  <c r="L112" i="16"/>
  <c r="J112" i="16"/>
  <c r="L135" i="16"/>
  <c r="J167" i="16"/>
  <c r="J103" i="16"/>
  <c r="N537" i="2"/>
  <c r="M537" i="2"/>
  <c r="N320" i="2"/>
  <c r="M320" i="2"/>
  <c r="M281" i="2"/>
  <c r="N281" i="2"/>
  <c r="N498" i="2"/>
  <c r="M498" i="2"/>
  <c r="N514" i="2"/>
  <c r="M514" i="2"/>
  <c r="N342" i="2"/>
  <c r="M342" i="2"/>
  <c r="N232" i="2"/>
  <c r="M232" i="2"/>
  <c r="M331" i="2"/>
  <c r="N331" i="2"/>
  <c r="N234" i="2"/>
  <c r="M234" i="2"/>
  <c r="N540" i="2"/>
  <c r="M540" i="2"/>
  <c r="N174" i="2"/>
  <c r="M174" i="2"/>
  <c r="N142" i="2"/>
  <c r="M142" i="2"/>
  <c r="M231" i="2"/>
  <c r="N231" i="2"/>
  <c r="N496" i="2"/>
  <c r="M259" i="2"/>
  <c r="N259" i="2"/>
  <c r="M127" i="2"/>
  <c r="M163" i="2"/>
  <c r="N198" i="2"/>
  <c r="M137" i="2"/>
  <c r="M191" i="2"/>
  <c r="M251" i="2"/>
  <c r="N251" i="2"/>
  <c r="M106" i="2"/>
  <c r="M492" i="2"/>
  <c r="M988" i="2"/>
  <c r="N357" i="2"/>
  <c r="N155" i="2"/>
  <c r="AC1216" i="1"/>
  <c r="N196" i="2"/>
  <c r="AC1242" i="1"/>
  <c r="AC875" i="1"/>
  <c r="AC835" i="1"/>
  <c r="AC966" i="1"/>
  <c r="AC630" i="1"/>
  <c r="AC1090" i="1"/>
  <c r="AC698" i="1"/>
  <c r="AC598" i="1"/>
  <c r="AC592" i="1"/>
  <c r="M225" i="2"/>
  <c r="N113" i="2"/>
  <c r="AC1268" i="1"/>
  <c r="AC1013" i="1"/>
  <c r="AC694" i="1"/>
  <c r="AC348" i="1"/>
  <c r="AC325" i="1"/>
  <c r="AC611" i="1"/>
  <c r="AC159" i="1"/>
  <c r="AC166" i="1"/>
  <c r="AC354" i="1"/>
  <c r="AC981" i="1"/>
  <c r="AC37" i="1"/>
  <c r="AC255" i="1"/>
  <c r="AC548" i="1"/>
  <c r="AC284" i="1"/>
  <c r="AC600" i="1"/>
  <c r="AC869" i="1"/>
  <c r="AC140" i="1"/>
  <c r="AC245" i="1"/>
  <c r="AC357" i="1"/>
  <c r="AC454" i="1"/>
  <c r="AC139" i="1"/>
  <c r="AC660" i="1"/>
  <c r="L497" i="16"/>
  <c r="L494" i="16"/>
  <c r="L457" i="16"/>
  <c r="J459" i="16"/>
  <c r="L429" i="16"/>
  <c r="J450" i="16"/>
  <c r="J501" i="16"/>
  <c r="K398" i="16"/>
  <c r="J406" i="16"/>
  <c r="L408" i="16"/>
  <c r="J416" i="16"/>
  <c r="J422" i="16"/>
  <c r="L394" i="16"/>
  <c r="L419" i="16"/>
  <c r="J313" i="16"/>
  <c r="J322" i="16"/>
  <c r="K376" i="16"/>
  <c r="J302" i="16"/>
  <c r="J319" i="16"/>
  <c r="J411" i="16"/>
  <c r="K271" i="16"/>
  <c r="K239" i="16"/>
  <c r="K207" i="16"/>
  <c r="J271" i="16"/>
  <c r="K256" i="16"/>
  <c r="K265" i="16"/>
  <c r="K233" i="16"/>
  <c r="J258" i="16"/>
  <c r="L187" i="16"/>
  <c r="K278" i="16"/>
  <c r="K237" i="16"/>
  <c r="K252" i="16"/>
  <c r="K267" i="16"/>
  <c r="K232" i="16"/>
  <c r="K264" i="16"/>
  <c r="K275" i="16"/>
  <c r="K254" i="16"/>
  <c r="K274" i="16"/>
  <c r="J168" i="16"/>
  <c r="L106" i="16"/>
  <c r="J130" i="16"/>
  <c r="J170" i="16"/>
  <c r="L101" i="16"/>
  <c r="K171" i="16"/>
  <c r="L156" i="16"/>
  <c r="K172" i="16"/>
  <c r="J180" i="16"/>
  <c r="L108" i="16"/>
  <c r="J181" i="16"/>
  <c r="J108" i="16"/>
  <c r="L131" i="16"/>
  <c r="J232" i="16"/>
  <c r="J226" i="16"/>
  <c r="L160" i="16"/>
  <c r="J99" i="16"/>
  <c r="N248" i="2"/>
  <c r="M248" i="2"/>
  <c r="M245" i="2"/>
  <c r="N245" i="2"/>
  <c r="J497" i="16"/>
  <c r="J426" i="16"/>
  <c r="L455" i="16"/>
  <c r="L399" i="16"/>
  <c r="J407" i="16"/>
  <c r="L409" i="16"/>
  <c r="J418" i="16"/>
  <c r="K360" i="16"/>
  <c r="J315" i="16"/>
  <c r="J332" i="16"/>
  <c r="J325" i="16"/>
  <c r="K260" i="16"/>
  <c r="AX7" i="7"/>
  <c r="AP7" i="7"/>
  <c r="AD8" i="7"/>
  <c r="AZ7" i="7"/>
  <c r="AY7" i="7"/>
  <c r="BA7" i="7"/>
  <c r="L161" i="16"/>
  <c r="L102" i="16"/>
  <c r="K203" i="16"/>
  <c r="K200" i="16"/>
  <c r="J240" i="16"/>
  <c r="K154" i="16"/>
  <c r="L163" i="16"/>
  <c r="K137" i="16"/>
  <c r="J155" i="16"/>
  <c r="K165" i="16"/>
  <c r="L173" i="16"/>
  <c r="L174" i="16"/>
  <c r="J104" i="16"/>
  <c r="K166" i="16"/>
  <c r="J205" i="16"/>
  <c r="J204" i="16"/>
  <c r="L127" i="16"/>
  <c r="J159" i="16"/>
  <c r="J95" i="16"/>
  <c r="M147" i="2"/>
  <c r="N126" i="2"/>
  <c r="N333" i="2"/>
  <c r="M119" i="2"/>
  <c r="N175" i="2"/>
  <c r="M181" i="2"/>
  <c r="M102" i="2"/>
  <c r="M1032" i="2"/>
  <c r="N254" i="2"/>
  <c r="M254" i="2"/>
  <c r="N382" i="2"/>
  <c r="N139" i="2"/>
  <c r="AC1130" i="1"/>
  <c r="N128" i="2"/>
  <c r="AC855" i="1"/>
  <c r="AC933" i="1"/>
  <c r="AC606" i="1"/>
  <c r="AC841" i="1"/>
  <c r="AC666" i="1"/>
  <c r="AC574" i="1"/>
  <c r="AC839" i="1"/>
  <c r="AC1009" i="1"/>
  <c r="AC762" i="1"/>
  <c r="M209" i="2"/>
  <c r="N109" i="2"/>
  <c r="AC1074" i="1"/>
  <c r="AC845" i="1"/>
  <c r="AC1067" i="1"/>
  <c r="AC728" i="1"/>
  <c r="AC987" i="1"/>
  <c r="AC656" i="1"/>
  <c r="AC258" i="1"/>
  <c r="AC295" i="1"/>
  <c r="AC498" i="1"/>
  <c r="AC91" i="1"/>
  <c r="AC53" i="1"/>
  <c r="AC331" i="1"/>
  <c r="AC671" i="1"/>
  <c r="AC7" i="1"/>
  <c r="AC187" i="1"/>
  <c r="AC518" i="1"/>
  <c r="AC194" i="1"/>
  <c r="AC502" i="1"/>
  <c r="AC524" i="1"/>
  <c r="AC95" i="1"/>
  <c r="AC215" i="1"/>
  <c r="AC327" i="1"/>
  <c r="AC341" i="1"/>
  <c r="AC523" i="1"/>
  <c r="AC403" i="1"/>
  <c r="AC267" i="1"/>
  <c r="AC4" i="1"/>
  <c r="L486" i="16"/>
  <c r="L422" i="16"/>
  <c r="J423" i="16"/>
  <c r="J507" i="16"/>
  <c r="L449" i="16"/>
  <c r="J473" i="16"/>
  <c r="L485" i="16"/>
  <c r="J446" i="16"/>
  <c r="K423" i="16"/>
  <c r="L451" i="16"/>
  <c r="K390" i="16"/>
  <c r="J398" i="16"/>
  <c r="L400" i="16"/>
  <c r="J408" i="16"/>
  <c r="K417" i="16"/>
  <c r="L386" i="16"/>
  <c r="L411" i="16"/>
  <c r="J305" i="16"/>
  <c r="J314" i="16"/>
  <c r="J359" i="16"/>
  <c r="J311" i="16"/>
  <c r="J288" i="16"/>
  <c r="J270" i="16"/>
  <c r="J263" i="16"/>
  <c r="J250" i="16"/>
  <c r="K235" i="16"/>
  <c r="J267" i="16"/>
  <c r="K212" i="16"/>
  <c r="J245" i="16"/>
  <c r="J160" i="16"/>
  <c r="K130" i="16"/>
  <c r="K151" i="16"/>
  <c r="J122" i="16"/>
  <c r="J162" i="16"/>
  <c r="K113" i="16"/>
  <c r="L148" i="16"/>
  <c r="K124" i="16"/>
  <c r="L165" i="16"/>
  <c r="J173" i="16"/>
  <c r="J100" i="16"/>
  <c r="L123" i="16"/>
  <c r="L152" i="16"/>
  <c r="J365" i="16"/>
  <c r="K326" i="16"/>
  <c r="L92" i="4"/>
  <c r="M92" i="4"/>
  <c r="M93" i="4"/>
  <c r="L93" i="4"/>
  <c r="M178" i="4"/>
  <c r="L178" i="4"/>
  <c r="M231" i="4"/>
  <c r="L231" i="4"/>
  <c r="M308" i="4"/>
  <c r="L308" i="4"/>
  <c r="M333" i="4"/>
  <c r="L333" i="4"/>
  <c r="L265" i="4"/>
  <c r="M265" i="4"/>
  <c r="M276" i="4"/>
  <c r="L276" i="4"/>
  <c r="M331" i="4"/>
  <c r="L331" i="4"/>
  <c r="M447" i="4"/>
  <c r="L447" i="4"/>
  <c r="M378" i="4"/>
  <c r="L378" i="4"/>
  <c r="L662" i="4"/>
  <c r="M662" i="4"/>
  <c r="L393" i="4"/>
  <c r="M393" i="4"/>
  <c r="M507" i="4"/>
  <c r="L507" i="4"/>
  <c r="M539" i="4"/>
  <c r="L539" i="4"/>
  <c r="M571" i="4"/>
  <c r="L571" i="4"/>
  <c r="L659" i="4"/>
  <c r="M659" i="4"/>
  <c r="M670" i="4"/>
  <c r="L670" i="4"/>
  <c r="M697" i="4"/>
  <c r="L697" i="4"/>
  <c r="L721" i="4"/>
  <c r="M721" i="4"/>
  <c r="M746" i="4"/>
  <c r="L746" i="4"/>
  <c r="M926" i="4"/>
  <c r="L926" i="4"/>
  <c r="L983" i="4"/>
  <c r="M983" i="4"/>
  <c r="M903" i="4"/>
  <c r="L903" i="4"/>
  <c r="L766" i="4"/>
  <c r="M766" i="4"/>
  <c r="M906" i="4"/>
  <c r="L906" i="4"/>
  <c r="M911" i="4"/>
  <c r="L911" i="4"/>
  <c r="L948" i="4"/>
  <c r="M948" i="4"/>
  <c r="M1262" i="4"/>
  <c r="L1262" i="4"/>
  <c r="L974" i="4"/>
  <c r="M974" i="4"/>
  <c r="M1074" i="4"/>
  <c r="L1074" i="4"/>
  <c r="M1046" i="4"/>
  <c r="L1046" i="4"/>
  <c r="M1238" i="4"/>
  <c r="L1238" i="4"/>
  <c r="M1196" i="4"/>
  <c r="L1196" i="4"/>
  <c r="AD797" i="1"/>
  <c r="AO6" i="7"/>
  <c r="AP6" i="7" s="1"/>
  <c r="L128" i="4"/>
  <c r="M128" i="4"/>
  <c r="L104" i="4"/>
  <c r="M104" i="4"/>
  <c r="M198" i="4"/>
  <c r="L198" i="4"/>
  <c r="M247" i="4"/>
  <c r="L247" i="4"/>
  <c r="L377" i="4"/>
  <c r="M377" i="4"/>
  <c r="L316" i="4"/>
  <c r="M316" i="4"/>
  <c r="M289" i="4"/>
  <c r="L289" i="4"/>
  <c r="M367" i="4"/>
  <c r="L367" i="4"/>
  <c r="M228" i="4"/>
  <c r="L228" i="4"/>
  <c r="L456" i="4"/>
  <c r="M456" i="4"/>
  <c r="M451" i="4"/>
  <c r="L451" i="4"/>
  <c r="L409" i="4"/>
  <c r="M409" i="4"/>
  <c r="M559" i="4"/>
  <c r="L559" i="4"/>
  <c r="M543" i="4"/>
  <c r="L543" i="4"/>
  <c r="L511" i="4"/>
  <c r="M511" i="4"/>
  <c r="M452" i="4"/>
  <c r="L452" i="4"/>
  <c r="M696" i="4"/>
  <c r="L696" i="4"/>
  <c r="M701" i="4"/>
  <c r="L701" i="4"/>
  <c r="L731" i="4"/>
  <c r="M731" i="4"/>
  <c r="L850" i="4"/>
  <c r="M850" i="4"/>
  <c r="M726" i="4"/>
  <c r="L726" i="4"/>
  <c r="L868" i="4"/>
  <c r="M868" i="4"/>
  <c r="M668" i="4"/>
  <c r="L668" i="4"/>
  <c r="M779" i="4"/>
  <c r="L779" i="4"/>
  <c r="M909" i="4"/>
  <c r="L909" i="4"/>
  <c r="M684" i="4"/>
  <c r="L684" i="4"/>
  <c r="M963" i="4"/>
  <c r="L963" i="4"/>
  <c r="M1122" i="4"/>
  <c r="L1122" i="4"/>
  <c r="L985" i="4"/>
  <c r="M985" i="4"/>
  <c r="M1158" i="4"/>
  <c r="L1158" i="4"/>
  <c r="M1078" i="4"/>
  <c r="L1078" i="4"/>
  <c r="M1200" i="4"/>
  <c r="L1200" i="4"/>
  <c r="M1228" i="4"/>
  <c r="L1228" i="4"/>
  <c r="L96" i="4"/>
  <c r="M96" i="4"/>
  <c r="M220" i="4"/>
  <c r="L220" i="4"/>
  <c r="L116" i="4"/>
  <c r="M116" i="4"/>
  <c r="M254" i="4"/>
  <c r="L254" i="4"/>
  <c r="M610" i="4"/>
  <c r="L610" i="4"/>
  <c r="M395" i="4"/>
  <c r="L395" i="4"/>
  <c r="M299" i="4"/>
  <c r="L299" i="4"/>
  <c r="L371" i="4"/>
  <c r="M371" i="4"/>
  <c r="M250" i="4"/>
  <c r="L250" i="4"/>
  <c r="L523" i="4"/>
  <c r="M523" i="4"/>
  <c r="L454" i="4"/>
  <c r="M454" i="4"/>
  <c r="M486" i="4"/>
  <c r="L486" i="4"/>
  <c r="M434" i="4"/>
  <c r="L434" i="4"/>
  <c r="L582" i="4"/>
  <c r="M582" i="4"/>
  <c r="L560" i="4"/>
  <c r="M560" i="4"/>
  <c r="L568" i="4"/>
  <c r="M568" i="4"/>
  <c r="M715" i="4"/>
  <c r="L715" i="4"/>
  <c r="M847" i="4"/>
  <c r="L847" i="4"/>
  <c r="L740" i="4"/>
  <c r="M740" i="4"/>
  <c r="M476" i="4"/>
  <c r="L476" i="4"/>
  <c r="L838" i="4"/>
  <c r="M838" i="4"/>
  <c r="L778" i="4"/>
  <c r="M778" i="4"/>
  <c r="M787" i="4"/>
  <c r="L787" i="4"/>
  <c r="L804" i="4"/>
  <c r="M804" i="4"/>
  <c r="M919" i="4"/>
  <c r="L919" i="4"/>
  <c r="M700" i="4"/>
  <c r="L700" i="4"/>
  <c r="M967" i="4"/>
  <c r="L967" i="4"/>
  <c r="L987" i="4"/>
  <c r="M987" i="4"/>
  <c r="M998" i="4"/>
  <c r="L998" i="4"/>
  <c r="M1016" i="4"/>
  <c r="L1016" i="4"/>
  <c r="M1204" i="4"/>
  <c r="L1204" i="4"/>
  <c r="M1232" i="4"/>
  <c r="L1232" i="4"/>
  <c r="M1260" i="4"/>
  <c r="L1260" i="4"/>
  <c r="F3" i="4"/>
  <c r="C3" i="4"/>
  <c r="B3" i="4"/>
  <c r="M227" i="4"/>
  <c r="L227" i="4"/>
  <c r="L120" i="4"/>
  <c r="M120" i="4"/>
  <c r="M235" i="4"/>
  <c r="L235" i="4"/>
  <c r="M272" i="4"/>
  <c r="L272" i="4"/>
  <c r="L313" i="4"/>
  <c r="M313" i="4"/>
  <c r="M379" i="4"/>
  <c r="L379" i="4"/>
  <c r="M260" i="4"/>
  <c r="L260" i="4"/>
  <c r="L484" i="4"/>
  <c r="M484" i="4"/>
  <c r="M474" i="4"/>
  <c r="L474" i="4"/>
  <c r="L520" i="4"/>
  <c r="M520" i="4"/>
  <c r="L446" i="4"/>
  <c r="M446" i="4"/>
  <c r="L611" i="4"/>
  <c r="M611" i="4"/>
  <c r="M583" i="4"/>
  <c r="L583" i="4"/>
  <c r="M592" i="4"/>
  <c r="L592" i="4"/>
  <c r="L723" i="4"/>
  <c r="M723" i="4"/>
  <c r="L730" i="4"/>
  <c r="M730" i="4"/>
  <c r="L802" i="4"/>
  <c r="M802" i="4"/>
  <c r="M497" i="4"/>
  <c r="L497" i="4"/>
  <c r="M953" i="4"/>
  <c r="L953" i="4"/>
  <c r="M803" i="4"/>
  <c r="L803" i="4"/>
  <c r="M815" i="4"/>
  <c r="L815" i="4"/>
  <c r="M825" i="4"/>
  <c r="L825" i="4"/>
  <c r="M1038" i="4"/>
  <c r="L1038" i="4"/>
  <c r="M716" i="4"/>
  <c r="L716" i="4"/>
  <c r="L972" i="4"/>
  <c r="M972" i="4"/>
  <c r="M1176" i="4"/>
  <c r="L1176" i="4"/>
  <c r="M1028" i="4"/>
  <c r="L1028" i="4"/>
  <c r="M1048" i="4"/>
  <c r="L1048" i="4"/>
  <c r="M1020" i="4"/>
  <c r="L1020" i="4"/>
  <c r="M1264" i="4"/>
  <c r="L1264" i="4"/>
  <c r="M1222" i="4"/>
  <c r="L1222" i="4"/>
  <c r="G3" i="16"/>
  <c r="J92" i="16" s="1"/>
  <c r="AE7" i="7"/>
  <c r="AE8" i="7" s="1"/>
  <c r="AE9" i="7" s="1"/>
  <c r="AE10" i="7" s="1"/>
  <c r="AE11" i="7" s="1"/>
  <c r="AE12" i="7" s="1"/>
  <c r="AE13" i="7" s="1"/>
  <c r="AE14" i="7" s="1"/>
  <c r="AE15" i="7" s="1"/>
  <c r="AE16" i="7" s="1"/>
  <c r="AE17" i="7" s="1"/>
  <c r="AE18" i="7" s="1"/>
  <c r="AE19" i="7" s="1"/>
  <c r="AE20" i="7" s="1"/>
  <c r="AE21" i="7" s="1"/>
  <c r="AE22" i="7" s="1"/>
  <c r="AE23" i="7" s="1"/>
  <c r="AE24" i="7" s="1"/>
  <c r="AE25" i="7" s="1"/>
  <c r="AE26" i="7" s="1"/>
  <c r="AE27" i="7" s="1"/>
  <c r="AE28" i="7" s="1"/>
  <c r="AE29" i="7" s="1"/>
  <c r="AE30" i="7" s="1"/>
  <c r="AE31" i="7" s="1"/>
  <c r="AE32" i="7" s="1"/>
  <c r="AE33" i="7" s="1"/>
  <c r="AE34" i="7" s="1"/>
  <c r="AE35" i="7" s="1"/>
  <c r="AE36" i="7" s="1"/>
  <c r="AE37" i="7" s="1"/>
  <c r="AE38" i="7" s="1"/>
  <c r="AE39" i="7" s="1"/>
  <c r="AE40" i="7" s="1"/>
  <c r="AE41" i="7" s="1"/>
  <c r="AE42" i="7" s="1"/>
  <c r="AE43" i="7" s="1"/>
  <c r="AE44" i="7" s="1"/>
  <c r="AE45" i="7" s="1"/>
  <c r="AE46" i="7" s="1"/>
  <c r="AE47" i="7" s="1"/>
  <c r="AE48" i="7" s="1"/>
  <c r="AE49" i="7" s="1"/>
  <c r="AE50" i="7" s="1"/>
  <c r="AE51" i="7" s="1"/>
  <c r="AE52" i="7" s="1"/>
  <c r="AE53" i="7" s="1"/>
  <c r="AE54" i="7" s="1"/>
  <c r="AE55" i="7" s="1"/>
  <c r="AE56" i="7" s="1"/>
  <c r="AE57" i="7" s="1"/>
  <c r="AE58" i="7" s="1"/>
  <c r="AE59" i="7" s="1"/>
  <c r="AE60" i="7" s="1"/>
  <c r="AE61" i="7" s="1"/>
  <c r="AE62" i="7" s="1"/>
  <c r="AE63" i="7" s="1"/>
  <c r="AE64" i="7" s="1"/>
  <c r="AE65" i="7" s="1"/>
  <c r="AE66" i="7" s="1"/>
  <c r="AE67" i="7" s="1"/>
  <c r="AE68" i="7" s="1"/>
  <c r="AE69" i="7" s="1"/>
  <c r="AE70" i="7" s="1"/>
  <c r="AE71" i="7" s="1"/>
  <c r="AE72" i="7" s="1"/>
  <c r="AE73" i="7" s="1"/>
  <c r="AE74" i="7" s="1"/>
  <c r="AE75" i="7" s="1"/>
  <c r="AE76" i="7" s="1"/>
  <c r="AE77" i="7" s="1"/>
  <c r="AE78" i="7" s="1"/>
  <c r="AE79" i="7" s="1"/>
  <c r="AE80" i="7" s="1"/>
  <c r="AE81" i="7" s="1"/>
  <c r="AE82" i="7" s="1"/>
  <c r="AE83" i="7" s="1"/>
  <c r="AE84" i="7" s="1"/>
  <c r="AE85" i="7" s="1"/>
  <c r="AE86" i="7" s="1"/>
  <c r="AE87" i="7" s="1"/>
  <c r="AE88" i="7" s="1"/>
  <c r="AE89" i="7" s="1"/>
  <c r="AE90" i="7" s="1"/>
  <c r="AE91" i="7" s="1"/>
  <c r="AE92" i="7" s="1"/>
  <c r="AE93" i="7" s="1"/>
  <c r="AE94" i="7" s="1"/>
  <c r="AE95" i="7" s="1"/>
  <c r="AE96" i="7" s="1"/>
  <c r="AE97" i="7" s="1"/>
  <c r="AE98" i="7" s="1"/>
  <c r="AE99" i="7" s="1"/>
  <c r="AE100" i="7" s="1"/>
  <c r="AE101" i="7" s="1"/>
  <c r="AE102" i="7" s="1"/>
  <c r="AE103" i="7" s="1"/>
  <c r="AE104" i="7" s="1"/>
  <c r="AE105" i="7" s="1"/>
  <c r="AE106" i="7" s="1"/>
  <c r="AE107" i="7" s="1"/>
  <c r="AE108" i="7" s="1"/>
  <c r="AE109" i="7" s="1"/>
  <c r="AE110" i="7" s="1"/>
  <c r="AE111" i="7" s="1"/>
  <c r="AE112" i="7" s="1"/>
  <c r="AE113" i="7" s="1"/>
  <c r="AE114" i="7" s="1"/>
  <c r="AE115" i="7" s="1"/>
  <c r="AE116" i="7" s="1"/>
  <c r="AE117" i="7" s="1"/>
  <c r="AE118" i="7" s="1"/>
  <c r="AE119" i="7" s="1"/>
  <c r="AE120" i="7" s="1"/>
  <c r="AE121" i="7" s="1"/>
  <c r="AE122" i="7" s="1"/>
  <c r="AE123" i="7" s="1"/>
  <c r="AE124" i="7" s="1"/>
  <c r="AE125" i="7" s="1"/>
  <c r="AE126" i="7" s="1"/>
  <c r="AE127" i="7" s="1"/>
  <c r="AE128" i="7" s="1"/>
  <c r="AE129" i="7" s="1"/>
  <c r="AE130" i="7" s="1"/>
  <c r="AE131" i="7" s="1"/>
  <c r="AE132" i="7" s="1"/>
  <c r="AE133" i="7" s="1"/>
  <c r="AE134" i="7" s="1"/>
  <c r="AE135" i="7" s="1"/>
  <c r="AE136" i="7" s="1"/>
  <c r="AE137" i="7" s="1"/>
  <c r="AE138" i="7" s="1"/>
  <c r="AE139" i="7" s="1"/>
  <c r="AE140" i="7" s="1"/>
  <c r="AE141" i="7" s="1"/>
  <c r="AE142" i="7" s="1"/>
  <c r="AE143" i="7" s="1"/>
  <c r="AE144" i="7" s="1"/>
  <c r="AE145" i="7" s="1"/>
  <c r="AE146" i="7" s="1"/>
  <c r="AE147" i="7" s="1"/>
  <c r="AE148" i="7" s="1"/>
  <c r="AE149" i="7" s="1"/>
  <c r="AE150" i="7" s="1"/>
  <c r="AE151" i="7" s="1"/>
  <c r="AE152" i="7" s="1"/>
  <c r="AE153" i="7" s="1"/>
  <c r="AE154" i="7" s="1"/>
  <c r="AE155" i="7" s="1"/>
  <c r="AE156" i="7" s="1"/>
  <c r="AE157" i="7" s="1"/>
  <c r="AE158" i="7" s="1"/>
  <c r="AE159" i="7" s="1"/>
  <c r="AE160" i="7" s="1"/>
  <c r="AE161" i="7" s="1"/>
  <c r="AE162" i="7" s="1"/>
  <c r="AE163" i="7" s="1"/>
  <c r="AE164" i="7" s="1"/>
  <c r="AE165" i="7" s="1"/>
  <c r="AE166" i="7" s="1"/>
  <c r="AE167" i="7" s="1"/>
  <c r="AE168" i="7" s="1"/>
  <c r="AE169" i="7" s="1"/>
  <c r="AE170" i="7" s="1"/>
  <c r="AE171" i="7" s="1"/>
  <c r="AE172" i="7" s="1"/>
  <c r="AE173" i="7" s="1"/>
  <c r="AE174" i="7" s="1"/>
  <c r="AE175" i="7" s="1"/>
  <c r="AE176" i="7" s="1"/>
  <c r="AE177" i="7" s="1"/>
  <c r="AE178" i="7" s="1"/>
  <c r="AE179" i="7" s="1"/>
  <c r="AE180" i="7" s="1"/>
  <c r="AE181" i="7" s="1"/>
  <c r="AE182" i="7" s="1"/>
  <c r="AE183" i="7" s="1"/>
  <c r="AE184" i="7" s="1"/>
  <c r="AE185" i="7" s="1"/>
  <c r="AE186" i="7" s="1"/>
  <c r="AE187" i="7" s="1"/>
  <c r="AE188" i="7" s="1"/>
  <c r="AE189" i="7" s="1"/>
  <c r="AE190" i="7" s="1"/>
  <c r="AE191" i="7" s="1"/>
  <c r="AE192" i="7" s="1"/>
  <c r="AE193" i="7" s="1"/>
  <c r="AE194" i="7" s="1"/>
  <c r="AE195" i="7" s="1"/>
  <c r="AE196" i="7" s="1"/>
  <c r="AE197" i="7" s="1"/>
  <c r="AE198" i="7" s="1"/>
  <c r="AE199" i="7" s="1"/>
  <c r="AE200" i="7" s="1"/>
  <c r="AE201" i="7" s="1"/>
  <c r="AE202" i="7" s="1"/>
  <c r="AE203" i="7" s="1"/>
  <c r="AE204" i="7" s="1"/>
  <c r="AE205" i="7" s="1"/>
  <c r="AE206" i="7" s="1"/>
  <c r="AE207" i="7" s="1"/>
  <c r="AE208" i="7" s="1"/>
  <c r="AE209" i="7" s="1"/>
  <c r="AE210" i="7" s="1"/>
  <c r="AE211" i="7" s="1"/>
  <c r="AE212" i="7" s="1"/>
  <c r="AE213" i="7" s="1"/>
  <c r="AE214" i="7" s="1"/>
  <c r="AE215" i="7" s="1"/>
  <c r="AE216" i="7" s="1"/>
  <c r="AE217" i="7" s="1"/>
  <c r="AE218" i="7" s="1"/>
  <c r="AE219" i="7" s="1"/>
  <c r="AE220" i="7" s="1"/>
  <c r="AE221" i="7" s="1"/>
  <c r="AE222" i="7" s="1"/>
  <c r="AE223" i="7" s="1"/>
  <c r="AE224" i="7" s="1"/>
  <c r="AE225" i="7" s="1"/>
  <c r="AE226" i="7" s="1"/>
  <c r="AE227" i="7" s="1"/>
  <c r="AE228" i="7" s="1"/>
  <c r="AE229" i="7" s="1"/>
  <c r="AE230" i="7" s="1"/>
  <c r="AE231" i="7" s="1"/>
  <c r="AE232" i="7" s="1"/>
  <c r="AE233" i="7" s="1"/>
  <c r="AE234" i="7" s="1"/>
  <c r="AE235" i="7" s="1"/>
  <c r="AE236" i="7" s="1"/>
  <c r="AE237" i="7" s="1"/>
  <c r="AE238" i="7" s="1"/>
  <c r="AE239" i="7" s="1"/>
  <c r="AE240" i="7" s="1"/>
  <c r="AE241" i="7" s="1"/>
  <c r="AE242" i="7" s="1"/>
  <c r="AE243" i="7" s="1"/>
  <c r="AE244" i="7" s="1"/>
  <c r="AE245" i="7" s="1"/>
  <c r="AE246" i="7" s="1"/>
  <c r="AE247" i="7" s="1"/>
  <c r="AE248" i="7" s="1"/>
  <c r="AE249" i="7" s="1"/>
  <c r="AE250" i="7" s="1"/>
  <c r="AE251" i="7" s="1"/>
  <c r="AE252" i="7" s="1"/>
  <c r="AE253" i="7" s="1"/>
  <c r="AE254" i="7" s="1"/>
  <c r="AE255" i="7" s="1"/>
  <c r="AE256" i="7" s="1"/>
  <c r="AE257" i="7" s="1"/>
  <c r="AE258" i="7" s="1"/>
  <c r="AE259" i="7" s="1"/>
  <c r="AE260" i="7" s="1"/>
  <c r="AE261" i="7" s="1"/>
  <c r="AE262" i="7" s="1"/>
  <c r="AE263" i="7" s="1"/>
  <c r="AE264" i="7" s="1"/>
  <c r="AE265" i="7" s="1"/>
  <c r="AE266" i="7" s="1"/>
  <c r="AE267" i="7" s="1"/>
  <c r="AE268" i="7" s="1"/>
  <c r="AE269" i="7" s="1"/>
  <c r="AE270" i="7" s="1"/>
  <c r="AE271" i="7" s="1"/>
  <c r="AE272" i="7" s="1"/>
  <c r="AE273" i="7" s="1"/>
  <c r="AE274" i="7" s="1"/>
  <c r="AE275" i="7" s="1"/>
  <c r="AE276" i="7" s="1"/>
  <c r="AE277" i="7" s="1"/>
  <c r="AE278" i="7" s="1"/>
  <c r="AE279" i="7" s="1"/>
  <c r="AE280" i="7" s="1"/>
  <c r="AE281" i="7" s="1"/>
  <c r="AE282" i="7" s="1"/>
  <c r="AE283" i="7" s="1"/>
  <c r="AE284" i="7" s="1"/>
  <c r="AE285" i="7" s="1"/>
  <c r="AE286" i="7" s="1"/>
  <c r="AE287" i="7" s="1"/>
  <c r="AE288" i="7" s="1"/>
  <c r="AE289" i="7" s="1"/>
  <c r="AE290" i="7" s="1"/>
  <c r="AE291" i="7" s="1"/>
  <c r="AE292" i="7" s="1"/>
  <c r="AE293" i="7" s="1"/>
  <c r="AE294" i="7" s="1"/>
  <c r="AE295" i="7" s="1"/>
  <c r="AE296" i="7" s="1"/>
  <c r="AE297" i="7" s="1"/>
  <c r="AE298" i="7" s="1"/>
  <c r="AE299" i="7" s="1"/>
  <c r="AE300" i="7" s="1"/>
  <c r="AE301" i="7" s="1"/>
  <c r="AE302" i="7" s="1"/>
  <c r="AE303" i="7" s="1"/>
  <c r="AE304" i="7" s="1"/>
  <c r="AE305" i="7" s="1"/>
  <c r="AE306" i="7" s="1"/>
  <c r="AE307" i="7" s="1"/>
  <c r="AE308" i="7" s="1"/>
  <c r="AE309" i="7" s="1"/>
  <c r="AE310" i="7" s="1"/>
  <c r="AE311" i="7" s="1"/>
  <c r="AE312" i="7" s="1"/>
  <c r="AE313" i="7" s="1"/>
  <c r="AE314" i="7" s="1"/>
  <c r="AE315" i="7" s="1"/>
  <c r="AE316" i="7" s="1"/>
  <c r="AE317" i="7" s="1"/>
  <c r="AE318" i="7" s="1"/>
  <c r="AE319" i="7" s="1"/>
  <c r="AE320" i="7" s="1"/>
  <c r="AE321" i="7" s="1"/>
  <c r="AE322" i="7" s="1"/>
  <c r="AE323" i="7" s="1"/>
  <c r="AE324" i="7" s="1"/>
  <c r="AE325" i="7" s="1"/>
  <c r="AE326" i="7" s="1"/>
  <c r="AE327" i="7" s="1"/>
  <c r="AE328" i="7" s="1"/>
  <c r="AE329" i="7" s="1"/>
  <c r="AE330" i="7" s="1"/>
  <c r="AE331" i="7" s="1"/>
  <c r="AE332" i="7" s="1"/>
  <c r="AE333" i="7" s="1"/>
  <c r="AE334" i="7" s="1"/>
  <c r="AE335" i="7" s="1"/>
  <c r="AE336" i="7" s="1"/>
  <c r="AE337" i="7" s="1"/>
  <c r="AE338" i="7" s="1"/>
  <c r="AE339" i="7" s="1"/>
  <c r="AE340" i="7" s="1"/>
  <c r="AE341" i="7" s="1"/>
  <c r="AE342" i="7" s="1"/>
  <c r="AE343" i="7" s="1"/>
  <c r="AE344" i="7" s="1"/>
  <c r="AE345" i="7" s="1"/>
  <c r="AE346" i="7" s="1"/>
  <c r="AE347" i="7" s="1"/>
  <c r="AE348" i="7" s="1"/>
  <c r="AE349" i="7" s="1"/>
  <c r="AE350" i="7" s="1"/>
  <c r="AE351" i="7" s="1"/>
  <c r="AE352" i="7" s="1"/>
  <c r="AE353" i="7" s="1"/>
  <c r="AE354" i="7" s="1"/>
  <c r="AE355" i="7" s="1"/>
  <c r="AE356" i="7" s="1"/>
  <c r="AE357" i="7" s="1"/>
  <c r="AE358" i="7" s="1"/>
  <c r="AE359" i="7" s="1"/>
  <c r="AE360" i="7" s="1"/>
  <c r="AE361" i="7" s="1"/>
  <c r="AE362" i="7" s="1"/>
  <c r="AE363" i="7" s="1"/>
  <c r="AE364" i="7" s="1"/>
  <c r="AE365" i="7" s="1"/>
  <c r="AE366" i="7" s="1"/>
  <c r="AE367" i="7" s="1"/>
  <c r="AE368" i="7" s="1"/>
  <c r="AE369" i="7" s="1"/>
  <c r="AE370" i="7" s="1"/>
  <c r="AE371" i="7" s="1"/>
  <c r="AE372" i="7" s="1"/>
  <c r="AE373" i="7" s="1"/>
  <c r="AE374" i="7" s="1"/>
  <c r="AE375" i="7" s="1"/>
  <c r="AE376" i="7" s="1"/>
  <c r="AE377" i="7" s="1"/>
  <c r="AE378" i="7" s="1"/>
  <c r="AE379" i="7" s="1"/>
  <c r="AE380" i="7" s="1"/>
  <c r="AE381" i="7" s="1"/>
  <c r="AE382" i="7" s="1"/>
  <c r="AE383" i="7" s="1"/>
  <c r="AE384" i="7" s="1"/>
  <c r="AE385" i="7" s="1"/>
  <c r="AE386" i="7" s="1"/>
  <c r="AE387" i="7" s="1"/>
  <c r="AE388" i="7" s="1"/>
  <c r="AE389" i="7" s="1"/>
  <c r="AE390" i="7" s="1"/>
  <c r="AE391" i="7" s="1"/>
  <c r="AE392" i="7" s="1"/>
  <c r="AE393" i="7" s="1"/>
  <c r="AE394" i="7" s="1"/>
  <c r="AE395" i="7" s="1"/>
  <c r="AE396" i="7" s="1"/>
  <c r="AE397" i="7" s="1"/>
  <c r="AE398" i="7" s="1"/>
  <c r="AE399" i="7" s="1"/>
  <c r="AE400" i="7" s="1"/>
  <c r="AE401" i="7" s="1"/>
  <c r="AE402" i="7" s="1"/>
  <c r="AE403" i="7" s="1"/>
  <c r="AE404" i="7" s="1"/>
  <c r="AE405" i="7" s="1"/>
  <c r="AE406" i="7" s="1"/>
  <c r="AE407" i="7" s="1"/>
  <c r="AE408" i="7" s="1"/>
  <c r="AE409" i="7" s="1"/>
  <c r="AE410" i="7" s="1"/>
  <c r="AE411" i="7" s="1"/>
  <c r="AE412" i="7" s="1"/>
  <c r="AE413" i="7" s="1"/>
  <c r="AE414" i="7" s="1"/>
  <c r="AE415" i="7" s="1"/>
  <c r="AE416" i="7" s="1"/>
  <c r="AE417" i="7" s="1"/>
  <c r="AE418" i="7" s="1"/>
  <c r="AE419" i="7" s="1"/>
  <c r="AE420" i="7" s="1"/>
  <c r="AE421" i="7" s="1"/>
  <c r="AE422" i="7" s="1"/>
  <c r="AE423" i="7" s="1"/>
  <c r="AE424" i="7" s="1"/>
  <c r="AE425" i="7" s="1"/>
  <c r="AE426" i="7" s="1"/>
  <c r="AE427" i="7" s="1"/>
  <c r="AE428" i="7" s="1"/>
  <c r="AE429" i="7" s="1"/>
  <c r="AE430" i="7" s="1"/>
  <c r="AE431" i="7" s="1"/>
  <c r="AE432" i="7" s="1"/>
  <c r="AE433" i="7" s="1"/>
  <c r="AE434" i="7" s="1"/>
  <c r="AE435" i="7" s="1"/>
  <c r="AE436" i="7" s="1"/>
  <c r="AE437" i="7" s="1"/>
  <c r="AE438" i="7" s="1"/>
  <c r="AE439" i="7" s="1"/>
  <c r="AE440" i="7" s="1"/>
  <c r="AE441" i="7" s="1"/>
  <c r="AE442" i="7" s="1"/>
  <c r="AE443" i="7" s="1"/>
  <c r="AE444" i="7" s="1"/>
  <c r="AE445" i="7" s="1"/>
  <c r="AE446" i="7" s="1"/>
  <c r="AE447" i="7" s="1"/>
  <c r="AE448" i="7" s="1"/>
  <c r="AE449" i="7" s="1"/>
  <c r="AE450" i="7" s="1"/>
  <c r="AE451" i="7" s="1"/>
  <c r="AE452" i="7" s="1"/>
  <c r="AE453" i="7" s="1"/>
  <c r="AE454" i="7" s="1"/>
  <c r="AE455" i="7" s="1"/>
  <c r="AE456" i="7" s="1"/>
  <c r="AE457" i="7" s="1"/>
  <c r="AE458" i="7" s="1"/>
  <c r="AE459" i="7" s="1"/>
  <c r="AE460" i="7" s="1"/>
  <c r="AE461" i="7" s="1"/>
  <c r="AE462" i="7" s="1"/>
  <c r="AE463" i="7" s="1"/>
  <c r="AE464" i="7" s="1"/>
  <c r="AE465" i="7" s="1"/>
  <c r="AE466" i="7" s="1"/>
  <c r="AE467" i="7" s="1"/>
  <c r="AE468" i="7" s="1"/>
  <c r="AE469" i="7" s="1"/>
  <c r="AE470" i="7" s="1"/>
  <c r="AE471" i="7" s="1"/>
  <c r="AE472" i="7" s="1"/>
  <c r="AE473" i="7" s="1"/>
  <c r="AE474" i="7" s="1"/>
  <c r="AE475" i="7" s="1"/>
  <c r="AE476" i="7" s="1"/>
  <c r="AE477" i="7" s="1"/>
  <c r="AE478" i="7" s="1"/>
  <c r="AE479" i="7" s="1"/>
  <c r="AE480" i="7" s="1"/>
  <c r="AE481" i="7" s="1"/>
  <c r="AE482" i="7" s="1"/>
  <c r="AE483" i="7" s="1"/>
  <c r="AE484" i="7" s="1"/>
  <c r="AE485" i="7" s="1"/>
  <c r="AE486" i="7" s="1"/>
  <c r="AE487" i="7" s="1"/>
  <c r="AE488" i="7" s="1"/>
  <c r="AE489" i="7" s="1"/>
  <c r="AE490" i="7" s="1"/>
  <c r="AE491" i="7" s="1"/>
  <c r="AE492" i="7" s="1"/>
  <c r="AE493" i="7" s="1"/>
  <c r="AE494" i="7" s="1"/>
  <c r="AE495" i="7" s="1"/>
  <c r="AE496" i="7" s="1"/>
  <c r="AE497" i="7" s="1"/>
  <c r="AE498" i="7" s="1"/>
  <c r="AE499" i="7" s="1"/>
  <c r="AE500" i="7" s="1"/>
  <c r="AE501" i="7" s="1"/>
  <c r="AE502" i="7" s="1"/>
  <c r="AE503" i="7" s="1"/>
  <c r="AE504" i="7" s="1"/>
  <c r="AE505" i="7" s="1"/>
  <c r="AE506" i="7" s="1"/>
  <c r="AE507" i="7" s="1"/>
  <c r="AE508" i="7" s="1"/>
  <c r="AE509" i="7" s="1"/>
  <c r="AE510" i="7" s="1"/>
  <c r="AE511" i="7" s="1"/>
  <c r="AE512" i="7" s="1"/>
  <c r="AE513" i="7" s="1"/>
  <c r="AE514" i="7" s="1"/>
  <c r="R7" i="7"/>
  <c r="R8" i="7" s="1"/>
  <c r="R9" i="7" s="1"/>
  <c r="R10" i="7" s="1"/>
  <c r="R11" i="7" s="1"/>
  <c r="R12" i="7" s="1"/>
  <c r="R13" i="7" s="1"/>
  <c r="R14" i="7" s="1"/>
  <c r="R15" i="7" s="1"/>
  <c r="R16" i="7" s="1"/>
  <c r="R17" i="7" s="1"/>
  <c r="R18" i="7" s="1"/>
  <c r="R19" i="7" s="1"/>
  <c r="R20" i="7" s="1"/>
  <c r="R21" i="7" s="1"/>
  <c r="R22" i="7" s="1"/>
  <c r="R23" i="7" s="1"/>
  <c r="R24" i="7" s="1"/>
  <c r="R25" i="7" s="1"/>
  <c r="R26" i="7" s="1"/>
  <c r="R27" i="7" s="1"/>
  <c r="R28" i="7" s="1"/>
  <c r="R29" i="7" s="1"/>
  <c r="R30" i="7" s="1"/>
  <c r="R31" i="7" s="1"/>
  <c r="R32" i="7" s="1"/>
  <c r="R33" i="7" s="1"/>
  <c r="R34" i="7" s="1"/>
  <c r="R35" i="7" s="1"/>
  <c r="R36" i="7" s="1"/>
  <c r="R37" i="7" s="1"/>
  <c r="R38" i="7" s="1"/>
  <c r="R39" i="7" s="1"/>
  <c r="R40" i="7" s="1"/>
  <c r="R41" i="7" s="1"/>
  <c r="R42" i="7" s="1"/>
  <c r="R43" i="7" s="1"/>
  <c r="R44" i="7" s="1"/>
  <c r="R45" i="7" s="1"/>
  <c r="R46" i="7" s="1"/>
  <c r="R47" i="7" s="1"/>
  <c r="R48" i="7" s="1"/>
  <c r="R49" i="7" s="1"/>
  <c r="R50" i="7" s="1"/>
  <c r="R51" i="7" s="1"/>
  <c r="R52" i="7" s="1"/>
  <c r="R53" i="7" s="1"/>
  <c r="R54" i="7" s="1"/>
  <c r="R55" i="7" s="1"/>
  <c r="R56" i="7" s="1"/>
  <c r="R57" i="7" s="1"/>
  <c r="R58" i="7" s="1"/>
  <c r="R59" i="7" s="1"/>
  <c r="R60" i="7" s="1"/>
  <c r="R61" i="7" s="1"/>
  <c r="R62" i="7" s="1"/>
  <c r="R63" i="7" s="1"/>
  <c r="R64" i="7" s="1"/>
  <c r="R65" i="7" s="1"/>
  <c r="R66" i="7" s="1"/>
  <c r="R67" i="7" s="1"/>
  <c r="R68" i="7" s="1"/>
  <c r="R69" i="7" s="1"/>
  <c r="R70" i="7" s="1"/>
  <c r="R71" i="7" s="1"/>
  <c r="R72" i="7" s="1"/>
  <c r="R73" i="7" s="1"/>
  <c r="R74" i="7" s="1"/>
  <c r="R75" i="7" s="1"/>
  <c r="R76" i="7" s="1"/>
  <c r="R77" i="7" s="1"/>
  <c r="R78" i="7" s="1"/>
  <c r="R79" i="7" s="1"/>
  <c r="R80" i="7" s="1"/>
  <c r="R81" i="7" s="1"/>
  <c r="R82" i="7" s="1"/>
  <c r="R83" i="7" s="1"/>
  <c r="R84" i="7" s="1"/>
  <c r="R85" i="7" s="1"/>
  <c r="R86" i="7" s="1"/>
  <c r="R87" i="7" s="1"/>
  <c r="R88" i="7" s="1"/>
  <c r="R89" i="7" s="1"/>
  <c r="R90" i="7" s="1"/>
  <c r="R91" i="7" s="1"/>
  <c r="R92" i="7" s="1"/>
  <c r="R93" i="7" s="1"/>
  <c r="R94" i="7" s="1"/>
  <c r="R95" i="7" s="1"/>
  <c r="R96" i="7" s="1"/>
  <c r="R97" i="7" s="1"/>
  <c r="R98" i="7" s="1"/>
  <c r="R99" i="7" s="1"/>
  <c r="R100" i="7" s="1"/>
  <c r="R101" i="7" s="1"/>
  <c r="R102" i="7" s="1"/>
  <c r="R103" i="7" s="1"/>
  <c r="R104" i="7" s="1"/>
  <c r="R105" i="7" s="1"/>
  <c r="R106" i="7" s="1"/>
  <c r="R107" i="7" s="1"/>
  <c r="R108" i="7" s="1"/>
  <c r="R109" i="7" s="1"/>
  <c r="R110" i="7" s="1"/>
  <c r="R111" i="7" s="1"/>
  <c r="R112" i="7" s="1"/>
  <c r="R113" i="7" s="1"/>
  <c r="R114" i="7" s="1"/>
  <c r="R115" i="7" s="1"/>
  <c r="R116" i="7" s="1"/>
  <c r="R117" i="7" s="1"/>
  <c r="R118" i="7" s="1"/>
  <c r="R119" i="7" s="1"/>
  <c r="R120" i="7" s="1"/>
  <c r="R121" i="7" s="1"/>
  <c r="R122" i="7" s="1"/>
  <c r="R123" i="7" s="1"/>
  <c r="R124" i="7" s="1"/>
  <c r="R125" i="7" s="1"/>
  <c r="R126" i="7" s="1"/>
  <c r="R127" i="7" s="1"/>
  <c r="R128" i="7" s="1"/>
  <c r="R129" i="7" s="1"/>
  <c r="R130" i="7" s="1"/>
  <c r="R131" i="7" s="1"/>
  <c r="R132" i="7" s="1"/>
  <c r="R133" i="7" s="1"/>
  <c r="R134" i="7" s="1"/>
  <c r="R135" i="7" s="1"/>
  <c r="R136" i="7" s="1"/>
  <c r="R137" i="7" s="1"/>
  <c r="R138" i="7" s="1"/>
  <c r="R139" i="7" s="1"/>
  <c r="R140" i="7" s="1"/>
  <c r="R141" i="7" s="1"/>
  <c r="R142" i="7" s="1"/>
  <c r="R143" i="7" s="1"/>
  <c r="R144" i="7" s="1"/>
  <c r="R145" i="7" s="1"/>
  <c r="R146" i="7" s="1"/>
  <c r="R147" i="7" s="1"/>
  <c r="R148" i="7" s="1"/>
  <c r="R149" i="7" s="1"/>
  <c r="R150" i="7" s="1"/>
  <c r="R151" i="7" s="1"/>
  <c r="R152" i="7" s="1"/>
  <c r="R153" i="7" s="1"/>
  <c r="R154" i="7" s="1"/>
  <c r="R155" i="7" s="1"/>
  <c r="R156" i="7" s="1"/>
  <c r="R157" i="7" s="1"/>
  <c r="R158" i="7" s="1"/>
  <c r="R159" i="7" s="1"/>
  <c r="R160" i="7" s="1"/>
  <c r="R161" i="7" s="1"/>
  <c r="R162" i="7" s="1"/>
  <c r="R163" i="7" s="1"/>
  <c r="R164" i="7" s="1"/>
  <c r="R165" i="7" s="1"/>
  <c r="R166" i="7" s="1"/>
  <c r="R167" i="7" s="1"/>
  <c r="R168" i="7" s="1"/>
  <c r="R169" i="7" s="1"/>
  <c r="R170" i="7" s="1"/>
  <c r="R171" i="7" s="1"/>
  <c r="R172" i="7" s="1"/>
  <c r="R173" i="7" s="1"/>
  <c r="R174" i="7" s="1"/>
  <c r="R175" i="7" s="1"/>
  <c r="R176" i="7" s="1"/>
  <c r="R177" i="7" s="1"/>
  <c r="R178" i="7" s="1"/>
  <c r="R179" i="7" s="1"/>
  <c r="R180" i="7" s="1"/>
  <c r="R181" i="7" s="1"/>
  <c r="R182" i="7" s="1"/>
  <c r="R183" i="7" s="1"/>
  <c r="R184" i="7" s="1"/>
  <c r="R185" i="7" s="1"/>
  <c r="R186" i="7" s="1"/>
  <c r="R187" i="7" s="1"/>
  <c r="R188" i="7" s="1"/>
  <c r="R189" i="7" s="1"/>
  <c r="R190" i="7" s="1"/>
  <c r="R191" i="7" s="1"/>
  <c r="R192" i="7" s="1"/>
  <c r="R193" i="7" s="1"/>
  <c r="R194" i="7" s="1"/>
  <c r="R195" i="7" s="1"/>
  <c r="R196" i="7" s="1"/>
  <c r="R197" i="7" s="1"/>
  <c r="R198" i="7" s="1"/>
  <c r="R199" i="7" s="1"/>
  <c r="R200" i="7" s="1"/>
  <c r="R201" i="7" s="1"/>
  <c r="R202" i="7" s="1"/>
  <c r="R203" i="7" s="1"/>
  <c r="R204" i="7" s="1"/>
  <c r="R205" i="7" s="1"/>
  <c r="R206" i="7" s="1"/>
  <c r="R207" i="7" s="1"/>
  <c r="R208" i="7" s="1"/>
  <c r="R209" i="7" s="1"/>
  <c r="R210" i="7" s="1"/>
  <c r="R211" i="7" s="1"/>
  <c r="R212" i="7" s="1"/>
  <c r="R213" i="7" s="1"/>
  <c r="R214" i="7" s="1"/>
  <c r="R215" i="7" s="1"/>
  <c r="R216" i="7" s="1"/>
  <c r="R217" i="7" s="1"/>
  <c r="R218" i="7" s="1"/>
  <c r="R219" i="7" s="1"/>
  <c r="R220" i="7" s="1"/>
  <c r="R221" i="7" s="1"/>
  <c r="R222" i="7" s="1"/>
  <c r="R223" i="7" s="1"/>
  <c r="R224" i="7" s="1"/>
  <c r="R225" i="7" s="1"/>
  <c r="R226" i="7" s="1"/>
  <c r="R227" i="7" s="1"/>
  <c r="R228" i="7" s="1"/>
  <c r="R229" i="7" s="1"/>
  <c r="R230" i="7" s="1"/>
  <c r="R231" i="7" s="1"/>
  <c r="R232" i="7" s="1"/>
  <c r="R233" i="7" s="1"/>
  <c r="R234" i="7" s="1"/>
  <c r="R235" i="7" s="1"/>
  <c r="R236" i="7" s="1"/>
  <c r="R237" i="7" s="1"/>
  <c r="R238" i="7" s="1"/>
  <c r="R239" i="7" s="1"/>
  <c r="R240" i="7" s="1"/>
  <c r="R241" i="7" s="1"/>
  <c r="R242" i="7" s="1"/>
  <c r="R243" i="7" s="1"/>
  <c r="R244" i="7" s="1"/>
  <c r="R245" i="7" s="1"/>
  <c r="R246" i="7" s="1"/>
  <c r="R247" i="7" s="1"/>
  <c r="R248" i="7" s="1"/>
  <c r="R249" i="7" s="1"/>
  <c r="R250" i="7" s="1"/>
  <c r="R251" i="7" s="1"/>
  <c r="R252" i="7" s="1"/>
  <c r="R253" i="7" s="1"/>
  <c r="R254" i="7" s="1"/>
  <c r="R255" i="7" s="1"/>
  <c r="R256" i="7" s="1"/>
  <c r="R257" i="7" s="1"/>
  <c r="R258" i="7" s="1"/>
  <c r="R259" i="7" s="1"/>
  <c r="R260" i="7" s="1"/>
  <c r="R261" i="7" s="1"/>
  <c r="R262" i="7" s="1"/>
  <c r="R263" i="7" s="1"/>
  <c r="R264" i="7" s="1"/>
  <c r="R265" i="7" s="1"/>
  <c r="R266" i="7" s="1"/>
  <c r="R267" i="7" s="1"/>
  <c r="R268" i="7" s="1"/>
  <c r="R269" i="7" s="1"/>
  <c r="R270" i="7" s="1"/>
  <c r="R271" i="7" s="1"/>
  <c r="R272" i="7" s="1"/>
  <c r="R273" i="7" s="1"/>
  <c r="R274" i="7" s="1"/>
  <c r="R275" i="7" s="1"/>
  <c r="R276" i="7" s="1"/>
  <c r="R277" i="7" s="1"/>
  <c r="R278" i="7" s="1"/>
  <c r="R279" i="7" s="1"/>
  <c r="R280" i="7" s="1"/>
  <c r="R281" i="7" s="1"/>
  <c r="R282" i="7" s="1"/>
  <c r="R283" i="7" s="1"/>
  <c r="R284" i="7" s="1"/>
  <c r="R285" i="7" s="1"/>
  <c r="R286" i="7" s="1"/>
  <c r="R287" i="7" s="1"/>
  <c r="R288" i="7" s="1"/>
  <c r="R289" i="7" s="1"/>
  <c r="R290" i="7" s="1"/>
  <c r="R291" i="7" s="1"/>
  <c r="R292" i="7" s="1"/>
  <c r="R293" i="7" s="1"/>
  <c r="R294" i="7" s="1"/>
  <c r="R295" i="7" s="1"/>
  <c r="R296" i="7" s="1"/>
  <c r="R297" i="7" s="1"/>
  <c r="R298" i="7" s="1"/>
  <c r="R299" i="7" s="1"/>
  <c r="R300" i="7" s="1"/>
  <c r="R301" i="7" s="1"/>
  <c r="R302" i="7" s="1"/>
  <c r="R303" i="7" s="1"/>
  <c r="R304" i="7" s="1"/>
  <c r="R305" i="7" s="1"/>
  <c r="R306" i="7" s="1"/>
  <c r="R307" i="7" s="1"/>
  <c r="R308" i="7" s="1"/>
  <c r="R309" i="7" s="1"/>
  <c r="R310" i="7" s="1"/>
  <c r="R311" i="7" s="1"/>
  <c r="R312" i="7" s="1"/>
  <c r="R313" i="7" s="1"/>
  <c r="R314" i="7" s="1"/>
  <c r="R315" i="7" s="1"/>
  <c r="R316" i="7" s="1"/>
  <c r="R317" i="7" s="1"/>
  <c r="R318" i="7" s="1"/>
  <c r="R319" i="7" s="1"/>
  <c r="R320" i="7" s="1"/>
  <c r="R321" i="7" s="1"/>
  <c r="R322" i="7" s="1"/>
  <c r="R323" i="7" s="1"/>
  <c r="R324" i="7" s="1"/>
  <c r="R325" i="7" s="1"/>
  <c r="R326" i="7" s="1"/>
  <c r="R327" i="7" s="1"/>
  <c r="R328" i="7" s="1"/>
  <c r="R329" i="7" s="1"/>
  <c r="R330" i="7" s="1"/>
  <c r="R331" i="7" s="1"/>
  <c r="R332" i="7" s="1"/>
  <c r="R333" i="7" s="1"/>
  <c r="R334" i="7" s="1"/>
  <c r="R335" i="7" s="1"/>
  <c r="R336" i="7" s="1"/>
  <c r="R337" i="7" s="1"/>
  <c r="R338" i="7" s="1"/>
  <c r="R339" i="7" s="1"/>
  <c r="R340" i="7" s="1"/>
  <c r="R341" i="7" s="1"/>
  <c r="R342" i="7" s="1"/>
  <c r="R343" i="7" s="1"/>
  <c r="R344" i="7" s="1"/>
  <c r="R345" i="7" s="1"/>
  <c r="R346" i="7" s="1"/>
  <c r="R347" i="7" s="1"/>
  <c r="R348" i="7" s="1"/>
  <c r="R349" i="7" s="1"/>
  <c r="R350" i="7" s="1"/>
  <c r="R351" i="7" s="1"/>
  <c r="R352" i="7" s="1"/>
  <c r="R353" i="7" s="1"/>
  <c r="R354" i="7" s="1"/>
  <c r="R355" i="7" s="1"/>
  <c r="R356" i="7" s="1"/>
  <c r="R357" i="7" s="1"/>
  <c r="R358" i="7" s="1"/>
  <c r="R359" i="7" s="1"/>
  <c r="R360" i="7" s="1"/>
  <c r="R361" i="7" s="1"/>
  <c r="R362" i="7" s="1"/>
  <c r="R363" i="7" s="1"/>
  <c r="R364" i="7" s="1"/>
  <c r="R365" i="7" s="1"/>
  <c r="R366" i="7" s="1"/>
  <c r="R367" i="7" s="1"/>
  <c r="R368" i="7" s="1"/>
  <c r="R369" i="7" s="1"/>
  <c r="R370" i="7" s="1"/>
  <c r="R371" i="7" s="1"/>
  <c r="R372" i="7" s="1"/>
  <c r="R373" i="7" s="1"/>
  <c r="R374" i="7" s="1"/>
  <c r="R375" i="7" s="1"/>
  <c r="R376" i="7" s="1"/>
  <c r="R377" i="7" s="1"/>
  <c r="R378" i="7" s="1"/>
  <c r="R379" i="7" s="1"/>
  <c r="R380" i="7" s="1"/>
  <c r="R381" i="7" s="1"/>
  <c r="R382" i="7" s="1"/>
  <c r="R383" i="7" s="1"/>
  <c r="R384" i="7" s="1"/>
  <c r="R385" i="7" s="1"/>
  <c r="R386" i="7" s="1"/>
  <c r="R387" i="7" s="1"/>
  <c r="R388" i="7" s="1"/>
  <c r="R389" i="7" s="1"/>
  <c r="R390" i="7" s="1"/>
  <c r="R391" i="7" s="1"/>
  <c r="R392" i="7" s="1"/>
  <c r="R393" i="7" s="1"/>
  <c r="R394" i="7" s="1"/>
  <c r="R395" i="7" s="1"/>
  <c r="R396" i="7" s="1"/>
  <c r="R397" i="7" s="1"/>
  <c r="R398" i="7" s="1"/>
  <c r="R399" i="7" s="1"/>
  <c r="R400" i="7" s="1"/>
  <c r="R401" i="7" s="1"/>
  <c r="R402" i="7" s="1"/>
  <c r="R403" i="7" s="1"/>
  <c r="R404" i="7" s="1"/>
  <c r="R405" i="7" s="1"/>
  <c r="R406" i="7" s="1"/>
  <c r="R407" i="7" s="1"/>
  <c r="R408" i="7" s="1"/>
  <c r="R409" i="7" s="1"/>
  <c r="R410" i="7" s="1"/>
  <c r="R411" i="7" s="1"/>
  <c r="R412" i="7" s="1"/>
  <c r="R413" i="7" s="1"/>
  <c r="R414" i="7" s="1"/>
  <c r="R415" i="7" s="1"/>
  <c r="R416" i="7" s="1"/>
  <c r="R417" i="7" s="1"/>
  <c r="R418" i="7" s="1"/>
  <c r="R419" i="7" s="1"/>
  <c r="R420" i="7" s="1"/>
  <c r="R421" i="7" s="1"/>
  <c r="R422" i="7" s="1"/>
  <c r="R423" i="7" s="1"/>
  <c r="R424" i="7" s="1"/>
  <c r="R425" i="7" s="1"/>
  <c r="R426" i="7" s="1"/>
  <c r="R427" i="7" s="1"/>
  <c r="R428" i="7" s="1"/>
  <c r="R429" i="7" s="1"/>
  <c r="R430" i="7" s="1"/>
  <c r="R431" i="7" s="1"/>
  <c r="R432" i="7" s="1"/>
  <c r="R433" i="7" s="1"/>
  <c r="R434" i="7" s="1"/>
  <c r="R435" i="7" s="1"/>
  <c r="R436" i="7" s="1"/>
  <c r="R437" i="7" s="1"/>
  <c r="R438" i="7" s="1"/>
  <c r="R439" i="7" s="1"/>
  <c r="R440" i="7" s="1"/>
  <c r="R441" i="7" s="1"/>
  <c r="R442" i="7" s="1"/>
  <c r="R443" i="7" s="1"/>
  <c r="R444" i="7" s="1"/>
  <c r="R445" i="7" s="1"/>
  <c r="R446" i="7" s="1"/>
  <c r="R447" i="7" s="1"/>
  <c r="R448" i="7" s="1"/>
  <c r="R449" i="7" s="1"/>
  <c r="R450" i="7" s="1"/>
  <c r="R451" i="7" s="1"/>
  <c r="R452" i="7" s="1"/>
  <c r="R453" i="7" s="1"/>
  <c r="R454" i="7" s="1"/>
  <c r="R455" i="7" s="1"/>
  <c r="R456" i="7" s="1"/>
  <c r="R457" i="7" s="1"/>
  <c r="R458" i="7" s="1"/>
  <c r="R459" i="7" s="1"/>
  <c r="R460" i="7" s="1"/>
  <c r="R461" i="7" s="1"/>
  <c r="R462" i="7" s="1"/>
  <c r="R463" i="7" s="1"/>
  <c r="R464" i="7" s="1"/>
  <c r="R465" i="7" s="1"/>
  <c r="R466" i="7" s="1"/>
  <c r="R467" i="7" s="1"/>
  <c r="R468" i="7" s="1"/>
  <c r="R469" i="7" s="1"/>
  <c r="R470" i="7" s="1"/>
  <c r="R471" i="7" s="1"/>
  <c r="R472" i="7" s="1"/>
  <c r="R473" i="7" s="1"/>
  <c r="R474" i="7" s="1"/>
  <c r="R475" i="7" s="1"/>
  <c r="R476" i="7" s="1"/>
  <c r="R477" i="7" s="1"/>
  <c r="R478" i="7" s="1"/>
  <c r="R479" i="7" s="1"/>
  <c r="R480" i="7" s="1"/>
  <c r="R481" i="7" s="1"/>
  <c r="R482" i="7" s="1"/>
  <c r="R483" i="7" s="1"/>
  <c r="R484" i="7" s="1"/>
  <c r="R485" i="7" s="1"/>
  <c r="R486" i="7" s="1"/>
  <c r="R487" i="7" s="1"/>
  <c r="R488" i="7" s="1"/>
  <c r="R489" i="7" s="1"/>
  <c r="R490" i="7" s="1"/>
  <c r="R491" i="7" s="1"/>
  <c r="R492" i="7" s="1"/>
  <c r="R493" i="7" s="1"/>
  <c r="R494" i="7" s="1"/>
  <c r="R495" i="7" s="1"/>
  <c r="R496" i="7" s="1"/>
  <c r="R497" i="7" s="1"/>
  <c r="R498" i="7" s="1"/>
  <c r="R499" i="7" s="1"/>
  <c r="R500" i="7" s="1"/>
  <c r="R501" i="7" s="1"/>
  <c r="R502" i="7" s="1"/>
  <c r="R503" i="7" s="1"/>
  <c r="R504" i="7" s="1"/>
  <c r="R505" i="7" s="1"/>
  <c r="R506" i="7" s="1"/>
  <c r="R507" i="7" s="1"/>
  <c r="R508" i="7" s="1"/>
  <c r="R509" i="7" s="1"/>
  <c r="R510" i="7" s="1"/>
  <c r="R511" i="7" s="1"/>
  <c r="R512" i="7" s="1"/>
  <c r="R513" i="7" s="1"/>
  <c r="R514" i="7" s="1"/>
  <c r="K92" i="16"/>
  <c r="L259" i="4"/>
  <c r="M259" i="4"/>
  <c r="M203" i="4"/>
  <c r="L203" i="4"/>
  <c r="M82" i="4"/>
  <c r="L82" i="4"/>
  <c r="M106" i="4"/>
  <c r="L106" i="4"/>
  <c r="M323" i="4"/>
  <c r="L323" i="4"/>
  <c r="M292" i="4"/>
  <c r="L292" i="4"/>
  <c r="L337" i="4"/>
  <c r="M337" i="4"/>
  <c r="M158" i="4"/>
  <c r="L158" i="4"/>
  <c r="L267" i="4"/>
  <c r="M267" i="4"/>
  <c r="M554" i="4"/>
  <c r="L554" i="4"/>
  <c r="L519" i="4"/>
  <c r="M519" i="4"/>
  <c r="M528" i="4"/>
  <c r="L528" i="4"/>
  <c r="M529" i="4"/>
  <c r="L529" i="4"/>
  <c r="M634" i="4"/>
  <c r="L634" i="4"/>
  <c r="M617" i="4"/>
  <c r="L617" i="4"/>
  <c r="M506" i="4"/>
  <c r="L506" i="4"/>
  <c r="M742" i="4"/>
  <c r="L742" i="4"/>
  <c r="M750" i="4"/>
  <c r="L750" i="4"/>
  <c r="L594" i="4"/>
  <c r="M594" i="4"/>
  <c r="L509" i="4"/>
  <c r="M509" i="4"/>
  <c r="M752" i="4"/>
  <c r="L752" i="4"/>
  <c r="L848" i="4"/>
  <c r="M848" i="4"/>
  <c r="L852" i="4"/>
  <c r="M852" i="4"/>
  <c r="L846" i="4"/>
  <c r="M846" i="4"/>
  <c r="M879" i="4"/>
  <c r="L879" i="4"/>
  <c r="M732" i="4"/>
  <c r="L732" i="4"/>
  <c r="M902" i="4"/>
  <c r="L902" i="4"/>
  <c r="M973" i="4"/>
  <c r="L973" i="4"/>
  <c r="M1050" i="4"/>
  <c r="L1050" i="4"/>
  <c r="M1080" i="4"/>
  <c r="L1080" i="4"/>
  <c r="L1052" i="4"/>
  <c r="M1052" i="4"/>
  <c r="M1226" i="4"/>
  <c r="L1226" i="4"/>
  <c r="M1254" i="4"/>
  <c r="L1254" i="4"/>
  <c r="M284" i="4"/>
  <c r="L284" i="4"/>
  <c r="M244" i="4"/>
  <c r="L244" i="4"/>
  <c r="M97" i="4"/>
  <c r="L97" i="4"/>
  <c r="M90" i="4"/>
  <c r="L90" i="4"/>
  <c r="M98" i="4"/>
  <c r="L98" i="4"/>
  <c r="M114" i="4"/>
  <c r="L114" i="4"/>
  <c r="L473" i="4"/>
  <c r="M473" i="4"/>
  <c r="M351" i="4"/>
  <c r="L351" i="4"/>
  <c r="L344" i="4"/>
  <c r="M344" i="4"/>
  <c r="L222" i="4"/>
  <c r="M222" i="4"/>
  <c r="M287" i="4"/>
  <c r="L287" i="4"/>
  <c r="M460" i="4"/>
  <c r="L460" i="4"/>
  <c r="M390" i="4"/>
  <c r="L390" i="4"/>
  <c r="M558" i="4"/>
  <c r="L558" i="4"/>
  <c r="L440" i="4"/>
  <c r="M440" i="4"/>
  <c r="M656" i="4"/>
  <c r="L656" i="4"/>
  <c r="M641" i="4"/>
  <c r="L641" i="4"/>
  <c r="L512" i="4"/>
  <c r="M512" i="4"/>
  <c r="L614" i="4"/>
  <c r="M614" i="4"/>
  <c r="M875" i="4"/>
  <c r="L875" i="4"/>
  <c r="L602" i="4"/>
  <c r="M602" i="4"/>
  <c r="M514" i="4"/>
  <c r="L514" i="4"/>
  <c r="M775" i="4"/>
  <c r="L775" i="4"/>
  <c r="M942" i="4"/>
  <c r="L942" i="4"/>
  <c r="L862" i="4"/>
  <c r="M862" i="4"/>
  <c r="L874" i="4"/>
  <c r="M874" i="4"/>
  <c r="L882" i="4"/>
  <c r="M882" i="4"/>
  <c r="M758" i="4"/>
  <c r="L758" i="4"/>
  <c r="L999" i="4"/>
  <c r="M999" i="4"/>
  <c r="L981" i="4"/>
  <c r="M981" i="4"/>
  <c r="M949" i="4"/>
  <c r="L949" i="4"/>
  <c r="M1124" i="4"/>
  <c r="L1124" i="4"/>
  <c r="L1084" i="4"/>
  <c r="M1084" i="4"/>
  <c r="M1258" i="4"/>
  <c r="L1258" i="4"/>
  <c r="M1248" i="4"/>
  <c r="L1248" i="4"/>
  <c r="L92" i="16"/>
  <c r="M85" i="4"/>
  <c r="L85" i="4"/>
  <c r="M301" i="4"/>
  <c r="L301" i="4"/>
  <c r="M101" i="4"/>
  <c r="L101" i="4"/>
  <c r="M105" i="4"/>
  <c r="L105" i="4"/>
  <c r="M164" i="4"/>
  <c r="L164" i="4"/>
  <c r="L136" i="4"/>
  <c r="M136" i="4"/>
  <c r="L175" i="4"/>
  <c r="M175" i="4"/>
  <c r="M110" i="4"/>
  <c r="L110" i="4"/>
  <c r="M366" i="4"/>
  <c r="L366" i="4"/>
  <c r="L355" i="4"/>
  <c r="M355" i="4"/>
  <c r="M328" i="4"/>
  <c r="L328" i="4"/>
  <c r="M407" i="4"/>
  <c r="L407" i="4"/>
  <c r="M470" i="4"/>
  <c r="L470" i="4"/>
  <c r="M422" i="4"/>
  <c r="L422" i="4"/>
  <c r="M458" i="4"/>
  <c r="L458" i="4"/>
  <c r="L472" i="4"/>
  <c r="M472" i="4"/>
  <c r="M678" i="4"/>
  <c r="L678" i="4"/>
  <c r="M652" i="4"/>
  <c r="L652" i="4"/>
  <c r="L521" i="4"/>
  <c r="M521" i="4"/>
  <c r="M630" i="4"/>
  <c r="L630" i="4"/>
  <c r="M694" i="4"/>
  <c r="L694" i="4"/>
  <c r="L688" i="4"/>
  <c r="M688" i="4"/>
  <c r="M526" i="4"/>
  <c r="L526" i="4"/>
  <c r="L820" i="4"/>
  <c r="M820" i="4"/>
  <c r="M969" i="4"/>
  <c r="L969" i="4"/>
  <c r="M658" i="4"/>
  <c r="L658" i="4"/>
  <c r="M887" i="4"/>
  <c r="L887" i="4"/>
  <c r="M885" i="4"/>
  <c r="L885" i="4"/>
  <c r="L780" i="4"/>
  <c r="M780" i="4"/>
  <c r="L977" i="4"/>
  <c r="M977" i="4"/>
  <c r="M984" i="4"/>
  <c r="L984" i="4"/>
  <c r="L954" i="4"/>
  <c r="M954" i="4"/>
  <c r="M1164" i="4"/>
  <c r="L1164" i="4"/>
  <c r="M1102" i="4"/>
  <c r="L1102" i="4"/>
  <c r="M1220" i="4"/>
  <c r="L1220" i="4"/>
  <c r="M124" i="4"/>
  <c r="L124" i="4"/>
  <c r="L311" i="4"/>
  <c r="M311" i="4"/>
  <c r="M125" i="4"/>
  <c r="L125" i="4"/>
  <c r="M113" i="4"/>
  <c r="L113" i="4"/>
  <c r="M239" i="4"/>
  <c r="L239" i="4"/>
  <c r="L200" i="4"/>
  <c r="M200" i="4"/>
  <c r="M118" i="4"/>
  <c r="L118" i="4"/>
  <c r="L391" i="4"/>
  <c r="M391" i="4"/>
  <c r="M370" i="4"/>
  <c r="L370" i="4"/>
  <c r="M338" i="4"/>
  <c r="L338" i="4"/>
  <c r="L432" i="4"/>
  <c r="M432" i="4"/>
  <c r="L493" i="4"/>
  <c r="M493" i="4"/>
  <c r="L494" i="4"/>
  <c r="M494" i="4"/>
  <c r="L468" i="4"/>
  <c r="M468" i="4"/>
  <c r="M508" i="4"/>
  <c r="L508" i="4"/>
  <c r="M496" i="4"/>
  <c r="L496" i="4"/>
  <c r="M483" i="4"/>
  <c r="L483" i="4"/>
  <c r="L541" i="4"/>
  <c r="M541" i="4"/>
  <c r="M674" i="4"/>
  <c r="L674" i="4"/>
  <c r="M648" i="4"/>
  <c r="L648" i="4"/>
  <c r="L736" i="4"/>
  <c r="M736" i="4"/>
  <c r="M555" i="4"/>
  <c r="L555" i="4"/>
  <c r="M835" i="4"/>
  <c r="L835" i="4"/>
  <c r="L806" i="4"/>
  <c r="M806" i="4"/>
  <c r="L663" i="4"/>
  <c r="M663" i="4"/>
  <c r="L774" i="4"/>
  <c r="M774" i="4"/>
  <c r="L958" i="4"/>
  <c r="M958" i="4"/>
  <c r="L796" i="4"/>
  <c r="M796" i="4"/>
  <c r="M938" i="4"/>
  <c r="L938" i="4"/>
  <c r="M990" i="4"/>
  <c r="L990" i="4"/>
  <c r="M1032" i="4"/>
  <c r="L1032" i="4"/>
  <c r="M1054" i="4"/>
  <c r="L1054" i="4"/>
  <c r="M1236" i="4"/>
  <c r="L1236" i="4"/>
  <c r="M1252" i="4"/>
  <c r="L1252" i="4"/>
  <c r="L166" i="4"/>
  <c r="M166" i="4"/>
  <c r="M214" i="4"/>
  <c r="L214" i="4"/>
  <c r="M134" i="4"/>
  <c r="L134" i="4"/>
  <c r="M135" i="4"/>
  <c r="L135" i="4"/>
  <c r="L257" i="4"/>
  <c r="M257" i="4"/>
  <c r="M142" i="4"/>
  <c r="L142" i="4"/>
  <c r="M132" i="4"/>
  <c r="L132" i="4"/>
  <c r="M410" i="4"/>
  <c r="L410" i="4"/>
  <c r="M419" i="4"/>
  <c r="L419" i="4"/>
  <c r="L411" i="4"/>
  <c r="M411" i="4"/>
  <c r="M318" i="4"/>
  <c r="L318" i="4"/>
  <c r="M319" i="4"/>
  <c r="L319" i="4"/>
  <c r="L414" i="4"/>
  <c r="M414" i="4"/>
  <c r="M495" i="4"/>
  <c r="L495" i="4"/>
  <c r="M542" i="4"/>
  <c r="L542" i="4"/>
  <c r="L536" i="4"/>
  <c r="M536" i="4"/>
  <c r="M491" i="4"/>
  <c r="L491" i="4"/>
  <c r="M549" i="4"/>
  <c r="L549" i="4"/>
  <c r="M738" i="4"/>
  <c r="L738" i="4"/>
  <c r="M651" i="4"/>
  <c r="L651" i="4"/>
  <c r="L768" i="4"/>
  <c r="M768" i="4"/>
  <c r="M608" i="4"/>
  <c r="L608" i="4"/>
  <c r="M841" i="4"/>
  <c r="L841" i="4"/>
  <c r="L824" i="4"/>
  <c r="M824" i="4"/>
  <c r="L676" i="4"/>
  <c r="M676" i="4"/>
  <c r="M793" i="4"/>
  <c r="L793" i="4"/>
  <c r="M980" i="4"/>
  <c r="L980" i="4"/>
  <c r="L810" i="4"/>
  <c r="M810" i="4"/>
  <c r="M941" i="4"/>
  <c r="L941" i="4"/>
  <c r="L968" i="4"/>
  <c r="M968" i="4"/>
  <c r="M1064" i="4"/>
  <c r="L1064" i="4"/>
  <c r="M1086" i="4"/>
  <c r="L1086" i="4"/>
  <c r="M1210" i="4"/>
  <c r="L1210" i="4"/>
  <c r="M1174" i="4"/>
  <c r="L1174" i="4"/>
  <c r="M138" i="4"/>
  <c r="L138" i="4"/>
  <c r="L349" i="4"/>
  <c r="M349" i="4"/>
  <c r="M188" i="4"/>
  <c r="L188" i="4"/>
  <c r="L315" i="4"/>
  <c r="M315" i="4"/>
  <c r="M281" i="4"/>
  <c r="L281" i="4"/>
  <c r="M234" i="4"/>
  <c r="L234" i="4"/>
  <c r="M143" i="4"/>
  <c r="L143" i="4"/>
  <c r="M444" i="4"/>
  <c r="L444" i="4"/>
  <c r="M306" i="4"/>
  <c r="L306" i="4"/>
  <c r="M426" i="4"/>
  <c r="L426" i="4"/>
  <c r="M342" i="4"/>
  <c r="L342" i="4"/>
  <c r="M324" i="4"/>
  <c r="L324" i="4"/>
  <c r="M547" i="4"/>
  <c r="L547" i="4"/>
  <c r="M396" i="4"/>
  <c r="L396" i="4"/>
  <c r="L644" i="4"/>
  <c r="M644" i="4"/>
  <c r="M578" i="4"/>
  <c r="L578" i="4"/>
  <c r="M530" i="4"/>
  <c r="L530" i="4"/>
  <c r="M588" i="4"/>
  <c r="L588" i="4"/>
  <c r="L760" i="4"/>
  <c r="M760" i="4"/>
  <c r="M669" i="4"/>
  <c r="L669" i="4"/>
  <c r="M613" i="4"/>
  <c r="L613" i="4"/>
  <c r="L632" i="4"/>
  <c r="M632" i="4"/>
  <c r="L854" i="4"/>
  <c r="M854" i="4"/>
  <c r="M833" i="4"/>
  <c r="L833" i="4"/>
  <c r="M711" i="4"/>
  <c r="L711" i="4"/>
  <c r="L840" i="4"/>
  <c r="M840" i="4"/>
  <c r="M917" i="4"/>
  <c r="L917" i="4"/>
  <c r="M837" i="4"/>
  <c r="L837" i="4"/>
  <c r="L964" i="4"/>
  <c r="M964" i="4"/>
  <c r="L976" i="4"/>
  <c r="M976" i="4"/>
  <c r="M1096" i="4"/>
  <c r="L1096" i="4"/>
  <c r="M1060" i="4"/>
  <c r="L1060" i="4"/>
  <c r="M1242" i="4"/>
  <c r="L1242" i="4"/>
  <c r="M1214" i="4"/>
  <c r="L1214" i="4"/>
  <c r="M237" i="4"/>
  <c r="L237" i="4"/>
  <c r="M150" i="4"/>
  <c r="L150" i="4"/>
  <c r="M261" i="4"/>
  <c r="L261" i="4"/>
  <c r="L168" i="4"/>
  <c r="M168" i="4"/>
  <c r="L224" i="4"/>
  <c r="M224" i="4"/>
  <c r="M415" i="4"/>
  <c r="L415" i="4"/>
  <c r="M280" i="4"/>
  <c r="L280" i="4"/>
  <c r="L372" i="4"/>
  <c r="M372" i="4"/>
  <c r="L365" i="4"/>
  <c r="M365" i="4"/>
  <c r="M296" i="4"/>
  <c r="L296" i="4"/>
  <c r="M428" i="4"/>
  <c r="L428" i="4"/>
  <c r="M601" i="4"/>
  <c r="L601" i="4"/>
  <c r="M616" i="4"/>
  <c r="L616" i="4"/>
  <c r="M636" i="4"/>
  <c r="L636" i="4"/>
  <c r="M653" i="4"/>
  <c r="L653" i="4"/>
  <c r="L708" i="4"/>
  <c r="M708" i="4"/>
  <c r="L675" i="4"/>
  <c r="M675" i="4"/>
  <c r="L643" i="4"/>
  <c r="M643" i="4"/>
  <c r="M679" i="4"/>
  <c r="L679" i="4"/>
  <c r="L786" i="4"/>
  <c r="M786" i="4"/>
  <c r="L784" i="4"/>
  <c r="M784" i="4"/>
  <c r="M733" i="4"/>
  <c r="L733" i="4"/>
  <c r="L856" i="4"/>
  <c r="M856" i="4"/>
  <c r="M947" i="4"/>
  <c r="L947" i="4"/>
  <c r="M886" i="4"/>
  <c r="L886" i="4"/>
  <c r="L1024" i="4"/>
  <c r="M1024" i="4"/>
  <c r="M1022" i="4"/>
  <c r="L1022" i="4"/>
  <c r="M1230" i="4"/>
  <c r="L1230" i="4"/>
  <c r="M1106" i="4"/>
  <c r="L1106" i="4"/>
  <c r="M1256" i="4"/>
  <c r="L1256" i="4"/>
  <c r="M1240" i="4"/>
  <c r="L1240" i="4"/>
  <c r="L269" i="4"/>
  <c r="M269" i="4"/>
  <c r="M86" i="4"/>
  <c r="L86" i="4"/>
  <c r="M174" i="4"/>
  <c r="L174" i="4"/>
  <c r="M298" i="4"/>
  <c r="L298" i="4"/>
  <c r="M182" i="4"/>
  <c r="L182" i="4"/>
  <c r="M242" i="4"/>
  <c r="L242" i="4"/>
  <c r="M230" i="4"/>
  <c r="L230" i="4"/>
  <c r="L290" i="4"/>
  <c r="M290" i="4"/>
  <c r="M380" i="4"/>
  <c r="L380" i="4"/>
  <c r="M489" i="4"/>
  <c r="L489" i="4"/>
  <c r="M330" i="4"/>
  <c r="L330" i="4"/>
  <c r="M431" i="4"/>
  <c r="L431" i="4"/>
  <c r="L619" i="4"/>
  <c r="M619" i="4"/>
  <c r="M620" i="4"/>
  <c r="L620" i="4"/>
  <c r="M666" i="4"/>
  <c r="L666" i="4"/>
  <c r="L531" i="4"/>
  <c r="M531" i="4"/>
  <c r="M729" i="4"/>
  <c r="L729" i="4"/>
  <c r="M698" i="4"/>
  <c r="L698" i="4"/>
  <c r="M646" i="4"/>
  <c r="L646" i="4"/>
  <c r="L707" i="4"/>
  <c r="M707" i="4"/>
  <c r="M797" i="4"/>
  <c r="L797" i="4"/>
  <c r="L792" i="4"/>
  <c r="M792" i="4"/>
  <c r="L763" i="4"/>
  <c r="M763" i="4"/>
  <c r="L878" i="4"/>
  <c r="M878" i="4"/>
  <c r="L962" i="4"/>
  <c r="M962" i="4"/>
  <c r="L908" i="4"/>
  <c r="M908" i="4"/>
  <c r="M1150" i="4"/>
  <c r="L1150" i="4"/>
  <c r="M1162" i="4"/>
  <c r="L1162" i="4"/>
  <c r="M1112" i="4"/>
  <c r="L1112" i="4"/>
  <c r="M1136" i="4"/>
  <c r="L1136" i="4"/>
  <c r="M1218" i="4"/>
  <c r="L1218" i="4"/>
  <c r="M1234" i="4"/>
  <c r="L1234" i="4"/>
  <c r="M202" i="4"/>
  <c r="L202" i="4"/>
  <c r="L332" i="4"/>
  <c r="M332" i="4"/>
  <c r="M117" i="4"/>
  <c r="L117" i="4"/>
  <c r="M94" i="4"/>
  <c r="L94" i="4"/>
  <c r="L399" i="4"/>
  <c r="M399" i="4"/>
  <c r="L160" i="4"/>
  <c r="M160" i="4"/>
  <c r="M413" i="4"/>
  <c r="L413" i="4"/>
  <c r="M196" i="4"/>
  <c r="L196" i="4"/>
  <c r="M245" i="4"/>
  <c r="L245" i="4"/>
  <c r="M348" i="4"/>
  <c r="L348" i="4"/>
  <c r="L356" i="4"/>
  <c r="M356" i="4"/>
  <c r="M459" i="4"/>
  <c r="L459" i="4"/>
  <c r="L457" i="4"/>
  <c r="M457" i="4"/>
  <c r="M335" i="4"/>
  <c r="L335" i="4"/>
  <c r="L449" i="4"/>
  <c r="M449" i="4"/>
  <c r="M490" i="4"/>
  <c r="L490" i="4"/>
  <c r="L689" i="4"/>
  <c r="M689" i="4"/>
  <c r="L572" i="4"/>
  <c r="M572" i="4"/>
  <c r="M576" i="4"/>
  <c r="L576" i="4"/>
  <c r="L720" i="4"/>
  <c r="M720" i="4"/>
  <c r="M717" i="4"/>
  <c r="L717" i="4"/>
  <c r="L682" i="4"/>
  <c r="M682" i="4"/>
  <c r="M813" i="4"/>
  <c r="L813" i="4"/>
  <c r="L800" i="4"/>
  <c r="M800" i="4"/>
  <c r="M839" i="4"/>
  <c r="L839" i="4"/>
  <c r="M771" i="4"/>
  <c r="L771" i="4"/>
  <c r="M932" i="4"/>
  <c r="L932" i="4"/>
  <c r="M975" i="4"/>
  <c r="L975" i="4"/>
  <c r="M934" i="4"/>
  <c r="L934" i="4"/>
  <c r="M1070" i="4"/>
  <c r="L1070" i="4"/>
  <c r="M982" i="4"/>
  <c r="L982" i="4"/>
  <c r="M996" i="4"/>
  <c r="L996" i="4"/>
  <c r="M1142" i="4"/>
  <c r="L1142" i="4"/>
  <c r="M1250" i="4"/>
  <c r="L1250" i="4"/>
  <c r="M1266" i="4"/>
  <c r="L1266" i="4"/>
  <c r="M149" i="4"/>
  <c r="L149" i="4"/>
  <c r="M189" i="4"/>
  <c r="L189" i="4"/>
  <c r="M195" i="4"/>
  <c r="L195" i="4"/>
  <c r="L126" i="4"/>
  <c r="M126" i="4"/>
  <c r="M207" i="4"/>
  <c r="L207" i="4"/>
  <c r="M252" i="4"/>
  <c r="L252" i="4"/>
  <c r="M387" i="4"/>
  <c r="L387" i="4"/>
  <c r="M364" i="4"/>
  <c r="L364" i="4"/>
  <c r="L462" i="4"/>
  <c r="M462" i="4"/>
  <c r="M467" i="4"/>
  <c r="L467" i="4"/>
  <c r="M353" i="4"/>
  <c r="L353" i="4"/>
  <c r="L465" i="4"/>
  <c r="M465" i="4"/>
  <c r="M510" i="4"/>
  <c r="L510" i="4"/>
  <c r="L603" i="4"/>
  <c r="M603" i="4"/>
  <c r="L600" i="4"/>
  <c r="M600" i="4"/>
  <c r="M561" i="4"/>
  <c r="L561" i="4"/>
  <c r="M749" i="4"/>
  <c r="L749" i="4"/>
  <c r="M745" i="4"/>
  <c r="L745" i="4"/>
  <c r="L685" i="4"/>
  <c r="M685" i="4"/>
  <c r="L816" i="4"/>
  <c r="M816" i="4"/>
  <c r="M811" i="4"/>
  <c r="L811" i="4"/>
  <c r="M855" i="4"/>
  <c r="L855" i="4"/>
  <c r="L790" i="4"/>
  <c r="M790" i="4"/>
  <c r="L739" i="4"/>
  <c r="M739" i="4"/>
  <c r="M927" i="4"/>
  <c r="L927" i="4"/>
  <c r="M959" i="4"/>
  <c r="L959" i="4"/>
  <c r="M1082" i="4"/>
  <c r="L1082" i="4"/>
  <c r="M961" i="4"/>
  <c r="L961" i="4"/>
  <c r="M1010" i="4"/>
  <c r="L1010" i="4"/>
  <c r="M1110" i="4"/>
  <c r="L1110" i="4"/>
  <c r="M1244" i="4"/>
  <c r="L1244" i="4"/>
  <c r="M1134" i="4"/>
  <c r="L1134" i="4"/>
  <c r="M81" i="4"/>
  <c r="L81" i="4"/>
  <c r="M89" i="4"/>
  <c r="L89" i="4"/>
  <c r="M163" i="4"/>
  <c r="L163" i="4"/>
  <c r="M199" i="4"/>
  <c r="L199" i="4"/>
  <c r="M206" i="4"/>
  <c r="L206" i="4"/>
  <c r="L190" i="4"/>
  <c r="M190" i="4"/>
  <c r="M221" i="4"/>
  <c r="L221" i="4"/>
  <c r="M262" i="4"/>
  <c r="L262" i="4"/>
  <c r="L317" i="4"/>
  <c r="M317" i="4"/>
  <c r="M402" i="4"/>
  <c r="L402" i="4"/>
  <c r="M573" i="4"/>
  <c r="L573" i="4"/>
  <c r="M546" i="4"/>
  <c r="L546" i="4"/>
  <c r="L382" i="4"/>
  <c r="M382" i="4"/>
  <c r="L475" i="4"/>
  <c r="M475" i="4"/>
  <c r="M769" i="4"/>
  <c r="L769" i="4"/>
  <c r="M625" i="4"/>
  <c r="L625" i="4"/>
  <c r="M604" i="4"/>
  <c r="L604" i="4"/>
  <c r="M664" i="4"/>
  <c r="L664" i="4"/>
  <c r="M628" i="4"/>
  <c r="L628" i="4"/>
  <c r="L691" i="4"/>
  <c r="M691" i="4"/>
  <c r="L710" i="4"/>
  <c r="M710" i="4"/>
  <c r="M863" i="4"/>
  <c r="L863" i="4"/>
  <c r="L814" i="4"/>
  <c r="M814" i="4"/>
  <c r="M809" i="4"/>
  <c r="L809" i="4"/>
  <c r="M706" i="4"/>
  <c r="L706" i="4"/>
  <c r="M807" i="4"/>
  <c r="L807" i="4"/>
  <c r="M895" i="4"/>
  <c r="L895" i="4"/>
  <c r="M918" i="4"/>
  <c r="L918" i="4"/>
  <c r="M1108" i="4"/>
  <c r="L1108" i="4"/>
  <c r="L966" i="4"/>
  <c r="M966" i="4"/>
  <c r="M1042" i="4"/>
  <c r="L1042" i="4"/>
  <c r="M1014" i="4"/>
  <c r="L1014" i="4"/>
  <c r="M1182" i="4"/>
  <c r="L1182" i="4"/>
  <c r="M1184" i="4"/>
  <c r="L1184" i="4"/>
  <c r="AI1181" i="1" l="1"/>
  <c r="AH883" i="1"/>
  <c r="AI1260" i="1"/>
  <c r="AI1253" i="1"/>
  <c r="AI1087" i="1"/>
  <c r="AI1009" i="1"/>
  <c r="AH1005" i="1"/>
  <c r="AH1049" i="1"/>
  <c r="AH1293" i="1"/>
  <c r="M92" i="16"/>
  <c r="AH921" i="1"/>
  <c r="AG921" i="1"/>
  <c r="AF921" i="1"/>
  <c r="AE921" i="1"/>
  <c r="AI921" i="1"/>
  <c r="AI1229" i="1"/>
  <c r="AH1229" i="1"/>
  <c r="AG1229" i="1"/>
  <c r="AF1229" i="1"/>
  <c r="AE1229" i="1"/>
  <c r="AF1208" i="1"/>
  <c r="AE1208" i="1"/>
  <c r="AI1208" i="1"/>
  <c r="AG1208" i="1"/>
  <c r="AH1208" i="1"/>
  <c r="AI941" i="1"/>
  <c r="AH941" i="1"/>
  <c r="AG941" i="1"/>
  <c r="AE941" i="1"/>
  <c r="AF941" i="1"/>
  <c r="AI1103" i="1"/>
  <c r="AH1103" i="1"/>
  <c r="AG1103" i="1"/>
  <c r="AF1103" i="1"/>
  <c r="AE1103" i="1"/>
  <c r="AI1052" i="1"/>
  <c r="AH1052" i="1"/>
  <c r="AG1052" i="1"/>
  <c r="AF1052" i="1"/>
  <c r="AE1052" i="1"/>
  <c r="AE852" i="1"/>
  <c r="AI852" i="1"/>
  <c r="AH852" i="1"/>
  <c r="AF852" i="1"/>
  <c r="AG852" i="1"/>
  <c r="AI1020" i="1"/>
  <c r="AH1020" i="1"/>
  <c r="AG1020" i="1"/>
  <c r="AF1020" i="1"/>
  <c r="AE1020" i="1"/>
  <c r="AI1100" i="1"/>
  <c r="AH1100" i="1"/>
  <c r="AG1100" i="1"/>
  <c r="AF1100" i="1"/>
  <c r="AE1100" i="1"/>
  <c r="AI931" i="1"/>
  <c r="AH931" i="1"/>
  <c r="AG931" i="1"/>
  <c r="AF931" i="1"/>
  <c r="AE931" i="1"/>
  <c r="AI1172" i="1"/>
  <c r="AH1172" i="1"/>
  <c r="AG1172" i="1"/>
  <c r="AF1172" i="1"/>
  <c r="AE1172" i="1"/>
  <c r="AI1118" i="1"/>
  <c r="AH1118" i="1"/>
  <c r="AG1118" i="1"/>
  <c r="AF1118" i="1"/>
  <c r="AE1118" i="1"/>
  <c r="AI1008" i="1"/>
  <c r="AH1008" i="1"/>
  <c r="AG1008" i="1"/>
  <c r="AF1008" i="1"/>
  <c r="AE1008" i="1"/>
  <c r="AI1194" i="1"/>
  <c r="AH1194" i="1"/>
  <c r="AG1194" i="1"/>
  <c r="AE1194" i="1"/>
  <c r="AF1194" i="1"/>
  <c r="AI1138" i="1"/>
  <c r="AH1138" i="1"/>
  <c r="AF1138" i="1"/>
  <c r="AE1138" i="1"/>
  <c r="AG1138" i="1"/>
  <c r="AI1124" i="1"/>
  <c r="AH1124" i="1"/>
  <c r="AG1124" i="1"/>
  <c r="AF1124" i="1"/>
  <c r="AE1124" i="1"/>
  <c r="AI1046" i="1"/>
  <c r="AH1046" i="1"/>
  <c r="AG1046" i="1"/>
  <c r="AF1046" i="1"/>
  <c r="AE1046" i="1"/>
  <c r="AI1064" i="1"/>
  <c r="AH1064" i="1"/>
  <c r="AG1064" i="1"/>
  <c r="AF1064" i="1"/>
  <c r="AE1064" i="1"/>
  <c r="AG1215" i="1"/>
  <c r="AF1215" i="1"/>
  <c r="AE1215" i="1"/>
  <c r="AH1215" i="1"/>
  <c r="AI1215" i="1"/>
  <c r="AI1274" i="1"/>
  <c r="AH1274" i="1"/>
  <c r="AG1274" i="1"/>
  <c r="AE1274" i="1"/>
  <c r="AF1274" i="1"/>
  <c r="AH1181" i="1"/>
  <c r="AF1260" i="1"/>
  <c r="AI1049" i="1"/>
  <c r="AI1105" i="1"/>
  <c r="AH1105" i="1"/>
  <c r="AG1105" i="1"/>
  <c r="AF1105" i="1"/>
  <c r="AE1105" i="1"/>
  <c r="AI1078" i="1"/>
  <c r="AH1078" i="1"/>
  <c r="AG1078" i="1"/>
  <c r="AF1078" i="1"/>
  <c r="AE1078" i="1"/>
  <c r="AI1243" i="1"/>
  <c r="AH1243" i="1"/>
  <c r="AG1243" i="1"/>
  <c r="AF1243" i="1"/>
  <c r="AE1243" i="1"/>
  <c r="AI1066" i="1"/>
  <c r="AH1066" i="1"/>
  <c r="AG1066" i="1"/>
  <c r="AF1066" i="1"/>
  <c r="AE1066" i="1"/>
  <c r="AF1083" i="1"/>
  <c r="AE1083" i="1"/>
  <c r="AI1083" i="1"/>
  <c r="AG1083" i="1"/>
  <c r="AH1083" i="1"/>
  <c r="AI1251" i="1"/>
  <c r="AH1251" i="1"/>
  <c r="AG1251" i="1"/>
  <c r="AF1251" i="1"/>
  <c r="AE1251" i="1"/>
  <c r="AI970" i="1"/>
  <c r="AH970" i="1"/>
  <c r="AG970" i="1"/>
  <c r="AF970" i="1"/>
  <c r="AE970" i="1"/>
  <c r="AF1087" i="1"/>
  <c r="AH1001" i="1"/>
  <c r="AG1001" i="1"/>
  <c r="AF1001" i="1"/>
  <c r="AE1001" i="1"/>
  <c r="AI1001" i="1"/>
  <c r="AI942" i="1"/>
  <c r="AH942" i="1"/>
  <c r="AG942" i="1"/>
  <c r="AF942" i="1"/>
  <c r="AE942" i="1"/>
  <c r="AE948" i="1"/>
  <c r="AI948" i="1"/>
  <c r="AH948" i="1"/>
  <c r="AF948" i="1"/>
  <c r="AG948" i="1"/>
  <c r="AF1144" i="1"/>
  <c r="AE1144" i="1"/>
  <c r="AI1144" i="1"/>
  <c r="AG1144" i="1"/>
  <c r="AH1144" i="1"/>
  <c r="AE1249" i="1"/>
  <c r="AI1249" i="1"/>
  <c r="AH1249" i="1"/>
  <c r="AF1249" i="1"/>
  <c r="AG1249" i="1"/>
  <c r="AH7" i="7"/>
  <c r="AF1067" i="1"/>
  <c r="AE1067" i="1"/>
  <c r="AI1067" i="1"/>
  <c r="AG1067" i="1"/>
  <c r="AH1067" i="1"/>
  <c r="AH1111" i="1"/>
  <c r="AF1111" i="1"/>
  <c r="AE1111" i="1"/>
  <c r="AI1111" i="1"/>
  <c r="AG1111" i="1"/>
  <c r="AI901" i="1"/>
  <c r="AH901" i="1"/>
  <c r="AG901" i="1"/>
  <c r="AF901" i="1"/>
  <c r="AE901" i="1"/>
  <c r="AI908" i="1"/>
  <c r="AH908" i="1"/>
  <c r="AG908" i="1"/>
  <c r="AF908" i="1"/>
  <c r="AE908" i="1"/>
  <c r="AI1159" i="1"/>
  <c r="AH1159" i="1"/>
  <c r="AG1159" i="1"/>
  <c r="AF1159" i="1"/>
  <c r="AE1159" i="1"/>
  <c r="AI854" i="1"/>
  <c r="AH854" i="1"/>
  <c r="AG854" i="1"/>
  <c r="AF854" i="1"/>
  <c r="AE854" i="1"/>
  <c r="AI860" i="1"/>
  <c r="AH860" i="1"/>
  <c r="AG860" i="1"/>
  <c r="AF860" i="1"/>
  <c r="AE860" i="1"/>
  <c r="AI947" i="1"/>
  <c r="AH947" i="1"/>
  <c r="AG947" i="1"/>
  <c r="AF947" i="1"/>
  <c r="AE947" i="1"/>
  <c r="AI1193" i="1"/>
  <c r="AH1193" i="1"/>
  <c r="AG1193" i="1"/>
  <c r="AF1193" i="1"/>
  <c r="AE1193" i="1"/>
  <c r="AI1134" i="1"/>
  <c r="AH1134" i="1"/>
  <c r="AG1134" i="1"/>
  <c r="AF1134" i="1"/>
  <c r="AE1134" i="1"/>
  <c r="AI1024" i="1"/>
  <c r="AH1024" i="1"/>
  <c r="AG1024" i="1"/>
  <c r="AF1024" i="1"/>
  <c r="AE1024" i="1"/>
  <c r="AI1289" i="1"/>
  <c r="AH1289" i="1"/>
  <c r="AG1289" i="1"/>
  <c r="AF1289" i="1"/>
  <c r="AE1289" i="1"/>
  <c r="AI1154" i="1"/>
  <c r="AH1154" i="1"/>
  <c r="AG1154" i="1"/>
  <c r="AF1154" i="1"/>
  <c r="AE1154" i="1"/>
  <c r="AI1140" i="1"/>
  <c r="AH1140" i="1"/>
  <c r="AG1140" i="1"/>
  <c r="AF1140" i="1"/>
  <c r="AE1140" i="1"/>
  <c r="AI1080" i="1"/>
  <c r="AH1080" i="1"/>
  <c r="AG1080" i="1"/>
  <c r="AF1080" i="1"/>
  <c r="AE1080" i="1"/>
  <c r="AG1231" i="1"/>
  <c r="AF1231" i="1"/>
  <c r="AE1231" i="1"/>
  <c r="AH1231" i="1"/>
  <c r="AI1231" i="1"/>
  <c r="AI1290" i="1"/>
  <c r="AH1290" i="1"/>
  <c r="AG1290" i="1"/>
  <c r="AE1290" i="1"/>
  <c r="AF1290" i="1"/>
  <c r="AI1057" i="1"/>
  <c r="AH1057" i="1"/>
  <c r="AG1057" i="1"/>
  <c r="AF1057" i="1"/>
  <c r="AE1057" i="1"/>
  <c r="AG1260" i="1"/>
  <c r="AE1293" i="1"/>
  <c r="AE1049" i="1"/>
  <c r="AE1137" i="1"/>
  <c r="AI1137" i="1"/>
  <c r="AH1137" i="1"/>
  <c r="AF1137" i="1"/>
  <c r="AG1137" i="1"/>
  <c r="AH1097" i="1"/>
  <c r="AG1097" i="1"/>
  <c r="AF1097" i="1"/>
  <c r="AE1097" i="1"/>
  <c r="AI1097" i="1"/>
  <c r="AI1282" i="1"/>
  <c r="AH1282" i="1"/>
  <c r="AG1282" i="1"/>
  <c r="AF1282" i="1"/>
  <c r="AE1282" i="1"/>
  <c r="AG1151" i="1"/>
  <c r="AF1151" i="1"/>
  <c r="AE1151" i="1"/>
  <c r="AH1151" i="1"/>
  <c r="AI1151" i="1"/>
  <c r="AI1189" i="1"/>
  <c r="AH1189" i="1"/>
  <c r="AG1189" i="1"/>
  <c r="AF1189" i="1"/>
  <c r="AE1189" i="1"/>
  <c r="AI1235" i="1"/>
  <c r="AH1235" i="1"/>
  <c r="AG1235" i="1"/>
  <c r="AF1235" i="1"/>
  <c r="AE1235" i="1"/>
  <c r="AG1087" i="1"/>
  <c r="AI1011" i="1"/>
  <c r="AH1011" i="1"/>
  <c r="AG1011" i="1"/>
  <c r="AF1011" i="1"/>
  <c r="AE1011" i="1"/>
  <c r="AI1029" i="1"/>
  <c r="AH1029" i="1"/>
  <c r="AG1029" i="1"/>
  <c r="AF1029" i="1"/>
  <c r="AE1029" i="1"/>
  <c r="AI1133" i="1"/>
  <c r="AH1133" i="1"/>
  <c r="AG1133" i="1"/>
  <c r="AF1133" i="1"/>
  <c r="AE1133" i="1"/>
  <c r="AI935" i="1"/>
  <c r="AH935" i="1"/>
  <c r="AG935" i="1"/>
  <c r="AF935" i="1"/>
  <c r="AE935" i="1"/>
  <c r="AI888" i="1"/>
  <c r="AH888" i="1"/>
  <c r="AG888" i="1"/>
  <c r="AF888" i="1"/>
  <c r="AE888" i="1"/>
  <c r="AI1149" i="1"/>
  <c r="AH1149" i="1"/>
  <c r="AG1149" i="1"/>
  <c r="AF1149" i="1"/>
  <c r="AE1149" i="1"/>
  <c r="AH969" i="1"/>
  <c r="AG969" i="1"/>
  <c r="AF969" i="1"/>
  <c r="AE969" i="1"/>
  <c r="AI969" i="1"/>
  <c r="AI1002" i="1"/>
  <c r="AH1002" i="1"/>
  <c r="AG1002" i="1"/>
  <c r="AF1002" i="1"/>
  <c r="AE1002" i="1"/>
  <c r="AI1157" i="1"/>
  <c r="AH1157" i="1"/>
  <c r="AG1157" i="1"/>
  <c r="AF1157" i="1"/>
  <c r="AE1157" i="1"/>
  <c r="AI1068" i="1"/>
  <c r="AH1068" i="1"/>
  <c r="AG1068" i="1"/>
  <c r="AF1068" i="1"/>
  <c r="AE1068" i="1"/>
  <c r="AI879" i="1"/>
  <c r="AH879" i="1"/>
  <c r="AG879" i="1"/>
  <c r="AF879" i="1"/>
  <c r="AE879" i="1"/>
  <c r="AI963" i="1"/>
  <c r="AH963" i="1"/>
  <c r="AG963" i="1"/>
  <c r="AF963" i="1"/>
  <c r="AE963" i="1"/>
  <c r="AI1150" i="1"/>
  <c r="AH1150" i="1"/>
  <c r="AG1150" i="1"/>
  <c r="AF1150" i="1"/>
  <c r="AE1150" i="1"/>
  <c r="AI1040" i="1"/>
  <c r="AH1040" i="1"/>
  <c r="AG1040" i="1"/>
  <c r="AF1040" i="1"/>
  <c r="AE1040" i="1"/>
  <c r="AG914" i="1"/>
  <c r="AF914" i="1"/>
  <c r="AE914" i="1"/>
  <c r="AH914" i="1"/>
  <c r="AI914" i="1"/>
  <c r="AI1257" i="1"/>
  <c r="AH1257" i="1"/>
  <c r="AG1257" i="1"/>
  <c r="AF1257" i="1"/>
  <c r="AE1257" i="1"/>
  <c r="AI1156" i="1"/>
  <c r="AH1156" i="1"/>
  <c r="AG1156" i="1"/>
  <c r="AF1156" i="1"/>
  <c r="AE1156" i="1"/>
  <c r="AI864" i="1"/>
  <c r="AH864" i="1"/>
  <c r="AG864" i="1"/>
  <c r="AF864" i="1"/>
  <c r="AE864" i="1"/>
  <c r="AI1096" i="1"/>
  <c r="AH1096" i="1"/>
  <c r="AG1096" i="1"/>
  <c r="AF1096" i="1"/>
  <c r="AE1096" i="1"/>
  <c r="AE1201" i="1"/>
  <c r="AI1201" i="1"/>
  <c r="AH1201" i="1"/>
  <c r="AF1201" i="1"/>
  <c r="AG1201" i="1"/>
  <c r="AG898" i="1"/>
  <c r="AF898" i="1"/>
  <c r="AE898" i="1"/>
  <c r="AH898" i="1"/>
  <c r="AI898" i="1"/>
  <c r="AI1179" i="1"/>
  <c r="AH1179" i="1"/>
  <c r="AG1179" i="1"/>
  <c r="AF1179" i="1"/>
  <c r="AE1179" i="1"/>
  <c r="AH1260" i="1"/>
  <c r="AF1293" i="1"/>
  <c r="AF1049" i="1"/>
  <c r="AF955" i="1"/>
  <c r="AE955" i="1"/>
  <c r="AI955" i="1"/>
  <c r="AG955" i="1"/>
  <c r="AH955" i="1"/>
  <c r="AH1130" i="1"/>
  <c r="AI1130" i="1"/>
  <c r="AG1130" i="1"/>
  <c r="AF1130" i="1"/>
  <c r="AE1130" i="1"/>
  <c r="AI1071" i="1"/>
  <c r="AH1071" i="1"/>
  <c r="AG1071" i="1"/>
  <c r="AF1071" i="1"/>
  <c r="AE1071" i="1"/>
  <c r="AI1228" i="1"/>
  <c r="AH1228" i="1"/>
  <c r="AG1228" i="1"/>
  <c r="AF1228" i="1"/>
  <c r="AE1228" i="1"/>
  <c r="AF971" i="1"/>
  <c r="AE971" i="1"/>
  <c r="AI971" i="1"/>
  <c r="AG971" i="1"/>
  <c r="AH971" i="1"/>
  <c r="AI1202" i="1"/>
  <c r="AH1202" i="1"/>
  <c r="AG1202" i="1"/>
  <c r="AF1202" i="1"/>
  <c r="AE1202" i="1"/>
  <c r="AI1212" i="1"/>
  <c r="AH1212" i="1"/>
  <c r="AG1212" i="1"/>
  <c r="AF1212" i="1"/>
  <c r="AE1212" i="1"/>
  <c r="AI917" i="1"/>
  <c r="AH917" i="1"/>
  <c r="AG917" i="1"/>
  <c r="AF917" i="1"/>
  <c r="AE917" i="1"/>
  <c r="AH1087" i="1"/>
  <c r="AI1063" i="1"/>
  <c r="AH1063" i="1"/>
  <c r="AG1063" i="1"/>
  <c r="AF1063" i="1"/>
  <c r="AE1063" i="1"/>
  <c r="AI1061" i="1"/>
  <c r="AH1061" i="1"/>
  <c r="AG1061" i="1"/>
  <c r="AF1061" i="1"/>
  <c r="AE1061" i="1"/>
  <c r="AI989" i="1"/>
  <c r="AH989" i="1"/>
  <c r="AG989" i="1"/>
  <c r="AE989" i="1"/>
  <c r="AF989" i="1"/>
  <c r="AI1031" i="1"/>
  <c r="AH1031" i="1"/>
  <c r="AG1031" i="1"/>
  <c r="AF1031" i="1"/>
  <c r="AE1031" i="1"/>
  <c r="AF1051" i="1"/>
  <c r="AE1051" i="1"/>
  <c r="AI1051" i="1"/>
  <c r="AG1051" i="1"/>
  <c r="AH1051" i="1"/>
  <c r="AI1188" i="1"/>
  <c r="AH1188" i="1"/>
  <c r="AG1188" i="1"/>
  <c r="AF1188" i="1"/>
  <c r="AE1188" i="1"/>
  <c r="AI1036" i="1"/>
  <c r="AH1036" i="1"/>
  <c r="AG1036" i="1"/>
  <c r="AF1036" i="1"/>
  <c r="AE1036" i="1"/>
  <c r="AI979" i="1"/>
  <c r="AH979" i="1"/>
  <c r="AG979" i="1"/>
  <c r="AF979" i="1"/>
  <c r="AE979" i="1"/>
  <c r="AI910" i="1"/>
  <c r="AH910" i="1"/>
  <c r="AG910" i="1"/>
  <c r="AF910" i="1"/>
  <c r="AE910" i="1"/>
  <c r="AI1209" i="1"/>
  <c r="AH1209" i="1"/>
  <c r="AG1209" i="1"/>
  <c r="AF1209" i="1"/>
  <c r="AE1209" i="1"/>
  <c r="AI1056" i="1"/>
  <c r="AH1056" i="1"/>
  <c r="AG1056" i="1"/>
  <c r="AF1056" i="1"/>
  <c r="AE1056" i="1"/>
  <c r="AG930" i="1"/>
  <c r="AF930" i="1"/>
  <c r="AE930" i="1"/>
  <c r="AH930" i="1"/>
  <c r="AI930" i="1"/>
  <c r="AE916" i="1"/>
  <c r="AI916" i="1"/>
  <c r="AH916" i="1"/>
  <c r="AF916" i="1"/>
  <c r="AG916" i="1"/>
  <c r="AI1225" i="1"/>
  <c r="AH1225" i="1"/>
  <c r="AG1225" i="1"/>
  <c r="AF1225" i="1"/>
  <c r="AE1225" i="1"/>
  <c r="AE868" i="1"/>
  <c r="AI868" i="1"/>
  <c r="AH868" i="1"/>
  <c r="AF868" i="1"/>
  <c r="AG868" i="1"/>
  <c r="AE1112" i="1"/>
  <c r="AI1112" i="1"/>
  <c r="AH1112" i="1"/>
  <c r="AG1112" i="1"/>
  <c r="AF1112" i="1"/>
  <c r="AI1220" i="1"/>
  <c r="AH1220" i="1"/>
  <c r="AG1220" i="1"/>
  <c r="AF1220" i="1"/>
  <c r="AE1220" i="1"/>
  <c r="AE1217" i="1"/>
  <c r="AI1217" i="1"/>
  <c r="AH1217" i="1"/>
  <c r="AF1217" i="1"/>
  <c r="AG1217" i="1"/>
  <c r="AI1115" i="1"/>
  <c r="AH1115" i="1"/>
  <c r="AG1115" i="1"/>
  <c r="AF1115" i="1"/>
  <c r="AE1115" i="1"/>
  <c r="AE1153" i="1"/>
  <c r="AI1153" i="1"/>
  <c r="AH1153" i="1"/>
  <c r="AF1153" i="1"/>
  <c r="AG1153" i="1"/>
  <c r="AG1293" i="1"/>
  <c r="AF1099" i="1"/>
  <c r="AE1099" i="1"/>
  <c r="AI1099" i="1"/>
  <c r="AG1099" i="1"/>
  <c r="AH1099" i="1"/>
  <c r="AG1049" i="1"/>
  <c r="AE1009" i="1"/>
  <c r="AI1261" i="1"/>
  <c r="AH1261" i="1"/>
  <c r="AG1261" i="1"/>
  <c r="AF1261" i="1"/>
  <c r="AE1261" i="1"/>
  <c r="AI999" i="1"/>
  <c r="AH999" i="1"/>
  <c r="AG999" i="1"/>
  <c r="AF999" i="1"/>
  <c r="AE999" i="1"/>
  <c r="AG1135" i="1"/>
  <c r="AF1135" i="1"/>
  <c r="AE1135" i="1"/>
  <c r="AI1135" i="1"/>
  <c r="AH1135" i="1"/>
  <c r="AI1285" i="1"/>
  <c r="AH1285" i="1"/>
  <c r="AG1285" i="1"/>
  <c r="AF1285" i="1"/>
  <c r="AE1285" i="1"/>
  <c r="AF1224" i="1"/>
  <c r="AE1224" i="1"/>
  <c r="AI1224" i="1"/>
  <c r="AG1224" i="1"/>
  <c r="AH1224" i="1"/>
  <c r="AI1094" i="1"/>
  <c r="AH1094" i="1"/>
  <c r="AG1094" i="1"/>
  <c r="AF1094" i="1"/>
  <c r="AE1094" i="1"/>
  <c r="AI877" i="1"/>
  <c r="AH877" i="1"/>
  <c r="AG877" i="1"/>
  <c r="AE877" i="1"/>
  <c r="AF877" i="1"/>
  <c r="AF891" i="1"/>
  <c r="AE891" i="1"/>
  <c r="AI891" i="1"/>
  <c r="AG891" i="1"/>
  <c r="AH891" i="1"/>
  <c r="AI1079" i="1"/>
  <c r="AH1079" i="1"/>
  <c r="AG1079" i="1"/>
  <c r="AF1079" i="1"/>
  <c r="AE1079" i="1"/>
  <c r="AI1177" i="1"/>
  <c r="AH1177" i="1"/>
  <c r="AG1177" i="1"/>
  <c r="AF1177" i="1"/>
  <c r="AE1177" i="1"/>
  <c r="AI975" i="1"/>
  <c r="AH975" i="1"/>
  <c r="AG975" i="1"/>
  <c r="AF975" i="1"/>
  <c r="AE975" i="1"/>
  <c r="AE1121" i="1"/>
  <c r="AI1121" i="1"/>
  <c r="AH1121" i="1"/>
  <c r="AG1121" i="1"/>
  <c r="AF1121" i="1"/>
  <c r="AI885" i="1"/>
  <c r="AH885" i="1"/>
  <c r="AG885" i="1"/>
  <c r="AF885" i="1"/>
  <c r="AE885" i="1"/>
  <c r="T7" i="7"/>
  <c r="AI853" i="1"/>
  <c r="AH853" i="1"/>
  <c r="AG853" i="1"/>
  <c r="AF853" i="1"/>
  <c r="AE853" i="1"/>
  <c r="AI851" i="1"/>
  <c r="AH851" i="1"/>
  <c r="AG851" i="1"/>
  <c r="AE851" i="1"/>
  <c r="AF851" i="1"/>
  <c r="AI995" i="1"/>
  <c r="AH995" i="1"/>
  <c r="AG995" i="1"/>
  <c r="AF995" i="1"/>
  <c r="AE995" i="1"/>
  <c r="AI926" i="1"/>
  <c r="AH926" i="1"/>
  <c r="AG926" i="1"/>
  <c r="AF926" i="1"/>
  <c r="AE926" i="1"/>
  <c r="AI1072" i="1"/>
  <c r="AH1072" i="1"/>
  <c r="AG1072" i="1"/>
  <c r="AF1072" i="1"/>
  <c r="AE1072" i="1"/>
  <c r="AG946" i="1"/>
  <c r="AF946" i="1"/>
  <c r="AE946" i="1"/>
  <c r="AH946" i="1"/>
  <c r="AI946" i="1"/>
  <c r="AE932" i="1"/>
  <c r="AI932" i="1"/>
  <c r="AH932" i="1"/>
  <c r="AF932" i="1"/>
  <c r="AG932" i="1"/>
  <c r="AI872" i="1"/>
  <c r="AH872" i="1"/>
  <c r="AG872" i="1"/>
  <c r="AF872" i="1"/>
  <c r="AE872" i="1"/>
  <c r="AF1128" i="1"/>
  <c r="AE1128" i="1"/>
  <c r="AI1128" i="1"/>
  <c r="AH1128" i="1"/>
  <c r="AG1128" i="1"/>
  <c r="AI1236" i="1"/>
  <c r="AH1236" i="1"/>
  <c r="AG1236" i="1"/>
  <c r="AF1236" i="1"/>
  <c r="AE1236" i="1"/>
  <c r="AE1233" i="1"/>
  <c r="AI1233" i="1"/>
  <c r="AH1233" i="1"/>
  <c r="AF1233" i="1"/>
  <c r="AG1233" i="1"/>
  <c r="AI945" i="1"/>
  <c r="AH945" i="1"/>
  <c r="AG945" i="1"/>
  <c r="AF945" i="1"/>
  <c r="AE945" i="1"/>
  <c r="AF1009" i="1"/>
  <c r="AI1262" i="1"/>
  <c r="AH1262" i="1"/>
  <c r="AG1262" i="1"/>
  <c r="AF1262" i="1"/>
  <c r="AE1262" i="1"/>
  <c r="AI919" i="1"/>
  <c r="AH919" i="1"/>
  <c r="AG919" i="1"/>
  <c r="AF919" i="1"/>
  <c r="AE919" i="1"/>
  <c r="AI906" i="1"/>
  <c r="AH906" i="1"/>
  <c r="AG906" i="1"/>
  <c r="AF906" i="1"/>
  <c r="AE906" i="1"/>
  <c r="AH1017" i="1"/>
  <c r="AG1017" i="1"/>
  <c r="AF1017" i="1"/>
  <c r="AE1017" i="1"/>
  <c r="AI1017" i="1"/>
  <c r="AI896" i="1"/>
  <c r="AH896" i="1"/>
  <c r="AG896" i="1"/>
  <c r="AF896" i="1"/>
  <c r="AE896" i="1"/>
  <c r="AI1219" i="1"/>
  <c r="AH1219" i="1"/>
  <c r="AG1219" i="1"/>
  <c r="AF1219" i="1"/>
  <c r="AE1219" i="1"/>
  <c r="AI899" i="1"/>
  <c r="AH899" i="1"/>
  <c r="AG899" i="1"/>
  <c r="AF899" i="1"/>
  <c r="AE899" i="1"/>
  <c r="AI1221" i="1"/>
  <c r="AH1221" i="1"/>
  <c r="AG1221" i="1"/>
  <c r="AF1221" i="1"/>
  <c r="AE1221" i="1"/>
  <c r="AI1170" i="1"/>
  <c r="AH1170" i="1"/>
  <c r="AG1170" i="1"/>
  <c r="AF1170" i="1"/>
  <c r="AE1170" i="1"/>
  <c r="AH1033" i="1"/>
  <c r="AG1033" i="1"/>
  <c r="AF1033" i="1"/>
  <c r="AE1033" i="1"/>
  <c r="AI1033" i="1"/>
  <c r="AI1007" i="1"/>
  <c r="AH1007" i="1"/>
  <c r="AG1007" i="1"/>
  <c r="AF1007" i="1"/>
  <c r="AE1007" i="1"/>
  <c r="AF923" i="1"/>
  <c r="AE923" i="1"/>
  <c r="AI923" i="1"/>
  <c r="AG923" i="1"/>
  <c r="AH923" i="1"/>
  <c r="AI1085" i="1"/>
  <c r="AH1085" i="1"/>
  <c r="AG1085" i="1"/>
  <c r="AE1085" i="1"/>
  <c r="AF1085" i="1"/>
  <c r="AI988" i="1"/>
  <c r="AH988" i="1"/>
  <c r="AG988" i="1"/>
  <c r="AF988" i="1"/>
  <c r="AE988" i="1"/>
  <c r="AI1027" i="1"/>
  <c r="AH1027" i="1"/>
  <c r="AG1027" i="1"/>
  <c r="AF1027" i="1"/>
  <c r="AE1027" i="1"/>
  <c r="AI958" i="1"/>
  <c r="AH958" i="1"/>
  <c r="AG958" i="1"/>
  <c r="AF958" i="1"/>
  <c r="AE958" i="1"/>
  <c r="AG866" i="1"/>
  <c r="AF866" i="1"/>
  <c r="AE866" i="1"/>
  <c r="AH866" i="1"/>
  <c r="AI866" i="1"/>
  <c r="AE1104" i="1"/>
  <c r="AI1104" i="1"/>
  <c r="AH1104" i="1"/>
  <c r="AG1104" i="1"/>
  <c r="AF1104" i="1"/>
  <c r="AG978" i="1"/>
  <c r="AF978" i="1"/>
  <c r="AE978" i="1"/>
  <c r="AH978" i="1"/>
  <c r="AI978" i="1"/>
  <c r="AE964" i="1"/>
  <c r="AI964" i="1"/>
  <c r="AH964" i="1"/>
  <c r="AF964" i="1"/>
  <c r="AG964" i="1"/>
  <c r="AI904" i="1"/>
  <c r="AH904" i="1"/>
  <c r="AG904" i="1"/>
  <c r="AF904" i="1"/>
  <c r="AE904" i="1"/>
  <c r="AI1305" i="1"/>
  <c r="AH1305" i="1"/>
  <c r="AG1305" i="1"/>
  <c r="AF1305" i="1"/>
  <c r="AE1305" i="1"/>
  <c r="AH1238" i="1"/>
  <c r="AG1238" i="1"/>
  <c r="AF1238" i="1"/>
  <c r="AE1238" i="1"/>
  <c r="AI1238" i="1"/>
  <c r="AE1265" i="1"/>
  <c r="AI1265" i="1"/>
  <c r="AH1265" i="1"/>
  <c r="AF1265" i="1"/>
  <c r="AG1265" i="1"/>
  <c r="AI1205" i="1"/>
  <c r="AH1205" i="1"/>
  <c r="AG1205" i="1"/>
  <c r="AF1205" i="1"/>
  <c r="AE1205" i="1"/>
  <c r="AI1237" i="1"/>
  <c r="AH1237" i="1"/>
  <c r="AG1237" i="1"/>
  <c r="AF1237" i="1"/>
  <c r="AE1237" i="1"/>
  <c r="AE1005" i="1"/>
  <c r="AH1009" i="1"/>
  <c r="AI886" i="1"/>
  <c r="AH886" i="1"/>
  <c r="AG886" i="1"/>
  <c r="AF886" i="1"/>
  <c r="AE886" i="1"/>
  <c r="AG1247" i="1"/>
  <c r="AF1247" i="1"/>
  <c r="AE1247" i="1"/>
  <c r="AH1247" i="1"/>
  <c r="AI1247" i="1"/>
  <c r="AI938" i="1"/>
  <c r="AH938" i="1"/>
  <c r="AG938" i="1"/>
  <c r="AF938" i="1"/>
  <c r="AE938" i="1"/>
  <c r="AI1266" i="1"/>
  <c r="AH1266" i="1"/>
  <c r="AG1266" i="1"/>
  <c r="AF1266" i="1"/>
  <c r="AE1266" i="1"/>
  <c r="AI1227" i="1"/>
  <c r="AH1227" i="1"/>
  <c r="AG1227" i="1"/>
  <c r="AF1227" i="1"/>
  <c r="AE1227" i="1"/>
  <c r="AI1197" i="1"/>
  <c r="AH1197" i="1"/>
  <c r="AG1197" i="1"/>
  <c r="AF1197" i="1"/>
  <c r="AE1197" i="1"/>
  <c r="AI1143" i="1"/>
  <c r="AH1143" i="1"/>
  <c r="AG1143" i="1"/>
  <c r="AF1143" i="1"/>
  <c r="AE1143" i="1"/>
  <c r="AI909" i="1"/>
  <c r="AH909" i="1"/>
  <c r="AG909" i="1"/>
  <c r="AE909" i="1"/>
  <c r="AF909" i="1"/>
  <c r="AE1259" i="1"/>
  <c r="AH1142" i="1"/>
  <c r="AG1142" i="1"/>
  <c r="AF1142" i="1"/>
  <c r="AE1142" i="1"/>
  <c r="AI1142" i="1"/>
  <c r="AI862" i="1"/>
  <c r="AH862" i="1"/>
  <c r="AG862" i="1"/>
  <c r="AF862" i="1"/>
  <c r="AE862" i="1"/>
  <c r="AI893" i="1"/>
  <c r="AH893" i="1"/>
  <c r="AG893" i="1"/>
  <c r="AE893" i="1"/>
  <c r="AF893" i="1"/>
  <c r="AI1018" i="1"/>
  <c r="AH1018" i="1"/>
  <c r="AG1018" i="1"/>
  <c r="AF1018" i="1"/>
  <c r="AE1018" i="1"/>
  <c r="AI1023" i="1"/>
  <c r="AH1023" i="1"/>
  <c r="AG1023" i="1"/>
  <c r="AF1023" i="1"/>
  <c r="AE1023" i="1"/>
  <c r="AI1301" i="1"/>
  <c r="AH1301" i="1"/>
  <c r="AG1301" i="1"/>
  <c r="AF1301" i="1"/>
  <c r="AE1301" i="1"/>
  <c r="AI1203" i="1"/>
  <c r="AH1203" i="1"/>
  <c r="AG1203" i="1"/>
  <c r="AF1203" i="1"/>
  <c r="AE1203" i="1"/>
  <c r="AF1113" i="1"/>
  <c r="AI1113" i="1"/>
  <c r="AH1113" i="1"/>
  <c r="AG1113" i="1"/>
  <c r="AE1113" i="1"/>
  <c r="AI913" i="1"/>
  <c r="AH913" i="1"/>
  <c r="AG913" i="1"/>
  <c r="AF913" i="1"/>
  <c r="AE913" i="1"/>
  <c r="AF987" i="1"/>
  <c r="AE987" i="1"/>
  <c r="AI987" i="1"/>
  <c r="AG987" i="1"/>
  <c r="AH987" i="1"/>
  <c r="AI880" i="1"/>
  <c r="AH880" i="1"/>
  <c r="AG880" i="1"/>
  <c r="AF880" i="1"/>
  <c r="AE880" i="1"/>
  <c r="AG850" i="1"/>
  <c r="AF850" i="1"/>
  <c r="AE850" i="1"/>
  <c r="AH850" i="1"/>
  <c r="AI850" i="1"/>
  <c r="AI1043" i="1"/>
  <c r="AH1043" i="1"/>
  <c r="AG1043" i="1"/>
  <c r="AF1043" i="1"/>
  <c r="AE1043" i="1"/>
  <c r="AI974" i="1"/>
  <c r="AH974" i="1"/>
  <c r="AG974" i="1"/>
  <c r="AF974" i="1"/>
  <c r="AE974" i="1"/>
  <c r="AI870" i="1"/>
  <c r="AH870" i="1"/>
  <c r="AG870" i="1"/>
  <c r="AF870" i="1"/>
  <c r="AE870" i="1"/>
  <c r="AG1120" i="1"/>
  <c r="AF1120" i="1"/>
  <c r="AE1120" i="1"/>
  <c r="AI1120" i="1"/>
  <c r="AH1120" i="1"/>
  <c r="AG994" i="1"/>
  <c r="AF994" i="1"/>
  <c r="AE994" i="1"/>
  <c r="AH994" i="1"/>
  <c r="AI994" i="1"/>
  <c r="AE980" i="1"/>
  <c r="AI980" i="1"/>
  <c r="AH980" i="1"/>
  <c r="AF980" i="1"/>
  <c r="AG980" i="1"/>
  <c r="AI902" i="1"/>
  <c r="AH902" i="1"/>
  <c r="AG902" i="1"/>
  <c r="AF902" i="1"/>
  <c r="AE902" i="1"/>
  <c r="AI920" i="1"/>
  <c r="AH920" i="1"/>
  <c r="AG920" i="1"/>
  <c r="AF920" i="1"/>
  <c r="AE920" i="1"/>
  <c r="AI1184" i="1"/>
  <c r="AH1184" i="1"/>
  <c r="AG1184" i="1"/>
  <c r="AF1184" i="1"/>
  <c r="AE1184" i="1"/>
  <c r="AH1254" i="1"/>
  <c r="AG1254" i="1"/>
  <c r="AF1254" i="1"/>
  <c r="AE1254" i="1"/>
  <c r="AI1254" i="1"/>
  <c r="AE1281" i="1"/>
  <c r="AI1281" i="1"/>
  <c r="AH1281" i="1"/>
  <c r="AF1281" i="1"/>
  <c r="AG1281" i="1"/>
  <c r="AI1175" i="1"/>
  <c r="AH1175" i="1"/>
  <c r="AG1175" i="1"/>
  <c r="AF1175" i="1"/>
  <c r="AE1175" i="1"/>
  <c r="AI1180" i="1"/>
  <c r="AH1180" i="1"/>
  <c r="AG1180" i="1"/>
  <c r="AF1180" i="1"/>
  <c r="AE1180" i="1"/>
  <c r="AF1304" i="1"/>
  <c r="AE1304" i="1"/>
  <c r="AI1304" i="1"/>
  <c r="AG1304" i="1"/>
  <c r="AH1304" i="1"/>
  <c r="AG1005" i="1"/>
  <c r="AI997" i="1"/>
  <c r="AH997" i="1"/>
  <c r="AG997" i="1"/>
  <c r="AF997" i="1"/>
  <c r="AE997" i="1"/>
  <c r="AI1299" i="1"/>
  <c r="AH1299" i="1"/>
  <c r="AG1299" i="1"/>
  <c r="AF1299" i="1"/>
  <c r="AE1299" i="1"/>
  <c r="AI951" i="1"/>
  <c r="AH951" i="1"/>
  <c r="AG951" i="1"/>
  <c r="AF951" i="1"/>
  <c r="AE951" i="1"/>
  <c r="AH889" i="1"/>
  <c r="AG889" i="1"/>
  <c r="AF889" i="1"/>
  <c r="AE889" i="1"/>
  <c r="AI889" i="1"/>
  <c r="AI1141" i="1"/>
  <c r="AH1141" i="1"/>
  <c r="AG1141" i="1"/>
  <c r="AE1141" i="1"/>
  <c r="AF1141" i="1"/>
  <c r="AI1101" i="1"/>
  <c r="AH1101" i="1"/>
  <c r="AG1101" i="1"/>
  <c r="AE1101" i="1"/>
  <c r="AF1101" i="1"/>
  <c r="AF1272" i="1"/>
  <c r="AE1272" i="1"/>
  <c r="AI1272" i="1"/>
  <c r="AG1272" i="1"/>
  <c r="AH1272" i="1"/>
  <c r="AI881" i="1"/>
  <c r="AH881" i="1"/>
  <c r="AG881" i="1"/>
  <c r="AF881" i="1"/>
  <c r="AE881" i="1"/>
  <c r="AF1259" i="1"/>
  <c r="AI1084" i="1"/>
  <c r="AH1084" i="1"/>
  <c r="AG1084" i="1"/>
  <c r="AF1084" i="1"/>
  <c r="AE1084" i="1"/>
  <c r="AI887" i="1"/>
  <c r="AH887" i="1"/>
  <c r="AG887" i="1"/>
  <c r="AF887" i="1"/>
  <c r="AE887" i="1"/>
  <c r="AH1146" i="1"/>
  <c r="AG1146" i="1"/>
  <c r="AE1146" i="1"/>
  <c r="AI1146" i="1"/>
  <c r="AF1146" i="1"/>
  <c r="AF1288" i="1"/>
  <c r="AE1288" i="1"/>
  <c r="AI1288" i="1"/>
  <c r="AG1288" i="1"/>
  <c r="AH1288" i="1"/>
  <c r="AI1198" i="1"/>
  <c r="AH1198" i="1"/>
  <c r="AG1198" i="1"/>
  <c r="AF1198" i="1"/>
  <c r="AE1198" i="1"/>
  <c r="AI867" i="1"/>
  <c r="AH867" i="1"/>
  <c r="AG867" i="1"/>
  <c r="AF867" i="1"/>
  <c r="AE867" i="1"/>
  <c r="AI1059" i="1"/>
  <c r="AH1059" i="1"/>
  <c r="AG1059" i="1"/>
  <c r="AF1059" i="1"/>
  <c r="AE1059" i="1"/>
  <c r="AI990" i="1"/>
  <c r="AH990" i="1"/>
  <c r="AG990" i="1"/>
  <c r="AF990" i="1"/>
  <c r="AE990" i="1"/>
  <c r="AI874" i="1"/>
  <c r="AH874" i="1"/>
  <c r="AG874" i="1"/>
  <c r="AF874" i="1"/>
  <c r="AE874" i="1"/>
  <c r="AH1136" i="1"/>
  <c r="AG1136" i="1"/>
  <c r="AF1136" i="1"/>
  <c r="AE1136" i="1"/>
  <c r="AI1136" i="1"/>
  <c r="AG1010" i="1"/>
  <c r="AF1010" i="1"/>
  <c r="AE1010" i="1"/>
  <c r="AH1010" i="1"/>
  <c r="AI1010" i="1"/>
  <c r="AE996" i="1"/>
  <c r="AI996" i="1"/>
  <c r="AH996" i="1"/>
  <c r="AF996" i="1"/>
  <c r="AG996" i="1"/>
  <c r="AI918" i="1"/>
  <c r="AH918" i="1"/>
  <c r="AG918" i="1"/>
  <c r="AF918" i="1"/>
  <c r="AE918" i="1"/>
  <c r="AI936" i="1"/>
  <c r="AH936" i="1"/>
  <c r="AG936" i="1"/>
  <c r="AF936" i="1"/>
  <c r="AE936" i="1"/>
  <c r="AI1273" i="1"/>
  <c r="AH1273" i="1"/>
  <c r="AG1273" i="1"/>
  <c r="AF1273" i="1"/>
  <c r="AE1273" i="1"/>
  <c r="AH1270" i="1"/>
  <c r="AG1270" i="1"/>
  <c r="AF1270" i="1"/>
  <c r="AE1270" i="1"/>
  <c r="AI1270" i="1"/>
  <c r="AE1297" i="1"/>
  <c r="AI1297" i="1"/>
  <c r="AH1297" i="1"/>
  <c r="AF1297" i="1"/>
  <c r="AG1297" i="1"/>
  <c r="AI1191" i="1"/>
  <c r="AH1191" i="1"/>
  <c r="AG1191" i="1"/>
  <c r="AF1191" i="1"/>
  <c r="AE1191" i="1"/>
  <c r="AH1174" i="1"/>
  <c r="AG1174" i="1"/>
  <c r="AF1174" i="1"/>
  <c r="AE1174" i="1"/>
  <c r="AI1174" i="1"/>
  <c r="AI977" i="1"/>
  <c r="AH977" i="1"/>
  <c r="AG977" i="1"/>
  <c r="AF977" i="1"/>
  <c r="AE977" i="1"/>
  <c r="AI954" i="1"/>
  <c r="AH954" i="1"/>
  <c r="AG954" i="1"/>
  <c r="AF954" i="1"/>
  <c r="AE954" i="1"/>
  <c r="AI1213" i="1"/>
  <c r="AH1213" i="1"/>
  <c r="AG1213" i="1"/>
  <c r="AF1213" i="1"/>
  <c r="AE1213" i="1"/>
  <c r="AI957" i="1"/>
  <c r="AH957" i="1"/>
  <c r="AG957" i="1"/>
  <c r="AE957" i="1"/>
  <c r="AF957" i="1"/>
  <c r="AI1234" i="1"/>
  <c r="AH1234" i="1"/>
  <c r="AG1234" i="1"/>
  <c r="AF1234" i="1"/>
  <c r="AE1234" i="1"/>
  <c r="AH905" i="1"/>
  <c r="AG905" i="1"/>
  <c r="AF905" i="1"/>
  <c r="AE905" i="1"/>
  <c r="AI905" i="1"/>
  <c r="AF1160" i="1"/>
  <c r="AE1160" i="1"/>
  <c r="AI1160" i="1"/>
  <c r="AG1160" i="1"/>
  <c r="AH1160" i="1"/>
  <c r="AI1171" i="1"/>
  <c r="AH1171" i="1"/>
  <c r="AG1171" i="1"/>
  <c r="AF1171" i="1"/>
  <c r="AE1171" i="1"/>
  <c r="AI1278" i="1"/>
  <c r="AH1278" i="1"/>
  <c r="AG1278" i="1"/>
  <c r="AF1278" i="1"/>
  <c r="AE1278" i="1"/>
  <c r="AF1035" i="1"/>
  <c r="AE1035" i="1"/>
  <c r="AI1035" i="1"/>
  <c r="AG1035" i="1"/>
  <c r="AH1035" i="1"/>
  <c r="AH1206" i="1"/>
  <c r="AG1206" i="1"/>
  <c r="AF1206" i="1"/>
  <c r="AE1206" i="1"/>
  <c r="AI1206" i="1"/>
  <c r="AG1259" i="1"/>
  <c r="AI1088" i="1"/>
  <c r="AH1088" i="1"/>
  <c r="AG1088" i="1"/>
  <c r="AF1088" i="1"/>
  <c r="AE1088" i="1"/>
  <c r="AI876" i="1"/>
  <c r="AH876" i="1"/>
  <c r="AG876" i="1"/>
  <c r="AF876" i="1"/>
  <c r="AE876" i="1"/>
  <c r="AH1222" i="1"/>
  <c r="AG1222" i="1"/>
  <c r="AF1222" i="1"/>
  <c r="AE1222" i="1"/>
  <c r="AI1222" i="1"/>
  <c r="AH985" i="1"/>
  <c r="AG985" i="1"/>
  <c r="AF985" i="1"/>
  <c r="AE985" i="1"/>
  <c r="AI985" i="1"/>
  <c r="AI927" i="1"/>
  <c r="AH927" i="1"/>
  <c r="AG927" i="1"/>
  <c r="AF927" i="1"/>
  <c r="AE927" i="1"/>
  <c r="AI1089" i="1"/>
  <c r="AH1089" i="1"/>
  <c r="AG1089" i="1"/>
  <c r="AF1089" i="1"/>
  <c r="AE1089" i="1"/>
  <c r="AI1098" i="1"/>
  <c r="AH1098" i="1"/>
  <c r="AG1098" i="1"/>
  <c r="AF1098" i="1"/>
  <c r="AE1098" i="1"/>
  <c r="AI1062" i="1"/>
  <c r="AH1062" i="1"/>
  <c r="AG1062" i="1"/>
  <c r="AF1062" i="1"/>
  <c r="AE1062" i="1"/>
  <c r="AI1125" i="1"/>
  <c r="AH1125" i="1"/>
  <c r="AG1125" i="1"/>
  <c r="AE1125" i="1"/>
  <c r="AF1125" i="1"/>
  <c r="AI1045" i="1"/>
  <c r="AH1045" i="1"/>
  <c r="AG1045" i="1"/>
  <c r="AF1045" i="1"/>
  <c r="AE1045" i="1"/>
  <c r="AF939" i="1"/>
  <c r="AE939" i="1"/>
  <c r="AI939" i="1"/>
  <c r="AG939" i="1"/>
  <c r="AH939" i="1"/>
  <c r="AH857" i="1"/>
  <c r="AG857" i="1"/>
  <c r="AF857" i="1"/>
  <c r="AE857" i="1"/>
  <c r="AI857" i="1"/>
  <c r="AF859" i="1"/>
  <c r="AE859" i="1"/>
  <c r="AI859" i="1"/>
  <c r="AG859" i="1"/>
  <c r="AH859" i="1"/>
  <c r="AI855" i="1"/>
  <c r="AH855" i="1"/>
  <c r="AG855" i="1"/>
  <c r="AF855" i="1"/>
  <c r="AE855" i="1"/>
  <c r="AI1004" i="1"/>
  <c r="AH1004" i="1"/>
  <c r="AG1004" i="1"/>
  <c r="AF1004" i="1"/>
  <c r="AE1004" i="1"/>
  <c r="AI1075" i="1"/>
  <c r="AH1075" i="1"/>
  <c r="AG1075" i="1"/>
  <c r="AF1075" i="1"/>
  <c r="AE1075" i="1"/>
  <c r="AI1006" i="1"/>
  <c r="AH1006" i="1"/>
  <c r="AG1006" i="1"/>
  <c r="AF1006" i="1"/>
  <c r="AE1006" i="1"/>
  <c r="AI878" i="1"/>
  <c r="AH878" i="1"/>
  <c r="AG878" i="1"/>
  <c r="AF878" i="1"/>
  <c r="AE878" i="1"/>
  <c r="AI1152" i="1"/>
  <c r="AH1152" i="1"/>
  <c r="AG1152" i="1"/>
  <c r="AF1152" i="1"/>
  <c r="AE1152" i="1"/>
  <c r="AG1026" i="1"/>
  <c r="AF1026" i="1"/>
  <c r="AE1026" i="1"/>
  <c r="AH1026" i="1"/>
  <c r="AI1026" i="1"/>
  <c r="AE1012" i="1"/>
  <c r="AI1012" i="1"/>
  <c r="AH1012" i="1"/>
  <c r="AF1012" i="1"/>
  <c r="AG1012" i="1"/>
  <c r="AI934" i="1"/>
  <c r="AH934" i="1"/>
  <c r="AG934" i="1"/>
  <c r="AF934" i="1"/>
  <c r="AE934" i="1"/>
  <c r="AI952" i="1"/>
  <c r="AH952" i="1"/>
  <c r="AG952" i="1"/>
  <c r="AF952" i="1"/>
  <c r="AE952" i="1"/>
  <c r="AI1200" i="1"/>
  <c r="AH1200" i="1"/>
  <c r="AG1200" i="1"/>
  <c r="AF1200" i="1"/>
  <c r="AE1200" i="1"/>
  <c r="AH1286" i="1"/>
  <c r="AG1286" i="1"/>
  <c r="AF1286" i="1"/>
  <c r="AE1286" i="1"/>
  <c r="AI1286" i="1"/>
  <c r="AI1207" i="1"/>
  <c r="AH1207" i="1"/>
  <c r="AG1207" i="1"/>
  <c r="AF1207" i="1"/>
  <c r="AE1207" i="1"/>
  <c r="AI1245" i="1"/>
  <c r="AH1245" i="1"/>
  <c r="AG1245" i="1"/>
  <c r="AF1245" i="1"/>
  <c r="AE1245" i="1"/>
  <c r="AI1005" i="1"/>
  <c r="AH937" i="1"/>
  <c r="AG937" i="1"/>
  <c r="AF937" i="1"/>
  <c r="AE937" i="1"/>
  <c r="AI937" i="1"/>
  <c r="AI1163" i="1"/>
  <c r="AH1163" i="1"/>
  <c r="AG1163" i="1"/>
  <c r="AF1163" i="1"/>
  <c r="AE1163" i="1"/>
  <c r="AI911" i="1"/>
  <c r="AH911" i="1"/>
  <c r="AG911" i="1"/>
  <c r="AF911" i="1"/>
  <c r="AE911" i="1"/>
  <c r="AI1187" i="1"/>
  <c r="AH1187" i="1"/>
  <c r="AG1187" i="1"/>
  <c r="AF1187" i="1"/>
  <c r="AE1187" i="1"/>
  <c r="AH1081" i="1"/>
  <c r="AG1081" i="1"/>
  <c r="AF1081" i="1"/>
  <c r="AE1081" i="1"/>
  <c r="AI1081" i="1"/>
  <c r="AF1256" i="1"/>
  <c r="AE1256" i="1"/>
  <c r="AI1256" i="1"/>
  <c r="AG1256" i="1"/>
  <c r="AH1256" i="1"/>
  <c r="AI1277" i="1"/>
  <c r="AH1277" i="1"/>
  <c r="AG1277" i="1"/>
  <c r="AF1277" i="1"/>
  <c r="AE1277" i="1"/>
  <c r="AI965" i="1"/>
  <c r="AH965" i="1"/>
  <c r="AG965" i="1"/>
  <c r="AF965" i="1"/>
  <c r="AE965" i="1"/>
  <c r="AH1259" i="1"/>
  <c r="AI1147" i="1"/>
  <c r="AH1147" i="1"/>
  <c r="AG1147" i="1"/>
  <c r="AE1147" i="1"/>
  <c r="AF1147" i="1"/>
  <c r="AG962" i="1"/>
  <c r="AF962" i="1"/>
  <c r="AE962" i="1"/>
  <c r="AH962" i="1"/>
  <c r="AI962" i="1"/>
  <c r="AF1005" i="1"/>
  <c r="AF907" i="1"/>
  <c r="AE907" i="1"/>
  <c r="AI907" i="1"/>
  <c r="AG907" i="1"/>
  <c r="AH907" i="1"/>
  <c r="AI1294" i="1"/>
  <c r="AH1294" i="1"/>
  <c r="AG1294" i="1"/>
  <c r="AF1294" i="1"/>
  <c r="AE1294" i="1"/>
  <c r="AI925" i="1"/>
  <c r="AH925" i="1"/>
  <c r="AG925" i="1"/>
  <c r="AE925" i="1"/>
  <c r="AF925" i="1"/>
  <c r="AI922" i="1"/>
  <c r="AH922" i="1"/>
  <c r="AG922" i="1"/>
  <c r="AF922" i="1"/>
  <c r="AE922" i="1"/>
  <c r="AI1055" i="1"/>
  <c r="AH1055" i="1"/>
  <c r="AG1055" i="1"/>
  <c r="AF1055" i="1"/>
  <c r="AE1055" i="1"/>
  <c r="AF875" i="1"/>
  <c r="AE875" i="1"/>
  <c r="AI875" i="1"/>
  <c r="AG875" i="1"/>
  <c r="AH875" i="1"/>
  <c r="AI865" i="1"/>
  <c r="AH865" i="1"/>
  <c r="AG865" i="1"/>
  <c r="AF865" i="1"/>
  <c r="AE865" i="1"/>
  <c r="AI849" i="1"/>
  <c r="AG849" i="1"/>
  <c r="AF849" i="1"/>
  <c r="AE849" i="1"/>
  <c r="AH849" i="1"/>
  <c r="AH873" i="1"/>
  <c r="AG873" i="1"/>
  <c r="AF873" i="1"/>
  <c r="AE873" i="1"/>
  <c r="AI873" i="1"/>
  <c r="AI861" i="1"/>
  <c r="AH861" i="1"/>
  <c r="AG861" i="1"/>
  <c r="AE861" i="1"/>
  <c r="AF861" i="1"/>
  <c r="AI1091" i="1"/>
  <c r="AH1091" i="1"/>
  <c r="AG1091" i="1"/>
  <c r="AF1091" i="1"/>
  <c r="AE1091" i="1"/>
  <c r="AI1022" i="1"/>
  <c r="AH1022" i="1"/>
  <c r="AG1022" i="1"/>
  <c r="AF1022" i="1"/>
  <c r="AE1022" i="1"/>
  <c r="AI912" i="1"/>
  <c r="AH912" i="1"/>
  <c r="AG912" i="1"/>
  <c r="AF912" i="1"/>
  <c r="AE912" i="1"/>
  <c r="AI1162" i="1"/>
  <c r="AH1162" i="1"/>
  <c r="AG1162" i="1"/>
  <c r="AE1162" i="1"/>
  <c r="AF1162" i="1"/>
  <c r="AG1042" i="1"/>
  <c r="AF1042" i="1"/>
  <c r="AE1042" i="1"/>
  <c r="AH1042" i="1"/>
  <c r="AI1042" i="1"/>
  <c r="AE1028" i="1"/>
  <c r="AI1028" i="1"/>
  <c r="AH1028" i="1"/>
  <c r="AF1028" i="1"/>
  <c r="AG1028" i="1"/>
  <c r="AI950" i="1"/>
  <c r="AH950" i="1"/>
  <c r="AG950" i="1"/>
  <c r="AF950" i="1"/>
  <c r="AE950" i="1"/>
  <c r="AI968" i="1"/>
  <c r="AH968" i="1"/>
  <c r="AG968" i="1"/>
  <c r="AF968" i="1"/>
  <c r="AE968" i="1"/>
  <c r="AI1216" i="1"/>
  <c r="AH1216" i="1"/>
  <c r="AG1216" i="1"/>
  <c r="AF1216" i="1"/>
  <c r="AE1216" i="1"/>
  <c r="AH1302" i="1"/>
  <c r="AG1302" i="1"/>
  <c r="AF1302" i="1"/>
  <c r="AE1302" i="1"/>
  <c r="AI1302" i="1"/>
  <c r="AI1223" i="1"/>
  <c r="AH1223" i="1"/>
  <c r="AG1223" i="1"/>
  <c r="AF1223" i="1"/>
  <c r="AE1223" i="1"/>
  <c r="AI959" i="1"/>
  <c r="AH959" i="1"/>
  <c r="AG959" i="1"/>
  <c r="AF959" i="1"/>
  <c r="AE959" i="1"/>
  <c r="AG1279" i="1"/>
  <c r="AF1279" i="1"/>
  <c r="AE1279" i="1"/>
  <c r="AH1279" i="1"/>
  <c r="AI1279" i="1"/>
  <c r="AE883" i="1"/>
  <c r="AH1127" i="1"/>
  <c r="AG1127" i="1"/>
  <c r="AF1127" i="1"/>
  <c r="AE1127" i="1"/>
  <c r="AI1127" i="1"/>
  <c r="AH1114" i="1"/>
  <c r="AE1114" i="1"/>
  <c r="AI1114" i="1"/>
  <c r="AF1114" i="1"/>
  <c r="AG1114" i="1"/>
  <c r="AI1165" i="1"/>
  <c r="AH1165" i="1"/>
  <c r="AG1165" i="1"/>
  <c r="AF1165" i="1"/>
  <c r="AE1165" i="1"/>
  <c r="AF1240" i="1"/>
  <c r="AE1240" i="1"/>
  <c r="AI1240" i="1"/>
  <c r="AG1240" i="1"/>
  <c r="AH1240" i="1"/>
  <c r="AI943" i="1"/>
  <c r="AH943" i="1"/>
  <c r="AG943" i="1"/>
  <c r="AF943" i="1"/>
  <c r="AE943" i="1"/>
  <c r="AF1176" i="1"/>
  <c r="AE1176" i="1"/>
  <c r="AI1176" i="1"/>
  <c r="AG1176" i="1"/>
  <c r="AH1176" i="1"/>
  <c r="AI1298" i="1"/>
  <c r="AH1298" i="1"/>
  <c r="AG1298" i="1"/>
  <c r="AF1298" i="1"/>
  <c r="AE1298" i="1"/>
  <c r="AI1244" i="1"/>
  <c r="AH1244" i="1"/>
  <c r="AG1244" i="1"/>
  <c r="AF1244" i="1"/>
  <c r="AE1244" i="1"/>
  <c r="AH1109" i="1"/>
  <c r="AG1109" i="1"/>
  <c r="AE1109" i="1"/>
  <c r="AI1109" i="1"/>
  <c r="AF1109" i="1"/>
  <c r="AI1259" i="1"/>
  <c r="AE1292" i="1"/>
  <c r="AI1039" i="1"/>
  <c r="AH1039" i="1"/>
  <c r="AG1039" i="1"/>
  <c r="AF1039" i="1"/>
  <c r="AE1039" i="1"/>
  <c r="AI1168" i="1"/>
  <c r="AH1168" i="1"/>
  <c r="AG1168" i="1"/>
  <c r="AF1168" i="1"/>
  <c r="AE1168" i="1"/>
  <c r="AI892" i="1"/>
  <c r="AH892" i="1"/>
  <c r="AG892" i="1"/>
  <c r="AF892" i="1"/>
  <c r="AE892" i="1"/>
  <c r="AI869" i="1"/>
  <c r="AH869" i="1"/>
  <c r="AG869" i="1"/>
  <c r="AF869" i="1"/>
  <c r="AE869" i="1"/>
  <c r="AI863" i="1"/>
  <c r="AH863" i="1"/>
  <c r="AG863" i="1"/>
  <c r="AF863" i="1"/>
  <c r="AE863" i="1"/>
  <c r="AI940" i="1"/>
  <c r="AH940" i="1"/>
  <c r="AG940" i="1"/>
  <c r="AF940" i="1"/>
  <c r="AE940" i="1"/>
  <c r="AI956" i="1"/>
  <c r="AH956" i="1"/>
  <c r="AG956" i="1"/>
  <c r="AF956" i="1"/>
  <c r="AE956" i="1"/>
  <c r="AI924" i="1"/>
  <c r="AH924" i="1"/>
  <c r="AG924" i="1"/>
  <c r="AF924" i="1"/>
  <c r="AE924" i="1"/>
  <c r="AI1148" i="1"/>
  <c r="AH1148" i="1"/>
  <c r="AF1148" i="1"/>
  <c r="AE1148" i="1"/>
  <c r="AG1148" i="1"/>
  <c r="AI1116" i="1"/>
  <c r="AH1116" i="1"/>
  <c r="AF1116" i="1"/>
  <c r="AG1116" i="1"/>
  <c r="AE1116" i="1"/>
  <c r="AI856" i="1"/>
  <c r="AH856" i="1"/>
  <c r="AG856" i="1"/>
  <c r="AF856" i="1"/>
  <c r="AE856" i="1"/>
  <c r="AI1107" i="1"/>
  <c r="AH1107" i="1"/>
  <c r="AG1107" i="1"/>
  <c r="AF1107" i="1"/>
  <c r="AE1107" i="1"/>
  <c r="AI1038" i="1"/>
  <c r="AH1038" i="1"/>
  <c r="AG1038" i="1"/>
  <c r="AF1038" i="1"/>
  <c r="AE1038" i="1"/>
  <c r="AI928" i="1"/>
  <c r="AH928" i="1"/>
  <c r="AG928" i="1"/>
  <c r="AF928" i="1"/>
  <c r="AE928" i="1"/>
  <c r="AG1167" i="1"/>
  <c r="AF1167" i="1"/>
  <c r="AE1167" i="1"/>
  <c r="AH1167" i="1"/>
  <c r="AI1167" i="1"/>
  <c r="AG1058" i="1"/>
  <c r="AF1058" i="1"/>
  <c r="AE1058" i="1"/>
  <c r="AH1058" i="1"/>
  <c r="AI1058" i="1"/>
  <c r="AE1044" i="1"/>
  <c r="AI1044" i="1"/>
  <c r="AH1044" i="1"/>
  <c r="AF1044" i="1"/>
  <c r="AG1044" i="1"/>
  <c r="AI966" i="1"/>
  <c r="AH966" i="1"/>
  <c r="AG966" i="1"/>
  <c r="AF966" i="1"/>
  <c r="AE966" i="1"/>
  <c r="AI984" i="1"/>
  <c r="AH984" i="1"/>
  <c r="AG984" i="1"/>
  <c r="AF984" i="1"/>
  <c r="AE984" i="1"/>
  <c r="AI1232" i="1"/>
  <c r="AH1232" i="1"/>
  <c r="AG1232" i="1"/>
  <c r="AF1232" i="1"/>
  <c r="AE1232" i="1"/>
  <c r="AI1239" i="1"/>
  <c r="AH1239" i="1"/>
  <c r="AG1239" i="1"/>
  <c r="AF1239" i="1"/>
  <c r="AE1239" i="1"/>
  <c r="AE1214" i="1"/>
  <c r="AI1267" i="1"/>
  <c r="AH1267" i="1"/>
  <c r="AG1267" i="1"/>
  <c r="AF1267" i="1"/>
  <c r="AE1267" i="1"/>
  <c r="AF883" i="1"/>
  <c r="AH1158" i="1"/>
  <c r="AG1158" i="1"/>
  <c r="AF1158" i="1"/>
  <c r="AE1158" i="1"/>
  <c r="AI1158" i="1"/>
  <c r="AI1276" i="1"/>
  <c r="AH1276" i="1"/>
  <c r="AG1276" i="1"/>
  <c r="AF1276" i="1"/>
  <c r="AE1276" i="1"/>
  <c r="AI1034" i="1"/>
  <c r="AH1034" i="1"/>
  <c r="AG1034" i="1"/>
  <c r="AF1034" i="1"/>
  <c r="AE1034" i="1"/>
  <c r="AI1275" i="1"/>
  <c r="AH1275" i="1"/>
  <c r="AG1275" i="1"/>
  <c r="AF1275" i="1"/>
  <c r="AE1275" i="1"/>
  <c r="AE900" i="1"/>
  <c r="AI900" i="1"/>
  <c r="AH900" i="1"/>
  <c r="AF900" i="1"/>
  <c r="AG900" i="1"/>
  <c r="AF1292" i="1"/>
  <c r="AI1182" i="1"/>
  <c r="AH1182" i="1"/>
  <c r="AG1182" i="1"/>
  <c r="AF1182" i="1"/>
  <c r="AE1182" i="1"/>
  <c r="AI1268" i="1"/>
  <c r="AH1268" i="1"/>
  <c r="AG1268" i="1"/>
  <c r="AF1268" i="1"/>
  <c r="AE1268" i="1"/>
  <c r="AI903" i="1"/>
  <c r="AH903" i="1"/>
  <c r="AG903" i="1"/>
  <c r="AF903" i="1"/>
  <c r="AE903" i="1"/>
  <c r="AI1037" i="1"/>
  <c r="AH1037" i="1"/>
  <c r="AG1037" i="1"/>
  <c r="AE1037" i="1"/>
  <c r="AF1037" i="1"/>
  <c r="AI1095" i="1"/>
  <c r="AH1095" i="1"/>
  <c r="AG1095" i="1"/>
  <c r="AF1095" i="1"/>
  <c r="AE1095" i="1"/>
  <c r="AI993" i="1"/>
  <c r="AH993" i="1"/>
  <c r="AG993" i="1"/>
  <c r="AF993" i="1"/>
  <c r="AE993" i="1"/>
  <c r="AI1164" i="1"/>
  <c r="AH1164" i="1"/>
  <c r="AG1164" i="1"/>
  <c r="AF1164" i="1"/>
  <c r="AE1164" i="1"/>
  <c r="AI858" i="1"/>
  <c r="AH858" i="1"/>
  <c r="AG858" i="1"/>
  <c r="AF858" i="1"/>
  <c r="AE858" i="1"/>
  <c r="AI972" i="1"/>
  <c r="AH972" i="1"/>
  <c r="AG972" i="1"/>
  <c r="AF972" i="1"/>
  <c r="AE972" i="1"/>
  <c r="AI1123" i="1"/>
  <c r="AG1123" i="1"/>
  <c r="AH1123" i="1"/>
  <c r="AF1123" i="1"/>
  <c r="AE1123" i="1"/>
  <c r="AI1054" i="1"/>
  <c r="AH1054" i="1"/>
  <c r="AG1054" i="1"/>
  <c r="AF1054" i="1"/>
  <c r="AE1054" i="1"/>
  <c r="AI944" i="1"/>
  <c r="AH944" i="1"/>
  <c r="AG944" i="1"/>
  <c r="AF944" i="1"/>
  <c r="AE944" i="1"/>
  <c r="AE1185" i="1"/>
  <c r="AI1185" i="1"/>
  <c r="AH1185" i="1"/>
  <c r="AF1185" i="1"/>
  <c r="AG1185" i="1"/>
  <c r="AG1074" i="1"/>
  <c r="AF1074" i="1"/>
  <c r="AE1074" i="1"/>
  <c r="AH1074" i="1"/>
  <c r="AI1074" i="1"/>
  <c r="AE1060" i="1"/>
  <c r="AI1060" i="1"/>
  <c r="AH1060" i="1"/>
  <c r="AF1060" i="1"/>
  <c r="AG1060" i="1"/>
  <c r="AI982" i="1"/>
  <c r="AH982" i="1"/>
  <c r="AG982" i="1"/>
  <c r="AF982" i="1"/>
  <c r="AE982" i="1"/>
  <c r="AI1000" i="1"/>
  <c r="AH1000" i="1"/>
  <c r="AG1000" i="1"/>
  <c r="AF1000" i="1"/>
  <c r="AE1000" i="1"/>
  <c r="AI1248" i="1"/>
  <c r="AH1248" i="1"/>
  <c r="AG1248" i="1"/>
  <c r="AF1248" i="1"/>
  <c r="AE1248" i="1"/>
  <c r="AI1210" i="1"/>
  <c r="AH1210" i="1"/>
  <c r="AG1210" i="1"/>
  <c r="AE1210" i="1"/>
  <c r="AF1210" i="1"/>
  <c r="AI1255" i="1"/>
  <c r="AH1255" i="1"/>
  <c r="AG1255" i="1"/>
  <c r="AF1255" i="1"/>
  <c r="AE1255" i="1"/>
  <c r="AI961" i="1"/>
  <c r="AH961" i="1"/>
  <c r="AG961" i="1"/>
  <c r="AF961" i="1"/>
  <c r="AE961" i="1"/>
  <c r="AF1214" i="1"/>
  <c r="AE1253" i="1"/>
  <c r="AG883" i="1"/>
  <c r="AI1246" i="1"/>
  <c r="AH1246" i="1"/>
  <c r="AG1246" i="1"/>
  <c r="AF1246" i="1"/>
  <c r="AE1246" i="1"/>
  <c r="AI1021" i="1"/>
  <c r="AH1021" i="1"/>
  <c r="AG1021" i="1"/>
  <c r="AE1021" i="1"/>
  <c r="AF1021" i="1"/>
  <c r="AH1190" i="1"/>
  <c r="AG1190" i="1"/>
  <c r="AF1190" i="1"/>
  <c r="AE1190" i="1"/>
  <c r="AI1190" i="1"/>
  <c r="AI967" i="1"/>
  <c r="AH967" i="1"/>
  <c r="AG967" i="1"/>
  <c r="AF967" i="1"/>
  <c r="AE967" i="1"/>
  <c r="AI1291" i="1"/>
  <c r="AH1291" i="1"/>
  <c r="AG1291" i="1"/>
  <c r="AF1291" i="1"/>
  <c r="AE1291" i="1"/>
  <c r="AI1069" i="1"/>
  <c r="AH1069" i="1"/>
  <c r="AG1069" i="1"/>
  <c r="AE1069" i="1"/>
  <c r="AF1069" i="1"/>
  <c r="AI1196" i="1"/>
  <c r="AH1196" i="1"/>
  <c r="AG1196" i="1"/>
  <c r="AF1196" i="1"/>
  <c r="AE1196" i="1"/>
  <c r="AG1292" i="1"/>
  <c r="AH953" i="1"/>
  <c r="AG953" i="1"/>
  <c r="AF953" i="1"/>
  <c r="AE953" i="1"/>
  <c r="AI953" i="1"/>
  <c r="Q9" i="7"/>
  <c r="T8" i="7"/>
  <c r="AI1050" i="1"/>
  <c r="AH1050" i="1"/>
  <c r="AG1050" i="1"/>
  <c r="AF1050" i="1"/>
  <c r="AE1050" i="1"/>
  <c r="AI894" i="1"/>
  <c r="AH894" i="1"/>
  <c r="AG894" i="1"/>
  <c r="AF894" i="1"/>
  <c r="AE894" i="1"/>
  <c r="AI1082" i="1"/>
  <c r="AH1082" i="1"/>
  <c r="AG1082" i="1"/>
  <c r="AF1082" i="1"/>
  <c r="AE1082" i="1"/>
  <c r="AI1284" i="1"/>
  <c r="AH1284" i="1"/>
  <c r="AG1284" i="1"/>
  <c r="AF1284" i="1"/>
  <c r="AE1284" i="1"/>
  <c r="AI1041" i="1"/>
  <c r="AH1041" i="1"/>
  <c r="AG1041" i="1"/>
  <c r="AF1041" i="1"/>
  <c r="AE1041" i="1"/>
  <c r="AG1119" i="1"/>
  <c r="AF1119" i="1"/>
  <c r="AE1119" i="1"/>
  <c r="AI1119" i="1"/>
  <c r="AH1119" i="1"/>
  <c r="AI1077" i="1"/>
  <c r="AH1077" i="1"/>
  <c r="AG1077" i="1"/>
  <c r="AF1077" i="1"/>
  <c r="AE1077" i="1"/>
  <c r="AI1161" i="1"/>
  <c r="AH1161" i="1"/>
  <c r="AG1161" i="1"/>
  <c r="AF1161" i="1"/>
  <c r="AE1161" i="1"/>
  <c r="AG882" i="1"/>
  <c r="AF882" i="1"/>
  <c r="AE882" i="1"/>
  <c r="AH882" i="1"/>
  <c r="AI882" i="1"/>
  <c r="AI973" i="1"/>
  <c r="AH973" i="1"/>
  <c r="AG973" i="1"/>
  <c r="AE973" i="1"/>
  <c r="AF973" i="1"/>
  <c r="AI1131" i="1"/>
  <c r="AH1131" i="1"/>
  <c r="AG1131" i="1"/>
  <c r="AF1131" i="1"/>
  <c r="AE1131" i="1"/>
  <c r="AI1178" i="1"/>
  <c r="AH1178" i="1"/>
  <c r="AG1178" i="1"/>
  <c r="AE1178" i="1"/>
  <c r="AF1178" i="1"/>
  <c r="AI1132" i="1"/>
  <c r="AH1132" i="1"/>
  <c r="AF1132" i="1"/>
  <c r="AG1132" i="1"/>
  <c r="AE1132" i="1"/>
  <c r="AI1139" i="1"/>
  <c r="AG1139" i="1"/>
  <c r="AF1139" i="1"/>
  <c r="AH1139" i="1"/>
  <c r="AE1139" i="1"/>
  <c r="AI1070" i="1"/>
  <c r="AH1070" i="1"/>
  <c r="AG1070" i="1"/>
  <c r="AF1070" i="1"/>
  <c r="AE1070" i="1"/>
  <c r="AI960" i="1"/>
  <c r="AH960" i="1"/>
  <c r="AG960" i="1"/>
  <c r="AF960" i="1"/>
  <c r="AE960" i="1"/>
  <c r="AI1204" i="1"/>
  <c r="AH1204" i="1"/>
  <c r="AG1204" i="1"/>
  <c r="AF1204" i="1"/>
  <c r="AE1204" i="1"/>
  <c r="AG1090" i="1"/>
  <c r="AF1090" i="1"/>
  <c r="AE1090" i="1"/>
  <c r="AH1090" i="1"/>
  <c r="AI1090" i="1"/>
  <c r="AE1076" i="1"/>
  <c r="AI1076" i="1"/>
  <c r="AH1076" i="1"/>
  <c r="AF1076" i="1"/>
  <c r="AG1076" i="1"/>
  <c r="AI998" i="1"/>
  <c r="AH998" i="1"/>
  <c r="AG998" i="1"/>
  <c r="AF998" i="1"/>
  <c r="AE998" i="1"/>
  <c r="AI1016" i="1"/>
  <c r="AH1016" i="1"/>
  <c r="AG1016" i="1"/>
  <c r="AF1016" i="1"/>
  <c r="AE1016" i="1"/>
  <c r="AI1264" i="1"/>
  <c r="AH1264" i="1"/>
  <c r="AG1264" i="1"/>
  <c r="AF1264" i="1"/>
  <c r="AE1264" i="1"/>
  <c r="AI1226" i="1"/>
  <c r="AH1226" i="1"/>
  <c r="AG1226" i="1"/>
  <c r="AE1226" i="1"/>
  <c r="AF1226" i="1"/>
  <c r="AI1271" i="1"/>
  <c r="AH1271" i="1"/>
  <c r="AG1271" i="1"/>
  <c r="AF1271" i="1"/>
  <c r="AE1271" i="1"/>
  <c r="AG1214" i="1"/>
  <c r="AE1181" i="1"/>
  <c r="AF1253" i="1"/>
  <c r="AG1263" i="1"/>
  <c r="AF1263" i="1"/>
  <c r="AE1263" i="1"/>
  <c r="AH1263" i="1"/>
  <c r="AI1263" i="1"/>
  <c r="AI1186" i="1"/>
  <c r="AH1186" i="1"/>
  <c r="AG1186" i="1"/>
  <c r="AF1186" i="1"/>
  <c r="AE1186" i="1"/>
  <c r="AI1093" i="1"/>
  <c r="AH1093" i="1"/>
  <c r="AG1093" i="1"/>
  <c r="AF1093" i="1"/>
  <c r="AE1093" i="1"/>
  <c r="AI1250" i="1"/>
  <c r="AH1250" i="1"/>
  <c r="AG1250" i="1"/>
  <c r="AF1250" i="1"/>
  <c r="AE1250" i="1"/>
  <c r="AI949" i="1"/>
  <c r="AH949" i="1"/>
  <c r="AG949" i="1"/>
  <c r="AF949" i="1"/>
  <c r="AE949" i="1"/>
  <c r="AI1013" i="1"/>
  <c r="AH1013" i="1"/>
  <c r="AG1013" i="1"/>
  <c r="AF1013" i="1"/>
  <c r="AE1013" i="1"/>
  <c r="AI981" i="1"/>
  <c r="AH981" i="1"/>
  <c r="AG981" i="1"/>
  <c r="AF981" i="1"/>
  <c r="AE981" i="1"/>
  <c r="AI1173" i="1"/>
  <c r="AH1173" i="1"/>
  <c r="AG1173" i="1"/>
  <c r="AF1173" i="1"/>
  <c r="AE1173" i="1"/>
  <c r="AF1192" i="1"/>
  <c r="AE1192" i="1"/>
  <c r="AI1192" i="1"/>
  <c r="AG1192" i="1"/>
  <c r="AH1192" i="1"/>
  <c r="AI1218" i="1"/>
  <c r="AH1218" i="1"/>
  <c r="AG1218" i="1"/>
  <c r="AF1218" i="1"/>
  <c r="AE1218" i="1"/>
  <c r="AH1292" i="1"/>
  <c r="AI897" i="1"/>
  <c r="AH897" i="1"/>
  <c r="AG897" i="1"/>
  <c r="AF897" i="1"/>
  <c r="AE897" i="1"/>
  <c r="AH1065" i="1"/>
  <c r="AG1065" i="1"/>
  <c r="AF1065" i="1"/>
  <c r="AE1065" i="1"/>
  <c r="AI1065" i="1"/>
  <c r="AI929" i="1"/>
  <c r="AH929" i="1"/>
  <c r="AG929" i="1"/>
  <c r="AF929" i="1"/>
  <c r="AE929" i="1"/>
  <c r="AI933" i="1"/>
  <c r="AH933" i="1"/>
  <c r="AG933" i="1"/>
  <c r="AF933" i="1"/>
  <c r="AE933" i="1"/>
  <c r="AE884" i="1"/>
  <c r="AI884" i="1"/>
  <c r="AH884" i="1"/>
  <c r="AF884" i="1"/>
  <c r="AG884" i="1"/>
  <c r="AI991" i="1"/>
  <c r="AH991" i="1"/>
  <c r="AG991" i="1"/>
  <c r="AF991" i="1"/>
  <c r="AE991" i="1"/>
  <c r="AI1073" i="1"/>
  <c r="AH1073" i="1"/>
  <c r="AG1073" i="1"/>
  <c r="AF1073" i="1"/>
  <c r="AE1073" i="1"/>
  <c r="AI1241" i="1"/>
  <c r="AH1241" i="1"/>
  <c r="AG1241" i="1"/>
  <c r="AF1241" i="1"/>
  <c r="AE1241" i="1"/>
  <c r="AI1155" i="1"/>
  <c r="AG1155" i="1"/>
  <c r="AF1155" i="1"/>
  <c r="AH1155" i="1"/>
  <c r="AE1155" i="1"/>
  <c r="AI1086" i="1"/>
  <c r="AH1086" i="1"/>
  <c r="AG1086" i="1"/>
  <c r="AF1086" i="1"/>
  <c r="AE1086" i="1"/>
  <c r="AI976" i="1"/>
  <c r="AH976" i="1"/>
  <c r="AG976" i="1"/>
  <c r="AF976" i="1"/>
  <c r="AE976" i="1"/>
  <c r="AF1129" i="1"/>
  <c r="AE1129" i="1"/>
  <c r="AG1129" i="1"/>
  <c r="AH1129" i="1"/>
  <c r="AI1129" i="1"/>
  <c r="AE1106" i="1"/>
  <c r="AI1106" i="1"/>
  <c r="AH1106" i="1"/>
  <c r="AG1106" i="1"/>
  <c r="AF1106" i="1"/>
  <c r="AE1092" i="1"/>
  <c r="AI1092" i="1"/>
  <c r="AH1092" i="1"/>
  <c r="AF1092" i="1"/>
  <c r="AG1092" i="1"/>
  <c r="AI1014" i="1"/>
  <c r="AH1014" i="1"/>
  <c r="AG1014" i="1"/>
  <c r="AF1014" i="1"/>
  <c r="AE1014" i="1"/>
  <c r="AI1032" i="1"/>
  <c r="AH1032" i="1"/>
  <c r="AG1032" i="1"/>
  <c r="AF1032" i="1"/>
  <c r="AE1032" i="1"/>
  <c r="AI1280" i="1"/>
  <c r="AH1280" i="1"/>
  <c r="AG1280" i="1"/>
  <c r="AF1280" i="1"/>
  <c r="AE1280" i="1"/>
  <c r="AG1183" i="1"/>
  <c r="AF1183" i="1"/>
  <c r="AE1183" i="1"/>
  <c r="AH1183" i="1"/>
  <c r="AI1183" i="1"/>
  <c r="AI1242" i="1"/>
  <c r="AH1242" i="1"/>
  <c r="AG1242" i="1"/>
  <c r="AE1242" i="1"/>
  <c r="AF1242" i="1"/>
  <c r="AI1287" i="1"/>
  <c r="AH1287" i="1"/>
  <c r="AG1287" i="1"/>
  <c r="AF1287" i="1"/>
  <c r="AE1287" i="1"/>
  <c r="AI1015" i="1"/>
  <c r="AH1015" i="1"/>
  <c r="AG1015" i="1"/>
  <c r="AF1015" i="1"/>
  <c r="AE1015" i="1"/>
  <c r="AH1214" i="1"/>
  <c r="AF1181" i="1"/>
  <c r="AG1253" i="1"/>
  <c r="AI1195" i="1"/>
  <c r="AH1195" i="1"/>
  <c r="AG1195" i="1"/>
  <c r="AF1195" i="1"/>
  <c r="AE1195" i="1"/>
  <c r="AI883" i="1"/>
  <c r="AI1211" i="1"/>
  <c r="AH1211" i="1"/>
  <c r="AG1211" i="1"/>
  <c r="AF1211" i="1"/>
  <c r="AE1211" i="1"/>
  <c r="AI890" i="1"/>
  <c r="AH890" i="1"/>
  <c r="AG890" i="1"/>
  <c r="AF890" i="1"/>
  <c r="AE890" i="1"/>
  <c r="AI1047" i="1"/>
  <c r="AH1047" i="1"/>
  <c r="AG1047" i="1"/>
  <c r="AF1047" i="1"/>
  <c r="AE1047" i="1"/>
  <c r="AI895" i="1"/>
  <c r="AH895" i="1"/>
  <c r="AG895" i="1"/>
  <c r="AF895" i="1"/>
  <c r="AE895" i="1"/>
  <c r="AI1025" i="1"/>
  <c r="AH1025" i="1"/>
  <c r="AG1025" i="1"/>
  <c r="AF1025" i="1"/>
  <c r="AE1025" i="1"/>
  <c r="AI1230" i="1"/>
  <c r="AH1230" i="1"/>
  <c r="AG1230" i="1"/>
  <c r="AF1230" i="1"/>
  <c r="AE1230" i="1"/>
  <c r="AI1166" i="1"/>
  <c r="AH1166" i="1"/>
  <c r="AG1166" i="1"/>
  <c r="AF1166" i="1"/>
  <c r="AE1166" i="1"/>
  <c r="AF1003" i="1"/>
  <c r="AE1003" i="1"/>
  <c r="AI1003" i="1"/>
  <c r="AG1003" i="1"/>
  <c r="AH1003" i="1"/>
  <c r="AI1283" i="1"/>
  <c r="AH1283" i="1"/>
  <c r="AG1283" i="1"/>
  <c r="AF1283" i="1"/>
  <c r="AE1283" i="1"/>
  <c r="AI1292" i="1"/>
  <c r="AI983" i="1"/>
  <c r="AH983" i="1"/>
  <c r="AG983" i="1"/>
  <c r="AF983" i="1"/>
  <c r="AE983" i="1"/>
  <c r="AG1009" i="1"/>
  <c r="AH1126" i="1"/>
  <c r="AG1126" i="1"/>
  <c r="AF1126" i="1"/>
  <c r="AE1126" i="1"/>
  <c r="AI1126" i="1"/>
  <c r="AX8" i="7"/>
  <c r="AP8" i="7"/>
  <c r="AD9" i="7"/>
  <c r="AH8" i="7"/>
  <c r="BA8" i="7"/>
  <c r="AY8" i="7"/>
  <c r="AZ8" i="7"/>
  <c r="AI986" i="1"/>
  <c r="AH986" i="1"/>
  <c r="AG986" i="1"/>
  <c r="AF986" i="1"/>
  <c r="AE986" i="1"/>
  <c r="AI1053" i="1"/>
  <c r="AH1053" i="1"/>
  <c r="AG1053" i="1"/>
  <c r="AE1053" i="1"/>
  <c r="AF1053" i="1"/>
  <c r="AI871" i="1"/>
  <c r="AH871" i="1"/>
  <c r="AG871" i="1"/>
  <c r="AF871" i="1"/>
  <c r="AE871" i="1"/>
  <c r="AI915" i="1"/>
  <c r="AH915" i="1"/>
  <c r="AG915" i="1"/>
  <c r="AF915" i="1"/>
  <c r="AE915" i="1"/>
  <c r="AE1169" i="1"/>
  <c r="AI1169" i="1"/>
  <c r="AH1169" i="1"/>
  <c r="AF1169" i="1"/>
  <c r="AG1169" i="1"/>
  <c r="AI1102" i="1"/>
  <c r="AH1102" i="1"/>
  <c r="AG1102" i="1"/>
  <c r="AF1102" i="1"/>
  <c r="AE1102" i="1"/>
  <c r="AI992" i="1"/>
  <c r="AH992" i="1"/>
  <c r="AG992" i="1"/>
  <c r="AF992" i="1"/>
  <c r="AE992" i="1"/>
  <c r="AI1145" i="1"/>
  <c r="AG1145" i="1"/>
  <c r="AF1145" i="1"/>
  <c r="AE1145" i="1"/>
  <c r="AH1145" i="1"/>
  <c r="AI1122" i="1"/>
  <c r="AE1122" i="1"/>
  <c r="AH1122" i="1"/>
  <c r="AG1122" i="1"/>
  <c r="AF1122" i="1"/>
  <c r="AI1108" i="1"/>
  <c r="AH1108" i="1"/>
  <c r="AG1108" i="1"/>
  <c r="AF1108" i="1"/>
  <c r="AE1108" i="1"/>
  <c r="AI1030" i="1"/>
  <c r="AH1030" i="1"/>
  <c r="AG1030" i="1"/>
  <c r="AF1030" i="1"/>
  <c r="AE1030" i="1"/>
  <c r="AI1048" i="1"/>
  <c r="AH1048" i="1"/>
  <c r="AG1048" i="1"/>
  <c r="AF1048" i="1"/>
  <c r="AE1048" i="1"/>
  <c r="AI1296" i="1"/>
  <c r="AH1296" i="1"/>
  <c r="AG1296" i="1"/>
  <c r="AF1296" i="1"/>
  <c r="AE1296" i="1"/>
  <c r="AG1199" i="1"/>
  <c r="AF1199" i="1"/>
  <c r="AE1199" i="1"/>
  <c r="AH1199" i="1"/>
  <c r="AI1199" i="1"/>
  <c r="AI1258" i="1"/>
  <c r="AH1258" i="1"/>
  <c r="AG1258" i="1"/>
  <c r="AE1258" i="1"/>
  <c r="AF1258" i="1"/>
  <c r="AI1303" i="1"/>
  <c r="AH1303" i="1"/>
  <c r="AG1303" i="1"/>
  <c r="AF1303" i="1"/>
  <c r="AE1303" i="1"/>
  <c r="AI1214" i="1"/>
  <c r="AF1019" i="1"/>
  <c r="AE1019" i="1"/>
  <c r="AI1019" i="1"/>
  <c r="AG1019" i="1"/>
  <c r="AH1019" i="1"/>
  <c r="AG1181" i="1"/>
  <c r="AE1260" i="1"/>
  <c r="AH1253" i="1"/>
  <c r="AI1117" i="1"/>
  <c r="AH1117" i="1"/>
  <c r="AG1117" i="1"/>
  <c r="AF1117" i="1"/>
  <c r="AE1117" i="1"/>
  <c r="AI1300" i="1"/>
  <c r="AH1300" i="1"/>
  <c r="AG1300" i="1"/>
  <c r="AF1300" i="1"/>
  <c r="AE1300" i="1"/>
  <c r="AG1295" i="1"/>
  <c r="AF1295" i="1"/>
  <c r="AE1295" i="1"/>
  <c r="AH1295" i="1"/>
  <c r="AI1295" i="1"/>
  <c r="AG1110" i="1"/>
  <c r="AF1110" i="1"/>
  <c r="AI1110" i="1"/>
  <c r="AH1110" i="1"/>
  <c r="AE1110" i="1"/>
  <c r="AI1269" i="1"/>
  <c r="AH1269" i="1"/>
  <c r="AG1269" i="1"/>
  <c r="AF1269" i="1"/>
  <c r="AE1269" i="1"/>
  <c r="AI1252" i="1"/>
  <c r="AH1252" i="1"/>
  <c r="AG1252" i="1"/>
  <c r="AF1252" i="1"/>
  <c r="AE1252" i="1"/>
  <c r="AE1087" i="1"/>
  <c r="Q10" i="7" l="1"/>
  <c r="T9" i="7"/>
  <c r="AD798" i="1"/>
  <c r="AD799" i="1"/>
  <c r="AX9" i="7"/>
  <c r="AP9" i="7"/>
  <c r="AH9" i="7"/>
  <c r="AD10" i="7"/>
  <c r="BA9" i="7"/>
  <c r="AY9" i="7"/>
  <c r="AZ9" i="7"/>
  <c r="AP10" i="7" l="1"/>
  <c r="AD11" i="7"/>
  <c r="AH10" i="7"/>
  <c r="AX10" i="7"/>
  <c r="AZ10" i="7"/>
  <c r="AY10" i="7"/>
  <c r="BA10" i="7"/>
  <c r="AD800" i="1"/>
  <c r="Q11" i="7"/>
  <c r="T10" i="7"/>
  <c r="AX11" i="7" l="1"/>
  <c r="AP11" i="7"/>
  <c r="AD12" i="7"/>
  <c r="AH11" i="7"/>
  <c r="AZ11" i="7"/>
  <c r="AY11" i="7"/>
  <c r="BA11" i="7"/>
  <c r="AD801" i="1"/>
  <c r="T11" i="7"/>
  <c r="Q12" i="7"/>
  <c r="AD802" i="1" l="1"/>
  <c r="AH12" i="7"/>
  <c r="AX12" i="7"/>
  <c r="AP12" i="7"/>
  <c r="AD13" i="7"/>
  <c r="AZ12" i="7"/>
  <c r="AY12" i="7"/>
  <c r="BA12" i="7"/>
  <c r="Q13" i="7"/>
  <c r="T12" i="7"/>
  <c r="AD803" i="1" l="1"/>
  <c r="Q14" i="7"/>
  <c r="T13" i="7"/>
  <c r="AX13" i="7"/>
  <c r="AP13" i="7"/>
  <c r="AD14" i="7"/>
  <c r="AH13" i="7"/>
  <c r="AY13" i="7"/>
  <c r="AZ13" i="7"/>
  <c r="BA13" i="7"/>
  <c r="AP14" i="7" l="1"/>
  <c r="AD15" i="7"/>
  <c r="AH14" i="7"/>
  <c r="AX14" i="7"/>
  <c r="AY14" i="7"/>
  <c r="AZ14" i="7"/>
  <c r="BA14" i="7"/>
  <c r="Q15" i="7"/>
  <c r="T14" i="7"/>
  <c r="AD804" i="1"/>
  <c r="Q16" i="7" l="1"/>
  <c r="T15" i="7"/>
  <c r="AD805" i="1"/>
  <c r="AX15" i="7"/>
  <c r="AP15" i="7"/>
  <c r="AH15" i="7"/>
  <c r="AD16" i="7"/>
  <c r="AY15" i="7"/>
  <c r="AZ15" i="7"/>
  <c r="BA15" i="7"/>
  <c r="AD806" i="1" l="1"/>
  <c r="AX16" i="7"/>
  <c r="AP16" i="7"/>
  <c r="AD17" i="7"/>
  <c r="AH16" i="7"/>
  <c r="AZ16" i="7"/>
  <c r="AY16" i="7"/>
  <c r="BA16" i="7"/>
  <c r="Q17" i="7"/>
  <c r="T16" i="7"/>
  <c r="AD807" i="1" l="1"/>
  <c r="AX17" i="7"/>
  <c r="AP17" i="7"/>
  <c r="AD18" i="7"/>
  <c r="AH17" i="7"/>
  <c r="AY17" i="7"/>
  <c r="AZ17" i="7"/>
  <c r="BA17" i="7"/>
  <c r="Q18" i="7"/>
  <c r="T17" i="7"/>
  <c r="AD808" i="1" l="1"/>
  <c r="AP18" i="7"/>
  <c r="AD19" i="7"/>
  <c r="AH18" i="7"/>
  <c r="AX18" i="7"/>
  <c r="AZ18" i="7"/>
  <c r="BA18" i="7"/>
  <c r="AY18" i="7"/>
  <c r="Q19" i="7"/>
  <c r="T18" i="7"/>
  <c r="AD809" i="1" l="1"/>
  <c r="AH19" i="7"/>
  <c r="AX19" i="7"/>
  <c r="AP19" i="7"/>
  <c r="AD20" i="7"/>
  <c r="AY19" i="7"/>
  <c r="AZ19" i="7"/>
  <c r="BA19" i="7"/>
  <c r="Q20" i="7"/>
  <c r="T19" i="7"/>
  <c r="AD810" i="1" l="1"/>
  <c r="Q21" i="7"/>
  <c r="T20" i="7"/>
  <c r="AX20" i="7"/>
  <c r="AH20" i="7"/>
  <c r="AP20" i="7"/>
  <c r="AD21" i="7"/>
  <c r="AZ20" i="7"/>
  <c r="AY20" i="7"/>
  <c r="BA20" i="7"/>
  <c r="AD811" i="1" l="1"/>
  <c r="Q22" i="7"/>
  <c r="T21" i="7"/>
  <c r="AX21" i="7"/>
  <c r="AP21" i="7"/>
  <c r="AD22" i="7"/>
  <c r="AH21" i="7"/>
  <c r="AY21" i="7"/>
  <c r="AZ21" i="7"/>
  <c r="BA21" i="7"/>
  <c r="AP22" i="7" l="1"/>
  <c r="AD23" i="7"/>
  <c r="AH22" i="7"/>
  <c r="AX22" i="7"/>
  <c r="AZ22" i="7"/>
  <c r="BA22" i="7"/>
  <c r="AY22" i="7"/>
  <c r="Q23" i="7"/>
  <c r="T22" i="7"/>
  <c r="AD812" i="1"/>
  <c r="Q24" i="7" l="1"/>
  <c r="T23" i="7"/>
  <c r="AH23" i="7"/>
  <c r="AX23" i="7"/>
  <c r="AP23" i="7"/>
  <c r="AD24" i="7"/>
  <c r="AY23" i="7"/>
  <c r="AZ23" i="7"/>
  <c r="BA23" i="7"/>
  <c r="AD813" i="1"/>
  <c r="AH24" i="7" l="1"/>
  <c r="AX24" i="7"/>
  <c r="AP24" i="7"/>
  <c r="AD25" i="7"/>
  <c r="AZ24" i="7"/>
  <c r="AY24" i="7"/>
  <c r="BA24" i="7"/>
  <c r="Q25" i="7"/>
  <c r="T24" i="7"/>
  <c r="AD814" i="1"/>
  <c r="Q26" i="7" l="1"/>
  <c r="T25" i="7"/>
  <c r="AX25" i="7"/>
  <c r="AP25" i="7"/>
  <c r="AD26" i="7"/>
  <c r="AH25" i="7"/>
  <c r="AY25" i="7"/>
  <c r="AZ25" i="7"/>
  <c r="BA25" i="7"/>
  <c r="AD815" i="1"/>
  <c r="AP26" i="7" l="1"/>
  <c r="AD27" i="7"/>
  <c r="AH26" i="7"/>
  <c r="AX26" i="7"/>
  <c r="BA26" i="7"/>
  <c r="AY26" i="7"/>
  <c r="AZ26" i="7"/>
  <c r="AD816" i="1"/>
  <c r="Q27" i="7"/>
  <c r="T26" i="7"/>
  <c r="Q28" i="7" l="1"/>
  <c r="T27" i="7"/>
  <c r="AX27" i="7"/>
  <c r="AP27" i="7"/>
  <c r="AD28" i="7"/>
  <c r="AH27" i="7"/>
  <c r="AY27" i="7"/>
  <c r="AZ27" i="7"/>
  <c r="BA27" i="7"/>
  <c r="AD817" i="1"/>
  <c r="AD818" i="1" l="1"/>
  <c r="AH28" i="7"/>
  <c r="AX28" i="7"/>
  <c r="AP28" i="7"/>
  <c r="AD29" i="7"/>
  <c r="AZ28" i="7"/>
  <c r="AY28" i="7"/>
  <c r="BA28" i="7"/>
  <c r="Q29" i="7"/>
  <c r="T28" i="7"/>
  <c r="Q30" i="7" l="1"/>
  <c r="T29" i="7"/>
  <c r="AD819" i="1"/>
  <c r="AX29" i="7"/>
  <c r="AP29" i="7"/>
  <c r="AD30" i="7"/>
  <c r="AH29" i="7"/>
  <c r="AY29" i="7"/>
  <c r="AZ29" i="7"/>
  <c r="BA29" i="7"/>
  <c r="AP30" i="7" l="1"/>
  <c r="AD31" i="7"/>
  <c r="AH30" i="7"/>
  <c r="AX30" i="7"/>
  <c r="BA30" i="7"/>
  <c r="AY30" i="7"/>
  <c r="AZ30" i="7"/>
  <c r="AD820" i="1"/>
  <c r="Q31" i="7"/>
  <c r="T30" i="7"/>
  <c r="AD821" i="1" l="1"/>
  <c r="AH31" i="7"/>
  <c r="AX31" i="7"/>
  <c r="AP31" i="7"/>
  <c r="AD32" i="7"/>
  <c r="AY31" i="7"/>
  <c r="AZ31" i="7"/>
  <c r="BA31" i="7"/>
  <c r="Q32" i="7"/>
  <c r="T31" i="7"/>
  <c r="AD822" i="1" l="1"/>
  <c r="Q33" i="7"/>
  <c r="T32" i="7"/>
  <c r="AH32" i="7"/>
  <c r="AX32" i="7"/>
  <c r="AP32" i="7"/>
  <c r="AD33" i="7"/>
  <c r="AZ32" i="7"/>
  <c r="AY32" i="7"/>
  <c r="BA32" i="7"/>
  <c r="AD823" i="1" l="1"/>
  <c r="Q34" i="7"/>
  <c r="T33" i="7"/>
  <c r="AX33" i="7"/>
  <c r="AP33" i="7"/>
  <c r="AD34" i="7"/>
  <c r="AH33" i="7"/>
  <c r="AY33" i="7"/>
  <c r="AZ33" i="7"/>
  <c r="BA33" i="7"/>
  <c r="Q35" i="7" l="1"/>
  <c r="T34" i="7"/>
  <c r="AP34" i="7"/>
  <c r="AD35" i="7"/>
  <c r="AH34" i="7"/>
  <c r="AX34" i="7"/>
  <c r="BA34" i="7"/>
  <c r="AY34" i="7"/>
  <c r="AZ34" i="7"/>
  <c r="AD824" i="1"/>
  <c r="AD825" i="1" l="1"/>
  <c r="AX35" i="7"/>
  <c r="AP35" i="7"/>
  <c r="AD36" i="7"/>
  <c r="AH35" i="7"/>
  <c r="AY35" i="7"/>
  <c r="AZ35" i="7"/>
  <c r="BA35" i="7"/>
  <c r="Q36" i="7"/>
  <c r="T35" i="7"/>
  <c r="AD826" i="1" l="1"/>
  <c r="AH36" i="7"/>
  <c r="AX36" i="7"/>
  <c r="AP36" i="7"/>
  <c r="AD37" i="7"/>
  <c r="AZ36" i="7"/>
  <c r="AY36" i="7"/>
  <c r="BA36" i="7"/>
  <c r="Q37" i="7"/>
  <c r="T36" i="7"/>
  <c r="Q38" i="7" l="1"/>
  <c r="T37" i="7"/>
  <c r="AX37" i="7"/>
  <c r="AP37" i="7"/>
  <c r="AD38" i="7"/>
  <c r="AH37" i="7"/>
  <c r="AY37" i="7"/>
  <c r="AZ37" i="7"/>
  <c r="BA37" i="7"/>
  <c r="AD827" i="1"/>
  <c r="AP38" i="7" l="1"/>
  <c r="AD39" i="7"/>
  <c r="AH38" i="7"/>
  <c r="AX38" i="7"/>
  <c r="AZ38" i="7"/>
  <c r="AY38" i="7"/>
  <c r="BA38" i="7"/>
  <c r="AD828" i="1"/>
  <c r="Q39" i="7"/>
  <c r="T38" i="7"/>
  <c r="Q40" i="7" l="1"/>
  <c r="T39" i="7"/>
  <c r="AD829" i="1"/>
  <c r="AH39" i="7"/>
  <c r="AX39" i="7"/>
  <c r="AP39" i="7"/>
  <c r="AD40" i="7"/>
  <c r="AZ39" i="7"/>
  <c r="BA39" i="7"/>
  <c r="AY39" i="7"/>
  <c r="AD830" i="1" l="1"/>
  <c r="AX40" i="7"/>
  <c r="AP40" i="7"/>
  <c r="AH40" i="7"/>
  <c r="AD41" i="7"/>
  <c r="AZ40" i="7"/>
  <c r="AY40" i="7"/>
  <c r="BA40" i="7"/>
  <c r="Q41" i="7"/>
  <c r="T40" i="7"/>
  <c r="AX41" i="7" l="1"/>
  <c r="AP41" i="7"/>
  <c r="AD42" i="7"/>
  <c r="AH41" i="7"/>
  <c r="AY41" i="7"/>
  <c r="AZ41" i="7"/>
  <c r="BA41" i="7"/>
  <c r="AD831" i="1"/>
  <c r="Q42" i="7"/>
  <c r="T41" i="7"/>
  <c r="AD832" i="1" l="1"/>
  <c r="AP42" i="7"/>
  <c r="AD43" i="7"/>
  <c r="AH42" i="7"/>
  <c r="AX42" i="7"/>
  <c r="AY42" i="7"/>
  <c r="AZ42" i="7"/>
  <c r="BA42" i="7"/>
  <c r="Q43" i="7"/>
  <c r="T42" i="7"/>
  <c r="AH43" i="7" l="1"/>
  <c r="AX43" i="7"/>
  <c r="AP43" i="7"/>
  <c r="AD44" i="7"/>
  <c r="AZ43" i="7"/>
  <c r="BA43" i="7"/>
  <c r="AY43" i="7"/>
  <c r="AD833" i="1"/>
  <c r="Q44" i="7"/>
  <c r="T43" i="7"/>
  <c r="AX44" i="7" l="1"/>
  <c r="AP44" i="7"/>
  <c r="AH44" i="7"/>
  <c r="AD45" i="7"/>
  <c r="AZ44" i="7"/>
  <c r="AY44" i="7"/>
  <c r="BA44" i="7"/>
  <c r="Q45" i="7"/>
  <c r="T44" i="7"/>
  <c r="AD834" i="1"/>
  <c r="Q46" i="7" l="1"/>
  <c r="T45" i="7"/>
  <c r="AX45" i="7"/>
  <c r="AP45" i="7"/>
  <c r="AD46" i="7"/>
  <c r="AH45" i="7"/>
  <c r="AY45" i="7"/>
  <c r="AZ45" i="7"/>
  <c r="BA45" i="7"/>
  <c r="AD835" i="1"/>
  <c r="AP46" i="7" l="1"/>
  <c r="AD47" i="7"/>
  <c r="AH46" i="7"/>
  <c r="AX46" i="7"/>
  <c r="AZ46" i="7"/>
  <c r="AY46" i="7"/>
  <c r="BA46" i="7"/>
  <c r="AD836" i="1"/>
  <c r="Q47" i="7"/>
  <c r="T46" i="7"/>
  <c r="AD837" i="1" l="1"/>
  <c r="AH47" i="7"/>
  <c r="AX47" i="7"/>
  <c r="AP47" i="7"/>
  <c r="AD48" i="7"/>
  <c r="AZ47" i="7"/>
  <c r="BA47" i="7"/>
  <c r="AY47" i="7"/>
  <c r="Q48" i="7"/>
  <c r="T47" i="7"/>
  <c r="Q49" i="7" l="1"/>
  <c r="T48" i="7"/>
  <c r="AH48" i="7"/>
  <c r="AX48" i="7"/>
  <c r="AP48" i="7"/>
  <c r="AD49" i="7"/>
  <c r="AZ48" i="7"/>
  <c r="AY48" i="7"/>
  <c r="BA48" i="7"/>
  <c r="AD838" i="1"/>
  <c r="Q50" i="7" l="1"/>
  <c r="T49" i="7"/>
  <c r="AX49" i="7"/>
  <c r="AP49" i="7"/>
  <c r="AD50" i="7"/>
  <c r="AH49" i="7"/>
  <c r="AZ49" i="7"/>
  <c r="BA49" i="7"/>
  <c r="AY49" i="7"/>
  <c r="AD839" i="1"/>
  <c r="AP50" i="7" l="1"/>
  <c r="AD51" i="7"/>
  <c r="AH50" i="7"/>
  <c r="AX50" i="7"/>
  <c r="AY50" i="7"/>
  <c r="AZ50" i="7"/>
  <c r="BA50" i="7"/>
  <c r="AD840" i="1"/>
  <c r="Q51" i="7"/>
  <c r="T50" i="7"/>
  <c r="Q52" i="7" l="1"/>
  <c r="T51" i="7"/>
  <c r="AD841" i="1"/>
  <c r="AH51" i="7"/>
  <c r="AX51" i="7"/>
  <c r="AP51" i="7"/>
  <c r="AD52" i="7"/>
  <c r="AY51" i="7"/>
  <c r="BA51" i="7"/>
  <c r="AZ51" i="7"/>
  <c r="AD842" i="1" l="1"/>
  <c r="AH52" i="7"/>
  <c r="AX52" i="7"/>
  <c r="AP52" i="7"/>
  <c r="AD53" i="7"/>
  <c r="AZ52" i="7"/>
  <c r="AY52" i="7"/>
  <c r="BA52" i="7"/>
  <c r="Q53" i="7"/>
  <c r="T52" i="7"/>
  <c r="AX53" i="7" l="1"/>
  <c r="AP53" i="7"/>
  <c r="AD54" i="7"/>
  <c r="AH53" i="7"/>
  <c r="AZ53" i="7"/>
  <c r="BA53" i="7"/>
  <c r="AY53" i="7"/>
  <c r="Q54" i="7"/>
  <c r="T53" i="7"/>
  <c r="AD843" i="1"/>
  <c r="Q55" i="7" l="1"/>
  <c r="T54" i="7"/>
  <c r="AP54" i="7"/>
  <c r="AD55" i="7"/>
  <c r="AH54" i="7"/>
  <c r="AX54" i="7"/>
  <c r="AY54" i="7"/>
  <c r="AZ54" i="7"/>
  <c r="BA54" i="7"/>
  <c r="AD844" i="1"/>
  <c r="AD845" i="1" l="1"/>
  <c r="AH55" i="7"/>
  <c r="AX55" i="7"/>
  <c r="AP55" i="7"/>
  <c r="AD56" i="7"/>
  <c r="BA55" i="7"/>
  <c r="AZ55" i="7"/>
  <c r="AY55" i="7"/>
  <c r="Q56" i="7"/>
  <c r="T55" i="7"/>
  <c r="Q57" i="7" l="1"/>
  <c r="T56" i="7"/>
  <c r="AH56" i="7"/>
  <c r="AX56" i="7"/>
  <c r="AP56" i="7"/>
  <c r="AD57" i="7"/>
  <c r="AY56" i="7"/>
  <c r="BA56" i="7"/>
  <c r="AZ56" i="7"/>
  <c r="AD846" i="1"/>
  <c r="AX57" i="7" l="1"/>
  <c r="AP57" i="7"/>
  <c r="AD58" i="7"/>
  <c r="AH57" i="7"/>
  <c r="AZ57" i="7"/>
  <c r="BA57" i="7"/>
  <c r="AY57" i="7"/>
  <c r="AD847" i="1"/>
  <c r="Q58" i="7"/>
  <c r="T57" i="7"/>
  <c r="AU58" i="7" l="1"/>
  <c r="AQ58" i="7"/>
  <c r="AS58" i="7"/>
  <c r="AR58" i="7"/>
  <c r="AT58" i="7"/>
  <c r="AL58" i="7"/>
  <c r="AI58" i="7"/>
  <c r="AM58" i="7"/>
  <c r="AK58" i="7"/>
  <c r="AJ58" i="7"/>
  <c r="AH58" i="7"/>
  <c r="AX58" i="7"/>
  <c r="AD59" i="7"/>
  <c r="AP58" i="7"/>
  <c r="AY58" i="7"/>
  <c r="AZ58" i="7"/>
  <c r="BA58" i="7"/>
  <c r="T58" i="7"/>
  <c r="Q59" i="7"/>
  <c r="AD848" i="1"/>
  <c r="AU59" i="7" l="1"/>
  <c r="AT59" i="7"/>
  <c r="AR59" i="7"/>
  <c r="AS59" i="7"/>
  <c r="AQ59" i="7"/>
  <c r="AI59" i="7"/>
  <c r="AJ59" i="7"/>
  <c r="AM59" i="7"/>
  <c r="AL59" i="7"/>
  <c r="AK59" i="7"/>
  <c r="T59" i="7"/>
  <c r="Q60" i="7"/>
  <c r="AH59" i="7"/>
  <c r="AX59" i="7"/>
  <c r="AD60" i="7"/>
  <c r="AP59" i="7"/>
  <c r="AY59" i="7"/>
  <c r="BA59" i="7"/>
  <c r="AZ59" i="7"/>
  <c r="AD849" i="1"/>
  <c r="AL60" i="7" l="1"/>
  <c r="AM60" i="7"/>
  <c r="AI60" i="7"/>
  <c r="AJ60" i="7"/>
  <c r="AK60" i="7"/>
  <c r="AU60" i="7"/>
  <c r="AQ60" i="7"/>
  <c r="AR60" i="7"/>
  <c r="AS60" i="7"/>
  <c r="AT60" i="7"/>
  <c r="AH60" i="7"/>
  <c r="AX60" i="7"/>
  <c r="AD61" i="7"/>
  <c r="AP60" i="7"/>
  <c r="AZ60" i="7"/>
  <c r="BA60" i="7"/>
  <c r="AY60" i="7"/>
  <c r="AD850" i="1"/>
  <c r="T60" i="7"/>
  <c r="Q61" i="7"/>
  <c r="AQ61" i="7" l="1"/>
  <c r="AR61" i="7"/>
  <c r="AU61" i="7"/>
  <c r="AS61" i="7"/>
  <c r="AT61" i="7"/>
  <c r="AK61" i="7"/>
  <c r="AI61" i="7"/>
  <c r="AJ61" i="7"/>
  <c r="AL61" i="7"/>
  <c r="AM61" i="7"/>
  <c r="AP61" i="7"/>
  <c r="AH61" i="7"/>
  <c r="AX61" i="7"/>
  <c r="AD62" i="7"/>
  <c r="BA61" i="7"/>
  <c r="AY61" i="7"/>
  <c r="AZ61" i="7"/>
  <c r="Q62" i="7"/>
  <c r="T61" i="7"/>
  <c r="AD851" i="1"/>
  <c r="AQ62" i="7" l="1"/>
  <c r="AT62" i="7"/>
  <c r="AS62" i="7"/>
  <c r="AR62" i="7"/>
  <c r="AU62" i="7"/>
  <c r="AK62" i="7"/>
  <c r="AM62" i="7"/>
  <c r="AI62" i="7"/>
  <c r="AL62" i="7"/>
  <c r="AJ62" i="7"/>
  <c r="Q63" i="7"/>
  <c r="T62" i="7"/>
  <c r="AH62" i="7"/>
  <c r="AP62" i="7"/>
  <c r="AX62" i="7"/>
  <c r="AD63" i="7"/>
  <c r="AZ62" i="7"/>
  <c r="BA62" i="7"/>
  <c r="AY62" i="7"/>
  <c r="AD852" i="1"/>
  <c r="AK63" i="7" l="1"/>
  <c r="AM63" i="7"/>
  <c r="AI63" i="7"/>
  <c r="AJ63" i="7"/>
  <c r="AL63" i="7"/>
  <c r="AS63" i="7"/>
  <c r="AT63" i="7"/>
  <c r="AR63" i="7"/>
  <c r="AU63" i="7"/>
  <c r="AQ63" i="7"/>
  <c r="AD64" i="7"/>
  <c r="AP63" i="7"/>
  <c r="AH63" i="7"/>
  <c r="AX63" i="7"/>
  <c r="AY63" i="7"/>
  <c r="AZ63" i="7"/>
  <c r="BA63" i="7"/>
  <c r="AD853" i="1"/>
  <c r="T63" i="7"/>
  <c r="Q64" i="7"/>
  <c r="AT64" i="7" l="1"/>
  <c r="AU64" i="7"/>
  <c r="AS64" i="7"/>
  <c r="AQ64" i="7"/>
  <c r="AR64" i="7"/>
  <c r="AK64" i="7"/>
  <c r="AL64" i="7"/>
  <c r="AM64" i="7"/>
  <c r="AI64" i="7"/>
  <c r="AJ64" i="7"/>
  <c r="T64" i="7"/>
  <c r="Q65" i="7"/>
  <c r="AD854" i="1"/>
  <c r="AX64" i="7"/>
  <c r="AD65" i="7"/>
  <c r="AH64" i="7"/>
  <c r="AP64" i="7"/>
  <c r="AY64" i="7"/>
  <c r="BA64" i="7"/>
  <c r="AZ64" i="7"/>
  <c r="AQ65" i="7" l="1"/>
  <c r="AU65" i="7"/>
  <c r="AS65" i="7"/>
  <c r="AR65" i="7"/>
  <c r="AT65" i="7"/>
  <c r="AL65" i="7"/>
  <c r="AM65" i="7"/>
  <c r="AJ65" i="7"/>
  <c r="AK65" i="7"/>
  <c r="AI65" i="7"/>
  <c r="AH65" i="7"/>
  <c r="AX65" i="7"/>
  <c r="AD66" i="7"/>
  <c r="AP65" i="7"/>
  <c r="AZ65" i="7"/>
  <c r="BA65" i="7"/>
  <c r="AY65" i="7"/>
  <c r="T65" i="7"/>
  <c r="Q66" i="7"/>
  <c r="AD855" i="1"/>
  <c r="AM66" i="7" l="1"/>
  <c r="AI66" i="7"/>
  <c r="AK66" i="7"/>
  <c r="AL66" i="7"/>
  <c r="AJ66" i="7"/>
  <c r="AR66" i="7"/>
  <c r="AT66" i="7"/>
  <c r="AU66" i="7"/>
  <c r="AQ66" i="7"/>
  <c r="AS66" i="7"/>
  <c r="T66" i="7"/>
  <c r="Q67" i="7"/>
  <c r="AH66" i="7"/>
  <c r="AX66" i="7"/>
  <c r="AD67" i="7"/>
  <c r="AP66" i="7"/>
  <c r="AY66" i="7"/>
  <c r="AZ66" i="7"/>
  <c r="BA66" i="7"/>
  <c r="AD856" i="1"/>
  <c r="AS67" i="7" l="1"/>
  <c r="AR67" i="7"/>
  <c r="AT67" i="7"/>
  <c r="AU67" i="7"/>
  <c r="AQ67" i="7"/>
  <c r="AK67" i="7"/>
  <c r="AL67" i="7"/>
  <c r="AM67" i="7"/>
  <c r="AI67" i="7"/>
  <c r="AJ67" i="7"/>
  <c r="AH67" i="7"/>
  <c r="AX67" i="7"/>
  <c r="AD68" i="7"/>
  <c r="AP67" i="7"/>
  <c r="AY67" i="7"/>
  <c r="BA67" i="7"/>
  <c r="AZ67" i="7"/>
  <c r="AD857" i="1"/>
  <c r="T67" i="7"/>
  <c r="Q68" i="7"/>
  <c r="AQ68" i="7" l="1"/>
  <c r="AR68" i="7"/>
  <c r="AS68" i="7"/>
  <c r="AU68" i="7"/>
  <c r="AT68" i="7"/>
  <c r="AI68" i="7"/>
  <c r="AM68" i="7"/>
  <c r="AL68" i="7"/>
  <c r="AJ68" i="7"/>
  <c r="AK68" i="7"/>
  <c r="T68" i="7"/>
  <c r="Q69" i="7"/>
  <c r="AH68" i="7"/>
  <c r="AX68" i="7"/>
  <c r="AD69" i="7"/>
  <c r="AP68" i="7"/>
  <c r="AZ68" i="7"/>
  <c r="BA68" i="7"/>
  <c r="AY68" i="7"/>
  <c r="AD858" i="1"/>
  <c r="AQ69" i="7" l="1"/>
  <c r="AR69" i="7"/>
  <c r="AT69" i="7"/>
  <c r="AU69" i="7"/>
  <c r="AS69" i="7"/>
  <c r="AJ69" i="7"/>
  <c r="AM69" i="7"/>
  <c r="AL69" i="7"/>
  <c r="AI69" i="7"/>
  <c r="AK69" i="7"/>
  <c r="AP69" i="7"/>
  <c r="AH69" i="7"/>
  <c r="AX69" i="7"/>
  <c r="AD70" i="7"/>
  <c r="AY69" i="7"/>
  <c r="AZ69" i="7"/>
  <c r="BA69" i="7"/>
  <c r="AD859" i="1"/>
  <c r="Q70" i="7"/>
  <c r="T69" i="7"/>
  <c r="AI70" i="7" l="1"/>
  <c r="AM70" i="7"/>
  <c r="AK70" i="7"/>
  <c r="AJ70" i="7"/>
  <c r="AL70" i="7"/>
  <c r="AQ70" i="7"/>
  <c r="AT70" i="7"/>
  <c r="AR70" i="7"/>
  <c r="AU70" i="7"/>
  <c r="AS70" i="7"/>
  <c r="AP70" i="7"/>
  <c r="AH70" i="7"/>
  <c r="AX70" i="7"/>
  <c r="AD71" i="7"/>
  <c r="BA70" i="7"/>
  <c r="AY70" i="7"/>
  <c r="AZ70" i="7"/>
  <c r="AD860" i="1"/>
  <c r="Q71" i="7"/>
  <c r="T70" i="7"/>
  <c r="AI71" i="7" l="1"/>
  <c r="AK71" i="7"/>
  <c r="AL71" i="7"/>
  <c r="AM71" i="7"/>
  <c r="AJ71" i="7"/>
  <c r="AQ71" i="7"/>
  <c r="AR71" i="7"/>
  <c r="AS71" i="7"/>
  <c r="AU71" i="7"/>
  <c r="AT71" i="7"/>
  <c r="AD72" i="7"/>
  <c r="AP71" i="7"/>
  <c r="AH71" i="7"/>
  <c r="AX71" i="7"/>
  <c r="AY71" i="7"/>
  <c r="AZ71" i="7"/>
  <c r="BA71" i="7"/>
  <c r="T71" i="7"/>
  <c r="Q72" i="7"/>
  <c r="AD861" i="1"/>
  <c r="AS72" i="7" l="1"/>
  <c r="AT72" i="7"/>
  <c r="AU72" i="7"/>
  <c r="AR72" i="7"/>
  <c r="AQ72" i="7"/>
  <c r="AI72" i="7"/>
  <c r="AJ72" i="7"/>
  <c r="AL72" i="7"/>
  <c r="AM72" i="7"/>
  <c r="AK72" i="7"/>
  <c r="T72" i="7"/>
  <c r="Q73" i="7"/>
  <c r="AD862" i="1"/>
  <c r="AX72" i="7"/>
  <c r="AD73" i="7"/>
  <c r="AP72" i="7"/>
  <c r="AH72" i="7"/>
  <c r="AY72" i="7"/>
  <c r="AZ72" i="7"/>
  <c r="BA72" i="7"/>
  <c r="AR73" i="7" l="1"/>
  <c r="AU73" i="7"/>
  <c r="AQ73" i="7"/>
  <c r="AT73" i="7"/>
  <c r="AS73" i="7"/>
  <c r="AK73" i="7"/>
  <c r="AI73" i="7"/>
  <c r="AM73" i="7"/>
  <c r="AL73" i="7"/>
  <c r="AJ73" i="7"/>
  <c r="AH73" i="7"/>
  <c r="AX73" i="7"/>
  <c r="AD74" i="7"/>
  <c r="AP73" i="7"/>
  <c r="AZ73" i="7"/>
  <c r="BA73" i="7"/>
  <c r="AY73" i="7"/>
  <c r="T73" i="7"/>
  <c r="Q74" i="7"/>
  <c r="AD863" i="1"/>
  <c r="AI74" i="7" l="1"/>
  <c r="AL74" i="7"/>
  <c r="AJ74" i="7"/>
  <c r="AK74" i="7"/>
  <c r="AM74" i="7"/>
  <c r="AR74" i="7"/>
  <c r="AQ74" i="7"/>
  <c r="AT74" i="7"/>
  <c r="AS74" i="7"/>
  <c r="AU74" i="7"/>
  <c r="T74" i="7"/>
  <c r="Q75" i="7"/>
  <c r="AH74" i="7"/>
  <c r="AX74" i="7"/>
  <c r="AD75" i="7"/>
  <c r="AP74" i="7"/>
  <c r="AY74" i="7"/>
  <c r="AZ74" i="7"/>
  <c r="BA74" i="7"/>
  <c r="AD864" i="1"/>
  <c r="AR75" i="7" l="1"/>
  <c r="AS75" i="7"/>
  <c r="AQ75" i="7"/>
  <c r="AU75" i="7"/>
  <c r="AT75" i="7"/>
  <c r="AI75" i="7"/>
  <c r="AL75" i="7"/>
  <c r="AJ75" i="7"/>
  <c r="AK75" i="7"/>
  <c r="AM75" i="7"/>
  <c r="AH75" i="7"/>
  <c r="AX75" i="7"/>
  <c r="AD76" i="7"/>
  <c r="AP75" i="7"/>
  <c r="AY75" i="7"/>
  <c r="BA75" i="7"/>
  <c r="AZ75" i="7"/>
  <c r="AD865" i="1"/>
  <c r="T75" i="7"/>
  <c r="Q76" i="7"/>
  <c r="AT76" i="7" l="1"/>
  <c r="AS76" i="7"/>
  <c r="AU76" i="7"/>
  <c r="AQ76" i="7"/>
  <c r="AR76" i="7"/>
  <c r="AI76" i="7"/>
  <c r="AJ76" i="7"/>
  <c r="AM76" i="7"/>
  <c r="AK76" i="7"/>
  <c r="AL76" i="7"/>
  <c r="T76" i="7"/>
  <c r="Q77" i="7"/>
  <c r="AH76" i="7"/>
  <c r="AX76" i="7"/>
  <c r="AD77" i="7"/>
  <c r="AP76" i="7"/>
  <c r="AZ76" i="7"/>
  <c r="BA76" i="7"/>
  <c r="AY76" i="7"/>
  <c r="AD866" i="1"/>
  <c r="AR77" i="7" l="1"/>
  <c r="AS77" i="7"/>
  <c r="AU77" i="7"/>
  <c r="AQ77" i="7"/>
  <c r="AT77" i="7"/>
  <c r="AJ77" i="7"/>
  <c r="AI77" i="7"/>
  <c r="AL77" i="7"/>
  <c r="AM77" i="7"/>
  <c r="AK77" i="7"/>
  <c r="Q78" i="7"/>
  <c r="T77" i="7"/>
  <c r="AP77" i="7"/>
  <c r="AH77" i="7"/>
  <c r="AX77" i="7"/>
  <c r="AD78" i="7"/>
  <c r="AY77" i="7"/>
  <c r="AZ77" i="7"/>
  <c r="BA77" i="7"/>
  <c r="AD867" i="1"/>
  <c r="AK78" i="7" l="1"/>
  <c r="AL78" i="7"/>
  <c r="AM78" i="7"/>
  <c r="AJ78" i="7"/>
  <c r="AI78" i="7"/>
  <c r="AR78" i="7"/>
  <c r="AQ78" i="7"/>
  <c r="AU78" i="7"/>
  <c r="AT78" i="7"/>
  <c r="AS78" i="7"/>
  <c r="AP78" i="7"/>
  <c r="AH78" i="7"/>
  <c r="AX78" i="7"/>
  <c r="AD79" i="7"/>
  <c r="BA78" i="7"/>
  <c r="AY78" i="7"/>
  <c r="AZ78" i="7"/>
  <c r="AD868" i="1"/>
  <c r="Q79" i="7"/>
  <c r="T78" i="7"/>
  <c r="AM79" i="7" l="1"/>
  <c r="AL79" i="7"/>
  <c r="AJ79" i="7"/>
  <c r="AK79" i="7"/>
  <c r="AI79" i="7"/>
  <c r="AQ79" i="7"/>
  <c r="AR79" i="7"/>
  <c r="AS79" i="7"/>
  <c r="AU79" i="7"/>
  <c r="AT79" i="7"/>
  <c r="AD869" i="1"/>
  <c r="T79" i="7"/>
  <c r="Q80" i="7"/>
  <c r="AD80" i="7"/>
  <c r="AP79" i="7"/>
  <c r="AH79" i="7"/>
  <c r="AX79" i="7"/>
  <c r="AY79" i="7"/>
  <c r="AZ79" i="7"/>
  <c r="BA79" i="7"/>
  <c r="AR80" i="7" l="1"/>
  <c r="AS80" i="7"/>
  <c r="AQ80" i="7"/>
  <c r="AU80" i="7"/>
  <c r="AT80" i="7"/>
  <c r="AJ80" i="7"/>
  <c r="AI80" i="7"/>
  <c r="AL80" i="7"/>
  <c r="AK80" i="7"/>
  <c r="AM80" i="7"/>
  <c r="AX80" i="7"/>
  <c r="AD81" i="7"/>
  <c r="AH80" i="7"/>
  <c r="AP80" i="7"/>
  <c r="AY80" i="7"/>
  <c r="AZ80" i="7"/>
  <c r="BA80" i="7"/>
  <c r="AD870" i="1"/>
  <c r="T80" i="7"/>
  <c r="Q81" i="7"/>
  <c r="AK81" i="7" l="1"/>
  <c r="AJ81" i="7"/>
  <c r="AI81" i="7"/>
  <c r="AL81" i="7"/>
  <c r="AM81" i="7"/>
  <c r="AR81" i="7"/>
  <c r="AS81" i="7"/>
  <c r="AU81" i="7"/>
  <c r="AT81" i="7"/>
  <c r="AQ81" i="7"/>
  <c r="T81" i="7"/>
  <c r="Q82" i="7"/>
  <c r="AD871" i="1"/>
  <c r="AH81" i="7"/>
  <c r="AX81" i="7"/>
  <c r="AD82" i="7"/>
  <c r="AP81" i="7"/>
  <c r="BA81" i="7"/>
  <c r="AY81" i="7"/>
  <c r="AZ81" i="7"/>
  <c r="AM82" i="7" l="1"/>
  <c r="AL82" i="7"/>
  <c r="AI82" i="7"/>
  <c r="AJ82" i="7"/>
  <c r="AK82" i="7"/>
  <c r="AS82" i="7"/>
  <c r="AQ82" i="7"/>
  <c r="AR82" i="7"/>
  <c r="AU82" i="7"/>
  <c r="AT82" i="7"/>
  <c r="AH82" i="7"/>
  <c r="AX82" i="7"/>
  <c r="AD83" i="7"/>
  <c r="AP82" i="7"/>
  <c r="AY82" i="7"/>
  <c r="AZ82" i="7"/>
  <c r="BA82" i="7"/>
  <c r="T82" i="7"/>
  <c r="Q83" i="7"/>
  <c r="AD872" i="1"/>
  <c r="AJ83" i="7" l="1"/>
  <c r="AL83" i="7"/>
  <c r="AK83" i="7"/>
  <c r="AI83" i="7"/>
  <c r="AM83" i="7"/>
  <c r="AR83" i="7"/>
  <c r="AU83" i="7"/>
  <c r="AS83" i="7"/>
  <c r="AT83" i="7"/>
  <c r="AQ83" i="7"/>
  <c r="T83" i="7"/>
  <c r="Q84" i="7"/>
  <c r="AH83" i="7"/>
  <c r="AX83" i="7"/>
  <c r="AD84" i="7"/>
  <c r="AP83" i="7"/>
  <c r="BA83" i="7"/>
  <c r="AZ83" i="7"/>
  <c r="AY83" i="7"/>
  <c r="AD873" i="1"/>
  <c r="AR84" i="7" l="1"/>
  <c r="AU84" i="7"/>
  <c r="AQ84" i="7"/>
  <c r="AT84" i="7"/>
  <c r="AS84" i="7"/>
  <c r="AI84" i="7"/>
  <c r="AK84" i="7"/>
  <c r="AJ84" i="7"/>
  <c r="AM84" i="7"/>
  <c r="AL84" i="7"/>
  <c r="AH84" i="7"/>
  <c r="AX84" i="7"/>
  <c r="AD85" i="7"/>
  <c r="AP84" i="7"/>
  <c r="AZ84" i="7"/>
  <c r="BA84" i="7"/>
  <c r="AY84" i="7"/>
  <c r="AD874" i="1"/>
  <c r="T84" i="7"/>
  <c r="Q85" i="7"/>
  <c r="AL85" i="7" l="1"/>
  <c r="AJ85" i="7"/>
  <c r="AK85" i="7"/>
  <c r="AM85" i="7"/>
  <c r="AI85" i="7"/>
  <c r="AQ85" i="7"/>
  <c r="AS85" i="7"/>
  <c r="AR85" i="7"/>
  <c r="AT85" i="7"/>
  <c r="AU85" i="7"/>
  <c r="Q86" i="7"/>
  <c r="T85" i="7"/>
  <c r="AP85" i="7"/>
  <c r="AH85" i="7"/>
  <c r="AX85" i="7"/>
  <c r="AD86" i="7"/>
  <c r="AZ85" i="7"/>
  <c r="BA85" i="7"/>
  <c r="AY85" i="7"/>
  <c r="AD875" i="1"/>
  <c r="AU86" i="7" l="1"/>
  <c r="AT86" i="7"/>
  <c r="AS86" i="7"/>
  <c r="AR86" i="7"/>
  <c r="AQ86" i="7"/>
  <c r="AL86" i="7"/>
  <c r="AM86" i="7"/>
  <c r="AK86" i="7"/>
  <c r="AJ86" i="7"/>
  <c r="AI86" i="7"/>
  <c r="AP86" i="7"/>
  <c r="AH86" i="7"/>
  <c r="AX86" i="7"/>
  <c r="AD87" i="7"/>
  <c r="BA86" i="7"/>
  <c r="AY86" i="7"/>
  <c r="AZ86" i="7"/>
  <c r="AD876" i="1"/>
  <c r="Q87" i="7"/>
  <c r="T86" i="7"/>
  <c r="AM87" i="7" l="1"/>
  <c r="AJ87" i="7"/>
  <c r="AL87" i="7"/>
  <c r="AI87" i="7"/>
  <c r="AK87" i="7"/>
  <c r="AT87" i="7"/>
  <c r="AQ87" i="7"/>
  <c r="AR87" i="7"/>
  <c r="AS87" i="7"/>
  <c r="AU87" i="7"/>
  <c r="AD88" i="7"/>
  <c r="AP87" i="7"/>
  <c r="AH87" i="7"/>
  <c r="AX87" i="7"/>
  <c r="AZ87" i="7"/>
  <c r="BA87" i="7"/>
  <c r="AY87" i="7"/>
  <c r="AD877" i="1"/>
  <c r="T87" i="7"/>
  <c r="Q88" i="7"/>
  <c r="AJ88" i="7" l="1"/>
  <c r="AL88" i="7"/>
  <c r="AK88" i="7"/>
  <c r="AM88" i="7"/>
  <c r="AI88" i="7"/>
  <c r="AT88" i="7"/>
  <c r="AQ88" i="7"/>
  <c r="AR88" i="7"/>
  <c r="AS88" i="7"/>
  <c r="AU88" i="7"/>
  <c r="AD878" i="1"/>
  <c r="T88" i="7"/>
  <c r="Q89" i="7"/>
  <c r="AX88" i="7"/>
  <c r="AD89" i="7"/>
  <c r="AH88" i="7"/>
  <c r="AP88" i="7"/>
  <c r="AZ88" i="7"/>
  <c r="BA88" i="7"/>
  <c r="AY88" i="7"/>
  <c r="AL89" i="7" l="1"/>
  <c r="AI89" i="7"/>
  <c r="AM89" i="7"/>
  <c r="AJ89" i="7"/>
  <c r="AK89" i="7"/>
  <c r="AS89" i="7"/>
  <c r="AQ89" i="7"/>
  <c r="AR89" i="7"/>
  <c r="AU89" i="7"/>
  <c r="AT89" i="7"/>
  <c r="AH89" i="7"/>
  <c r="AX89" i="7"/>
  <c r="AD90" i="7"/>
  <c r="AP89" i="7"/>
  <c r="BA89" i="7"/>
  <c r="AY89" i="7"/>
  <c r="AZ89" i="7"/>
  <c r="AD879" i="1"/>
  <c r="T89" i="7"/>
  <c r="Q90" i="7"/>
  <c r="AM90" i="7" l="1"/>
  <c r="AJ90" i="7"/>
  <c r="AK90" i="7"/>
  <c r="AL90" i="7"/>
  <c r="AI90" i="7"/>
  <c r="AQ90" i="7"/>
  <c r="AR90" i="7"/>
  <c r="AT90" i="7"/>
  <c r="AU90" i="7"/>
  <c r="AS90" i="7"/>
  <c r="T90" i="7"/>
  <c r="Q91" i="7"/>
  <c r="AH90" i="7"/>
  <c r="AX90" i="7"/>
  <c r="AD91" i="7"/>
  <c r="AP90" i="7"/>
  <c r="AY90" i="7"/>
  <c r="AZ90" i="7"/>
  <c r="BA90" i="7"/>
  <c r="AD880" i="1"/>
  <c r="AL91" i="7" l="1"/>
  <c r="AJ91" i="7"/>
  <c r="AK91" i="7"/>
  <c r="AM91" i="7"/>
  <c r="AI91" i="7"/>
  <c r="AR91" i="7"/>
  <c r="AQ91" i="7"/>
  <c r="AU91" i="7"/>
  <c r="AS91" i="7"/>
  <c r="AT91" i="7"/>
  <c r="AH91" i="7"/>
  <c r="AX91" i="7"/>
  <c r="AD92" i="7"/>
  <c r="AP91" i="7"/>
  <c r="AZ91" i="7"/>
  <c r="AY91" i="7"/>
  <c r="BA91" i="7"/>
  <c r="T91" i="7"/>
  <c r="Q92" i="7"/>
  <c r="AD881" i="1"/>
  <c r="AQ92" i="7" l="1"/>
  <c r="AR92" i="7"/>
  <c r="AU92" i="7"/>
  <c r="AS92" i="7"/>
  <c r="AT92" i="7"/>
  <c r="AI92" i="7"/>
  <c r="AJ92" i="7"/>
  <c r="AL92" i="7"/>
  <c r="AM92" i="7"/>
  <c r="AK92" i="7"/>
  <c r="T92" i="7"/>
  <c r="Q93" i="7"/>
  <c r="AH92" i="7"/>
  <c r="AX92" i="7"/>
  <c r="AD93" i="7"/>
  <c r="AP92" i="7"/>
  <c r="AZ92" i="7"/>
  <c r="BA92" i="7"/>
  <c r="AY92" i="7"/>
  <c r="AD882" i="1"/>
  <c r="AJ93" i="7" l="1"/>
  <c r="AK93" i="7"/>
  <c r="AI93" i="7"/>
  <c r="AL93" i="7"/>
  <c r="AM93" i="7"/>
  <c r="AU93" i="7"/>
  <c r="AQ93" i="7"/>
  <c r="AR93" i="7"/>
  <c r="AT93" i="7"/>
  <c r="AS93" i="7"/>
  <c r="AP93" i="7"/>
  <c r="AH93" i="7"/>
  <c r="AX93" i="7"/>
  <c r="AD94" i="7"/>
  <c r="AY93" i="7"/>
  <c r="AZ93" i="7"/>
  <c r="BA93" i="7"/>
  <c r="Q94" i="7"/>
  <c r="T93" i="7"/>
  <c r="AD883" i="1"/>
  <c r="AK94" i="7" l="1"/>
  <c r="AJ94" i="7"/>
  <c r="AL94" i="7"/>
  <c r="AI94" i="7"/>
  <c r="AM94" i="7"/>
  <c r="AQ94" i="7"/>
  <c r="AR94" i="7"/>
  <c r="AS94" i="7"/>
  <c r="AU94" i="7"/>
  <c r="AT94" i="7"/>
  <c r="Q95" i="7"/>
  <c r="T94" i="7"/>
  <c r="AH94" i="7"/>
  <c r="AP94" i="7"/>
  <c r="AX94" i="7"/>
  <c r="AD95" i="7"/>
  <c r="AY94" i="7"/>
  <c r="AZ94" i="7"/>
  <c r="BA94" i="7"/>
  <c r="AD884" i="1"/>
  <c r="AM95" i="7" l="1"/>
  <c r="AJ95" i="7"/>
  <c r="AK95" i="7"/>
  <c r="AI95" i="7"/>
  <c r="AL95" i="7"/>
  <c r="AR95" i="7"/>
  <c r="AU95" i="7"/>
  <c r="AS95" i="7"/>
  <c r="AT95" i="7"/>
  <c r="AQ95" i="7"/>
  <c r="AD96" i="7"/>
  <c r="AP95" i="7"/>
  <c r="AH95" i="7"/>
  <c r="AX95" i="7"/>
  <c r="AZ95" i="7"/>
  <c r="BA95" i="7"/>
  <c r="AY95" i="7"/>
  <c r="AD885" i="1"/>
  <c r="T95" i="7"/>
  <c r="Q96" i="7"/>
  <c r="AI96" i="7" l="1"/>
  <c r="AL96" i="7"/>
  <c r="AM96" i="7"/>
  <c r="AJ96" i="7"/>
  <c r="AK96" i="7"/>
  <c r="AR96" i="7"/>
  <c r="AQ96" i="7"/>
  <c r="AU96" i="7"/>
  <c r="AS96" i="7"/>
  <c r="AT96" i="7"/>
  <c r="Q97" i="7"/>
  <c r="T96" i="7"/>
  <c r="AD886" i="1"/>
  <c r="AP96" i="7"/>
  <c r="AX96" i="7"/>
  <c r="AD97" i="7"/>
  <c r="AH96" i="7"/>
  <c r="AY96" i="7"/>
  <c r="AZ96" i="7"/>
  <c r="BA96" i="7"/>
  <c r="AK97" i="7" l="1"/>
  <c r="AL97" i="7"/>
  <c r="AM97" i="7"/>
  <c r="AI97" i="7"/>
  <c r="AJ97" i="7"/>
  <c r="AU97" i="7"/>
  <c r="AS97" i="7"/>
  <c r="AQ97" i="7"/>
  <c r="AT97" i="7"/>
  <c r="AR97" i="7"/>
  <c r="AD98" i="7"/>
  <c r="AH97" i="7"/>
  <c r="AX97" i="7"/>
  <c r="AP97" i="7"/>
  <c r="AZ97" i="7"/>
  <c r="BA97" i="7"/>
  <c r="AY97" i="7"/>
  <c r="AD887" i="1"/>
  <c r="T97" i="7"/>
  <c r="Q98" i="7"/>
  <c r="AI98" i="7" l="1"/>
  <c r="AK98" i="7"/>
  <c r="AM98" i="7"/>
  <c r="AL98" i="7"/>
  <c r="AJ98" i="7"/>
  <c r="AS98" i="7"/>
  <c r="AT98" i="7"/>
  <c r="AR98" i="7"/>
  <c r="AU98" i="7"/>
  <c r="AQ98" i="7"/>
  <c r="AX98" i="7"/>
  <c r="AD99" i="7"/>
  <c r="AP98" i="7"/>
  <c r="AH98" i="7"/>
  <c r="AZ98" i="7"/>
  <c r="BA98" i="7"/>
  <c r="AY98" i="7"/>
  <c r="AD888" i="1"/>
  <c r="T98" i="7"/>
  <c r="Q99" i="7"/>
  <c r="AL99" i="7" l="1"/>
  <c r="AJ99" i="7"/>
  <c r="AK99" i="7"/>
  <c r="AM99" i="7"/>
  <c r="AI99" i="7"/>
  <c r="AU99" i="7"/>
  <c r="AT99" i="7"/>
  <c r="AQ99" i="7"/>
  <c r="AR99" i="7"/>
  <c r="AS99" i="7"/>
  <c r="AD889" i="1"/>
  <c r="AP99" i="7"/>
  <c r="AX99" i="7"/>
  <c r="AD100" i="7"/>
  <c r="AH99" i="7"/>
  <c r="AY99" i="7"/>
  <c r="BA99" i="7"/>
  <c r="AZ99" i="7"/>
  <c r="Q100" i="7"/>
  <c r="T99" i="7"/>
  <c r="AR100" i="7" l="1"/>
  <c r="AT100" i="7"/>
  <c r="AS100" i="7"/>
  <c r="AU100" i="7"/>
  <c r="AQ100" i="7"/>
  <c r="AL100" i="7"/>
  <c r="AJ100" i="7"/>
  <c r="AM100" i="7"/>
  <c r="AK100" i="7"/>
  <c r="AI100" i="7"/>
  <c r="AH100" i="7"/>
  <c r="AD101" i="7"/>
  <c r="AX100" i="7"/>
  <c r="AP100" i="7"/>
  <c r="BA100" i="7"/>
  <c r="AZ100" i="7"/>
  <c r="AY100" i="7"/>
  <c r="Q101" i="7"/>
  <c r="T100" i="7"/>
  <c r="AD890" i="1"/>
  <c r="AQ101" i="7" l="1"/>
  <c r="AU101" i="7"/>
  <c r="AT101" i="7"/>
  <c r="AS101" i="7"/>
  <c r="AR101" i="7"/>
  <c r="AJ101" i="7"/>
  <c r="AK101" i="7"/>
  <c r="AI101" i="7"/>
  <c r="AM101" i="7"/>
  <c r="AL101" i="7"/>
  <c r="T101" i="7"/>
  <c r="Q102" i="7"/>
  <c r="AD891" i="1"/>
  <c r="AD102" i="7"/>
  <c r="AH101" i="7"/>
  <c r="AP101" i="7"/>
  <c r="AX101" i="7"/>
  <c r="AY101" i="7"/>
  <c r="AZ101" i="7"/>
  <c r="BA101" i="7"/>
  <c r="AJ102" i="7" l="1"/>
  <c r="AL102" i="7"/>
  <c r="AI102" i="7"/>
  <c r="AM102" i="7"/>
  <c r="AK102" i="7"/>
  <c r="AT102" i="7"/>
  <c r="AQ102" i="7"/>
  <c r="AS102" i="7"/>
  <c r="AU102" i="7"/>
  <c r="AR102" i="7"/>
  <c r="AD892" i="1"/>
  <c r="Q103" i="7"/>
  <c r="T102" i="7"/>
  <c r="AX102" i="7"/>
  <c r="AP102" i="7"/>
  <c r="AH102" i="7"/>
  <c r="AD103" i="7"/>
  <c r="BA102" i="7"/>
  <c r="AY102" i="7"/>
  <c r="AZ102" i="7"/>
  <c r="AT103" i="7" l="1"/>
  <c r="AR103" i="7"/>
  <c r="AS103" i="7"/>
  <c r="AQ103" i="7"/>
  <c r="AU103" i="7"/>
  <c r="AM103" i="7"/>
  <c r="AI103" i="7"/>
  <c r="AJ103" i="7"/>
  <c r="AK103" i="7"/>
  <c r="AL103" i="7"/>
  <c r="Q104" i="7"/>
  <c r="T103" i="7"/>
  <c r="AD893" i="1"/>
  <c r="AH103" i="7"/>
  <c r="AP103" i="7"/>
  <c r="AX103" i="7"/>
  <c r="AD104" i="7"/>
  <c r="BA103" i="7"/>
  <c r="AZ103" i="7"/>
  <c r="AY103" i="7"/>
  <c r="AJ104" i="7" l="1"/>
  <c r="AL104" i="7"/>
  <c r="AM104" i="7"/>
  <c r="AK104" i="7"/>
  <c r="AI104" i="7"/>
  <c r="AU104" i="7"/>
  <c r="AR104" i="7"/>
  <c r="AT104" i="7"/>
  <c r="AQ104" i="7"/>
  <c r="AS104" i="7"/>
  <c r="AD894" i="1"/>
  <c r="AH104" i="7"/>
  <c r="AD105" i="7"/>
  <c r="AP104" i="7"/>
  <c r="AX104" i="7"/>
  <c r="AZ104" i="7"/>
  <c r="BA104" i="7"/>
  <c r="AY104" i="7"/>
  <c r="T104" i="7"/>
  <c r="Q105" i="7"/>
  <c r="AM105" i="7" l="1"/>
  <c r="AL105" i="7"/>
  <c r="AK105" i="7"/>
  <c r="AI105" i="7"/>
  <c r="AJ105" i="7"/>
  <c r="AR105" i="7"/>
  <c r="AS105" i="7"/>
  <c r="AU105" i="7"/>
  <c r="AT105" i="7"/>
  <c r="AQ105" i="7"/>
  <c r="T105" i="7"/>
  <c r="Q106" i="7"/>
  <c r="AH105" i="7"/>
  <c r="AX105" i="7"/>
  <c r="AD106" i="7"/>
  <c r="AP105" i="7"/>
  <c r="AZ105" i="7"/>
  <c r="AY105" i="7"/>
  <c r="BA105" i="7"/>
  <c r="AD895" i="1"/>
  <c r="AT106" i="7" l="1"/>
  <c r="AS106" i="7"/>
  <c r="AR106" i="7"/>
  <c r="AQ106" i="7"/>
  <c r="AU106" i="7"/>
  <c r="AI106" i="7"/>
  <c r="AL106" i="7"/>
  <c r="AM106" i="7"/>
  <c r="AJ106" i="7"/>
  <c r="AK106" i="7"/>
  <c r="AD896" i="1"/>
  <c r="AH106" i="7"/>
  <c r="AX106" i="7"/>
  <c r="AD107" i="7"/>
  <c r="AP106" i="7"/>
  <c r="AZ106" i="7"/>
  <c r="BA106" i="7"/>
  <c r="AY106" i="7"/>
  <c r="T106" i="7"/>
  <c r="Q107" i="7"/>
  <c r="AU107" i="7" l="1"/>
  <c r="AR107" i="7"/>
  <c r="AS107" i="7"/>
  <c r="AT107" i="7"/>
  <c r="AQ107" i="7"/>
  <c r="AK107" i="7"/>
  <c r="AI107" i="7"/>
  <c r="AM107" i="7"/>
  <c r="AL107" i="7"/>
  <c r="AJ107" i="7"/>
  <c r="AD897" i="1"/>
  <c r="AP107" i="7"/>
  <c r="AH107" i="7"/>
  <c r="AX107" i="7"/>
  <c r="AD108" i="7"/>
  <c r="AY107" i="7"/>
  <c r="BA107" i="7"/>
  <c r="AZ107" i="7"/>
  <c r="Q108" i="7"/>
  <c r="T107" i="7"/>
  <c r="AR108" i="7" l="1"/>
  <c r="AS108" i="7"/>
  <c r="AQ108" i="7"/>
  <c r="AT108" i="7"/>
  <c r="AU108" i="7"/>
  <c r="AM108" i="7"/>
  <c r="AI108" i="7"/>
  <c r="AJ108" i="7"/>
  <c r="AK108" i="7"/>
  <c r="AL108" i="7"/>
  <c r="AP108" i="7"/>
  <c r="AX108" i="7"/>
  <c r="AH108" i="7"/>
  <c r="AD109" i="7"/>
  <c r="BA108" i="7"/>
  <c r="AZ108" i="7"/>
  <c r="AY108" i="7"/>
  <c r="AD898" i="1"/>
  <c r="Q109" i="7"/>
  <c r="T108" i="7"/>
  <c r="AL109" i="7" l="1"/>
  <c r="AM109" i="7"/>
  <c r="AJ109" i="7"/>
  <c r="AK109" i="7"/>
  <c r="AI109" i="7"/>
  <c r="AS109" i="7"/>
  <c r="AT109" i="7"/>
  <c r="AR109" i="7"/>
  <c r="AU109" i="7"/>
  <c r="AQ109" i="7"/>
  <c r="T109" i="7"/>
  <c r="Q110" i="7"/>
  <c r="AD110" i="7"/>
  <c r="AH109" i="7"/>
  <c r="AX109" i="7"/>
  <c r="AP109" i="7"/>
  <c r="AZ109" i="7"/>
  <c r="AY109" i="7"/>
  <c r="BA109" i="7"/>
  <c r="AD899" i="1"/>
  <c r="AT110" i="7" l="1"/>
  <c r="AU110" i="7"/>
  <c r="AS110" i="7"/>
  <c r="AQ110" i="7"/>
  <c r="AR110" i="7"/>
  <c r="AI110" i="7"/>
  <c r="AJ110" i="7"/>
  <c r="AL110" i="7"/>
  <c r="AM110" i="7"/>
  <c r="AK110" i="7"/>
  <c r="T110" i="7"/>
  <c r="Q111" i="7"/>
  <c r="AD900" i="1"/>
  <c r="AX110" i="7"/>
  <c r="AD111" i="7"/>
  <c r="AP110" i="7"/>
  <c r="AH110" i="7"/>
  <c r="BA110" i="7"/>
  <c r="AY110" i="7"/>
  <c r="AZ110" i="7"/>
  <c r="AI111" i="7" l="1"/>
  <c r="AK111" i="7"/>
  <c r="AJ111" i="7"/>
  <c r="AL111" i="7"/>
  <c r="AM111" i="7"/>
  <c r="AQ111" i="7"/>
  <c r="AT111" i="7"/>
  <c r="AU111" i="7"/>
  <c r="AS111" i="7"/>
  <c r="AR111" i="7"/>
  <c r="Q112" i="7"/>
  <c r="T111" i="7"/>
  <c r="AH111" i="7"/>
  <c r="AX111" i="7"/>
  <c r="AP111" i="7"/>
  <c r="AD112" i="7"/>
  <c r="BA111" i="7"/>
  <c r="AZ111" i="7"/>
  <c r="AY111" i="7"/>
  <c r="AD901" i="1"/>
  <c r="AS112" i="7" l="1"/>
  <c r="AR112" i="7"/>
  <c r="AU112" i="7"/>
  <c r="AT112" i="7"/>
  <c r="AQ112" i="7"/>
  <c r="AJ112" i="7"/>
  <c r="AL112" i="7"/>
  <c r="AI112" i="7"/>
  <c r="AM112" i="7"/>
  <c r="AK112" i="7"/>
  <c r="AH112" i="7"/>
  <c r="AD113" i="7"/>
  <c r="AP112" i="7"/>
  <c r="AX112" i="7"/>
  <c r="AZ112" i="7"/>
  <c r="BA112" i="7"/>
  <c r="AY112" i="7"/>
  <c r="AD902" i="1"/>
  <c r="T112" i="7"/>
  <c r="Q113" i="7"/>
  <c r="AL113" i="7" l="1"/>
  <c r="AJ113" i="7"/>
  <c r="AM113" i="7"/>
  <c r="AK113" i="7"/>
  <c r="AI113" i="7"/>
  <c r="AT113" i="7"/>
  <c r="AQ113" i="7"/>
  <c r="AR113" i="7"/>
  <c r="AU113" i="7"/>
  <c r="AS113" i="7"/>
  <c r="T113" i="7"/>
  <c r="Q114" i="7"/>
  <c r="AH113" i="7"/>
  <c r="AX113" i="7"/>
  <c r="AD114" i="7"/>
  <c r="AP113" i="7"/>
  <c r="AY113" i="7"/>
  <c r="BA113" i="7"/>
  <c r="AZ113" i="7"/>
  <c r="AD903" i="1"/>
  <c r="AI114" i="7" l="1"/>
  <c r="AK114" i="7"/>
  <c r="AJ114" i="7"/>
  <c r="AM114" i="7"/>
  <c r="AL114" i="7"/>
  <c r="AU114" i="7"/>
  <c r="AS114" i="7"/>
  <c r="AQ114" i="7"/>
  <c r="AR114" i="7"/>
  <c r="AT114" i="7"/>
  <c r="T114" i="7"/>
  <c r="Q115" i="7"/>
  <c r="AH114" i="7"/>
  <c r="AX114" i="7"/>
  <c r="AD115" i="7"/>
  <c r="AP114" i="7"/>
  <c r="AZ114" i="7"/>
  <c r="BA114" i="7"/>
  <c r="AY114" i="7"/>
  <c r="AD904" i="1"/>
  <c r="AU115" i="7" l="1"/>
  <c r="AT115" i="7"/>
  <c r="AS115" i="7"/>
  <c r="AR115" i="7"/>
  <c r="AQ115" i="7"/>
  <c r="AL115" i="7"/>
  <c r="AI115" i="7"/>
  <c r="AJ115" i="7"/>
  <c r="AM115" i="7"/>
  <c r="AK115" i="7"/>
  <c r="AD905" i="1"/>
  <c r="AP115" i="7"/>
  <c r="AH115" i="7"/>
  <c r="AX115" i="7"/>
  <c r="AD116" i="7"/>
  <c r="BA115" i="7"/>
  <c r="AY115" i="7"/>
  <c r="AZ115" i="7"/>
  <c r="Q116" i="7"/>
  <c r="T115" i="7"/>
  <c r="AJ116" i="7" l="1"/>
  <c r="AM116" i="7"/>
  <c r="AK116" i="7"/>
  <c r="AL116" i="7"/>
  <c r="AI116" i="7"/>
  <c r="AU116" i="7"/>
  <c r="AQ116" i="7"/>
  <c r="AS116" i="7"/>
  <c r="AT116" i="7"/>
  <c r="AR116" i="7"/>
  <c r="AP116" i="7"/>
  <c r="AX116" i="7"/>
  <c r="AH116" i="7"/>
  <c r="AD117" i="7"/>
  <c r="BA116" i="7"/>
  <c r="AZ116" i="7"/>
  <c r="AY116" i="7"/>
  <c r="AD906" i="1"/>
  <c r="Q117" i="7"/>
  <c r="T116" i="7"/>
  <c r="AI117" i="7" l="1"/>
  <c r="AJ117" i="7"/>
  <c r="AM117" i="7"/>
  <c r="AL117" i="7"/>
  <c r="AK117" i="7"/>
  <c r="AT117" i="7"/>
  <c r="AU117" i="7"/>
  <c r="AQ117" i="7"/>
  <c r="AS117" i="7"/>
  <c r="AR117" i="7"/>
  <c r="AD118" i="7"/>
  <c r="AH117" i="7"/>
  <c r="AX117" i="7"/>
  <c r="AP117" i="7"/>
  <c r="AZ117" i="7"/>
  <c r="AY117" i="7"/>
  <c r="BA117" i="7"/>
  <c r="T117" i="7"/>
  <c r="Q118" i="7"/>
  <c r="AD907" i="1"/>
  <c r="AU118" i="7" l="1"/>
  <c r="AT118" i="7"/>
  <c r="AR118" i="7"/>
  <c r="AS118" i="7"/>
  <c r="AQ118" i="7"/>
  <c r="AJ118" i="7"/>
  <c r="AI118" i="7"/>
  <c r="AK118" i="7"/>
  <c r="AL118" i="7"/>
  <c r="AM118" i="7"/>
  <c r="T118" i="7"/>
  <c r="Q119" i="7"/>
  <c r="AD908" i="1"/>
  <c r="AX118" i="7"/>
  <c r="AD119" i="7"/>
  <c r="AP118" i="7"/>
  <c r="AH118" i="7"/>
  <c r="AZ118" i="7"/>
  <c r="BA118" i="7"/>
  <c r="AY118" i="7"/>
  <c r="AJ119" i="7" l="1"/>
  <c r="AI119" i="7"/>
  <c r="AK119" i="7"/>
  <c r="AM119" i="7"/>
  <c r="AL119" i="7"/>
  <c r="AU119" i="7"/>
  <c r="AT119" i="7"/>
  <c r="AR119" i="7"/>
  <c r="AS119" i="7"/>
  <c r="AQ119" i="7"/>
  <c r="AH119" i="7"/>
  <c r="AX119" i="7"/>
  <c r="AP119" i="7"/>
  <c r="AD120" i="7"/>
  <c r="BA119" i="7"/>
  <c r="AZ119" i="7"/>
  <c r="AY119" i="7"/>
  <c r="Q120" i="7"/>
  <c r="T119" i="7"/>
  <c r="AD909" i="1"/>
  <c r="AU120" i="7" l="1"/>
  <c r="AQ120" i="7"/>
  <c r="AR120" i="7"/>
  <c r="AS120" i="7"/>
  <c r="AT120" i="7"/>
  <c r="AM120" i="7"/>
  <c r="AK120" i="7"/>
  <c r="AI120" i="7"/>
  <c r="AL120" i="7"/>
  <c r="AJ120" i="7"/>
  <c r="T120" i="7"/>
  <c r="Q121" i="7"/>
  <c r="AH120" i="7"/>
  <c r="AD121" i="7"/>
  <c r="AP120" i="7"/>
  <c r="AX120" i="7"/>
  <c r="AZ120" i="7"/>
  <c r="BA120" i="7"/>
  <c r="AY120" i="7"/>
  <c r="AD910" i="1"/>
  <c r="AQ121" i="7" l="1"/>
  <c r="AR121" i="7"/>
  <c r="AT121" i="7"/>
  <c r="AS121" i="7"/>
  <c r="AU121" i="7"/>
  <c r="AI121" i="7"/>
  <c r="AM121" i="7"/>
  <c r="AJ121" i="7"/>
  <c r="AL121" i="7"/>
  <c r="AK121" i="7"/>
  <c r="AH121" i="7"/>
  <c r="AX121" i="7"/>
  <c r="AD122" i="7"/>
  <c r="AP121" i="7"/>
  <c r="AY121" i="7"/>
  <c r="BA121" i="7"/>
  <c r="AZ121" i="7"/>
  <c r="AD911" i="1"/>
  <c r="T121" i="7"/>
  <c r="Q122" i="7"/>
  <c r="AK122" i="7" l="1"/>
  <c r="AJ122" i="7"/>
  <c r="AL122" i="7"/>
  <c r="AM122" i="7"/>
  <c r="AI122" i="7"/>
  <c r="AQ122" i="7"/>
  <c r="AS122" i="7"/>
  <c r="AR122" i="7"/>
  <c r="AU122" i="7"/>
  <c r="AT122" i="7"/>
  <c r="AH122" i="7"/>
  <c r="AX122" i="7"/>
  <c r="AD123" i="7"/>
  <c r="AP122" i="7"/>
  <c r="BA122" i="7"/>
  <c r="AY122" i="7"/>
  <c r="AZ122" i="7"/>
  <c r="AD912" i="1"/>
  <c r="T122" i="7"/>
  <c r="Q123" i="7"/>
  <c r="AU123" i="7" l="1"/>
  <c r="AT123" i="7"/>
  <c r="AR123" i="7"/>
  <c r="AQ123" i="7"/>
  <c r="AS123" i="7"/>
  <c r="AK123" i="7"/>
  <c r="AL123" i="7"/>
  <c r="AM123" i="7"/>
  <c r="AI123" i="7"/>
  <c r="AJ123" i="7"/>
  <c r="AP123" i="7"/>
  <c r="AH123" i="7"/>
  <c r="AX123" i="7"/>
  <c r="AD124" i="7"/>
  <c r="BA123" i="7"/>
  <c r="AZ123" i="7"/>
  <c r="AY123" i="7"/>
  <c r="AD913" i="1"/>
  <c r="Q124" i="7"/>
  <c r="T123" i="7"/>
  <c r="AK124" i="7" l="1"/>
  <c r="AL124" i="7"/>
  <c r="AJ124" i="7"/>
  <c r="AM124" i="7"/>
  <c r="AI124" i="7"/>
  <c r="AT124" i="7"/>
  <c r="AQ124" i="7"/>
  <c r="AS124" i="7"/>
  <c r="AU124" i="7"/>
  <c r="AR124" i="7"/>
  <c r="AP124" i="7"/>
  <c r="AX124" i="7"/>
  <c r="AH124" i="7"/>
  <c r="AD125" i="7"/>
  <c r="BA124" i="7"/>
  <c r="AZ124" i="7"/>
  <c r="AY124" i="7"/>
  <c r="Q125" i="7"/>
  <c r="T124" i="7"/>
  <c r="AD914" i="1"/>
  <c r="AK125" i="7" l="1"/>
  <c r="AI125" i="7"/>
  <c r="AL125" i="7"/>
  <c r="AJ125" i="7"/>
  <c r="AM125" i="7"/>
  <c r="AQ125" i="7"/>
  <c r="AS125" i="7"/>
  <c r="AT125" i="7"/>
  <c r="AR125" i="7"/>
  <c r="AU125" i="7"/>
  <c r="T125" i="7"/>
  <c r="Q126" i="7"/>
  <c r="AD915" i="1"/>
  <c r="AD126" i="7"/>
  <c r="AH125" i="7"/>
  <c r="AX125" i="7"/>
  <c r="AP125" i="7"/>
  <c r="AZ125" i="7"/>
  <c r="BA125" i="7"/>
  <c r="AY125" i="7"/>
  <c r="AM126" i="7" l="1"/>
  <c r="AI126" i="7"/>
  <c r="AJ126" i="7"/>
  <c r="AK126" i="7"/>
  <c r="AL126" i="7"/>
  <c r="AQ126" i="7"/>
  <c r="AS126" i="7"/>
  <c r="AU126" i="7"/>
  <c r="AR126" i="7"/>
  <c r="AT126" i="7"/>
  <c r="AD916" i="1"/>
  <c r="AX126" i="7"/>
  <c r="AD127" i="7"/>
  <c r="AP126" i="7"/>
  <c r="AH126" i="7"/>
  <c r="AZ126" i="7"/>
  <c r="BA126" i="7"/>
  <c r="AY126" i="7"/>
  <c r="T126" i="7"/>
  <c r="Q127" i="7"/>
  <c r="AJ127" i="7" l="1"/>
  <c r="AL127" i="7"/>
  <c r="AM127" i="7"/>
  <c r="AI127" i="7"/>
  <c r="AK127" i="7"/>
  <c r="AS127" i="7"/>
  <c r="AR127" i="7"/>
  <c r="AU127" i="7"/>
  <c r="AQ127" i="7"/>
  <c r="AT127" i="7"/>
  <c r="AD917" i="1"/>
  <c r="Q128" i="7"/>
  <c r="T127" i="7"/>
  <c r="AH127" i="7"/>
  <c r="AX127" i="7"/>
  <c r="AP127" i="7"/>
  <c r="AD128" i="7"/>
  <c r="BA127" i="7"/>
  <c r="AZ127" i="7"/>
  <c r="AY127" i="7"/>
  <c r="AT128" i="7" l="1"/>
  <c r="AS128" i="7"/>
  <c r="AR128" i="7"/>
  <c r="AU128" i="7"/>
  <c r="AQ128" i="7"/>
  <c r="AM128" i="7"/>
  <c r="AL128" i="7"/>
  <c r="AK128" i="7"/>
  <c r="AI128" i="7"/>
  <c r="AJ128" i="7"/>
  <c r="T128" i="7"/>
  <c r="Q129" i="7"/>
  <c r="AD918" i="1"/>
  <c r="AH128" i="7"/>
  <c r="AD129" i="7"/>
  <c r="AP128" i="7"/>
  <c r="AX128" i="7"/>
  <c r="AZ128" i="7"/>
  <c r="BA128" i="7"/>
  <c r="AY128" i="7"/>
  <c r="AT129" i="7" l="1"/>
  <c r="AR129" i="7"/>
  <c r="AS129" i="7"/>
  <c r="AQ129" i="7"/>
  <c r="AU129" i="7"/>
  <c r="AI129" i="7"/>
  <c r="AJ129" i="7"/>
  <c r="AM129" i="7"/>
  <c r="AL129" i="7"/>
  <c r="AK129" i="7"/>
  <c r="AD919" i="1"/>
  <c r="T129" i="7"/>
  <c r="Q130" i="7"/>
  <c r="AH129" i="7"/>
  <c r="AX129" i="7"/>
  <c r="AD130" i="7"/>
  <c r="AP129" i="7"/>
  <c r="AY129" i="7"/>
  <c r="BA129" i="7"/>
  <c r="AZ129" i="7"/>
  <c r="AQ130" i="7" l="1"/>
  <c r="AU130" i="7"/>
  <c r="AR130" i="7"/>
  <c r="AT130" i="7"/>
  <c r="AS130" i="7"/>
  <c r="AI130" i="7"/>
  <c r="AJ130" i="7"/>
  <c r="AK130" i="7"/>
  <c r="AM130" i="7"/>
  <c r="AL130" i="7"/>
  <c r="AD920" i="1"/>
  <c r="AH130" i="7"/>
  <c r="AX130" i="7"/>
  <c r="AD131" i="7"/>
  <c r="AP130" i="7"/>
  <c r="BA130" i="7"/>
  <c r="AY130" i="7"/>
  <c r="AZ130" i="7"/>
  <c r="T130" i="7"/>
  <c r="Q131" i="7"/>
  <c r="AL131" i="7" l="1"/>
  <c r="AK131" i="7"/>
  <c r="AM131" i="7"/>
  <c r="AI131" i="7"/>
  <c r="AJ131" i="7"/>
  <c r="AQ131" i="7"/>
  <c r="AT131" i="7"/>
  <c r="AR131" i="7"/>
  <c r="AU131" i="7"/>
  <c r="AS131" i="7"/>
  <c r="Q132" i="7"/>
  <c r="T131" i="7"/>
  <c r="AP131" i="7"/>
  <c r="AH131" i="7"/>
  <c r="AX131" i="7"/>
  <c r="AD132" i="7"/>
  <c r="AZ131" i="7"/>
  <c r="AY131" i="7"/>
  <c r="BA131" i="7"/>
  <c r="AD921" i="1"/>
  <c r="AU132" i="7" l="1"/>
  <c r="AR132" i="7"/>
  <c r="AS132" i="7"/>
  <c r="AT132" i="7"/>
  <c r="AQ132" i="7"/>
  <c r="AM132" i="7"/>
  <c r="AK132" i="7"/>
  <c r="AL132" i="7"/>
  <c r="AJ132" i="7"/>
  <c r="AI132" i="7"/>
  <c r="AD922" i="1"/>
  <c r="AP132" i="7"/>
  <c r="AH132" i="7"/>
  <c r="AX132" i="7"/>
  <c r="AD133" i="7"/>
  <c r="AZ132" i="7"/>
  <c r="AY132" i="7"/>
  <c r="BA132" i="7"/>
  <c r="Q133" i="7"/>
  <c r="T132" i="7"/>
  <c r="AR133" i="7" l="1"/>
  <c r="AQ133" i="7"/>
  <c r="AU133" i="7"/>
  <c r="AS133" i="7"/>
  <c r="AT133" i="7"/>
  <c r="AK133" i="7"/>
  <c r="AJ133" i="7"/>
  <c r="AI133" i="7"/>
  <c r="AM133" i="7"/>
  <c r="AL133" i="7"/>
  <c r="AD134" i="7"/>
  <c r="AH133" i="7"/>
  <c r="AX133" i="7"/>
  <c r="AP133" i="7"/>
  <c r="AZ133" i="7"/>
  <c r="BA133" i="7"/>
  <c r="AY133" i="7"/>
  <c r="AD923" i="1"/>
  <c r="T133" i="7"/>
  <c r="Q134" i="7"/>
  <c r="AI134" i="7" l="1"/>
  <c r="AJ134" i="7"/>
  <c r="AK134" i="7"/>
  <c r="AL134" i="7"/>
  <c r="AM134" i="7"/>
  <c r="AS134" i="7"/>
  <c r="AT134" i="7"/>
  <c r="AQ134" i="7"/>
  <c r="AR134" i="7"/>
  <c r="AU134" i="7"/>
  <c r="T134" i="7"/>
  <c r="Q135" i="7"/>
  <c r="AD924" i="1"/>
  <c r="AX134" i="7"/>
  <c r="AD135" i="7"/>
  <c r="AP134" i="7"/>
  <c r="AH134" i="7"/>
  <c r="AY134" i="7"/>
  <c r="BA134" i="7"/>
  <c r="AZ134" i="7"/>
  <c r="AR135" i="7" l="1"/>
  <c r="AS135" i="7"/>
  <c r="AQ135" i="7"/>
  <c r="AU135" i="7"/>
  <c r="AT135" i="7"/>
  <c r="AL135" i="7"/>
  <c r="AJ135" i="7"/>
  <c r="AI135" i="7"/>
  <c r="AK135" i="7"/>
  <c r="AM135" i="7"/>
  <c r="Q136" i="7"/>
  <c r="T135" i="7"/>
  <c r="AH135" i="7"/>
  <c r="AX135" i="7"/>
  <c r="AP135" i="7"/>
  <c r="AD136" i="7"/>
  <c r="BA135" i="7"/>
  <c r="AZ135" i="7"/>
  <c r="AY135" i="7"/>
  <c r="AD925" i="1"/>
  <c r="AT136" i="7" l="1"/>
  <c r="AS136" i="7"/>
  <c r="AU136" i="7"/>
  <c r="AR136" i="7"/>
  <c r="AQ136" i="7"/>
  <c r="AK136" i="7"/>
  <c r="AL136" i="7"/>
  <c r="AJ136" i="7"/>
  <c r="AM136" i="7"/>
  <c r="AI136" i="7"/>
  <c r="AD926" i="1"/>
  <c r="AH136" i="7"/>
  <c r="AD137" i="7"/>
  <c r="AP136" i="7"/>
  <c r="AX136" i="7"/>
  <c r="AZ136" i="7"/>
  <c r="BA136" i="7"/>
  <c r="AY136" i="7"/>
  <c r="T136" i="7"/>
  <c r="Q137" i="7"/>
  <c r="AR137" i="7" l="1"/>
  <c r="AT137" i="7"/>
  <c r="AQ137" i="7"/>
  <c r="AU137" i="7"/>
  <c r="AS137" i="7"/>
  <c r="AI137" i="7"/>
  <c r="AM137" i="7"/>
  <c r="AL137" i="7"/>
  <c r="AJ137" i="7"/>
  <c r="AK137" i="7"/>
  <c r="AH137" i="7"/>
  <c r="AX137" i="7"/>
  <c r="AD138" i="7"/>
  <c r="AP137" i="7"/>
  <c r="AY137" i="7"/>
  <c r="BA137" i="7"/>
  <c r="AZ137" i="7"/>
  <c r="T137" i="7"/>
  <c r="Q138" i="7"/>
  <c r="AD927" i="1"/>
  <c r="AS138" i="7" l="1"/>
  <c r="AQ138" i="7"/>
  <c r="AR138" i="7"/>
  <c r="AT138" i="7"/>
  <c r="AU138" i="7"/>
  <c r="AI138" i="7"/>
  <c r="AL138" i="7"/>
  <c r="AK138" i="7"/>
  <c r="AM138" i="7"/>
  <c r="AJ138" i="7"/>
  <c r="AH138" i="7"/>
  <c r="AX138" i="7"/>
  <c r="AD139" i="7"/>
  <c r="AP138" i="7"/>
  <c r="AY138" i="7"/>
  <c r="AZ138" i="7"/>
  <c r="BA138" i="7"/>
  <c r="T138" i="7"/>
  <c r="Q139" i="7"/>
  <c r="AD928" i="1"/>
  <c r="AR139" i="7" l="1"/>
  <c r="AQ139" i="7"/>
  <c r="AS139" i="7"/>
  <c r="AU139" i="7"/>
  <c r="AT139" i="7"/>
  <c r="AJ139" i="7"/>
  <c r="AK139" i="7"/>
  <c r="AL139" i="7"/>
  <c r="AM139" i="7"/>
  <c r="AI139" i="7"/>
  <c r="Q140" i="7"/>
  <c r="T139" i="7"/>
  <c r="AP139" i="7"/>
  <c r="AH139" i="7"/>
  <c r="AX139" i="7"/>
  <c r="AD140" i="7"/>
  <c r="AZ139" i="7"/>
  <c r="AY139" i="7"/>
  <c r="BA139" i="7"/>
  <c r="AD929" i="1"/>
  <c r="AM140" i="7" l="1"/>
  <c r="AI140" i="7"/>
  <c r="AK140" i="7"/>
  <c r="AL140" i="7"/>
  <c r="AJ140" i="7"/>
  <c r="AS140" i="7"/>
  <c r="AT140" i="7"/>
  <c r="AU140" i="7"/>
  <c r="AQ140" i="7"/>
  <c r="AR140" i="7"/>
  <c r="AP140" i="7"/>
  <c r="AH140" i="7"/>
  <c r="AX140" i="7"/>
  <c r="AD141" i="7"/>
  <c r="AZ140" i="7"/>
  <c r="AY140" i="7"/>
  <c r="BA140" i="7"/>
  <c r="AD930" i="1"/>
  <c r="Q141" i="7"/>
  <c r="T140" i="7"/>
  <c r="AI141" i="7" l="1"/>
  <c r="AJ141" i="7"/>
  <c r="AK141" i="7"/>
  <c r="AL141" i="7"/>
  <c r="AM141" i="7"/>
  <c r="AR141" i="7"/>
  <c r="AS141" i="7"/>
  <c r="AT141" i="7"/>
  <c r="AQ141" i="7"/>
  <c r="AU141" i="7"/>
  <c r="T141" i="7"/>
  <c r="Q142" i="7"/>
  <c r="AD142" i="7"/>
  <c r="AH141" i="7"/>
  <c r="AX141" i="7"/>
  <c r="AP141" i="7"/>
  <c r="AZ141" i="7"/>
  <c r="BA141" i="7"/>
  <c r="AY141" i="7"/>
  <c r="AD931" i="1"/>
  <c r="AK142" i="7" l="1"/>
  <c r="AL142" i="7"/>
  <c r="AI142" i="7"/>
  <c r="AM142" i="7"/>
  <c r="AJ142" i="7"/>
  <c r="AR142" i="7"/>
  <c r="AT142" i="7"/>
  <c r="AQ142" i="7"/>
  <c r="AU142" i="7"/>
  <c r="AS142" i="7"/>
  <c r="AD932" i="1"/>
  <c r="T142" i="7"/>
  <c r="Q143" i="7"/>
  <c r="AX142" i="7"/>
  <c r="AD143" i="7"/>
  <c r="AP142" i="7"/>
  <c r="AH142" i="7"/>
  <c r="BA142" i="7"/>
  <c r="AY142" i="7"/>
  <c r="AZ142" i="7"/>
  <c r="AR143" i="7" l="1"/>
  <c r="AS143" i="7"/>
  <c r="AU143" i="7"/>
  <c r="AQ143" i="7"/>
  <c r="AT143" i="7"/>
  <c r="AK143" i="7"/>
  <c r="AJ143" i="7"/>
  <c r="AM143" i="7"/>
  <c r="AL143" i="7"/>
  <c r="AI143" i="7"/>
  <c r="AH143" i="7"/>
  <c r="AX143" i="7"/>
  <c r="AP143" i="7"/>
  <c r="AD144" i="7"/>
  <c r="BA143" i="7"/>
  <c r="AZ143" i="7"/>
  <c r="AY143" i="7"/>
  <c r="Q144" i="7"/>
  <c r="T143" i="7"/>
  <c r="AD933" i="1"/>
  <c r="AU144" i="7" l="1"/>
  <c r="AT144" i="7"/>
  <c r="AR144" i="7"/>
  <c r="AQ144" i="7"/>
  <c r="AS144" i="7"/>
  <c r="AM144" i="7"/>
  <c r="AK144" i="7"/>
  <c r="AJ144" i="7"/>
  <c r="AI144" i="7"/>
  <c r="AL144" i="7"/>
  <c r="T144" i="7"/>
  <c r="Q145" i="7"/>
  <c r="AH144" i="7"/>
  <c r="AD145" i="7"/>
  <c r="AP144" i="7"/>
  <c r="AX144" i="7"/>
  <c r="AZ144" i="7"/>
  <c r="BA144" i="7"/>
  <c r="AY144" i="7"/>
  <c r="AD934" i="1"/>
  <c r="AT145" i="7" l="1"/>
  <c r="AS145" i="7"/>
  <c r="AQ145" i="7"/>
  <c r="AR145" i="7"/>
  <c r="AU145" i="7"/>
  <c r="AK145" i="7"/>
  <c r="AL145" i="7"/>
  <c r="AJ145" i="7"/>
  <c r="AI145" i="7"/>
  <c r="AM145" i="7"/>
  <c r="T145" i="7"/>
  <c r="Q146" i="7"/>
  <c r="AH145" i="7"/>
  <c r="AX145" i="7"/>
  <c r="AD146" i="7"/>
  <c r="AP145" i="7"/>
  <c r="AY145" i="7"/>
  <c r="BA145" i="7"/>
  <c r="AZ145" i="7"/>
  <c r="AD935" i="1"/>
  <c r="AT146" i="7" l="1"/>
  <c r="AS146" i="7"/>
  <c r="AQ146" i="7"/>
  <c r="AR146" i="7"/>
  <c r="AU146" i="7"/>
  <c r="AJ146" i="7"/>
  <c r="AI146" i="7"/>
  <c r="AM146" i="7"/>
  <c r="AK146" i="7"/>
  <c r="AL146" i="7"/>
  <c r="AD936" i="1"/>
  <c r="AH146" i="7"/>
  <c r="AX146" i="7"/>
  <c r="AD147" i="7"/>
  <c r="AP146" i="7"/>
  <c r="AZ146" i="7"/>
  <c r="BA146" i="7"/>
  <c r="AY146" i="7"/>
  <c r="T146" i="7"/>
  <c r="Q147" i="7"/>
  <c r="AJ147" i="7" l="1"/>
  <c r="AL147" i="7"/>
  <c r="AK147" i="7"/>
  <c r="AM147" i="7"/>
  <c r="AI147" i="7"/>
  <c r="AU147" i="7"/>
  <c r="AR147" i="7"/>
  <c r="AT147" i="7"/>
  <c r="AQ147" i="7"/>
  <c r="AS147" i="7"/>
  <c r="Q148" i="7"/>
  <c r="T147" i="7"/>
  <c r="AP147" i="7"/>
  <c r="AH147" i="7"/>
  <c r="AX147" i="7"/>
  <c r="AD148" i="7"/>
  <c r="AZ147" i="7"/>
  <c r="AY147" i="7"/>
  <c r="BA147" i="7"/>
  <c r="AD937" i="1"/>
  <c r="AM148" i="7" l="1"/>
  <c r="AJ148" i="7"/>
  <c r="AI148" i="7"/>
  <c r="AL148" i="7"/>
  <c r="AK148" i="7"/>
  <c r="AR148" i="7"/>
  <c r="AQ148" i="7"/>
  <c r="AT148" i="7"/>
  <c r="AS148" i="7"/>
  <c r="AU148" i="7"/>
  <c r="AD938" i="1"/>
  <c r="AP148" i="7"/>
  <c r="AH148" i="7"/>
  <c r="AX148" i="7"/>
  <c r="AD149" i="7"/>
  <c r="AZ148" i="7"/>
  <c r="AY148" i="7"/>
  <c r="BA148" i="7"/>
  <c r="Q149" i="7"/>
  <c r="T148" i="7"/>
  <c r="AR149" i="7" l="1"/>
  <c r="AT149" i="7"/>
  <c r="AU149" i="7"/>
  <c r="AS149" i="7"/>
  <c r="AQ149" i="7"/>
  <c r="AI149" i="7"/>
  <c r="AK149" i="7"/>
  <c r="AL149" i="7"/>
  <c r="AM149" i="7"/>
  <c r="AJ149" i="7"/>
  <c r="AD150" i="7"/>
  <c r="AH149" i="7"/>
  <c r="AX149" i="7"/>
  <c r="AP149" i="7"/>
  <c r="AZ149" i="7"/>
  <c r="BA149" i="7"/>
  <c r="AY149" i="7"/>
  <c r="AD939" i="1"/>
  <c r="T149" i="7"/>
  <c r="Q150" i="7"/>
  <c r="AJ150" i="7" l="1"/>
  <c r="AI150" i="7"/>
  <c r="AM150" i="7"/>
  <c r="AK150" i="7"/>
  <c r="AL150" i="7"/>
  <c r="AS150" i="7"/>
  <c r="AT150" i="7"/>
  <c r="AR150" i="7"/>
  <c r="AU150" i="7"/>
  <c r="AQ150" i="7"/>
  <c r="T150" i="7"/>
  <c r="Q151" i="7"/>
  <c r="AD940" i="1"/>
  <c r="AX150" i="7"/>
  <c r="AD151" i="7"/>
  <c r="AP150" i="7"/>
  <c r="AH150" i="7"/>
  <c r="BA150" i="7"/>
  <c r="AY150" i="7"/>
  <c r="AZ150" i="7"/>
  <c r="AI151" i="7" l="1"/>
  <c r="AJ151" i="7"/>
  <c r="AM151" i="7"/>
  <c r="AK151" i="7"/>
  <c r="AL151" i="7"/>
  <c r="AR151" i="7"/>
  <c r="AQ151" i="7"/>
  <c r="AS151" i="7"/>
  <c r="AU151" i="7"/>
  <c r="AT151" i="7"/>
  <c r="Q152" i="7"/>
  <c r="T151" i="7"/>
  <c r="AH151" i="7"/>
  <c r="AX151" i="7"/>
  <c r="AP151" i="7"/>
  <c r="AD152" i="7"/>
  <c r="BA151" i="7"/>
  <c r="AZ151" i="7"/>
  <c r="AY151" i="7"/>
  <c r="AD941" i="1"/>
  <c r="AL152" i="7" l="1"/>
  <c r="AJ152" i="7"/>
  <c r="AI152" i="7"/>
  <c r="AM152" i="7"/>
  <c r="AK152" i="7"/>
  <c r="AU152" i="7"/>
  <c r="AT152" i="7"/>
  <c r="AQ152" i="7"/>
  <c r="AR152" i="7"/>
  <c r="AS152" i="7"/>
  <c r="AH152" i="7"/>
  <c r="AD153" i="7"/>
  <c r="AP152" i="7"/>
  <c r="AX152" i="7"/>
  <c r="BA152" i="7"/>
  <c r="AY152" i="7"/>
  <c r="AZ152" i="7"/>
  <c r="AD942" i="1"/>
  <c r="T152" i="7"/>
  <c r="Q153" i="7"/>
  <c r="AU153" i="7" l="1"/>
  <c r="AQ153" i="7"/>
  <c r="AT153" i="7"/>
  <c r="AR153" i="7"/>
  <c r="AS153" i="7"/>
  <c r="AK153" i="7"/>
  <c r="AM153" i="7"/>
  <c r="AJ153" i="7"/>
  <c r="AL153" i="7"/>
  <c r="AI153" i="7"/>
  <c r="AH153" i="7"/>
  <c r="AX153" i="7"/>
  <c r="AD154" i="7"/>
  <c r="AP153" i="7"/>
  <c r="BA153" i="7"/>
  <c r="AZ153" i="7"/>
  <c r="AY153" i="7"/>
  <c r="AD943" i="1"/>
  <c r="T153" i="7"/>
  <c r="Q154" i="7"/>
  <c r="AT154" i="7" l="1"/>
  <c r="AR154" i="7"/>
  <c r="AU154" i="7"/>
  <c r="AS154" i="7"/>
  <c r="AQ154" i="7"/>
  <c r="AJ154" i="7"/>
  <c r="AI154" i="7"/>
  <c r="AL154" i="7"/>
  <c r="AK154" i="7"/>
  <c r="AM154" i="7"/>
  <c r="AH154" i="7"/>
  <c r="AX154" i="7"/>
  <c r="AD155" i="7"/>
  <c r="AP154" i="7"/>
  <c r="AZ154" i="7"/>
  <c r="BA154" i="7"/>
  <c r="AY154" i="7"/>
  <c r="AD944" i="1"/>
  <c r="T154" i="7"/>
  <c r="Q155" i="7"/>
  <c r="AI155" i="7" l="1"/>
  <c r="AK155" i="7"/>
  <c r="AJ155" i="7"/>
  <c r="AL155" i="7"/>
  <c r="AM155" i="7"/>
  <c r="AT155" i="7"/>
  <c r="AR155" i="7"/>
  <c r="AQ155" i="7"/>
  <c r="AS155" i="7"/>
  <c r="AU155" i="7"/>
  <c r="AD945" i="1"/>
  <c r="AP155" i="7"/>
  <c r="AH155" i="7"/>
  <c r="AX155" i="7"/>
  <c r="AD156" i="7"/>
  <c r="AZ155" i="7"/>
  <c r="AY155" i="7"/>
  <c r="BA155" i="7"/>
  <c r="Q156" i="7"/>
  <c r="T155" i="7"/>
  <c r="AU156" i="7" l="1"/>
  <c r="AS156" i="7"/>
  <c r="AT156" i="7"/>
  <c r="AQ156" i="7"/>
  <c r="AR156" i="7"/>
  <c r="AJ156" i="7"/>
  <c r="AM156" i="7"/>
  <c r="AL156" i="7"/>
  <c r="AI156" i="7"/>
  <c r="AK156" i="7"/>
  <c r="AD946" i="1"/>
  <c r="AP156" i="7"/>
  <c r="AH156" i="7"/>
  <c r="AX156" i="7"/>
  <c r="AD157" i="7"/>
  <c r="AZ156" i="7"/>
  <c r="AY156" i="7"/>
  <c r="BA156" i="7"/>
  <c r="Q157" i="7"/>
  <c r="T156" i="7"/>
  <c r="AJ157" i="7" l="1"/>
  <c r="AM157" i="7"/>
  <c r="AI157" i="7"/>
  <c r="AL157" i="7"/>
  <c r="AK157" i="7"/>
  <c r="AR157" i="7"/>
  <c r="AU157" i="7"/>
  <c r="AS157" i="7"/>
  <c r="AT157" i="7"/>
  <c r="AQ157" i="7"/>
  <c r="AD158" i="7"/>
  <c r="AH157" i="7"/>
  <c r="AX157" i="7"/>
  <c r="AP157" i="7"/>
  <c r="BA157" i="7"/>
  <c r="AY157" i="7"/>
  <c r="AZ157" i="7"/>
  <c r="AD947" i="1"/>
  <c r="T157" i="7"/>
  <c r="Q158" i="7"/>
  <c r="AR158" i="7" l="1"/>
  <c r="AQ158" i="7"/>
  <c r="AS158" i="7"/>
  <c r="AT158" i="7"/>
  <c r="AU158" i="7"/>
  <c r="AI158" i="7"/>
  <c r="AL158" i="7"/>
  <c r="AJ158" i="7"/>
  <c r="AM158" i="7"/>
  <c r="AK158" i="7"/>
  <c r="AD948" i="1"/>
  <c r="T158" i="7"/>
  <c r="Q159" i="7"/>
  <c r="AX158" i="7"/>
  <c r="AD159" i="7"/>
  <c r="AP158" i="7"/>
  <c r="AH158" i="7"/>
  <c r="AY158" i="7"/>
  <c r="AZ158" i="7"/>
  <c r="BA158" i="7"/>
  <c r="AQ159" i="7" l="1"/>
  <c r="AT159" i="7"/>
  <c r="AU159" i="7"/>
  <c r="AS159" i="7"/>
  <c r="AR159" i="7"/>
  <c r="AI159" i="7"/>
  <c r="AM159" i="7"/>
  <c r="AL159" i="7"/>
  <c r="AJ159" i="7"/>
  <c r="AK159" i="7"/>
  <c r="Q160" i="7"/>
  <c r="T159" i="7"/>
  <c r="AH159" i="7"/>
  <c r="AX159" i="7"/>
  <c r="AP159" i="7"/>
  <c r="AD160" i="7"/>
  <c r="BA159" i="7"/>
  <c r="AZ159" i="7"/>
  <c r="AY159" i="7"/>
  <c r="AD949" i="1"/>
  <c r="AR160" i="7" l="1"/>
  <c r="AS160" i="7"/>
  <c r="AU160" i="7"/>
  <c r="AQ160" i="7"/>
  <c r="AT160" i="7"/>
  <c r="AI160" i="7"/>
  <c r="AJ160" i="7"/>
  <c r="AM160" i="7"/>
  <c r="AK160" i="7"/>
  <c r="AL160" i="7"/>
  <c r="T160" i="7"/>
  <c r="Q161" i="7"/>
  <c r="AD950" i="1"/>
  <c r="AH160" i="7"/>
  <c r="AD161" i="7"/>
  <c r="AP160" i="7"/>
  <c r="AX160" i="7"/>
  <c r="BA160" i="7"/>
  <c r="AY160" i="7"/>
  <c r="AZ160" i="7"/>
  <c r="AU161" i="7" l="1"/>
  <c r="AT161" i="7"/>
  <c r="AR161" i="7"/>
  <c r="AQ161" i="7"/>
  <c r="AS161" i="7"/>
  <c r="AL161" i="7"/>
  <c r="AI161" i="7"/>
  <c r="AM161" i="7"/>
  <c r="AJ161" i="7"/>
  <c r="AK161" i="7"/>
  <c r="AH161" i="7"/>
  <c r="AX161" i="7"/>
  <c r="AD162" i="7"/>
  <c r="AP161" i="7"/>
  <c r="BA161" i="7"/>
  <c r="AZ161" i="7"/>
  <c r="AY161" i="7"/>
  <c r="T161" i="7"/>
  <c r="Q162" i="7"/>
  <c r="AD951" i="1"/>
  <c r="AQ162" i="7" l="1"/>
  <c r="AR162" i="7"/>
  <c r="AS162" i="7"/>
  <c r="AU162" i="7"/>
  <c r="AT162" i="7"/>
  <c r="AM162" i="7"/>
  <c r="AJ162" i="7"/>
  <c r="AL162" i="7"/>
  <c r="AK162" i="7"/>
  <c r="AI162" i="7"/>
  <c r="T162" i="7"/>
  <c r="Q163" i="7"/>
  <c r="AH162" i="7"/>
  <c r="AX162" i="7"/>
  <c r="AD163" i="7"/>
  <c r="AP162" i="7"/>
  <c r="AZ162" i="7"/>
  <c r="BA162" i="7"/>
  <c r="AY162" i="7"/>
  <c r="AD952" i="1"/>
  <c r="AR163" i="7" l="1"/>
  <c r="AU163" i="7"/>
  <c r="AS163" i="7"/>
  <c r="AQ163" i="7"/>
  <c r="AT163" i="7"/>
  <c r="AL163" i="7"/>
  <c r="AM163" i="7"/>
  <c r="AJ163" i="7"/>
  <c r="AI163" i="7"/>
  <c r="AK163" i="7"/>
  <c r="AP163" i="7"/>
  <c r="AH163" i="7"/>
  <c r="AX163" i="7"/>
  <c r="AD164" i="7"/>
  <c r="AZ163" i="7"/>
  <c r="AY163" i="7"/>
  <c r="BA163" i="7"/>
  <c r="AD953" i="1"/>
  <c r="Q164" i="7"/>
  <c r="T163" i="7"/>
  <c r="AR164" i="7" l="1"/>
  <c r="AT164" i="7"/>
  <c r="AQ164" i="7"/>
  <c r="AS164" i="7"/>
  <c r="AU164" i="7"/>
  <c r="AI164" i="7"/>
  <c r="AM164" i="7"/>
  <c r="AJ164" i="7"/>
  <c r="AK164" i="7"/>
  <c r="AL164" i="7"/>
  <c r="AP164" i="7"/>
  <c r="AH164" i="7"/>
  <c r="AX164" i="7"/>
  <c r="AD165" i="7"/>
  <c r="AZ164" i="7"/>
  <c r="AY164" i="7"/>
  <c r="BA164" i="7"/>
  <c r="Q165" i="7"/>
  <c r="T164" i="7"/>
  <c r="AD954" i="1"/>
  <c r="AQ165" i="7" l="1"/>
  <c r="AT165" i="7"/>
  <c r="AU165" i="7"/>
  <c r="AS165" i="7"/>
  <c r="AR165" i="7"/>
  <c r="AM165" i="7"/>
  <c r="AI165" i="7"/>
  <c r="AL165" i="7"/>
  <c r="AJ165" i="7"/>
  <c r="AK165" i="7"/>
  <c r="T165" i="7"/>
  <c r="Q166" i="7"/>
  <c r="AD166" i="7"/>
  <c r="AH165" i="7"/>
  <c r="AX165" i="7"/>
  <c r="AP165" i="7"/>
  <c r="BA165" i="7"/>
  <c r="AY165" i="7"/>
  <c r="AZ165" i="7"/>
  <c r="AD955" i="1"/>
  <c r="AR166" i="7" l="1"/>
  <c r="AS166" i="7"/>
  <c r="AU166" i="7"/>
  <c r="AQ166" i="7"/>
  <c r="AT166" i="7"/>
  <c r="AI166" i="7"/>
  <c r="AK166" i="7"/>
  <c r="AL166" i="7"/>
  <c r="AJ166" i="7"/>
  <c r="AM166" i="7"/>
  <c r="T166" i="7"/>
  <c r="Q167" i="7"/>
  <c r="AD956" i="1"/>
  <c r="AX166" i="7"/>
  <c r="AD167" i="7"/>
  <c r="AP166" i="7"/>
  <c r="AH166" i="7"/>
  <c r="AY166" i="7"/>
  <c r="AZ166" i="7"/>
  <c r="BA166" i="7"/>
  <c r="AM167" i="7" l="1"/>
  <c r="AK167" i="7"/>
  <c r="AI167" i="7"/>
  <c r="AL167" i="7"/>
  <c r="AJ167" i="7"/>
  <c r="AR167" i="7"/>
  <c r="AT167" i="7"/>
  <c r="AU167" i="7"/>
  <c r="AS167" i="7"/>
  <c r="AQ167" i="7"/>
  <c r="Q168" i="7"/>
  <c r="T167" i="7"/>
  <c r="AH167" i="7"/>
  <c r="AX167" i="7"/>
  <c r="AP167" i="7"/>
  <c r="AD168" i="7"/>
  <c r="BA167" i="7"/>
  <c r="AZ167" i="7"/>
  <c r="AY167" i="7"/>
  <c r="AD957" i="1"/>
  <c r="AQ168" i="7" l="1"/>
  <c r="AR168" i="7"/>
  <c r="AS168" i="7"/>
  <c r="AU168" i="7"/>
  <c r="AT168" i="7"/>
  <c r="AK168" i="7"/>
  <c r="AJ168" i="7"/>
  <c r="AL168" i="7"/>
  <c r="AI168" i="7"/>
  <c r="AM168" i="7"/>
  <c r="AH168" i="7"/>
  <c r="AD169" i="7"/>
  <c r="AP168" i="7"/>
  <c r="AX168" i="7"/>
  <c r="BA168" i="7"/>
  <c r="AY168" i="7"/>
  <c r="AZ168" i="7"/>
  <c r="AD958" i="1"/>
  <c r="T168" i="7"/>
  <c r="Q169" i="7"/>
  <c r="AU169" i="7" l="1"/>
  <c r="AT169" i="7"/>
  <c r="AR169" i="7"/>
  <c r="AS169" i="7"/>
  <c r="AQ169" i="7"/>
  <c r="AL169" i="7"/>
  <c r="AK169" i="7"/>
  <c r="AI169" i="7"/>
  <c r="AJ169" i="7"/>
  <c r="AM169" i="7"/>
  <c r="AH169" i="7"/>
  <c r="AX169" i="7"/>
  <c r="AD170" i="7"/>
  <c r="AP169" i="7"/>
  <c r="AZ169" i="7"/>
  <c r="AY169" i="7"/>
  <c r="BA169" i="7"/>
  <c r="T169" i="7"/>
  <c r="Q170" i="7"/>
  <c r="AD959" i="1"/>
  <c r="AK170" i="7" l="1"/>
  <c r="AM170" i="7"/>
  <c r="AJ170" i="7"/>
  <c r="AL170" i="7"/>
  <c r="AI170" i="7"/>
  <c r="AU170" i="7"/>
  <c r="AS170" i="7"/>
  <c r="AQ170" i="7"/>
  <c r="AT170" i="7"/>
  <c r="AR170" i="7"/>
  <c r="T170" i="7"/>
  <c r="Q171" i="7"/>
  <c r="AH170" i="7"/>
  <c r="AX170" i="7"/>
  <c r="AD171" i="7"/>
  <c r="AP170" i="7"/>
  <c r="AZ170" i="7"/>
  <c r="BA170" i="7"/>
  <c r="AY170" i="7"/>
  <c r="AD960" i="1"/>
  <c r="AL171" i="7" l="1"/>
  <c r="AJ171" i="7"/>
  <c r="AM171" i="7"/>
  <c r="AK171" i="7"/>
  <c r="AI171" i="7"/>
  <c r="AU171" i="7"/>
  <c r="AT171" i="7"/>
  <c r="AR171" i="7"/>
  <c r="AS171" i="7"/>
  <c r="AQ171" i="7"/>
  <c r="AP171" i="7"/>
  <c r="AH171" i="7"/>
  <c r="AX171" i="7"/>
  <c r="AD172" i="7"/>
  <c r="AZ171" i="7"/>
  <c r="AY171" i="7"/>
  <c r="BA171" i="7"/>
  <c r="AD961" i="1"/>
  <c r="Q172" i="7"/>
  <c r="T171" i="7"/>
  <c r="AS172" i="7" l="1"/>
  <c r="AR172" i="7"/>
  <c r="AQ172" i="7"/>
  <c r="AU172" i="7"/>
  <c r="AT172" i="7"/>
  <c r="AM172" i="7"/>
  <c r="AK172" i="7"/>
  <c r="AI172" i="7"/>
  <c r="AL172" i="7"/>
  <c r="AJ172" i="7"/>
  <c r="AP172" i="7"/>
  <c r="AH172" i="7"/>
  <c r="AX172" i="7"/>
  <c r="AD173" i="7"/>
  <c r="AZ172" i="7"/>
  <c r="AY172" i="7"/>
  <c r="BA172" i="7"/>
  <c r="AD962" i="1"/>
  <c r="Q173" i="7"/>
  <c r="T172" i="7"/>
  <c r="AR173" i="7" l="1"/>
  <c r="AT173" i="7"/>
  <c r="AQ173" i="7"/>
  <c r="AU173" i="7"/>
  <c r="AS173" i="7"/>
  <c r="AM173" i="7"/>
  <c r="AI173" i="7"/>
  <c r="AJ173" i="7"/>
  <c r="AL173" i="7"/>
  <c r="AK173" i="7"/>
  <c r="AD174" i="7"/>
  <c r="AH173" i="7"/>
  <c r="AX173" i="7"/>
  <c r="AP173" i="7"/>
  <c r="AZ173" i="7"/>
  <c r="AY173" i="7"/>
  <c r="BA173" i="7"/>
  <c r="T173" i="7"/>
  <c r="Q174" i="7"/>
  <c r="AD963" i="1"/>
  <c r="AU174" i="7" l="1"/>
  <c r="AT174" i="7"/>
  <c r="AS174" i="7"/>
  <c r="AR174" i="7"/>
  <c r="AQ174" i="7"/>
  <c r="AL174" i="7"/>
  <c r="AK174" i="7"/>
  <c r="AM174" i="7"/>
  <c r="AI174" i="7"/>
  <c r="AJ174" i="7"/>
  <c r="T174" i="7"/>
  <c r="Q175" i="7"/>
  <c r="AD964" i="1"/>
  <c r="AX174" i="7"/>
  <c r="AD175" i="7"/>
  <c r="AP174" i="7"/>
  <c r="AH174" i="7"/>
  <c r="AY174" i="7"/>
  <c r="AZ174" i="7"/>
  <c r="BA174" i="7"/>
  <c r="AI175" i="7" l="1"/>
  <c r="AJ175" i="7"/>
  <c r="AL175" i="7"/>
  <c r="AM175" i="7"/>
  <c r="AK175" i="7"/>
  <c r="AR175" i="7"/>
  <c r="AS175" i="7"/>
  <c r="AQ175" i="7"/>
  <c r="AU175" i="7"/>
  <c r="AT175" i="7"/>
  <c r="Q176" i="7"/>
  <c r="T175" i="7"/>
  <c r="AH175" i="7"/>
  <c r="AX175" i="7"/>
  <c r="AP175" i="7"/>
  <c r="AD176" i="7"/>
  <c r="BA175" i="7"/>
  <c r="AZ175" i="7"/>
  <c r="AY175" i="7"/>
  <c r="AD965" i="1"/>
  <c r="AS176" i="7" l="1"/>
  <c r="AT176" i="7"/>
  <c r="AR176" i="7"/>
  <c r="AU176" i="7"/>
  <c r="AQ176" i="7"/>
  <c r="AM176" i="7"/>
  <c r="AJ176" i="7"/>
  <c r="AK176" i="7"/>
  <c r="AL176" i="7"/>
  <c r="AI176" i="7"/>
  <c r="AH176" i="7"/>
  <c r="AD177" i="7"/>
  <c r="AP176" i="7"/>
  <c r="AX176" i="7"/>
  <c r="BA176" i="7"/>
  <c r="AY176" i="7"/>
  <c r="AZ176" i="7"/>
  <c r="AD966" i="1"/>
  <c r="T176" i="7"/>
  <c r="Q177" i="7"/>
  <c r="AU177" i="7" l="1"/>
  <c r="AQ177" i="7"/>
  <c r="AS177" i="7"/>
  <c r="AR177" i="7"/>
  <c r="AT177" i="7"/>
  <c r="AI177" i="7"/>
  <c r="AM177" i="7"/>
  <c r="AJ177" i="7"/>
  <c r="AK177" i="7"/>
  <c r="AL177" i="7"/>
  <c r="AD967" i="1"/>
  <c r="AH177" i="7"/>
  <c r="AX177" i="7"/>
  <c r="AD178" i="7"/>
  <c r="AP177" i="7"/>
  <c r="AZ177" i="7"/>
  <c r="AY177" i="7"/>
  <c r="BA177" i="7"/>
  <c r="T177" i="7"/>
  <c r="Q178" i="7"/>
  <c r="AI178" i="7" l="1"/>
  <c r="AJ178" i="7"/>
  <c r="AM178" i="7"/>
  <c r="AK178" i="7"/>
  <c r="AL178" i="7"/>
  <c r="AS178" i="7"/>
  <c r="AU178" i="7"/>
  <c r="AQ178" i="7"/>
  <c r="AR178" i="7"/>
  <c r="AT178" i="7"/>
  <c r="AD968" i="1"/>
  <c r="AH178" i="7"/>
  <c r="AX178" i="7"/>
  <c r="AD179" i="7"/>
  <c r="AP178" i="7"/>
  <c r="AZ178" i="7"/>
  <c r="BA178" i="7"/>
  <c r="AY178" i="7"/>
  <c r="T178" i="7"/>
  <c r="Q179" i="7"/>
  <c r="AM179" i="7" l="1"/>
  <c r="AJ179" i="7"/>
  <c r="AK179" i="7"/>
  <c r="AL179" i="7"/>
  <c r="AI179" i="7"/>
  <c r="AU179" i="7"/>
  <c r="AT179" i="7"/>
  <c r="AS179" i="7"/>
  <c r="AQ179" i="7"/>
  <c r="AR179" i="7"/>
  <c r="AD969" i="1"/>
  <c r="Q180" i="7"/>
  <c r="T179" i="7"/>
  <c r="AP179" i="7"/>
  <c r="AH179" i="7"/>
  <c r="AX179" i="7"/>
  <c r="AD180" i="7"/>
  <c r="AZ179" i="7"/>
  <c r="AY179" i="7"/>
  <c r="BA179" i="7"/>
  <c r="AI180" i="7" l="1"/>
  <c r="AJ180" i="7"/>
  <c r="AL180" i="7"/>
  <c r="AK180" i="7"/>
  <c r="AM180" i="7"/>
  <c r="AR180" i="7"/>
  <c r="AS180" i="7"/>
  <c r="AQ180" i="7"/>
  <c r="AT180" i="7"/>
  <c r="AU180" i="7"/>
  <c r="Q181" i="7"/>
  <c r="T180" i="7"/>
  <c r="AD970" i="1"/>
  <c r="AP180" i="7"/>
  <c r="AH180" i="7"/>
  <c r="AX180" i="7"/>
  <c r="AD181" i="7"/>
  <c r="AZ180" i="7"/>
  <c r="AY180" i="7"/>
  <c r="BA180" i="7"/>
  <c r="AL181" i="7" l="1"/>
  <c r="AK181" i="7"/>
  <c r="AJ181" i="7"/>
  <c r="AM181" i="7"/>
  <c r="AI181" i="7"/>
  <c r="AS181" i="7"/>
  <c r="AR181" i="7"/>
  <c r="AU181" i="7"/>
  <c r="AT181" i="7"/>
  <c r="AQ181" i="7"/>
  <c r="T181" i="7"/>
  <c r="Q182" i="7"/>
  <c r="AD971" i="1"/>
  <c r="AD182" i="7"/>
  <c r="AH181" i="7"/>
  <c r="AX181" i="7"/>
  <c r="AP181" i="7"/>
  <c r="AY181" i="7"/>
  <c r="AZ181" i="7"/>
  <c r="BA181" i="7"/>
  <c r="AU182" i="7" l="1"/>
  <c r="AR182" i="7"/>
  <c r="AT182" i="7"/>
  <c r="AS182" i="7"/>
  <c r="AQ182" i="7"/>
  <c r="AM182" i="7"/>
  <c r="AJ182" i="7"/>
  <c r="AI182" i="7"/>
  <c r="AL182" i="7"/>
  <c r="AK182" i="7"/>
  <c r="AX182" i="7"/>
  <c r="AD183" i="7"/>
  <c r="AP182" i="7"/>
  <c r="AH182" i="7"/>
  <c r="BA182" i="7"/>
  <c r="AY182" i="7"/>
  <c r="AZ182" i="7"/>
  <c r="AD972" i="1"/>
  <c r="T182" i="7"/>
  <c r="Q183" i="7"/>
  <c r="AR183" i="7" l="1"/>
  <c r="AU183" i="7"/>
  <c r="AQ183" i="7"/>
  <c r="AT183" i="7"/>
  <c r="AS183" i="7"/>
  <c r="AK183" i="7"/>
  <c r="AM183" i="7"/>
  <c r="AL183" i="7"/>
  <c r="AJ183" i="7"/>
  <c r="AI183" i="7"/>
  <c r="T183" i="7"/>
  <c r="Q184" i="7"/>
  <c r="AD973" i="1"/>
  <c r="AH183" i="7"/>
  <c r="AX183" i="7"/>
  <c r="AD184" i="7"/>
  <c r="AP183" i="7"/>
  <c r="BA183" i="7"/>
  <c r="AZ183" i="7"/>
  <c r="AY183" i="7"/>
  <c r="AR184" i="7" l="1"/>
  <c r="AQ184" i="7"/>
  <c r="AT184" i="7"/>
  <c r="AS184" i="7"/>
  <c r="AU184" i="7"/>
  <c r="AJ184" i="7"/>
  <c r="AK184" i="7"/>
  <c r="AI184" i="7"/>
  <c r="AM184" i="7"/>
  <c r="AL184" i="7"/>
  <c r="AD974" i="1"/>
  <c r="AH184" i="7"/>
  <c r="AX184" i="7"/>
  <c r="AD185" i="7"/>
  <c r="AP184" i="7"/>
  <c r="AZ184" i="7"/>
  <c r="BA184" i="7"/>
  <c r="AY184" i="7"/>
  <c r="T184" i="7"/>
  <c r="Q185" i="7"/>
  <c r="AR185" i="7" l="1"/>
  <c r="AQ185" i="7"/>
  <c r="AT185" i="7"/>
  <c r="AS185" i="7"/>
  <c r="AU185" i="7"/>
  <c r="AM185" i="7"/>
  <c r="AL185" i="7"/>
  <c r="AJ185" i="7"/>
  <c r="AI185" i="7"/>
  <c r="AK185" i="7"/>
  <c r="AD975" i="1"/>
  <c r="T185" i="7"/>
  <c r="Q186" i="7"/>
  <c r="AH185" i="7"/>
  <c r="AX185" i="7"/>
  <c r="AD186" i="7"/>
  <c r="AP185" i="7"/>
  <c r="AZ185" i="7"/>
  <c r="AY185" i="7"/>
  <c r="BA185" i="7"/>
  <c r="AU186" i="7" l="1"/>
  <c r="AQ186" i="7"/>
  <c r="AT186" i="7"/>
  <c r="AS186" i="7"/>
  <c r="AR186" i="7"/>
  <c r="AM186" i="7"/>
  <c r="AK186" i="7"/>
  <c r="AJ186" i="7"/>
  <c r="AL186" i="7"/>
  <c r="AI186" i="7"/>
  <c r="AD976" i="1"/>
  <c r="AP186" i="7"/>
  <c r="AH186" i="7"/>
  <c r="AX186" i="7"/>
  <c r="AD187" i="7"/>
  <c r="AZ186" i="7"/>
  <c r="BA186" i="7"/>
  <c r="AY186" i="7"/>
  <c r="Q187" i="7"/>
  <c r="T186" i="7"/>
  <c r="AT187" i="7" l="1"/>
  <c r="AQ187" i="7"/>
  <c r="AR187" i="7"/>
  <c r="AS187" i="7"/>
  <c r="AU187" i="7"/>
  <c r="AM187" i="7"/>
  <c r="AK187" i="7"/>
  <c r="AJ187" i="7"/>
  <c r="AL187" i="7"/>
  <c r="AI187" i="7"/>
  <c r="AP187" i="7"/>
  <c r="AD188" i="7"/>
  <c r="AH187" i="7"/>
  <c r="AX187" i="7"/>
  <c r="AZ187" i="7"/>
  <c r="AY187" i="7"/>
  <c r="BA187" i="7"/>
  <c r="Q188" i="7"/>
  <c r="T187" i="7"/>
  <c r="AD977" i="1"/>
  <c r="AM188" i="7" l="1"/>
  <c r="AI188" i="7"/>
  <c r="AJ188" i="7"/>
  <c r="AK188" i="7"/>
  <c r="AL188" i="7"/>
  <c r="AR188" i="7"/>
  <c r="AU188" i="7"/>
  <c r="AT188" i="7"/>
  <c r="AQ188" i="7"/>
  <c r="AS188" i="7"/>
  <c r="T188" i="7"/>
  <c r="Q189" i="7"/>
  <c r="AD978" i="1"/>
  <c r="AX188" i="7"/>
  <c r="AD189" i="7"/>
  <c r="AP188" i="7"/>
  <c r="AH188" i="7"/>
  <c r="BA188" i="7"/>
  <c r="AY188" i="7"/>
  <c r="AZ188" i="7"/>
  <c r="AT189" i="7" l="1"/>
  <c r="AS189" i="7"/>
  <c r="AU189" i="7"/>
  <c r="AQ189" i="7"/>
  <c r="AR189" i="7"/>
  <c r="AL189" i="7"/>
  <c r="AM189" i="7"/>
  <c r="AJ189" i="7"/>
  <c r="AI189" i="7"/>
  <c r="AK189" i="7"/>
  <c r="T189" i="7"/>
  <c r="Q190" i="7"/>
  <c r="AD979" i="1"/>
  <c r="AD190" i="7"/>
  <c r="AP189" i="7"/>
  <c r="AH189" i="7"/>
  <c r="AX189" i="7"/>
  <c r="AZ189" i="7"/>
  <c r="BA189" i="7"/>
  <c r="AY189" i="7"/>
  <c r="AQ190" i="7" l="1"/>
  <c r="AT190" i="7"/>
  <c r="AS190" i="7"/>
  <c r="AR190" i="7"/>
  <c r="AU190" i="7"/>
  <c r="AI190" i="7"/>
  <c r="AM190" i="7"/>
  <c r="AL190" i="7"/>
  <c r="AK190" i="7"/>
  <c r="AJ190" i="7"/>
  <c r="AH190" i="7"/>
  <c r="AX190" i="7"/>
  <c r="AP190" i="7"/>
  <c r="AD191" i="7"/>
  <c r="BA190" i="7"/>
  <c r="AY190" i="7"/>
  <c r="AZ190" i="7"/>
  <c r="Q191" i="7"/>
  <c r="T190" i="7"/>
  <c r="AD980" i="1"/>
  <c r="AM191" i="7" l="1"/>
  <c r="AK191" i="7"/>
  <c r="AI191" i="7"/>
  <c r="AL191" i="7"/>
  <c r="AJ191" i="7"/>
  <c r="AQ191" i="7"/>
  <c r="AS191" i="7"/>
  <c r="AU191" i="7"/>
  <c r="AR191" i="7"/>
  <c r="AT191" i="7"/>
  <c r="AD981" i="1"/>
  <c r="T191" i="7"/>
  <c r="Q192" i="7"/>
  <c r="AD192" i="7"/>
  <c r="AP191" i="7"/>
  <c r="AH191" i="7"/>
  <c r="AX191" i="7"/>
  <c r="AY191" i="7"/>
  <c r="AZ191" i="7"/>
  <c r="BA191" i="7"/>
  <c r="AT192" i="7" l="1"/>
  <c r="AU192" i="7"/>
  <c r="AS192" i="7"/>
  <c r="AQ192" i="7"/>
  <c r="AR192" i="7"/>
  <c r="AK192" i="7"/>
  <c r="AI192" i="7"/>
  <c r="AJ192" i="7"/>
  <c r="AL192" i="7"/>
  <c r="AM192" i="7"/>
  <c r="Q193" i="7"/>
  <c r="T192" i="7"/>
  <c r="AD982" i="1"/>
  <c r="AD193" i="7"/>
  <c r="AP192" i="7"/>
  <c r="AX192" i="7"/>
  <c r="AH192" i="7"/>
  <c r="AY192" i="7"/>
  <c r="BA192" i="7"/>
  <c r="AZ192" i="7"/>
  <c r="AI193" i="7" l="1"/>
  <c r="AM193" i="7"/>
  <c r="AK193" i="7"/>
  <c r="AL193" i="7"/>
  <c r="AJ193" i="7"/>
  <c r="AQ193" i="7"/>
  <c r="AS193" i="7"/>
  <c r="AT193" i="7"/>
  <c r="AU193" i="7"/>
  <c r="AR193" i="7"/>
  <c r="AD983" i="1"/>
  <c r="AX193" i="7"/>
  <c r="AD194" i="7"/>
  <c r="AP193" i="7"/>
  <c r="AH193" i="7"/>
  <c r="AY193" i="7"/>
  <c r="AZ193" i="7"/>
  <c r="BA193" i="7"/>
  <c r="Q194" i="7"/>
  <c r="T193" i="7"/>
  <c r="AU194" i="7" l="1"/>
  <c r="AQ194" i="7"/>
  <c r="AT194" i="7"/>
  <c r="AS194" i="7"/>
  <c r="AR194" i="7"/>
  <c r="AJ194" i="7"/>
  <c r="AK194" i="7"/>
  <c r="AM194" i="7"/>
  <c r="AL194" i="7"/>
  <c r="AI194" i="7"/>
  <c r="T194" i="7"/>
  <c r="Q195" i="7"/>
  <c r="AD984" i="1"/>
  <c r="AH194" i="7"/>
  <c r="AX194" i="7"/>
  <c r="AD195" i="7"/>
  <c r="AP194" i="7"/>
  <c r="AY194" i="7"/>
  <c r="AZ194" i="7"/>
  <c r="BA194" i="7"/>
  <c r="AR195" i="7" l="1"/>
  <c r="AT195" i="7"/>
  <c r="AU195" i="7"/>
  <c r="AS195" i="7"/>
  <c r="AQ195" i="7"/>
  <c r="AJ195" i="7"/>
  <c r="AI195" i="7"/>
  <c r="AM195" i="7"/>
  <c r="AK195" i="7"/>
  <c r="AL195" i="7"/>
  <c r="AH195" i="7"/>
  <c r="AX195" i="7"/>
  <c r="AD196" i="7"/>
  <c r="AP195" i="7"/>
  <c r="AZ195" i="7"/>
  <c r="BA195" i="7"/>
  <c r="AY195" i="7"/>
  <c r="AD985" i="1"/>
  <c r="T195" i="7"/>
  <c r="Q196" i="7"/>
  <c r="AQ196" i="7" l="1"/>
  <c r="AS196" i="7"/>
  <c r="AR196" i="7"/>
  <c r="AT196" i="7"/>
  <c r="AU196" i="7"/>
  <c r="AK196" i="7"/>
  <c r="AL196" i="7"/>
  <c r="AJ196" i="7"/>
  <c r="AI196" i="7"/>
  <c r="AM196" i="7"/>
  <c r="T196" i="7"/>
  <c r="Q197" i="7"/>
  <c r="AH196" i="7"/>
  <c r="AX196" i="7"/>
  <c r="AD197" i="7"/>
  <c r="AP196" i="7"/>
  <c r="BA196" i="7"/>
  <c r="AY196" i="7"/>
  <c r="AZ196" i="7"/>
  <c r="AD986" i="1"/>
  <c r="AQ197" i="7" l="1"/>
  <c r="AT197" i="7"/>
  <c r="AS197" i="7"/>
  <c r="AU197" i="7"/>
  <c r="AR197" i="7"/>
  <c r="AJ197" i="7"/>
  <c r="AK197" i="7"/>
  <c r="AI197" i="7"/>
  <c r="AL197" i="7"/>
  <c r="AM197" i="7"/>
  <c r="T197" i="7"/>
  <c r="Q198" i="7"/>
  <c r="AH197" i="7"/>
  <c r="AX197" i="7"/>
  <c r="AD198" i="7"/>
  <c r="AP197" i="7"/>
  <c r="BA197" i="7"/>
  <c r="AY197" i="7"/>
  <c r="AZ197" i="7"/>
  <c r="AD987" i="1"/>
  <c r="AS198" i="7" l="1"/>
  <c r="AU198" i="7"/>
  <c r="AQ198" i="7"/>
  <c r="AR198" i="7"/>
  <c r="AT198" i="7"/>
  <c r="AM198" i="7"/>
  <c r="AL198" i="7"/>
  <c r="AJ198" i="7"/>
  <c r="AI198" i="7"/>
  <c r="AK198" i="7"/>
  <c r="AD988" i="1"/>
  <c r="AP198" i="7"/>
  <c r="AH198" i="7"/>
  <c r="AX198" i="7"/>
  <c r="AD199" i="7"/>
  <c r="AZ198" i="7"/>
  <c r="AY198" i="7"/>
  <c r="BA198" i="7"/>
  <c r="Q199" i="7"/>
  <c r="T198" i="7"/>
  <c r="AM199" i="7" l="1"/>
  <c r="AI199" i="7"/>
  <c r="AK199" i="7"/>
  <c r="AJ199" i="7"/>
  <c r="AL199" i="7"/>
  <c r="AT199" i="7"/>
  <c r="AS199" i="7"/>
  <c r="AR199" i="7"/>
  <c r="AQ199" i="7"/>
  <c r="AU199" i="7"/>
  <c r="AP199" i="7"/>
  <c r="AX199" i="7"/>
  <c r="AD200" i="7"/>
  <c r="AH199" i="7"/>
  <c r="AZ199" i="7"/>
  <c r="AY199" i="7"/>
  <c r="BA199" i="7"/>
  <c r="AD989" i="1"/>
  <c r="Q200" i="7"/>
  <c r="T199" i="7"/>
  <c r="AK200" i="7" l="1"/>
  <c r="AJ200" i="7"/>
  <c r="AL200" i="7"/>
  <c r="AM200" i="7"/>
  <c r="AI200" i="7"/>
  <c r="AS200" i="7"/>
  <c r="AR200" i="7"/>
  <c r="AQ200" i="7"/>
  <c r="AT200" i="7"/>
  <c r="AU200" i="7"/>
  <c r="AD990" i="1"/>
  <c r="T200" i="7"/>
  <c r="Q201" i="7"/>
  <c r="AD201" i="7"/>
  <c r="AP200" i="7"/>
  <c r="AX200" i="7"/>
  <c r="AH200" i="7"/>
  <c r="AZ200" i="7"/>
  <c r="BA200" i="7"/>
  <c r="AY200" i="7"/>
  <c r="AI201" i="7" l="1"/>
  <c r="AJ201" i="7"/>
  <c r="AL201" i="7"/>
  <c r="AK201" i="7"/>
  <c r="AM201" i="7"/>
  <c r="AU201" i="7"/>
  <c r="AR201" i="7"/>
  <c r="AS201" i="7"/>
  <c r="AQ201" i="7"/>
  <c r="AT201" i="7"/>
  <c r="AD991" i="1"/>
  <c r="T201" i="7"/>
  <c r="Q202" i="7"/>
  <c r="AX201" i="7"/>
  <c r="AD202" i="7"/>
  <c r="AP201" i="7"/>
  <c r="AH201" i="7"/>
  <c r="AY201" i="7"/>
  <c r="AZ201" i="7"/>
  <c r="BA201" i="7"/>
  <c r="AJ202" i="7" l="1"/>
  <c r="AL202" i="7"/>
  <c r="AI202" i="7"/>
  <c r="AK202" i="7"/>
  <c r="AM202" i="7"/>
  <c r="AR202" i="7"/>
  <c r="AQ202" i="7"/>
  <c r="AS202" i="7"/>
  <c r="AT202" i="7"/>
  <c r="AU202" i="7"/>
  <c r="T202" i="7"/>
  <c r="Q203" i="7"/>
  <c r="AH202" i="7"/>
  <c r="AX202" i="7"/>
  <c r="AD203" i="7"/>
  <c r="AP202" i="7"/>
  <c r="AY202" i="7"/>
  <c r="AZ202" i="7"/>
  <c r="BA202" i="7"/>
  <c r="AD992" i="1"/>
  <c r="AS203" i="7" l="1"/>
  <c r="AU203" i="7"/>
  <c r="AQ203" i="7"/>
  <c r="AR203" i="7"/>
  <c r="AT203" i="7"/>
  <c r="AI203" i="7"/>
  <c r="AM203" i="7"/>
  <c r="AJ203" i="7"/>
  <c r="AK203" i="7"/>
  <c r="AL203" i="7"/>
  <c r="AD993" i="1"/>
  <c r="T203" i="7"/>
  <c r="Q204" i="7"/>
  <c r="AH203" i="7"/>
  <c r="AX203" i="7"/>
  <c r="AD204" i="7"/>
  <c r="AP203" i="7"/>
  <c r="AZ203" i="7"/>
  <c r="BA203" i="7"/>
  <c r="AY203" i="7"/>
  <c r="AM204" i="7" l="1"/>
  <c r="AJ204" i="7"/>
  <c r="AK204" i="7"/>
  <c r="AL204" i="7"/>
  <c r="AI204" i="7"/>
  <c r="AU204" i="7"/>
  <c r="AT204" i="7"/>
  <c r="AS204" i="7"/>
  <c r="AR204" i="7"/>
  <c r="AQ204" i="7"/>
  <c r="AH204" i="7"/>
  <c r="AX204" i="7"/>
  <c r="AD205" i="7"/>
  <c r="AP204" i="7"/>
  <c r="BA204" i="7"/>
  <c r="AY204" i="7"/>
  <c r="AZ204" i="7"/>
  <c r="T204" i="7"/>
  <c r="Q205" i="7"/>
  <c r="AD994" i="1"/>
  <c r="AI205" i="7" l="1"/>
  <c r="AM205" i="7"/>
  <c r="AJ205" i="7"/>
  <c r="AK205" i="7"/>
  <c r="AL205" i="7"/>
  <c r="AS205" i="7"/>
  <c r="AR205" i="7"/>
  <c r="AU205" i="7"/>
  <c r="AQ205" i="7"/>
  <c r="AT205" i="7"/>
  <c r="T205" i="7"/>
  <c r="Q206" i="7"/>
  <c r="AH205" i="7"/>
  <c r="AX205" i="7"/>
  <c r="AD206" i="7"/>
  <c r="AP205" i="7"/>
  <c r="BA205" i="7"/>
  <c r="AY205" i="7"/>
  <c r="AZ205" i="7"/>
  <c r="AD995" i="1"/>
  <c r="AR206" i="7" l="1"/>
  <c r="AS206" i="7"/>
  <c r="AU206" i="7"/>
  <c r="AT206" i="7"/>
  <c r="AQ206" i="7"/>
  <c r="AJ206" i="7"/>
  <c r="AK206" i="7"/>
  <c r="AM206" i="7"/>
  <c r="AL206" i="7"/>
  <c r="AI206" i="7"/>
  <c r="AP206" i="7"/>
  <c r="AH206" i="7"/>
  <c r="AX206" i="7"/>
  <c r="AD207" i="7"/>
  <c r="AY206" i="7"/>
  <c r="AZ206" i="7"/>
  <c r="BA206" i="7"/>
  <c r="Q207" i="7"/>
  <c r="T206" i="7"/>
  <c r="AD996" i="1"/>
  <c r="AT207" i="7" l="1"/>
  <c r="AQ207" i="7"/>
  <c r="AU207" i="7"/>
  <c r="AS207" i="7"/>
  <c r="AR207" i="7"/>
  <c r="AJ207" i="7"/>
  <c r="AK207" i="7"/>
  <c r="AL207" i="7"/>
  <c r="AM207" i="7"/>
  <c r="AI207" i="7"/>
  <c r="Q208" i="7"/>
  <c r="T207" i="7"/>
  <c r="AP207" i="7"/>
  <c r="AX207" i="7"/>
  <c r="AD208" i="7"/>
  <c r="AH207" i="7"/>
  <c r="AZ207" i="7"/>
  <c r="AY207" i="7"/>
  <c r="BA207" i="7"/>
  <c r="AD997" i="1"/>
  <c r="AL208" i="7" l="1"/>
  <c r="AJ208" i="7"/>
  <c r="AM208" i="7"/>
  <c r="AI208" i="7"/>
  <c r="AK208" i="7"/>
  <c r="AQ208" i="7"/>
  <c r="AR208" i="7"/>
  <c r="AS208" i="7"/>
  <c r="AU208" i="7"/>
  <c r="AT208" i="7"/>
  <c r="AD998" i="1"/>
  <c r="AD209" i="7"/>
  <c r="AP208" i="7"/>
  <c r="AX208" i="7"/>
  <c r="AH208" i="7"/>
  <c r="AZ208" i="7"/>
  <c r="BA208" i="7"/>
  <c r="AY208" i="7"/>
  <c r="T208" i="7"/>
  <c r="Q209" i="7"/>
  <c r="AL209" i="7" l="1"/>
  <c r="AI209" i="7"/>
  <c r="AK209" i="7"/>
  <c r="AJ209" i="7"/>
  <c r="AM209" i="7"/>
  <c r="AU209" i="7"/>
  <c r="AS209" i="7"/>
  <c r="AQ209" i="7"/>
  <c r="AT209" i="7"/>
  <c r="AR209" i="7"/>
  <c r="AD999" i="1"/>
  <c r="AX209" i="7"/>
  <c r="AD210" i="7"/>
  <c r="AP209" i="7"/>
  <c r="AH209" i="7"/>
  <c r="AY209" i="7"/>
  <c r="AZ209" i="7"/>
  <c r="BA209" i="7"/>
  <c r="T209" i="7"/>
  <c r="Q210" i="7"/>
  <c r="AQ210" i="7" l="1"/>
  <c r="AU210" i="7"/>
  <c r="AS210" i="7"/>
  <c r="AT210" i="7"/>
  <c r="AR210" i="7"/>
  <c r="AM210" i="7"/>
  <c r="AJ210" i="7"/>
  <c r="AI210" i="7"/>
  <c r="AL210" i="7"/>
  <c r="AK210" i="7"/>
  <c r="AD1000" i="1"/>
  <c r="AH210" i="7"/>
  <c r="AX210" i="7"/>
  <c r="AD211" i="7"/>
  <c r="AP210" i="7"/>
  <c r="AY210" i="7"/>
  <c r="AZ210" i="7"/>
  <c r="BA210" i="7"/>
  <c r="T210" i="7"/>
  <c r="Q211" i="7"/>
  <c r="AR211" i="7" l="1"/>
  <c r="AS211" i="7"/>
  <c r="AU211" i="7"/>
  <c r="AQ211" i="7"/>
  <c r="AT211" i="7"/>
  <c r="AK211" i="7"/>
  <c r="AM211" i="7"/>
  <c r="AL211" i="7"/>
  <c r="AI211" i="7"/>
  <c r="AJ211" i="7"/>
  <c r="AH211" i="7"/>
  <c r="AX211" i="7"/>
  <c r="AD212" i="7"/>
  <c r="AP211" i="7"/>
  <c r="AZ211" i="7"/>
  <c r="BA211" i="7"/>
  <c r="AY211" i="7"/>
  <c r="AD1001" i="1"/>
  <c r="T211" i="7"/>
  <c r="Q212" i="7"/>
  <c r="AU212" i="7" l="1"/>
  <c r="AS212" i="7"/>
  <c r="AT212" i="7"/>
  <c r="AQ212" i="7"/>
  <c r="AR212" i="7"/>
  <c r="AM212" i="7"/>
  <c r="AJ212" i="7"/>
  <c r="AK212" i="7"/>
  <c r="AL212" i="7"/>
  <c r="AI212" i="7"/>
  <c r="AD1002" i="1"/>
  <c r="AH212" i="7"/>
  <c r="AX212" i="7"/>
  <c r="AD213" i="7"/>
  <c r="AP212" i="7"/>
  <c r="BA212" i="7"/>
  <c r="AY212" i="7"/>
  <c r="AZ212" i="7"/>
  <c r="T212" i="7"/>
  <c r="Q213" i="7"/>
  <c r="AU213" i="7" l="1"/>
  <c r="AS213" i="7"/>
  <c r="AT213" i="7"/>
  <c r="AQ213" i="7"/>
  <c r="AR213" i="7"/>
  <c r="AK213" i="7"/>
  <c r="AJ213" i="7"/>
  <c r="AM213" i="7"/>
  <c r="AL213" i="7"/>
  <c r="AI213" i="7"/>
  <c r="AD1003" i="1"/>
  <c r="AH213" i="7"/>
  <c r="AX213" i="7"/>
  <c r="AD214" i="7"/>
  <c r="AP213" i="7"/>
  <c r="BA213" i="7"/>
  <c r="AY213" i="7"/>
  <c r="AZ213" i="7"/>
  <c r="T213" i="7"/>
  <c r="Q214" i="7"/>
  <c r="AM214" i="7" l="1"/>
  <c r="AJ214" i="7"/>
  <c r="AI214" i="7"/>
  <c r="AK214" i="7"/>
  <c r="AL214" i="7"/>
  <c r="AT214" i="7"/>
  <c r="AQ214" i="7"/>
  <c r="AS214" i="7"/>
  <c r="AU214" i="7"/>
  <c r="AR214" i="7"/>
  <c r="AP214" i="7"/>
  <c r="AH214" i="7"/>
  <c r="AX214" i="7"/>
  <c r="AD215" i="7"/>
  <c r="AZ214" i="7"/>
  <c r="BA214" i="7"/>
  <c r="AY214" i="7"/>
  <c r="AD1004" i="1"/>
  <c r="Q215" i="7"/>
  <c r="T214" i="7"/>
  <c r="AI215" i="7" l="1"/>
  <c r="AM215" i="7"/>
  <c r="AK215" i="7"/>
  <c r="AJ215" i="7"/>
  <c r="AL215" i="7"/>
  <c r="AS215" i="7"/>
  <c r="AQ215" i="7"/>
  <c r="AU215" i="7"/>
  <c r="AR215" i="7"/>
  <c r="AT215" i="7"/>
  <c r="AP215" i="7"/>
  <c r="AX215" i="7"/>
  <c r="AD216" i="7"/>
  <c r="AH215" i="7"/>
  <c r="AZ215" i="7"/>
  <c r="AY215" i="7"/>
  <c r="BA215" i="7"/>
  <c r="Q216" i="7"/>
  <c r="T215" i="7"/>
  <c r="AD1005" i="1"/>
  <c r="AU216" i="7" l="1"/>
  <c r="AQ216" i="7"/>
  <c r="AR216" i="7"/>
  <c r="AT216" i="7"/>
  <c r="AS216" i="7"/>
  <c r="AI216" i="7"/>
  <c r="AJ216" i="7"/>
  <c r="AK216" i="7"/>
  <c r="AM216" i="7"/>
  <c r="AL216" i="7"/>
  <c r="AD217" i="7"/>
  <c r="AP216" i="7"/>
  <c r="AX216" i="7"/>
  <c r="AH216" i="7"/>
  <c r="AZ216" i="7"/>
  <c r="BA216" i="7"/>
  <c r="AY216" i="7"/>
  <c r="T216" i="7"/>
  <c r="Q217" i="7"/>
  <c r="AD1006" i="1"/>
  <c r="AI217" i="7" l="1"/>
  <c r="AJ217" i="7"/>
  <c r="AK217" i="7"/>
  <c r="AL217" i="7"/>
  <c r="AM217" i="7"/>
  <c r="AU217" i="7"/>
  <c r="AR217" i="7"/>
  <c r="AS217" i="7"/>
  <c r="AT217" i="7"/>
  <c r="AQ217" i="7"/>
  <c r="T217" i="7"/>
  <c r="Q218" i="7"/>
  <c r="AD1007" i="1"/>
  <c r="AX217" i="7"/>
  <c r="AD218" i="7"/>
  <c r="AP217" i="7"/>
  <c r="AH217" i="7"/>
  <c r="AY217" i="7"/>
  <c r="AZ217" i="7"/>
  <c r="BA217" i="7"/>
  <c r="AJ218" i="7" l="1"/>
  <c r="AI218" i="7"/>
  <c r="AL218" i="7"/>
  <c r="AK218" i="7"/>
  <c r="AM218" i="7"/>
  <c r="AQ218" i="7"/>
  <c r="AU218" i="7"/>
  <c r="AT218" i="7"/>
  <c r="AR218" i="7"/>
  <c r="AS218" i="7"/>
  <c r="T218" i="7"/>
  <c r="Q219" i="7"/>
  <c r="AH218" i="7"/>
  <c r="AX218" i="7"/>
  <c r="AD219" i="7"/>
  <c r="AP218" i="7"/>
  <c r="AZ218" i="7"/>
  <c r="BA218" i="7"/>
  <c r="AY218" i="7"/>
  <c r="AD1008" i="1"/>
  <c r="AM219" i="7" l="1"/>
  <c r="AI219" i="7"/>
  <c r="AL219" i="7"/>
  <c r="AK219" i="7"/>
  <c r="AJ219" i="7"/>
  <c r="AS219" i="7"/>
  <c r="AT219" i="7"/>
  <c r="AU219" i="7"/>
  <c r="AQ219" i="7"/>
  <c r="AR219" i="7"/>
  <c r="AH219" i="7"/>
  <c r="AX219" i="7"/>
  <c r="AD220" i="7"/>
  <c r="AP219" i="7"/>
  <c r="AZ219" i="7"/>
  <c r="BA219" i="7"/>
  <c r="AY219" i="7"/>
  <c r="T219" i="7"/>
  <c r="Q220" i="7"/>
  <c r="AD1009" i="1"/>
  <c r="AQ220" i="7" l="1"/>
  <c r="AU220" i="7"/>
  <c r="AT220" i="7"/>
  <c r="AS220" i="7"/>
  <c r="AR220" i="7"/>
  <c r="AI220" i="7"/>
  <c r="AJ220" i="7"/>
  <c r="AM220" i="7"/>
  <c r="AK220" i="7"/>
  <c r="AL220" i="7"/>
  <c r="T220" i="7"/>
  <c r="Q221" i="7"/>
  <c r="AH220" i="7"/>
  <c r="AX220" i="7"/>
  <c r="AD221" i="7"/>
  <c r="AP220" i="7"/>
  <c r="BA220" i="7"/>
  <c r="AY220" i="7"/>
  <c r="AZ220" i="7"/>
  <c r="AD1010" i="1"/>
  <c r="AK221" i="7" l="1"/>
  <c r="AM221" i="7"/>
  <c r="AL221" i="7"/>
  <c r="AJ221" i="7"/>
  <c r="AI221" i="7"/>
  <c r="AS221" i="7"/>
  <c r="AQ221" i="7"/>
  <c r="AT221" i="7"/>
  <c r="AU221" i="7"/>
  <c r="AR221" i="7"/>
  <c r="AH221" i="7"/>
  <c r="AX221" i="7"/>
  <c r="AD222" i="7"/>
  <c r="AP221" i="7"/>
  <c r="AY221" i="7"/>
  <c r="AZ221" i="7"/>
  <c r="BA221" i="7"/>
  <c r="AD1011" i="1"/>
  <c r="T221" i="7"/>
  <c r="Q222" i="7"/>
  <c r="AM222" i="7" l="1"/>
  <c r="AJ222" i="7"/>
  <c r="AK222" i="7"/>
  <c r="AI222" i="7"/>
  <c r="AL222" i="7"/>
  <c r="AU222" i="7"/>
  <c r="AT222" i="7"/>
  <c r="AR222" i="7"/>
  <c r="AS222" i="7"/>
  <c r="AQ222" i="7"/>
  <c r="Q223" i="7"/>
  <c r="T222" i="7"/>
  <c r="AP222" i="7"/>
  <c r="AH222" i="7"/>
  <c r="AX222" i="7"/>
  <c r="AD223" i="7"/>
  <c r="AY222" i="7"/>
  <c r="AZ222" i="7"/>
  <c r="BA222" i="7"/>
  <c r="AD1012" i="1"/>
  <c r="AU223" i="7" l="1"/>
  <c r="AS223" i="7"/>
  <c r="AR223" i="7"/>
  <c r="AT223" i="7"/>
  <c r="AQ223" i="7"/>
  <c r="AI223" i="7"/>
  <c r="AM223" i="7"/>
  <c r="AJ223" i="7"/>
  <c r="AK223" i="7"/>
  <c r="AL223" i="7"/>
  <c r="AP223" i="7"/>
  <c r="AX223" i="7"/>
  <c r="AD224" i="7"/>
  <c r="AH223" i="7"/>
  <c r="AZ223" i="7"/>
  <c r="BA223" i="7"/>
  <c r="AY223" i="7"/>
  <c r="AD1013" i="1"/>
  <c r="Q224" i="7"/>
  <c r="T223" i="7"/>
  <c r="AJ224" i="7" l="1"/>
  <c r="AL224" i="7"/>
  <c r="AI224" i="7"/>
  <c r="AK224" i="7"/>
  <c r="AM224" i="7"/>
  <c r="AS224" i="7"/>
  <c r="AQ224" i="7"/>
  <c r="AT224" i="7"/>
  <c r="AU224" i="7"/>
  <c r="AR224" i="7"/>
  <c r="AD1014" i="1"/>
  <c r="AD225" i="7"/>
  <c r="AP224" i="7"/>
  <c r="AX224" i="7"/>
  <c r="AH224" i="7"/>
  <c r="BA224" i="7"/>
  <c r="AY224" i="7"/>
  <c r="AZ224" i="7"/>
  <c r="T224" i="7"/>
  <c r="Q225" i="7"/>
  <c r="AU225" i="7" l="1"/>
  <c r="AS225" i="7"/>
  <c r="AQ225" i="7"/>
  <c r="AR225" i="7"/>
  <c r="AT225" i="7"/>
  <c r="AI225" i="7"/>
  <c r="AL225" i="7"/>
  <c r="AJ225" i="7"/>
  <c r="AK225" i="7"/>
  <c r="AM225" i="7"/>
  <c r="AD1015" i="1"/>
  <c r="T225" i="7"/>
  <c r="Q226" i="7"/>
  <c r="AX225" i="7"/>
  <c r="AD226" i="7"/>
  <c r="AP225" i="7"/>
  <c r="AH225" i="7"/>
  <c r="AY225" i="7"/>
  <c r="AZ225" i="7"/>
  <c r="BA225" i="7"/>
  <c r="AM226" i="7" l="1"/>
  <c r="AJ226" i="7"/>
  <c r="AK226" i="7"/>
  <c r="AI226" i="7"/>
  <c r="AL226" i="7"/>
  <c r="AT226" i="7"/>
  <c r="AQ226" i="7"/>
  <c r="AU226" i="7"/>
  <c r="AS226" i="7"/>
  <c r="AR226" i="7"/>
  <c r="T226" i="7"/>
  <c r="Q227" i="7"/>
  <c r="AH226" i="7"/>
  <c r="AX226" i="7"/>
  <c r="AD227" i="7"/>
  <c r="AP226" i="7"/>
  <c r="AZ226" i="7"/>
  <c r="BA226" i="7"/>
  <c r="AY226" i="7"/>
  <c r="AD1016" i="1"/>
  <c r="AQ227" i="7" l="1"/>
  <c r="AS227" i="7"/>
  <c r="AU227" i="7"/>
  <c r="AT227" i="7"/>
  <c r="AR227" i="7"/>
  <c r="AL227" i="7"/>
  <c r="AK227" i="7"/>
  <c r="AJ227" i="7"/>
  <c r="AM227" i="7"/>
  <c r="AI227" i="7"/>
  <c r="T227" i="7"/>
  <c r="Q228" i="7"/>
  <c r="AH227" i="7"/>
  <c r="AX227" i="7"/>
  <c r="AD228" i="7"/>
  <c r="AP227" i="7"/>
  <c r="BA227" i="7"/>
  <c r="AY227" i="7"/>
  <c r="AZ227" i="7"/>
  <c r="AD1017" i="1"/>
  <c r="AT228" i="7" l="1"/>
  <c r="AQ228" i="7"/>
  <c r="AR228" i="7"/>
  <c r="AU228" i="7"/>
  <c r="AS228" i="7"/>
  <c r="AK228" i="7"/>
  <c r="AJ228" i="7"/>
  <c r="AI228" i="7"/>
  <c r="AM228" i="7"/>
  <c r="AL228" i="7"/>
  <c r="AH228" i="7"/>
  <c r="AX228" i="7"/>
  <c r="AD229" i="7"/>
  <c r="AP228" i="7"/>
  <c r="BA228" i="7"/>
  <c r="AY228" i="7"/>
  <c r="AZ228" i="7"/>
  <c r="AD1018" i="1"/>
  <c r="T228" i="7"/>
  <c r="Q229" i="7"/>
  <c r="AQ229" i="7" l="1"/>
  <c r="AS229" i="7"/>
  <c r="AT229" i="7"/>
  <c r="AR229" i="7"/>
  <c r="AU229" i="7"/>
  <c r="AK229" i="7"/>
  <c r="AJ229" i="7"/>
  <c r="AM229" i="7"/>
  <c r="AL229" i="7"/>
  <c r="AI229" i="7"/>
  <c r="T229" i="7"/>
  <c r="Q230" i="7"/>
  <c r="AH229" i="7"/>
  <c r="AX229" i="7"/>
  <c r="AD230" i="7"/>
  <c r="AP229" i="7"/>
  <c r="AZ229" i="7"/>
  <c r="BA229" i="7"/>
  <c r="AY229" i="7"/>
  <c r="AD1019" i="1"/>
  <c r="AS230" i="7" l="1"/>
  <c r="AT230" i="7"/>
  <c r="AR230" i="7"/>
  <c r="AU230" i="7"/>
  <c r="AQ230" i="7"/>
  <c r="AK230" i="7"/>
  <c r="AI230" i="7"/>
  <c r="AM230" i="7"/>
  <c r="AJ230" i="7"/>
  <c r="AL230" i="7"/>
  <c r="Q231" i="7"/>
  <c r="T230" i="7"/>
  <c r="AP230" i="7"/>
  <c r="AH230" i="7"/>
  <c r="AX230" i="7"/>
  <c r="AD231" i="7"/>
  <c r="AY230" i="7"/>
  <c r="AZ230" i="7"/>
  <c r="BA230" i="7"/>
  <c r="AD1020" i="1"/>
  <c r="AS231" i="7" l="1"/>
  <c r="AR231" i="7"/>
  <c r="AU231" i="7"/>
  <c r="AQ231" i="7"/>
  <c r="AT231" i="7"/>
  <c r="AL231" i="7"/>
  <c r="AI231" i="7"/>
  <c r="AM231" i="7"/>
  <c r="AJ231" i="7"/>
  <c r="AK231" i="7"/>
  <c r="AP231" i="7"/>
  <c r="AX231" i="7"/>
  <c r="AD232" i="7"/>
  <c r="AH231" i="7"/>
  <c r="AZ231" i="7"/>
  <c r="BA231" i="7"/>
  <c r="AY231" i="7"/>
  <c r="AD1021" i="1"/>
  <c r="Q232" i="7"/>
  <c r="T231" i="7"/>
  <c r="AK232" i="7" l="1"/>
  <c r="AL232" i="7"/>
  <c r="AJ232" i="7"/>
  <c r="AM232" i="7"/>
  <c r="AI232" i="7"/>
  <c r="AQ232" i="7"/>
  <c r="AS232" i="7"/>
  <c r="AT232" i="7"/>
  <c r="AR232" i="7"/>
  <c r="AU232" i="7"/>
  <c r="T232" i="7"/>
  <c r="Q233" i="7"/>
  <c r="AD1022" i="1"/>
  <c r="AD233" i="7"/>
  <c r="AP232" i="7"/>
  <c r="AX232" i="7"/>
  <c r="AH232" i="7"/>
  <c r="BA232" i="7"/>
  <c r="AY232" i="7"/>
  <c r="AZ232" i="7"/>
  <c r="AI233" i="7" l="1"/>
  <c r="AM233" i="7"/>
  <c r="AL233" i="7"/>
  <c r="AK233" i="7"/>
  <c r="AJ233" i="7"/>
  <c r="AQ233" i="7"/>
  <c r="AT233" i="7"/>
  <c r="AS233" i="7"/>
  <c r="AU233" i="7"/>
  <c r="AR233" i="7"/>
  <c r="AD1023" i="1"/>
  <c r="T233" i="7"/>
  <c r="Q234" i="7"/>
  <c r="AX233" i="7"/>
  <c r="AD234" i="7"/>
  <c r="AP233" i="7"/>
  <c r="AH233" i="7"/>
  <c r="AY233" i="7"/>
  <c r="AZ233" i="7"/>
  <c r="BA233" i="7"/>
  <c r="AK234" i="7" l="1"/>
  <c r="AI234" i="7"/>
  <c r="AM234" i="7"/>
  <c r="AL234" i="7"/>
  <c r="AJ234" i="7"/>
  <c r="AQ234" i="7"/>
  <c r="AR234" i="7"/>
  <c r="AU234" i="7"/>
  <c r="AT234" i="7"/>
  <c r="AS234" i="7"/>
  <c r="AH234" i="7"/>
  <c r="AX234" i="7"/>
  <c r="AD235" i="7"/>
  <c r="AP234" i="7"/>
  <c r="AZ234" i="7"/>
  <c r="BA234" i="7"/>
  <c r="AY234" i="7"/>
  <c r="T234" i="7"/>
  <c r="Q235" i="7"/>
  <c r="AD1024" i="1"/>
  <c r="AR235" i="7" l="1"/>
  <c r="AS235" i="7"/>
  <c r="AU235" i="7"/>
  <c r="AQ235" i="7"/>
  <c r="AT235" i="7"/>
  <c r="AI235" i="7"/>
  <c r="AM235" i="7"/>
  <c r="AJ235" i="7"/>
  <c r="AK235" i="7"/>
  <c r="AL235" i="7"/>
  <c r="T235" i="7"/>
  <c r="Q236" i="7"/>
  <c r="AH235" i="7"/>
  <c r="AX235" i="7"/>
  <c r="AD236" i="7"/>
  <c r="AP235" i="7"/>
  <c r="BA235" i="7"/>
  <c r="AY235" i="7"/>
  <c r="AZ235" i="7"/>
  <c r="AD1025" i="1"/>
  <c r="AM236" i="7" l="1"/>
  <c r="AL236" i="7"/>
  <c r="AI236" i="7"/>
  <c r="AJ236" i="7"/>
  <c r="AK236" i="7"/>
  <c r="AU236" i="7"/>
  <c r="AT236" i="7"/>
  <c r="AR236" i="7"/>
  <c r="AS236" i="7"/>
  <c r="AQ236" i="7"/>
  <c r="AH236" i="7"/>
  <c r="AX236" i="7"/>
  <c r="AD237" i="7"/>
  <c r="AP236" i="7"/>
  <c r="BA236" i="7"/>
  <c r="AY236" i="7"/>
  <c r="AZ236" i="7"/>
  <c r="AD1026" i="1"/>
  <c r="T236" i="7"/>
  <c r="Q237" i="7"/>
  <c r="AQ237" i="7" l="1"/>
  <c r="AS237" i="7"/>
  <c r="AU237" i="7"/>
  <c r="AR237" i="7"/>
  <c r="AT237" i="7"/>
  <c r="AL237" i="7"/>
  <c r="AK237" i="7"/>
  <c r="AI237" i="7"/>
  <c r="AJ237" i="7"/>
  <c r="AM237" i="7"/>
  <c r="T237" i="7"/>
  <c r="Q238" i="7"/>
  <c r="AH237" i="7"/>
  <c r="AX237" i="7"/>
  <c r="AD238" i="7"/>
  <c r="AP237" i="7"/>
  <c r="AZ237" i="7"/>
  <c r="BA237" i="7"/>
  <c r="AY237" i="7"/>
  <c r="AD1027" i="1"/>
  <c r="AR238" i="7" l="1"/>
  <c r="AQ238" i="7"/>
  <c r="AT238" i="7"/>
  <c r="AU238" i="7"/>
  <c r="AS238" i="7"/>
  <c r="AK238" i="7"/>
  <c r="AL238" i="7"/>
  <c r="AI238" i="7"/>
  <c r="AJ238" i="7"/>
  <c r="AM238" i="7"/>
  <c r="AP238" i="7"/>
  <c r="AH238" i="7"/>
  <c r="AX238" i="7"/>
  <c r="AD239" i="7"/>
  <c r="AY238" i="7"/>
  <c r="AZ238" i="7"/>
  <c r="BA238" i="7"/>
  <c r="AD1028" i="1"/>
  <c r="Q239" i="7"/>
  <c r="T238" i="7"/>
  <c r="AJ239" i="7" l="1"/>
  <c r="AL239" i="7"/>
  <c r="AM239" i="7"/>
  <c r="AK239" i="7"/>
  <c r="AI239" i="7"/>
  <c r="AQ239" i="7"/>
  <c r="AU239" i="7"/>
  <c r="AT239" i="7"/>
  <c r="AR239" i="7"/>
  <c r="AS239" i="7"/>
  <c r="AD1029" i="1"/>
  <c r="Q240" i="7"/>
  <c r="T239" i="7"/>
  <c r="AP239" i="7"/>
  <c r="AX239" i="7"/>
  <c r="AD240" i="7"/>
  <c r="AH239" i="7"/>
  <c r="AY239" i="7"/>
  <c r="BA239" i="7"/>
  <c r="AZ239" i="7"/>
  <c r="AJ240" i="7" l="1"/>
  <c r="AK240" i="7"/>
  <c r="AM240" i="7"/>
  <c r="AL240" i="7"/>
  <c r="AI240" i="7"/>
  <c r="AS240" i="7"/>
  <c r="AT240" i="7"/>
  <c r="AQ240" i="7"/>
  <c r="AU240" i="7"/>
  <c r="AR240" i="7"/>
  <c r="AD241" i="7"/>
  <c r="AP240" i="7"/>
  <c r="AX240" i="7"/>
  <c r="AH240" i="7"/>
  <c r="BA240" i="7"/>
  <c r="AY240" i="7"/>
  <c r="AZ240" i="7"/>
  <c r="T240" i="7"/>
  <c r="Q241" i="7"/>
  <c r="AD1030" i="1"/>
  <c r="AR241" i="7" l="1"/>
  <c r="AT241" i="7"/>
  <c r="AQ241" i="7"/>
  <c r="AU241" i="7"/>
  <c r="AS241" i="7"/>
  <c r="AK241" i="7"/>
  <c r="AJ241" i="7"/>
  <c r="AL241" i="7"/>
  <c r="AM241" i="7"/>
  <c r="AI241" i="7"/>
  <c r="T241" i="7"/>
  <c r="Q242" i="7"/>
  <c r="AD1031" i="1"/>
  <c r="AX241" i="7"/>
  <c r="AD242" i="7"/>
  <c r="AP241" i="7"/>
  <c r="AH241" i="7"/>
  <c r="AY241" i="7"/>
  <c r="AZ241" i="7"/>
  <c r="BA241" i="7"/>
  <c r="AU242" i="7" l="1"/>
  <c r="AT242" i="7"/>
  <c r="AR242" i="7"/>
  <c r="AQ242" i="7"/>
  <c r="AS242" i="7"/>
  <c r="AJ242" i="7"/>
  <c r="AI242" i="7"/>
  <c r="AM242" i="7"/>
  <c r="AK242" i="7"/>
  <c r="AL242" i="7"/>
  <c r="AH242" i="7"/>
  <c r="AX242" i="7"/>
  <c r="AD243" i="7"/>
  <c r="AP242" i="7"/>
  <c r="AZ242" i="7"/>
  <c r="BA242" i="7"/>
  <c r="AY242" i="7"/>
  <c r="T242" i="7"/>
  <c r="Q243" i="7"/>
  <c r="AD1032" i="1"/>
  <c r="AS243" i="7" l="1"/>
  <c r="AR243" i="7"/>
  <c r="AT243" i="7"/>
  <c r="AU243" i="7"/>
  <c r="AQ243" i="7"/>
  <c r="AL243" i="7"/>
  <c r="AM243" i="7"/>
  <c r="AJ243" i="7"/>
  <c r="AK243" i="7"/>
  <c r="AI243" i="7"/>
  <c r="T243" i="7"/>
  <c r="Q244" i="7"/>
  <c r="AD1033" i="1"/>
  <c r="AH243" i="7"/>
  <c r="AX243" i="7"/>
  <c r="AD244" i="7"/>
  <c r="AP243" i="7"/>
  <c r="BA243" i="7"/>
  <c r="AY243" i="7"/>
  <c r="AZ243" i="7"/>
  <c r="AU244" i="7" l="1"/>
  <c r="AR244" i="7"/>
  <c r="AS244" i="7"/>
  <c r="AT244" i="7"/>
  <c r="AQ244" i="7"/>
  <c r="AI244" i="7"/>
  <c r="AL244" i="7"/>
  <c r="AJ244" i="7"/>
  <c r="AK244" i="7"/>
  <c r="AM244" i="7"/>
  <c r="AH244" i="7"/>
  <c r="AX244" i="7"/>
  <c r="AD245" i="7"/>
  <c r="AP244" i="7"/>
  <c r="AY244" i="7"/>
  <c r="AZ244" i="7"/>
  <c r="BA244" i="7"/>
  <c r="AD1034" i="1"/>
  <c r="T244" i="7"/>
  <c r="Q245" i="7"/>
  <c r="AQ245" i="7" l="1"/>
  <c r="AU245" i="7"/>
  <c r="AT245" i="7"/>
  <c r="AR245" i="7"/>
  <c r="AS245" i="7"/>
  <c r="AL245" i="7"/>
  <c r="AI245" i="7"/>
  <c r="AK245" i="7"/>
  <c r="AJ245" i="7"/>
  <c r="AM245" i="7"/>
  <c r="T245" i="7"/>
  <c r="Q246" i="7"/>
  <c r="AH245" i="7"/>
  <c r="AX245" i="7"/>
  <c r="AD246" i="7"/>
  <c r="AP245" i="7"/>
  <c r="AZ245" i="7"/>
  <c r="BA245" i="7"/>
  <c r="AY245" i="7"/>
  <c r="AD1035" i="1"/>
  <c r="AI246" i="7" l="1"/>
  <c r="AM246" i="7"/>
  <c r="AJ246" i="7"/>
  <c r="AL246" i="7"/>
  <c r="AK246" i="7"/>
  <c r="AR246" i="7"/>
  <c r="AS246" i="7"/>
  <c r="AQ246" i="7"/>
  <c r="AU246" i="7"/>
  <c r="AT246" i="7"/>
  <c r="AP246" i="7"/>
  <c r="AH246" i="7"/>
  <c r="AX246" i="7"/>
  <c r="AD247" i="7"/>
  <c r="AZ246" i="7"/>
  <c r="BA246" i="7"/>
  <c r="AY246" i="7"/>
  <c r="AD1036" i="1"/>
  <c r="Q247" i="7"/>
  <c r="T246" i="7"/>
  <c r="AL247" i="7" l="1"/>
  <c r="AJ247" i="7"/>
  <c r="AI247" i="7"/>
  <c r="AM247" i="7"/>
  <c r="AK247" i="7"/>
  <c r="AQ247" i="7"/>
  <c r="AS247" i="7"/>
  <c r="AT247" i="7"/>
  <c r="AU247" i="7"/>
  <c r="AR247" i="7"/>
  <c r="AP247" i="7"/>
  <c r="AX247" i="7"/>
  <c r="AD248" i="7"/>
  <c r="AH247" i="7"/>
  <c r="AY247" i="7"/>
  <c r="BA247" i="7"/>
  <c r="AZ247" i="7"/>
  <c r="Q248" i="7"/>
  <c r="T247" i="7"/>
  <c r="AD1037" i="1"/>
  <c r="AM248" i="7" l="1"/>
  <c r="AI248" i="7"/>
  <c r="AK248" i="7"/>
  <c r="AL248" i="7"/>
  <c r="AJ248" i="7"/>
  <c r="AT248" i="7"/>
  <c r="AR248" i="7"/>
  <c r="AQ248" i="7"/>
  <c r="AS248" i="7"/>
  <c r="AU248" i="7"/>
  <c r="T248" i="7"/>
  <c r="Q249" i="7"/>
  <c r="AD249" i="7"/>
  <c r="AP248" i="7"/>
  <c r="AX248" i="7"/>
  <c r="AH248" i="7"/>
  <c r="BA248" i="7"/>
  <c r="AY248" i="7"/>
  <c r="AZ248" i="7"/>
  <c r="AD1038" i="1"/>
  <c r="AK249" i="7" l="1"/>
  <c r="AM249" i="7"/>
  <c r="AJ249" i="7"/>
  <c r="AI249" i="7"/>
  <c r="AL249" i="7"/>
  <c r="AQ249" i="7"/>
  <c r="AT249" i="7"/>
  <c r="AS249" i="7"/>
  <c r="AR249" i="7"/>
  <c r="AU249" i="7"/>
  <c r="AD1039" i="1"/>
  <c r="T249" i="7"/>
  <c r="Q250" i="7"/>
  <c r="AX249" i="7"/>
  <c r="AD250" i="7"/>
  <c r="AP249" i="7"/>
  <c r="AH249" i="7"/>
  <c r="AY249" i="7"/>
  <c r="AZ249" i="7"/>
  <c r="BA249" i="7"/>
  <c r="AU250" i="7" l="1"/>
  <c r="AT250" i="7"/>
  <c r="AR250" i="7"/>
  <c r="AQ250" i="7"/>
  <c r="AS250" i="7"/>
  <c r="AK250" i="7"/>
  <c r="AI250" i="7"/>
  <c r="AJ250" i="7"/>
  <c r="AL250" i="7"/>
  <c r="AM250" i="7"/>
  <c r="AH250" i="7"/>
  <c r="AX250" i="7"/>
  <c r="AD251" i="7"/>
  <c r="AP250" i="7"/>
  <c r="AZ250" i="7"/>
  <c r="BA250" i="7"/>
  <c r="AY250" i="7"/>
  <c r="T250" i="7"/>
  <c r="Q251" i="7"/>
  <c r="AD1040" i="1"/>
  <c r="AM251" i="7" l="1"/>
  <c r="AI251" i="7"/>
  <c r="AL251" i="7"/>
  <c r="AK251" i="7"/>
  <c r="AJ251" i="7"/>
  <c r="AS251" i="7"/>
  <c r="AQ251" i="7"/>
  <c r="AU251" i="7"/>
  <c r="AT251" i="7"/>
  <c r="AR251" i="7"/>
  <c r="T251" i="7"/>
  <c r="Q252" i="7"/>
  <c r="AH251" i="7"/>
  <c r="AX251" i="7"/>
  <c r="AD252" i="7"/>
  <c r="AP251" i="7"/>
  <c r="BA251" i="7"/>
  <c r="AY251" i="7"/>
  <c r="AZ251" i="7"/>
  <c r="AD1041" i="1"/>
  <c r="AS252" i="7" l="1"/>
  <c r="AT252" i="7"/>
  <c r="AR252" i="7"/>
  <c r="AU252" i="7"/>
  <c r="AQ252" i="7"/>
  <c r="AM252" i="7"/>
  <c r="AJ252" i="7"/>
  <c r="AL252" i="7"/>
  <c r="AI252" i="7"/>
  <c r="AK252" i="7"/>
  <c r="AH252" i="7"/>
  <c r="AX252" i="7"/>
  <c r="AD253" i="7"/>
  <c r="AP252" i="7"/>
  <c r="AY252" i="7"/>
  <c r="AZ252" i="7"/>
  <c r="BA252" i="7"/>
  <c r="AD1042" i="1"/>
  <c r="T252" i="7"/>
  <c r="Q253" i="7"/>
  <c r="AK253" i="7" l="1"/>
  <c r="AM253" i="7"/>
  <c r="AL253" i="7"/>
  <c r="AI253" i="7"/>
  <c r="AJ253" i="7"/>
  <c r="AS253" i="7"/>
  <c r="AR253" i="7"/>
  <c r="AU253" i="7"/>
  <c r="AQ253" i="7"/>
  <c r="AT253" i="7"/>
  <c r="AH253" i="7"/>
  <c r="AX253" i="7"/>
  <c r="AD254" i="7"/>
  <c r="AP253" i="7"/>
  <c r="AZ253" i="7"/>
  <c r="BA253" i="7"/>
  <c r="AY253" i="7"/>
  <c r="T253" i="7"/>
  <c r="Q254" i="7"/>
  <c r="AD1043" i="1"/>
  <c r="AT254" i="7" l="1"/>
  <c r="AR254" i="7"/>
  <c r="AU254" i="7"/>
  <c r="AQ254" i="7"/>
  <c r="AS254" i="7"/>
  <c r="AJ254" i="7"/>
  <c r="AM254" i="7"/>
  <c r="AL254" i="7"/>
  <c r="AK254" i="7"/>
  <c r="AI254" i="7"/>
  <c r="Q255" i="7"/>
  <c r="T254" i="7"/>
  <c r="AP254" i="7"/>
  <c r="AH254" i="7"/>
  <c r="AX254" i="7"/>
  <c r="AD255" i="7"/>
  <c r="AZ254" i="7"/>
  <c r="BA254" i="7"/>
  <c r="AY254" i="7"/>
  <c r="AD1044" i="1"/>
  <c r="AL255" i="7" l="1"/>
  <c r="AI255" i="7"/>
  <c r="AM255" i="7"/>
  <c r="AJ255" i="7"/>
  <c r="AK255" i="7"/>
  <c r="AT255" i="7"/>
  <c r="AS255" i="7"/>
  <c r="AU255" i="7"/>
  <c r="AQ255" i="7"/>
  <c r="AR255" i="7"/>
  <c r="AP255" i="7"/>
  <c r="AX255" i="7"/>
  <c r="AD256" i="7"/>
  <c r="AH255" i="7"/>
  <c r="BA255" i="7"/>
  <c r="AZ255" i="7"/>
  <c r="AY255" i="7"/>
  <c r="AD1045" i="1"/>
  <c r="Q256" i="7"/>
  <c r="T255" i="7"/>
  <c r="AQ256" i="7" l="1"/>
  <c r="AT256" i="7"/>
  <c r="AS256" i="7"/>
  <c r="AU256" i="7"/>
  <c r="AR256" i="7"/>
  <c r="AL256" i="7"/>
  <c r="AK256" i="7"/>
  <c r="AJ256" i="7"/>
  <c r="AM256" i="7"/>
  <c r="AI256" i="7"/>
  <c r="AD257" i="7"/>
  <c r="AP256" i="7"/>
  <c r="AX256" i="7"/>
  <c r="AH256" i="7"/>
  <c r="AY256" i="7"/>
  <c r="AZ256" i="7"/>
  <c r="BA256" i="7"/>
  <c r="AD1046" i="1"/>
  <c r="T256" i="7"/>
  <c r="Q257" i="7"/>
  <c r="AI257" i="7" l="1"/>
  <c r="AJ257" i="7"/>
  <c r="AM257" i="7"/>
  <c r="AL257" i="7"/>
  <c r="AK257" i="7"/>
  <c r="AQ257" i="7"/>
  <c r="AR257" i="7"/>
  <c r="AU257" i="7"/>
  <c r="AS257" i="7"/>
  <c r="AT257" i="7"/>
  <c r="T257" i="7"/>
  <c r="Q258" i="7"/>
  <c r="AD1047" i="1"/>
  <c r="AX257" i="7"/>
  <c r="AD258" i="7"/>
  <c r="AP257" i="7"/>
  <c r="AH257" i="7"/>
  <c r="AZ257" i="7"/>
  <c r="BA257" i="7"/>
  <c r="AY257" i="7"/>
  <c r="AS258" i="7" l="1"/>
  <c r="AU258" i="7"/>
  <c r="AQ258" i="7"/>
  <c r="AR258" i="7"/>
  <c r="AT258" i="7"/>
  <c r="AL258" i="7"/>
  <c r="AM258" i="7"/>
  <c r="AJ258" i="7"/>
  <c r="AK258" i="7"/>
  <c r="AI258" i="7"/>
  <c r="AH258" i="7"/>
  <c r="AX258" i="7"/>
  <c r="AD259" i="7"/>
  <c r="AP258" i="7"/>
  <c r="AZ258" i="7"/>
  <c r="BA258" i="7"/>
  <c r="AY258" i="7"/>
  <c r="T258" i="7"/>
  <c r="Q259" i="7"/>
  <c r="AD1048" i="1"/>
  <c r="AR259" i="7" l="1"/>
  <c r="AT259" i="7"/>
  <c r="AS259" i="7"/>
  <c r="AQ259" i="7"/>
  <c r="AU259" i="7"/>
  <c r="AJ259" i="7"/>
  <c r="AI259" i="7"/>
  <c r="AK259" i="7"/>
  <c r="AM259" i="7"/>
  <c r="AL259" i="7"/>
  <c r="T259" i="7"/>
  <c r="Q260" i="7"/>
  <c r="AH259" i="7"/>
  <c r="AX259" i="7"/>
  <c r="AD260" i="7"/>
  <c r="AP259" i="7"/>
  <c r="BA259" i="7"/>
  <c r="AY259" i="7"/>
  <c r="AZ259" i="7"/>
  <c r="AD1049" i="1"/>
  <c r="AL260" i="7" l="1"/>
  <c r="AM260" i="7"/>
  <c r="AK260" i="7"/>
  <c r="AI260" i="7"/>
  <c r="AJ260" i="7"/>
  <c r="AU260" i="7"/>
  <c r="AT260" i="7"/>
  <c r="AQ260" i="7"/>
  <c r="AR260" i="7"/>
  <c r="AS260" i="7"/>
  <c r="AH260" i="7"/>
  <c r="AX260" i="7"/>
  <c r="AD261" i="7"/>
  <c r="AP260" i="7"/>
  <c r="AY260" i="7"/>
  <c r="AZ260" i="7"/>
  <c r="BA260" i="7"/>
  <c r="AD1050" i="1"/>
  <c r="T260" i="7"/>
  <c r="Q261" i="7"/>
  <c r="AI261" i="7" l="1"/>
  <c r="AJ261" i="7"/>
  <c r="AM261" i="7"/>
  <c r="AK261" i="7"/>
  <c r="AL261" i="7"/>
  <c r="AT261" i="7"/>
  <c r="AQ261" i="7"/>
  <c r="AR261" i="7"/>
  <c r="AU261" i="7"/>
  <c r="AS261" i="7"/>
  <c r="T261" i="7"/>
  <c r="Q262" i="7"/>
  <c r="AH261" i="7"/>
  <c r="AX261" i="7"/>
  <c r="AD262" i="7"/>
  <c r="AP261" i="7"/>
  <c r="AZ261" i="7"/>
  <c r="BA261" i="7"/>
  <c r="AY261" i="7"/>
  <c r="AD1051" i="1"/>
  <c r="AU262" i="7" l="1"/>
  <c r="AS262" i="7"/>
  <c r="AT262" i="7"/>
  <c r="AQ262" i="7"/>
  <c r="AR262" i="7"/>
  <c r="AI262" i="7"/>
  <c r="AJ262" i="7"/>
  <c r="AK262" i="7"/>
  <c r="AM262" i="7"/>
  <c r="AL262" i="7"/>
  <c r="AP262" i="7"/>
  <c r="AH262" i="7"/>
  <c r="AX262" i="7"/>
  <c r="AD263" i="7"/>
  <c r="AZ262" i="7"/>
  <c r="BA262" i="7"/>
  <c r="AY262" i="7"/>
  <c r="Q263" i="7"/>
  <c r="T262" i="7"/>
  <c r="AD1052" i="1"/>
  <c r="AJ263" i="7" l="1"/>
  <c r="AK263" i="7"/>
  <c r="AL263" i="7"/>
  <c r="AI263" i="7"/>
  <c r="AM263" i="7"/>
  <c r="AU263" i="7"/>
  <c r="AS263" i="7"/>
  <c r="AT263" i="7"/>
  <c r="AR263" i="7"/>
  <c r="AQ263" i="7"/>
  <c r="Q264" i="7"/>
  <c r="T263" i="7"/>
  <c r="AP263" i="7"/>
  <c r="AX263" i="7"/>
  <c r="AD264" i="7"/>
  <c r="AH263" i="7"/>
  <c r="AY263" i="7"/>
  <c r="AZ263" i="7"/>
  <c r="BA263" i="7"/>
  <c r="AD1053" i="1"/>
  <c r="AJ264" i="7" l="1"/>
  <c r="AK264" i="7"/>
  <c r="AI264" i="7"/>
  <c r="AM264" i="7"/>
  <c r="AL264" i="7"/>
  <c r="AT264" i="7"/>
  <c r="AR264" i="7"/>
  <c r="AS264" i="7"/>
  <c r="AU264" i="7"/>
  <c r="AQ264" i="7"/>
  <c r="AD1054" i="1"/>
  <c r="AD265" i="7"/>
  <c r="AP264" i="7"/>
  <c r="AX264" i="7"/>
  <c r="AH264" i="7"/>
  <c r="BA264" i="7"/>
  <c r="AY264" i="7"/>
  <c r="AZ264" i="7"/>
  <c r="T264" i="7"/>
  <c r="Q265" i="7"/>
  <c r="AS265" i="7" l="1"/>
  <c r="AT265" i="7"/>
  <c r="AU265" i="7"/>
  <c r="AQ265" i="7"/>
  <c r="AR265" i="7"/>
  <c r="AL265" i="7"/>
  <c r="AI265" i="7"/>
  <c r="AJ265" i="7"/>
  <c r="AK265" i="7"/>
  <c r="AM265" i="7"/>
  <c r="AD1055" i="1"/>
  <c r="AX265" i="7"/>
  <c r="AD266" i="7"/>
  <c r="AP265" i="7"/>
  <c r="AH265" i="7"/>
  <c r="AZ265" i="7"/>
  <c r="BA265" i="7"/>
  <c r="AY265" i="7"/>
  <c r="T265" i="7"/>
  <c r="Q266" i="7"/>
  <c r="AQ266" i="7" l="1"/>
  <c r="AT266" i="7"/>
  <c r="AU266" i="7"/>
  <c r="AS266" i="7"/>
  <c r="AR266" i="7"/>
  <c r="AI266" i="7"/>
  <c r="AK266" i="7"/>
  <c r="AL266" i="7"/>
  <c r="AJ266" i="7"/>
  <c r="AM266" i="7"/>
  <c r="AD1056" i="1"/>
  <c r="AH266" i="7"/>
  <c r="AX266" i="7"/>
  <c r="AD267" i="7"/>
  <c r="AP266" i="7"/>
  <c r="BA266" i="7"/>
  <c r="AY266" i="7"/>
  <c r="AZ266" i="7"/>
  <c r="Q267" i="7"/>
  <c r="T266" i="7"/>
  <c r="AM267" i="7" l="1"/>
  <c r="AI267" i="7"/>
  <c r="AJ267" i="7"/>
  <c r="AL267" i="7"/>
  <c r="AK267" i="7"/>
  <c r="AS267" i="7"/>
  <c r="AT267" i="7"/>
  <c r="AR267" i="7"/>
  <c r="AU267" i="7"/>
  <c r="AQ267" i="7"/>
  <c r="Q268" i="7"/>
  <c r="T267" i="7"/>
  <c r="AP267" i="7"/>
  <c r="AH267" i="7"/>
  <c r="AX267" i="7"/>
  <c r="AD268" i="7"/>
  <c r="BA267" i="7"/>
  <c r="AZ267" i="7"/>
  <c r="AY267" i="7"/>
  <c r="AD1057" i="1"/>
  <c r="AL268" i="7" l="1"/>
  <c r="AM268" i="7"/>
  <c r="AJ268" i="7"/>
  <c r="AK268" i="7"/>
  <c r="AI268" i="7"/>
  <c r="AS268" i="7"/>
  <c r="AQ268" i="7"/>
  <c r="AR268" i="7"/>
  <c r="AT268" i="7"/>
  <c r="AU268" i="7"/>
  <c r="AD269" i="7"/>
  <c r="AH268" i="7"/>
  <c r="AP268" i="7"/>
  <c r="AX268" i="7"/>
  <c r="BA268" i="7"/>
  <c r="AY268" i="7"/>
  <c r="AZ268" i="7"/>
  <c r="AD1058" i="1"/>
  <c r="Q269" i="7"/>
  <c r="T268" i="7"/>
  <c r="AR269" i="7" l="1"/>
  <c r="AT269" i="7"/>
  <c r="AU269" i="7"/>
  <c r="AS269" i="7"/>
  <c r="AQ269" i="7"/>
  <c r="AK269" i="7"/>
  <c r="AJ269" i="7"/>
  <c r="AI269" i="7"/>
  <c r="AL269" i="7"/>
  <c r="AM269" i="7"/>
  <c r="T269" i="7"/>
  <c r="Q270" i="7"/>
  <c r="AD1059" i="1"/>
  <c r="AD270" i="7"/>
  <c r="AP269" i="7"/>
  <c r="AX269" i="7"/>
  <c r="AH269" i="7"/>
  <c r="AZ269" i="7"/>
  <c r="BA269" i="7"/>
  <c r="AY269" i="7"/>
  <c r="AM270" i="7" l="1"/>
  <c r="AI270" i="7"/>
  <c r="AL270" i="7"/>
  <c r="AJ270" i="7"/>
  <c r="AK270" i="7"/>
  <c r="AS270" i="7"/>
  <c r="AQ270" i="7"/>
  <c r="AU270" i="7"/>
  <c r="AR270" i="7"/>
  <c r="AT270" i="7"/>
  <c r="AH270" i="7"/>
  <c r="AX270" i="7"/>
  <c r="AP270" i="7"/>
  <c r="AD271" i="7"/>
  <c r="AZ270" i="7"/>
  <c r="BA270" i="7"/>
  <c r="AY270" i="7"/>
  <c r="Q271" i="7"/>
  <c r="T270" i="7"/>
  <c r="AD1060" i="1"/>
  <c r="AT271" i="7" l="1"/>
  <c r="AR271" i="7"/>
  <c r="AU271" i="7"/>
  <c r="AQ271" i="7"/>
  <c r="AS271" i="7"/>
  <c r="AM271" i="7"/>
  <c r="AJ271" i="7"/>
  <c r="AL271" i="7"/>
  <c r="AI271" i="7"/>
  <c r="AK271" i="7"/>
  <c r="T271" i="7"/>
  <c r="Q272" i="7"/>
  <c r="AD272" i="7"/>
  <c r="AX271" i="7"/>
  <c r="AP271" i="7"/>
  <c r="AH271" i="7"/>
  <c r="AZ271" i="7"/>
  <c r="BA271" i="7"/>
  <c r="AY271" i="7"/>
  <c r="AD1061" i="1"/>
  <c r="AI272" i="7" l="1"/>
  <c r="AL272" i="7"/>
  <c r="AJ272" i="7"/>
  <c r="AK272" i="7"/>
  <c r="AM272" i="7"/>
  <c r="AU272" i="7"/>
  <c r="AQ272" i="7"/>
  <c r="AR272" i="7"/>
  <c r="AS272" i="7"/>
  <c r="AT272" i="7"/>
  <c r="T272" i="7"/>
  <c r="Q273" i="7"/>
  <c r="AD1062" i="1"/>
  <c r="AH272" i="7"/>
  <c r="AX272" i="7"/>
  <c r="AD273" i="7"/>
  <c r="AP272" i="7"/>
  <c r="AZ272" i="7"/>
  <c r="AY272" i="7"/>
  <c r="BA272" i="7"/>
  <c r="AQ273" i="7" l="1"/>
  <c r="AR273" i="7"/>
  <c r="AT273" i="7"/>
  <c r="AU273" i="7"/>
  <c r="AS273" i="7"/>
  <c r="AL273" i="7"/>
  <c r="AJ273" i="7"/>
  <c r="AI273" i="7"/>
  <c r="AM273" i="7"/>
  <c r="AK273" i="7"/>
  <c r="AD1063" i="1"/>
  <c r="AX273" i="7"/>
  <c r="AP273" i="7"/>
  <c r="AH273" i="7"/>
  <c r="AD274" i="7"/>
  <c r="BA273" i="7"/>
  <c r="AY273" i="7"/>
  <c r="AZ273" i="7"/>
  <c r="Q274" i="7"/>
  <c r="T273" i="7"/>
  <c r="AT274" i="7" l="1"/>
  <c r="AU274" i="7"/>
  <c r="AQ274" i="7"/>
  <c r="AR274" i="7"/>
  <c r="AS274" i="7"/>
  <c r="AM274" i="7"/>
  <c r="AJ274" i="7"/>
  <c r="AK274" i="7"/>
  <c r="AL274" i="7"/>
  <c r="AI274" i="7"/>
  <c r="Q275" i="7"/>
  <c r="T274" i="7"/>
  <c r="AH274" i="7"/>
  <c r="AX274" i="7"/>
  <c r="AP274" i="7"/>
  <c r="AD275" i="7"/>
  <c r="AZ274" i="7"/>
  <c r="BA274" i="7"/>
  <c r="AY274" i="7"/>
  <c r="AD1064" i="1"/>
  <c r="AQ275" i="7" l="1"/>
  <c r="AR275" i="7"/>
  <c r="AT275" i="7"/>
  <c r="AU275" i="7"/>
  <c r="AS275" i="7"/>
  <c r="AJ275" i="7"/>
  <c r="AL275" i="7"/>
  <c r="AK275" i="7"/>
  <c r="AI275" i="7"/>
  <c r="AM275" i="7"/>
  <c r="Q276" i="7"/>
  <c r="T275" i="7"/>
  <c r="AP275" i="7"/>
  <c r="AH275" i="7"/>
  <c r="AD276" i="7"/>
  <c r="AX275" i="7"/>
  <c r="BA275" i="7"/>
  <c r="AZ275" i="7"/>
  <c r="AY275" i="7"/>
  <c r="AD1065" i="1"/>
  <c r="AK276" i="7" l="1"/>
  <c r="AM276" i="7"/>
  <c r="AJ276" i="7"/>
  <c r="AL276" i="7"/>
  <c r="AI276" i="7"/>
  <c r="AR276" i="7"/>
  <c r="AQ276" i="7"/>
  <c r="AS276" i="7"/>
  <c r="AU276" i="7"/>
  <c r="AT276" i="7"/>
  <c r="AH276" i="7"/>
  <c r="AD277" i="7"/>
  <c r="AX276" i="7"/>
  <c r="AP276" i="7"/>
  <c r="AY276" i="7"/>
  <c r="AZ276" i="7"/>
  <c r="BA276" i="7"/>
  <c r="AD1066" i="1"/>
  <c r="T276" i="7"/>
  <c r="Q277" i="7"/>
  <c r="AQ277" i="7" l="1"/>
  <c r="AU277" i="7"/>
  <c r="AT277" i="7"/>
  <c r="AS277" i="7"/>
  <c r="AR277" i="7"/>
  <c r="AM277" i="7"/>
  <c r="AI277" i="7"/>
  <c r="AJ277" i="7"/>
  <c r="AL277" i="7"/>
  <c r="AK277" i="7"/>
  <c r="AH277" i="7"/>
  <c r="AD278" i="7"/>
  <c r="AP277" i="7"/>
  <c r="AX277" i="7"/>
  <c r="BA277" i="7"/>
  <c r="AZ277" i="7"/>
  <c r="AY277" i="7"/>
  <c r="AD1067" i="1"/>
  <c r="T277" i="7"/>
  <c r="Q278" i="7"/>
  <c r="AR278" i="7" l="1"/>
  <c r="AT278" i="7"/>
  <c r="AU278" i="7"/>
  <c r="AS278" i="7"/>
  <c r="AQ278" i="7"/>
  <c r="AK278" i="7"/>
  <c r="AJ278" i="7"/>
  <c r="AI278" i="7"/>
  <c r="AM278" i="7"/>
  <c r="AL278" i="7"/>
  <c r="Q279" i="7"/>
  <c r="T278" i="7"/>
  <c r="AH278" i="7"/>
  <c r="AX278" i="7"/>
  <c r="AP278" i="7"/>
  <c r="AD279" i="7"/>
  <c r="AY278" i="7"/>
  <c r="AZ278" i="7"/>
  <c r="BA278" i="7"/>
  <c r="AD1068" i="1"/>
  <c r="AU279" i="7" l="1"/>
  <c r="AS279" i="7"/>
  <c r="AR279" i="7"/>
  <c r="AT279" i="7"/>
  <c r="AQ279" i="7"/>
  <c r="AM279" i="7"/>
  <c r="AK279" i="7"/>
  <c r="AI279" i="7"/>
  <c r="AJ279" i="7"/>
  <c r="AL279" i="7"/>
  <c r="AD1069" i="1"/>
  <c r="AH279" i="7"/>
  <c r="AD280" i="7"/>
  <c r="AP279" i="7"/>
  <c r="AX279" i="7"/>
  <c r="BA279" i="7"/>
  <c r="AY279" i="7"/>
  <c r="AZ279" i="7"/>
  <c r="T279" i="7"/>
  <c r="Q280" i="7"/>
  <c r="AQ280" i="7" l="1"/>
  <c r="AS280" i="7"/>
  <c r="AT280" i="7"/>
  <c r="AR280" i="7"/>
  <c r="AU280" i="7"/>
  <c r="AI280" i="7"/>
  <c r="AK280" i="7"/>
  <c r="AJ280" i="7"/>
  <c r="AL280" i="7"/>
  <c r="AM280" i="7"/>
  <c r="AH280" i="7"/>
  <c r="AX280" i="7"/>
  <c r="AD281" i="7"/>
  <c r="AP280" i="7"/>
  <c r="AZ280" i="7"/>
  <c r="BA280" i="7"/>
  <c r="AY280" i="7"/>
  <c r="T280" i="7"/>
  <c r="Q281" i="7"/>
  <c r="AD1070" i="1"/>
  <c r="AU281" i="7" l="1"/>
  <c r="AQ281" i="7"/>
  <c r="AS281" i="7"/>
  <c r="AR281" i="7"/>
  <c r="AT281" i="7"/>
  <c r="AJ281" i="7"/>
  <c r="AM281" i="7"/>
  <c r="AL281" i="7"/>
  <c r="AK281" i="7"/>
  <c r="AI281" i="7"/>
  <c r="AD1071" i="1"/>
  <c r="Q282" i="7"/>
  <c r="T281" i="7"/>
  <c r="AP281" i="7"/>
  <c r="AX281" i="7"/>
  <c r="AD282" i="7"/>
  <c r="AH281" i="7"/>
  <c r="BA281" i="7"/>
  <c r="AY281" i="7"/>
  <c r="AZ281" i="7"/>
  <c r="AQ282" i="7" l="1"/>
  <c r="AT282" i="7"/>
  <c r="AR282" i="7"/>
  <c r="AS282" i="7"/>
  <c r="AU282" i="7"/>
  <c r="AJ282" i="7"/>
  <c r="AK282" i="7"/>
  <c r="AL282" i="7"/>
  <c r="AM282" i="7"/>
  <c r="AI282" i="7"/>
  <c r="T282" i="7"/>
  <c r="Q283" i="7"/>
  <c r="AH282" i="7"/>
  <c r="AX282" i="7"/>
  <c r="AD283" i="7"/>
  <c r="AP282" i="7"/>
  <c r="AZ282" i="7"/>
  <c r="BA282" i="7"/>
  <c r="AY282" i="7"/>
  <c r="AD1072" i="1"/>
  <c r="AQ283" i="7" l="1"/>
  <c r="AR283" i="7"/>
  <c r="AS283" i="7"/>
  <c r="AT283" i="7"/>
  <c r="AU283" i="7"/>
  <c r="AL283" i="7"/>
  <c r="AI283" i="7"/>
  <c r="AJ283" i="7"/>
  <c r="AK283" i="7"/>
  <c r="AM283" i="7"/>
  <c r="AD284" i="7"/>
  <c r="AP283" i="7"/>
  <c r="AH283" i="7"/>
  <c r="AX283" i="7"/>
  <c r="BA283" i="7"/>
  <c r="AY283" i="7"/>
  <c r="AZ283" i="7"/>
  <c r="T283" i="7"/>
  <c r="Q284" i="7"/>
  <c r="AD1073" i="1"/>
  <c r="AT284" i="7" l="1"/>
  <c r="AQ284" i="7"/>
  <c r="AS284" i="7"/>
  <c r="AR284" i="7"/>
  <c r="AU284" i="7"/>
  <c r="AM284" i="7"/>
  <c r="AJ284" i="7"/>
  <c r="AL284" i="7"/>
  <c r="AK284" i="7"/>
  <c r="AI284" i="7"/>
  <c r="T284" i="7"/>
  <c r="Q285" i="7"/>
  <c r="AD1074" i="1"/>
  <c r="AH284" i="7"/>
  <c r="AX284" i="7"/>
  <c r="AP284" i="7"/>
  <c r="AD285" i="7"/>
  <c r="AZ284" i="7"/>
  <c r="BA284" i="7"/>
  <c r="AY284" i="7"/>
  <c r="AS285" i="7" l="1"/>
  <c r="AT285" i="7"/>
  <c r="AQ285" i="7"/>
  <c r="AU285" i="7"/>
  <c r="AR285" i="7"/>
  <c r="AM285" i="7"/>
  <c r="AI285" i="7"/>
  <c r="AK285" i="7"/>
  <c r="AL285" i="7"/>
  <c r="AJ285" i="7"/>
  <c r="AD1075" i="1"/>
  <c r="T285" i="7"/>
  <c r="Q286" i="7"/>
  <c r="AH285" i="7"/>
  <c r="AD286" i="7"/>
  <c r="AP285" i="7"/>
  <c r="AX285" i="7"/>
  <c r="BA285" i="7"/>
  <c r="AY285" i="7"/>
  <c r="AZ285" i="7"/>
  <c r="AL286" i="7" l="1"/>
  <c r="AM286" i="7"/>
  <c r="AK286" i="7"/>
  <c r="AI286" i="7"/>
  <c r="AJ286" i="7"/>
  <c r="AS286" i="7"/>
  <c r="AU286" i="7"/>
  <c r="AR286" i="7"/>
  <c r="AQ286" i="7"/>
  <c r="AT286" i="7"/>
  <c r="Q287" i="7"/>
  <c r="T286" i="7"/>
  <c r="AD1076" i="1"/>
  <c r="AH286" i="7"/>
  <c r="AX286" i="7"/>
  <c r="AP286" i="7"/>
  <c r="AD287" i="7"/>
  <c r="AY286" i="7"/>
  <c r="BA286" i="7"/>
  <c r="AZ286" i="7"/>
  <c r="AS287" i="7" l="1"/>
  <c r="AT287" i="7"/>
  <c r="AU287" i="7"/>
  <c r="AR287" i="7"/>
  <c r="AQ287" i="7"/>
  <c r="AI287" i="7"/>
  <c r="AM287" i="7"/>
  <c r="AL287" i="7"/>
  <c r="AJ287" i="7"/>
  <c r="AK287" i="7"/>
  <c r="AD1077" i="1"/>
  <c r="T287" i="7"/>
  <c r="Q288" i="7"/>
  <c r="AH287" i="7"/>
  <c r="AD288" i="7"/>
  <c r="AP287" i="7"/>
  <c r="AX287" i="7"/>
  <c r="BA287" i="7"/>
  <c r="AY287" i="7"/>
  <c r="AZ287" i="7"/>
  <c r="AS288" i="7" l="1"/>
  <c r="AT288" i="7"/>
  <c r="AQ288" i="7"/>
  <c r="AR288" i="7"/>
  <c r="AU288" i="7"/>
  <c r="AI288" i="7"/>
  <c r="AJ288" i="7"/>
  <c r="AL288" i="7"/>
  <c r="AK288" i="7"/>
  <c r="AM288" i="7"/>
  <c r="T288" i="7"/>
  <c r="Q289" i="7"/>
  <c r="AH288" i="7"/>
  <c r="AX288" i="7"/>
  <c r="AD289" i="7"/>
  <c r="AP288" i="7"/>
  <c r="AZ288" i="7"/>
  <c r="BA288" i="7"/>
  <c r="AY288" i="7"/>
  <c r="AD1078" i="1"/>
  <c r="AS289" i="7" l="1"/>
  <c r="AT289" i="7"/>
  <c r="AR289" i="7"/>
  <c r="AQ289" i="7"/>
  <c r="AU289" i="7"/>
  <c r="AK289" i="7"/>
  <c r="AL289" i="7"/>
  <c r="AM289" i="7"/>
  <c r="AJ289" i="7"/>
  <c r="AI289" i="7"/>
  <c r="AP289" i="7"/>
  <c r="AX289" i="7"/>
  <c r="AD290" i="7"/>
  <c r="AH289" i="7"/>
  <c r="BA289" i="7"/>
  <c r="AY289" i="7"/>
  <c r="AZ289" i="7"/>
  <c r="Q290" i="7"/>
  <c r="T289" i="7"/>
  <c r="AD1079" i="1"/>
  <c r="AL290" i="7" l="1"/>
  <c r="AM290" i="7"/>
  <c r="AK290" i="7"/>
  <c r="AJ290" i="7"/>
  <c r="AI290" i="7"/>
  <c r="AU290" i="7"/>
  <c r="AT290" i="7"/>
  <c r="AS290" i="7"/>
  <c r="AR290" i="7"/>
  <c r="AQ290" i="7"/>
  <c r="T290" i="7"/>
  <c r="Q291" i="7"/>
  <c r="AD1080" i="1"/>
  <c r="AH290" i="7"/>
  <c r="AX290" i="7"/>
  <c r="AD291" i="7"/>
  <c r="AP290" i="7"/>
  <c r="AZ290" i="7"/>
  <c r="BA290" i="7"/>
  <c r="AY290" i="7"/>
  <c r="AR291" i="7" l="1"/>
  <c r="AU291" i="7"/>
  <c r="AT291" i="7"/>
  <c r="AQ291" i="7"/>
  <c r="AS291" i="7"/>
  <c r="AM291" i="7"/>
  <c r="AL291" i="7"/>
  <c r="AI291" i="7"/>
  <c r="AK291" i="7"/>
  <c r="AJ291" i="7"/>
  <c r="AD292" i="7"/>
  <c r="AP291" i="7"/>
  <c r="AH291" i="7"/>
  <c r="AX291" i="7"/>
  <c r="AY291" i="7"/>
  <c r="AZ291" i="7"/>
  <c r="BA291" i="7"/>
  <c r="T291" i="7"/>
  <c r="Q292" i="7"/>
  <c r="AD1081" i="1"/>
  <c r="AM292" i="7" l="1"/>
  <c r="AJ292" i="7"/>
  <c r="AL292" i="7"/>
  <c r="AI292" i="7"/>
  <c r="AK292" i="7"/>
  <c r="AU292" i="7"/>
  <c r="AS292" i="7"/>
  <c r="AT292" i="7"/>
  <c r="AR292" i="7"/>
  <c r="AQ292" i="7"/>
  <c r="T292" i="7"/>
  <c r="Q293" i="7"/>
  <c r="AD1082" i="1"/>
  <c r="AH292" i="7"/>
  <c r="AX292" i="7"/>
  <c r="AD293" i="7"/>
  <c r="AP292" i="7"/>
  <c r="AZ292" i="7"/>
  <c r="BA292" i="7"/>
  <c r="AY292" i="7"/>
  <c r="AQ293" i="7" l="1"/>
  <c r="AR293" i="7"/>
  <c r="AU293" i="7"/>
  <c r="AS293" i="7"/>
  <c r="AT293" i="7"/>
  <c r="AL293" i="7"/>
  <c r="AJ293" i="7"/>
  <c r="AI293" i="7"/>
  <c r="AK293" i="7"/>
  <c r="AM293" i="7"/>
  <c r="AH293" i="7"/>
  <c r="AX293" i="7"/>
  <c r="AD294" i="7"/>
  <c r="AP293" i="7"/>
  <c r="AY293" i="7"/>
  <c r="AZ293" i="7"/>
  <c r="BA293" i="7"/>
  <c r="AD1083" i="1"/>
  <c r="T293" i="7"/>
  <c r="Q294" i="7"/>
  <c r="AQ294" i="7" l="1"/>
  <c r="AU294" i="7"/>
  <c r="AS294" i="7"/>
  <c r="AT294" i="7"/>
  <c r="AR294" i="7"/>
  <c r="AK294" i="7"/>
  <c r="AJ294" i="7"/>
  <c r="AL294" i="7"/>
  <c r="AI294" i="7"/>
  <c r="AM294" i="7"/>
  <c r="AH294" i="7"/>
  <c r="AX294" i="7"/>
  <c r="AP294" i="7"/>
  <c r="AD295" i="7"/>
  <c r="AY294" i="7"/>
  <c r="AZ294" i="7"/>
  <c r="BA294" i="7"/>
  <c r="Q295" i="7"/>
  <c r="T294" i="7"/>
  <c r="AD1084" i="1"/>
  <c r="AT295" i="7" l="1"/>
  <c r="AU295" i="7"/>
  <c r="AS295" i="7"/>
  <c r="AR295" i="7"/>
  <c r="AQ295" i="7"/>
  <c r="AJ295" i="7"/>
  <c r="AI295" i="7"/>
  <c r="AL295" i="7"/>
  <c r="AK295" i="7"/>
  <c r="AM295" i="7"/>
  <c r="T295" i="7"/>
  <c r="Q296" i="7"/>
  <c r="AH295" i="7"/>
  <c r="AD296" i="7"/>
  <c r="AP295" i="7"/>
  <c r="AX295" i="7"/>
  <c r="BA295" i="7"/>
  <c r="AY295" i="7"/>
  <c r="AZ295" i="7"/>
  <c r="AD1085" i="1"/>
  <c r="AT296" i="7" l="1"/>
  <c r="AR296" i="7"/>
  <c r="AS296" i="7"/>
  <c r="AU296" i="7"/>
  <c r="AQ296" i="7"/>
  <c r="AI296" i="7"/>
  <c r="AL296" i="7"/>
  <c r="AK296" i="7"/>
  <c r="AM296" i="7"/>
  <c r="AJ296" i="7"/>
  <c r="AD1086" i="1"/>
  <c r="T296" i="7"/>
  <c r="Q297" i="7"/>
  <c r="AH296" i="7"/>
  <c r="AX296" i="7"/>
  <c r="AD297" i="7"/>
  <c r="AP296" i="7"/>
  <c r="AY296" i="7"/>
  <c r="AZ296" i="7"/>
  <c r="BA296" i="7"/>
  <c r="AQ297" i="7" l="1"/>
  <c r="AR297" i="7"/>
  <c r="AS297" i="7"/>
  <c r="AT297" i="7"/>
  <c r="AU297" i="7"/>
  <c r="AL297" i="7"/>
  <c r="AJ297" i="7"/>
  <c r="AI297" i="7"/>
  <c r="AK297" i="7"/>
  <c r="AM297" i="7"/>
  <c r="AP297" i="7"/>
  <c r="AX297" i="7"/>
  <c r="AD298" i="7"/>
  <c r="AH297" i="7"/>
  <c r="BA297" i="7"/>
  <c r="AY297" i="7"/>
  <c r="AZ297" i="7"/>
  <c r="Q298" i="7"/>
  <c r="T297" i="7"/>
  <c r="AD1087" i="1"/>
  <c r="AU298" i="7" l="1"/>
  <c r="AS298" i="7"/>
  <c r="AT298" i="7"/>
  <c r="AQ298" i="7"/>
  <c r="AR298" i="7"/>
  <c r="AK298" i="7"/>
  <c r="AL298" i="7"/>
  <c r="AI298" i="7"/>
  <c r="AM298" i="7"/>
  <c r="AJ298" i="7"/>
  <c r="AD1088" i="1"/>
  <c r="AP298" i="7"/>
  <c r="AH298" i="7"/>
  <c r="AX298" i="7"/>
  <c r="AD299" i="7"/>
  <c r="AZ298" i="7"/>
  <c r="BA298" i="7"/>
  <c r="AY298" i="7"/>
  <c r="Q299" i="7"/>
  <c r="T298" i="7"/>
  <c r="AI299" i="7" l="1"/>
  <c r="AK299" i="7"/>
  <c r="AJ299" i="7"/>
  <c r="AM299" i="7"/>
  <c r="AL299" i="7"/>
  <c r="AT299" i="7"/>
  <c r="AU299" i="7"/>
  <c r="AS299" i="7"/>
  <c r="AR299" i="7"/>
  <c r="AQ299" i="7"/>
  <c r="AD300" i="7"/>
  <c r="AP299" i="7"/>
  <c r="AH299" i="7"/>
  <c r="AX299" i="7"/>
  <c r="AY299" i="7"/>
  <c r="AZ299" i="7"/>
  <c r="BA299" i="7"/>
  <c r="AD1089" i="1"/>
  <c r="T299" i="7"/>
  <c r="Q300" i="7"/>
  <c r="AQ300" i="7" l="1"/>
  <c r="AT300" i="7"/>
  <c r="AS300" i="7"/>
  <c r="AU300" i="7"/>
  <c r="AR300" i="7"/>
  <c r="AI300" i="7"/>
  <c r="AM300" i="7"/>
  <c r="AK300" i="7"/>
  <c r="AJ300" i="7"/>
  <c r="AL300" i="7"/>
  <c r="T300" i="7"/>
  <c r="Q301" i="7"/>
  <c r="AD1090" i="1"/>
  <c r="AH300" i="7"/>
  <c r="AX300" i="7"/>
  <c r="AD301" i="7"/>
  <c r="AP300" i="7"/>
  <c r="AZ300" i="7"/>
  <c r="BA300" i="7"/>
  <c r="AY300" i="7"/>
  <c r="AK301" i="7" l="1"/>
  <c r="AL301" i="7"/>
  <c r="AJ301" i="7"/>
  <c r="AI301" i="7"/>
  <c r="AM301" i="7"/>
  <c r="AR301" i="7"/>
  <c r="AT301" i="7"/>
  <c r="AU301" i="7"/>
  <c r="AQ301" i="7"/>
  <c r="AS301" i="7"/>
  <c r="AD1091" i="1"/>
  <c r="AH301" i="7"/>
  <c r="AX301" i="7"/>
  <c r="AD302" i="7"/>
  <c r="AP301" i="7"/>
  <c r="AY301" i="7"/>
  <c r="AZ301" i="7"/>
  <c r="BA301" i="7"/>
  <c r="T301" i="7"/>
  <c r="Q302" i="7"/>
  <c r="AL302" i="7" l="1"/>
  <c r="AJ302" i="7"/>
  <c r="AK302" i="7"/>
  <c r="AI302" i="7"/>
  <c r="AM302" i="7"/>
  <c r="AS302" i="7"/>
  <c r="AQ302" i="7"/>
  <c r="AR302" i="7"/>
  <c r="AU302" i="7"/>
  <c r="AT302" i="7"/>
  <c r="T302" i="7"/>
  <c r="Q303" i="7"/>
  <c r="AH302" i="7"/>
  <c r="AX302" i="7"/>
  <c r="AD303" i="7"/>
  <c r="AP302" i="7"/>
  <c r="AY302" i="7"/>
  <c r="AZ302" i="7"/>
  <c r="BA302" i="7"/>
  <c r="AD1092" i="1"/>
  <c r="AQ303" i="7" l="1"/>
  <c r="AT303" i="7"/>
  <c r="AR303" i="7"/>
  <c r="AU303" i="7"/>
  <c r="AS303" i="7"/>
  <c r="AI303" i="7"/>
  <c r="AK303" i="7"/>
  <c r="AM303" i="7"/>
  <c r="AL303" i="7"/>
  <c r="AJ303" i="7"/>
  <c r="AD1093" i="1"/>
  <c r="AH303" i="7"/>
  <c r="AX303" i="7"/>
  <c r="AD304" i="7"/>
  <c r="AP303" i="7"/>
  <c r="BA303" i="7"/>
  <c r="AY303" i="7"/>
  <c r="AZ303" i="7"/>
  <c r="T303" i="7"/>
  <c r="Q304" i="7"/>
  <c r="AR304" i="7" l="1"/>
  <c r="AT304" i="7"/>
  <c r="AQ304" i="7"/>
  <c r="AU304" i="7"/>
  <c r="AS304" i="7"/>
  <c r="AM304" i="7"/>
  <c r="AL304" i="7"/>
  <c r="AI304" i="7"/>
  <c r="AJ304" i="7"/>
  <c r="AK304" i="7"/>
  <c r="AD1094" i="1"/>
  <c r="AH304" i="7"/>
  <c r="AX304" i="7"/>
  <c r="AD305" i="7"/>
  <c r="AP304" i="7"/>
  <c r="AZ304" i="7"/>
  <c r="AY304" i="7"/>
  <c r="BA304" i="7"/>
  <c r="T304" i="7"/>
  <c r="Q305" i="7"/>
  <c r="AT305" i="7" l="1"/>
  <c r="AR305" i="7"/>
  <c r="AS305" i="7"/>
  <c r="AQ305" i="7"/>
  <c r="AU305" i="7"/>
  <c r="AJ305" i="7"/>
  <c r="AM305" i="7"/>
  <c r="AK305" i="7"/>
  <c r="AL305" i="7"/>
  <c r="AI305" i="7"/>
  <c r="AP305" i="7"/>
  <c r="AX305" i="7"/>
  <c r="AD306" i="7"/>
  <c r="AH305" i="7"/>
  <c r="BA305" i="7"/>
  <c r="AY305" i="7"/>
  <c r="AZ305" i="7"/>
  <c r="AD1095" i="1"/>
  <c r="Q306" i="7"/>
  <c r="T305" i="7"/>
  <c r="AM306" i="7" l="1"/>
  <c r="AL306" i="7"/>
  <c r="AK306" i="7"/>
  <c r="AI306" i="7"/>
  <c r="AJ306" i="7"/>
  <c r="AR306" i="7"/>
  <c r="AS306" i="7"/>
  <c r="AT306" i="7"/>
  <c r="AU306" i="7"/>
  <c r="AQ306" i="7"/>
  <c r="AD1096" i="1"/>
  <c r="Q307" i="7"/>
  <c r="T306" i="7"/>
  <c r="AP306" i="7"/>
  <c r="AH306" i="7"/>
  <c r="AX306" i="7"/>
  <c r="AD307" i="7"/>
  <c r="AZ306" i="7"/>
  <c r="BA306" i="7"/>
  <c r="AY306" i="7"/>
  <c r="AK307" i="7" l="1"/>
  <c r="AM307" i="7"/>
  <c r="AI307" i="7"/>
  <c r="AL307" i="7"/>
  <c r="AJ307" i="7"/>
  <c r="AU307" i="7"/>
  <c r="AT307" i="7"/>
  <c r="AR307" i="7"/>
  <c r="AQ307" i="7"/>
  <c r="AS307" i="7"/>
  <c r="AD1097" i="1"/>
  <c r="AD308" i="7"/>
  <c r="AP307" i="7"/>
  <c r="AH307" i="7"/>
  <c r="AX307" i="7"/>
  <c r="AY307" i="7"/>
  <c r="AZ307" i="7"/>
  <c r="BA307" i="7"/>
  <c r="T307" i="7"/>
  <c r="Q308" i="7"/>
  <c r="AM308" i="7" l="1"/>
  <c r="AK308" i="7"/>
  <c r="AI308" i="7"/>
  <c r="AJ308" i="7"/>
  <c r="AL308" i="7"/>
  <c r="AS308" i="7"/>
  <c r="AR308" i="7"/>
  <c r="AU308" i="7"/>
  <c r="AT308" i="7"/>
  <c r="AQ308" i="7"/>
  <c r="T308" i="7"/>
  <c r="Q309" i="7"/>
  <c r="AD1098" i="1"/>
  <c r="AH308" i="7"/>
  <c r="AX308" i="7"/>
  <c r="AD309" i="7"/>
  <c r="AP308" i="7"/>
  <c r="BA308" i="7"/>
  <c r="AZ308" i="7"/>
  <c r="AY308" i="7"/>
  <c r="AM309" i="7" l="1"/>
  <c r="AJ309" i="7"/>
  <c r="AL309" i="7"/>
  <c r="AK309" i="7"/>
  <c r="AI309" i="7"/>
  <c r="AS309" i="7"/>
  <c r="AU309" i="7"/>
  <c r="AR309" i="7"/>
  <c r="AQ309" i="7"/>
  <c r="AT309" i="7"/>
  <c r="AD1099" i="1"/>
  <c r="AH309" i="7"/>
  <c r="AX309" i="7"/>
  <c r="AD310" i="7"/>
  <c r="AP309" i="7"/>
  <c r="AY309" i="7"/>
  <c r="AZ309" i="7"/>
  <c r="BA309" i="7"/>
  <c r="T309" i="7"/>
  <c r="Q310" i="7"/>
  <c r="AT310" i="7" l="1"/>
  <c r="AU310" i="7"/>
  <c r="AR310" i="7"/>
  <c r="AQ310" i="7"/>
  <c r="AS310" i="7"/>
  <c r="AK310" i="7"/>
  <c r="AJ310" i="7"/>
  <c r="AL310" i="7"/>
  <c r="AM310" i="7"/>
  <c r="AI310" i="7"/>
  <c r="T310" i="7"/>
  <c r="Q311" i="7"/>
  <c r="AH310" i="7"/>
  <c r="AX310" i="7"/>
  <c r="AD311" i="7"/>
  <c r="AP310" i="7"/>
  <c r="AY310" i="7"/>
  <c r="AZ310" i="7"/>
  <c r="BA310" i="7"/>
  <c r="AD1100" i="1"/>
  <c r="AI311" i="7" l="1"/>
  <c r="AL311" i="7"/>
  <c r="AJ311" i="7"/>
  <c r="AM311" i="7"/>
  <c r="AK311" i="7"/>
  <c r="AU311" i="7"/>
  <c r="AR311" i="7"/>
  <c r="AQ311" i="7"/>
  <c r="AT311" i="7"/>
  <c r="AS311" i="7"/>
  <c r="T311" i="7"/>
  <c r="Q312" i="7"/>
  <c r="AH311" i="7"/>
  <c r="AX311" i="7"/>
  <c r="AD312" i="7"/>
  <c r="AP311" i="7"/>
  <c r="AY311" i="7"/>
  <c r="AZ311" i="7"/>
  <c r="BA311" i="7"/>
  <c r="AD1101" i="1"/>
  <c r="AL312" i="7" l="1"/>
  <c r="AK312" i="7"/>
  <c r="AJ312" i="7"/>
  <c r="AM312" i="7"/>
  <c r="AI312" i="7"/>
  <c r="AU312" i="7"/>
  <c r="AR312" i="7"/>
  <c r="AQ312" i="7"/>
  <c r="AT312" i="7"/>
  <c r="AS312" i="7"/>
  <c r="AH312" i="7"/>
  <c r="AX312" i="7"/>
  <c r="AD313" i="7"/>
  <c r="AP312" i="7"/>
  <c r="AZ312" i="7"/>
  <c r="BA312" i="7"/>
  <c r="AY312" i="7"/>
  <c r="AD1102" i="1"/>
  <c r="T312" i="7"/>
  <c r="Q313" i="7"/>
  <c r="AT313" i="7" l="1"/>
  <c r="AR313" i="7"/>
  <c r="AQ313" i="7"/>
  <c r="AS313" i="7"/>
  <c r="AU313" i="7"/>
  <c r="AI313" i="7"/>
  <c r="AL313" i="7"/>
  <c r="AK313" i="7"/>
  <c r="AJ313" i="7"/>
  <c r="AM313" i="7"/>
  <c r="Q314" i="7"/>
  <c r="T313" i="7"/>
  <c r="AP313" i="7"/>
  <c r="AX313" i="7"/>
  <c r="AD314" i="7"/>
  <c r="AH313" i="7"/>
  <c r="BA313" i="7"/>
  <c r="AY313" i="7"/>
  <c r="AZ313" i="7"/>
  <c r="AD1103" i="1"/>
  <c r="AR314" i="7" l="1"/>
  <c r="AS314" i="7"/>
  <c r="AT314" i="7"/>
  <c r="AQ314" i="7"/>
  <c r="AU314" i="7"/>
  <c r="AJ314" i="7"/>
  <c r="AK314" i="7"/>
  <c r="AI314" i="7"/>
  <c r="AL314" i="7"/>
  <c r="AM314" i="7"/>
  <c r="AP314" i="7"/>
  <c r="AH314" i="7"/>
  <c r="AX314" i="7"/>
  <c r="AD315" i="7"/>
  <c r="AZ314" i="7"/>
  <c r="BA314" i="7"/>
  <c r="AY314" i="7"/>
  <c r="AD1104" i="1"/>
  <c r="Q315" i="7"/>
  <c r="T314" i="7"/>
  <c r="AK315" i="7" l="1"/>
  <c r="AM315" i="7"/>
  <c r="AJ315" i="7"/>
  <c r="AI315" i="7"/>
  <c r="AL315" i="7"/>
  <c r="AR315" i="7"/>
  <c r="AS315" i="7"/>
  <c r="AT315" i="7"/>
  <c r="AU315" i="7"/>
  <c r="AQ315" i="7"/>
  <c r="AD316" i="7"/>
  <c r="AP315" i="7"/>
  <c r="AH315" i="7"/>
  <c r="AX315" i="7"/>
  <c r="AY315" i="7"/>
  <c r="AZ315" i="7"/>
  <c r="BA315" i="7"/>
  <c r="T315" i="7"/>
  <c r="Q316" i="7"/>
  <c r="AD1105" i="1"/>
  <c r="AU316" i="7" l="1"/>
  <c r="AR316" i="7"/>
  <c r="AT316" i="7"/>
  <c r="AQ316" i="7"/>
  <c r="AS316" i="7"/>
  <c r="AM316" i="7"/>
  <c r="AJ316" i="7"/>
  <c r="AL316" i="7"/>
  <c r="AK316" i="7"/>
  <c r="AI316" i="7"/>
  <c r="T316" i="7"/>
  <c r="Q317" i="7"/>
  <c r="AD1106" i="1"/>
  <c r="AH316" i="7"/>
  <c r="AX316" i="7"/>
  <c r="AD317" i="7"/>
  <c r="AP316" i="7"/>
  <c r="BA316" i="7"/>
  <c r="AZ316" i="7"/>
  <c r="AY316" i="7"/>
  <c r="AJ317" i="7" l="1"/>
  <c r="AK317" i="7"/>
  <c r="AL317" i="7"/>
  <c r="AI317" i="7"/>
  <c r="AM317" i="7"/>
  <c r="AU317" i="7"/>
  <c r="AR317" i="7"/>
  <c r="AS317" i="7"/>
  <c r="AT317" i="7"/>
  <c r="AQ317" i="7"/>
  <c r="AH317" i="7"/>
  <c r="AX317" i="7"/>
  <c r="AD318" i="7"/>
  <c r="AP317" i="7"/>
  <c r="AY317" i="7"/>
  <c r="AZ317" i="7"/>
  <c r="BA317" i="7"/>
  <c r="AD1107" i="1"/>
  <c r="T317" i="7"/>
  <c r="Q318" i="7"/>
  <c r="AU318" i="7" l="1"/>
  <c r="AT318" i="7"/>
  <c r="AR318" i="7"/>
  <c r="AS318" i="7"/>
  <c r="AQ318" i="7"/>
  <c r="AI318" i="7"/>
  <c r="AL318" i="7"/>
  <c r="AM318" i="7"/>
  <c r="AK318" i="7"/>
  <c r="AJ318" i="7"/>
  <c r="T318" i="7"/>
  <c r="Q319" i="7"/>
  <c r="AH318" i="7"/>
  <c r="AX318" i="7"/>
  <c r="AD319" i="7"/>
  <c r="AP318" i="7"/>
  <c r="AZ318" i="7"/>
  <c r="BA318" i="7"/>
  <c r="AY318" i="7"/>
  <c r="AD1108" i="1"/>
  <c r="AU319" i="7" l="1"/>
  <c r="AS319" i="7"/>
  <c r="AQ319" i="7"/>
  <c r="AR319" i="7"/>
  <c r="AT319" i="7"/>
  <c r="AK319" i="7"/>
  <c r="AJ319" i="7"/>
  <c r="AM319" i="7"/>
  <c r="AL319" i="7"/>
  <c r="AI319" i="7"/>
  <c r="T319" i="7"/>
  <c r="Q320" i="7"/>
  <c r="AH319" i="7"/>
  <c r="AX319" i="7"/>
  <c r="AD320" i="7"/>
  <c r="AP319" i="7"/>
  <c r="AY319" i="7"/>
  <c r="AZ319" i="7"/>
  <c r="BA319" i="7"/>
  <c r="AD1109" i="1"/>
  <c r="AT320" i="7" l="1"/>
  <c r="AU320" i="7"/>
  <c r="AQ320" i="7"/>
  <c r="AR320" i="7"/>
  <c r="AS320" i="7"/>
  <c r="AL320" i="7"/>
  <c r="AK320" i="7"/>
  <c r="AJ320" i="7"/>
  <c r="AM320" i="7"/>
  <c r="AI320" i="7"/>
  <c r="AD1110" i="1"/>
  <c r="AH320" i="7"/>
  <c r="AX320" i="7"/>
  <c r="AD321" i="7"/>
  <c r="AP320" i="7"/>
  <c r="AZ320" i="7"/>
  <c r="AY320" i="7"/>
  <c r="BA320" i="7"/>
  <c r="T320" i="7"/>
  <c r="Q321" i="7"/>
  <c r="AT321" i="7" l="1"/>
  <c r="AQ321" i="7"/>
  <c r="AR321" i="7"/>
  <c r="AU321" i="7"/>
  <c r="AS321" i="7"/>
  <c r="AL321" i="7"/>
  <c r="AK321" i="7"/>
  <c r="AI321" i="7"/>
  <c r="AJ321" i="7"/>
  <c r="AM321" i="7"/>
  <c r="AP321" i="7"/>
  <c r="AX321" i="7"/>
  <c r="AD322" i="7"/>
  <c r="AH321" i="7"/>
  <c r="AY321" i="7"/>
  <c r="AZ321" i="7"/>
  <c r="BA321" i="7"/>
  <c r="AD1111" i="1"/>
  <c r="Q322" i="7"/>
  <c r="T321" i="7"/>
  <c r="AM322" i="7" l="1"/>
  <c r="AL322" i="7"/>
  <c r="AJ322" i="7"/>
  <c r="AK322" i="7"/>
  <c r="AI322" i="7"/>
  <c r="AT322" i="7"/>
  <c r="AQ322" i="7"/>
  <c r="AU322" i="7"/>
  <c r="AR322" i="7"/>
  <c r="AS322" i="7"/>
  <c r="AD1112" i="1"/>
  <c r="Q323" i="7"/>
  <c r="T322" i="7"/>
  <c r="AP322" i="7"/>
  <c r="AH322" i="7"/>
  <c r="AX322" i="7"/>
  <c r="AD323" i="7"/>
  <c r="AZ322" i="7"/>
  <c r="BA322" i="7"/>
  <c r="AY322" i="7"/>
  <c r="AU323" i="7" l="1"/>
  <c r="AT323" i="7"/>
  <c r="AR323" i="7"/>
  <c r="AQ323" i="7"/>
  <c r="AS323" i="7"/>
  <c r="AL323" i="7"/>
  <c r="AM323" i="7"/>
  <c r="AK323" i="7"/>
  <c r="AI323" i="7"/>
  <c r="AJ323" i="7"/>
  <c r="AD324" i="7"/>
  <c r="AP323" i="7"/>
  <c r="AH323" i="7"/>
  <c r="AX323" i="7"/>
  <c r="AY323" i="7"/>
  <c r="AZ323" i="7"/>
  <c r="BA323" i="7"/>
  <c r="AD1113" i="1"/>
  <c r="T323" i="7"/>
  <c r="Q324" i="7"/>
  <c r="AM324" i="7" l="1"/>
  <c r="AJ324" i="7"/>
  <c r="AL324" i="7"/>
  <c r="AI324" i="7"/>
  <c r="AK324" i="7"/>
  <c r="AS324" i="7"/>
  <c r="AR324" i="7"/>
  <c r="AQ324" i="7"/>
  <c r="AU324" i="7"/>
  <c r="AT324" i="7"/>
  <c r="T324" i="7"/>
  <c r="Q325" i="7"/>
  <c r="AD1114" i="1"/>
  <c r="AH324" i="7"/>
  <c r="AX324" i="7"/>
  <c r="AD325" i="7"/>
  <c r="AP324" i="7"/>
  <c r="AZ324" i="7"/>
  <c r="BA324" i="7"/>
  <c r="AY324" i="7"/>
  <c r="AS325" i="7" l="1"/>
  <c r="AQ325" i="7"/>
  <c r="AU325" i="7"/>
  <c r="AT325" i="7"/>
  <c r="AR325" i="7"/>
  <c r="AM325" i="7"/>
  <c r="AK325" i="7"/>
  <c r="AI325" i="7"/>
  <c r="AJ325" i="7"/>
  <c r="AL325" i="7"/>
  <c r="AH325" i="7"/>
  <c r="AX325" i="7"/>
  <c r="AD326" i="7"/>
  <c r="AP325" i="7"/>
  <c r="AY325" i="7"/>
  <c r="AZ325" i="7"/>
  <c r="BA325" i="7"/>
  <c r="AD1115" i="1"/>
  <c r="T325" i="7"/>
  <c r="Q326" i="7"/>
  <c r="AL326" i="7" l="1"/>
  <c r="AM326" i="7"/>
  <c r="AI326" i="7"/>
  <c r="AJ326" i="7"/>
  <c r="AK326" i="7"/>
  <c r="AS326" i="7"/>
  <c r="AR326" i="7"/>
  <c r="AT326" i="7"/>
  <c r="AQ326" i="7"/>
  <c r="AU326" i="7"/>
  <c r="T326" i="7"/>
  <c r="Q327" i="7"/>
  <c r="AH326" i="7"/>
  <c r="AX326" i="7"/>
  <c r="AD327" i="7"/>
  <c r="AP326" i="7"/>
  <c r="AZ326" i="7"/>
  <c r="BA326" i="7"/>
  <c r="AY326" i="7"/>
  <c r="AD1116" i="1"/>
  <c r="AQ327" i="7" l="1"/>
  <c r="AU327" i="7"/>
  <c r="AT327" i="7"/>
  <c r="AR327" i="7"/>
  <c r="AS327" i="7"/>
  <c r="AM327" i="7"/>
  <c r="AI327" i="7"/>
  <c r="AL327" i="7"/>
  <c r="AK327" i="7"/>
  <c r="AJ327" i="7"/>
  <c r="AD1117" i="1"/>
  <c r="AH327" i="7"/>
  <c r="AX327" i="7"/>
  <c r="AD328" i="7"/>
  <c r="AP327" i="7"/>
  <c r="AY327" i="7"/>
  <c r="AZ327" i="7"/>
  <c r="BA327" i="7"/>
  <c r="T327" i="7"/>
  <c r="Q328" i="7"/>
  <c r="AU328" i="7" l="1"/>
  <c r="AS328" i="7"/>
  <c r="AR328" i="7"/>
  <c r="AT328" i="7"/>
  <c r="AQ328" i="7"/>
  <c r="AL328" i="7"/>
  <c r="AJ328" i="7"/>
  <c r="AK328" i="7"/>
  <c r="AI328" i="7"/>
  <c r="AM328" i="7"/>
  <c r="AH328" i="7"/>
  <c r="AX328" i="7"/>
  <c r="AD329" i="7"/>
  <c r="AP328" i="7"/>
  <c r="AY328" i="7"/>
  <c r="AZ328" i="7"/>
  <c r="BA328" i="7"/>
  <c r="AD1118" i="1"/>
  <c r="T328" i="7"/>
  <c r="Q329" i="7"/>
  <c r="AR329" i="7" l="1"/>
  <c r="AQ329" i="7"/>
  <c r="AT329" i="7"/>
  <c r="AU329" i="7"/>
  <c r="AS329" i="7"/>
  <c r="AM329" i="7"/>
  <c r="AL329" i="7"/>
  <c r="AJ329" i="7"/>
  <c r="AI329" i="7"/>
  <c r="AK329" i="7"/>
  <c r="AP329" i="7"/>
  <c r="AX329" i="7"/>
  <c r="AD330" i="7"/>
  <c r="AH329" i="7"/>
  <c r="AY329" i="7"/>
  <c r="AZ329" i="7"/>
  <c r="BA329" i="7"/>
  <c r="AD1119" i="1"/>
  <c r="Q330" i="7"/>
  <c r="T329" i="7"/>
  <c r="AQ330" i="7" l="1"/>
  <c r="AU330" i="7"/>
  <c r="AT330" i="7"/>
  <c r="AS330" i="7"/>
  <c r="AR330" i="7"/>
  <c r="AI330" i="7"/>
  <c r="AK330" i="7"/>
  <c r="AM330" i="7"/>
  <c r="AL330" i="7"/>
  <c r="AJ330" i="7"/>
  <c r="Q331" i="7"/>
  <c r="T330" i="7"/>
  <c r="AD1120" i="1"/>
  <c r="AP330" i="7"/>
  <c r="AH330" i="7"/>
  <c r="AX330" i="7"/>
  <c r="AD331" i="7"/>
  <c r="AZ330" i="7"/>
  <c r="BA330" i="7"/>
  <c r="AY330" i="7"/>
  <c r="AK331" i="7" l="1"/>
  <c r="AM331" i="7"/>
  <c r="AI331" i="7"/>
  <c r="AL331" i="7"/>
  <c r="AJ331" i="7"/>
  <c r="AT331" i="7"/>
  <c r="AR331" i="7"/>
  <c r="AQ331" i="7"/>
  <c r="AS331" i="7"/>
  <c r="AU331" i="7"/>
  <c r="AD1121" i="1"/>
  <c r="AD332" i="7"/>
  <c r="AP331" i="7"/>
  <c r="AH331" i="7"/>
  <c r="AX331" i="7"/>
  <c r="AY331" i="7"/>
  <c r="AZ331" i="7"/>
  <c r="BA331" i="7"/>
  <c r="T331" i="7"/>
  <c r="Q332" i="7"/>
  <c r="AI332" i="7" l="1"/>
  <c r="AK332" i="7"/>
  <c r="AJ332" i="7"/>
  <c r="AM332" i="7"/>
  <c r="AL332" i="7"/>
  <c r="AT332" i="7"/>
  <c r="AS332" i="7"/>
  <c r="AQ332" i="7"/>
  <c r="AU332" i="7"/>
  <c r="AR332" i="7"/>
  <c r="AD1122" i="1"/>
  <c r="AH332" i="7"/>
  <c r="AX332" i="7"/>
  <c r="AD333" i="7"/>
  <c r="AP332" i="7"/>
  <c r="BA332" i="7"/>
  <c r="AZ332" i="7"/>
  <c r="AY332" i="7"/>
  <c r="T332" i="7"/>
  <c r="Q333" i="7"/>
  <c r="AQ333" i="7" l="1"/>
  <c r="AS333" i="7"/>
  <c r="AU333" i="7"/>
  <c r="AT333" i="7"/>
  <c r="AR333" i="7"/>
  <c r="AK333" i="7"/>
  <c r="AL333" i="7"/>
  <c r="AJ333" i="7"/>
  <c r="AM333" i="7"/>
  <c r="AI333" i="7"/>
  <c r="T333" i="7"/>
  <c r="Q334" i="7"/>
  <c r="AH333" i="7"/>
  <c r="AX333" i="7"/>
  <c r="AD334" i="7"/>
  <c r="AP333" i="7"/>
  <c r="AY333" i="7"/>
  <c r="AZ333" i="7"/>
  <c r="BA333" i="7"/>
  <c r="AD1123" i="1"/>
  <c r="AS334" i="7" l="1"/>
  <c r="AR334" i="7"/>
  <c r="AQ334" i="7"/>
  <c r="AT334" i="7"/>
  <c r="AU334" i="7"/>
  <c r="AI334" i="7"/>
  <c r="AM334" i="7"/>
  <c r="AJ334" i="7"/>
  <c r="AL334" i="7"/>
  <c r="AK334" i="7"/>
  <c r="AH334" i="7"/>
  <c r="AX334" i="7"/>
  <c r="AD335" i="7"/>
  <c r="AP334" i="7"/>
  <c r="AZ334" i="7"/>
  <c r="BA334" i="7"/>
  <c r="AY334" i="7"/>
  <c r="AD1124" i="1"/>
  <c r="T334" i="7"/>
  <c r="Q335" i="7"/>
  <c r="AS335" i="7" l="1"/>
  <c r="AQ335" i="7"/>
  <c r="AU335" i="7"/>
  <c r="AR335" i="7"/>
  <c r="AT335" i="7"/>
  <c r="AJ335" i="7"/>
  <c r="AK335" i="7"/>
  <c r="AM335" i="7"/>
  <c r="AI335" i="7"/>
  <c r="AL335" i="7"/>
  <c r="T335" i="7"/>
  <c r="Q336" i="7"/>
  <c r="AP335" i="7"/>
  <c r="AH335" i="7"/>
  <c r="AD336" i="7"/>
  <c r="AX335" i="7"/>
  <c r="AZ335" i="7"/>
  <c r="BA335" i="7"/>
  <c r="AY335" i="7"/>
  <c r="AD1125" i="1"/>
  <c r="AM336" i="7" l="1"/>
  <c r="AK336" i="7"/>
  <c r="AJ336" i="7"/>
  <c r="AI336" i="7"/>
  <c r="AL336" i="7"/>
  <c r="AS336" i="7"/>
  <c r="AU336" i="7"/>
  <c r="AR336" i="7"/>
  <c r="AT336" i="7"/>
  <c r="AQ336" i="7"/>
  <c r="AX336" i="7"/>
  <c r="AD337" i="7"/>
  <c r="AP336" i="7"/>
  <c r="AH336" i="7"/>
  <c r="AZ336" i="7"/>
  <c r="BA336" i="7"/>
  <c r="AY336" i="7"/>
  <c r="AD1126" i="1"/>
  <c r="Q337" i="7"/>
  <c r="T336" i="7"/>
  <c r="AK337" i="7" l="1"/>
  <c r="AI337" i="7"/>
  <c r="AL337" i="7"/>
  <c r="AM337" i="7"/>
  <c r="AJ337" i="7"/>
  <c r="AU337" i="7"/>
  <c r="AT337" i="7"/>
  <c r="AR337" i="7"/>
  <c r="AQ337" i="7"/>
  <c r="AS337" i="7"/>
  <c r="T337" i="7"/>
  <c r="Q338" i="7"/>
  <c r="AD1127" i="1"/>
  <c r="AH337" i="7"/>
  <c r="AX337" i="7"/>
  <c r="AP337" i="7"/>
  <c r="AD338" i="7"/>
  <c r="AY337" i="7"/>
  <c r="AZ337" i="7"/>
  <c r="BA337" i="7"/>
  <c r="AT338" i="7" l="1"/>
  <c r="AS338" i="7"/>
  <c r="AU338" i="7"/>
  <c r="AR338" i="7"/>
  <c r="AQ338" i="7"/>
  <c r="AK338" i="7"/>
  <c r="AJ338" i="7"/>
  <c r="AL338" i="7"/>
  <c r="AM338" i="7"/>
  <c r="AI338" i="7"/>
  <c r="Q339" i="7"/>
  <c r="T338" i="7"/>
  <c r="AP338" i="7"/>
  <c r="AH338" i="7"/>
  <c r="AX338" i="7"/>
  <c r="AD339" i="7"/>
  <c r="BA338" i="7"/>
  <c r="AY338" i="7"/>
  <c r="AZ338" i="7"/>
  <c r="AD1128" i="1"/>
  <c r="AR339" i="7" l="1"/>
  <c r="AT339" i="7"/>
  <c r="AS339" i="7"/>
  <c r="AQ339" i="7"/>
  <c r="AU339" i="7"/>
  <c r="AK339" i="7"/>
  <c r="AI339" i="7"/>
  <c r="AL339" i="7"/>
  <c r="AM339" i="7"/>
  <c r="AJ339" i="7"/>
  <c r="AD340" i="7"/>
  <c r="AX339" i="7"/>
  <c r="AP339" i="7"/>
  <c r="AH339" i="7"/>
  <c r="AZ339" i="7"/>
  <c r="BA339" i="7"/>
  <c r="AY339" i="7"/>
  <c r="AD1129" i="1"/>
  <c r="T339" i="7"/>
  <c r="Q340" i="7"/>
  <c r="AL340" i="7" l="1"/>
  <c r="AI340" i="7"/>
  <c r="AK340" i="7"/>
  <c r="AM340" i="7"/>
  <c r="AJ340" i="7"/>
  <c r="AS340" i="7"/>
  <c r="AQ340" i="7"/>
  <c r="AT340" i="7"/>
  <c r="AU340" i="7"/>
  <c r="AR340" i="7"/>
  <c r="T340" i="7"/>
  <c r="Q341" i="7"/>
  <c r="AD1130" i="1"/>
  <c r="AD341" i="7"/>
  <c r="AP340" i="7"/>
  <c r="AH340" i="7"/>
  <c r="AX340" i="7"/>
  <c r="AY340" i="7"/>
  <c r="AZ340" i="7"/>
  <c r="BA340" i="7"/>
  <c r="AU341" i="7" l="1"/>
  <c r="AT341" i="7"/>
  <c r="AQ341" i="7"/>
  <c r="AS341" i="7"/>
  <c r="AR341" i="7"/>
  <c r="AM341" i="7"/>
  <c r="AI341" i="7"/>
  <c r="AJ341" i="7"/>
  <c r="AL341" i="7"/>
  <c r="AK341" i="7"/>
  <c r="AD1131" i="1"/>
  <c r="AX341" i="7"/>
  <c r="AP341" i="7"/>
  <c r="AH341" i="7"/>
  <c r="AD342" i="7"/>
  <c r="BA341" i="7"/>
  <c r="AZ341" i="7"/>
  <c r="AY341" i="7"/>
  <c r="Q342" i="7"/>
  <c r="T341" i="7"/>
  <c r="AT342" i="7" l="1"/>
  <c r="AR342" i="7"/>
  <c r="AS342" i="7"/>
  <c r="AU342" i="7"/>
  <c r="AQ342" i="7"/>
  <c r="AL342" i="7"/>
  <c r="AM342" i="7"/>
  <c r="AJ342" i="7"/>
  <c r="AK342" i="7"/>
  <c r="AI342" i="7"/>
  <c r="AD343" i="7"/>
  <c r="AP342" i="7"/>
  <c r="AH342" i="7"/>
  <c r="AX342" i="7"/>
  <c r="AY342" i="7"/>
  <c r="AZ342" i="7"/>
  <c r="BA342" i="7"/>
  <c r="AD1132" i="1"/>
  <c r="T342" i="7"/>
  <c r="Q343" i="7"/>
  <c r="AM343" i="7" l="1"/>
  <c r="AJ343" i="7"/>
  <c r="AI343" i="7"/>
  <c r="AL343" i="7"/>
  <c r="AK343" i="7"/>
  <c r="AS343" i="7"/>
  <c r="AU343" i="7"/>
  <c r="AT343" i="7"/>
  <c r="AR343" i="7"/>
  <c r="AQ343" i="7"/>
  <c r="T343" i="7"/>
  <c r="Q344" i="7"/>
  <c r="AD1133" i="1"/>
  <c r="AX343" i="7"/>
  <c r="AD344" i="7"/>
  <c r="AP343" i="7"/>
  <c r="AH343" i="7"/>
  <c r="AZ343" i="7"/>
  <c r="BA343" i="7"/>
  <c r="AY343" i="7"/>
  <c r="AL344" i="7" l="1"/>
  <c r="AK344" i="7"/>
  <c r="AI344" i="7"/>
  <c r="AM344" i="7"/>
  <c r="AJ344" i="7"/>
  <c r="AQ344" i="7"/>
  <c r="AR344" i="7"/>
  <c r="AU344" i="7"/>
  <c r="AT344" i="7"/>
  <c r="AS344" i="7"/>
  <c r="AH344" i="7"/>
  <c r="AX344" i="7"/>
  <c r="AD345" i="7"/>
  <c r="AP344" i="7"/>
  <c r="AZ344" i="7"/>
  <c r="AY344" i="7"/>
  <c r="BA344" i="7"/>
  <c r="T344" i="7"/>
  <c r="Q345" i="7"/>
  <c r="AD1134" i="1"/>
  <c r="AU345" i="7" l="1"/>
  <c r="AT345" i="7"/>
  <c r="AQ345" i="7"/>
  <c r="AS345" i="7"/>
  <c r="AR345" i="7"/>
  <c r="AJ345" i="7"/>
  <c r="AI345" i="7"/>
  <c r="AL345" i="7"/>
  <c r="AK345" i="7"/>
  <c r="AM345" i="7"/>
  <c r="Q346" i="7"/>
  <c r="T345" i="7"/>
  <c r="AH345" i="7"/>
  <c r="AX345" i="7"/>
  <c r="AP345" i="7"/>
  <c r="AD346" i="7"/>
  <c r="BA345" i="7"/>
  <c r="AZ345" i="7"/>
  <c r="AY345" i="7"/>
  <c r="AD1135" i="1"/>
  <c r="AJ346" i="7" l="1"/>
  <c r="AL346" i="7"/>
  <c r="AI346" i="7"/>
  <c r="AK346" i="7"/>
  <c r="AM346" i="7"/>
  <c r="AU346" i="7"/>
  <c r="AS346" i="7"/>
  <c r="AQ346" i="7"/>
  <c r="AR346" i="7"/>
  <c r="AT346" i="7"/>
  <c r="AP346" i="7"/>
  <c r="AH346" i="7"/>
  <c r="AD347" i="7"/>
  <c r="AX346" i="7"/>
  <c r="AY346" i="7"/>
  <c r="AZ346" i="7"/>
  <c r="BA346" i="7"/>
  <c r="AD1136" i="1"/>
  <c r="Q347" i="7"/>
  <c r="T346" i="7"/>
  <c r="AM347" i="7" l="1"/>
  <c r="AI347" i="7"/>
  <c r="AJ347" i="7"/>
  <c r="AK347" i="7"/>
  <c r="AL347" i="7"/>
  <c r="AU347" i="7"/>
  <c r="AS347" i="7"/>
  <c r="AR347" i="7"/>
  <c r="AT347" i="7"/>
  <c r="AQ347" i="7"/>
  <c r="T347" i="7"/>
  <c r="Q348" i="7"/>
  <c r="AX347" i="7"/>
  <c r="AD348" i="7"/>
  <c r="AP347" i="7"/>
  <c r="AH347" i="7"/>
  <c r="BA347" i="7"/>
  <c r="AZ347" i="7"/>
  <c r="AY347" i="7"/>
  <c r="AD1137" i="1"/>
  <c r="AI348" i="7" l="1"/>
  <c r="AL348" i="7"/>
  <c r="AK348" i="7"/>
  <c r="AM348" i="7"/>
  <c r="AJ348" i="7"/>
  <c r="AR348" i="7"/>
  <c r="AU348" i="7"/>
  <c r="AT348" i="7"/>
  <c r="AQ348" i="7"/>
  <c r="AS348" i="7"/>
  <c r="AD1138" i="1"/>
  <c r="AD349" i="7"/>
  <c r="AP348" i="7"/>
  <c r="AH348" i="7"/>
  <c r="AX348" i="7"/>
  <c r="AZ348" i="7"/>
  <c r="AY348" i="7"/>
  <c r="BA348" i="7"/>
  <c r="T348" i="7"/>
  <c r="Q349" i="7"/>
  <c r="AJ349" i="7" l="1"/>
  <c r="AK349" i="7"/>
  <c r="AM349" i="7"/>
  <c r="AI349" i="7"/>
  <c r="AL349" i="7"/>
  <c r="AU349" i="7"/>
  <c r="AT349" i="7"/>
  <c r="AS349" i="7"/>
  <c r="AR349" i="7"/>
  <c r="AQ349" i="7"/>
  <c r="AD1139" i="1"/>
  <c r="Q350" i="7"/>
  <c r="T349" i="7"/>
  <c r="AX349" i="7"/>
  <c r="AP349" i="7"/>
  <c r="AH349" i="7"/>
  <c r="AD350" i="7"/>
  <c r="BA349" i="7"/>
  <c r="AZ349" i="7"/>
  <c r="AY349" i="7"/>
  <c r="AK350" i="7" l="1"/>
  <c r="AM350" i="7"/>
  <c r="AJ350" i="7"/>
  <c r="AL350" i="7"/>
  <c r="AI350" i="7"/>
  <c r="AQ350" i="7"/>
  <c r="AS350" i="7"/>
  <c r="AU350" i="7"/>
  <c r="AR350" i="7"/>
  <c r="AT350" i="7"/>
  <c r="T350" i="7"/>
  <c r="Q351" i="7"/>
  <c r="AD1140" i="1"/>
  <c r="AD351" i="7"/>
  <c r="AP350" i="7"/>
  <c r="AH350" i="7"/>
  <c r="AX350" i="7"/>
  <c r="AY350" i="7"/>
  <c r="AZ350" i="7"/>
  <c r="BA350" i="7"/>
  <c r="AS351" i="7" l="1"/>
  <c r="AT351" i="7"/>
  <c r="AQ351" i="7"/>
  <c r="AU351" i="7"/>
  <c r="AR351" i="7"/>
  <c r="AM351" i="7"/>
  <c r="AI351" i="7"/>
  <c r="AK351" i="7"/>
  <c r="AJ351" i="7"/>
  <c r="AL351" i="7"/>
  <c r="AD1141" i="1"/>
  <c r="AX351" i="7"/>
  <c r="AD352" i="7"/>
  <c r="AP351" i="7"/>
  <c r="AH351" i="7"/>
  <c r="BA351" i="7"/>
  <c r="AZ351" i="7"/>
  <c r="AY351" i="7"/>
  <c r="T351" i="7"/>
  <c r="Q352" i="7"/>
  <c r="AK352" i="7" l="1"/>
  <c r="AI352" i="7"/>
  <c r="AM352" i="7"/>
  <c r="AL352" i="7"/>
  <c r="AJ352" i="7"/>
  <c r="AU352" i="7"/>
  <c r="AS352" i="7"/>
  <c r="AT352" i="7"/>
  <c r="AR352" i="7"/>
  <c r="AQ352" i="7"/>
  <c r="AH352" i="7"/>
  <c r="AX352" i="7"/>
  <c r="AD353" i="7"/>
  <c r="AP352" i="7"/>
  <c r="AY352" i="7"/>
  <c r="BA352" i="7"/>
  <c r="AZ352" i="7"/>
  <c r="AD1142" i="1"/>
  <c r="T352" i="7"/>
  <c r="Q353" i="7"/>
  <c r="AR353" i="7" l="1"/>
  <c r="AQ353" i="7"/>
  <c r="AS353" i="7"/>
  <c r="AU353" i="7"/>
  <c r="AT353" i="7"/>
  <c r="AJ353" i="7"/>
  <c r="AI353" i="7"/>
  <c r="AL353" i="7"/>
  <c r="AM353" i="7"/>
  <c r="AK353" i="7"/>
  <c r="Q354" i="7"/>
  <c r="T353" i="7"/>
  <c r="AH353" i="7"/>
  <c r="AX353" i="7"/>
  <c r="AP353" i="7"/>
  <c r="AD354" i="7"/>
  <c r="BA353" i="7"/>
  <c r="AZ353" i="7"/>
  <c r="AY353" i="7"/>
  <c r="AD1143" i="1"/>
  <c r="AQ354" i="7" l="1"/>
  <c r="AT354" i="7"/>
  <c r="AU354" i="7"/>
  <c r="AR354" i="7"/>
  <c r="AS354" i="7"/>
  <c r="AK354" i="7"/>
  <c r="AM354" i="7"/>
  <c r="AJ354" i="7"/>
  <c r="AL354" i="7"/>
  <c r="AI354" i="7"/>
  <c r="AP354" i="7"/>
  <c r="AH354" i="7"/>
  <c r="AD355" i="7"/>
  <c r="AX354" i="7"/>
  <c r="AZ354" i="7"/>
  <c r="BA354" i="7"/>
  <c r="AY354" i="7"/>
  <c r="AD1144" i="1"/>
  <c r="Q355" i="7"/>
  <c r="T354" i="7"/>
  <c r="AS355" i="7" l="1"/>
  <c r="AQ355" i="7"/>
  <c r="AT355" i="7"/>
  <c r="AU355" i="7"/>
  <c r="AR355" i="7"/>
  <c r="AJ355" i="7"/>
  <c r="AI355" i="7"/>
  <c r="AL355" i="7"/>
  <c r="AK355" i="7"/>
  <c r="AM355" i="7"/>
  <c r="AX355" i="7"/>
  <c r="AD356" i="7"/>
  <c r="AP355" i="7"/>
  <c r="AH355" i="7"/>
  <c r="AZ355" i="7"/>
  <c r="AY355" i="7"/>
  <c r="BA355" i="7"/>
  <c r="AD1145" i="1"/>
  <c r="T355" i="7"/>
  <c r="Q356" i="7"/>
  <c r="AI356" i="7" l="1"/>
  <c r="AJ356" i="7"/>
  <c r="AK356" i="7"/>
  <c r="AM356" i="7"/>
  <c r="AL356" i="7"/>
  <c r="AS356" i="7"/>
  <c r="AR356" i="7"/>
  <c r="AT356" i="7"/>
  <c r="AU356" i="7"/>
  <c r="AQ356" i="7"/>
  <c r="T356" i="7"/>
  <c r="Q357" i="7"/>
  <c r="AD1146" i="1"/>
  <c r="AD357" i="7"/>
  <c r="AP356" i="7"/>
  <c r="AH356" i="7"/>
  <c r="AX356" i="7"/>
  <c r="AZ356" i="7"/>
  <c r="AY356" i="7"/>
  <c r="BA356" i="7"/>
  <c r="AI357" i="7" l="1"/>
  <c r="AM357" i="7"/>
  <c r="AK357" i="7"/>
  <c r="AL357" i="7"/>
  <c r="AJ357" i="7"/>
  <c r="AS357" i="7"/>
  <c r="AT357" i="7"/>
  <c r="AR357" i="7"/>
  <c r="AQ357" i="7"/>
  <c r="AU357" i="7"/>
  <c r="AD1147" i="1"/>
  <c r="AX357" i="7"/>
  <c r="AP357" i="7"/>
  <c r="AH357" i="7"/>
  <c r="AD358" i="7"/>
  <c r="BA357" i="7"/>
  <c r="AZ357" i="7"/>
  <c r="AY357" i="7"/>
  <c r="Q358" i="7"/>
  <c r="T357" i="7"/>
  <c r="AU358" i="7" l="1"/>
  <c r="AT358" i="7"/>
  <c r="AQ358" i="7"/>
  <c r="AS358" i="7"/>
  <c r="AR358" i="7"/>
  <c r="AI358" i="7"/>
  <c r="AL358" i="7"/>
  <c r="AM358" i="7"/>
  <c r="AJ358" i="7"/>
  <c r="AK358" i="7"/>
  <c r="AD1148" i="1"/>
  <c r="T358" i="7"/>
  <c r="Q359" i="7"/>
  <c r="AD359" i="7"/>
  <c r="AP358" i="7"/>
  <c r="AH358" i="7"/>
  <c r="AX358" i="7"/>
  <c r="AZ358" i="7"/>
  <c r="BA358" i="7"/>
  <c r="AY358" i="7"/>
  <c r="AU359" i="7" l="1"/>
  <c r="AQ359" i="7"/>
  <c r="AS359" i="7"/>
  <c r="AR359" i="7"/>
  <c r="AT359" i="7"/>
  <c r="AK359" i="7"/>
  <c r="AM359" i="7"/>
  <c r="AJ359" i="7"/>
  <c r="AL359" i="7"/>
  <c r="AI359" i="7"/>
  <c r="AD1149" i="1"/>
  <c r="AX359" i="7"/>
  <c r="AD360" i="7"/>
  <c r="AP359" i="7"/>
  <c r="AH359" i="7"/>
  <c r="AZ359" i="7"/>
  <c r="BA359" i="7"/>
  <c r="AY359" i="7"/>
  <c r="T359" i="7"/>
  <c r="Q360" i="7"/>
  <c r="AU360" i="7" l="1"/>
  <c r="AQ360" i="7"/>
  <c r="AS360" i="7"/>
  <c r="AT360" i="7"/>
  <c r="AR360" i="7"/>
  <c r="AK360" i="7"/>
  <c r="AM360" i="7"/>
  <c r="AL360" i="7"/>
  <c r="AJ360" i="7"/>
  <c r="AI360" i="7"/>
  <c r="AD1150" i="1"/>
  <c r="T360" i="7"/>
  <c r="Q361" i="7"/>
  <c r="AH360" i="7"/>
  <c r="AX360" i="7"/>
  <c r="AD361" i="7"/>
  <c r="AP360" i="7"/>
  <c r="AY360" i="7"/>
  <c r="BA360" i="7"/>
  <c r="AZ360" i="7"/>
  <c r="AS361" i="7" l="1"/>
  <c r="AQ361" i="7"/>
  <c r="AT361" i="7"/>
  <c r="AR361" i="7"/>
  <c r="AU361" i="7"/>
  <c r="AJ361" i="7"/>
  <c r="AI361" i="7"/>
  <c r="AL361" i="7"/>
  <c r="AM361" i="7"/>
  <c r="AK361" i="7"/>
  <c r="Q362" i="7"/>
  <c r="T361" i="7"/>
  <c r="AH361" i="7"/>
  <c r="AX361" i="7"/>
  <c r="AP361" i="7"/>
  <c r="AD362" i="7"/>
  <c r="BA361" i="7"/>
  <c r="AZ361" i="7"/>
  <c r="AY361" i="7"/>
  <c r="AD1151" i="1"/>
  <c r="AU362" i="7" l="1"/>
  <c r="AT362" i="7"/>
  <c r="AQ362" i="7"/>
  <c r="AR362" i="7"/>
  <c r="AS362" i="7"/>
  <c r="AI362" i="7"/>
  <c r="AJ362" i="7"/>
  <c r="AM362" i="7"/>
  <c r="AK362" i="7"/>
  <c r="AL362" i="7"/>
  <c r="AP362" i="7"/>
  <c r="AH362" i="7"/>
  <c r="AD363" i="7"/>
  <c r="AX362" i="7"/>
  <c r="AZ362" i="7"/>
  <c r="BA362" i="7"/>
  <c r="AY362" i="7"/>
  <c r="AD1152" i="1"/>
  <c r="Q363" i="7"/>
  <c r="T362" i="7"/>
  <c r="AS363" i="7" l="1"/>
  <c r="AU363" i="7"/>
  <c r="AT363" i="7"/>
  <c r="AQ363" i="7"/>
  <c r="AR363" i="7"/>
  <c r="AJ363" i="7"/>
  <c r="AK363" i="7"/>
  <c r="AM363" i="7"/>
  <c r="AL363" i="7"/>
  <c r="AI363" i="7"/>
  <c r="T363" i="7"/>
  <c r="Q364" i="7"/>
  <c r="AX363" i="7"/>
  <c r="AD364" i="7"/>
  <c r="AP363" i="7"/>
  <c r="AH363" i="7"/>
  <c r="AZ363" i="7"/>
  <c r="AY363" i="7"/>
  <c r="BA363" i="7"/>
  <c r="AD1153" i="1"/>
  <c r="AS364" i="7" l="1"/>
  <c r="AQ364" i="7"/>
  <c r="AT364" i="7"/>
  <c r="AR364" i="7"/>
  <c r="AU364" i="7"/>
  <c r="AL364" i="7"/>
  <c r="AJ364" i="7"/>
  <c r="AM364" i="7"/>
  <c r="AK364" i="7"/>
  <c r="AI364" i="7"/>
  <c r="T364" i="7"/>
  <c r="Q365" i="7"/>
  <c r="AD1154" i="1"/>
  <c r="AD365" i="7"/>
  <c r="AP364" i="7"/>
  <c r="AH364" i="7"/>
  <c r="AX364" i="7"/>
  <c r="AY364" i="7"/>
  <c r="BA364" i="7"/>
  <c r="AZ364" i="7"/>
  <c r="AK365" i="7" l="1"/>
  <c r="AM365" i="7"/>
  <c r="AL365" i="7"/>
  <c r="AJ365" i="7"/>
  <c r="AI365" i="7"/>
  <c r="AQ365" i="7"/>
  <c r="AR365" i="7"/>
  <c r="AT365" i="7"/>
  <c r="AS365" i="7"/>
  <c r="AU365" i="7"/>
  <c r="AD1155" i="1"/>
  <c r="AX365" i="7"/>
  <c r="AP365" i="7"/>
  <c r="AH365" i="7"/>
  <c r="AD366" i="7"/>
  <c r="BA365" i="7"/>
  <c r="AZ365" i="7"/>
  <c r="AY365" i="7"/>
  <c r="Q366" i="7"/>
  <c r="T365" i="7"/>
  <c r="AJ366" i="7" l="1"/>
  <c r="AI366" i="7"/>
  <c r="AM366" i="7"/>
  <c r="AK366" i="7"/>
  <c r="AL366" i="7"/>
  <c r="AU366" i="7"/>
  <c r="AR366" i="7"/>
  <c r="AQ366" i="7"/>
  <c r="AT366" i="7"/>
  <c r="AS366" i="7"/>
  <c r="T366" i="7"/>
  <c r="Q367" i="7"/>
  <c r="AD367" i="7"/>
  <c r="AP366" i="7"/>
  <c r="AH366" i="7"/>
  <c r="AX366" i="7"/>
  <c r="AZ366" i="7"/>
  <c r="BA366" i="7"/>
  <c r="AY366" i="7"/>
  <c r="AD1156" i="1"/>
  <c r="AL367" i="7" l="1"/>
  <c r="AI367" i="7"/>
  <c r="AM367" i="7"/>
  <c r="AK367" i="7"/>
  <c r="AJ367" i="7"/>
  <c r="AQ367" i="7"/>
  <c r="AR367" i="7"/>
  <c r="AU367" i="7"/>
  <c r="AS367" i="7"/>
  <c r="AT367" i="7"/>
  <c r="AD1157" i="1"/>
  <c r="AX367" i="7"/>
  <c r="AD368" i="7"/>
  <c r="AP367" i="7"/>
  <c r="AH367" i="7"/>
  <c r="AZ367" i="7"/>
  <c r="AY367" i="7"/>
  <c r="BA367" i="7"/>
  <c r="T367" i="7"/>
  <c r="Q368" i="7"/>
  <c r="AL368" i="7" l="1"/>
  <c r="AK368" i="7"/>
  <c r="AJ368" i="7"/>
  <c r="AM368" i="7"/>
  <c r="AI368" i="7"/>
  <c r="AR368" i="7"/>
  <c r="AS368" i="7"/>
  <c r="AQ368" i="7"/>
  <c r="AT368" i="7"/>
  <c r="AU368" i="7"/>
  <c r="AH368" i="7"/>
  <c r="AX368" i="7"/>
  <c r="AD369" i="7"/>
  <c r="AP368" i="7"/>
  <c r="AY368" i="7"/>
  <c r="BA368" i="7"/>
  <c r="AZ368" i="7"/>
  <c r="AD1158" i="1"/>
  <c r="T368" i="7"/>
  <c r="Q369" i="7"/>
  <c r="AI369" i="7" l="1"/>
  <c r="AK369" i="7"/>
  <c r="AJ369" i="7"/>
  <c r="AM369" i="7"/>
  <c r="AL369" i="7"/>
  <c r="AU369" i="7"/>
  <c r="AT369" i="7"/>
  <c r="AQ369" i="7"/>
  <c r="AS369" i="7"/>
  <c r="AR369" i="7"/>
  <c r="Q370" i="7"/>
  <c r="T369" i="7"/>
  <c r="AH369" i="7"/>
  <c r="AX369" i="7"/>
  <c r="AP369" i="7"/>
  <c r="AD370" i="7"/>
  <c r="BA369" i="7"/>
  <c r="AZ369" i="7"/>
  <c r="AY369" i="7"/>
  <c r="AD1159" i="1"/>
  <c r="AM370" i="7" l="1"/>
  <c r="AJ370" i="7"/>
  <c r="AL370" i="7"/>
  <c r="AI370" i="7"/>
  <c r="AK370" i="7"/>
  <c r="AT370" i="7"/>
  <c r="AQ370" i="7"/>
  <c r="AR370" i="7"/>
  <c r="AS370" i="7"/>
  <c r="AU370" i="7"/>
  <c r="AP370" i="7"/>
  <c r="AH370" i="7"/>
  <c r="AD371" i="7"/>
  <c r="AX370" i="7"/>
  <c r="AZ370" i="7"/>
  <c r="AY370" i="7"/>
  <c r="BA370" i="7"/>
  <c r="AD1160" i="1"/>
  <c r="Q371" i="7"/>
  <c r="T370" i="7"/>
  <c r="AM371" i="7" l="1"/>
  <c r="AL371" i="7"/>
  <c r="AI371" i="7"/>
  <c r="AJ371" i="7"/>
  <c r="AK371" i="7"/>
  <c r="AR371" i="7"/>
  <c r="AS371" i="7"/>
  <c r="AQ371" i="7"/>
  <c r="AU371" i="7"/>
  <c r="AT371" i="7"/>
  <c r="T371" i="7"/>
  <c r="Q372" i="7"/>
  <c r="AX371" i="7"/>
  <c r="AD372" i="7"/>
  <c r="AP371" i="7"/>
  <c r="AH371" i="7"/>
  <c r="BA371" i="7"/>
  <c r="AY371" i="7"/>
  <c r="AZ371" i="7"/>
  <c r="AD1161" i="1"/>
  <c r="AR372" i="7" l="1"/>
  <c r="AU372" i="7"/>
  <c r="AS372" i="7"/>
  <c r="AT372" i="7"/>
  <c r="AQ372" i="7"/>
  <c r="AJ372" i="7"/>
  <c r="AL372" i="7"/>
  <c r="AI372" i="7"/>
  <c r="AK372" i="7"/>
  <c r="AM372" i="7"/>
  <c r="AD1162" i="1"/>
  <c r="AD373" i="7"/>
  <c r="AP372" i="7"/>
  <c r="AH372" i="7"/>
  <c r="AX372" i="7"/>
  <c r="AY372" i="7"/>
  <c r="BA372" i="7"/>
  <c r="AZ372" i="7"/>
  <c r="T372" i="7"/>
  <c r="Q373" i="7"/>
  <c r="AR373" i="7" l="1"/>
  <c r="AU373" i="7"/>
  <c r="AQ373" i="7"/>
  <c r="AT373" i="7"/>
  <c r="AS373" i="7"/>
  <c r="AK373" i="7"/>
  <c r="AJ373" i="7"/>
  <c r="AM373" i="7"/>
  <c r="AL373" i="7"/>
  <c r="AI373" i="7"/>
  <c r="AD1163" i="1"/>
  <c r="AX373" i="7"/>
  <c r="AP373" i="7"/>
  <c r="AH373" i="7"/>
  <c r="AD374" i="7"/>
  <c r="AZ373" i="7"/>
  <c r="AY373" i="7"/>
  <c r="BA373" i="7"/>
  <c r="Q374" i="7"/>
  <c r="T373" i="7"/>
  <c r="AM374" i="7" l="1"/>
  <c r="AJ374" i="7"/>
  <c r="AL374" i="7"/>
  <c r="AI374" i="7"/>
  <c r="AK374" i="7"/>
  <c r="AS374" i="7"/>
  <c r="AT374" i="7"/>
  <c r="AU374" i="7"/>
  <c r="AQ374" i="7"/>
  <c r="AR374" i="7"/>
  <c r="AD1164" i="1"/>
  <c r="AD375" i="7"/>
  <c r="AP374" i="7"/>
  <c r="AH374" i="7"/>
  <c r="AX374" i="7"/>
  <c r="AY374" i="7"/>
  <c r="AZ374" i="7"/>
  <c r="BA374" i="7"/>
  <c r="T374" i="7"/>
  <c r="Q375" i="7"/>
  <c r="AK375" i="7" l="1"/>
  <c r="AI375" i="7"/>
  <c r="AJ375" i="7"/>
  <c r="AL375" i="7"/>
  <c r="AM375" i="7"/>
  <c r="AQ375" i="7"/>
  <c r="AR375" i="7"/>
  <c r="AT375" i="7"/>
  <c r="AU375" i="7"/>
  <c r="AS375" i="7"/>
  <c r="AX375" i="7"/>
  <c r="AD376" i="7"/>
  <c r="AP375" i="7"/>
  <c r="AH375" i="7"/>
  <c r="BA375" i="7"/>
  <c r="AY375" i="7"/>
  <c r="AZ375" i="7"/>
  <c r="T375" i="7"/>
  <c r="Q376" i="7"/>
  <c r="AD1165" i="1"/>
  <c r="AS376" i="7" l="1"/>
  <c r="AT376" i="7"/>
  <c r="AQ376" i="7"/>
  <c r="AU376" i="7"/>
  <c r="AR376" i="7"/>
  <c r="AK376" i="7"/>
  <c r="AM376" i="7"/>
  <c r="AI376" i="7"/>
  <c r="AJ376" i="7"/>
  <c r="AL376" i="7"/>
  <c r="T376" i="7"/>
  <c r="Q377" i="7"/>
  <c r="AD1166" i="1"/>
  <c r="AH376" i="7"/>
  <c r="AX376" i="7"/>
  <c r="AD377" i="7"/>
  <c r="AP376" i="7"/>
  <c r="AY376" i="7"/>
  <c r="BA376" i="7"/>
  <c r="AZ376" i="7"/>
  <c r="AQ377" i="7" l="1"/>
  <c r="AT377" i="7"/>
  <c r="AU377" i="7"/>
  <c r="AR377" i="7"/>
  <c r="AS377" i="7"/>
  <c r="AK377" i="7"/>
  <c r="AJ377" i="7"/>
  <c r="AI377" i="7"/>
  <c r="AM377" i="7"/>
  <c r="AL377" i="7"/>
  <c r="AH377" i="7"/>
  <c r="AX377" i="7"/>
  <c r="AP377" i="7"/>
  <c r="AD378" i="7"/>
  <c r="BA377" i="7"/>
  <c r="AZ377" i="7"/>
  <c r="AY377" i="7"/>
  <c r="Q378" i="7"/>
  <c r="T377" i="7"/>
  <c r="AD1167" i="1"/>
  <c r="AQ378" i="7" l="1"/>
  <c r="AR378" i="7"/>
  <c r="AS378" i="7"/>
  <c r="AU378" i="7"/>
  <c r="AT378" i="7"/>
  <c r="AM378" i="7"/>
  <c r="AJ378" i="7"/>
  <c r="AL378" i="7"/>
  <c r="AK378" i="7"/>
  <c r="AI378" i="7"/>
  <c r="Q379" i="7"/>
  <c r="T378" i="7"/>
  <c r="AP378" i="7"/>
  <c r="AH378" i="7"/>
  <c r="AD379" i="7"/>
  <c r="AX378" i="7"/>
  <c r="AZ378" i="7"/>
  <c r="AY378" i="7"/>
  <c r="BA378" i="7"/>
  <c r="AD1168" i="1"/>
  <c r="AJ379" i="7" l="1"/>
  <c r="AI379" i="7"/>
  <c r="AL379" i="7"/>
  <c r="AK379" i="7"/>
  <c r="AM379" i="7"/>
  <c r="AU379" i="7"/>
  <c r="AT379" i="7"/>
  <c r="AR379" i="7"/>
  <c r="AS379" i="7"/>
  <c r="AQ379" i="7"/>
  <c r="AX379" i="7"/>
  <c r="AD380" i="7"/>
  <c r="AP379" i="7"/>
  <c r="AH379" i="7"/>
  <c r="AY379" i="7"/>
  <c r="AZ379" i="7"/>
  <c r="BA379" i="7"/>
  <c r="AD1169" i="1"/>
  <c r="T379" i="7"/>
  <c r="Q380" i="7"/>
  <c r="AJ380" i="7" l="1"/>
  <c r="AK380" i="7"/>
  <c r="AL380" i="7"/>
  <c r="AI380" i="7"/>
  <c r="AM380" i="7"/>
  <c r="AR380" i="7"/>
  <c r="AU380" i="7"/>
  <c r="AQ380" i="7"/>
  <c r="AS380" i="7"/>
  <c r="AT380" i="7"/>
  <c r="AD1170" i="1"/>
  <c r="T380" i="7"/>
  <c r="Q381" i="7"/>
  <c r="AD381" i="7"/>
  <c r="AP380" i="7"/>
  <c r="AH380" i="7"/>
  <c r="AX380" i="7"/>
  <c r="AY380" i="7"/>
  <c r="BA380" i="7"/>
  <c r="AZ380" i="7"/>
  <c r="AM381" i="7" l="1"/>
  <c r="AK381" i="7"/>
  <c r="AJ381" i="7"/>
  <c r="AI381" i="7"/>
  <c r="AL381" i="7"/>
  <c r="AU381" i="7"/>
  <c r="AT381" i="7"/>
  <c r="AQ381" i="7"/>
  <c r="AR381" i="7"/>
  <c r="AS381" i="7"/>
  <c r="AD1171" i="1"/>
  <c r="AX381" i="7"/>
  <c r="AP381" i="7"/>
  <c r="AH381" i="7"/>
  <c r="AD382" i="7"/>
  <c r="AZ381" i="7"/>
  <c r="AY381" i="7"/>
  <c r="BA381" i="7"/>
  <c r="Q382" i="7"/>
  <c r="T381" i="7"/>
  <c r="AQ382" i="7" l="1"/>
  <c r="AR382" i="7"/>
  <c r="AU382" i="7"/>
  <c r="AS382" i="7"/>
  <c r="AT382" i="7"/>
  <c r="AJ382" i="7"/>
  <c r="AM382" i="7"/>
  <c r="AL382" i="7"/>
  <c r="AI382" i="7"/>
  <c r="AK382" i="7"/>
  <c r="AD383" i="7"/>
  <c r="AP382" i="7"/>
  <c r="AH382" i="7"/>
  <c r="AX382" i="7"/>
  <c r="AZ382" i="7"/>
  <c r="BA382" i="7"/>
  <c r="AY382" i="7"/>
  <c r="AD1172" i="1"/>
  <c r="T382" i="7"/>
  <c r="Q383" i="7"/>
  <c r="AT383" i="7" l="1"/>
  <c r="AS383" i="7"/>
  <c r="AQ383" i="7"/>
  <c r="AU383" i="7"/>
  <c r="AR383" i="7"/>
  <c r="AJ383" i="7"/>
  <c r="AL383" i="7"/>
  <c r="AI383" i="7"/>
  <c r="AK383" i="7"/>
  <c r="AM383" i="7"/>
  <c r="T383" i="7"/>
  <c r="Q384" i="7"/>
  <c r="AD1173" i="1"/>
  <c r="AX383" i="7"/>
  <c r="AD384" i="7"/>
  <c r="AP383" i="7"/>
  <c r="AH383" i="7"/>
  <c r="BA383" i="7"/>
  <c r="AY383" i="7"/>
  <c r="AZ383" i="7"/>
  <c r="AT384" i="7" l="1"/>
  <c r="AQ384" i="7"/>
  <c r="AU384" i="7"/>
  <c r="AR384" i="7"/>
  <c r="AS384" i="7"/>
  <c r="AK384" i="7"/>
  <c r="AL384" i="7"/>
  <c r="AI384" i="7"/>
  <c r="AM384" i="7"/>
  <c r="AJ384" i="7"/>
  <c r="AH384" i="7"/>
  <c r="AX384" i="7"/>
  <c r="AD385" i="7"/>
  <c r="AP384" i="7"/>
  <c r="AY384" i="7"/>
  <c r="BA384" i="7"/>
  <c r="AZ384" i="7"/>
  <c r="T384" i="7"/>
  <c r="Q385" i="7"/>
  <c r="AD1174" i="1"/>
  <c r="AJ385" i="7" l="1"/>
  <c r="AI385" i="7"/>
  <c r="AL385" i="7"/>
  <c r="AM385" i="7"/>
  <c r="AK385" i="7"/>
  <c r="AU385" i="7"/>
  <c r="AQ385" i="7"/>
  <c r="AS385" i="7"/>
  <c r="AR385" i="7"/>
  <c r="AT385" i="7"/>
  <c r="Q386" i="7"/>
  <c r="T385" i="7"/>
  <c r="AH385" i="7"/>
  <c r="AX385" i="7"/>
  <c r="AP385" i="7"/>
  <c r="AD386" i="7"/>
  <c r="BA385" i="7"/>
  <c r="AZ385" i="7"/>
  <c r="AY385" i="7"/>
  <c r="AD1175" i="1"/>
  <c r="AQ386" i="7" l="1"/>
  <c r="AT386" i="7"/>
  <c r="AU386" i="7"/>
  <c r="AS386" i="7"/>
  <c r="AR386" i="7"/>
  <c r="AK386" i="7"/>
  <c r="AI386" i="7"/>
  <c r="AJ386" i="7"/>
  <c r="AL386" i="7"/>
  <c r="AM386" i="7"/>
  <c r="AP386" i="7"/>
  <c r="AH386" i="7"/>
  <c r="AD387" i="7"/>
  <c r="AX386" i="7"/>
  <c r="AY386" i="7"/>
  <c r="BA386" i="7"/>
  <c r="AZ386" i="7"/>
  <c r="AD1176" i="1"/>
  <c r="Q387" i="7"/>
  <c r="T386" i="7"/>
  <c r="AT387" i="7" l="1"/>
  <c r="AQ387" i="7"/>
  <c r="AU387" i="7"/>
  <c r="AR387" i="7"/>
  <c r="AS387" i="7"/>
  <c r="AK387" i="7"/>
  <c r="AL387" i="7"/>
  <c r="AM387" i="7"/>
  <c r="AJ387" i="7"/>
  <c r="AI387" i="7"/>
  <c r="Q388" i="7"/>
  <c r="T387" i="7"/>
  <c r="AP387" i="7"/>
  <c r="AX387" i="7"/>
  <c r="AD388" i="7"/>
  <c r="AH387" i="7"/>
  <c r="AY387" i="7"/>
  <c r="BA387" i="7"/>
  <c r="AZ387" i="7"/>
  <c r="AD1177" i="1"/>
  <c r="AK388" i="7" l="1"/>
  <c r="AJ388" i="7"/>
  <c r="AI388" i="7"/>
  <c r="AM388" i="7"/>
  <c r="AL388" i="7"/>
  <c r="AS388" i="7"/>
  <c r="AQ388" i="7"/>
  <c r="AT388" i="7"/>
  <c r="AU388" i="7"/>
  <c r="AR388" i="7"/>
  <c r="AD389" i="7"/>
  <c r="AP388" i="7"/>
  <c r="AH388" i="7"/>
  <c r="AX388" i="7"/>
  <c r="AY388" i="7"/>
  <c r="BA388" i="7"/>
  <c r="AZ388" i="7"/>
  <c r="AD1178" i="1"/>
  <c r="T388" i="7"/>
  <c r="Q389" i="7"/>
  <c r="AT389" i="7" l="1"/>
  <c r="AU389" i="7"/>
  <c r="AR389" i="7"/>
  <c r="AQ389" i="7"/>
  <c r="AS389" i="7"/>
  <c r="AJ389" i="7"/>
  <c r="AL389" i="7"/>
  <c r="AK389" i="7"/>
  <c r="AI389" i="7"/>
  <c r="AM389" i="7"/>
  <c r="T389" i="7"/>
  <c r="Q390" i="7"/>
  <c r="AD1179" i="1"/>
  <c r="AX389" i="7"/>
  <c r="AD390" i="7"/>
  <c r="AP389" i="7"/>
  <c r="AH389" i="7"/>
  <c r="AZ389" i="7"/>
  <c r="AY389" i="7"/>
  <c r="BA389" i="7"/>
  <c r="AJ390" i="7" l="1"/>
  <c r="AM390" i="7"/>
  <c r="AL390" i="7"/>
  <c r="AK390" i="7"/>
  <c r="AI390" i="7"/>
  <c r="AT390" i="7"/>
  <c r="AU390" i="7"/>
  <c r="AS390" i="7"/>
  <c r="AR390" i="7"/>
  <c r="AQ390" i="7"/>
  <c r="AX390" i="7"/>
  <c r="AD391" i="7"/>
  <c r="AP390" i="7"/>
  <c r="AH390" i="7"/>
  <c r="AZ390" i="7"/>
  <c r="BA390" i="7"/>
  <c r="AY390" i="7"/>
  <c r="T390" i="7"/>
  <c r="Q391" i="7"/>
  <c r="AD1180" i="1"/>
  <c r="AT391" i="7" l="1"/>
  <c r="AS391" i="7"/>
  <c r="AR391" i="7"/>
  <c r="AU391" i="7"/>
  <c r="AQ391" i="7"/>
  <c r="AK391" i="7"/>
  <c r="AL391" i="7"/>
  <c r="AJ391" i="7"/>
  <c r="AM391" i="7"/>
  <c r="AI391" i="7"/>
  <c r="T391" i="7"/>
  <c r="Q392" i="7"/>
  <c r="AD1181" i="1"/>
  <c r="AX391" i="7"/>
  <c r="AD392" i="7"/>
  <c r="AP391" i="7"/>
  <c r="AH391" i="7"/>
  <c r="AZ391" i="7"/>
  <c r="BA391" i="7"/>
  <c r="AY391" i="7"/>
  <c r="AT392" i="7" l="1"/>
  <c r="AU392" i="7"/>
  <c r="AR392" i="7"/>
  <c r="AQ392" i="7"/>
  <c r="AS392" i="7"/>
  <c r="AL392" i="7"/>
  <c r="AJ392" i="7"/>
  <c r="AM392" i="7"/>
  <c r="AI392" i="7"/>
  <c r="AK392" i="7"/>
  <c r="AH392" i="7"/>
  <c r="AX392" i="7"/>
  <c r="AD393" i="7"/>
  <c r="AP392" i="7"/>
  <c r="AY392" i="7"/>
  <c r="BA392" i="7"/>
  <c r="AZ392" i="7"/>
  <c r="T392" i="7"/>
  <c r="Q393" i="7"/>
  <c r="AD1182" i="1"/>
  <c r="AQ393" i="7" l="1"/>
  <c r="AU393" i="7"/>
  <c r="AR393" i="7"/>
  <c r="AS393" i="7"/>
  <c r="AT393" i="7"/>
  <c r="AL393" i="7"/>
  <c r="AJ393" i="7"/>
  <c r="AI393" i="7"/>
  <c r="AM393" i="7"/>
  <c r="AK393" i="7"/>
  <c r="Q394" i="7"/>
  <c r="T393" i="7"/>
  <c r="AH393" i="7"/>
  <c r="AX393" i="7"/>
  <c r="AP393" i="7"/>
  <c r="AD394" i="7"/>
  <c r="BA393" i="7"/>
  <c r="AZ393" i="7"/>
  <c r="AY393" i="7"/>
  <c r="AD1183" i="1"/>
  <c r="AM394" i="7" l="1"/>
  <c r="AI394" i="7"/>
  <c r="AJ394" i="7"/>
  <c r="AK394" i="7"/>
  <c r="AL394" i="7"/>
  <c r="AS394" i="7"/>
  <c r="AR394" i="7"/>
  <c r="AQ394" i="7"/>
  <c r="AT394" i="7"/>
  <c r="AU394" i="7"/>
  <c r="AP394" i="7"/>
  <c r="AH394" i="7"/>
  <c r="AD395" i="7"/>
  <c r="AX394" i="7"/>
  <c r="BA394" i="7"/>
  <c r="AY394" i="7"/>
  <c r="AZ394" i="7"/>
  <c r="AD1184" i="1"/>
  <c r="Q395" i="7"/>
  <c r="T394" i="7"/>
  <c r="AI395" i="7" l="1"/>
  <c r="AL395" i="7"/>
  <c r="AK395" i="7"/>
  <c r="AM395" i="7"/>
  <c r="AJ395" i="7"/>
  <c r="AQ395" i="7"/>
  <c r="AR395" i="7"/>
  <c r="AS395" i="7"/>
  <c r="AU395" i="7"/>
  <c r="AT395" i="7"/>
  <c r="Q396" i="7"/>
  <c r="T395" i="7"/>
  <c r="AP395" i="7"/>
  <c r="AX395" i="7"/>
  <c r="AD396" i="7"/>
  <c r="AH395" i="7"/>
  <c r="AY395" i="7"/>
  <c r="AZ395" i="7"/>
  <c r="BA395" i="7"/>
  <c r="AD1185" i="1"/>
  <c r="AK396" i="7" l="1"/>
  <c r="AI396" i="7"/>
  <c r="AL396" i="7"/>
  <c r="AM396" i="7"/>
  <c r="AJ396" i="7"/>
  <c r="AU396" i="7"/>
  <c r="AS396" i="7"/>
  <c r="AT396" i="7"/>
  <c r="AQ396" i="7"/>
  <c r="AR396" i="7"/>
  <c r="AD1186" i="1"/>
  <c r="AD397" i="7"/>
  <c r="AP396" i="7"/>
  <c r="AH396" i="7"/>
  <c r="AX396" i="7"/>
  <c r="BA396" i="7"/>
  <c r="AZ396" i="7"/>
  <c r="AY396" i="7"/>
  <c r="T396" i="7"/>
  <c r="Q397" i="7"/>
  <c r="AT397" i="7" l="1"/>
  <c r="AS397" i="7"/>
  <c r="AR397" i="7"/>
  <c r="AQ397" i="7"/>
  <c r="AU397" i="7"/>
  <c r="AK397" i="7"/>
  <c r="AI397" i="7"/>
  <c r="AL397" i="7"/>
  <c r="AM397" i="7"/>
  <c r="AJ397" i="7"/>
  <c r="AD1187" i="1"/>
  <c r="AX397" i="7"/>
  <c r="AD398" i="7"/>
  <c r="AP397" i="7"/>
  <c r="AH397" i="7"/>
  <c r="AZ397" i="7"/>
  <c r="AY397" i="7"/>
  <c r="BA397" i="7"/>
  <c r="T397" i="7"/>
  <c r="Q398" i="7"/>
  <c r="AL398" i="7" l="1"/>
  <c r="AI398" i="7"/>
  <c r="AK398" i="7"/>
  <c r="AJ398" i="7"/>
  <c r="AM398" i="7"/>
  <c r="AR398" i="7"/>
  <c r="AS398" i="7"/>
  <c r="AU398" i="7"/>
  <c r="AT398" i="7"/>
  <c r="AQ398" i="7"/>
  <c r="AD1188" i="1"/>
  <c r="AX398" i="7"/>
  <c r="AD399" i="7"/>
  <c r="AP398" i="7"/>
  <c r="AH398" i="7"/>
  <c r="AZ398" i="7"/>
  <c r="BA398" i="7"/>
  <c r="AY398" i="7"/>
  <c r="T398" i="7"/>
  <c r="Q399" i="7"/>
  <c r="AK399" i="7" l="1"/>
  <c r="AJ399" i="7"/>
  <c r="AL399" i="7"/>
  <c r="AM399" i="7"/>
  <c r="AI399" i="7"/>
  <c r="AU399" i="7"/>
  <c r="AQ399" i="7"/>
  <c r="AT399" i="7"/>
  <c r="AS399" i="7"/>
  <c r="AR399" i="7"/>
  <c r="AX399" i="7"/>
  <c r="AD400" i="7"/>
  <c r="AP399" i="7"/>
  <c r="AH399" i="7"/>
  <c r="AZ399" i="7"/>
  <c r="AY399" i="7"/>
  <c r="BA399" i="7"/>
  <c r="T399" i="7"/>
  <c r="Q400" i="7"/>
  <c r="AD1189" i="1"/>
  <c r="AJ400" i="7" l="1"/>
  <c r="AK400" i="7"/>
  <c r="AI400" i="7"/>
  <c r="AL400" i="7"/>
  <c r="AM400" i="7"/>
  <c r="AS400" i="7"/>
  <c r="AQ400" i="7"/>
  <c r="AR400" i="7"/>
  <c r="AU400" i="7"/>
  <c r="AT400" i="7"/>
  <c r="T400" i="7"/>
  <c r="Q401" i="7"/>
  <c r="AD1190" i="1"/>
  <c r="AH400" i="7"/>
  <c r="AX400" i="7"/>
  <c r="AD401" i="7"/>
  <c r="AP400" i="7"/>
  <c r="BA400" i="7"/>
  <c r="AZ400" i="7"/>
  <c r="AY400" i="7"/>
  <c r="AQ401" i="7" l="1"/>
  <c r="AR401" i="7"/>
  <c r="AT401" i="7"/>
  <c r="AS401" i="7"/>
  <c r="AU401" i="7"/>
  <c r="AM401" i="7"/>
  <c r="AI401" i="7"/>
  <c r="AJ401" i="7"/>
  <c r="AK401" i="7"/>
  <c r="AL401" i="7"/>
  <c r="AH401" i="7"/>
  <c r="AX401" i="7"/>
  <c r="AP401" i="7"/>
  <c r="AD402" i="7"/>
  <c r="AZ401" i="7"/>
  <c r="AY401" i="7"/>
  <c r="BA401" i="7"/>
  <c r="Q402" i="7"/>
  <c r="T401" i="7"/>
  <c r="AD1191" i="1"/>
  <c r="AI402" i="7" l="1"/>
  <c r="AJ402" i="7"/>
  <c r="AL402" i="7"/>
  <c r="AM402" i="7"/>
  <c r="AK402" i="7"/>
  <c r="AR402" i="7"/>
  <c r="AQ402" i="7"/>
  <c r="AU402" i="7"/>
  <c r="AT402" i="7"/>
  <c r="AS402" i="7"/>
  <c r="Q403" i="7"/>
  <c r="T402" i="7"/>
  <c r="AP402" i="7"/>
  <c r="AH402" i="7"/>
  <c r="AD403" i="7"/>
  <c r="AX402" i="7"/>
  <c r="AY402" i="7"/>
  <c r="BA402" i="7"/>
  <c r="AZ402" i="7"/>
  <c r="AD1192" i="1"/>
  <c r="AM403" i="7" l="1"/>
  <c r="AL403" i="7"/>
  <c r="AJ403" i="7"/>
  <c r="AK403" i="7"/>
  <c r="AI403" i="7"/>
  <c r="AT403" i="7"/>
  <c r="AR403" i="7"/>
  <c r="AS403" i="7"/>
  <c r="AQ403" i="7"/>
  <c r="AU403" i="7"/>
  <c r="AP403" i="7"/>
  <c r="AX403" i="7"/>
  <c r="AD404" i="7"/>
  <c r="AH403" i="7"/>
  <c r="AZ403" i="7"/>
  <c r="BA403" i="7"/>
  <c r="AY403" i="7"/>
  <c r="AD1193" i="1"/>
  <c r="Q404" i="7"/>
  <c r="T403" i="7"/>
  <c r="AK404" i="7" l="1"/>
  <c r="AM404" i="7"/>
  <c r="AL404" i="7"/>
  <c r="AI404" i="7"/>
  <c r="AJ404" i="7"/>
  <c r="AR404" i="7"/>
  <c r="AS404" i="7"/>
  <c r="AT404" i="7"/>
  <c r="AU404" i="7"/>
  <c r="AQ404" i="7"/>
  <c r="AD1194" i="1"/>
  <c r="T404" i="7"/>
  <c r="Q405" i="7"/>
  <c r="AD405" i="7"/>
  <c r="AP404" i="7"/>
  <c r="AH404" i="7"/>
  <c r="AX404" i="7"/>
  <c r="BA404" i="7"/>
  <c r="AZ404" i="7"/>
  <c r="AY404" i="7"/>
  <c r="AS405" i="7" l="1"/>
  <c r="AQ405" i="7"/>
  <c r="AR405" i="7"/>
  <c r="AT405" i="7"/>
  <c r="AU405" i="7"/>
  <c r="AK405" i="7"/>
  <c r="AM405" i="7"/>
  <c r="AJ405" i="7"/>
  <c r="AI405" i="7"/>
  <c r="AL405" i="7"/>
  <c r="T405" i="7"/>
  <c r="Q406" i="7"/>
  <c r="AD1195" i="1"/>
  <c r="AX405" i="7"/>
  <c r="AD406" i="7"/>
  <c r="AP405" i="7"/>
  <c r="AH405" i="7"/>
  <c r="AZ405" i="7"/>
  <c r="AY405" i="7"/>
  <c r="BA405" i="7"/>
  <c r="AL406" i="7" l="1"/>
  <c r="AJ406" i="7"/>
  <c r="AI406" i="7"/>
  <c r="AM406" i="7"/>
  <c r="AK406" i="7"/>
  <c r="AQ406" i="7"/>
  <c r="AR406" i="7"/>
  <c r="AS406" i="7"/>
  <c r="AU406" i="7"/>
  <c r="AT406" i="7"/>
  <c r="T406" i="7"/>
  <c r="Q407" i="7"/>
  <c r="AX406" i="7"/>
  <c r="AD407" i="7"/>
  <c r="AP406" i="7"/>
  <c r="AH406" i="7"/>
  <c r="BA406" i="7"/>
  <c r="AY406" i="7"/>
  <c r="AZ406" i="7"/>
  <c r="AD1196" i="1"/>
  <c r="AM407" i="7" l="1"/>
  <c r="AJ407" i="7"/>
  <c r="AL407" i="7"/>
  <c r="AK407" i="7"/>
  <c r="AI407" i="7"/>
  <c r="AS407" i="7"/>
  <c r="AT407" i="7"/>
  <c r="AU407" i="7"/>
  <c r="AQ407" i="7"/>
  <c r="AR407" i="7"/>
  <c r="AH407" i="7"/>
  <c r="AX407" i="7"/>
  <c r="AP407" i="7"/>
  <c r="AD408" i="7"/>
  <c r="BA407" i="7"/>
  <c r="AZ407" i="7"/>
  <c r="AY407" i="7"/>
  <c r="AD1197" i="1"/>
  <c r="T407" i="7"/>
  <c r="Q408" i="7"/>
  <c r="AJ408" i="7" l="1"/>
  <c r="AL408" i="7"/>
  <c r="AK408" i="7"/>
  <c r="AI408" i="7"/>
  <c r="AM408" i="7"/>
  <c r="AQ408" i="7"/>
  <c r="AS408" i="7"/>
  <c r="AU408" i="7"/>
  <c r="AT408" i="7"/>
  <c r="AR408" i="7"/>
  <c r="AP408" i="7"/>
  <c r="AH408" i="7"/>
  <c r="AD409" i="7"/>
  <c r="AX408" i="7"/>
  <c r="BA408" i="7"/>
  <c r="AY408" i="7"/>
  <c r="AZ408" i="7"/>
  <c r="Q409" i="7"/>
  <c r="T408" i="7"/>
  <c r="AD1198" i="1"/>
  <c r="AT409" i="7" l="1"/>
  <c r="AS409" i="7"/>
  <c r="AR409" i="7"/>
  <c r="AU409" i="7"/>
  <c r="AQ409" i="7"/>
  <c r="AL409" i="7"/>
  <c r="AJ409" i="7"/>
  <c r="AI409" i="7"/>
  <c r="AM409" i="7"/>
  <c r="AK409" i="7"/>
  <c r="AP409" i="7"/>
  <c r="AX409" i="7"/>
  <c r="AD410" i="7"/>
  <c r="AH409" i="7"/>
  <c r="BA409" i="7"/>
  <c r="AZ409" i="7"/>
  <c r="AY409" i="7"/>
  <c r="AD1199" i="1"/>
  <c r="Q410" i="7"/>
  <c r="T409" i="7"/>
  <c r="AU410" i="7" l="1"/>
  <c r="AS410" i="7"/>
  <c r="AQ410" i="7"/>
  <c r="AT410" i="7"/>
  <c r="AR410" i="7"/>
  <c r="AM410" i="7"/>
  <c r="AL410" i="7"/>
  <c r="AJ410" i="7"/>
  <c r="AI410" i="7"/>
  <c r="AK410" i="7"/>
  <c r="T410" i="7"/>
  <c r="Q411" i="7"/>
  <c r="AD1200" i="1"/>
  <c r="AX410" i="7"/>
  <c r="AD411" i="7"/>
  <c r="AP410" i="7"/>
  <c r="AH410" i="7"/>
  <c r="AY410" i="7"/>
  <c r="BA410" i="7"/>
  <c r="AZ410" i="7"/>
  <c r="AS411" i="7" l="1"/>
  <c r="AU411" i="7"/>
  <c r="AT411" i="7"/>
  <c r="AQ411" i="7"/>
  <c r="AR411" i="7"/>
  <c r="AM411" i="7"/>
  <c r="AJ411" i="7"/>
  <c r="AI411" i="7"/>
  <c r="AK411" i="7"/>
  <c r="AL411" i="7"/>
  <c r="T411" i="7"/>
  <c r="Q412" i="7"/>
  <c r="AH411" i="7"/>
  <c r="AX411" i="7"/>
  <c r="AP411" i="7"/>
  <c r="AD412" i="7"/>
  <c r="BA411" i="7"/>
  <c r="AZ411" i="7"/>
  <c r="AY411" i="7"/>
  <c r="AD1201" i="1"/>
  <c r="AM412" i="7" l="1"/>
  <c r="AL412" i="7"/>
  <c r="AI412" i="7"/>
  <c r="AK412" i="7"/>
  <c r="AJ412" i="7"/>
  <c r="AU412" i="7"/>
  <c r="AQ412" i="7"/>
  <c r="AT412" i="7"/>
  <c r="AS412" i="7"/>
  <c r="AR412" i="7"/>
  <c r="AD1202" i="1"/>
  <c r="AD413" i="7"/>
  <c r="AP412" i="7"/>
  <c r="AH412" i="7"/>
  <c r="AX412" i="7"/>
  <c r="AY412" i="7"/>
  <c r="BA412" i="7"/>
  <c r="AZ412" i="7"/>
  <c r="Q413" i="7"/>
  <c r="T412" i="7"/>
  <c r="AR413" i="7" l="1"/>
  <c r="AS413" i="7"/>
  <c r="AU413" i="7"/>
  <c r="AQ413" i="7"/>
  <c r="AT413" i="7"/>
  <c r="AJ413" i="7"/>
  <c r="AK413" i="7"/>
  <c r="AI413" i="7"/>
  <c r="AL413" i="7"/>
  <c r="AM413" i="7"/>
  <c r="AX413" i="7"/>
  <c r="AD414" i="7"/>
  <c r="AP413" i="7"/>
  <c r="AH413" i="7"/>
  <c r="AY413" i="7"/>
  <c r="AZ413" i="7"/>
  <c r="BA413" i="7"/>
  <c r="T413" i="7"/>
  <c r="Q414" i="7"/>
  <c r="AD1203" i="1"/>
  <c r="AQ414" i="7" l="1"/>
  <c r="AT414" i="7"/>
  <c r="AS414" i="7"/>
  <c r="AR414" i="7"/>
  <c r="AU414" i="7"/>
  <c r="AM414" i="7"/>
  <c r="AL414" i="7"/>
  <c r="AI414" i="7"/>
  <c r="AJ414" i="7"/>
  <c r="AK414" i="7"/>
  <c r="AD1204" i="1"/>
  <c r="AH414" i="7"/>
  <c r="AX414" i="7"/>
  <c r="AP414" i="7"/>
  <c r="AD415" i="7"/>
  <c r="AZ414" i="7"/>
  <c r="AY414" i="7"/>
  <c r="BA414" i="7"/>
  <c r="T414" i="7"/>
  <c r="Q415" i="7"/>
  <c r="AS415" i="7" l="1"/>
  <c r="AQ415" i="7"/>
  <c r="AT415" i="7"/>
  <c r="AR415" i="7"/>
  <c r="AU415" i="7"/>
  <c r="AI415" i="7"/>
  <c r="AL415" i="7"/>
  <c r="AM415" i="7"/>
  <c r="AJ415" i="7"/>
  <c r="AK415" i="7"/>
  <c r="AD1205" i="1"/>
  <c r="Q416" i="7"/>
  <c r="T415" i="7"/>
  <c r="AH415" i="7"/>
  <c r="AD416" i="7"/>
  <c r="AP415" i="7"/>
  <c r="AX415" i="7"/>
  <c r="AY415" i="7"/>
  <c r="BA415" i="7"/>
  <c r="AZ415" i="7"/>
  <c r="AM416" i="7" l="1"/>
  <c r="AL416" i="7"/>
  <c r="AJ416" i="7"/>
  <c r="AI416" i="7"/>
  <c r="AK416" i="7"/>
  <c r="AU416" i="7"/>
  <c r="AT416" i="7"/>
  <c r="AQ416" i="7"/>
  <c r="AR416" i="7"/>
  <c r="AS416" i="7"/>
  <c r="AD1206" i="1"/>
  <c r="AH416" i="7"/>
  <c r="AX416" i="7"/>
  <c r="AD417" i="7"/>
  <c r="AP416" i="7"/>
  <c r="AY416" i="7"/>
  <c r="BA416" i="7"/>
  <c r="AZ416" i="7"/>
  <c r="Q417" i="7"/>
  <c r="T416" i="7"/>
  <c r="AR417" i="7" l="1"/>
  <c r="AS417" i="7"/>
  <c r="AT417" i="7"/>
  <c r="AU417" i="7"/>
  <c r="AQ417" i="7"/>
  <c r="AM417" i="7"/>
  <c r="AJ417" i="7"/>
  <c r="AK417" i="7"/>
  <c r="AI417" i="7"/>
  <c r="AL417" i="7"/>
  <c r="AP417" i="7"/>
  <c r="AX417" i="7"/>
  <c r="AD418" i="7"/>
  <c r="AH417" i="7"/>
  <c r="AY417" i="7"/>
  <c r="AZ417" i="7"/>
  <c r="BA417" i="7"/>
  <c r="AD1207" i="1"/>
  <c r="Q418" i="7"/>
  <c r="T417" i="7"/>
  <c r="AJ418" i="7" l="1"/>
  <c r="AI418" i="7"/>
  <c r="AL418" i="7"/>
  <c r="AM418" i="7"/>
  <c r="AK418" i="7"/>
  <c r="AQ418" i="7"/>
  <c r="AT418" i="7"/>
  <c r="AR418" i="7"/>
  <c r="AU418" i="7"/>
  <c r="AS418" i="7"/>
  <c r="AD1208" i="1"/>
  <c r="Q419" i="7"/>
  <c r="T418" i="7"/>
  <c r="AH418" i="7"/>
  <c r="AX418" i="7"/>
  <c r="AP418" i="7"/>
  <c r="AD419" i="7"/>
  <c r="AY418" i="7"/>
  <c r="AZ418" i="7"/>
  <c r="BA418" i="7"/>
  <c r="AU419" i="7" l="1"/>
  <c r="AR419" i="7"/>
  <c r="AQ419" i="7"/>
  <c r="AT419" i="7"/>
  <c r="AS419" i="7"/>
  <c r="AI419" i="7"/>
  <c r="AK419" i="7"/>
  <c r="AJ419" i="7"/>
  <c r="AM419" i="7"/>
  <c r="AL419" i="7"/>
  <c r="AD420" i="7"/>
  <c r="AP419" i="7"/>
  <c r="AX419" i="7"/>
  <c r="AH419" i="7"/>
  <c r="BA419" i="7"/>
  <c r="AZ419" i="7"/>
  <c r="AY419" i="7"/>
  <c r="AD1209" i="1"/>
  <c r="T419" i="7"/>
  <c r="Q420" i="7"/>
  <c r="AL420" i="7" l="1"/>
  <c r="AK420" i="7"/>
  <c r="AI420" i="7"/>
  <c r="AM420" i="7"/>
  <c r="AJ420" i="7"/>
  <c r="AS420" i="7"/>
  <c r="AR420" i="7"/>
  <c r="AU420" i="7"/>
  <c r="AT420" i="7"/>
  <c r="AQ420" i="7"/>
  <c r="AD1210" i="1"/>
  <c r="AX420" i="7"/>
  <c r="AP420" i="7"/>
  <c r="AD421" i="7"/>
  <c r="AH420" i="7"/>
  <c r="AY420" i="7"/>
  <c r="AZ420" i="7"/>
  <c r="BA420" i="7"/>
  <c r="T420" i="7"/>
  <c r="Q421" i="7"/>
  <c r="AL421" i="7" l="1"/>
  <c r="AI421" i="7"/>
  <c r="AM421" i="7"/>
  <c r="AJ421" i="7"/>
  <c r="AK421" i="7"/>
  <c r="AU421" i="7"/>
  <c r="AS421" i="7"/>
  <c r="AQ421" i="7"/>
  <c r="AT421" i="7"/>
  <c r="AR421" i="7"/>
  <c r="AH421" i="7"/>
  <c r="AD422" i="7"/>
  <c r="AP421" i="7"/>
  <c r="AX421" i="7"/>
  <c r="BA421" i="7"/>
  <c r="AZ421" i="7"/>
  <c r="AY421" i="7"/>
  <c r="AD1211" i="1"/>
  <c r="T421" i="7"/>
  <c r="Q422" i="7"/>
  <c r="AU422" i="7" l="1"/>
  <c r="AS422" i="7"/>
  <c r="AT422" i="7"/>
  <c r="AR422" i="7"/>
  <c r="AQ422" i="7"/>
  <c r="AJ422" i="7"/>
  <c r="AI422" i="7"/>
  <c r="AK422" i="7"/>
  <c r="AL422" i="7"/>
  <c r="AM422" i="7"/>
  <c r="AH422" i="7"/>
  <c r="AX422" i="7"/>
  <c r="AP422" i="7"/>
  <c r="AD423" i="7"/>
  <c r="AY422" i="7"/>
  <c r="AZ422" i="7"/>
  <c r="BA422" i="7"/>
  <c r="Q423" i="7"/>
  <c r="T422" i="7"/>
  <c r="AD1212" i="1"/>
  <c r="AQ423" i="7" l="1"/>
  <c r="AT423" i="7"/>
  <c r="AU423" i="7"/>
  <c r="AR423" i="7"/>
  <c r="AS423" i="7"/>
  <c r="AI423" i="7"/>
  <c r="AL423" i="7"/>
  <c r="AK423" i="7"/>
  <c r="AM423" i="7"/>
  <c r="AJ423" i="7"/>
  <c r="T423" i="7"/>
  <c r="Q424" i="7"/>
  <c r="AH423" i="7"/>
  <c r="AD424" i="7"/>
  <c r="AP423" i="7"/>
  <c r="AX423" i="7"/>
  <c r="AZ423" i="7"/>
  <c r="AY423" i="7"/>
  <c r="BA423" i="7"/>
  <c r="AD1213" i="1"/>
  <c r="AQ424" i="7" l="1"/>
  <c r="AS424" i="7"/>
  <c r="AR424" i="7"/>
  <c r="AT424" i="7"/>
  <c r="AU424" i="7"/>
  <c r="AK424" i="7"/>
  <c r="AL424" i="7"/>
  <c r="AM424" i="7"/>
  <c r="AJ424" i="7"/>
  <c r="AI424" i="7"/>
  <c r="AH424" i="7"/>
  <c r="AX424" i="7"/>
  <c r="AD425" i="7"/>
  <c r="AP424" i="7"/>
  <c r="BA424" i="7"/>
  <c r="AZ424" i="7"/>
  <c r="AY424" i="7"/>
  <c r="AD1214" i="1"/>
  <c r="T424" i="7"/>
  <c r="Q425" i="7"/>
  <c r="AM425" i="7" l="1"/>
  <c r="AL425" i="7"/>
  <c r="AK425" i="7"/>
  <c r="AJ425" i="7"/>
  <c r="AI425" i="7"/>
  <c r="AQ425" i="7"/>
  <c r="AT425" i="7"/>
  <c r="AR425" i="7"/>
  <c r="AS425" i="7"/>
  <c r="AU425" i="7"/>
  <c r="AP425" i="7"/>
  <c r="AH425" i="7"/>
  <c r="AX425" i="7"/>
  <c r="AD426" i="7"/>
  <c r="AY425" i="7"/>
  <c r="AZ425" i="7"/>
  <c r="BA425" i="7"/>
  <c r="AD1215" i="1"/>
  <c r="Q426" i="7"/>
  <c r="T425" i="7"/>
  <c r="AK426" i="7" l="1"/>
  <c r="AJ426" i="7"/>
  <c r="AM426" i="7"/>
  <c r="AI426" i="7"/>
  <c r="AL426" i="7"/>
  <c r="AU426" i="7"/>
  <c r="AQ426" i="7"/>
  <c r="AT426" i="7"/>
  <c r="AR426" i="7"/>
  <c r="AS426" i="7"/>
  <c r="AD1216" i="1"/>
  <c r="T426" i="7"/>
  <c r="Q427" i="7"/>
  <c r="AH426" i="7"/>
  <c r="AX426" i="7"/>
  <c r="AD427" i="7"/>
  <c r="AP426" i="7"/>
  <c r="AZ426" i="7"/>
  <c r="BA426" i="7"/>
  <c r="AY426" i="7"/>
  <c r="AU427" i="7" l="1"/>
  <c r="AQ427" i="7"/>
  <c r="AR427" i="7"/>
  <c r="AT427" i="7"/>
  <c r="AS427" i="7"/>
  <c r="AI427" i="7"/>
  <c r="AM427" i="7"/>
  <c r="AL427" i="7"/>
  <c r="AJ427" i="7"/>
  <c r="AK427" i="7"/>
  <c r="AX427" i="7"/>
  <c r="AD428" i="7"/>
  <c r="AP427" i="7"/>
  <c r="AH427" i="7"/>
  <c r="BA427" i="7"/>
  <c r="AZ427" i="7"/>
  <c r="AY427" i="7"/>
  <c r="AD1217" i="1"/>
  <c r="T427" i="7"/>
  <c r="Q428" i="7"/>
  <c r="AL428" i="7" l="1"/>
  <c r="AK428" i="7"/>
  <c r="AM428" i="7"/>
  <c r="AI428" i="7"/>
  <c r="AJ428" i="7"/>
  <c r="AR428" i="7"/>
  <c r="AS428" i="7"/>
  <c r="AT428" i="7"/>
  <c r="AU428" i="7"/>
  <c r="AQ428" i="7"/>
  <c r="Q429" i="7"/>
  <c r="T428" i="7"/>
  <c r="AD1218" i="1"/>
  <c r="AH428" i="7"/>
  <c r="AX428" i="7"/>
  <c r="AP428" i="7"/>
  <c r="AD429" i="7"/>
  <c r="AY428" i="7"/>
  <c r="BA428" i="7"/>
  <c r="AZ428" i="7"/>
  <c r="AQ429" i="7" l="1"/>
  <c r="AU429" i="7"/>
  <c r="AS429" i="7"/>
  <c r="AR429" i="7"/>
  <c r="AT429" i="7"/>
  <c r="AI429" i="7"/>
  <c r="AK429" i="7"/>
  <c r="AM429" i="7"/>
  <c r="AJ429" i="7"/>
  <c r="AL429" i="7"/>
  <c r="AH429" i="7"/>
  <c r="AD430" i="7"/>
  <c r="AP429" i="7"/>
  <c r="AX429" i="7"/>
  <c r="AZ429" i="7"/>
  <c r="AY429" i="7"/>
  <c r="BA429" i="7"/>
  <c r="AD1219" i="1"/>
  <c r="T429" i="7"/>
  <c r="Q430" i="7"/>
  <c r="AI430" i="7" l="1"/>
  <c r="AL430" i="7"/>
  <c r="AM430" i="7"/>
  <c r="AJ430" i="7"/>
  <c r="AK430" i="7"/>
  <c r="AR430" i="7"/>
  <c r="AU430" i="7"/>
  <c r="AS430" i="7"/>
  <c r="AT430" i="7"/>
  <c r="AQ430" i="7"/>
  <c r="Q431" i="7"/>
  <c r="T430" i="7"/>
  <c r="AH430" i="7"/>
  <c r="AX430" i="7"/>
  <c r="AP430" i="7"/>
  <c r="AD431" i="7"/>
  <c r="AZ430" i="7"/>
  <c r="AY430" i="7"/>
  <c r="BA430" i="7"/>
  <c r="AD1220" i="1"/>
  <c r="AU431" i="7" l="1"/>
  <c r="AT431" i="7"/>
  <c r="AS431" i="7"/>
  <c r="AQ431" i="7"/>
  <c r="AR431" i="7"/>
  <c r="AM431" i="7"/>
  <c r="AI431" i="7"/>
  <c r="AK431" i="7"/>
  <c r="AL431" i="7"/>
  <c r="AJ431" i="7"/>
  <c r="AH431" i="7"/>
  <c r="AD432" i="7"/>
  <c r="AP431" i="7"/>
  <c r="AX431" i="7"/>
  <c r="AY431" i="7"/>
  <c r="BA431" i="7"/>
  <c r="AZ431" i="7"/>
  <c r="AD1221" i="1"/>
  <c r="T431" i="7"/>
  <c r="Q432" i="7"/>
  <c r="AK432" i="7" l="1"/>
  <c r="AI432" i="7"/>
  <c r="AJ432" i="7"/>
  <c r="AL432" i="7"/>
  <c r="AM432" i="7"/>
  <c r="AT432" i="7"/>
  <c r="AU432" i="7"/>
  <c r="AR432" i="7"/>
  <c r="AQ432" i="7"/>
  <c r="AS432" i="7"/>
  <c r="Q433" i="7"/>
  <c r="T432" i="7"/>
  <c r="AP432" i="7"/>
  <c r="AH432" i="7"/>
  <c r="AX432" i="7"/>
  <c r="AD433" i="7"/>
  <c r="BA432" i="7"/>
  <c r="AZ432" i="7"/>
  <c r="AY432" i="7"/>
  <c r="AD1222" i="1"/>
  <c r="AK433" i="7" l="1"/>
  <c r="AL433" i="7"/>
  <c r="AI433" i="7"/>
  <c r="AM433" i="7"/>
  <c r="AJ433" i="7"/>
  <c r="AT433" i="7"/>
  <c r="AR433" i="7"/>
  <c r="AU433" i="7"/>
  <c r="AS433" i="7"/>
  <c r="AQ433" i="7"/>
  <c r="AP433" i="7"/>
  <c r="AH433" i="7"/>
  <c r="AX433" i="7"/>
  <c r="AD434" i="7"/>
  <c r="AY433" i="7"/>
  <c r="AZ433" i="7"/>
  <c r="BA433" i="7"/>
  <c r="AD1223" i="1"/>
  <c r="Q434" i="7"/>
  <c r="T433" i="7"/>
  <c r="AL434" i="7" l="1"/>
  <c r="AK434" i="7"/>
  <c r="AJ434" i="7"/>
  <c r="AI434" i="7"/>
  <c r="AM434" i="7"/>
  <c r="AU434" i="7"/>
  <c r="AT434" i="7"/>
  <c r="AR434" i="7"/>
  <c r="AS434" i="7"/>
  <c r="AQ434" i="7"/>
  <c r="AD435" i="7"/>
  <c r="AH434" i="7"/>
  <c r="AX434" i="7"/>
  <c r="AP434" i="7"/>
  <c r="AZ434" i="7"/>
  <c r="BA434" i="7"/>
  <c r="AY434" i="7"/>
  <c r="T434" i="7"/>
  <c r="Q435" i="7"/>
  <c r="AD1224" i="1"/>
  <c r="AU435" i="7" l="1"/>
  <c r="AS435" i="7"/>
  <c r="AT435" i="7"/>
  <c r="AR435" i="7"/>
  <c r="AQ435" i="7"/>
  <c r="AJ435" i="7"/>
  <c r="AK435" i="7"/>
  <c r="AL435" i="7"/>
  <c r="AM435" i="7"/>
  <c r="AI435" i="7"/>
  <c r="T435" i="7"/>
  <c r="Q436" i="7"/>
  <c r="AD1225" i="1"/>
  <c r="AX435" i="7"/>
  <c r="AD436" i="7"/>
  <c r="AP435" i="7"/>
  <c r="AH435" i="7"/>
  <c r="AY435" i="7"/>
  <c r="BA435" i="7"/>
  <c r="AZ435" i="7"/>
  <c r="AM436" i="7" l="1"/>
  <c r="AK436" i="7"/>
  <c r="AI436" i="7"/>
  <c r="AJ436" i="7"/>
  <c r="AL436" i="7"/>
  <c r="AT436" i="7"/>
  <c r="AU436" i="7"/>
  <c r="AQ436" i="7"/>
  <c r="AS436" i="7"/>
  <c r="AR436" i="7"/>
  <c r="AH436" i="7"/>
  <c r="AX436" i="7"/>
  <c r="AP436" i="7"/>
  <c r="AD437" i="7"/>
  <c r="BA436" i="7"/>
  <c r="AZ436" i="7"/>
  <c r="AY436" i="7"/>
  <c r="T436" i="7"/>
  <c r="Q437" i="7"/>
  <c r="AD1226" i="1"/>
  <c r="AM437" i="7" l="1"/>
  <c r="AK437" i="7"/>
  <c r="AL437" i="7"/>
  <c r="AI437" i="7"/>
  <c r="AJ437" i="7"/>
  <c r="AU437" i="7"/>
  <c r="AT437" i="7"/>
  <c r="AR437" i="7"/>
  <c r="AQ437" i="7"/>
  <c r="AS437" i="7"/>
  <c r="T437" i="7"/>
  <c r="Q438" i="7"/>
  <c r="AH437" i="7"/>
  <c r="AD438" i="7"/>
  <c r="AP437" i="7"/>
  <c r="AX437" i="7"/>
  <c r="AZ437" i="7"/>
  <c r="AY437" i="7"/>
  <c r="BA437" i="7"/>
  <c r="AD1227" i="1"/>
  <c r="AJ438" i="7" l="1"/>
  <c r="AI438" i="7"/>
  <c r="AM438" i="7"/>
  <c r="AK438" i="7"/>
  <c r="AL438" i="7"/>
  <c r="AR438" i="7"/>
  <c r="AQ438" i="7"/>
  <c r="AU438" i="7"/>
  <c r="AS438" i="7"/>
  <c r="AT438" i="7"/>
  <c r="AH438" i="7"/>
  <c r="AX438" i="7"/>
  <c r="AP438" i="7"/>
  <c r="AD439" i="7"/>
  <c r="AY438" i="7"/>
  <c r="BA438" i="7"/>
  <c r="AZ438" i="7"/>
  <c r="AD1228" i="1"/>
  <c r="Q439" i="7"/>
  <c r="T438" i="7"/>
  <c r="AU439" i="7" l="1"/>
  <c r="AQ439" i="7"/>
  <c r="AT439" i="7"/>
  <c r="AS439" i="7"/>
  <c r="AR439" i="7"/>
  <c r="AM439" i="7"/>
  <c r="AL439" i="7"/>
  <c r="AI439" i="7"/>
  <c r="AJ439" i="7"/>
  <c r="AK439" i="7"/>
  <c r="AH439" i="7"/>
  <c r="AD440" i="7"/>
  <c r="AP439" i="7"/>
  <c r="AX439" i="7"/>
  <c r="AY439" i="7"/>
  <c r="BA439" i="7"/>
  <c r="AZ439" i="7"/>
  <c r="T439" i="7"/>
  <c r="Q440" i="7"/>
  <c r="AD1229" i="1"/>
  <c r="AL440" i="7" l="1"/>
  <c r="AM440" i="7"/>
  <c r="AI440" i="7"/>
  <c r="AK440" i="7"/>
  <c r="AJ440" i="7"/>
  <c r="AS440" i="7"/>
  <c r="AR440" i="7"/>
  <c r="AQ440" i="7"/>
  <c r="AU440" i="7"/>
  <c r="AT440" i="7"/>
  <c r="Q441" i="7"/>
  <c r="T440" i="7"/>
  <c r="AP440" i="7"/>
  <c r="AH440" i="7"/>
  <c r="AX440" i="7"/>
  <c r="AD441" i="7"/>
  <c r="AY440" i="7"/>
  <c r="BA440" i="7"/>
  <c r="AZ440" i="7"/>
  <c r="AD1230" i="1"/>
  <c r="AK441" i="7" l="1"/>
  <c r="AI441" i="7"/>
  <c r="AM441" i="7"/>
  <c r="AL441" i="7"/>
  <c r="AJ441" i="7"/>
  <c r="AU441" i="7"/>
  <c r="AT441" i="7"/>
  <c r="AR441" i="7"/>
  <c r="AS441" i="7"/>
  <c r="AQ441" i="7"/>
  <c r="AD1231" i="1"/>
  <c r="AP441" i="7"/>
  <c r="AH441" i="7"/>
  <c r="AX441" i="7"/>
  <c r="AD442" i="7"/>
  <c r="AY441" i="7"/>
  <c r="AZ441" i="7"/>
  <c r="BA441" i="7"/>
  <c r="Q442" i="7"/>
  <c r="T441" i="7"/>
  <c r="AM442" i="7" l="1"/>
  <c r="AK442" i="7"/>
  <c r="AI442" i="7"/>
  <c r="AL442" i="7"/>
  <c r="AJ442" i="7"/>
  <c r="AQ442" i="7"/>
  <c r="AU442" i="7"/>
  <c r="AS442" i="7"/>
  <c r="AR442" i="7"/>
  <c r="AT442" i="7"/>
  <c r="AD443" i="7"/>
  <c r="AH442" i="7"/>
  <c r="AX442" i="7"/>
  <c r="AP442" i="7"/>
  <c r="AY442" i="7"/>
  <c r="AZ442" i="7"/>
  <c r="BA442" i="7"/>
  <c r="AD1232" i="1"/>
  <c r="T442" i="7"/>
  <c r="Q443" i="7"/>
  <c r="AL443" i="7" l="1"/>
  <c r="AK443" i="7"/>
  <c r="AM443" i="7"/>
  <c r="AI443" i="7"/>
  <c r="AJ443" i="7"/>
  <c r="AT443" i="7"/>
  <c r="AR443" i="7"/>
  <c r="AQ443" i="7"/>
  <c r="AS443" i="7"/>
  <c r="AU443" i="7"/>
  <c r="AD1233" i="1"/>
  <c r="T443" i="7"/>
  <c r="Q444" i="7"/>
  <c r="AX443" i="7"/>
  <c r="AD444" i="7"/>
  <c r="AP443" i="7"/>
  <c r="AH443" i="7"/>
  <c r="AY443" i="7"/>
  <c r="AZ443" i="7"/>
  <c r="BA443" i="7"/>
  <c r="AL444" i="7" l="1"/>
  <c r="AJ444" i="7"/>
  <c r="AM444" i="7"/>
  <c r="AK444" i="7"/>
  <c r="AI444" i="7"/>
  <c r="AT444" i="7"/>
  <c r="AR444" i="7"/>
  <c r="AU444" i="7"/>
  <c r="AQ444" i="7"/>
  <c r="AS444" i="7"/>
  <c r="AH444" i="7"/>
  <c r="AX444" i="7"/>
  <c r="AD445" i="7"/>
  <c r="AP444" i="7"/>
  <c r="BA444" i="7"/>
  <c r="AZ444" i="7"/>
  <c r="AY444" i="7"/>
  <c r="Q445" i="7"/>
  <c r="T444" i="7"/>
  <c r="AD1234" i="1"/>
  <c r="AI445" i="7" l="1"/>
  <c r="AM445" i="7"/>
  <c r="AJ445" i="7"/>
  <c r="AK445" i="7"/>
  <c r="AL445" i="7"/>
  <c r="AT445" i="7"/>
  <c r="AQ445" i="7"/>
  <c r="AS445" i="7"/>
  <c r="AU445" i="7"/>
  <c r="AR445" i="7"/>
  <c r="T445" i="7"/>
  <c r="Q446" i="7"/>
  <c r="AH445" i="7"/>
  <c r="AD446" i="7"/>
  <c r="AP445" i="7"/>
  <c r="AX445" i="7"/>
  <c r="AZ445" i="7"/>
  <c r="AY445" i="7"/>
  <c r="BA445" i="7"/>
  <c r="AD1235" i="1"/>
  <c r="AT446" i="7" l="1"/>
  <c r="AR446" i="7"/>
  <c r="AS446" i="7"/>
  <c r="AQ446" i="7"/>
  <c r="AU446" i="7"/>
  <c r="AJ446" i="7"/>
  <c r="AI446" i="7"/>
  <c r="AM446" i="7"/>
  <c r="AK446" i="7"/>
  <c r="AL446" i="7"/>
  <c r="AH446" i="7"/>
  <c r="AX446" i="7"/>
  <c r="AP446" i="7"/>
  <c r="AD447" i="7"/>
  <c r="AY446" i="7"/>
  <c r="AZ446" i="7"/>
  <c r="BA446" i="7"/>
  <c r="Q447" i="7"/>
  <c r="T446" i="7"/>
  <c r="AD1236" i="1"/>
  <c r="AR447" i="7" l="1"/>
  <c r="AT447" i="7"/>
  <c r="AS447" i="7"/>
  <c r="AU447" i="7"/>
  <c r="AQ447" i="7"/>
  <c r="AL447" i="7"/>
  <c r="AI447" i="7"/>
  <c r="AJ447" i="7"/>
  <c r="AM447" i="7"/>
  <c r="AK447" i="7"/>
  <c r="T447" i="7"/>
  <c r="Q448" i="7"/>
  <c r="AH447" i="7"/>
  <c r="AD448" i="7"/>
  <c r="AP447" i="7"/>
  <c r="AX447" i="7"/>
  <c r="AY447" i="7"/>
  <c r="BA447" i="7"/>
  <c r="AZ447" i="7"/>
  <c r="AD1237" i="1"/>
  <c r="AR448" i="7" l="1"/>
  <c r="AQ448" i="7"/>
  <c r="AU448" i="7"/>
  <c r="AT448" i="7"/>
  <c r="AS448" i="7"/>
  <c r="AJ448" i="7"/>
  <c r="AL448" i="7"/>
  <c r="AM448" i="7"/>
  <c r="AI448" i="7"/>
  <c r="AK448" i="7"/>
  <c r="AP448" i="7"/>
  <c r="AH448" i="7"/>
  <c r="AX448" i="7"/>
  <c r="AD449" i="7"/>
  <c r="AZ448" i="7"/>
  <c r="AY448" i="7"/>
  <c r="BA448" i="7"/>
  <c r="AD1238" i="1"/>
  <c r="Q449" i="7"/>
  <c r="T448" i="7"/>
  <c r="AL449" i="7" l="1"/>
  <c r="AI449" i="7"/>
  <c r="AJ449" i="7"/>
  <c r="AM449" i="7"/>
  <c r="AK449" i="7"/>
  <c r="AQ449" i="7"/>
  <c r="AU449" i="7"/>
  <c r="AR449" i="7"/>
  <c r="AT449" i="7"/>
  <c r="AS449" i="7"/>
  <c r="AP449" i="7"/>
  <c r="AH449" i="7"/>
  <c r="AX449" i="7"/>
  <c r="AD450" i="7"/>
  <c r="AY449" i="7"/>
  <c r="AZ449" i="7"/>
  <c r="BA449" i="7"/>
  <c r="AD1239" i="1"/>
  <c r="Q450" i="7"/>
  <c r="T449" i="7"/>
  <c r="AM450" i="7" l="1"/>
  <c r="AK450" i="7"/>
  <c r="AL450" i="7"/>
  <c r="AI450" i="7"/>
  <c r="AJ450" i="7"/>
  <c r="AU450" i="7"/>
  <c r="AT450" i="7"/>
  <c r="AQ450" i="7"/>
  <c r="AR450" i="7"/>
  <c r="AS450" i="7"/>
  <c r="AD451" i="7"/>
  <c r="AP450" i="7"/>
  <c r="AH450" i="7"/>
  <c r="AX450" i="7"/>
  <c r="AZ450" i="7"/>
  <c r="BA450" i="7"/>
  <c r="AY450" i="7"/>
  <c r="AD1240" i="1"/>
  <c r="T450" i="7"/>
  <c r="Q451" i="7"/>
  <c r="AL451" i="7" l="1"/>
  <c r="AJ451" i="7"/>
  <c r="AK451" i="7"/>
  <c r="AI451" i="7"/>
  <c r="AM451" i="7"/>
  <c r="AR451" i="7"/>
  <c r="AS451" i="7"/>
  <c r="AQ451" i="7"/>
  <c r="AU451" i="7"/>
  <c r="AT451" i="7"/>
  <c r="T451" i="7"/>
  <c r="Q452" i="7"/>
  <c r="AD1241" i="1"/>
  <c r="AX451" i="7"/>
  <c r="AD452" i="7"/>
  <c r="AP451" i="7"/>
  <c r="AH451" i="7"/>
  <c r="AY451" i="7"/>
  <c r="AZ451" i="7"/>
  <c r="BA451" i="7"/>
  <c r="AI452" i="7" l="1"/>
  <c r="AL452" i="7"/>
  <c r="AK452" i="7"/>
  <c r="AM452" i="7"/>
  <c r="AJ452" i="7"/>
  <c r="AR452" i="7"/>
  <c r="AS452" i="7"/>
  <c r="AU452" i="7"/>
  <c r="AT452" i="7"/>
  <c r="AQ452" i="7"/>
  <c r="AH452" i="7"/>
  <c r="AX452" i="7"/>
  <c r="AD453" i="7"/>
  <c r="AP452" i="7"/>
  <c r="BA452" i="7"/>
  <c r="AZ452" i="7"/>
  <c r="AY452" i="7"/>
  <c r="T452" i="7"/>
  <c r="Q453" i="7"/>
  <c r="AD1242" i="1"/>
  <c r="AU453" i="7" l="1"/>
  <c r="AT453" i="7"/>
  <c r="AQ453" i="7"/>
  <c r="AS453" i="7"/>
  <c r="AR453" i="7"/>
  <c r="AL453" i="7"/>
  <c r="AI453" i="7"/>
  <c r="AM453" i="7"/>
  <c r="AJ453" i="7"/>
  <c r="AK453" i="7"/>
  <c r="T453" i="7"/>
  <c r="Q454" i="7"/>
  <c r="AD1243" i="1"/>
  <c r="AH453" i="7"/>
  <c r="AX453" i="7"/>
  <c r="AD454" i="7"/>
  <c r="AP453" i="7"/>
  <c r="AZ453" i="7"/>
  <c r="AY453" i="7"/>
  <c r="BA453" i="7"/>
  <c r="AR454" i="7" l="1"/>
  <c r="AT454" i="7"/>
  <c r="AU454" i="7"/>
  <c r="AQ454" i="7"/>
  <c r="AS454" i="7"/>
  <c r="AL454" i="7"/>
  <c r="AM454" i="7"/>
  <c r="AJ454" i="7"/>
  <c r="AI454" i="7"/>
  <c r="AK454" i="7"/>
  <c r="AH454" i="7"/>
  <c r="AX454" i="7"/>
  <c r="AP454" i="7"/>
  <c r="AD455" i="7"/>
  <c r="AY454" i="7"/>
  <c r="AZ454" i="7"/>
  <c r="BA454" i="7"/>
  <c r="AD1244" i="1"/>
  <c r="Q455" i="7"/>
  <c r="T454" i="7"/>
  <c r="AR455" i="7" l="1"/>
  <c r="AU455" i="7"/>
  <c r="AS455" i="7"/>
  <c r="AT455" i="7"/>
  <c r="AQ455" i="7"/>
  <c r="AM455" i="7"/>
  <c r="AJ455" i="7"/>
  <c r="AL455" i="7"/>
  <c r="AK455" i="7"/>
  <c r="AI455" i="7"/>
  <c r="T455" i="7"/>
  <c r="Q456" i="7"/>
  <c r="AH455" i="7"/>
  <c r="AD456" i="7"/>
  <c r="AP455" i="7"/>
  <c r="AX455" i="7"/>
  <c r="AY455" i="7"/>
  <c r="BA455" i="7"/>
  <c r="AZ455" i="7"/>
  <c r="AD1245" i="1"/>
  <c r="AU456" i="7" l="1"/>
  <c r="AT456" i="7"/>
  <c r="AQ456" i="7"/>
  <c r="AS456" i="7"/>
  <c r="AR456" i="7"/>
  <c r="AM456" i="7"/>
  <c r="AK456" i="7"/>
  <c r="AI456" i="7"/>
  <c r="AL456" i="7"/>
  <c r="AJ456" i="7"/>
  <c r="Q457" i="7"/>
  <c r="T456" i="7"/>
  <c r="AP456" i="7"/>
  <c r="AH456" i="7"/>
  <c r="AX456" i="7"/>
  <c r="AD457" i="7"/>
  <c r="AZ456" i="7"/>
  <c r="AY456" i="7"/>
  <c r="BA456" i="7"/>
  <c r="AD1246" i="1"/>
  <c r="AK457" i="7" l="1"/>
  <c r="AM457" i="7"/>
  <c r="AI457" i="7"/>
  <c r="AJ457" i="7"/>
  <c r="AL457" i="7"/>
  <c r="AS457" i="7"/>
  <c r="AR457" i="7"/>
  <c r="AT457" i="7"/>
  <c r="AQ457" i="7"/>
  <c r="AU457" i="7"/>
  <c r="AP457" i="7"/>
  <c r="AH457" i="7"/>
  <c r="AX457" i="7"/>
  <c r="AD458" i="7"/>
  <c r="AY457" i="7"/>
  <c r="AZ457" i="7"/>
  <c r="BA457" i="7"/>
  <c r="AD1247" i="1"/>
  <c r="Q458" i="7"/>
  <c r="T457" i="7"/>
  <c r="AQ458" i="7" l="1"/>
  <c r="AT458" i="7"/>
  <c r="AS458" i="7"/>
  <c r="AU458" i="7"/>
  <c r="AR458" i="7"/>
  <c r="AJ458" i="7"/>
  <c r="AL458" i="7"/>
  <c r="AM458" i="7"/>
  <c r="AK458" i="7"/>
  <c r="AI458" i="7"/>
  <c r="T458" i="7"/>
  <c r="Q459" i="7"/>
  <c r="AD459" i="7"/>
  <c r="AP458" i="7"/>
  <c r="AH458" i="7"/>
  <c r="AX458" i="7"/>
  <c r="AZ458" i="7"/>
  <c r="BA458" i="7"/>
  <c r="AY458" i="7"/>
  <c r="AD1248" i="1"/>
  <c r="AK459" i="7" l="1"/>
  <c r="AM459" i="7"/>
  <c r="AL459" i="7"/>
  <c r="AJ459" i="7"/>
  <c r="AI459" i="7"/>
  <c r="AS459" i="7"/>
  <c r="AR459" i="7"/>
  <c r="AQ459" i="7"/>
  <c r="AT459" i="7"/>
  <c r="AU459" i="7"/>
  <c r="AD1249" i="1"/>
  <c r="T459" i="7"/>
  <c r="Q460" i="7"/>
  <c r="AX459" i="7"/>
  <c r="AD460" i="7"/>
  <c r="AP459" i="7"/>
  <c r="AH459" i="7"/>
  <c r="AY459" i="7"/>
  <c r="AZ459" i="7"/>
  <c r="BA459" i="7"/>
  <c r="AL460" i="7" l="1"/>
  <c r="AM460" i="7"/>
  <c r="AI460" i="7"/>
  <c r="AJ460" i="7"/>
  <c r="AK460" i="7"/>
  <c r="AS460" i="7"/>
  <c r="AU460" i="7"/>
  <c r="AR460" i="7"/>
  <c r="AT460" i="7"/>
  <c r="AQ460" i="7"/>
  <c r="AH460" i="7"/>
  <c r="AX460" i="7"/>
  <c r="AD461" i="7"/>
  <c r="AP460" i="7"/>
  <c r="BA460" i="7"/>
  <c r="AZ460" i="7"/>
  <c r="AY460" i="7"/>
  <c r="T460" i="7"/>
  <c r="Q461" i="7"/>
  <c r="AD1250" i="1"/>
  <c r="AS461" i="7" l="1"/>
  <c r="AQ461" i="7"/>
  <c r="AT461" i="7"/>
  <c r="AU461" i="7"/>
  <c r="AR461" i="7"/>
  <c r="AK461" i="7"/>
  <c r="AJ461" i="7"/>
  <c r="AI461" i="7"/>
  <c r="AM461" i="7"/>
  <c r="AL461" i="7"/>
  <c r="T461" i="7"/>
  <c r="Q462" i="7"/>
  <c r="AH461" i="7"/>
  <c r="AX461" i="7"/>
  <c r="AD462" i="7"/>
  <c r="AP461" i="7"/>
  <c r="AZ461" i="7"/>
  <c r="AY461" i="7"/>
  <c r="BA461" i="7"/>
  <c r="AD1251" i="1"/>
  <c r="AR462" i="7" l="1"/>
  <c r="AQ462" i="7"/>
  <c r="AT462" i="7"/>
  <c r="AS462" i="7"/>
  <c r="AU462" i="7"/>
  <c r="AM462" i="7"/>
  <c r="AL462" i="7"/>
  <c r="AK462" i="7"/>
  <c r="AJ462" i="7"/>
  <c r="AI462" i="7"/>
  <c r="AH462" i="7"/>
  <c r="AX462" i="7"/>
  <c r="AP462" i="7"/>
  <c r="AD463" i="7"/>
  <c r="AY462" i="7"/>
  <c r="AZ462" i="7"/>
  <c r="BA462" i="7"/>
  <c r="AD1252" i="1"/>
  <c r="Q463" i="7"/>
  <c r="T462" i="7"/>
  <c r="AU463" i="7" l="1"/>
  <c r="AR463" i="7"/>
  <c r="AQ463" i="7"/>
  <c r="AS463" i="7"/>
  <c r="AT463" i="7"/>
  <c r="AJ463" i="7"/>
  <c r="AM463" i="7"/>
  <c r="AI463" i="7"/>
  <c r="AK463" i="7"/>
  <c r="AL463" i="7"/>
  <c r="T463" i="7"/>
  <c r="Q464" i="7"/>
  <c r="AH463" i="7"/>
  <c r="AD464" i="7"/>
  <c r="AP463" i="7"/>
  <c r="AX463" i="7"/>
  <c r="BA463" i="7"/>
  <c r="AZ463" i="7"/>
  <c r="AY463" i="7"/>
  <c r="AD1253" i="1"/>
  <c r="AD1254" i="1" l="1"/>
  <c r="AM464" i="7"/>
  <c r="AJ464" i="7"/>
  <c r="AI464" i="7"/>
  <c r="AL464" i="7"/>
  <c r="AK464" i="7"/>
  <c r="AS464" i="7"/>
  <c r="AR464" i="7"/>
  <c r="AT464" i="7"/>
  <c r="AQ464" i="7"/>
  <c r="AU464" i="7"/>
  <c r="AP464" i="7"/>
  <c r="AH464" i="7"/>
  <c r="AX464" i="7"/>
  <c r="AD465" i="7"/>
  <c r="AY464" i="7"/>
  <c r="BA464" i="7"/>
  <c r="AZ464" i="7"/>
  <c r="Q465" i="7"/>
  <c r="T464" i="7"/>
  <c r="AD1255" i="1" l="1"/>
  <c r="AM465" i="7"/>
  <c r="AL465" i="7"/>
  <c r="AI465" i="7"/>
  <c r="AJ465" i="7"/>
  <c r="AK465" i="7"/>
  <c r="AS465" i="7"/>
  <c r="AT465" i="7"/>
  <c r="AQ465" i="7"/>
  <c r="AU465" i="7"/>
  <c r="AR465" i="7"/>
  <c r="Q466" i="7"/>
  <c r="T465" i="7"/>
  <c r="AP465" i="7"/>
  <c r="AH465" i="7"/>
  <c r="AX465" i="7"/>
  <c r="AD466" i="7"/>
  <c r="AY465" i="7"/>
  <c r="AZ465" i="7"/>
  <c r="BA465" i="7"/>
  <c r="AR466" i="7" l="1"/>
  <c r="AU466" i="7"/>
  <c r="AQ466" i="7"/>
  <c r="AS466" i="7"/>
  <c r="AT466" i="7"/>
  <c r="AD1256" i="1"/>
  <c r="AJ466" i="7"/>
  <c r="AK466" i="7"/>
  <c r="AI466" i="7"/>
  <c r="AM466" i="7"/>
  <c r="AL466" i="7"/>
  <c r="AD467" i="7"/>
  <c r="AP466" i="7"/>
  <c r="AH466" i="7"/>
  <c r="AX466" i="7"/>
  <c r="BA466" i="7"/>
  <c r="AY466" i="7"/>
  <c r="AZ466" i="7"/>
  <c r="T466" i="7"/>
  <c r="Q467" i="7"/>
  <c r="AD1257" i="1" l="1"/>
  <c r="AJ467" i="7"/>
  <c r="AK467" i="7"/>
  <c r="AL467" i="7"/>
  <c r="AI467" i="7"/>
  <c r="AM467" i="7"/>
  <c r="AS467" i="7"/>
  <c r="AR467" i="7"/>
  <c r="AU467" i="7"/>
  <c r="AQ467" i="7"/>
  <c r="AT467" i="7"/>
  <c r="T467" i="7"/>
  <c r="Q468" i="7"/>
  <c r="AX467" i="7"/>
  <c r="AD468" i="7"/>
  <c r="AP467" i="7"/>
  <c r="AH467" i="7"/>
  <c r="AY467" i="7"/>
  <c r="AZ467" i="7"/>
  <c r="BA467" i="7"/>
  <c r="AU468" i="7" l="1"/>
  <c r="AT468" i="7"/>
  <c r="AR468" i="7"/>
  <c r="AQ468" i="7"/>
  <c r="AS468" i="7"/>
  <c r="AD1258" i="1"/>
  <c r="AL468" i="7"/>
  <c r="AM468" i="7"/>
  <c r="AI468" i="7"/>
  <c r="AK468" i="7"/>
  <c r="AJ468" i="7"/>
  <c r="AH468" i="7"/>
  <c r="AX468" i="7"/>
  <c r="AD469" i="7"/>
  <c r="AP468" i="7"/>
  <c r="BA468" i="7"/>
  <c r="AZ468" i="7"/>
  <c r="AY468" i="7"/>
  <c r="T468" i="7"/>
  <c r="Q469" i="7"/>
  <c r="AQ469" i="7" l="1"/>
  <c r="AR469" i="7"/>
  <c r="AT469" i="7"/>
  <c r="AS469" i="7"/>
  <c r="AU469" i="7"/>
  <c r="AD1259" i="1"/>
  <c r="AI469" i="7"/>
  <c r="AK469" i="7"/>
  <c r="AJ469" i="7"/>
  <c r="AL469" i="7"/>
  <c r="AM469" i="7"/>
  <c r="AH469" i="7"/>
  <c r="AX469" i="7"/>
  <c r="AD470" i="7"/>
  <c r="AP469" i="7"/>
  <c r="AZ469" i="7"/>
  <c r="AY469" i="7"/>
  <c r="BA469" i="7"/>
  <c r="T469" i="7"/>
  <c r="Q470" i="7"/>
  <c r="AS470" i="7" l="1"/>
  <c r="AQ470" i="7"/>
  <c r="AR470" i="7"/>
  <c r="AU470" i="7"/>
  <c r="AT470" i="7"/>
  <c r="AD1260" i="1"/>
  <c r="AI470" i="7"/>
  <c r="AL470" i="7"/>
  <c r="AK470" i="7"/>
  <c r="AJ470" i="7"/>
  <c r="AM470" i="7"/>
  <c r="Q471" i="7"/>
  <c r="T470" i="7"/>
  <c r="AH470" i="7"/>
  <c r="AX470" i="7"/>
  <c r="AP470" i="7"/>
  <c r="AD471" i="7"/>
  <c r="AZ470" i="7"/>
  <c r="BA470" i="7"/>
  <c r="AY470" i="7"/>
  <c r="AS471" i="7" l="1"/>
  <c r="AT471" i="7"/>
  <c r="AU471" i="7"/>
  <c r="AQ471" i="7"/>
  <c r="AR471" i="7"/>
  <c r="AD1261" i="1"/>
  <c r="AK471" i="7"/>
  <c r="AL471" i="7"/>
  <c r="AM471" i="7"/>
  <c r="AJ471" i="7"/>
  <c r="AI471" i="7"/>
  <c r="AH471" i="7"/>
  <c r="AD472" i="7"/>
  <c r="AP471" i="7"/>
  <c r="AX471" i="7"/>
  <c r="BA471" i="7"/>
  <c r="AZ471" i="7"/>
  <c r="AY471" i="7"/>
  <c r="T471" i="7"/>
  <c r="Q472" i="7"/>
  <c r="AQ472" i="7" l="1"/>
  <c r="AT472" i="7"/>
  <c r="AR472" i="7"/>
  <c r="AS472" i="7"/>
  <c r="AU472" i="7"/>
  <c r="AD1262" i="1"/>
  <c r="AI472" i="7"/>
  <c r="AL472" i="7"/>
  <c r="AM472" i="7"/>
  <c r="AJ472" i="7"/>
  <c r="AK472" i="7"/>
  <c r="Q473" i="7"/>
  <c r="T472" i="7"/>
  <c r="AP472" i="7"/>
  <c r="AH472" i="7"/>
  <c r="AX472" i="7"/>
  <c r="AD473" i="7"/>
  <c r="AY472" i="7"/>
  <c r="BA472" i="7"/>
  <c r="AZ472" i="7"/>
  <c r="AD1263" i="1" l="1"/>
  <c r="AM473" i="7"/>
  <c r="AK473" i="7"/>
  <c r="AL473" i="7"/>
  <c r="AJ473" i="7"/>
  <c r="AI473" i="7"/>
  <c r="AS473" i="7"/>
  <c r="AQ473" i="7"/>
  <c r="AU473" i="7"/>
  <c r="AR473" i="7"/>
  <c r="AT473" i="7"/>
  <c r="AP473" i="7"/>
  <c r="AH473" i="7"/>
  <c r="AX473" i="7"/>
  <c r="AD474" i="7"/>
  <c r="AY473" i="7"/>
  <c r="AZ473" i="7"/>
  <c r="BA473" i="7"/>
  <c r="Q474" i="7"/>
  <c r="T473" i="7"/>
  <c r="AR474" i="7" l="1"/>
  <c r="AT474" i="7"/>
  <c r="AQ474" i="7"/>
  <c r="AS474" i="7"/>
  <c r="AU474" i="7"/>
  <c r="AD1264" i="1"/>
  <c r="AI474" i="7"/>
  <c r="AJ474" i="7"/>
  <c r="AM474" i="7"/>
  <c r="AL474" i="7"/>
  <c r="AK474" i="7"/>
  <c r="T474" i="7"/>
  <c r="Q475" i="7"/>
  <c r="AD475" i="7"/>
  <c r="AP474" i="7"/>
  <c r="AH474" i="7"/>
  <c r="AX474" i="7"/>
  <c r="AY474" i="7"/>
  <c r="AZ474" i="7"/>
  <c r="BA474" i="7"/>
  <c r="AT475" i="7" l="1"/>
  <c r="AU475" i="7"/>
  <c r="AR475" i="7"/>
  <c r="AS475" i="7"/>
  <c r="AQ475" i="7"/>
  <c r="AD1265" i="1"/>
  <c r="AL475" i="7"/>
  <c r="AI475" i="7"/>
  <c r="AM475" i="7"/>
  <c r="AK475" i="7"/>
  <c r="AJ475" i="7"/>
  <c r="AX475" i="7"/>
  <c r="AD476" i="7"/>
  <c r="AP475" i="7"/>
  <c r="AH475" i="7"/>
  <c r="AY475" i="7"/>
  <c r="AZ475" i="7"/>
  <c r="BA475" i="7"/>
  <c r="T475" i="7"/>
  <c r="Q476" i="7"/>
  <c r="AD1266" i="1" l="1"/>
  <c r="AI476" i="7"/>
  <c r="AM476" i="7"/>
  <c r="AJ476" i="7"/>
  <c r="AL476" i="7"/>
  <c r="AK476" i="7"/>
  <c r="AS476" i="7"/>
  <c r="AQ476" i="7"/>
  <c r="AR476" i="7"/>
  <c r="AT476" i="7"/>
  <c r="AU476" i="7"/>
  <c r="T476" i="7"/>
  <c r="Q477" i="7"/>
  <c r="AH476" i="7"/>
  <c r="AX476" i="7"/>
  <c r="AD477" i="7"/>
  <c r="AP476" i="7"/>
  <c r="BA476" i="7"/>
  <c r="AZ476" i="7"/>
  <c r="AY476" i="7"/>
  <c r="AD1267" i="1" l="1"/>
  <c r="AJ477" i="7"/>
  <c r="AK477" i="7"/>
  <c r="AI477" i="7"/>
  <c r="AM477" i="7"/>
  <c r="AL477" i="7"/>
  <c r="AQ477" i="7"/>
  <c r="AR477" i="7"/>
  <c r="AT477" i="7"/>
  <c r="AS477" i="7"/>
  <c r="AU477" i="7"/>
  <c r="AH477" i="7"/>
  <c r="AX477" i="7"/>
  <c r="AD478" i="7"/>
  <c r="AP477" i="7"/>
  <c r="AZ477" i="7"/>
  <c r="AY477" i="7"/>
  <c r="BA477" i="7"/>
  <c r="T477" i="7"/>
  <c r="Q478" i="7"/>
  <c r="AD1268" i="1" l="1"/>
  <c r="AM478" i="7"/>
  <c r="AK478" i="7"/>
  <c r="AJ478" i="7"/>
  <c r="AI478" i="7"/>
  <c r="AL478" i="7"/>
  <c r="AT478" i="7"/>
  <c r="AU478" i="7"/>
  <c r="AS478" i="7"/>
  <c r="AR478" i="7"/>
  <c r="AQ478" i="7"/>
  <c r="Q479" i="7"/>
  <c r="T478" i="7"/>
  <c r="AH478" i="7"/>
  <c r="AX478" i="7"/>
  <c r="AP478" i="7"/>
  <c r="AD479" i="7"/>
  <c r="BA478" i="7"/>
  <c r="AY478" i="7"/>
  <c r="AZ478" i="7"/>
  <c r="AD1269" i="1" l="1"/>
  <c r="AL479" i="7"/>
  <c r="AM479" i="7"/>
  <c r="AJ479" i="7"/>
  <c r="AK479" i="7"/>
  <c r="AI479" i="7"/>
  <c r="AU479" i="7"/>
  <c r="AQ479" i="7"/>
  <c r="AT479" i="7"/>
  <c r="AS479" i="7"/>
  <c r="AR479" i="7"/>
  <c r="AH479" i="7"/>
  <c r="AD480" i="7"/>
  <c r="AP479" i="7"/>
  <c r="AX479" i="7"/>
  <c r="AZ479" i="7"/>
  <c r="AY479" i="7"/>
  <c r="BA479" i="7"/>
  <c r="T479" i="7"/>
  <c r="Q480" i="7"/>
  <c r="AU480" i="7" l="1"/>
  <c r="AQ480" i="7"/>
  <c r="AT480" i="7"/>
  <c r="AS480" i="7"/>
  <c r="AR480" i="7"/>
  <c r="AD1270" i="1"/>
  <c r="AJ480" i="7"/>
  <c r="AI480" i="7"/>
  <c r="AL480" i="7"/>
  <c r="AK480" i="7"/>
  <c r="AM480" i="7"/>
  <c r="Q481" i="7"/>
  <c r="T480" i="7"/>
  <c r="AP480" i="7"/>
  <c r="AH480" i="7"/>
  <c r="AX480" i="7"/>
  <c r="AD481" i="7"/>
  <c r="AZ480" i="7"/>
  <c r="AY480" i="7"/>
  <c r="BA480" i="7"/>
  <c r="AD1271" i="1" l="1"/>
  <c r="AJ481" i="7"/>
  <c r="AK481" i="7"/>
  <c r="AI481" i="7"/>
  <c r="AL481" i="7"/>
  <c r="AM481" i="7"/>
  <c r="AQ481" i="7"/>
  <c r="AS481" i="7"/>
  <c r="AT481" i="7"/>
  <c r="AU481" i="7"/>
  <c r="AR481" i="7"/>
  <c r="AP481" i="7"/>
  <c r="AH481" i="7"/>
  <c r="AX481" i="7"/>
  <c r="AD482" i="7"/>
  <c r="AY481" i="7"/>
  <c r="AZ481" i="7"/>
  <c r="BA481" i="7"/>
  <c r="Q482" i="7"/>
  <c r="T481" i="7"/>
  <c r="AR482" i="7" l="1"/>
  <c r="AT482" i="7"/>
  <c r="AS482" i="7"/>
  <c r="AU482" i="7"/>
  <c r="AQ482" i="7"/>
  <c r="AD1272" i="1"/>
  <c r="AJ482" i="7"/>
  <c r="AI482" i="7"/>
  <c r="AM482" i="7"/>
  <c r="AK482" i="7"/>
  <c r="AL482" i="7"/>
  <c r="T482" i="7"/>
  <c r="Q483" i="7"/>
  <c r="AD483" i="7"/>
  <c r="AP482" i="7"/>
  <c r="AH482" i="7"/>
  <c r="AX482" i="7"/>
  <c r="AY482" i="7"/>
  <c r="AZ482" i="7"/>
  <c r="BA482" i="7"/>
  <c r="AQ483" i="7" l="1"/>
  <c r="AS483" i="7"/>
  <c r="AU483" i="7"/>
  <c r="AT483" i="7"/>
  <c r="AR483" i="7"/>
  <c r="AD1273" i="1"/>
  <c r="AM483" i="7"/>
  <c r="AJ483" i="7"/>
  <c r="AK483" i="7"/>
  <c r="AL483" i="7"/>
  <c r="AI483" i="7"/>
  <c r="AX483" i="7"/>
  <c r="AD484" i="7"/>
  <c r="AP483" i="7"/>
  <c r="AH483" i="7"/>
  <c r="AZ483" i="7"/>
  <c r="BA483" i="7"/>
  <c r="AY483" i="7"/>
  <c r="T483" i="7"/>
  <c r="Q484" i="7"/>
  <c r="AD1274" i="1" l="1"/>
  <c r="AI484" i="7"/>
  <c r="AM484" i="7"/>
  <c r="AL484" i="7"/>
  <c r="AJ484" i="7"/>
  <c r="AK484" i="7"/>
  <c r="AS484" i="7"/>
  <c r="AR484" i="7"/>
  <c r="AT484" i="7"/>
  <c r="AQ484" i="7"/>
  <c r="AU484" i="7"/>
  <c r="T484" i="7"/>
  <c r="Q485" i="7"/>
  <c r="AH484" i="7"/>
  <c r="AX484" i="7"/>
  <c r="AD485" i="7"/>
  <c r="AP484" i="7"/>
  <c r="AZ484" i="7"/>
  <c r="AY484" i="7"/>
  <c r="BA484" i="7"/>
  <c r="AD1275" i="1" l="1"/>
  <c r="AI485" i="7"/>
  <c r="AJ485" i="7"/>
  <c r="AL485" i="7"/>
  <c r="AK485" i="7"/>
  <c r="AM485" i="7"/>
  <c r="AS485" i="7"/>
  <c r="AT485" i="7"/>
  <c r="AU485" i="7"/>
  <c r="AR485" i="7"/>
  <c r="AQ485" i="7"/>
  <c r="AH485" i="7"/>
  <c r="AX485" i="7"/>
  <c r="AD486" i="7"/>
  <c r="AP485" i="7"/>
  <c r="AZ485" i="7"/>
  <c r="AY485" i="7"/>
  <c r="BA485" i="7"/>
  <c r="T485" i="7"/>
  <c r="Q486" i="7"/>
  <c r="AR486" i="7" l="1"/>
  <c r="AT486" i="7"/>
  <c r="AQ486" i="7"/>
  <c r="AU486" i="7"/>
  <c r="AS486" i="7"/>
  <c r="AD1276" i="1"/>
  <c r="AM486" i="7"/>
  <c r="AJ486" i="7"/>
  <c r="AK486" i="7"/>
  <c r="AI486" i="7"/>
  <c r="AL486" i="7"/>
  <c r="Q487" i="7"/>
  <c r="T486" i="7"/>
  <c r="AH486" i="7"/>
  <c r="AX486" i="7"/>
  <c r="AP486" i="7"/>
  <c r="AD487" i="7"/>
  <c r="BA486" i="7"/>
  <c r="AY486" i="7"/>
  <c r="AZ486" i="7"/>
  <c r="AR487" i="7" l="1"/>
  <c r="AT487" i="7"/>
  <c r="AS487" i="7"/>
  <c r="AQ487" i="7"/>
  <c r="AU487" i="7"/>
  <c r="AD1277" i="1"/>
  <c r="AL487" i="7"/>
  <c r="AJ487" i="7"/>
  <c r="AI487" i="7"/>
  <c r="AM487" i="7"/>
  <c r="AK487" i="7"/>
  <c r="AH487" i="7"/>
  <c r="AD488" i="7"/>
  <c r="AP487" i="7"/>
  <c r="AX487" i="7"/>
  <c r="AZ487" i="7"/>
  <c r="AY487" i="7"/>
  <c r="BA487" i="7"/>
  <c r="T487" i="7"/>
  <c r="Q488" i="7"/>
  <c r="AR488" i="7" l="1"/>
  <c r="AQ488" i="7"/>
  <c r="AS488" i="7"/>
  <c r="AU488" i="7"/>
  <c r="AT488" i="7"/>
  <c r="AD1278" i="1"/>
  <c r="AK488" i="7"/>
  <c r="AM488" i="7"/>
  <c r="AJ488" i="7"/>
  <c r="AL488" i="7"/>
  <c r="AI488" i="7"/>
  <c r="Q489" i="7"/>
  <c r="T488" i="7"/>
  <c r="AP488" i="7"/>
  <c r="AH488" i="7"/>
  <c r="AX488" i="7"/>
  <c r="AD489" i="7"/>
  <c r="AZ488" i="7"/>
  <c r="AY488" i="7"/>
  <c r="BA488" i="7"/>
  <c r="AD1279" i="1" l="1"/>
  <c r="AK489" i="7"/>
  <c r="AJ489" i="7"/>
  <c r="AI489" i="7"/>
  <c r="AM489" i="7"/>
  <c r="AL489" i="7"/>
  <c r="AR489" i="7"/>
  <c r="AT489" i="7"/>
  <c r="AS489" i="7"/>
  <c r="AQ489" i="7"/>
  <c r="AU489" i="7"/>
  <c r="AP489" i="7"/>
  <c r="AH489" i="7"/>
  <c r="AX489" i="7"/>
  <c r="AD490" i="7"/>
  <c r="AY489" i="7"/>
  <c r="AZ489" i="7"/>
  <c r="BA489" i="7"/>
  <c r="Q490" i="7"/>
  <c r="T489" i="7"/>
  <c r="AQ490" i="7" l="1"/>
  <c r="AU490" i="7"/>
  <c r="AR490" i="7"/>
  <c r="AS490" i="7"/>
  <c r="AT490" i="7"/>
  <c r="AD1280" i="1"/>
  <c r="AL490" i="7"/>
  <c r="AM490" i="7"/>
  <c r="AK490" i="7"/>
  <c r="AI490" i="7"/>
  <c r="AJ490" i="7"/>
  <c r="T490" i="7"/>
  <c r="Q491" i="7"/>
  <c r="AD491" i="7"/>
  <c r="AP490" i="7"/>
  <c r="AH490" i="7"/>
  <c r="AX490" i="7"/>
  <c r="AY490" i="7"/>
  <c r="AZ490" i="7"/>
  <c r="BA490" i="7"/>
  <c r="AD1281" i="1" l="1"/>
  <c r="AJ491" i="7"/>
  <c r="AM491" i="7"/>
  <c r="AK491" i="7"/>
  <c r="AI491" i="7"/>
  <c r="AL491" i="7"/>
  <c r="AS491" i="7"/>
  <c r="AU491" i="7"/>
  <c r="AR491" i="7"/>
  <c r="AQ491" i="7"/>
  <c r="AT491" i="7"/>
  <c r="AX491" i="7"/>
  <c r="AD492" i="7"/>
  <c r="AP491" i="7"/>
  <c r="AH491" i="7"/>
  <c r="AZ491" i="7"/>
  <c r="BA491" i="7"/>
  <c r="AY491" i="7"/>
  <c r="T491" i="7"/>
  <c r="Q492" i="7"/>
  <c r="AS492" i="7" l="1"/>
  <c r="AU492" i="7"/>
  <c r="AT492" i="7"/>
  <c r="AR492" i="7"/>
  <c r="AQ492" i="7"/>
  <c r="AD1282" i="1"/>
  <c r="AM492" i="7"/>
  <c r="AI492" i="7"/>
  <c r="AK492" i="7"/>
  <c r="AJ492" i="7"/>
  <c r="AL492" i="7"/>
  <c r="T492" i="7"/>
  <c r="Q493" i="7"/>
  <c r="AH492" i="7"/>
  <c r="AX492" i="7"/>
  <c r="AD493" i="7"/>
  <c r="AP492" i="7"/>
  <c r="AZ492" i="7"/>
  <c r="AY492" i="7"/>
  <c r="BA492" i="7"/>
  <c r="AD1283" i="1" l="1"/>
  <c r="AL493" i="7"/>
  <c r="AJ493" i="7"/>
  <c r="AI493" i="7"/>
  <c r="AM493" i="7"/>
  <c r="AK493" i="7"/>
  <c r="AR493" i="7"/>
  <c r="AS493" i="7"/>
  <c r="AQ493" i="7"/>
  <c r="AU493" i="7"/>
  <c r="AT493" i="7"/>
  <c r="AH493" i="7"/>
  <c r="AX493" i="7"/>
  <c r="AD494" i="7"/>
  <c r="AP493" i="7"/>
  <c r="AZ493" i="7"/>
  <c r="AY493" i="7"/>
  <c r="BA493" i="7"/>
  <c r="T493" i="7"/>
  <c r="Q494" i="7"/>
  <c r="AQ494" i="7" l="1"/>
  <c r="AS494" i="7"/>
  <c r="AU494" i="7"/>
  <c r="AR494" i="7"/>
  <c r="AT494" i="7"/>
  <c r="AD1284" i="1"/>
  <c r="AI494" i="7"/>
  <c r="AJ494" i="7"/>
  <c r="AL494" i="7"/>
  <c r="AK494" i="7"/>
  <c r="AM494" i="7"/>
  <c r="Q495" i="7"/>
  <c r="T494" i="7"/>
  <c r="AD495" i="7"/>
  <c r="AH494" i="7"/>
  <c r="AP494" i="7"/>
  <c r="AX494" i="7"/>
  <c r="AZ494" i="7"/>
  <c r="AY494" i="7"/>
  <c r="BA494" i="7"/>
  <c r="AQ495" i="7" l="1"/>
  <c r="AS495" i="7"/>
  <c r="AT495" i="7"/>
  <c r="AR495" i="7"/>
  <c r="AU495" i="7"/>
  <c r="AD1285" i="1"/>
  <c r="AM495" i="7"/>
  <c r="AL495" i="7"/>
  <c r="AK495" i="7"/>
  <c r="AJ495" i="7"/>
  <c r="AI495" i="7"/>
  <c r="AX495" i="7"/>
  <c r="AD496" i="7"/>
  <c r="AP495" i="7"/>
  <c r="AH495" i="7"/>
  <c r="AZ495" i="7"/>
  <c r="BA495" i="7"/>
  <c r="AY495" i="7"/>
  <c r="Q496" i="7"/>
  <c r="T495" i="7"/>
  <c r="AD1286" i="1" l="1"/>
  <c r="AK496" i="7"/>
  <c r="AM496" i="7"/>
  <c r="AJ496" i="7"/>
  <c r="AI496" i="7"/>
  <c r="AL496" i="7"/>
  <c r="AU496" i="7"/>
  <c r="AS496" i="7"/>
  <c r="AT496" i="7"/>
  <c r="AQ496" i="7"/>
  <c r="AR496" i="7"/>
  <c r="Q497" i="7"/>
  <c r="T496" i="7"/>
  <c r="AH496" i="7"/>
  <c r="AD497" i="7"/>
  <c r="AP496" i="7"/>
  <c r="AX496" i="7"/>
  <c r="AZ496" i="7"/>
  <c r="BA496" i="7"/>
  <c r="AY496" i="7"/>
  <c r="AR497" i="7" l="1"/>
  <c r="AU497" i="7"/>
  <c r="AQ497" i="7"/>
  <c r="AT497" i="7"/>
  <c r="AS497" i="7"/>
  <c r="AD1287" i="1"/>
  <c r="AL497" i="7"/>
  <c r="AM497" i="7"/>
  <c r="AI497" i="7"/>
  <c r="AJ497" i="7"/>
  <c r="AK497" i="7"/>
  <c r="AP497" i="7"/>
  <c r="AD498" i="7"/>
  <c r="AX497" i="7"/>
  <c r="AH497" i="7"/>
  <c r="AZ497" i="7"/>
  <c r="BA497" i="7"/>
  <c r="AY497" i="7"/>
  <c r="Q498" i="7"/>
  <c r="T497" i="7"/>
  <c r="AD1288" i="1" l="1"/>
  <c r="AJ498" i="7"/>
  <c r="AK498" i="7"/>
  <c r="AI498" i="7"/>
  <c r="AM498" i="7"/>
  <c r="AL498" i="7"/>
  <c r="AU498" i="7"/>
  <c r="AR498" i="7"/>
  <c r="AT498" i="7"/>
  <c r="AS498" i="7"/>
  <c r="AQ498" i="7"/>
  <c r="T498" i="7"/>
  <c r="Q499" i="7"/>
  <c r="AD499" i="7"/>
  <c r="AH498" i="7"/>
  <c r="AX498" i="7"/>
  <c r="AP498" i="7"/>
  <c r="AZ498" i="7"/>
  <c r="AY498" i="7"/>
  <c r="BA498" i="7"/>
  <c r="AD1289" i="1" l="1"/>
  <c r="AL499" i="7"/>
  <c r="AK499" i="7"/>
  <c r="AM499" i="7"/>
  <c r="AJ499" i="7"/>
  <c r="AI499" i="7"/>
  <c r="AR499" i="7"/>
  <c r="AS499" i="7"/>
  <c r="AQ499" i="7"/>
  <c r="AT499" i="7"/>
  <c r="AU499" i="7"/>
  <c r="AX499" i="7"/>
  <c r="AD500" i="7"/>
  <c r="AH499" i="7"/>
  <c r="AP499" i="7"/>
  <c r="AY499" i="7"/>
  <c r="AZ499" i="7"/>
  <c r="BA499" i="7"/>
  <c r="T499" i="7"/>
  <c r="Q500" i="7"/>
  <c r="AQ500" i="7" l="1"/>
  <c r="AS500" i="7"/>
  <c r="AR500" i="7"/>
  <c r="AU500" i="7"/>
  <c r="AT500" i="7"/>
  <c r="AD1290" i="1"/>
  <c r="AJ500" i="7"/>
  <c r="AK500" i="7"/>
  <c r="AL500" i="7"/>
  <c r="AM500" i="7"/>
  <c r="AI500" i="7"/>
  <c r="Q501" i="7"/>
  <c r="T500" i="7"/>
  <c r="AH500" i="7"/>
  <c r="AX500" i="7"/>
  <c r="AP500" i="7"/>
  <c r="AD501" i="7"/>
  <c r="BA500" i="7"/>
  <c r="AY500" i="7"/>
  <c r="AZ500" i="7"/>
  <c r="AR501" i="7" l="1"/>
  <c r="AT501" i="7"/>
  <c r="AS501" i="7"/>
  <c r="AU501" i="7"/>
  <c r="AQ501" i="7"/>
  <c r="AD1291" i="1"/>
  <c r="AI501" i="7"/>
  <c r="AM501" i="7"/>
  <c r="AK501" i="7"/>
  <c r="AL501" i="7"/>
  <c r="AJ501" i="7"/>
  <c r="AH501" i="7"/>
  <c r="AX501" i="7"/>
  <c r="AP501" i="7"/>
  <c r="AD502" i="7"/>
  <c r="AZ501" i="7"/>
  <c r="BA501" i="7"/>
  <c r="AY501" i="7"/>
  <c r="T501" i="7"/>
  <c r="Q502" i="7"/>
  <c r="AT502" i="7" l="1"/>
  <c r="AR502" i="7"/>
  <c r="AU502" i="7"/>
  <c r="AQ502" i="7"/>
  <c r="AS502" i="7"/>
  <c r="AD1292" i="1"/>
  <c r="AL502" i="7"/>
  <c r="AK502" i="7"/>
  <c r="AI502" i="7"/>
  <c r="AJ502" i="7"/>
  <c r="AM502" i="7"/>
  <c r="T502" i="7"/>
  <c r="Q503" i="7"/>
  <c r="AH502" i="7"/>
  <c r="AD503" i="7"/>
  <c r="AX502" i="7"/>
  <c r="AP502" i="7"/>
  <c r="BA502" i="7"/>
  <c r="AY502" i="7"/>
  <c r="AZ502" i="7"/>
  <c r="AD1293" i="1" l="1"/>
  <c r="AJ503" i="7"/>
  <c r="AM503" i="7"/>
  <c r="AI503" i="7"/>
  <c r="AK503" i="7"/>
  <c r="AL503" i="7"/>
  <c r="AR503" i="7"/>
  <c r="AQ503" i="7"/>
  <c r="AU503" i="7"/>
  <c r="AS503" i="7"/>
  <c r="AT503" i="7"/>
  <c r="AH503" i="7"/>
  <c r="AX503" i="7"/>
  <c r="AD504" i="7"/>
  <c r="AP503" i="7"/>
  <c r="BA503" i="7"/>
  <c r="AY503" i="7"/>
  <c r="AZ503" i="7"/>
  <c r="T503" i="7"/>
  <c r="Q504" i="7"/>
  <c r="AD1294" i="1" l="1"/>
  <c r="AM504" i="7"/>
  <c r="AK504" i="7"/>
  <c r="AJ504" i="7"/>
  <c r="AI504" i="7"/>
  <c r="AL504" i="7"/>
  <c r="AT504" i="7"/>
  <c r="AR504" i="7"/>
  <c r="AQ504" i="7"/>
  <c r="AU504" i="7"/>
  <c r="AS504" i="7"/>
  <c r="Q505" i="7"/>
  <c r="T504" i="7"/>
  <c r="AP504" i="7"/>
  <c r="AH504" i="7"/>
  <c r="AX504" i="7"/>
  <c r="AD505" i="7"/>
  <c r="AZ504" i="7"/>
  <c r="AY504" i="7"/>
  <c r="BA504" i="7"/>
  <c r="AS505" i="7" l="1"/>
  <c r="AT505" i="7"/>
  <c r="AU505" i="7"/>
  <c r="AR505" i="7"/>
  <c r="AQ505" i="7"/>
  <c r="AD1295" i="1"/>
  <c r="AI505" i="7"/>
  <c r="AJ505" i="7"/>
  <c r="AK505" i="7"/>
  <c r="AM505" i="7"/>
  <c r="AL505" i="7"/>
  <c r="AP505" i="7"/>
  <c r="AX505" i="7"/>
  <c r="AX4" i="7" s="1"/>
  <c r="AH505" i="7"/>
  <c r="AD506" i="7"/>
  <c r="BA505" i="7"/>
  <c r="BA4" i="7" s="1"/>
  <c r="AZ505" i="7"/>
  <c r="AZ4" i="7" s="1"/>
  <c r="AY505" i="7"/>
  <c r="AY4" i="7" s="1"/>
  <c r="Q506" i="7"/>
  <c r="T505" i="7"/>
  <c r="AS506" i="7" l="1"/>
  <c r="AU506" i="7"/>
  <c r="AQ506" i="7"/>
  <c r="AT506" i="7"/>
  <c r="AR506" i="7"/>
  <c r="AD1296" i="1"/>
  <c r="AK506" i="7"/>
  <c r="AL506" i="7"/>
  <c r="AJ506" i="7"/>
  <c r="AI506" i="7"/>
  <c r="AM506" i="7"/>
  <c r="T506" i="7"/>
  <c r="Q507" i="7"/>
  <c r="AD507" i="7"/>
  <c r="AP506" i="7"/>
  <c r="AH506" i="7"/>
  <c r="AX506" i="7"/>
  <c r="AZ506" i="7"/>
  <c r="AY506" i="7"/>
  <c r="BA506" i="7"/>
  <c r="AS507" i="7" l="1"/>
  <c r="AQ507" i="7"/>
  <c r="AT507" i="7"/>
  <c r="AR507" i="7"/>
  <c r="AU507" i="7"/>
  <c r="AD1297" i="1"/>
  <c r="AK507" i="7"/>
  <c r="AM507" i="7"/>
  <c r="AJ507" i="7"/>
  <c r="AL507" i="7"/>
  <c r="AI507" i="7"/>
  <c r="AX507" i="7"/>
  <c r="AD508" i="7"/>
  <c r="AP507" i="7"/>
  <c r="AH507" i="7"/>
  <c r="AY507" i="7"/>
  <c r="AZ507" i="7"/>
  <c r="BA507" i="7"/>
  <c r="T507" i="7"/>
  <c r="Q508" i="7"/>
  <c r="AD1298" i="1" l="1"/>
  <c r="AJ508" i="7"/>
  <c r="AI508" i="7"/>
  <c r="AK508" i="7"/>
  <c r="AM508" i="7"/>
  <c r="AL508" i="7"/>
  <c r="AS508" i="7"/>
  <c r="AQ508" i="7"/>
  <c r="AT508" i="7"/>
  <c r="AR508" i="7"/>
  <c r="AU508" i="7"/>
  <c r="T508" i="7"/>
  <c r="Q509" i="7"/>
  <c r="AH508" i="7"/>
  <c r="AX508" i="7"/>
  <c r="AD509" i="7"/>
  <c r="AP508" i="7"/>
  <c r="BA508" i="7"/>
  <c r="AY508" i="7"/>
  <c r="AZ508" i="7"/>
  <c r="AD1299" i="1" l="1"/>
  <c r="AM509" i="7"/>
  <c r="AL509" i="7"/>
  <c r="AI509" i="7"/>
  <c r="AJ509" i="7"/>
  <c r="AK509" i="7"/>
  <c r="AR509" i="7"/>
  <c r="AS509" i="7"/>
  <c r="AQ509" i="7"/>
  <c r="AU509" i="7"/>
  <c r="AT509" i="7"/>
  <c r="AH509" i="7"/>
  <c r="AX509" i="7"/>
  <c r="AD510" i="7"/>
  <c r="AP509" i="7"/>
  <c r="AZ509" i="7"/>
  <c r="BA509" i="7"/>
  <c r="AY509" i="7"/>
  <c r="T509" i="7"/>
  <c r="Q510" i="7"/>
  <c r="AR510" i="7" l="1"/>
  <c r="AU510" i="7"/>
  <c r="AS510" i="7"/>
  <c r="AT510" i="7"/>
  <c r="AQ510" i="7"/>
  <c r="AD1300" i="1"/>
  <c r="AM510" i="7"/>
  <c r="AJ510" i="7"/>
  <c r="AK510" i="7"/>
  <c r="AL510" i="7"/>
  <c r="AI510" i="7"/>
  <c r="T510" i="7"/>
  <c r="Q511" i="7"/>
  <c r="AH510" i="7"/>
  <c r="AX510" i="7"/>
  <c r="AD511" i="7"/>
  <c r="AP510" i="7"/>
  <c r="AZ510" i="7"/>
  <c r="BA510" i="7"/>
  <c r="AY510" i="7"/>
  <c r="AD1301" i="1" l="1"/>
  <c r="AJ511" i="7"/>
  <c r="AM511" i="7"/>
  <c r="AL511" i="7"/>
  <c r="AI511" i="7"/>
  <c r="AK511" i="7"/>
  <c r="AQ511" i="7"/>
  <c r="AU511" i="7"/>
  <c r="AS511" i="7"/>
  <c r="AT511" i="7"/>
  <c r="AR511" i="7"/>
  <c r="AP511" i="7"/>
  <c r="AH511" i="7"/>
  <c r="AX511" i="7"/>
  <c r="AD512" i="7"/>
  <c r="AZ511" i="7"/>
  <c r="BA511" i="7"/>
  <c r="AY511" i="7"/>
  <c r="Q512" i="7"/>
  <c r="T511" i="7"/>
  <c r="AQ512" i="7" l="1"/>
  <c r="AS512" i="7"/>
  <c r="AR512" i="7"/>
  <c r="AU512" i="7"/>
  <c r="AT512" i="7"/>
  <c r="AD1302" i="1"/>
  <c r="AM512" i="7"/>
  <c r="AK512" i="7"/>
  <c r="AJ512" i="7"/>
  <c r="AL512" i="7"/>
  <c r="AI512" i="7"/>
  <c r="Q513" i="7"/>
  <c r="T512" i="7"/>
  <c r="AP512" i="7"/>
  <c r="AH512" i="7"/>
  <c r="AD513" i="7"/>
  <c r="AX512" i="7"/>
  <c r="AZ512" i="7"/>
  <c r="AY512" i="7"/>
  <c r="BA512" i="7"/>
  <c r="AT513" i="7" l="1"/>
  <c r="AS513" i="7"/>
  <c r="AR513" i="7"/>
  <c r="AQ513" i="7"/>
  <c r="AU513" i="7"/>
  <c r="AD1303" i="1"/>
  <c r="AI513" i="7"/>
  <c r="AK513" i="7"/>
  <c r="AL513" i="7"/>
  <c r="AJ513" i="7"/>
  <c r="AM513" i="7"/>
  <c r="AD514" i="7"/>
  <c r="AP513" i="7"/>
  <c r="AH513" i="7"/>
  <c r="AX513" i="7"/>
  <c r="AZ513" i="7"/>
  <c r="BA513" i="7"/>
  <c r="AY513" i="7"/>
  <c r="T513" i="7"/>
  <c r="Q514" i="7"/>
  <c r="T514" i="7" s="1"/>
  <c r="AS514" i="7" l="1"/>
  <c r="AQ514" i="7"/>
  <c r="AU514" i="7"/>
  <c r="AT514" i="7"/>
  <c r="AR514" i="7"/>
  <c r="AD1304" i="1"/>
  <c r="AM514" i="7"/>
  <c r="AK514" i="7"/>
  <c r="AL514" i="7"/>
  <c r="AJ514" i="7"/>
  <c r="AI514" i="7"/>
  <c r="AX514" i="7"/>
  <c r="AP514" i="7"/>
  <c r="AH514" i="7"/>
  <c r="AD1305" i="1" s="1"/>
  <c r="AZ514" i="7"/>
  <c r="AY514" i="7"/>
  <c r="BA51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<sst xmlns="http://schemas.openxmlformats.org/spreadsheetml/2006/main" count="2577" uniqueCount="100">
  <si>
    <t>BMA AR Equity</t>
  </si>
  <si>
    <t>Date</t>
  </si>
  <si>
    <t>RETURN_COM_EQY</t>
  </si>
  <si>
    <t>PX_TO_BOOK_RATIO</t>
  </si>
  <si>
    <t>PE_RATIO</t>
  </si>
  <si>
    <t>GGAL AR Equity</t>
  </si>
  <si>
    <t>BPAT AR Equity</t>
  </si>
  <si>
    <t>FRAN/GGAL</t>
  </si>
  <si>
    <t>BMA/GGAL</t>
  </si>
  <si>
    <t>BPAT/GGAL</t>
  </si>
  <si>
    <t>px book relativo</t>
  </si>
  <si>
    <t>ROE</t>
  </si>
  <si>
    <t>SUPV AR Equity</t>
  </si>
  <si>
    <t>SUPV/GGAL</t>
  </si>
  <si>
    <t>BBAR AR Equity</t>
  </si>
  <si>
    <t>Bancos / Merval</t>
  </si>
  <si>
    <t>Merval</t>
  </si>
  <si>
    <t>Indice</t>
  </si>
  <si>
    <t>MERVAL Index</t>
  </si>
  <si>
    <t>Dates</t>
  </si>
  <si>
    <t>End Date</t>
  </si>
  <si>
    <t>Start Date</t>
  </si>
  <si>
    <t>BMA/BBAR</t>
  </si>
  <si>
    <t>EQY_FUND_CRNCY</t>
  </si>
  <si>
    <t>REL_INDEX</t>
  </si>
  <si>
    <t>FA_ADJUSTED</t>
  </si>
  <si>
    <t>ARS</t>
  </si>
  <si>
    <t>ADJUSTED</t>
  </si>
  <si>
    <t>Ticker</t>
  </si>
  <si>
    <t>Name</t>
  </si>
  <si>
    <t>Mkt Cap (ARS)</t>
  </si>
  <si>
    <t>Last Px (ARS)</t>
  </si>
  <si>
    <t>Chg Pct 1D</t>
  </si>
  <si>
    <t>Chg Pct 1M</t>
  </si>
  <si>
    <t>Rev - 1 Yr Gr:Y</t>
  </si>
  <si>
    <t>EPS - 1 Yr Gr:Y</t>
  </si>
  <si>
    <t>P/E</t>
  </si>
  <si>
    <t>Dvd 12M Yld</t>
  </si>
  <si>
    <t>P/B</t>
  </si>
  <si>
    <t>None (6 securities)</t>
  </si>
  <si>
    <t>Average</t>
  </si>
  <si>
    <t>BANCO MACRO SA-B</t>
  </si>
  <si>
    <t>BANCO BBVA ARGENTINA SA</t>
  </si>
  <si>
    <t>GRUPO FINANCIERO GALICIA-B</t>
  </si>
  <si>
    <t>GRUPO SUPERVIELLE SA CL-B</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</si>
  <si>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</si>
  <si>
    <t>WACC</t>
  </si>
  <si>
    <t>GGAL_ROE_WACC</t>
  </si>
  <si>
    <t>BMA_ROE_WACC</t>
  </si>
  <si>
    <t>SUPV_ROE_WACC</t>
  </si>
  <si>
    <t>BBAR_ROE_WACC</t>
  </si>
  <si>
    <t>T12_NET_INT_MARGIN</t>
  </si>
  <si>
    <t>IS_OPERATING_EXPN</t>
  </si>
  <si>
    <t>NET_INT_INC</t>
  </si>
  <si>
    <t>NON_INT_INC</t>
  </si>
  <si>
    <t>COST_INCOME</t>
  </si>
  <si>
    <t>BEST_PE_RATIO</t>
  </si>
  <si>
    <t>BMA AR EQUITY</t>
  </si>
  <si>
    <t>NIM</t>
  </si>
  <si>
    <t>#N/A N/A</t>
  </si>
  <si>
    <t>VALO AR Equity</t>
  </si>
  <si>
    <t>BANCO DE VALORES</t>
  </si>
  <si>
    <t>g</t>
  </si>
  <si>
    <t>Ke</t>
  </si>
  <si>
    <t>g(%)</t>
  </si>
  <si>
    <t>VALO/GGAL</t>
  </si>
  <si>
    <t>VALO/BMA</t>
  </si>
  <si>
    <t>VALO/BBAR</t>
  </si>
  <si>
    <t>BHIP AR Equity</t>
  </si>
  <si>
    <t>HIPOTECARIO</t>
  </si>
  <si>
    <t>Fecha</t>
  </si>
  <si>
    <t>Mkt Cap</t>
  </si>
  <si>
    <t>Indice EW</t>
  </si>
  <si>
    <t>Retornos</t>
  </si>
  <si>
    <t>Ret EW</t>
  </si>
  <si>
    <t>Indice MktCap W</t>
  </si>
  <si>
    <t>Ret MktCap W</t>
  </si>
  <si>
    <t>Ratio</t>
  </si>
  <si>
    <t>Q10</t>
  </si>
  <si>
    <t>Q25</t>
  </si>
  <si>
    <t>Q50</t>
  </si>
  <si>
    <t>Q75</t>
  </si>
  <si>
    <t>Q90</t>
  </si>
  <si>
    <t>Ratio Bancos/Utilities</t>
  </si>
  <si>
    <t>Ratio Bancos y percentiles</t>
  </si>
  <si>
    <t>EPS_GROWTH</t>
  </si>
  <si>
    <t>OPER_MARGIN</t>
  </si>
  <si>
    <t>min</t>
  </si>
  <si>
    <t>max</t>
  </si>
  <si>
    <t>EPS Growth</t>
  </si>
  <si>
    <t>Oper Margin</t>
  </si>
  <si>
    <t>PE</t>
  </si>
  <si>
    <t>PBV</t>
  </si>
  <si>
    <t>CUR_MKT_CAP</t>
  </si>
  <si>
    <t>PBV Sector</t>
  </si>
  <si>
    <t>Relativo</t>
  </si>
  <si>
    <t>Z Score</t>
  </si>
  <si>
    <t>GGAL us Equity</t>
  </si>
  <si>
    <t>JPSSGARG Index</t>
  </si>
  <si>
    <t>PX_LAST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</si>
</sst>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 #,##0_-;_-* &quot;-&quot;??_-;_-@_-"/>
    <numFmt numFmtId="165" formatCode="0.0%"/>
    <numFmt numFmtId="166" formatCode="_(* #,##0.0000_);_(* \(#,##0.0000\);_(* &quot;-&quot;??_);_(@_)"/>
    <numFmt numFmtId="167" formatCode="_(* #,##0.0000_);_(* \(#,##0.0000\);_(* &quot;-&quot;????_);_(@_)"/>
    <numFmt numFmtId="168" formatCode="_-* #,##0.0000_-;\-* #,##0.0000_-;_-* &quot;-&quot;??_-;_-@_-"/>
    <numFmt numFmtId="169" formatCode="d/m/yyyy"/>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9"/>
      <name val="Calibri"/>
      <family val="2"/>
    </font>
    <font>
      <sz val="10"/>
      <name val="Arial"/>
      <family val="2"/>
    </font>
    <font>
      <b/>
      <sz val="9"/>
      <name val="Calibri"/>
      <family val="2"/>
    </font>
    <font>
      <b/>
      <sz val="10"/>
      <name val="Arial"/>
      <family val="2"/>
    </font>
    <font>
      <sz val="6"/>
      <name val="Calibri"/>
      <family val="2"/>
    </font>
  </fonts>
  <fills count="5">
    <fill>
      <patternFill patternType="none"/>
    </fill>
    <fill>
      <patternFill patternType="gray125"/>
    </fill>
    <fill>
      <patternFill patternType="solid">
        <fgColor rgb="FFB8C2AD"/>
      </patternFill>
    </fill>
    <fill>
      <patternFill patternType="solid">
        <fgColor theme="2" tint="-9.9978637043366805E-2"/>
        <bgColor indexed="64"/>
      </patternFill>
    </fill>
    <fill>
      <patternFill patternType="solid">
        <fgColor theme="0"/>
        <bgColor indexed="64"/>
      </patternFill>
    </fill>
  </fills>
  <borders count="10">
    <border>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5" fillId="2" borderId="0">
      <alignment horizontal="center"/>
    </xf>
    <xf numFmtId="0" fontId="7" fillId="0" borderId="0">
      <alignment vertical="top" wrapText="1"/>
    </xf>
  </cellStyleXfs>
  <cellXfs count="73">
    <xf numFmtId="0" fontId="0" fillId="0" borderId="0" xfId="0"/>
    <xf numFmtId="14" fontId="0" fillId="0" borderId="0" xfId="0" applyNumberFormat="1"/>
    <xf numFmtId="164" fontId="0" fillId="0" borderId="0" xfId="1" applyNumberFormat="1" applyFont="1"/>
    <xf numFmtId="0" fontId="2" fillId="0" borderId="0" xfId="0" applyFont="1"/>
    <xf numFmtId="0" fontId="4" fillId="0" borderId="0" xfId="3" applyFont="1" applyAlignment="1">
      <alignment horizontal="left"/>
    </xf>
    <xf numFmtId="0" fontId="4" fillId="0" borderId="0" xfId="4" applyFont="1"/>
    <xf numFmtId="0" fontId="3" fillId="0" borderId="0" xfId="4"/>
    <xf numFmtId="10" fontId="0" fillId="0" borderId="0" xfId="2" applyNumberFormat="1" applyFont="1"/>
    <xf numFmtId="0" fontId="0" fillId="0" borderId="0" xfId="0" applyAlignment="1">
      <alignment horizontal="center" vertical="center"/>
    </xf>
    <xf numFmtId="9" fontId="0" fillId="0" borderId="2" xfId="0" applyNumberFormat="1" applyBorder="1" applyAlignment="1">
      <alignment horizontal="center" vertical="center"/>
    </xf>
    <xf numFmtId="0" fontId="0" fillId="0" borderId="3" xfId="0" applyBorder="1"/>
    <xf numFmtId="9" fontId="0" fillId="0" borderId="4" xfId="0" applyNumberFormat="1" applyBorder="1"/>
    <xf numFmtId="0" fontId="0" fillId="0" borderId="5" xfId="0" applyBorder="1"/>
    <xf numFmtId="9" fontId="0" fillId="0" borderId="6" xfId="0" applyNumberFormat="1" applyBorder="1"/>
    <xf numFmtId="10" fontId="0" fillId="0" borderId="0" xfId="0" applyNumberFormat="1" applyAlignment="1">
      <alignment horizontal="center" vertical="center"/>
    </xf>
    <xf numFmtId="9" fontId="0" fillId="0" borderId="4" xfId="0" applyNumberFormat="1" applyBorder="1" applyAlignment="1">
      <alignment horizontal="center" vertical="center"/>
    </xf>
    <xf numFmtId="43" fontId="0" fillId="0" borderId="7" xfId="1" applyFont="1" applyBorder="1" applyAlignment="1">
      <alignment horizontal="center" vertical="center"/>
    </xf>
    <xf numFmtId="43" fontId="0" fillId="0" borderId="4" xfId="1" applyFont="1" applyBorder="1" applyAlignment="1">
      <alignment horizontal="center" vertical="center"/>
    </xf>
    <xf numFmtId="43" fontId="0" fillId="0" borderId="0" xfId="1" applyFont="1" applyBorder="1" applyAlignment="1">
      <alignment horizontal="center" vertical="center"/>
    </xf>
    <xf numFmtId="43" fontId="0" fillId="0" borderId="2" xfId="1" applyFont="1" applyBorder="1" applyAlignment="1">
      <alignment horizontal="center" vertical="center"/>
    </xf>
    <xf numFmtId="9" fontId="0" fillId="0" borderId="6" xfId="0" applyNumberFormat="1" applyBorder="1" applyAlignment="1">
      <alignment horizontal="center" vertical="center"/>
    </xf>
    <xf numFmtId="43" fontId="0" fillId="0" borderId="1" xfId="1" applyFont="1" applyBorder="1" applyAlignment="1">
      <alignment horizontal="center" vertical="center"/>
    </xf>
    <xf numFmtId="43" fontId="0" fillId="0" borderId="6" xfId="1" applyFont="1" applyBorder="1" applyAlignment="1">
      <alignment horizontal="center" vertical="center"/>
    </xf>
    <xf numFmtId="0" fontId="6" fillId="2" borderId="3" xfId="5" applyFont="1" applyBorder="1">
      <alignment horizontal="center"/>
    </xf>
    <xf numFmtId="0" fontId="6" fillId="2" borderId="7" xfId="5" applyFont="1" applyBorder="1">
      <alignment horizontal="center"/>
    </xf>
    <xf numFmtId="0" fontId="6" fillId="2" borderId="4" xfId="5" applyFont="1" applyBorder="1">
      <alignment horizontal="center"/>
    </xf>
    <xf numFmtId="0" fontId="4" fillId="0" borderId="8" xfId="4" applyFont="1" applyBorder="1" applyAlignment="1">
      <alignment horizontal="left"/>
    </xf>
    <xf numFmtId="0" fontId="4" fillId="0" borderId="0" xfId="4" applyFont="1" applyAlignment="1">
      <alignment horizontal="left"/>
    </xf>
    <xf numFmtId="2" fontId="4" fillId="0" borderId="0" xfId="4" applyNumberFormat="1" applyFont="1" applyAlignment="1">
      <alignment horizontal="right"/>
    </xf>
    <xf numFmtId="2" fontId="4" fillId="0" borderId="2" xfId="4" applyNumberFormat="1" applyFont="1" applyBorder="1" applyAlignment="1">
      <alignment horizontal="right"/>
    </xf>
    <xf numFmtId="0" fontId="4" fillId="0" borderId="5" xfId="4" applyFont="1" applyBorder="1" applyAlignment="1">
      <alignment horizontal="left"/>
    </xf>
    <xf numFmtId="0" fontId="4" fillId="0" borderId="1" xfId="4" applyFont="1" applyBorder="1" applyAlignment="1">
      <alignment horizontal="left"/>
    </xf>
    <xf numFmtId="2" fontId="4" fillId="0" borderId="1" xfId="4" applyNumberFormat="1" applyFont="1" applyBorder="1" applyAlignment="1">
      <alignment horizontal="right"/>
    </xf>
    <xf numFmtId="2" fontId="4" fillId="0" borderId="6" xfId="4" applyNumberFormat="1" applyFont="1" applyBorder="1" applyAlignment="1">
      <alignment horizontal="right"/>
    </xf>
    <xf numFmtId="10" fontId="4" fillId="0" borderId="0" xfId="4" applyNumberFormat="1" applyFont="1"/>
    <xf numFmtId="0" fontId="0" fillId="0" borderId="0" xfId="0" applyAlignment="1">
      <alignment horizontal="center"/>
    </xf>
    <xf numFmtId="0" fontId="0" fillId="0" borderId="8" xfId="0" applyBorder="1"/>
    <xf numFmtId="0" fontId="0" fillId="0" borderId="2" xfId="0" applyBorder="1"/>
    <xf numFmtId="0" fontId="2" fillId="0" borderId="8" xfId="0" applyFont="1" applyBorder="1"/>
    <xf numFmtId="0" fontId="2" fillId="0" borderId="2" xfId="0" applyFont="1" applyBorder="1"/>
    <xf numFmtId="14" fontId="0" fillId="0" borderId="8" xfId="0" applyNumberFormat="1" applyBorder="1"/>
    <xf numFmtId="164" fontId="0" fillId="0" borderId="0" xfId="1" applyNumberFormat="1" applyFont="1" applyBorder="1"/>
    <xf numFmtId="0" fontId="0" fillId="0" borderId="9" xfId="0" applyBorder="1"/>
    <xf numFmtId="0" fontId="2" fillId="3" borderId="9" xfId="0" applyFont="1" applyFill="1" applyBorder="1" applyAlignment="1">
      <alignment horizontal="center" vertical="center"/>
    </xf>
    <xf numFmtId="165" fontId="0" fillId="0" borderId="9" xfId="2" applyNumberFormat="1" applyFont="1" applyBorder="1"/>
    <xf numFmtId="9" fontId="0" fillId="0" borderId="8" xfId="2" applyFont="1" applyBorder="1"/>
    <xf numFmtId="9" fontId="0" fillId="0" borderId="0" xfId="2" applyFont="1" applyBorder="1"/>
    <xf numFmtId="165" fontId="0" fillId="0" borderId="2" xfId="2" applyNumberFormat="1" applyFont="1" applyBorder="1"/>
    <xf numFmtId="0" fontId="0" fillId="3" borderId="3" xfId="0" applyFill="1" applyBorder="1"/>
    <xf numFmtId="14" fontId="0" fillId="3" borderId="4" xfId="0" applyNumberFormat="1" applyFill="1" applyBorder="1"/>
    <xf numFmtId="0" fontId="0" fillId="3" borderId="5" xfId="0" applyFill="1" applyBorder="1"/>
    <xf numFmtId="0" fontId="0" fillId="3" borderId="6" xfId="0" applyFill="1" applyBorder="1"/>
    <xf numFmtId="0" fontId="2" fillId="3" borderId="9" xfId="0" applyFont="1" applyFill="1" applyBorder="1"/>
    <xf numFmtId="0" fontId="2" fillId="4" borderId="0" xfId="0" applyFont="1" applyFill="1"/>
    <xf numFmtId="0" fontId="2" fillId="0" borderId="9" xfId="0" applyFont="1" applyBorder="1"/>
    <xf numFmtId="10" fontId="0" fillId="0" borderId="9" xfId="2" applyNumberFormat="1" applyFont="1" applyFill="1" applyBorder="1"/>
    <xf numFmtId="0" fontId="2" fillId="3" borderId="0" xfId="0" applyFont="1" applyFill="1"/>
    <xf numFmtId="43" fontId="0" fillId="0" borderId="0" xfId="1" applyFont="1"/>
    <xf numFmtId="166" fontId="0" fillId="0" borderId="0" xfId="0" applyNumberFormat="1"/>
    <xf numFmtId="167" fontId="0" fillId="0" borderId="0" xfId="0" applyNumberFormat="1"/>
    <xf numFmtId="168" fontId="0" fillId="0" borderId="0" xfId="1" applyNumberFormat="1" applyFont="1"/>
    <xf numFmtId="0" fontId="2" fillId="3" borderId="8" xfId="0" applyFont="1" applyFill="1" applyBorder="1" applyAlignment="1">
      <alignment horizontal="center"/>
    </xf>
    <xf numFmtId="0" fontId="2" fillId="3" borderId="0" xfId="0" applyFont="1" applyFill="1" applyAlignment="1">
      <alignment horizontal="center"/>
    </xf>
    <xf numFmtId="0" fontId="2" fillId="3" borderId="2" xfId="0" applyFont="1" applyFill="1" applyBorder="1" applyAlignment="1">
      <alignment horizontal="center"/>
    </xf>
    <xf numFmtId="0" fontId="0" fillId="3" borderId="8" xfId="0" applyFill="1" applyBorder="1" applyAlignment="1">
      <alignment horizontal="center"/>
    </xf>
    <xf numFmtId="0" fontId="0" fillId="3" borderId="0" xfId="0" applyFill="1" applyAlignment="1">
      <alignment horizontal="center"/>
    </xf>
    <xf numFmtId="0" fontId="0" fillId="3" borderId="2" xfId="0" applyFill="1" applyBorder="1" applyAlignment="1">
      <alignment horizont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9" fontId="2" fillId="0" borderId="0" xfId="2" applyFont="1" applyAlignment="1">
      <alignment horizontal="center"/>
    </xf>
    <xf numFmtId="0" fontId="7" fillId="0" borderId="0" xfId="6">
      <alignment vertical="top" wrapText="1"/>
    </xf>
    <xf numFmtId="169" fontId="0" fillId="0" borderId="0" xfId="0" applyNumberFormat="1"/>
  </cellXfs>
  <cellStyles count="7">
    <cellStyle name="Comma" xfId="1" builtinId="3"/>
    <cellStyle name="defaultsheetstyle" xfId="4" xr:uid="{50475C19-6468-4E3B-A7E2-8DD878F8F5ED}"/>
    <cellStyle name="disclaimer" xfId="6" xr:uid="{F32471C7-FD80-47A5-A1B0-0DE5418CB3CF}"/>
    <cellStyle name="Normal" xfId="0" builtinId="0"/>
    <cellStyle name="Percent" xfId="2" builtinId="5"/>
    <cellStyle name="plainText" xfId="3" xr:uid="{6A267E03-0445-4D5A-9D92-727B35711E26}"/>
    <cellStyle name="tablesubHeader" xfId="5" xr:uid="{B16C45C1-9913-45BD-A21D-9A4093601F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Data...3065305961</v>
        <stp/>
        <stp>BDP|11725491192726859080</stp>
        <tr r="F10" s="8"/>
      </tp>
      <tp t="s">
        <v>#N/A Requesting Data...3543314905</v>
        <stp/>
        <stp>BDP|12014833380618749061</stp>
        <tr r="J10" s="8"/>
      </tp>
      <tp t="s">
        <v>#N/A Requesting Data...3465243239</v>
        <stp/>
        <stp>BDP|18193160553480081618</stp>
        <tr r="D7" s="8"/>
      </tp>
      <tp t="s">
        <v>#N/A Requesting Data...2281057563</v>
        <stp/>
        <stp>BDP|15246364284780638421</stp>
        <tr r="K11" s="8"/>
      </tp>
      <tp t="s">
        <v>#N/A Requesting Data...2618287531</v>
        <stp/>
        <stp>BDP|10179421582293733501</stp>
        <tr r="G8" s="8"/>
      </tp>
      <tp t="s">
        <v>#N/A Requesting Data...3770649245</v>
        <stp/>
        <stp>BDP|11015139754818529747</stp>
        <tr r="I6" s="8"/>
      </tp>
      <tp t="e">
        <v>#N/A</v>
        <stp/>
        <stp>BDH|11590711563093233940</stp>
        <tr r="K3" s="1"/>
      </tp>
      <tp t="s">
        <v>#N/A Requesting Data...4159376870</v>
        <stp/>
        <stp>BDP|17607981900891260456</stp>
        <tr r="E9" s="8"/>
      </tp>
      <tp t="s">
        <v>#N/A Requesting Data...3662946063</v>
        <stp/>
        <stp>BDP|10663720452411992843</stp>
        <tr r="G6" s="22"/>
      </tp>
      <tp t="s">
        <v>#N/A Requesting Data...3581968663</v>
        <stp/>
        <stp>BDP|11365898954932245525</stp>
        <tr r="E7" s="8"/>
      </tp>
      <tp t="s">
        <v>#N/A Requesting Data...4294429088</v>
        <stp/>
        <stp>BDP|13548846472503203438</stp>
        <tr r="D5" s="22"/>
      </tp>
      <tp t="e">
        <v>#N/A</v>
        <stp/>
        <stp>BDH|17365876096188895598</stp>
        <tr r="E7" s="15"/>
      </tp>
      <tp t="e">
        <v>#N/A</v>
        <stp/>
        <stp>BDH|18275579204585023390</stp>
        <tr r="D7" s="11"/>
      </tp>
      <tp t="s">
        <v>#N/A Requesting Data...2319203675</v>
        <stp/>
        <stp>BDP|17729160194501581695</stp>
        <tr r="F11" s="8"/>
      </tp>
      <tp t="s">
        <v>#N/A Requesting Data...4257565029</v>
        <stp/>
        <stp>BDP|13984221055008042474</stp>
        <tr r="G7" s="8"/>
      </tp>
      <tp t="s">
        <v>#N/A Requesting Data...3607767014</v>
        <stp/>
        <stp>BDP|15308352990124628391</stp>
        <tr r="E5" s="22"/>
      </tp>
      <tp t="s">
        <v>#N/A Requesting Data...3925712729</v>
        <stp/>
        <stp>BDP|16743190087633722476</stp>
        <tr r="J11" s="8"/>
      </tp>
      <tp t="s">
        <v>#N/A Requesting Data...3498380402</v>
        <stp/>
        <stp>BDP|18400470372772743185</stp>
        <tr r="E11" s="8"/>
      </tp>
      <tp t="s">
        <v>#N/A Requesting Data...3724193584</v>
        <stp/>
        <stp>BDP|13313066315129158277</stp>
        <tr r="F4" s="22"/>
      </tp>
      <tp t="e">
        <v>#N/A</v>
        <stp/>
        <stp>BDH|14343915698565282841</stp>
        <tr r="G7" s="11"/>
      </tp>
      <tp t="s">
        <v>#N/A Requesting Data...4184702599</v>
        <stp/>
        <stp>BDP|13504893549852484323</stp>
        <tr r="L6" s="8"/>
      </tp>
      <tp t="s">
        <v>#N/A Requesting Data...3335619033</v>
        <stp/>
        <stp>BDP|11114277285991526421</stp>
        <tr r="F7" s="8"/>
      </tp>
      <tp t="e">
        <v>#N/A</v>
        <stp/>
        <stp>BDH|10891101559142417844</stp>
        <tr r="C7" s="11"/>
      </tp>
      <tp t="e">
        <v>#N/A</v>
        <stp/>
        <stp>BDH|12676834827564246200</stp>
        <tr r="X6" s="7"/>
      </tp>
      <tp t="e">
        <v>#N/A</v>
        <stp/>
        <stp>BDH|11941058151709396361</stp>
        <tr r="H6" s="10"/>
      </tp>
      <tp t="s">
        <v>#N/A Requesting Data...2539702311</v>
        <stp/>
        <stp>BDP|12255048836627057977</stp>
        <tr r="K8" s="8"/>
      </tp>
      <tp t="e">
        <v>#N/A</v>
        <stp/>
        <stp>BDH|11793299084897788392</stp>
        <tr r="F3" s="5"/>
      </tp>
      <tp t="e">
        <v>#N/A</v>
        <stp/>
        <stp>BDH|18051859029399928422</stp>
        <tr r="F6" s="7"/>
        <tr r="Z6" s="7"/>
      </tp>
      <tp t="e">
        <v>#N/A</v>
        <stp/>
        <stp>BDH|18371989588471837747</stp>
        <tr r="A7" s="15"/>
      </tp>
      <tp t="s">
        <v>#N/A Requesting Data...3835624410</v>
        <stp/>
        <stp>BDP|15660612723728633588</stp>
        <tr r="H10" s="8"/>
      </tp>
      <tp t="s">
        <v>#N/A Requesting Data...3213517120</v>
        <stp/>
        <stp>BDP|15356891968490182795</stp>
        <tr r="J6" s="8"/>
      </tp>
      <tp t="e">
        <v>#N/A</v>
        <stp/>
        <stp>BDH|15838988125121811385</stp>
        <tr r="K3" s="5"/>
      </tp>
      <tp t="s">
        <v>#N/A Requesting Data...2435406863</v>
        <stp/>
        <stp>BDP|12423943779067337984</stp>
        <tr r="C11" s="8"/>
      </tp>
      <tp t="e">
        <v>#N/A</v>
        <stp/>
        <stp>BDH|15748206258771507150</stp>
        <tr r="F7" s="11"/>
      </tp>
      <tp t="s">
        <v>#N/A Requesting Data...3130255802</v>
        <stp/>
        <stp>BDP|15683398876494563668</stp>
        <tr r="F6" s="22"/>
      </tp>
      <tp t="s">
        <v>#N/A Requesting Data...2535798057</v>
        <stp/>
        <stp>BDP|12534417821794460331</stp>
        <tr r="E10" s="8"/>
      </tp>
      <tp t="s">
        <v>#N/A Requesting Data...2641135898</v>
        <stp/>
        <stp>BDP|15267265578961018184</stp>
        <tr r="E8" s="8"/>
      </tp>
      <tp t="s">
        <v>#N/A Requesting Data...2430296175</v>
        <stp/>
        <stp>BDP|12730678303914161067</stp>
        <tr r="F6" s="8"/>
      </tp>
      <tp t="s">
        <v>#N/A Requesting Data...3787541779</v>
        <stp/>
        <stp>BDP|17324700299971990849</stp>
        <tr r="D6" s="8"/>
      </tp>
      <tp t="e">
        <v>#N/A</v>
        <stp/>
        <stp>BDH|12792157763966613308</stp>
        <tr r="F6" s="10"/>
      </tp>
      <tp t="e">
        <v>#N/A</v>
        <stp/>
        <stp>BDH|11817455143960534109</stp>
        <tr r="D7" s="15"/>
      </tp>
      <tp t="e">
        <v>#N/A</v>
        <stp/>
        <stp>BDH|14401587735304437618</stp>
        <tr r="G6" s="7"/>
      </tp>
      <tp t="s">
        <v>#N/A Requesting Data...3169463815</v>
        <stp/>
        <stp>BDP|12321107571316887355</stp>
        <tr r="D8" s="8"/>
      </tp>
      <tp t="s">
        <v>#N/A Requesting Data...3746832261</v>
        <stp/>
        <stp>BDP|12131679265725450653</stp>
        <tr r="K9" s="8"/>
      </tp>
      <tp t="s">
        <v>#N/A Requesting Data...3828581866</v>
        <stp/>
        <stp>BDP|13027595455760137502</stp>
        <tr r="H17" s="8"/>
      </tp>
      <tp t="s">
        <v>#N/A Requesting Data...4045980174</v>
        <stp/>
        <stp>BDP|15617149170467648219</stp>
        <tr r="L7" s="8"/>
      </tp>
      <tp t="s">
        <v>#N/A Requesting Data...2971697700</v>
        <stp/>
        <stp>BDP|10213682154972995706</stp>
        <tr r="K10" s="8"/>
      </tp>
      <tp t="e">
        <v>#N/A</v>
        <stp/>
        <stp>BDH|16640721536473917760</stp>
        <tr r="A6" s="10"/>
      </tp>
      <tp t="s">
        <v>#N/A Requesting Data...3572951781</v>
        <stp/>
        <stp>BDP|12117904632499098692</stp>
        <tr r="C3" s="22"/>
      </tp>
      <tp t="e">
        <v>#N/A</v>
        <stp/>
        <stp>BDH|17430167365571339602</stp>
        <tr r="C9" s="25"/>
      </tp>
      <tp t="e">
        <v>#N/A</v>
        <stp/>
        <stp>BDH|12011901968529524312</stp>
        <tr r="A3" s="5"/>
      </tp>
      <tp t="e">
        <v>#N/A</v>
        <stp/>
        <stp>BDH|11941689928756989774</stp>
        <tr r="A7" s="11"/>
      </tp>
      <tp t="e">
        <v>#N/A</v>
        <stp/>
        <stp>BDH|16110580741164926775</stp>
        <tr r="U483" s="5"/>
      </tp>
      <tp t="s">
        <v>#N/A Requesting Data...3966222920</v>
        <stp/>
        <stp>BDP|16953058251831602764</stp>
        <tr r="I8" s="8"/>
      </tp>
    </main>
    <main first="bloomberg.rtd">
      <tp t="s">
        <v>Last Price</v>
        <stp/>
        <stp>##V3_BFIELDINFOV12</stp>
        <stp>[ANALISIS BANCOS ARG 1.xlsx]Correl EMBI!R7C2</stp>
        <stp>PX_LAST</stp>
        <tr r="B7" s="25"/>
      </tp>
      <tp t="s">
        <v>Last Price</v>
        <stp/>
        <stp>##V3_BFIELDINFOV12</stp>
        <stp>[ANALISIS BANCOS ARG 1.xlsx]Correl EMBI!R7C3</stp>
        <stp>PX_LAST</stp>
        <tr r="C7" s="25"/>
      </tp>
    </main>
    <main first="bofaddin.rtdserver">
      <tp t="s">
        <v>#N/A Requesting Data...4111792496</v>
        <stp/>
        <stp>BDP|8540176408024483137</stp>
        <tr r="E6" s="8"/>
      </tp>
      <tp t="e">
        <v>#N/A</v>
        <stp/>
        <stp>BDH|9571015055194042468</stp>
        <tr r="E7" s="11"/>
      </tp>
      <tp t="s">
        <v>#N/A Requesting Data...3610368223</v>
        <stp/>
        <stp>BDP|4295850858156206398</stp>
        <tr r="C6" s="22"/>
      </tp>
      <tp t="e">
        <v>#N/A</v>
        <stp/>
        <stp>BDH|6964399923939328386</stp>
        <tr r="U6" s="12"/>
      </tp>
      <tp t="s">
        <v>#N/A Requesting Data...3452852866</v>
        <stp/>
        <stp>BDP|8933177377880741391</stp>
        <tr r="C6" s="8"/>
      </tp>
      <tp t="e">
        <v>#N/A</v>
        <stp/>
        <stp>BDH|6066998152006132222</stp>
        <tr r="E6" s="7"/>
      </tp>
      <tp t="s">
        <v>#N/A Requesting Data...3992494343</v>
        <stp/>
        <stp>BDP|5026550885186786117</stp>
        <tr r="G4" s="22"/>
      </tp>
      <tp t="e">
        <v>#N/A</v>
        <stp/>
        <stp>BDH|3909452582715430206</stp>
        <tr r="V6" s="7"/>
      </tp>
      <tp t="s">
        <v>#N/A Requesting Data...1575394958</v>
        <stp/>
        <stp>BDP|1968396082392520093</stp>
        <tr r="L8" s="8"/>
      </tp>
      <tp t="e">
        <v>#N/A</v>
        <stp/>
        <stp>BDH|9620046038013374155</stp>
        <tr r="A6" s="12"/>
      </tp>
      <tp t="s">
        <v>#N/A Requesting Data...2368575356</v>
        <stp/>
        <stp>BDP|6946506484284329658</stp>
        <tr r="G11" s="8"/>
      </tp>
      <tp t="s">
        <v>#N/A Requesting Data...3636005350</v>
        <stp/>
        <stp>BDP|5579709049899275667</stp>
        <tr r="E4" s="22"/>
      </tp>
      <tp t="e">
        <v>#N/A</v>
        <stp/>
        <stp>BDH|9178988215110159857</stp>
        <tr r="U535" s="1"/>
      </tp>
      <tp t="s">
        <v>#N/A Requesting Data...3462322369</v>
        <stp/>
        <stp>BDP|8977201901924079775</stp>
        <tr r="F3" s="22"/>
      </tp>
      <tp t="s">
        <v>#N/A Requesting Data...3668594771</v>
        <stp/>
        <stp>BDP|6380850628364571194</stp>
        <tr r="I10" s="8"/>
      </tp>
      <tp t="s">
        <v>#N/A Requesting Data...3281789294</v>
        <stp/>
        <stp>BDP|5641026983752373605</stp>
        <tr r="J8" s="8"/>
      </tp>
      <tp t="e">
        <v>#N/A</v>
        <stp/>
        <stp>BDH|1981433784213125469</stp>
        <tr r="I7" s="11"/>
      </tp>
      <tp t="s">
        <v>#N/A Requesting Data...2389638601</v>
        <stp/>
        <stp>BDP|7201126388306307295</stp>
        <tr r="K7" s="8"/>
      </tp>
      <tp t="s">
        <v>#N/A Requesting Data...1850481531</v>
        <stp/>
        <stp>BDP|2417816410979700811</stp>
        <tr r="D9" s="8"/>
      </tp>
      <tp t="s">
        <v>#N/A Requesting Data...4078377537</v>
        <stp/>
        <stp>BDP|6981179807009814406</stp>
        <tr r="E6" s="22"/>
      </tp>
      <tp t="s">
        <v>#N/A Requesting Data...3185019588</v>
        <stp/>
        <stp>BDP|2911391743458652730</stp>
        <tr r="G6" s="8"/>
      </tp>
      <tp t="s">
        <v>#N/A Requesting Data...3475649159</v>
        <stp/>
        <stp>BDP|7485012803545290823</stp>
        <tr r="L11" s="8"/>
      </tp>
    </main>
    <main first="bofaddin.rtdserver">
      <tp t="s">
        <v>#N/A Requesting Data...2991777547</v>
        <stp/>
        <stp>BDP|7568494727398241216</stp>
        <tr r="L9" s="8"/>
      </tp>
      <tp t="e">
        <v>#N/A</v>
        <stp/>
        <stp>BDH|9202467560866269606</stp>
        <tr r="A9" s="25"/>
      </tp>
      <tp t="e">
        <v>#N/A</v>
        <stp/>
        <stp>BDH|8338285784377119142</stp>
        <tr r="O6" s="12"/>
      </tp>
      <tp t="s">
        <v>#N/A Requesting Data...2288883674</v>
        <stp/>
        <stp>BDP|2520517820590950127</stp>
        <tr r="F8" s="8"/>
      </tp>
      <tp t="s">
        <v>#N/A Requesting Data...3529906164</v>
        <stp/>
        <stp>BDP|3829398311057303206</stp>
        <tr r="D3" s="22"/>
      </tp>
      <tp t="s">
        <v>#N/A Requesting Data...1736754282</v>
        <stp/>
        <stp>BDP|3972329419387013225</stp>
        <tr r="G9" s="8"/>
      </tp>
      <tp t="s">
        <v>#N/A Requesting Data...2670014944</v>
        <stp/>
        <stp>BDP|9877944557957389680</stp>
        <tr r="K6" s="8"/>
      </tp>
      <tp t="s">
        <v>#N/A Requesting Data...2495862313</v>
        <stp/>
        <stp>BDP|2851993624525114854</stp>
        <tr r="I11" s="8"/>
      </tp>
      <tp t="s">
        <v>#N/A Requesting Data...3879626944</v>
        <stp/>
        <stp>BDP|1081223673172967310</stp>
        <tr r="H9" s="8"/>
      </tp>
      <tp t="s">
        <v>#N/A Requesting Data...4061783914</v>
        <stp/>
        <stp>BDP|3573382486578156537</stp>
        <tr r="L10" s="8"/>
      </tp>
      <tp t="e">
        <v>#N/A</v>
        <stp/>
        <stp>BDH|2916421166580066533</stp>
        <tr r="H7" s="11"/>
      </tp>
      <tp t="s">
        <v>#N/A Requesting Data...3203544074</v>
        <stp/>
        <stp>BDP|2966324610873839610</stp>
        <tr r="C7" s="8"/>
      </tp>
      <tp t="s">
        <v>#N/A Requesting Data...3121079945</v>
        <stp/>
        <stp>BDP|4381203494219393354</stp>
        <tr r="H6" s="8"/>
      </tp>
      <tp t="s">
        <v>#N/A Requesting Data...2952747603</v>
        <stp/>
        <stp>BDP|5697206358245386134</stp>
        <tr r="I9" s="8"/>
      </tp>
      <tp t="s">
        <v>#N/A Requesting Data...4263225295</v>
        <stp/>
        <stp>BDP|6679315330820400011</stp>
        <tr r="I7" s="8"/>
      </tp>
      <tp t="s">
        <v>#N/A Requesting Data...3433192859</v>
        <stp/>
        <stp>BDP|9240065113606165860</stp>
        <tr r="D4" s="22"/>
      </tp>
      <tp t="e">
        <v>#N/A</v>
        <stp/>
        <stp>BDH|1934073516376875067</stp>
        <tr r="C7" s="15"/>
      </tp>
      <tp t="s">
        <v>#N/A Requesting Data...1935337801</v>
        <stp/>
        <stp>BDP|5727873013029836253</stp>
        <tr r="F9" s="8"/>
      </tp>
      <tp t="e">
        <v>#N/A</v>
        <stp/>
        <stp>BDH|4856554005360620607</stp>
        <tr r="I6" s="12"/>
      </tp>
      <tp t="s">
        <v>#N/A Requesting Data...1751404215</v>
        <stp/>
        <stp>BDP|6130729483137862974</stp>
        <tr r="D6" s="22"/>
      </tp>
      <tp t="e">
        <v>#N/A</v>
        <stp/>
        <stp>BDH|1561789204129096868</stp>
        <tr r="D6" s="10"/>
      </tp>
      <tp t="e">
        <v>#N/A</v>
        <stp/>
        <stp>BDH|2248097614653424789</stp>
        <tr r="P235" s="5"/>
      </tp>
    </main>
    <main first="bofaddin.rtdserver">
      <tp t="s">
        <v>#N/A Requesting Data...2985259563</v>
        <stp/>
        <stp>BDP|2817966604088984330</stp>
        <tr r="J9" s="8"/>
      </tp>
      <tp t="s">
        <v>#N/A Requesting Data...4036400793</v>
        <stp/>
        <stp>BDP|6926425577722947752</stp>
        <tr r="C8" s="8"/>
      </tp>
      <tp t="s">
        <v>#N/A Requesting Data...1912784996</v>
        <stp/>
        <stp>BDP|3118627161950232318</stp>
        <tr r="H11" s="8"/>
      </tp>
      <tp t="e">
        <v>#N/A</v>
        <stp/>
        <stp>BDH|1483641032441926409</stp>
        <tr r="Y6" s="7"/>
      </tp>
      <tp t="s">
        <v>#N/A Requesting Data...2347437894</v>
        <stp/>
        <stp>BDP|4828105668046294401</stp>
        <tr r="D11" s="8"/>
      </tp>
      <tp t="s">
        <v>#N/A Requesting Data...1614122120</v>
        <stp/>
        <stp>BDP|9297751534794407845</stp>
        <tr r="G3" s="22"/>
      </tp>
      <tp t="e">
        <v>#N/A</v>
        <stp/>
        <stp>BDH|5907198474981705346</stp>
        <tr r="F3" s="1"/>
      </tp>
      <tp t="s">
        <v>#N/A Requesting Data...2059548658</v>
        <stp/>
        <stp>BDP|5318195716591960505</stp>
        <tr r="G5" s="22"/>
      </tp>
      <tp t="s">
        <v>#N/A Requesting Data...3095323196</v>
        <stp/>
        <stp>BDP|1868861495260403232</stp>
        <tr r="H8" s="8"/>
      </tp>
      <tp t="e">
        <v>#N/A</v>
        <stp/>
        <stp>BDH|9427874922680351166</stp>
        <tr r="B6" s="7"/>
      </tp>
      <tp t="s">
        <v>#N/A Requesting Data...3419542035</v>
        <stp/>
        <stp>BDP|6142731773463959604</stp>
        <tr r="C9" s="8"/>
      </tp>
      <tp t="e">
        <v>#N/A</v>
        <stp/>
        <stp>BDH|1943194769072344761</stp>
        <tr r="A3" s="1"/>
      </tp>
      <tp t="s">
        <v>#N/A Requesting Data...3811599759</v>
        <stp/>
        <stp>BDP|4423203438327940156</stp>
        <tr r="C4" s="22"/>
      </tp>
      <tp t="s">
        <v>#N/A Requesting Data...2082969360</v>
        <stp/>
        <stp>BDP|1482565757386161433</stp>
        <tr r="G10" s="8"/>
      </tp>
      <tp t="s">
        <v>#N/A Requesting Data...3639426977</v>
        <stp/>
        <stp>BDP|2292414403146383345</stp>
        <tr r="E3" s="22"/>
      </tp>
      <tp t="e">
        <v>#N/A</v>
        <stp/>
        <stp>BDH|4171044774667625704</stp>
        <tr r="P828" s="1"/>
      </tp>
      <tp t="s">
        <v>#N/A Requesting Data...3126000700</v>
        <stp/>
        <stp>BDP|4684712473047425042</stp>
        <tr r="C10" s="8"/>
      </tp>
      <tp t="e">
        <v>#N/A</v>
        <stp/>
        <stp>BDH|825328360242599377</stp>
        <tr r="D6" s="7"/>
      </tp>
    </main>
    <main first="bofaddin.rtdserver">
      <tp t="s">
        <v>#N/A Requesting Data...3584784529</v>
        <stp/>
        <stp>BDP|445318690664759984</stp>
        <tr r="J7" s="8"/>
      </tp>
    </main>
    <main first="bofaddin.rtdserver">
      <tp t="s">
        <v>#N/A Requesting Data...3078779913</v>
        <stp/>
        <stp>BDP|463330148063442285</stp>
        <tr r="H7" s="8"/>
      </tp>
      <tp t="s">
        <v>#N/A Requesting Data...2603956060</v>
        <stp/>
        <stp>BDP|682615802663156416</stp>
        <tr r="D10" s="8"/>
      </tp>
    </main>
  </volType>
</volTypes>
</file>

<file path=xl/_rels/workbook.xml.rels><?xml version="1.0" encoding="UTF-8" standalone="yes"?>
<Relationships xmlns="http://schemas.openxmlformats.org/package/2006/relationships"><Relationship Id="rId8" Type="http://schemas.openxmlformats.org/officeDocument/2006/relationships/worksheet" Target="worksheets/sheet3.xml"/><Relationship Id="rId13" Type="http://schemas.openxmlformats.org/officeDocument/2006/relationships/worksheet" Target="worksheets/sheet8.xml"/><Relationship Id="rId18" Type="http://schemas.openxmlformats.org/officeDocument/2006/relationships/worksheet" Target="worksheets/sheet13.xml"/><Relationship Id="rId26" Type="http://schemas.openxmlformats.org/officeDocument/2006/relationships/calcChain" Target="calcChain.xml"/><Relationship Id="rId3" Type="http://schemas.openxmlformats.org/officeDocument/2006/relationships/chartsheet" Target="chartsheets/sheet3.xml"/><Relationship Id="rId21" Type="http://schemas.openxmlformats.org/officeDocument/2006/relationships/externalLink" Target="externalLinks/externalLink1.xml"/><Relationship Id="rId7" Type="http://schemas.openxmlformats.org/officeDocument/2006/relationships/worksheet" Target="worksheets/sheet2.xml"/><Relationship Id="rId12" Type="http://schemas.openxmlformats.org/officeDocument/2006/relationships/worksheet" Target="worksheets/sheet7.xml"/><Relationship Id="rId17" Type="http://schemas.openxmlformats.org/officeDocument/2006/relationships/worksheet" Target="worksheets/sheet12.xml"/><Relationship Id="rId25" Type="http://schemas.openxmlformats.org/officeDocument/2006/relationships/sheetMetadata" Target="metadata.xml"/><Relationship Id="rId2" Type="http://schemas.openxmlformats.org/officeDocument/2006/relationships/chartsheet" Target="chartsheets/sheet2.xml"/><Relationship Id="rId16" Type="http://schemas.openxmlformats.org/officeDocument/2006/relationships/worksheet" Target="worksheets/sheet11.xml"/><Relationship Id="rId20" Type="http://schemas.openxmlformats.org/officeDocument/2006/relationships/worksheet" Target="worksheets/sheet15.xml"/><Relationship Id="rId1" Type="http://schemas.openxmlformats.org/officeDocument/2006/relationships/chartsheet" Target="chartsheets/sheet1.xml"/><Relationship Id="rId6" Type="http://schemas.openxmlformats.org/officeDocument/2006/relationships/worksheet" Target="worksheets/sheet1.xml"/><Relationship Id="rId11" Type="http://schemas.openxmlformats.org/officeDocument/2006/relationships/worksheet" Target="worksheets/sheet6.xml"/><Relationship Id="rId24" Type="http://schemas.openxmlformats.org/officeDocument/2006/relationships/sharedStrings" Target="sharedStrings.xml"/><Relationship Id="rId5" Type="http://schemas.openxmlformats.org/officeDocument/2006/relationships/chartsheet" Target="chartsheets/sheet5.xml"/><Relationship Id="rId15" Type="http://schemas.openxmlformats.org/officeDocument/2006/relationships/worksheet" Target="worksheets/sheet10.xml"/><Relationship Id="rId23" Type="http://schemas.openxmlformats.org/officeDocument/2006/relationships/styles" Target="styles.xml"/><Relationship Id="rId10" Type="http://schemas.openxmlformats.org/officeDocument/2006/relationships/worksheet" Target="worksheets/sheet5.xml"/><Relationship Id="rId19" Type="http://schemas.openxmlformats.org/officeDocument/2006/relationships/worksheet" Target="worksheets/sheet14.xml"/><Relationship Id="rId4" Type="http://schemas.openxmlformats.org/officeDocument/2006/relationships/chartsheet" Target="chartsheets/sheet4.xml"/><Relationship Id="rId9" Type="http://schemas.openxmlformats.org/officeDocument/2006/relationships/worksheet" Target="worksheets/sheet4.xml"/><Relationship Id="rId14" Type="http://schemas.openxmlformats.org/officeDocument/2006/relationships/worksheet" Target="worksheets/sheet9.xml"/><Relationship Id="rId22" Type="http://schemas.openxmlformats.org/officeDocument/2006/relationships/theme" Target="theme/theme1.xml"/><Relationship Id="rId27" Type="http://schemas.openxmlformats.org/officeDocument/2006/relationships/volatileDependencies" Target="volatileDependenci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3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3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54374431712209E-2"/>
          <c:y val="7.7675392670157065E-2"/>
          <c:w val="0.86709913844639241"/>
          <c:h val="0.79627901224388831"/>
        </c:manualLayout>
      </c:layout>
      <c:lineChart>
        <c:grouping val="standard"/>
        <c:varyColors val="0"/>
        <c:ser>
          <c:idx val="0"/>
          <c:order val="0"/>
          <c:spPr>
            <a:ln w="12700" cap="rnd">
              <a:solidFill>
                <a:schemeClr val="bg2">
                  <a:lumMod val="50000"/>
                </a:schemeClr>
              </a:solidFill>
              <a:round/>
            </a:ln>
            <a:effectLst/>
          </c:spPr>
          <c:marker>
            <c:symbol val="none"/>
          </c:marker>
          <c:cat>
            <c:numRef>
              <c:f>'Indice Bancos'!$B$25:$B$4001</c:f>
              <c:numCache>
                <c:formatCode>m/d/yyyy</c:formatCode>
                <c:ptCount val="3977"/>
                <c:pt idx="0">
                  <c:v>42874</c:v>
                </c:pt>
                <c:pt idx="1">
                  <c:v>42881</c:v>
                </c:pt>
                <c:pt idx="2">
                  <c:v>42888</c:v>
                </c:pt>
                <c:pt idx="3">
                  <c:v>42895</c:v>
                </c:pt>
                <c:pt idx="4">
                  <c:v>42902</c:v>
                </c:pt>
                <c:pt idx="5">
                  <c:v>42909</c:v>
                </c:pt>
                <c:pt idx="6">
                  <c:v>42916</c:v>
                </c:pt>
                <c:pt idx="7">
                  <c:v>42923</c:v>
                </c:pt>
                <c:pt idx="8">
                  <c:v>42930</c:v>
                </c:pt>
                <c:pt idx="9">
                  <c:v>42937</c:v>
                </c:pt>
                <c:pt idx="10">
                  <c:v>42944</c:v>
                </c:pt>
                <c:pt idx="11">
                  <c:v>42951</c:v>
                </c:pt>
                <c:pt idx="12">
                  <c:v>42958</c:v>
                </c:pt>
                <c:pt idx="13">
                  <c:v>42965</c:v>
                </c:pt>
                <c:pt idx="14">
                  <c:v>42972</c:v>
                </c:pt>
                <c:pt idx="15">
                  <c:v>42979</c:v>
                </c:pt>
                <c:pt idx="16">
                  <c:v>42986</c:v>
                </c:pt>
                <c:pt idx="17">
                  <c:v>42993</c:v>
                </c:pt>
                <c:pt idx="18">
                  <c:v>43000</c:v>
                </c:pt>
                <c:pt idx="19">
                  <c:v>43007</c:v>
                </c:pt>
                <c:pt idx="20">
                  <c:v>43014</c:v>
                </c:pt>
                <c:pt idx="21">
                  <c:v>43021</c:v>
                </c:pt>
                <c:pt idx="22">
                  <c:v>43028</c:v>
                </c:pt>
                <c:pt idx="23">
                  <c:v>43035</c:v>
                </c:pt>
                <c:pt idx="24">
                  <c:v>43042</c:v>
                </c:pt>
                <c:pt idx="25">
                  <c:v>43049</c:v>
                </c:pt>
                <c:pt idx="26">
                  <c:v>43056</c:v>
                </c:pt>
                <c:pt idx="27">
                  <c:v>43063</c:v>
                </c:pt>
                <c:pt idx="28">
                  <c:v>43070</c:v>
                </c:pt>
                <c:pt idx="29">
                  <c:v>43077</c:v>
                </c:pt>
                <c:pt idx="30">
                  <c:v>43084</c:v>
                </c:pt>
                <c:pt idx="31">
                  <c:v>43091</c:v>
                </c:pt>
                <c:pt idx="32">
                  <c:v>43098</c:v>
                </c:pt>
                <c:pt idx="33">
                  <c:v>43105</c:v>
                </c:pt>
                <c:pt idx="34">
                  <c:v>43112</c:v>
                </c:pt>
                <c:pt idx="35">
                  <c:v>43119</c:v>
                </c:pt>
                <c:pt idx="36">
                  <c:v>43126</c:v>
                </c:pt>
                <c:pt idx="37">
                  <c:v>43133</c:v>
                </c:pt>
                <c:pt idx="38">
                  <c:v>43140</c:v>
                </c:pt>
                <c:pt idx="39">
                  <c:v>43147</c:v>
                </c:pt>
                <c:pt idx="40">
                  <c:v>43154</c:v>
                </c:pt>
                <c:pt idx="41">
                  <c:v>43161</c:v>
                </c:pt>
                <c:pt idx="42">
                  <c:v>43168</c:v>
                </c:pt>
                <c:pt idx="43">
                  <c:v>43175</c:v>
                </c:pt>
                <c:pt idx="44">
                  <c:v>43182</c:v>
                </c:pt>
                <c:pt idx="45">
                  <c:v>43189</c:v>
                </c:pt>
                <c:pt idx="46">
                  <c:v>43196</c:v>
                </c:pt>
                <c:pt idx="47">
                  <c:v>43203</c:v>
                </c:pt>
                <c:pt idx="48">
                  <c:v>43210</c:v>
                </c:pt>
                <c:pt idx="49">
                  <c:v>43217</c:v>
                </c:pt>
                <c:pt idx="50">
                  <c:v>43224</c:v>
                </c:pt>
                <c:pt idx="51">
                  <c:v>43231</c:v>
                </c:pt>
                <c:pt idx="52">
                  <c:v>43238</c:v>
                </c:pt>
                <c:pt idx="53">
                  <c:v>43245</c:v>
                </c:pt>
                <c:pt idx="54">
                  <c:v>43252</c:v>
                </c:pt>
                <c:pt idx="55">
                  <c:v>43259</c:v>
                </c:pt>
                <c:pt idx="56">
                  <c:v>43266</c:v>
                </c:pt>
                <c:pt idx="57">
                  <c:v>43273</c:v>
                </c:pt>
                <c:pt idx="58">
                  <c:v>43280</c:v>
                </c:pt>
                <c:pt idx="59">
                  <c:v>43287</c:v>
                </c:pt>
                <c:pt idx="60">
                  <c:v>43294</c:v>
                </c:pt>
                <c:pt idx="61">
                  <c:v>43301</c:v>
                </c:pt>
                <c:pt idx="62">
                  <c:v>43308</c:v>
                </c:pt>
                <c:pt idx="63">
                  <c:v>43315</c:v>
                </c:pt>
                <c:pt idx="64">
                  <c:v>43322</c:v>
                </c:pt>
                <c:pt idx="65">
                  <c:v>43329</c:v>
                </c:pt>
                <c:pt idx="66">
                  <c:v>43336</c:v>
                </c:pt>
                <c:pt idx="67">
                  <c:v>43343</c:v>
                </c:pt>
                <c:pt idx="68">
                  <c:v>43350</c:v>
                </c:pt>
                <c:pt idx="69">
                  <c:v>43357</c:v>
                </c:pt>
                <c:pt idx="70">
                  <c:v>43364</c:v>
                </c:pt>
                <c:pt idx="71">
                  <c:v>43371</c:v>
                </c:pt>
                <c:pt idx="72">
                  <c:v>43378</c:v>
                </c:pt>
                <c:pt idx="73">
                  <c:v>43385</c:v>
                </c:pt>
                <c:pt idx="74">
                  <c:v>43392</c:v>
                </c:pt>
                <c:pt idx="75">
                  <c:v>43399</c:v>
                </c:pt>
                <c:pt idx="76">
                  <c:v>43406</c:v>
                </c:pt>
                <c:pt idx="77">
                  <c:v>43413</c:v>
                </c:pt>
                <c:pt idx="78">
                  <c:v>43420</c:v>
                </c:pt>
                <c:pt idx="79">
                  <c:v>43427</c:v>
                </c:pt>
                <c:pt idx="80">
                  <c:v>43434</c:v>
                </c:pt>
                <c:pt idx="81">
                  <c:v>43441</c:v>
                </c:pt>
                <c:pt idx="82">
                  <c:v>43448</c:v>
                </c:pt>
                <c:pt idx="83">
                  <c:v>43455</c:v>
                </c:pt>
                <c:pt idx="84">
                  <c:v>43462</c:v>
                </c:pt>
                <c:pt idx="85">
                  <c:v>43469</c:v>
                </c:pt>
                <c:pt idx="86">
                  <c:v>43476</c:v>
                </c:pt>
                <c:pt idx="87">
                  <c:v>43483</c:v>
                </c:pt>
                <c:pt idx="88">
                  <c:v>43490</c:v>
                </c:pt>
                <c:pt idx="89">
                  <c:v>43497</c:v>
                </c:pt>
                <c:pt idx="90">
                  <c:v>43504</c:v>
                </c:pt>
                <c:pt idx="91">
                  <c:v>43511</c:v>
                </c:pt>
                <c:pt idx="92">
                  <c:v>43518</c:v>
                </c:pt>
                <c:pt idx="93">
                  <c:v>43525</c:v>
                </c:pt>
                <c:pt idx="94">
                  <c:v>43532</c:v>
                </c:pt>
                <c:pt idx="95">
                  <c:v>43539</c:v>
                </c:pt>
                <c:pt idx="96">
                  <c:v>43546</c:v>
                </c:pt>
                <c:pt idx="97">
                  <c:v>43553</c:v>
                </c:pt>
                <c:pt idx="98">
                  <c:v>43560</c:v>
                </c:pt>
                <c:pt idx="99">
                  <c:v>43567</c:v>
                </c:pt>
                <c:pt idx="100">
                  <c:v>43574</c:v>
                </c:pt>
                <c:pt idx="101">
                  <c:v>43581</c:v>
                </c:pt>
                <c:pt idx="102">
                  <c:v>43588</c:v>
                </c:pt>
                <c:pt idx="103">
                  <c:v>43595</c:v>
                </c:pt>
                <c:pt idx="104">
                  <c:v>43602</c:v>
                </c:pt>
                <c:pt idx="105">
                  <c:v>43609</c:v>
                </c:pt>
                <c:pt idx="106">
                  <c:v>43616</c:v>
                </c:pt>
                <c:pt idx="107">
                  <c:v>43623</c:v>
                </c:pt>
                <c:pt idx="108">
                  <c:v>43630</c:v>
                </c:pt>
                <c:pt idx="109">
                  <c:v>43637</c:v>
                </c:pt>
                <c:pt idx="110">
                  <c:v>43644</c:v>
                </c:pt>
                <c:pt idx="111">
                  <c:v>43651</c:v>
                </c:pt>
                <c:pt idx="112">
                  <c:v>43658</c:v>
                </c:pt>
                <c:pt idx="113">
                  <c:v>43665</c:v>
                </c:pt>
                <c:pt idx="114">
                  <c:v>43672</c:v>
                </c:pt>
                <c:pt idx="115">
                  <c:v>43679</c:v>
                </c:pt>
                <c:pt idx="116">
                  <c:v>43686</c:v>
                </c:pt>
                <c:pt idx="117">
                  <c:v>43693</c:v>
                </c:pt>
                <c:pt idx="118">
                  <c:v>43700</c:v>
                </c:pt>
                <c:pt idx="119">
                  <c:v>43707</c:v>
                </c:pt>
                <c:pt idx="120">
                  <c:v>43714</c:v>
                </c:pt>
                <c:pt idx="121">
                  <c:v>43721</c:v>
                </c:pt>
                <c:pt idx="122">
                  <c:v>43728</c:v>
                </c:pt>
                <c:pt idx="123">
                  <c:v>43735</c:v>
                </c:pt>
                <c:pt idx="124">
                  <c:v>43742</c:v>
                </c:pt>
                <c:pt idx="125">
                  <c:v>43749</c:v>
                </c:pt>
                <c:pt idx="126">
                  <c:v>43756</c:v>
                </c:pt>
                <c:pt idx="127">
                  <c:v>43763</c:v>
                </c:pt>
                <c:pt idx="128">
                  <c:v>43770</c:v>
                </c:pt>
                <c:pt idx="129">
                  <c:v>43777</c:v>
                </c:pt>
                <c:pt idx="130">
                  <c:v>43784</c:v>
                </c:pt>
                <c:pt idx="131">
                  <c:v>43791</c:v>
                </c:pt>
                <c:pt idx="132">
                  <c:v>43798</c:v>
                </c:pt>
                <c:pt idx="133">
                  <c:v>43805</c:v>
                </c:pt>
                <c:pt idx="134">
                  <c:v>43812</c:v>
                </c:pt>
                <c:pt idx="135">
                  <c:v>43819</c:v>
                </c:pt>
                <c:pt idx="136">
                  <c:v>43826</c:v>
                </c:pt>
                <c:pt idx="137">
                  <c:v>43833</c:v>
                </c:pt>
                <c:pt idx="138">
                  <c:v>43840</c:v>
                </c:pt>
                <c:pt idx="139">
                  <c:v>43847</c:v>
                </c:pt>
                <c:pt idx="140">
                  <c:v>43854</c:v>
                </c:pt>
                <c:pt idx="141">
                  <c:v>43861</c:v>
                </c:pt>
                <c:pt idx="142">
                  <c:v>43868</c:v>
                </c:pt>
                <c:pt idx="143">
                  <c:v>43875</c:v>
                </c:pt>
                <c:pt idx="144">
                  <c:v>43882</c:v>
                </c:pt>
                <c:pt idx="145">
                  <c:v>43889</c:v>
                </c:pt>
                <c:pt idx="146">
                  <c:v>43896</c:v>
                </c:pt>
                <c:pt idx="147">
                  <c:v>43903</c:v>
                </c:pt>
                <c:pt idx="148">
                  <c:v>43910</c:v>
                </c:pt>
                <c:pt idx="149">
                  <c:v>43917</c:v>
                </c:pt>
                <c:pt idx="150">
                  <c:v>43924</c:v>
                </c:pt>
                <c:pt idx="151">
                  <c:v>43931</c:v>
                </c:pt>
                <c:pt idx="152">
                  <c:v>43938</c:v>
                </c:pt>
                <c:pt idx="153">
                  <c:v>43945</c:v>
                </c:pt>
                <c:pt idx="154">
                  <c:v>43952</c:v>
                </c:pt>
                <c:pt idx="155">
                  <c:v>43959</c:v>
                </c:pt>
                <c:pt idx="156">
                  <c:v>43966</c:v>
                </c:pt>
                <c:pt idx="157">
                  <c:v>43973</c:v>
                </c:pt>
                <c:pt idx="158">
                  <c:v>43980</c:v>
                </c:pt>
                <c:pt idx="159">
                  <c:v>43987</c:v>
                </c:pt>
                <c:pt idx="160">
                  <c:v>43994</c:v>
                </c:pt>
                <c:pt idx="161">
                  <c:v>44001</c:v>
                </c:pt>
                <c:pt idx="162">
                  <c:v>44008</c:v>
                </c:pt>
                <c:pt idx="163">
                  <c:v>44015</c:v>
                </c:pt>
                <c:pt idx="164">
                  <c:v>44022</c:v>
                </c:pt>
                <c:pt idx="165">
                  <c:v>44029</c:v>
                </c:pt>
                <c:pt idx="166">
                  <c:v>44036</c:v>
                </c:pt>
                <c:pt idx="167">
                  <c:v>44043</c:v>
                </c:pt>
                <c:pt idx="168">
                  <c:v>44050</c:v>
                </c:pt>
                <c:pt idx="169">
                  <c:v>44057</c:v>
                </c:pt>
                <c:pt idx="170">
                  <c:v>44064</c:v>
                </c:pt>
                <c:pt idx="171">
                  <c:v>44071</c:v>
                </c:pt>
                <c:pt idx="172">
                  <c:v>44078</c:v>
                </c:pt>
                <c:pt idx="173">
                  <c:v>44085</c:v>
                </c:pt>
                <c:pt idx="174">
                  <c:v>44092</c:v>
                </c:pt>
                <c:pt idx="175">
                  <c:v>44099</c:v>
                </c:pt>
                <c:pt idx="176">
                  <c:v>44106</c:v>
                </c:pt>
                <c:pt idx="177">
                  <c:v>44113</c:v>
                </c:pt>
                <c:pt idx="178">
                  <c:v>44120</c:v>
                </c:pt>
                <c:pt idx="179">
                  <c:v>44127</c:v>
                </c:pt>
                <c:pt idx="180">
                  <c:v>44134</c:v>
                </c:pt>
                <c:pt idx="181">
                  <c:v>44141</c:v>
                </c:pt>
                <c:pt idx="182">
                  <c:v>44148</c:v>
                </c:pt>
                <c:pt idx="183">
                  <c:v>44155</c:v>
                </c:pt>
                <c:pt idx="184">
                  <c:v>44162</c:v>
                </c:pt>
                <c:pt idx="185">
                  <c:v>44169</c:v>
                </c:pt>
                <c:pt idx="186">
                  <c:v>44176</c:v>
                </c:pt>
                <c:pt idx="187">
                  <c:v>44183</c:v>
                </c:pt>
                <c:pt idx="188">
                  <c:v>44190</c:v>
                </c:pt>
                <c:pt idx="189">
                  <c:v>44197</c:v>
                </c:pt>
                <c:pt idx="190">
                  <c:v>44204</c:v>
                </c:pt>
                <c:pt idx="191">
                  <c:v>44211</c:v>
                </c:pt>
                <c:pt idx="192">
                  <c:v>44218</c:v>
                </c:pt>
                <c:pt idx="193">
                  <c:v>44225</c:v>
                </c:pt>
                <c:pt idx="194">
                  <c:v>44232</c:v>
                </c:pt>
                <c:pt idx="195">
                  <c:v>44239</c:v>
                </c:pt>
                <c:pt idx="196">
                  <c:v>44246</c:v>
                </c:pt>
                <c:pt idx="197">
                  <c:v>44253</c:v>
                </c:pt>
                <c:pt idx="198">
                  <c:v>44260</c:v>
                </c:pt>
                <c:pt idx="199">
                  <c:v>44267</c:v>
                </c:pt>
                <c:pt idx="200">
                  <c:v>44274</c:v>
                </c:pt>
                <c:pt idx="201">
                  <c:v>44281</c:v>
                </c:pt>
                <c:pt idx="202">
                  <c:v>44288</c:v>
                </c:pt>
                <c:pt idx="203">
                  <c:v>44295</c:v>
                </c:pt>
                <c:pt idx="204">
                  <c:v>44302</c:v>
                </c:pt>
                <c:pt idx="205">
                  <c:v>44309</c:v>
                </c:pt>
                <c:pt idx="206">
                  <c:v>44316</c:v>
                </c:pt>
                <c:pt idx="207">
                  <c:v>44323</c:v>
                </c:pt>
                <c:pt idx="208">
                  <c:v>44330</c:v>
                </c:pt>
                <c:pt idx="209">
                  <c:v>44337</c:v>
                </c:pt>
                <c:pt idx="210">
                  <c:v>44344</c:v>
                </c:pt>
                <c:pt idx="211">
                  <c:v>44351</c:v>
                </c:pt>
                <c:pt idx="212">
                  <c:v>44358</c:v>
                </c:pt>
                <c:pt idx="213">
                  <c:v>44365</c:v>
                </c:pt>
                <c:pt idx="214">
                  <c:v>44372</c:v>
                </c:pt>
                <c:pt idx="215">
                  <c:v>44379</c:v>
                </c:pt>
                <c:pt idx="216">
                  <c:v>44386</c:v>
                </c:pt>
                <c:pt idx="217">
                  <c:v>44393</c:v>
                </c:pt>
                <c:pt idx="218">
                  <c:v>44400</c:v>
                </c:pt>
                <c:pt idx="219">
                  <c:v>44407</c:v>
                </c:pt>
                <c:pt idx="220">
                  <c:v>44414</c:v>
                </c:pt>
                <c:pt idx="221">
                  <c:v>44421</c:v>
                </c:pt>
                <c:pt idx="222">
                  <c:v>44428</c:v>
                </c:pt>
                <c:pt idx="223">
                  <c:v>44435</c:v>
                </c:pt>
                <c:pt idx="224">
                  <c:v>44442</c:v>
                </c:pt>
                <c:pt idx="225">
                  <c:v>44449</c:v>
                </c:pt>
                <c:pt idx="226">
                  <c:v>44456</c:v>
                </c:pt>
                <c:pt idx="227">
                  <c:v>44463</c:v>
                </c:pt>
                <c:pt idx="228">
                  <c:v>44470</c:v>
                </c:pt>
                <c:pt idx="229">
                  <c:v>44477</c:v>
                </c:pt>
                <c:pt idx="230">
                  <c:v>44484</c:v>
                </c:pt>
                <c:pt idx="231">
                  <c:v>44491</c:v>
                </c:pt>
                <c:pt idx="232">
                  <c:v>44498</c:v>
                </c:pt>
                <c:pt idx="233">
                  <c:v>44505</c:v>
                </c:pt>
                <c:pt idx="234">
                  <c:v>44512</c:v>
                </c:pt>
                <c:pt idx="235">
                  <c:v>44519</c:v>
                </c:pt>
                <c:pt idx="236">
                  <c:v>44526</c:v>
                </c:pt>
                <c:pt idx="237">
                  <c:v>44533</c:v>
                </c:pt>
                <c:pt idx="238">
                  <c:v>44540</c:v>
                </c:pt>
                <c:pt idx="239">
                  <c:v>44547</c:v>
                </c:pt>
                <c:pt idx="240">
                  <c:v>44554</c:v>
                </c:pt>
                <c:pt idx="241">
                  <c:v>44561</c:v>
                </c:pt>
                <c:pt idx="242">
                  <c:v>44568</c:v>
                </c:pt>
                <c:pt idx="243">
                  <c:v>44575</c:v>
                </c:pt>
                <c:pt idx="244">
                  <c:v>44582</c:v>
                </c:pt>
                <c:pt idx="245">
                  <c:v>44589</c:v>
                </c:pt>
                <c:pt idx="246">
                  <c:v>44596</c:v>
                </c:pt>
                <c:pt idx="247">
                  <c:v>44603</c:v>
                </c:pt>
                <c:pt idx="248">
                  <c:v>44610</c:v>
                </c:pt>
                <c:pt idx="249">
                  <c:v>44617</c:v>
                </c:pt>
                <c:pt idx="250">
                  <c:v>44624</c:v>
                </c:pt>
                <c:pt idx="251">
                  <c:v>44631</c:v>
                </c:pt>
                <c:pt idx="252">
                  <c:v>44638</c:v>
                </c:pt>
                <c:pt idx="253">
                  <c:v>44645</c:v>
                </c:pt>
                <c:pt idx="254">
                  <c:v>44652</c:v>
                </c:pt>
                <c:pt idx="255">
                  <c:v>44659</c:v>
                </c:pt>
                <c:pt idx="256">
                  <c:v>44666</c:v>
                </c:pt>
                <c:pt idx="257">
                  <c:v>44673</c:v>
                </c:pt>
                <c:pt idx="258">
                  <c:v>44680</c:v>
                </c:pt>
                <c:pt idx="259">
                  <c:v>44687</c:v>
                </c:pt>
                <c:pt idx="260">
                  <c:v>44694</c:v>
                </c:pt>
                <c:pt idx="261">
                  <c:v>44701</c:v>
                </c:pt>
                <c:pt idx="262">
                  <c:v>44708</c:v>
                </c:pt>
                <c:pt idx="263">
                  <c:v>44715</c:v>
                </c:pt>
                <c:pt idx="264">
                  <c:v>44722</c:v>
                </c:pt>
                <c:pt idx="265">
                  <c:v>44729</c:v>
                </c:pt>
                <c:pt idx="266">
                  <c:v>44736</c:v>
                </c:pt>
                <c:pt idx="267">
                  <c:v>44743</c:v>
                </c:pt>
                <c:pt idx="268">
                  <c:v>44750</c:v>
                </c:pt>
                <c:pt idx="269">
                  <c:v>44757</c:v>
                </c:pt>
                <c:pt idx="270">
                  <c:v>44764</c:v>
                </c:pt>
                <c:pt idx="271">
                  <c:v>44771</c:v>
                </c:pt>
                <c:pt idx="272">
                  <c:v>44778</c:v>
                </c:pt>
                <c:pt idx="273">
                  <c:v>44785</c:v>
                </c:pt>
                <c:pt idx="274">
                  <c:v>44792</c:v>
                </c:pt>
                <c:pt idx="275">
                  <c:v>44799</c:v>
                </c:pt>
                <c:pt idx="276">
                  <c:v>44806</c:v>
                </c:pt>
                <c:pt idx="277">
                  <c:v>44813</c:v>
                </c:pt>
                <c:pt idx="278">
                  <c:v>44820</c:v>
                </c:pt>
                <c:pt idx="279">
                  <c:v>44827</c:v>
                </c:pt>
                <c:pt idx="280">
                  <c:v>44834</c:v>
                </c:pt>
                <c:pt idx="281">
                  <c:v>44841</c:v>
                </c:pt>
                <c:pt idx="282">
                  <c:v>44848</c:v>
                </c:pt>
                <c:pt idx="283">
                  <c:v>44855</c:v>
                </c:pt>
                <c:pt idx="284">
                  <c:v>44862</c:v>
                </c:pt>
                <c:pt idx="285">
                  <c:v>44869</c:v>
                </c:pt>
                <c:pt idx="286">
                  <c:v>44876</c:v>
                </c:pt>
                <c:pt idx="287">
                  <c:v>44883</c:v>
                </c:pt>
                <c:pt idx="288">
                  <c:v>44890</c:v>
                </c:pt>
                <c:pt idx="289">
                  <c:v>44897</c:v>
                </c:pt>
                <c:pt idx="290">
                  <c:v>44904</c:v>
                </c:pt>
                <c:pt idx="291">
                  <c:v>44911</c:v>
                </c:pt>
                <c:pt idx="292">
                  <c:v>44918</c:v>
                </c:pt>
                <c:pt idx="293">
                  <c:v>44925</c:v>
                </c:pt>
                <c:pt idx="294">
                  <c:v>44932</c:v>
                </c:pt>
                <c:pt idx="295">
                  <c:v>44939</c:v>
                </c:pt>
                <c:pt idx="296">
                  <c:v>44946</c:v>
                </c:pt>
                <c:pt idx="297">
                  <c:v>44953</c:v>
                </c:pt>
                <c:pt idx="298">
                  <c:v>44960</c:v>
                </c:pt>
                <c:pt idx="299">
                  <c:v>44967</c:v>
                </c:pt>
                <c:pt idx="300">
                  <c:v>44974</c:v>
                </c:pt>
                <c:pt idx="301">
                  <c:v>44981</c:v>
                </c:pt>
                <c:pt idx="302">
                  <c:v>44988</c:v>
                </c:pt>
                <c:pt idx="303">
                  <c:v>44995</c:v>
                </c:pt>
                <c:pt idx="304">
                  <c:v>45002</c:v>
                </c:pt>
                <c:pt idx="305">
                  <c:v>45009</c:v>
                </c:pt>
                <c:pt idx="306">
                  <c:v>45016</c:v>
                </c:pt>
                <c:pt idx="307">
                  <c:v>45023</c:v>
                </c:pt>
                <c:pt idx="308">
                  <c:v>45030</c:v>
                </c:pt>
                <c:pt idx="309">
                  <c:v>45037</c:v>
                </c:pt>
                <c:pt idx="310">
                  <c:v>45044</c:v>
                </c:pt>
                <c:pt idx="311">
                  <c:v>45051</c:v>
                </c:pt>
                <c:pt idx="312">
                  <c:v>45058</c:v>
                </c:pt>
                <c:pt idx="313">
                  <c:v>45065</c:v>
                </c:pt>
                <c:pt idx="314">
                  <c:v>45072</c:v>
                </c:pt>
                <c:pt idx="315">
                  <c:v>45079</c:v>
                </c:pt>
                <c:pt idx="316">
                  <c:v>45086</c:v>
                </c:pt>
                <c:pt idx="317">
                  <c:v>45093</c:v>
                </c:pt>
                <c:pt idx="318">
                  <c:v>45100</c:v>
                </c:pt>
                <c:pt idx="319">
                  <c:v>45107</c:v>
                </c:pt>
                <c:pt idx="320">
                  <c:v>45114</c:v>
                </c:pt>
                <c:pt idx="321">
                  <c:v>45121</c:v>
                </c:pt>
                <c:pt idx="322">
                  <c:v>45128</c:v>
                </c:pt>
                <c:pt idx="323">
                  <c:v>45135</c:v>
                </c:pt>
                <c:pt idx="324">
                  <c:v>45142</c:v>
                </c:pt>
                <c:pt idx="325">
                  <c:v>45149</c:v>
                </c:pt>
                <c:pt idx="326">
                  <c:v>45156</c:v>
                </c:pt>
                <c:pt idx="327">
                  <c:v>45163</c:v>
                </c:pt>
                <c:pt idx="328">
                  <c:v>45170</c:v>
                </c:pt>
                <c:pt idx="329">
                  <c:v>45177</c:v>
                </c:pt>
                <c:pt idx="330">
                  <c:v>45184</c:v>
                </c:pt>
                <c:pt idx="331">
                  <c:v>45191</c:v>
                </c:pt>
                <c:pt idx="332">
                  <c:v>45198</c:v>
                </c:pt>
                <c:pt idx="333">
                  <c:v>45205</c:v>
                </c:pt>
                <c:pt idx="334">
                  <c:v>45212</c:v>
                </c:pt>
                <c:pt idx="335">
                  <c:v>45219</c:v>
                </c:pt>
                <c:pt idx="336">
                  <c:v>45226</c:v>
                </c:pt>
                <c:pt idx="337">
                  <c:v>45233</c:v>
                </c:pt>
                <c:pt idx="338">
                  <c:v>45240</c:v>
                </c:pt>
                <c:pt idx="339">
                  <c:v>45247</c:v>
                </c:pt>
                <c:pt idx="340">
                  <c:v>45254</c:v>
                </c:pt>
                <c:pt idx="341">
                  <c:v>45261</c:v>
                </c:pt>
                <c:pt idx="342">
                  <c:v>45268</c:v>
                </c:pt>
                <c:pt idx="343">
                  <c:v>45275</c:v>
                </c:pt>
                <c:pt idx="344">
                  <c:v>45282</c:v>
                </c:pt>
                <c:pt idx="345">
                  <c:v>45289</c:v>
                </c:pt>
                <c:pt idx="346">
                  <c:v>45296</c:v>
                </c:pt>
                <c:pt idx="347">
                  <c:v>45303</c:v>
                </c:pt>
                <c:pt idx="348">
                  <c:v>45310</c:v>
                </c:pt>
                <c:pt idx="349">
                  <c:v>45317</c:v>
                </c:pt>
                <c:pt idx="350">
                  <c:v>45324</c:v>
                </c:pt>
                <c:pt idx="351">
                  <c:v>45331</c:v>
                </c:pt>
                <c:pt idx="352">
                  <c:v>45338</c:v>
                </c:pt>
                <c:pt idx="353">
                  <c:v>45345</c:v>
                </c:pt>
                <c:pt idx="354">
                  <c:v>45352</c:v>
                </c:pt>
                <c:pt idx="355">
                  <c:v>45359</c:v>
                </c:pt>
                <c:pt idx="356">
                  <c:v>45366</c:v>
                </c:pt>
                <c:pt idx="357">
                  <c:v>45373</c:v>
                </c:pt>
                <c:pt idx="358">
                  <c:v>45380</c:v>
                </c:pt>
                <c:pt idx="359">
                  <c:v>45387</c:v>
                </c:pt>
                <c:pt idx="360">
                  <c:v>45394</c:v>
                </c:pt>
                <c:pt idx="361">
                  <c:v>45401</c:v>
                </c:pt>
                <c:pt idx="362">
                  <c:v>45408</c:v>
                </c:pt>
                <c:pt idx="363">
                  <c:v>45415</c:v>
                </c:pt>
                <c:pt idx="364">
                  <c:v>45422</c:v>
                </c:pt>
                <c:pt idx="365">
                  <c:v>45429</c:v>
                </c:pt>
                <c:pt idx="366">
                  <c:v>45436</c:v>
                </c:pt>
                <c:pt idx="367">
                  <c:v>45443</c:v>
                </c:pt>
                <c:pt idx="368">
                  <c:v>45450</c:v>
                </c:pt>
                <c:pt idx="369">
                  <c:v>45457</c:v>
                </c:pt>
                <c:pt idx="370">
                  <c:v>45464</c:v>
                </c:pt>
                <c:pt idx="371">
                  <c:v>45471</c:v>
                </c:pt>
                <c:pt idx="372">
                  <c:v>45478</c:v>
                </c:pt>
                <c:pt idx="373">
                  <c:v>45485</c:v>
                </c:pt>
                <c:pt idx="374">
                  <c:v>45492</c:v>
                </c:pt>
                <c:pt idx="375">
                  <c:v>45499</c:v>
                </c:pt>
                <c:pt idx="376">
                  <c:v>45506</c:v>
                </c:pt>
                <c:pt idx="377">
                  <c:v>45513</c:v>
                </c:pt>
                <c:pt idx="378">
                  <c:v>45520</c:v>
                </c:pt>
                <c:pt idx="379">
                  <c:v>45527</c:v>
                </c:pt>
                <c:pt idx="380">
                  <c:v>45534</c:v>
                </c:pt>
                <c:pt idx="381">
                  <c:v>45541</c:v>
                </c:pt>
                <c:pt idx="382">
                  <c:v>45548</c:v>
                </c:pt>
                <c:pt idx="383">
                  <c:v>45555</c:v>
                </c:pt>
                <c:pt idx="384">
                  <c:v>45562</c:v>
                </c:pt>
                <c:pt idx="385">
                  <c:v>45569</c:v>
                </c:pt>
                <c:pt idx="386">
                  <c:v>45576</c:v>
                </c:pt>
                <c:pt idx="387">
                  <c:v>45583</c:v>
                </c:pt>
                <c:pt idx="388">
                  <c:v>45590</c:v>
                </c:pt>
                <c:pt idx="389">
                  <c:v>45597</c:v>
                </c:pt>
                <c:pt idx="390">
                  <c:v>45604</c:v>
                </c:pt>
                <c:pt idx="391">
                  <c:v>45611</c:v>
                </c:pt>
                <c:pt idx="392">
                  <c:v>45618</c:v>
                </c:pt>
                <c:pt idx="393">
                  <c:v>45625</c:v>
                </c:pt>
                <c:pt idx="394">
                  <c:v>45632</c:v>
                </c:pt>
                <c:pt idx="395">
                  <c:v>45639</c:v>
                </c:pt>
                <c:pt idx="396">
                  <c:v>45646</c:v>
                </c:pt>
                <c:pt idx="397">
                  <c:v>45653</c:v>
                </c:pt>
                <c:pt idx="398">
                  <c:v>45660</c:v>
                </c:pt>
                <c:pt idx="399">
                  <c:v>45667</c:v>
                </c:pt>
                <c:pt idx="400">
                  <c:v>45674</c:v>
                </c:pt>
                <c:pt idx="401">
                  <c:v>45681</c:v>
                </c:pt>
                <c:pt idx="402">
                  <c:v>45688</c:v>
                </c:pt>
                <c:pt idx="403">
                  <c:v>45695</c:v>
                </c:pt>
                <c:pt idx="404">
                  <c:v>45702</c:v>
                </c:pt>
                <c:pt idx="405">
                  <c:v>45709</c:v>
                </c:pt>
                <c:pt idx="406">
                  <c:v>45716</c:v>
                </c:pt>
                <c:pt idx="407">
                  <c:v>45723</c:v>
                </c:pt>
                <c:pt idx="408">
                  <c:v>45730</c:v>
                </c:pt>
                <c:pt idx="409">
                  <c:v>45737</c:v>
                </c:pt>
                <c:pt idx="410">
                  <c:v>45744</c:v>
                </c:pt>
                <c:pt idx="411">
                  <c:v>45751</c:v>
                </c:pt>
                <c:pt idx="412">
                  <c:v>45758</c:v>
                </c:pt>
                <c:pt idx="413">
                  <c:v>45765</c:v>
                </c:pt>
                <c:pt idx="414">
                  <c:v>45772</c:v>
                </c:pt>
                <c:pt idx="415">
                  <c:v>45779</c:v>
                </c:pt>
                <c:pt idx="416">
                  <c:v>45786</c:v>
                </c:pt>
                <c:pt idx="417">
                  <c:v>45793</c:v>
                </c:pt>
                <c:pt idx="418">
                  <c:v>45800</c:v>
                </c:pt>
                <c:pt idx="419">
                  <c:v>45807</c:v>
                </c:pt>
                <c:pt idx="420">
                  <c:v>45814</c:v>
                </c:pt>
                <c:pt idx="421">
                  <c:v>45821</c:v>
                </c:pt>
                <c:pt idx="422">
                  <c:v>45828</c:v>
                </c:pt>
                <c:pt idx="423">
                  <c:v>45835</c:v>
                </c:pt>
                <c:pt idx="424">
                  <c:v>45842</c:v>
                </c:pt>
                <c:pt idx="425">
                  <c:v>45849</c:v>
                </c:pt>
                <c:pt idx="426">
                  <c:v>45856</c:v>
                </c:pt>
                <c:pt idx="427">
                  <c:v>45863</c:v>
                </c:pt>
                <c:pt idx="428">
                  <c:v>45870</c:v>
                </c:pt>
                <c:pt idx="429">
                  <c:v>45877</c:v>
                </c:pt>
                <c:pt idx="430">
                  <c:v>45884</c:v>
                </c:pt>
                <c:pt idx="431">
                  <c:v>45891</c:v>
                </c:pt>
                <c:pt idx="432">
                  <c:v>45898</c:v>
                </c:pt>
                <c:pt idx="433">
                  <c:v>45905</c:v>
                </c:pt>
                <c:pt idx="434">
                  <c:v>45912</c:v>
                </c:pt>
                <c:pt idx="435">
                  <c:v>45919</c:v>
                </c:pt>
                <c:pt idx="436">
                  <c:v>45926</c:v>
                </c:pt>
                <c:pt idx="437">
                  <c:v>45933</c:v>
                </c:pt>
                <c:pt idx="438">
                  <c:v>45940</c:v>
                </c:pt>
                <c:pt idx="439">
                  <c:v>45947</c:v>
                </c:pt>
                <c:pt idx="440">
                  <c:v>45954</c:v>
                </c:pt>
                <c:pt idx="441">
                  <c:v>45961</c:v>
                </c:pt>
                <c:pt idx="442">
                  <c:v>45968</c:v>
                </c:pt>
                <c:pt idx="443">
                  <c:v>45975</c:v>
                </c:pt>
                <c:pt idx="444">
                  <c:v>45982</c:v>
                </c:pt>
                <c:pt idx="445">
                  <c:v>45989</c:v>
                </c:pt>
                <c:pt idx="446">
                  <c:v>45996</c:v>
                </c:pt>
                <c:pt idx="447">
                  <c:v>46003</c:v>
                </c:pt>
                <c:pt idx="448">
                  <c:v>46010</c:v>
                </c:pt>
                <c:pt idx="449">
                  <c:v>46017</c:v>
                </c:pt>
                <c:pt idx="450">
                  <c:v>46024</c:v>
                </c:pt>
                <c:pt idx="451">
                  <c:v>46031</c:v>
                </c:pt>
                <c:pt idx="452">
                  <c:v>46038</c:v>
                </c:pt>
                <c:pt idx="453">
                  <c:v>46045</c:v>
                </c:pt>
                <c:pt idx="454">
                  <c:v>46052</c:v>
                </c:pt>
                <c:pt idx="455">
                  <c:v>46059</c:v>
                </c:pt>
                <c:pt idx="456">
                  <c:v>46066</c:v>
                </c:pt>
                <c:pt idx="457">
                  <c:v>46073</c:v>
                </c:pt>
                <c:pt idx="458">
                  <c:v>46080</c:v>
                </c:pt>
                <c:pt idx="459">
                  <c:v>46087</c:v>
                </c:pt>
                <c:pt idx="460">
                  <c:v>46094</c:v>
                </c:pt>
                <c:pt idx="461">
                  <c:v>46101</c:v>
                </c:pt>
                <c:pt idx="462">
                  <c:v>46108</c:v>
                </c:pt>
                <c:pt idx="463">
                  <c:v>46115</c:v>
                </c:pt>
                <c:pt idx="464">
                  <c:v>46122</c:v>
                </c:pt>
                <c:pt idx="465">
                  <c:v>46129</c:v>
                </c:pt>
                <c:pt idx="466">
                  <c:v>46136</c:v>
                </c:pt>
                <c:pt idx="467">
                  <c:v>46143</c:v>
                </c:pt>
                <c:pt idx="468">
                  <c:v>46150</c:v>
                </c:pt>
                <c:pt idx="469">
                  <c:v>46157</c:v>
                </c:pt>
                <c:pt idx="470">
                  <c:v>46164</c:v>
                </c:pt>
                <c:pt idx="471">
                  <c:v>46171</c:v>
                </c:pt>
                <c:pt idx="472">
                  <c:v>46178</c:v>
                </c:pt>
                <c:pt idx="473">
                  <c:v>46185</c:v>
                </c:pt>
                <c:pt idx="474">
                  <c:v>46192</c:v>
                </c:pt>
                <c:pt idx="475">
                  <c:v>46199</c:v>
                </c:pt>
                <c:pt idx="476">
                  <c:v>46206</c:v>
                </c:pt>
                <c:pt idx="477">
                  <c:v>46213</c:v>
                </c:pt>
                <c:pt idx="478">
                  <c:v>46220</c:v>
                </c:pt>
                <c:pt idx="479">
                  <c:v>46227</c:v>
                </c:pt>
                <c:pt idx="480">
                  <c:v>46234</c:v>
                </c:pt>
                <c:pt idx="481">
                  <c:v>46241</c:v>
                </c:pt>
                <c:pt idx="482">
                  <c:v>46248</c:v>
                </c:pt>
                <c:pt idx="483">
                  <c:v>46255</c:v>
                </c:pt>
                <c:pt idx="484">
                  <c:v>46262</c:v>
                </c:pt>
                <c:pt idx="485">
                  <c:v>46269</c:v>
                </c:pt>
                <c:pt idx="486">
                  <c:v>46276</c:v>
                </c:pt>
                <c:pt idx="487">
                  <c:v>46283</c:v>
                </c:pt>
                <c:pt idx="488">
                  <c:v>46290</c:v>
                </c:pt>
                <c:pt idx="489">
                  <c:v>46297</c:v>
                </c:pt>
                <c:pt idx="490">
                  <c:v>46304</c:v>
                </c:pt>
              </c:numCache>
            </c:numRef>
          </c:cat>
          <c:val>
            <c:numRef>
              <c:f>'Indice Bancos'!$T$6:$T$2000</c:f>
              <c:numCache>
                <c:formatCode>General</c:formatCode>
                <c:ptCount val="1995"/>
                <c:pt idx="0">
                  <c:v>1</c:v>
                </c:pt>
                <c:pt idx="1">
                  <c:v>0.98531235186738209</c:v>
                </c:pt>
                <c:pt idx="2">
                  <c:v>0.99031086895797182</c:v>
                </c:pt>
                <c:pt idx="3">
                  <c:v>0.99163247151789002</c:v>
                </c:pt>
                <c:pt idx="4">
                  <c:v>0.99243353849073046</c:v>
                </c:pt>
                <c:pt idx="5">
                  <c:v>1.0285040965873338</c:v>
                </c:pt>
                <c:pt idx="6">
                  <c:v>1.015827255454361</c:v>
                </c:pt>
                <c:pt idx="7">
                  <c:v>1.005266896504136</c:v>
                </c:pt>
                <c:pt idx="8">
                  <c:v>1.006900096746087</c:v>
                </c:pt>
                <c:pt idx="9">
                  <c:v>1.0129772747257404</c:v>
                </c:pt>
                <c:pt idx="10">
                  <c:v>1.0244961289459653</c:v>
                </c:pt>
                <c:pt idx="11">
                  <c:v>1.0391988555331206</c:v>
                </c:pt>
                <c:pt idx="12">
                  <c:v>1.0366533307950889</c:v>
                </c:pt>
                <c:pt idx="13">
                  <c:v>1.0312175389614726</c:v>
                </c:pt>
                <c:pt idx="14">
                  <c:v>0.99880436788834093</c:v>
                </c:pt>
                <c:pt idx="15">
                  <c:v>1.0187396779455471</c:v>
                </c:pt>
                <c:pt idx="16">
                  <c:v>1.0084758655087722</c:v>
                </c:pt>
                <c:pt idx="17">
                  <c:v>1.011575568601794</c:v>
                </c:pt>
                <c:pt idx="18">
                  <c:v>1.0004183976935357</c:v>
                </c:pt>
                <c:pt idx="19">
                  <c:v>1.0201102785066158</c:v>
                </c:pt>
                <c:pt idx="20">
                  <c:v>1.0437434552964511</c:v>
                </c:pt>
                <c:pt idx="21">
                  <c:v>1.0804310103176442</c:v>
                </c:pt>
                <c:pt idx="22">
                  <c:v>1.0714633936582028</c:v>
                </c:pt>
                <c:pt idx="23">
                  <c:v>1.0733718944298662</c:v>
                </c:pt>
                <c:pt idx="24">
                  <c:v>1.0758922224729357</c:v>
                </c:pt>
                <c:pt idx="25">
                  <c:v>1.1058915438795069</c:v>
                </c:pt>
                <c:pt idx="26">
                  <c:v>1.091422031426424</c:v>
                </c:pt>
                <c:pt idx="27">
                  <c:v>1.0809276289493732</c:v>
                </c:pt>
                <c:pt idx="28">
                  <c:v>1.0807371565706869</c:v>
                </c:pt>
                <c:pt idx="29">
                  <c:v>1.0969389061778607</c:v>
                </c:pt>
                <c:pt idx="30">
                  <c:v>1.0811675956862858</c:v>
                </c:pt>
                <c:pt idx="31">
                  <c:v>1.0887660934222185</c:v>
                </c:pt>
                <c:pt idx="32">
                  <c:v>1.1088172226034885</c:v>
                </c:pt>
                <c:pt idx="33">
                  <c:v>1.1677024998135641</c:v>
                </c:pt>
                <c:pt idx="34">
                  <c:v>1.1667092565419339</c:v>
                </c:pt>
                <c:pt idx="35">
                  <c:v>1.1379052000180414</c:v>
                </c:pt>
                <c:pt idx="36">
                  <c:v>1.1649785219389956</c:v>
                </c:pt>
                <c:pt idx="37">
                  <c:v>1.2010511121049203</c:v>
                </c:pt>
                <c:pt idx="38">
                  <c:v>1.1993127804137511</c:v>
                </c:pt>
                <c:pt idx="39">
                  <c:v>1.2040151010345166</c:v>
                </c:pt>
                <c:pt idx="40">
                  <c:v>1.217034277334557</c:v>
                </c:pt>
                <c:pt idx="41">
                  <c:v>1.2266336971385146</c:v>
                </c:pt>
                <c:pt idx="42">
                  <c:v>1.2480857461485093</c:v>
                </c:pt>
                <c:pt idx="43">
                  <c:v>1.1762520744538136</c:v>
                </c:pt>
                <c:pt idx="44">
                  <c:v>1.1875744653986968</c:v>
                </c:pt>
                <c:pt idx="45">
                  <c:v>1.1645032490015277</c:v>
                </c:pt>
                <c:pt idx="46">
                  <c:v>1.1929885084446454</c:v>
                </c:pt>
                <c:pt idx="47">
                  <c:v>1.1787697205272802</c:v>
                </c:pt>
                <c:pt idx="48">
                  <c:v>1.2715881536120268</c:v>
                </c:pt>
                <c:pt idx="49">
                  <c:v>1.3368187028611365</c:v>
                </c:pt>
                <c:pt idx="50">
                  <c:v>1.3270603810894084</c:v>
                </c:pt>
                <c:pt idx="51">
                  <c:v>1.3197474353887284</c:v>
                </c:pt>
                <c:pt idx="52">
                  <c:v>1.2746545923242509</c:v>
                </c:pt>
                <c:pt idx="53">
                  <c:v>1.2725450514536212</c:v>
                </c:pt>
                <c:pt idx="54">
                  <c:v>1.2654801472799757</c:v>
                </c:pt>
                <c:pt idx="55">
                  <c:v>1.1974837310230182</c:v>
                </c:pt>
                <c:pt idx="56">
                  <c:v>1.198834221557882</c:v>
                </c:pt>
                <c:pt idx="57">
                  <c:v>1.2395142983780691</c:v>
                </c:pt>
                <c:pt idx="58">
                  <c:v>1.3098906766301399</c:v>
                </c:pt>
                <c:pt idx="59">
                  <c:v>1.3033334390229152</c:v>
                </c:pt>
                <c:pt idx="60">
                  <c:v>1.2542169628160476</c:v>
                </c:pt>
                <c:pt idx="61">
                  <c:v>1.2382090374170964</c:v>
                </c:pt>
                <c:pt idx="62">
                  <c:v>1.2888363100063129</c:v>
                </c:pt>
                <c:pt idx="63">
                  <c:v>1.2921353280234642</c:v>
                </c:pt>
                <c:pt idx="64">
                  <c:v>1.315059730294841</c:v>
                </c:pt>
                <c:pt idx="65">
                  <c:v>1.3201035926279949</c:v>
                </c:pt>
                <c:pt idx="66">
                  <c:v>1.3117762129825115</c:v>
                </c:pt>
                <c:pt idx="67">
                  <c:v>1.2968796911387241</c:v>
                </c:pt>
                <c:pt idx="68">
                  <c:v>1.3033312523685261</c:v>
                </c:pt>
                <c:pt idx="69">
                  <c:v>1.2502103281939165</c:v>
                </c:pt>
                <c:pt idx="70">
                  <c:v>1.2006931537192158</c:v>
                </c:pt>
                <c:pt idx="71">
                  <c:v>1.1586139945075835</c:v>
                </c:pt>
                <c:pt idx="72">
                  <c:v>1.1629608561996707</c:v>
                </c:pt>
                <c:pt idx="73">
                  <c:v>1.1691434743331042</c:v>
                </c:pt>
                <c:pt idx="74">
                  <c:v>1.2231738326354287</c:v>
                </c:pt>
                <c:pt idx="75">
                  <c:v>1.1472395115148526</c:v>
                </c:pt>
                <c:pt idx="76">
                  <c:v>1.123638820685597</c:v>
                </c:pt>
                <c:pt idx="77">
                  <c:v>1.1032455451726961</c:v>
                </c:pt>
                <c:pt idx="78">
                  <c:v>1.1325377915281021</c:v>
                </c:pt>
                <c:pt idx="79">
                  <c:v>1.1137750622248448</c:v>
                </c:pt>
                <c:pt idx="80">
                  <c:v>1.1043620790737212</c:v>
                </c:pt>
                <c:pt idx="81">
                  <c:v>1.1154984070248015</c:v>
                </c:pt>
                <c:pt idx="82">
                  <c:v>1.0770087845656722</c:v>
                </c:pt>
                <c:pt idx="83">
                  <c:v>1.0378694327469211</c:v>
                </c:pt>
                <c:pt idx="84">
                  <c:v>0.96501965777431797</c:v>
                </c:pt>
                <c:pt idx="85">
                  <c:v>0.89242947261293359</c:v>
                </c:pt>
                <c:pt idx="86">
                  <c:v>0.90813531743598186</c:v>
                </c:pt>
                <c:pt idx="87">
                  <c:v>0.92990551960125667</c:v>
                </c:pt>
                <c:pt idx="88">
                  <c:v>0.90341276581217611</c:v>
                </c:pt>
                <c:pt idx="89">
                  <c:v>0.99244230456300586</c:v>
                </c:pt>
                <c:pt idx="90">
                  <c:v>0.98762217070561442</c:v>
                </c:pt>
                <c:pt idx="91">
                  <c:v>0.96539186060333504</c:v>
                </c:pt>
                <c:pt idx="92">
                  <c:v>0.94593336203614953</c:v>
                </c:pt>
                <c:pt idx="93">
                  <c:v>0.91565622996206542</c:v>
                </c:pt>
                <c:pt idx="94">
                  <c:v>0.97491925047693706</c:v>
                </c:pt>
                <c:pt idx="95">
                  <c:v>1.0095333156617892</c:v>
                </c:pt>
                <c:pt idx="96">
                  <c:v>0.97657452480393914</c:v>
                </c:pt>
                <c:pt idx="97">
                  <c:v>1.0198627167639178</c:v>
                </c:pt>
                <c:pt idx="98">
                  <c:v>1.0485197642880379</c:v>
                </c:pt>
                <c:pt idx="99">
                  <c:v>1.0333369331798223</c:v>
                </c:pt>
                <c:pt idx="100">
                  <c:v>1.0242567534476203</c:v>
                </c:pt>
                <c:pt idx="101">
                  <c:v>1.0290891371957687</c:v>
                </c:pt>
                <c:pt idx="102">
                  <c:v>1.0015351332280831</c:v>
                </c:pt>
                <c:pt idx="103">
                  <c:v>1.0397769842421489</c:v>
                </c:pt>
                <c:pt idx="104">
                  <c:v>1.0393714728633336</c:v>
                </c:pt>
                <c:pt idx="105">
                  <c:v>1.0672529563708615</c:v>
                </c:pt>
                <c:pt idx="106">
                  <c:v>1.0679053304464445</c:v>
                </c:pt>
                <c:pt idx="107">
                  <c:v>1.0627465032732848</c:v>
                </c:pt>
                <c:pt idx="108">
                  <c:v>1.0881867375716263</c:v>
                </c:pt>
                <c:pt idx="109">
                  <c:v>1.1022966334092636</c:v>
                </c:pt>
                <c:pt idx="110">
                  <c:v>1.0727844796170114</c:v>
                </c:pt>
                <c:pt idx="111">
                  <c:v>1.0562312390826585</c:v>
                </c:pt>
                <c:pt idx="112">
                  <c:v>1.0098961039257615</c:v>
                </c:pt>
                <c:pt idx="113">
                  <c:v>1.0096239693263473</c:v>
                </c:pt>
                <c:pt idx="114">
                  <c:v>0.99717311769399319</c:v>
                </c:pt>
                <c:pt idx="115">
                  <c:v>0.97442046258185877</c:v>
                </c:pt>
                <c:pt idx="116">
                  <c:v>0.96052034561539934</c:v>
                </c:pt>
                <c:pt idx="117">
                  <c:v>0.97070719375543713</c:v>
                </c:pt>
                <c:pt idx="118">
                  <c:v>0.99584732580263913</c:v>
                </c:pt>
                <c:pt idx="119">
                  <c:v>1.0031037414327786</c:v>
                </c:pt>
                <c:pt idx="120">
                  <c:v>0.96346433057487346</c:v>
                </c:pt>
                <c:pt idx="121">
                  <c:v>0.9882358625659331</c:v>
                </c:pt>
                <c:pt idx="122">
                  <c:v>0.96248517871123584</c:v>
                </c:pt>
                <c:pt idx="123">
                  <c:v>0.96150059805116905</c:v>
                </c:pt>
                <c:pt idx="124">
                  <c:v>1.000699581840389</c:v>
                </c:pt>
                <c:pt idx="125">
                  <c:v>1.0026961867280082</c:v>
                </c:pt>
                <c:pt idx="126">
                  <c:v>1.0247403812444129</c:v>
                </c:pt>
                <c:pt idx="127">
                  <c:v>1.0553291573909755</c:v>
                </c:pt>
                <c:pt idx="128">
                  <c:v>1.0364984246902635</c:v>
                </c:pt>
                <c:pt idx="129">
                  <c:v>1.0592041531293417</c:v>
                </c:pt>
                <c:pt idx="130">
                  <c:v>1.0738046519250253</c:v>
                </c:pt>
                <c:pt idx="131">
                  <c:v>1.0680166528147268</c:v>
                </c:pt>
                <c:pt idx="132">
                  <c:v>1.0502898121193902</c:v>
                </c:pt>
                <c:pt idx="133">
                  <c:v>1.0860678592559856</c:v>
                </c:pt>
                <c:pt idx="134">
                  <c:v>1.0762989897189705</c:v>
                </c:pt>
                <c:pt idx="135">
                  <c:v>1.1113932601016383</c:v>
                </c:pt>
                <c:pt idx="136">
                  <c:v>0.99375347450334162</c:v>
                </c:pt>
                <c:pt idx="137">
                  <c:v>0.92159998799278353</c:v>
                </c:pt>
                <c:pt idx="138">
                  <c:v>0.86283979897714236</c:v>
                </c:pt>
                <c:pt idx="139">
                  <c:v>0.88894313889522858</c:v>
                </c:pt>
                <c:pt idx="140">
                  <c:v>0.87752451191725434</c:v>
                </c:pt>
                <c:pt idx="141">
                  <c:v>0.83884281322389453</c:v>
                </c:pt>
                <c:pt idx="142">
                  <c:v>0.8721381463483695</c:v>
                </c:pt>
                <c:pt idx="143">
                  <c:v>0.85124974956971922</c:v>
                </c:pt>
                <c:pt idx="144">
                  <c:v>0.86676062631060302</c:v>
                </c:pt>
                <c:pt idx="145">
                  <c:v>0.86603206000893185</c:v>
                </c:pt>
                <c:pt idx="146">
                  <c:v>0.84630332381084816</c:v>
                </c:pt>
                <c:pt idx="147">
                  <c:v>0.76408590128828513</c:v>
                </c:pt>
                <c:pt idx="148">
                  <c:v>0.79879218826415976</c:v>
                </c:pt>
                <c:pt idx="149">
                  <c:v>0.78400402762335819</c:v>
                </c:pt>
                <c:pt idx="150">
                  <c:v>0.8084182039786586</c:v>
                </c:pt>
                <c:pt idx="151">
                  <c:v>0.81513687972222837</c:v>
                </c:pt>
                <c:pt idx="152">
                  <c:v>0.85300882108378695</c:v>
                </c:pt>
                <c:pt idx="153">
                  <c:v>0.8700872142704219</c:v>
                </c:pt>
                <c:pt idx="154">
                  <c:v>0.86976959267288934</c:v>
                </c:pt>
                <c:pt idx="155">
                  <c:v>0.9172385025737505</c:v>
                </c:pt>
                <c:pt idx="156">
                  <c:v>0.9180816087636382</c:v>
                </c:pt>
                <c:pt idx="157">
                  <c:v>0.96893452910454048</c:v>
                </c:pt>
                <c:pt idx="158">
                  <c:v>0.9061509595855185</c:v>
                </c:pt>
                <c:pt idx="159">
                  <c:v>0.88812943438627268</c:v>
                </c:pt>
                <c:pt idx="160">
                  <c:v>0.90471567225971017</c:v>
                </c:pt>
                <c:pt idx="161">
                  <c:v>0.92580768685174031</c:v>
                </c:pt>
                <c:pt idx="162">
                  <c:v>0.90221629380171464</c:v>
                </c:pt>
                <c:pt idx="163">
                  <c:v>0.9182030847756425</c:v>
                </c:pt>
                <c:pt idx="164">
                  <c:v>0.89741879182644524</c:v>
                </c:pt>
                <c:pt idx="165">
                  <c:v>0.8909814902766876</c:v>
                </c:pt>
                <c:pt idx="166">
                  <c:v>0.8233045836721633</c:v>
                </c:pt>
                <c:pt idx="167">
                  <c:v>0.82351707157015186</c:v>
                </c:pt>
                <c:pt idx="168">
                  <c:v>0.79098882028959738</c:v>
                </c:pt>
                <c:pt idx="169">
                  <c:v>0.79506481547576702</c:v>
                </c:pt>
                <c:pt idx="170">
                  <c:v>0.76632687782142428</c:v>
                </c:pt>
                <c:pt idx="171">
                  <c:v>0.80918101221175898</c:v>
                </c:pt>
                <c:pt idx="172">
                  <c:v>0.77066677930257588</c:v>
                </c:pt>
                <c:pt idx="173">
                  <c:v>0.79964379547102316</c:v>
                </c:pt>
                <c:pt idx="174">
                  <c:v>0.8552710823952665</c:v>
                </c:pt>
                <c:pt idx="175">
                  <c:v>0.86228631408716538</c:v>
                </c:pt>
                <c:pt idx="176">
                  <c:v>0.88745654004185692</c:v>
                </c:pt>
                <c:pt idx="177">
                  <c:v>0.81932943246596235</c:v>
                </c:pt>
                <c:pt idx="178">
                  <c:v>0.89006130808877926</c:v>
                </c:pt>
                <c:pt idx="179">
                  <c:v>0.89276757321537581</c:v>
                </c:pt>
                <c:pt idx="180">
                  <c:v>0.86598065088759879</c:v>
                </c:pt>
                <c:pt idx="181">
                  <c:v>0.85568469856200413</c:v>
                </c:pt>
                <c:pt idx="182">
                  <c:v>0.83783608105604734</c:v>
                </c:pt>
                <c:pt idx="183">
                  <c:v>0.88433762171133823</c:v>
                </c:pt>
                <c:pt idx="184">
                  <c:v>0.90228434279564729</c:v>
                </c:pt>
                <c:pt idx="185">
                  <c:v>0.91282074255642487</c:v>
                </c:pt>
                <c:pt idx="186">
                  <c:v>0.92003067869520827</c:v>
                </c:pt>
                <c:pt idx="187">
                  <c:v>0.91748973883279028</c:v>
                </c:pt>
                <c:pt idx="188">
                  <c:v>0.88498464109572561</c:v>
                </c:pt>
                <c:pt idx="189">
                  <c:v>0.86819415881754636</c:v>
                </c:pt>
                <c:pt idx="190">
                  <c:v>0.87867416239600615</c:v>
                </c:pt>
                <c:pt idx="191">
                  <c:v>0.85854754984773007</c:v>
                </c:pt>
                <c:pt idx="192">
                  <c:v>0.85997843176652711</c:v>
                </c:pt>
                <c:pt idx="193">
                  <c:v>0.81303087875893065</c:v>
                </c:pt>
                <c:pt idx="194">
                  <c:v>0.79808785321051012</c:v>
                </c:pt>
                <c:pt idx="195">
                  <c:v>0.78915638036774571</c:v>
                </c:pt>
                <c:pt idx="196">
                  <c:v>0.74415066137447416</c:v>
                </c:pt>
                <c:pt idx="197">
                  <c:v>0.74602423995213984</c:v>
                </c:pt>
                <c:pt idx="198">
                  <c:v>0.73792339744803481</c:v>
                </c:pt>
                <c:pt idx="199">
                  <c:v>0.70162862588460184</c:v>
                </c:pt>
                <c:pt idx="200">
                  <c:v>0.75135596476516064</c:v>
                </c:pt>
                <c:pt idx="201">
                  <c:v>0.77320958365482406</c:v>
                </c:pt>
                <c:pt idx="202">
                  <c:v>0.75485342614691298</c:v>
                </c:pt>
                <c:pt idx="203">
                  <c:v>0.77467470496803215</c:v>
                </c:pt>
                <c:pt idx="204">
                  <c:v>0.747744963918898</c:v>
                </c:pt>
                <c:pt idx="205">
                  <c:v>0.7481239625415681</c:v>
                </c:pt>
                <c:pt idx="206">
                  <c:v>0.72459198903424848</c:v>
                </c:pt>
                <c:pt idx="207">
                  <c:v>0.75645442073295188</c:v>
                </c:pt>
                <c:pt idx="208">
                  <c:v>0.7725806317047712</c:v>
                </c:pt>
                <c:pt idx="209">
                  <c:v>0.73493012290223458</c:v>
                </c:pt>
                <c:pt idx="210">
                  <c:v>0.73597048235841178</c:v>
                </c:pt>
                <c:pt idx="211">
                  <c:v>0.73287612688541182</c:v>
                </c:pt>
                <c:pt idx="212">
                  <c:v>0.73555572644093326</c:v>
                </c:pt>
                <c:pt idx="213">
                  <c:v>0.74975736040659002</c:v>
                </c:pt>
                <c:pt idx="214">
                  <c:v>0.73851971068657363</c:v>
                </c:pt>
                <c:pt idx="215">
                  <c:v>0.77939286853565504</c:v>
                </c:pt>
                <c:pt idx="216">
                  <c:v>0.73313637773792018</c:v>
                </c:pt>
                <c:pt idx="217">
                  <c:v>0.73141493616100484</c:v>
                </c:pt>
                <c:pt idx="218">
                  <c:v>0.75290181195117556</c:v>
                </c:pt>
                <c:pt idx="219">
                  <c:v>0.74336419184000746</c:v>
                </c:pt>
                <c:pt idx="220">
                  <c:v>0.72820632781208372</c:v>
                </c:pt>
                <c:pt idx="221">
                  <c:v>0.7010172098695614</c:v>
                </c:pt>
                <c:pt idx="222">
                  <c:v>0.70275655109500013</c:v>
                </c:pt>
                <c:pt idx="223">
                  <c:v>0.70615889649344143</c:v>
                </c:pt>
                <c:pt idx="224">
                  <c:v>0.70613062862531384</c:v>
                </c:pt>
                <c:pt idx="225">
                  <c:v>0.7245868538879755</c:v>
                </c:pt>
                <c:pt idx="226">
                  <c:v>0.72764752331235583</c:v>
                </c:pt>
                <c:pt idx="227">
                  <c:v>0.73028268788960338</c:v>
                </c:pt>
                <c:pt idx="228">
                  <c:v>0.74756184778971047</c:v>
                </c:pt>
                <c:pt idx="229">
                  <c:v>0.76208033023692379</c:v>
                </c:pt>
                <c:pt idx="230">
                  <c:v>0.77999521846049347</c:v>
                </c:pt>
                <c:pt idx="231">
                  <c:v>0.77204217694199295</c:v>
                </c:pt>
                <c:pt idx="232">
                  <c:v>0.79012656492520805</c:v>
                </c:pt>
                <c:pt idx="233">
                  <c:v>0.74595105497317216</c:v>
                </c:pt>
                <c:pt idx="234">
                  <c:v>0.73490899332617809</c:v>
                </c:pt>
                <c:pt idx="235">
                  <c:v>0.71436964103768197</c:v>
                </c:pt>
                <c:pt idx="236">
                  <c:v>0.71879346685084256</c:v>
                </c:pt>
                <c:pt idx="237">
                  <c:v>0.69933136850418509</c:v>
                </c:pt>
                <c:pt idx="238">
                  <c:v>0.68848977633703268</c:v>
                </c:pt>
                <c:pt idx="239">
                  <c:v>0.69216818520794121</c:v>
                </c:pt>
                <c:pt idx="240">
                  <c:v>0.68835090180958602</c:v>
                </c:pt>
                <c:pt idx="241">
                  <c:v>0.70800799330581965</c:v>
                </c:pt>
                <c:pt idx="242">
                  <c:v>0.76946435347405728</c:v>
                </c:pt>
                <c:pt idx="243">
                  <c:v>0.77635145827397334</c:v>
                </c:pt>
                <c:pt idx="244">
                  <c:v>0.79905912127093437</c:v>
                </c:pt>
                <c:pt idx="245">
                  <c:v>0.78409234263196581</c:v>
                </c:pt>
                <c:pt idx="246">
                  <c:v>0.76364630403899281</c:v>
                </c:pt>
                <c:pt idx="247">
                  <c:v>0.7804955715317724</c:v>
                </c:pt>
                <c:pt idx="248">
                  <c:v>0.76593502530197777</c:v>
                </c:pt>
                <c:pt idx="249">
                  <c:v>0.76151902332647214</c:v>
                </c:pt>
                <c:pt idx="250">
                  <c:v>0.77990978522826993</c:v>
                </c:pt>
                <c:pt idx="251">
                  <c:v>0.75440664230964483</c:v>
                </c:pt>
                <c:pt idx="252">
                  <c:v>0.72767857649179124</c:v>
                </c:pt>
                <c:pt idx="253">
                  <c:v>0.73469662883814379</c:v>
                </c:pt>
                <c:pt idx="254">
                  <c:v>0.69926153425062187</c:v>
                </c:pt>
                <c:pt idx="255">
                  <c:v>0.68391539646667132</c:v>
                </c:pt>
                <c:pt idx="256">
                  <c:v>0.69439630963287302</c:v>
                </c:pt>
                <c:pt idx="257">
                  <c:v>0.66637122972686524</c:v>
                </c:pt>
                <c:pt idx="258">
                  <c:v>0.66629132671402924</c:v>
                </c:pt>
                <c:pt idx="259">
                  <c:v>0.66230660979071343</c:v>
                </c:pt>
                <c:pt idx="260">
                  <c:v>0.67004418239645169</c:v>
                </c:pt>
                <c:pt idx="261">
                  <c:v>0.66824465892953888</c:v>
                </c:pt>
                <c:pt idx="262">
                  <c:v>0.66411466221783255</c:v>
                </c:pt>
                <c:pt idx="263">
                  <c:v>0.65941925169305915</c:v>
                </c:pt>
                <c:pt idx="264">
                  <c:v>0.674497771388754</c:v>
                </c:pt>
                <c:pt idx="265">
                  <c:v>0.66202923251415768</c:v>
                </c:pt>
                <c:pt idx="266">
                  <c:v>0.64197144620003954</c:v>
                </c:pt>
                <c:pt idx="267">
                  <c:v>0.65235183873303781</c:v>
                </c:pt>
                <c:pt idx="268">
                  <c:v>0.65054696392379607</c:v>
                </c:pt>
                <c:pt idx="269">
                  <c:v>0.61138452275800848</c:v>
                </c:pt>
                <c:pt idx="270">
                  <c:v>0.6208374234994829</c:v>
                </c:pt>
                <c:pt idx="271">
                  <c:v>0.63298277421245808</c:v>
                </c:pt>
                <c:pt idx="272">
                  <c:v>0.64581143120931506</c:v>
                </c:pt>
                <c:pt idx="273">
                  <c:v>0.64376968826337344</c:v>
                </c:pt>
                <c:pt idx="274">
                  <c:v>0.61034162343707288</c:v>
                </c:pt>
                <c:pt idx="275">
                  <c:v>0.59367485968887068</c:v>
                </c:pt>
                <c:pt idx="276">
                  <c:v>0.60492076950666085</c:v>
                </c:pt>
                <c:pt idx="277">
                  <c:v>0.60141370956468632</c:v>
                </c:pt>
                <c:pt idx="278">
                  <c:v>0.61469280831484585</c:v>
                </c:pt>
                <c:pt idx="279">
                  <c:v>0.62927478163901007</c:v>
                </c:pt>
                <c:pt idx="280">
                  <c:v>0.63565188470733891</c:v>
                </c:pt>
                <c:pt idx="281">
                  <c:v>0.6350868444224258</c:v>
                </c:pt>
                <c:pt idx="282">
                  <c:v>0.61054441034957085</c:v>
                </c:pt>
                <c:pt idx="283">
                  <c:v>0.59486954450655705</c:v>
                </c:pt>
                <c:pt idx="284">
                  <c:v>0.59857565273838309</c:v>
                </c:pt>
                <c:pt idx="285">
                  <c:v>0.60212630156463076</c:v>
                </c:pt>
                <c:pt idx="286">
                  <c:v>0.59642288731134019</c:v>
                </c:pt>
                <c:pt idx="287">
                  <c:v>0.57291380094952782</c:v>
                </c:pt>
                <c:pt idx="288">
                  <c:v>0.55809400709052548</c:v>
                </c:pt>
                <c:pt idx="289">
                  <c:v>0.57151935482608085</c:v>
                </c:pt>
                <c:pt idx="290">
                  <c:v>0.58295493336288051</c:v>
                </c:pt>
                <c:pt idx="291">
                  <c:v>0.58607545352046986</c:v>
                </c:pt>
                <c:pt idx="292">
                  <c:v>0.58616226843446695</c:v>
                </c:pt>
                <c:pt idx="293">
                  <c:v>0.57031798606323958</c:v>
                </c:pt>
                <c:pt idx="294">
                  <c:v>0.57814478562521665</c:v>
                </c:pt>
                <c:pt idx="295">
                  <c:v>0.56755210187805327</c:v>
                </c:pt>
                <c:pt idx="296">
                  <c:v>0.59115341757376672</c:v>
                </c:pt>
                <c:pt idx="297">
                  <c:v>0.58860453667811974</c:v>
                </c:pt>
                <c:pt idx="298">
                  <c:v>0.59952515267577622</c:v>
                </c:pt>
                <c:pt idx="299">
                  <c:v>0.57592929229439394</c:v>
                </c:pt>
                <c:pt idx="300">
                  <c:v>0.58247673339404915</c:v>
                </c:pt>
                <c:pt idx="301">
                  <c:v>0.58270479229709782</c:v>
                </c:pt>
                <c:pt idx="302">
                  <c:v>0.58741806246870898</c:v>
                </c:pt>
                <c:pt idx="303">
                  <c:v>0.55504167919434089</c:v>
                </c:pt>
                <c:pt idx="304">
                  <c:v>0.5618373855388854</c:v>
                </c:pt>
                <c:pt idx="305">
                  <c:v>0.53572202874225916</c:v>
                </c:pt>
                <c:pt idx="306">
                  <c:v>0.51213801865566677</c:v>
                </c:pt>
                <c:pt idx="307">
                  <c:v>0.52780412478396155</c:v>
                </c:pt>
                <c:pt idx="308">
                  <c:v>0.52162907322542063</c:v>
                </c:pt>
                <c:pt idx="309">
                  <c:v>0.52925988216877307</c:v>
                </c:pt>
                <c:pt idx="310">
                  <c:v>0.52057526896060824</c:v>
                </c:pt>
                <c:pt idx="311">
                  <c:v>0.55529969933138168</c:v>
                </c:pt>
                <c:pt idx="312">
                  <c:v>0.55748253241080703</c:v>
                </c:pt>
                <c:pt idx="313">
                  <c:v>0.58210186053272095</c:v>
                </c:pt>
                <c:pt idx="314">
                  <c:v>0.61613718889107771</c:v>
                </c:pt>
                <c:pt idx="315">
                  <c:v>0.64535397239726755</c:v>
                </c:pt>
                <c:pt idx="316">
                  <c:v>0.6157344713223889</c:v>
                </c:pt>
                <c:pt idx="317">
                  <c:v>0.60551299895189858</c:v>
                </c:pt>
                <c:pt idx="318">
                  <c:v>0.59955926760742839</c:v>
                </c:pt>
                <c:pt idx="319">
                  <c:v>0.62079283703863819</c:v>
                </c:pt>
                <c:pt idx="320">
                  <c:v>0.64094441469477181</c:v>
                </c:pt>
                <c:pt idx="321">
                  <c:v>0.64051676129095625</c:v>
                </c:pt>
                <c:pt idx="322">
                  <c:v>0.6543525426535266</c:v>
                </c:pt>
                <c:pt idx="323">
                  <c:v>0.62153661980776453</c:v>
                </c:pt>
                <c:pt idx="324">
                  <c:v>0.6116523841450735</c:v>
                </c:pt>
                <c:pt idx="325">
                  <c:v>0.58467266000639129</c:v>
                </c:pt>
                <c:pt idx="326">
                  <c:v>0.57907193453830785</c:v>
                </c:pt>
                <c:pt idx="327">
                  <c:v>0.61176437608143819</c:v>
                </c:pt>
                <c:pt idx="328">
                  <c:v>0.58668895853864478</c:v>
                </c:pt>
                <c:pt idx="329">
                  <c:v>0.55593726985040048</c:v>
                </c:pt>
                <c:pt idx="330">
                  <c:v>0.55003904563616635</c:v>
                </c:pt>
                <c:pt idx="331">
                  <c:v>0.56101174918218755</c:v>
                </c:pt>
                <c:pt idx="332">
                  <c:v>0.53440225355265314</c:v>
                </c:pt>
                <c:pt idx="333">
                  <c:v>0.53380876591429871</c:v>
                </c:pt>
                <c:pt idx="334">
                  <c:v>0.53711716148026012</c:v>
                </c:pt>
                <c:pt idx="335">
                  <c:v>0.59661664729082775</c:v>
                </c:pt>
                <c:pt idx="336">
                  <c:v>0.64367212999857415</c:v>
                </c:pt>
                <c:pt idx="337">
                  <c:v>0.64136894347035645</c:v>
                </c:pt>
                <c:pt idx="338">
                  <c:v>0.6639693967573379</c:v>
                </c:pt>
                <c:pt idx="339">
                  <c:v>0.64724310812900443</c:v>
                </c:pt>
                <c:pt idx="340">
                  <c:v>0.65441863248139731</c:v>
                </c:pt>
                <c:pt idx="341">
                  <c:v>0.65929638856563311</c:v>
                </c:pt>
                <c:pt idx="342">
                  <c:v>0.66309132006889493</c:v>
                </c:pt>
                <c:pt idx="343">
                  <c:v>0.65447620964738606</c:v>
                </c:pt>
                <c:pt idx="344">
                  <c:v>0.65581248507463008</c:v>
                </c:pt>
                <c:pt idx="345">
                  <c:v>0.59718108324750563</c:v>
                </c:pt>
                <c:pt idx="346">
                  <c:v>0.626371570388502</c:v>
                </c:pt>
                <c:pt idx="347">
                  <c:v>0.64888524268309489</c:v>
                </c:pt>
                <c:pt idx="348">
                  <c:v>0.63203096656114766</c:v>
                </c:pt>
                <c:pt idx="349">
                  <c:v>0.61509579194056041</c:v>
                </c:pt>
                <c:pt idx="350">
                  <c:v>0.59632962194549599</c:v>
                </c:pt>
                <c:pt idx="351">
                  <c:v>0.55702833506393801</c:v>
                </c:pt>
                <c:pt idx="352">
                  <c:v>0.53733718745555903</c:v>
                </c:pt>
                <c:pt idx="353">
                  <c:v>0.46249522568360735</c:v>
                </c:pt>
                <c:pt idx="354">
                  <c:v>0.45955968901900418</c:v>
                </c:pt>
                <c:pt idx="355">
                  <c:v>0.51170348568858337</c:v>
                </c:pt>
                <c:pt idx="356">
                  <c:v>0.53892839010902838</c:v>
                </c:pt>
                <c:pt idx="357">
                  <c:v>0.50907142336489553</c:v>
                </c:pt>
                <c:pt idx="358">
                  <c:v>0.53983249730304417</c:v>
                </c:pt>
                <c:pt idx="359">
                  <c:v>0.55580336529027863</c:v>
                </c:pt>
                <c:pt idx="360">
                  <c:v>0.6064104031982992</c:v>
                </c:pt>
                <c:pt idx="361">
                  <c:v>0.59383133392995002</c:v>
                </c:pt>
                <c:pt idx="362">
                  <c:v>0.60241363801259318</c:v>
                </c:pt>
                <c:pt idx="363">
                  <c:v>0.64306481063394505</c:v>
                </c:pt>
                <c:pt idx="364">
                  <c:v>0.61695698921057462</c:v>
                </c:pt>
                <c:pt idx="365">
                  <c:v>0.58823209500224216</c:v>
                </c:pt>
                <c:pt idx="366">
                  <c:v>0.61012308059184683</c:v>
                </c:pt>
                <c:pt idx="367">
                  <c:v>0.65244945906823626</c:v>
                </c:pt>
                <c:pt idx="368">
                  <c:v>0.69121877866676407</c:v>
                </c:pt>
                <c:pt idx="369">
                  <c:v>0.70497636457139057</c:v>
                </c:pt>
                <c:pt idx="370">
                  <c:v>0.67158013054161703</c:v>
                </c:pt>
                <c:pt idx="371">
                  <c:v>0.69126229941002759</c:v>
                </c:pt>
                <c:pt idx="372">
                  <c:v>0.72569810489888908</c:v>
                </c:pt>
                <c:pt idx="373">
                  <c:v>0.74628089080218662</c:v>
                </c:pt>
                <c:pt idx="374">
                  <c:v>0.80999311773220106</c:v>
                </c:pt>
                <c:pt idx="375">
                  <c:v>0.85206787990806376</c:v>
                </c:pt>
                <c:pt idx="376">
                  <c:v>0.84743331664009547</c:v>
                </c:pt>
                <c:pt idx="377">
                  <c:v>0.84442634885675139</c:v>
                </c:pt>
                <c:pt idx="378">
                  <c:v>0.84580616060402813</c:v>
                </c:pt>
                <c:pt idx="379">
                  <c:v>0.8297347475870539</c:v>
                </c:pt>
                <c:pt idx="380">
                  <c:v>0.84721567532873687</c:v>
                </c:pt>
                <c:pt idx="381">
                  <c:v>0.8678996161449789</c:v>
                </c:pt>
                <c:pt idx="382">
                  <c:v>0.90565848323133313</c:v>
                </c:pt>
                <c:pt idx="383">
                  <c:v>0.93033576018231878</c:v>
                </c:pt>
                <c:pt idx="384">
                  <c:v>0.96239353561328711</c:v>
                </c:pt>
                <c:pt idx="385">
                  <c:v>0.93537242738024629</c:v>
                </c:pt>
                <c:pt idx="386">
                  <c:v>0.97079458654476936</c:v>
                </c:pt>
                <c:pt idx="387">
                  <c:v>0.96267998463532878</c:v>
                </c:pt>
                <c:pt idx="388">
                  <c:v>1.0050886011420888</c:v>
                </c:pt>
                <c:pt idx="389">
                  <c:v>0.99950775773013134</c:v>
                </c:pt>
                <c:pt idx="390">
                  <c:v>0.96524448686634745</c:v>
                </c:pt>
                <c:pt idx="391">
                  <c:v>0.90482893175608936</c:v>
                </c:pt>
                <c:pt idx="392">
                  <c:v>0.90041431560359531</c:v>
                </c:pt>
                <c:pt idx="393">
                  <c:v>0.90004316862268741</c:v>
                </c:pt>
                <c:pt idx="394">
                  <c:v>0.90953884337581659</c:v>
                </c:pt>
                <c:pt idx="395">
                  <c:v>0.92243803784017087</c:v>
                </c:pt>
                <c:pt idx="396">
                  <c:v>0.9581466273781547</c:v>
                </c:pt>
                <c:pt idx="397">
                  <c:v>0.98749663923882858</c:v>
                </c:pt>
                <c:pt idx="398">
                  <c:v>0.98504134309142377</c:v>
                </c:pt>
                <c:pt idx="399">
                  <c:v>1.0031218212297015</c:v>
                </c:pt>
                <c:pt idx="400">
                  <c:v>1.0278398965539661</c:v>
                </c:pt>
                <c:pt idx="401">
                  <c:v>1.045775117032405</c:v>
                </c:pt>
                <c:pt idx="402">
                  <c:v>1.0633742667298567</c:v>
                </c:pt>
                <c:pt idx="403">
                  <c:v>1.027277844378883</c:v>
                </c:pt>
                <c:pt idx="404">
                  <c:v>1.0190453084306104</c:v>
                </c:pt>
                <c:pt idx="405">
                  <c:v>1.0416449777060692</c:v>
                </c:pt>
                <c:pt idx="406">
                  <c:v>1.0409975519402954</c:v>
                </c:pt>
                <c:pt idx="407">
                  <c:v>1.088836035908255</c:v>
                </c:pt>
                <c:pt idx="408">
                  <c:v>1.0815498471101361</c:v>
                </c:pt>
                <c:pt idx="409">
                  <c:v>1.0937970204412348</c:v>
                </c:pt>
                <c:pt idx="410">
                  <c:v>1.0590682502803019</c:v>
                </c:pt>
                <c:pt idx="411">
                  <c:v>0.98520361205583806</c:v>
                </c:pt>
                <c:pt idx="412">
                  <c:v>1.0109836515236552</c:v>
                </c:pt>
                <c:pt idx="413">
                  <c:v>1.0301246445204928</c:v>
                </c:pt>
                <c:pt idx="414">
                  <c:v>1.0263603369177476</c:v>
                </c:pt>
                <c:pt idx="415">
                  <c:v>1.1290721377776407</c:v>
                </c:pt>
                <c:pt idx="416">
                  <c:v>1.1400389579065817</c:v>
                </c:pt>
                <c:pt idx="417">
                  <c:v>1.1758647446020887</c:v>
                </c:pt>
                <c:pt idx="418">
                  <c:v>1.2417538453815777</c:v>
                </c:pt>
                <c:pt idx="419">
                  <c:v>1.2447051543982148</c:v>
                </c:pt>
                <c:pt idx="420">
                  <c:v>1.2337772279846493</c:v>
                </c:pt>
                <c:pt idx="421">
                  <c:v>1.2218015566178</c:v>
                </c:pt>
                <c:pt idx="422">
                  <c:v>1.220676033177607</c:v>
                </c:pt>
                <c:pt idx="423">
                  <c:v>1.1887338879113927</c:v>
                </c:pt>
                <c:pt idx="424">
                  <c:v>1.1822880689608541</c:v>
                </c:pt>
                <c:pt idx="425">
                  <c:v>1.1984582186549673</c:v>
                </c:pt>
                <c:pt idx="426">
                  <c:v>1.1964393394803441</c:v>
                </c:pt>
                <c:pt idx="427">
                  <c:v>1.2007384104698386</c:v>
                </c:pt>
                <c:pt idx="428">
                  <c:v>1.1926674946773665</c:v>
                </c:pt>
                <c:pt idx="429">
                  <c:v>1.1807873932151098</c:v>
                </c:pt>
                <c:pt idx="430">
                  <c:v>1.1531152968460205</c:v>
                </c:pt>
                <c:pt idx="431">
                  <c:v>1.2472974948192812</c:v>
                </c:pt>
                <c:pt idx="432">
                  <c:v>1.2818669570088539</c:v>
                </c:pt>
                <c:pt idx="433">
                  <c:v>1.3387293802588791</c:v>
                </c:pt>
                <c:pt idx="434">
                  <c:v>1.3385191976452648</c:v>
                </c:pt>
                <c:pt idx="435">
                  <c:v>1.2845419655013486</c:v>
                </c:pt>
                <c:pt idx="436">
                  <c:v>1.2494416630413054</c:v>
                </c:pt>
                <c:pt idx="437">
                  <c:v>1.2454691079349651</c:v>
                </c:pt>
                <c:pt idx="438">
                  <c:v>1.1768833000770222</c:v>
                </c:pt>
                <c:pt idx="439">
                  <c:v>1.1522100041780827</c:v>
                </c:pt>
                <c:pt idx="440">
                  <c:v>1.1298358636920665</c:v>
                </c:pt>
                <c:pt idx="441">
                  <c:v>1.1179855431394985</c:v>
                </c:pt>
                <c:pt idx="442">
                  <c:v>1.1318921213192303</c:v>
                </c:pt>
                <c:pt idx="443">
                  <c:v>1.1113696176448193</c:v>
                </c:pt>
                <c:pt idx="444">
                  <c:v>1.0993699648082966</c:v>
                </c:pt>
                <c:pt idx="445">
                  <c:v>1.0797585001606171</c:v>
                </c:pt>
                <c:pt idx="446">
                  <c:v>1.0967036375245351</c:v>
                </c:pt>
                <c:pt idx="447">
                  <c:v>1.0710341794475955</c:v>
                </c:pt>
                <c:pt idx="448">
                  <c:v>1.1077010622574432</c:v>
                </c:pt>
                <c:pt idx="449">
                  <c:v>1.0865459371135111</c:v>
                </c:pt>
                <c:pt idx="450">
                  <c:v>1.0537676437049666</c:v>
                </c:pt>
                <c:pt idx="451">
                  <c:v>0.99118580504937415</c:v>
                </c:pt>
                <c:pt idx="452">
                  <c:v>1.0262423809770669</c:v>
                </c:pt>
                <c:pt idx="453">
                  <c:v>0.90252047341354058</c:v>
                </c:pt>
                <c:pt idx="454">
                  <c:v>0.87984037385543223</c:v>
                </c:pt>
                <c:pt idx="455">
                  <c:v>0.88079121644128167</c:v>
                </c:pt>
                <c:pt idx="456">
                  <c:v>0.8617657102091294</c:v>
                </c:pt>
                <c:pt idx="457">
                  <c:v>0.92122987162725367</c:v>
                </c:pt>
                <c:pt idx="458">
                  <c:v>0.94195613795462074</c:v>
                </c:pt>
                <c:pt idx="459">
                  <c:v>0.99185496932641781</c:v>
                </c:pt>
                <c:pt idx="460">
                  <c:v>1.1066692351467518</c:v>
                </c:pt>
                <c:pt idx="461">
                  <c:v>1.0717320266119548</c:v>
                </c:pt>
                <c:pt idx="462">
                  <c:v>1.0202475691590032</c:v>
                </c:pt>
                <c:pt idx="463">
                  <c:v>0.97149640655250269</c:v>
                </c:pt>
                <c:pt idx="464">
                  <c:v>1.0300455346817936</c:v>
                </c:pt>
                <c:pt idx="465">
                  <c:v>1.0277659216877681</c:v>
                </c:pt>
                <c:pt idx="466">
                  <c:v>1.0357566664934923</c:v>
                </c:pt>
                <c:pt idx="467">
                  <c:v>1.0838404857217645</c:v>
                </c:pt>
                <c:pt idx="468">
                  <c:v>1.0912893135219064</c:v>
                </c:pt>
                <c:pt idx="469">
                  <c:v>1.0820364740155799</c:v>
                </c:pt>
                <c:pt idx="470">
                  <c:v>1.1249790337582528</c:v>
                </c:pt>
                <c:pt idx="471">
                  <c:v>1.086401162844473</c:v>
                </c:pt>
                <c:pt idx="472">
                  <c:v>1.1061668984617734</c:v>
                </c:pt>
                <c:pt idx="473">
                  <c:v>1.1124895060217135</c:v>
                </c:pt>
                <c:pt idx="474">
                  <c:v>1.0695644942541533</c:v>
                </c:pt>
                <c:pt idx="475">
                  <c:v>1.0314265800064912</c:v>
                </c:pt>
                <c:pt idx="476">
                  <c:v>1.0582277086485501</c:v>
                </c:pt>
                <c:pt idx="477">
                  <c:v>1.0059003834817692</c:v>
                </c:pt>
                <c:pt idx="478">
                  <c:v>0.94119074715964712</c:v>
                </c:pt>
                <c:pt idx="479">
                  <c:v>0.90396857322868618</c:v>
                </c:pt>
                <c:pt idx="480">
                  <c:v>0.88449432325385025</c:v>
                </c:pt>
                <c:pt idx="481">
                  <c:v>0.88853389305432207</c:v>
                </c:pt>
                <c:pt idx="482">
                  <c:v>0.94258641121322784</c:v>
                </c:pt>
                <c:pt idx="483">
                  <c:v>0.95386730126485941</c:v>
                </c:pt>
                <c:pt idx="484">
                  <c:v>0.99082624735248592</c:v>
                </c:pt>
                <c:pt idx="485">
                  <c:v>0.9297259616382415</c:v>
                </c:pt>
                <c:pt idx="486">
                  <c:v>0.89992531611692839</c:v>
                </c:pt>
                <c:pt idx="487">
                  <c:v>0.9215831341847085</c:v>
                </c:pt>
                <c:pt idx="488">
                  <c:v>0.90560748738669783</c:v>
                </c:pt>
                <c:pt idx="489">
                  <c:v>0.91912675762996887</c:v>
                </c:pt>
                <c:pt idx="490">
                  <c:v>0.98584417912053435</c:v>
                </c:pt>
                <c:pt idx="491">
                  <c:v>0.97954087255534028</c:v>
                </c:pt>
                <c:pt idx="492">
                  <c:v>1.042185285988086</c:v>
                </c:pt>
                <c:pt idx="493">
                  <c:v>1.0725954275528589</c:v>
                </c:pt>
                <c:pt idx="494">
                  <c:v>1.0500568051735109</c:v>
                </c:pt>
                <c:pt idx="495">
                  <c:v>1.0639987962988178</c:v>
                </c:pt>
                <c:pt idx="496">
                  <c:v>1.0742532386314005</c:v>
                </c:pt>
                <c:pt idx="497">
                  <c:v>1.0511345847126132</c:v>
                </c:pt>
                <c:pt idx="498">
                  <c:v>1.0249018141007702</c:v>
                </c:pt>
                <c:pt idx="499">
                  <c:v>1.0173293412842463</c:v>
                </c:pt>
                <c:pt idx="500">
                  <c:v>0.98866139883170345</c:v>
                </c:pt>
                <c:pt idx="501">
                  <c:v>0.96180396137462587</c:v>
                </c:pt>
                <c:pt idx="502">
                  <c:v>0.92964736325276254</c:v>
                </c:pt>
                <c:pt idx="503">
                  <c:v>0.95370725105030341</c:v>
                </c:pt>
                <c:pt idx="504">
                  <c:v>0.94972660198991599</c:v>
                </c:pt>
                <c:pt idx="505">
                  <c:v>0.93221203342312775</c:v>
                </c:pt>
                <c:pt idx="506">
                  <c:v>0.91725277836447339</c:v>
                </c:pt>
                <c:pt idx="507">
                  <c:v>0.88968869478705859</c:v>
                </c:pt>
                <c:pt idx="508">
                  <c:v>0.87651702083583549</c:v>
                </c:pt>
                <c:pt idx="509">
                  <c:v>0.86822799773925308</c:v>
                </c:pt>
              </c:numCache>
            </c:numRef>
          </c:val>
          <c:smooth val="0"/>
          <c:extLst>
            <c:ext xmlns:c16="http://schemas.microsoft.com/office/drawing/2014/chart" uri="{C3380CC4-5D6E-409C-BE32-E72D297353CC}">
              <c16:uniqueId val="{00000000-9EA1-4AB2-A70E-248456A14EF4}"/>
            </c:ext>
          </c:extLst>
        </c:ser>
        <c:dLbls>
          <c:showLegendKey val="0"/>
          <c:showVal val="0"/>
          <c:showCatName val="0"/>
          <c:showSerName val="0"/>
          <c:showPercent val="0"/>
          <c:showBubbleSize val="0"/>
        </c:dLbls>
        <c:smooth val="0"/>
        <c:axId val="1488452303"/>
        <c:axId val="1488449423"/>
      </c:lineChart>
      <c:dateAx>
        <c:axId val="1488452303"/>
        <c:scaling>
          <c:orientation val="minMax"/>
          <c:min val="43013"/>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crossAx val="1488449423"/>
        <c:crosses val="autoZero"/>
        <c:auto val="1"/>
        <c:lblOffset val="100"/>
        <c:baseTimeUnit val="days"/>
      </c:dateAx>
      <c:valAx>
        <c:axId val="148844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AR"/>
          </a:p>
        </c:txPr>
        <c:crossAx val="148845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'Indice Bancos'!$AH$5</c:f>
              <c:strCache>
                <c:ptCount val="1"/>
                <c:pt idx="0">
                  <c:v>Ratio</c:v>
                </c:pt>
              </c:strCache>
            </c:strRef>
          </c:tx>
          <c:spPr>
            <a:ln w="19050" cap="rnd">
              <a:solidFill>
                <a:schemeClr val="accent1"/>
              </a:solidFill>
              <a:round/>
            </a:ln>
            <a:effectLst/>
          </c:spPr>
          <c:marker>
            <c:symbol val="none"/>
          </c:marker>
          <c:cat>
            <c:numRef>
              <c:f>'Indice Bancos'!$AG$58:$AG$1000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Bancos'!$AH$58:$AH$1000</c:f>
              <c:numCache>
                <c:formatCode>General</c:formatCode>
                <c:ptCount val="943"/>
                <c:pt idx="0">
                  <c:v>1.2222340288156499</c:v>
                </c:pt>
                <c:pt idx="1">
                  <c:v>1.2127484578034835</c:v>
                </c:pt>
                <c:pt idx="2">
                  <c:v>1.1989268598554186</c:v>
                </c:pt>
                <c:pt idx="3">
                  <c:v>1.1198000417338663</c:v>
                </c:pt>
                <c:pt idx="4">
                  <c:v>1.1239855893191788</c:v>
                </c:pt>
                <c:pt idx="5">
                  <c:v>1.1628889945144794</c:v>
                </c:pt>
                <c:pt idx="6">
                  <c:v>1.2282597871872545</c:v>
                </c:pt>
                <c:pt idx="7">
                  <c:v>1.2206971765702825</c:v>
                </c:pt>
                <c:pt idx="8">
                  <c:v>1.1826289453719889</c:v>
                </c:pt>
                <c:pt idx="9">
                  <c:v>1.1767862098497328</c:v>
                </c:pt>
                <c:pt idx="10">
                  <c:v>1.215969237331898</c:v>
                </c:pt>
                <c:pt idx="11">
                  <c:v>1.2192568292258941</c:v>
                </c:pt>
                <c:pt idx="12">
                  <c:v>1.2426714973581861</c:v>
                </c:pt>
                <c:pt idx="13">
                  <c:v>1.2495420149902745</c:v>
                </c:pt>
                <c:pt idx="14">
                  <c:v>1.2377116689310435</c:v>
                </c:pt>
                <c:pt idx="15">
                  <c:v>1.2384949449922296</c:v>
                </c:pt>
                <c:pt idx="16">
                  <c:v>1.2401795461771956</c:v>
                </c:pt>
                <c:pt idx="17">
                  <c:v>1.1898918424381779</c:v>
                </c:pt>
                <c:pt idx="18">
                  <c:v>1.1483580637526558</c:v>
                </c:pt>
                <c:pt idx="19">
                  <c:v>1.1106300089485344</c:v>
                </c:pt>
                <c:pt idx="20">
                  <c:v>1.1428444794594752</c:v>
                </c:pt>
                <c:pt idx="21">
                  <c:v>1.1565117429905518</c:v>
                </c:pt>
                <c:pt idx="22">
                  <c:v>1.2074363270220587</c:v>
                </c:pt>
                <c:pt idx="23">
                  <c:v>1.1439163384758184</c:v>
                </c:pt>
                <c:pt idx="24">
                  <c:v>1.1410456258973594</c:v>
                </c:pt>
                <c:pt idx="25">
                  <c:v>1.1396179759033394</c:v>
                </c:pt>
                <c:pt idx="26">
                  <c:v>1.1499340901732826</c:v>
                </c:pt>
                <c:pt idx="27">
                  <c:v>1.1455391161117712</c:v>
                </c:pt>
                <c:pt idx="28">
                  <c:v>1.1489572201122842</c:v>
                </c:pt>
                <c:pt idx="29">
                  <c:v>1.1218929334501704</c:v>
                </c:pt>
                <c:pt idx="30">
                  <c:v>1.0829110875736008</c:v>
                </c:pt>
                <c:pt idx="31">
                  <c:v>1.0435666535339021</c:v>
                </c:pt>
                <c:pt idx="32">
                  <c:v>0.98734258658911267</c:v>
                </c:pt>
                <c:pt idx="33">
                  <c:v>0.97948001247778038</c:v>
                </c:pt>
                <c:pt idx="34">
                  <c:v>0.94654403234472728</c:v>
                </c:pt>
                <c:pt idx="35">
                  <c:v>0.93519552891141811</c:v>
                </c:pt>
                <c:pt idx="36">
                  <c:v>0.91703347194398366</c:v>
                </c:pt>
                <c:pt idx="37">
                  <c:v>1.0020572739280171</c:v>
                </c:pt>
                <c:pt idx="38">
                  <c:v>1.0066104180041306</c:v>
                </c:pt>
                <c:pt idx="39">
                  <c:v>0.9824720994758549</c:v>
                </c:pt>
                <c:pt idx="40">
                  <c:v>0.9649174900861438</c:v>
                </c:pt>
                <c:pt idx="41">
                  <c:v>0.93019460186601255</c:v>
                </c:pt>
                <c:pt idx="42">
                  <c:v>0.97182872100636741</c:v>
                </c:pt>
                <c:pt idx="43">
                  <c:v>1.0072883047248604</c:v>
                </c:pt>
                <c:pt idx="44">
                  <c:v>0.97696712717649004</c:v>
                </c:pt>
                <c:pt idx="45">
                  <c:v>1.0234157305306473</c:v>
                </c:pt>
                <c:pt idx="46">
                  <c:v>1.039268966507652</c:v>
                </c:pt>
                <c:pt idx="47">
                  <c:v>1.0316608745807667</c:v>
                </c:pt>
                <c:pt idx="48">
                  <c:v>1.020513699750089</c:v>
                </c:pt>
                <c:pt idx="49">
                  <c:v>1.0317388726975456</c:v>
                </c:pt>
                <c:pt idx="50">
                  <c:v>1.0162161799667624</c:v>
                </c:pt>
                <c:pt idx="51">
                  <c:v>1.0490863667708947</c:v>
                </c:pt>
                <c:pt idx="52">
                  <c:v>1.0595362330125837</c:v>
                </c:pt>
                <c:pt idx="53">
                  <c:v>1.0866419200350312</c:v>
                </c:pt>
                <c:pt idx="54">
                  <c:v>1.0991780189818205</c:v>
                </c:pt>
                <c:pt idx="55">
                  <c:v>1.1040758719960193</c:v>
                </c:pt>
                <c:pt idx="56">
                  <c:v>1.1070185221814461</c:v>
                </c:pt>
                <c:pt idx="57">
                  <c:v>1.115205768708859</c:v>
                </c:pt>
                <c:pt idx="58">
                  <c:v>1.0880857251100915</c:v>
                </c:pt>
                <c:pt idx="59">
                  <c:v>1.0767684765789487</c:v>
                </c:pt>
                <c:pt idx="60">
                  <c:v>1.0372273080946741</c:v>
                </c:pt>
                <c:pt idx="61">
                  <c:v>1.035863418853932</c:v>
                </c:pt>
                <c:pt idx="62">
                  <c:v>1.0446420577671949</c:v>
                </c:pt>
                <c:pt idx="63">
                  <c:v>1.037671097697374</c:v>
                </c:pt>
                <c:pt idx="64">
                  <c:v>1.0384640922350934</c:v>
                </c:pt>
                <c:pt idx="65">
                  <c:v>1.0514563781499917</c:v>
                </c:pt>
                <c:pt idx="66">
                  <c:v>1.0908953301517632</c:v>
                </c:pt>
                <c:pt idx="67">
                  <c:v>1.1043963775599548</c:v>
                </c:pt>
                <c:pt idx="68">
                  <c:v>1.0511192313137843</c:v>
                </c:pt>
                <c:pt idx="69">
                  <c:v>1.0835650631183542</c:v>
                </c:pt>
                <c:pt idx="70">
                  <c:v>1.079953393827402</c:v>
                </c:pt>
                <c:pt idx="71">
                  <c:v>1.0686146255893683</c:v>
                </c:pt>
                <c:pt idx="72">
                  <c:v>1.1165849534904393</c:v>
                </c:pt>
                <c:pt idx="73">
                  <c:v>1.1117085665124355</c:v>
                </c:pt>
                <c:pt idx="74">
                  <c:v>1.1531620066790083</c:v>
                </c:pt>
                <c:pt idx="75">
                  <c:v>1.1799576186296581</c:v>
                </c:pt>
                <c:pt idx="76">
                  <c:v>1.1740836060848596</c:v>
                </c:pt>
                <c:pt idx="77">
                  <c:v>1.1966109042584117</c:v>
                </c:pt>
                <c:pt idx="78">
                  <c:v>1.1976060126972123</c:v>
                </c:pt>
                <c:pt idx="79">
                  <c:v>1.1962517532574761</c:v>
                </c:pt>
                <c:pt idx="80">
                  <c:v>1.1768083142475581</c:v>
                </c:pt>
                <c:pt idx="81">
                  <c:v>1.2374934361969072</c:v>
                </c:pt>
                <c:pt idx="82">
                  <c:v>1.207271830972801</c:v>
                </c:pt>
                <c:pt idx="83">
                  <c:v>1.2820094753229925</c:v>
                </c:pt>
                <c:pt idx="84">
                  <c:v>1.1192619211990835</c:v>
                </c:pt>
                <c:pt idx="85">
                  <c:v>1.0274298876346715</c:v>
                </c:pt>
                <c:pt idx="86">
                  <c:v>0.96997513720478934</c:v>
                </c:pt>
                <c:pt idx="87">
                  <c:v>0.94643736094569098</c:v>
                </c:pt>
                <c:pt idx="88">
                  <c:v>0.94572735134327623</c:v>
                </c:pt>
                <c:pt idx="89">
                  <c:v>0.90479024885351256</c:v>
                </c:pt>
                <c:pt idx="90">
                  <c:v>0.94540123812074017</c:v>
                </c:pt>
                <c:pt idx="91">
                  <c:v>0.93041592434662235</c:v>
                </c:pt>
                <c:pt idx="92">
                  <c:v>0.94849036025360567</c:v>
                </c:pt>
                <c:pt idx="93">
                  <c:v>0.95648473854946148</c:v>
                </c:pt>
                <c:pt idx="94">
                  <c:v>0.94544958613571617</c:v>
                </c:pt>
                <c:pt idx="95">
                  <c:v>0.83978488167070098</c:v>
                </c:pt>
                <c:pt idx="96">
                  <c:v>0.88811742040072927</c:v>
                </c:pt>
                <c:pt idx="97">
                  <c:v>0.8851140718042636</c:v>
                </c:pt>
                <c:pt idx="98">
                  <c:v>0.90296837726673662</c:v>
                </c:pt>
                <c:pt idx="99">
                  <c:v>0.91526910354553959</c:v>
                </c:pt>
                <c:pt idx="100">
                  <c:v>0.97614449482355037</c:v>
                </c:pt>
                <c:pt idx="101">
                  <c:v>0.97700848984209199</c:v>
                </c:pt>
                <c:pt idx="102">
                  <c:v>0.98301783747257299</c:v>
                </c:pt>
                <c:pt idx="103">
                  <c:v>1.0052902459666175</c:v>
                </c:pt>
                <c:pt idx="104">
                  <c:v>1.0254474904263744</c:v>
                </c:pt>
                <c:pt idx="105">
                  <c:v>1.078116218787903</c:v>
                </c:pt>
                <c:pt idx="106">
                  <c:v>1.0124091672201763</c:v>
                </c:pt>
                <c:pt idx="107">
                  <c:v>0.99387438023148134</c:v>
                </c:pt>
                <c:pt idx="108">
                  <c:v>1.0264177884557293</c:v>
                </c:pt>
                <c:pt idx="109">
                  <c:v>1.0481011445948598</c:v>
                </c:pt>
                <c:pt idx="110">
                  <c:v>1.0286150099680551</c:v>
                </c:pt>
                <c:pt idx="111">
                  <c:v>1.0444021896961275</c:v>
                </c:pt>
                <c:pt idx="112">
                  <c:v>1.0140001725595609</c:v>
                </c:pt>
                <c:pt idx="113">
                  <c:v>1.0124302924693351</c:v>
                </c:pt>
                <c:pt idx="114">
                  <c:v>0.96757194184017659</c:v>
                </c:pt>
                <c:pt idx="115">
                  <c:v>0.91669288937886473</c:v>
                </c:pt>
                <c:pt idx="116">
                  <c:v>0.86982160407345055</c:v>
                </c:pt>
                <c:pt idx="117">
                  <c:v>0.87862655400119827</c:v>
                </c:pt>
                <c:pt idx="118">
                  <c:v>0.84970632317738382</c:v>
                </c:pt>
                <c:pt idx="119">
                  <c:v>0.89299584289133238</c:v>
                </c:pt>
                <c:pt idx="120">
                  <c:v>0.84341020253772225</c:v>
                </c:pt>
                <c:pt idx="121">
                  <c:v>0.87917444365793818</c:v>
                </c:pt>
                <c:pt idx="122">
                  <c:v>0.9352572541433446</c:v>
                </c:pt>
                <c:pt idx="123">
                  <c:v>0.9328365029133916</c:v>
                </c:pt>
                <c:pt idx="124">
                  <c:v>0.93756611538516665</c:v>
                </c:pt>
                <c:pt idx="125">
                  <c:v>0.8631096307913031</c:v>
                </c:pt>
                <c:pt idx="126">
                  <c:v>0.93509829646692444</c:v>
                </c:pt>
                <c:pt idx="127">
                  <c:v>0.94308919357960042</c:v>
                </c:pt>
                <c:pt idx="128">
                  <c:v>0.93136369706172217</c:v>
                </c:pt>
                <c:pt idx="129">
                  <c:v>0.91030675794919358</c:v>
                </c:pt>
                <c:pt idx="130">
                  <c:v>0.88881215415376802</c:v>
                </c:pt>
                <c:pt idx="131">
                  <c:v>0.94743330541153847</c:v>
                </c:pt>
                <c:pt idx="132">
                  <c:v>0.95980801804829874</c:v>
                </c:pt>
                <c:pt idx="133">
                  <c:v>0.97226927108513572</c:v>
                </c:pt>
                <c:pt idx="134">
                  <c:v>0.96679776523566452</c:v>
                </c:pt>
                <c:pt idx="135">
                  <c:v>0.97181623883459689</c:v>
                </c:pt>
                <c:pt idx="136">
                  <c:v>0.93871273270945577</c:v>
                </c:pt>
                <c:pt idx="137">
                  <c:v>0.90516512165962781</c:v>
                </c:pt>
                <c:pt idx="138">
                  <c:v>0.91073509957101006</c:v>
                </c:pt>
                <c:pt idx="139">
                  <c:v>0.89554763952058558</c:v>
                </c:pt>
                <c:pt idx="140">
                  <c:v>0.88935357498918677</c:v>
                </c:pt>
                <c:pt idx="141">
                  <c:v>0.84995180431158124</c:v>
                </c:pt>
                <c:pt idx="142">
                  <c:v>0.84347074981072523</c:v>
                </c:pt>
                <c:pt idx="143">
                  <c:v>0.83086161011349968</c:v>
                </c:pt>
                <c:pt idx="144">
                  <c:v>0.7924336077658346</c:v>
                </c:pt>
                <c:pt idx="145">
                  <c:v>0.79143216412058126</c:v>
                </c:pt>
                <c:pt idx="146">
                  <c:v>0.77147201046414349</c:v>
                </c:pt>
                <c:pt idx="147">
                  <c:v>0.71858363504751455</c:v>
                </c:pt>
                <c:pt idx="148">
                  <c:v>0.78262601287684619</c:v>
                </c:pt>
                <c:pt idx="149">
                  <c:v>0.80522462137380224</c:v>
                </c:pt>
                <c:pt idx="150">
                  <c:v>0.80019099343985922</c:v>
                </c:pt>
                <c:pt idx="151">
                  <c:v>0.82238007368841659</c:v>
                </c:pt>
                <c:pt idx="152">
                  <c:v>0.79329311815603087</c:v>
                </c:pt>
                <c:pt idx="153">
                  <c:v>0.78558345324752399</c:v>
                </c:pt>
                <c:pt idx="154">
                  <c:v>0.76222006735179948</c:v>
                </c:pt>
                <c:pt idx="155">
                  <c:v>0.79086512413296706</c:v>
                </c:pt>
                <c:pt idx="156">
                  <c:v>0.80048672359232464</c:v>
                </c:pt>
                <c:pt idx="157">
                  <c:v>0.76662710815259449</c:v>
                </c:pt>
                <c:pt idx="158">
                  <c:v>0.76827042899073705</c:v>
                </c:pt>
                <c:pt idx="159">
                  <c:v>0.76034279462791565</c:v>
                </c:pt>
                <c:pt idx="160">
                  <c:v>0.77323628512446552</c:v>
                </c:pt>
                <c:pt idx="161">
                  <c:v>0.79189991557243433</c:v>
                </c:pt>
                <c:pt idx="162">
                  <c:v>0.77868209058387405</c:v>
                </c:pt>
                <c:pt idx="163">
                  <c:v>0.79073551348506554</c:v>
                </c:pt>
                <c:pt idx="164">
                  <c:v>0.7539600790279295</c:v>
                </c:pt>
                <c:pt idx="165">
                  <c:v>0.75584691800802883</c:v>
                </c:pt>
                <c:pt idx="166">
                  <c:v>0.78883492074175676</c:v>
                </c:pt>
                <c:pt idx="167">
                  <c:v>0.78120902774946077</c:v>
                </c:pt>
                <c:pt idx="168">
                  <c:v>0.76620902603105667</c:v>
                </c:pt>
                <c:pt idx="169">
                  <c:v>0.7416126340162158</c:v>
                </c:pt>
                <c:pt idx="170">
                  <c:v>0.74150338175834507</c:v>
                </c:pt>
                <c:pt idx="171">
                  <c:v>0.74544496631208201</c:v>
                </c:pt>
                <c:pt idx="172">
                  <c:v>0.73385412637570069</c:v>
                </c:pt>
                <c:pt idx="173">
                  <c:v>0.76175396089140079</c:v>
                </c:pt>
                <c:pt idx="174">
                  <c:v>0.77538368988005268</c:v>
                </c:pt>
                <c:pt idx="175">
                  <c:v>0.78226972396754313</c:v>
                </c:pt>
                <c:pt idx="176">
                  <c:v>0.79496511303743866</c:v>
                </c:pt>
                <c:pt idx="177">
                  <c:v>0.8120744509670792</c:v>
                </c:pt>
                <c:pt idx="178">
                  <c:v>0.81739409738019331</c:v>
                </c:pt>
                <c:pt idx="179">
                  <c:v>0.81157545153367538</c:v>
                </c:pt>
                <c:pt idx="180">
                  <c:v>0.81486357618265415</c:v>
                </c:pt>
                <c:pt idx="181">
                  <c:v>0.77492212203203859</c:v>
                </c:pt>
                <c:pt idx="182">
                  <c:v>0.75918446660713745</c:v>
                </c:pt>
                <c:pt idx="183">
                  <c:v>0.7395139690752589</c:v>
                </c:pt>
                <c:pt idx="184">
                  <c:v>0.74092442750410947</c:v>
                </c:pt>
                <c:pt idx="185">
                  <c:v>0.7216548758899306</c:v>
                </c:pt>
                <c:pt idx="186">
                  <c:v>0.70693613796909538</c:v>
                </c:pt>
                <c:pt idx="187">
                  <c:v>0.71333107519688621</c:v>
                </c:pt>
                <c:pt idx="188">
                  <c:v>0.70621288977514485</c:v>
                </c:pt>
                <c:pt idx="189">
                  <c:v>0.73451787481769448</c:v>
                </c:pt>
                <c:pt idx="190">
                  <c:v>0.80934076413068212</c:v>
                </c:pt>
                <c:pt idx="191">
                  <c:v>0.80271044114512358</c:v>
                </c:pt>
                <c:pt idx="192">
                  <c:v>0.82471299415655452</c:v>
                </c:pt>
                <c:pt idx="193">
                  <c:v>0.82639604730342586</c:v>
                </c:pt>
                <c:pt idx="194">
                  <c:v>0.79280780612172763</c:v>
                </c:pt>
                <c:pt idx="195">
                  <c:v>0.81453086728188595</c:v>
                </c:pt>
                <c:pt idx="196">
                  <c:v>0.79989640227649583</c:v>
                </c:pt>
                <c:pt idx="197">
                  <c:v>0.79373581562043694</c:v>
                </c:pt>
                <c:pt idx="198">
                  <c:v>0.81612471779379525</c:v>
                </c:pt>
                <c:pt idx="199">
                  <c:v>0.79923150906698937</c:v>
                </c:pt>
                <c:pt idx="200">
                  <c:v>0.78246287628388134</c:v>
                </c:pt>
                <c:pt idx="201">
                  <c:v>0.7882796766002973</c:v>
                </c:pt>
                <c:pt idx="202">
                  <c:v>0.74241660139908372</c:v>
                </c:pt>
                <c:pt idx="203">
                  <c:v>0.72313333845908456</c:v>
                </c:pt>
                <c:pt idx="204">
                  <c:v>0.72167559861103192</c:v>
                </c:pt>
                <c:pt idx="205">
                  <c:v>0.69588084389643157</c:v>
                </c:pt>
                <c:pt idx="206">
                  <c:v>0.71277654139329338</c:v>
                </c:pt>
                <c:pt idx="207">
                  <c:v>0.704768466635461</c:v>
                </c:pt>
                <c:pt idx="208">
                  <c:v>0.70496748509038232</c:v>
                </c:pt>
                <c:pt idx="209">
                  <c:v>0.70343886076935302</c:v>
                </c:pt>
                <c:pt idx="210">
                  <c:v>0.70470657978905482</c:v>
                </c:pt>
                <c:pt idx="211">
                  <c:v>0.69830027485363277</c:v>
                </c:pt>
                <c:pt idx="212">
                  <c:v>0.71819265525179854</c:v>
                </c:pt>
                <c:pt idx="213">
                  <c:v>0.70281206297824583</c:v>
                </c:pt>
                <c:pt idx="214">
                  <c:v>0.67890710664073928</c:v>
                </c:pt>
                <c:pt idx="215">
                  <c:v>0.69135742963238944</c:v>
                </c:pt>
                <c:pt idx="216">
                  <c:v>0.68986447740693457</c:v>
                </c:pt>
                <c:pt idx="217">
                  <c:v>0.65018666074375242</c:v>
                </c:pt>
                <c:pt idx="218">
                  <c:v>0.66471780373608602</c:v>
                </c:pt>
                <c:pt idx="219">
                  <c:v>0.68364997429688323</c:v>
                </c:pt>
                <c:pt idx="220">
                  <c:v>0.70351772054277095</c:v>
                </c:pt>
                <c:pt idx="221">
                  <c:v>0.69627626025478251</c:v>
                </c:pt>
                <c:pt idx="222">
                  <c:v>0.66137066887080953</c:v>
                </c:pt>
                <c:pt idx="223">
                  <c:v>0.64497667323680641</c:v>
                </c:pt>
                <c:pt idx="224">
                  <c:v>0.65424195465511159</c:v>
                </c:pt>
                <c:pt idx="225">
                  <c:v>0.64712601164629835</c:v>
                </c:pt>
                <c:pt idx="226">
                  <c:v>0.66580469537352194</c:v>
                </c:pt>
                <c:pt idx="227">
                  <c:v>0.69207254739530433</c:v>
                </c:pt>
                <c:pt idx="228">
                  <c:v>0.69142883354481444</c:v>
                </c:pt>
                <c:pt idx="229">
                  <c:v>0.68618214721284676</c:v>
                </c:pt>
                <c:pt idx="230">
                  <c:v>0.65849506540911706</c:v>
                </c:pt>
                <c:pt idx="231">
                  <c:v>0.63311725159242682</c:v>
                </c:pt>
                <c:pt idx="232">
                  <c:v>0.64869180043733232</c:v>
                </c:pt>
                <c:pt idx="233">
                  <c:v>0.64626520367938123</c:v>
                </c:pt>
                <c:pt idx="234">
                  <c:v>0.6372507290539895</c:v>
                </c:pt>
                <c:pt idx="235">
                  <c:v>0.61211187405324607</c:v>
                </c:pt>
                <c:pt idx="236">
                  <c:v>0.59580439231399906</c:v>
                </c:pt>
                <c:pt idx="237">
                  <c:v>0.57768589422506389</c:v>
                </c:pt>
                <c:pt idx="238">
                  <c:v>0.60434410369404168</c:v>
                </c:pt>
                <c:pt idx="239">
                  <c:v>0.59756032681290272</c:v>
                </c:pt>
                <c:pt idx="240">
                  <c:v>0.59902682589750422</c:v>
                </c:pt>
                <c:pt idx="241">
                  <c:v>0.59152915844785292</c:v>
                </c:pt>
                <c:pt idx="242">
                  <c:v>0.6005868652603793</c:v>
                </c:pt>
                <c:pt idx="243">
                  <c:v>0.58943987748348869</c:v>
                </c:pt>
                <c:pt idx="244">
                  <c:v>0.62345808612095854</c:v>
                </c:pt>
                <c:pt idx="245">
                  <c:v>0.61844357781364823</c:v>
                </c:pt>
                <c:pt idx="246">
                  <c:v>0.62923427085843298</c:v>
                </c:pt>
                <c:pt idx="247">
                  <c:v>0.5968109012683096</c:v>
                </c:pt>
                <c:pt idx="248">
                  <c:v>0.60025768814636438</c:v>
                </c:pt>
                <c:pt idx="249">
                  <c:v>0.59375909281771677</c:v>
                </c:pt>
                <c:pt idx="250">
                  <c:v>0.60659553783640718</c:v>
                </c:pt>
                <c:pt idx="251">
                  <c:v>0.56774137747227749</c:v>
                </c:pt>
                <c:pt idx="252">
                  <c:v>0.57088236699243</c:v>
                </c:pt>
                <c:pt idx="253">
                  <c:v>0.54443235365379461</c:v>
                </c:pt>
                <c:pt idx="254">
                  <c:v>0.52776628904022005</c:v>
                </c:pt>
                <c:pt idx="255">
                  <c:v>0.54380049234668104</c:v>
                </c:pt>
                <c:pt idx="256">
                  <c:v>0.53895860521913164</c:v>
                </c:pt>
                <c:pt idx="257">
                  <c:v>0.54088750210967496</c:v>
                </c:pt>
                <c:pt idx="258">
                  <c:v>0.53243635758749364</c:v>
                </c:pt>
                <c:pt idx="259">
                  <c:v>0.56348817953966368</c:v>
                </c:pt>
                <c:pt idx="260">
                  <c:v>0.56939975833016976</c:v>
                </c:pt>
                <c:pt idx="261">
                  <c:v>0.60153663317924588</c:v>
                </c:pt>
                <c:pt idx="262">
                  <c:v>0.6294899842064775</c:v>
                </c:pt>
                <c:pt idx="263">
                  <c:v>0.67562388606700097</c:v>
                </c:pt>
                <c:pt idx="264">
                  <c:v>0.64748823261171906</c:v>
                </c:pt>
                <c:pt idx="265">
                  <c:v>0.63561005829912687</c:v>
                </c:pt>
                <c:pt idx="266">
                  <c:v>0.62870692455121113</c:v>
                </c:pt>
                <c:pt idx="267">
                  <c:v>0.64916992486455505</c:v>
                </c:pt>
                <c:pt idx="268">
                  <c:v>0.66675196000380876</c:v>
                </c:pt>
                <c:pt idx="269">
                  <c:v>0.65637968008232683</c:v>
                </c:pt>
                <c:pt idx="270">
                  <c:v>0.67225145796500207</c:v>
                </c:pt>
                <c:pt idx="271">
                  <c:v>0.64973674635243928</c:v>
                </c:pt>
                <c:pt idx="272">
                  <c:v>0.63723596981274644</c:v>
                </c:pt>
                <c:pt idx="273">
                  <c:v>0.61114033012540392</c:v>
                </c:pt>
                <c:pt idx="274">
                  <c:v>0.60585152312287383</c:v>
                </c:pt>
                <c:pt idx="275">
                  <c:v>0.63982948233203918</c:v>
                </c:pt>
                <c:pt idx="276">
                  <c:v>0.61465854342990311</c:v>
                </c:pt>
                <c:pt idx="277">
                  <c:v>0.58838301670459248</c:v>
                </c:pt>
                <c:pt idx="278">
                  <c:v>0.59212013172126499</c:v>
                </c:pt>
                <c:pt idx="279">
                  <c:v>0.59712730174622497</c:v>
                </c:pt>
                <c:pt idx="280">
                  <c:v>0.56784001331020406</c:v>
                </c:pt>
                <c:pt idx="281">
                  <c:v>0.57285022311829426</c:v>
                </c:pt>
                <c:pt idx="282">
                  <c:v>0.57914232551258349</c:v>
                </c:pt>
                <c:pt idx="283">
                  <c:v>0.65106966971786051</c:v>
                </c:pt>
                <c:pt idx="284">
                  <c:v>0.7037825399257096</c:v>
                </c:pt>
                <c:pt idx="285">
                  <c:v>0.70130128686232418</c:v>
                </c:pt>
                <c:pt idx="286">
                  <c:v>0.72527319878191721</c:v>
                </c:pt>
                <c:pt idx="287">
                  <c:v>0.70986202121406838</c:v>
                </c:pt>
                <c:pt idx="288">
                  <c:v>0.71641565913247629</c:v>
                </c:pt>
                <c:pt idx="289">
                  <c:v>0.72178811917525976</c:v>
                </c:pt>
                <c:pt idx="290">
                  <c:v>0.72020598666386881</c:v>
                </c:pt>
                <c:pt idx="291">
                  <c:v>0.71411954757994101</c:v>
                </c:pt>
                <c:pt idx="292">
                  <c:v>0.71163767803575073</c:v>
                </c:pt>
                <c:pt idx="293">
                  <c:v>0.64933814906638354</c:v>
                </c:pt>
                <c:pt idx="294">
                  <c:v>0.68591003847563026</c:v>
                </c:pt>
                <c:pt idx="295">
                  <c:v>0.72390456841497874</c:v>
                </c:pt>
                <c:pt idx="296">
                  <c:v>0.70527221417069208</c:v>
                </c:pt>
                <c:pt idx="297">
                  <c:v>0.68961827713562718</c:v>
                </c:pt>
                <c:pt idx="298">
                  <c:v>0.67248175507602126</c:v>
                </c:pt>
                <c:pt idx="299">
                  <c:v>0.62234123345752235</c:v>
                </c:pt>
                <c:pt idx="300">
                  <c:v>0.60166998284202144</c:v>
                </c:pt>
                <c:pt idx="301">
                  <c:v>0.51786799347827683</c:v>
                </c:pt>
                <c:pt idx="302">
                  <c:v>0.50348840276620999</c:v>
                </c:pt>
                <c:pt idx="303">
                  <c:v>0.56542624277244125</c:v>
                </c:pt>
                <c:pt idx="304">
                  <c:v>0.60716747837575047</c:v>
                </c:pt>
                <c:pt idx="305">
                  <c:v>0.57852938464862491</c:v>
                </c:pt>
                <c:pt idx="306">
                  <c:v>0.60409149026797526</c:v>
                </c:pt>
                <c:pt idx="307">
                  <c:v>0.59547252155757369</c:v>
                </c:pt>
                <c:pt idx="308">
                  <c:v>0.64956393124503076</c:v>
                </c:pt>
                <c:pt idx="309">
                  <c:v>0.61493113327800242</c:v>
                </c:pt>
                <c:pt idx="310">
                  <c:v>0.62671253840016028</c:v>
                </c:pt>
                <c:pt idx="311">
                  <c:v>0.65405252567810512</c:v>
                </c:pt>
                <c:pt idx="312">
                  <c:v>0.63132136659662486</c:v>
                </c:pt>
                <c:pt idx="313">
                  <c:v>0.61891333355077749</c:v>
                </c:pt>
                <c:pt idx="314">
                  <c:v>0.63017266176333375</c:v>
                </c:pt>
                <c:pt idx="315">
                  <c:v>0.67200975541165353</c:v>
                </c:pt>
                <c:pt idx="316">
                  <c:v>0.72076847849600989</c:v>
                </c:pt>
                <c:pt idx="317">
                  <c:v>0.73489206370402971</c:v>
                </c:pt>
                <c:pt idx="318">
                  <c:v>0.70556066036141241</c:v>
                </c:pt>
                <c:pt idx="319">
                  <c:v>0.72913014499056072</c:v>
                </c:pt>
                <c:pt idx="320">
                  <c:v>0.77473486131718428</c:v>
                </c:pt>
                <c:pt idx="321">
                  <c:v>0.8038811186701813</c:v>
                </c:pt>
                <c:pt idx="322">
                  <c:v>0.85413724422600978</c:v>
                </c:pt>
                <c:pt idx="323">
                  <c:v>0.88517359049778443</c:v>
                </c:pt>
                <c:pt idx="324">
                  <c:v>0.88314057354720821</c:v>
                </c:pt>
                <c:pt idx="325">
                  <c:v>0.88284502121119546</c:v>
                </c:pt>
                <c:pt idx="326">
                  <c:v>0.88215082547019363</c:v>
                </c:pt>
                <c:pt idx="327">
                  <c:v>0.88622821705232868</c:v>
                </c:pt>
                <c:pt idx="328">
                  <c:v>0.91111807140083678</c:v>
                </c:pt>
                <c:pt idx="329">
                  <c:v>0.91391981198357597</c:v>
                </c:pt>
                <c:pt idx="330">
                  <c:v>0.9532039559858605</c:v>
                </c:pt>
                <c:pt idx="331">
                  <c:v>0.9760509787927153</c:v>
                </c:pt>
                <c:pt idx="332">
                  <c:v>1.0123836342223791</c:v>
                </c:pt>
                <c:pt idx="333">
                  <c:v>0.99298739696694238</c:v>
                </c:pt>
                <c:pt idx="334">
                  <c:v>1.0257972541825477</c:v>
                </c:pt>
                <c:pt idx="335">
                  <c:v>1.0194863100085632</c:v>
                </c:pt>
                <c:pt idx="336">
                  <c:v>1.0559195614186248</c:v>
                </c:pt>
                <c:pt idx="337">
                  <c:v>1.0547057461281026</c:v>
                </c:pt>
                <c:pt idx="338">
                  <c:v>1.0070970074456034</c:v>
                </c:pt>
                <c:pt idx="339">
                  <c:v>0.94641936900560031</c:v>
                </c:pt>
                <c:pt idx="340">
                  <c:v>0.93860462364189579</c:v>
                </c:pt>
                <c:pt idx="341">
                  <c:v>0.95015318592605391</c:v>
                </c:pt>
                <c:pt idx="342">
                  <c:v>0.9596202341648522</c:v>
                </c:pt>
                <c:pt idx="343">
                  <c:v>0.97683375912056614</c:v>
                </c:pt>
                <c:pt idx="344">
                  <c:v>1.0077836041728157</c:v>
                </c:pt>
                <c:pt idx="345">
                  <c:v>1.042948766060948</c:v>
                </c:pt>
                <c:pt idx="346">
                  <c:v>1.0488372288757792</c:v>
                </c:pt>
                <c:pt idx="347">
                  <c:v>1.090299165193098</c:v>
                </c:pt>
                <c:pt idx="348">
                  <c:v>1.1205886346868836</c:v>
                </c:pt>
                <c:pt idx="349">
                  <c:v>1.1410787952496826</c:v>
                </c:pt>
                <c:pt idx="350">
                  <c:v>1.1738881579899889</c:v>
                </c:pt>
                <c:pt idx="351">
                  <c:v>1.1451529969407053</c:v>
                </c:pt>
                <c:pt idx="352">
                  <c:v>1.1364471406912562</c:v>
                </c:pt>
                <c:pt idx="353">
                  <c:v>1.171482565192592</c:v>
                </c:pt>
                <c:pt idx="354">
                  <c:v>1.1850980679225231</c:v>
                </c:pt>
                <c:pt idx="355">
                  <c:v>1.2239656426777781</c:v>
                </c:pt>
                <c:pt idx="356">
                  <c:v>1.191836230264397</c:v>
                </c:pt>
                <c:pt idx="357">
                  <c:v>1.1879029559721852</c:v>
                </c:pt>
                <c:pt idx="358">
                  <c:v>1.1325978197804301</c:v>
                </c:pt>
                <c:pt idx="359">
                  <c:v>1.0470084172187757</c:v>
                </c:pt>
                <c:pt idx="360">
                  <c:v>1.0478871012167525</c:v>
                </c:pt>
                <c:pt idx="361">
                  <c:v>1.0716545417848031</c:v>
                </c:pt>
                <c:pt idx="362">
                  <c:v>1.0677084077018486</c:v>
                </c:pt>
                <c:pt idx="363">
                  <c:v>1.1346920105181719</c:v>
                </c:pt>
                <c:pt idx="364">
                  <c:v>1.1448869156456358</c:v>
                </c:pt>
                <c:pt idx="365">
                  <c:v>1.1780311323733632</c:v>
                </c:pt>
                <c:pt idx="366">
                  <c:v>1.2107844829175809</c:v>
                </c:pt>
                <c:pt idx="367">
                  <c:v>1.2282012352348672</c:v>
                </c:pt>
                <c:pt idx="368">
                  <c:v>1.2324471222104076</c:v>
                </c:pt>
                <c:pt idx="369">
                  <c:v>1.2142000013251086</c:v>
                </c:pt>
                <c:pt idx="370">
                  <c:v>1.2171325106071127</c:v>
                </c:pt>
                <c:pt idx="371">
                  <c:v>1.1793333984963839</c:v>
                </c:pt>
                <c:pt idx="372">
                  <c:v>1.1824469806352715</c:v>
                </c:pt>
                <c:pt idx="373">
                  <c:v>1.206400317489662</c:v>
                </c:pt>
                <c:pt idx="374">
                  <c:v>1.1978821925109395</c:v>
                </c:pt>
                <c:pt idx="375">
                  <c:v>1.201371474673699</c:v>
                </c:pt>
                <c:pt idx="376">
                  <c:v>1.1796909198019085</c:v>
                </c:pt>
                <c:pt idx="377">
                  <c:v>1.1714838224906885</c:v>
                </c:pt>
                <c:pt idx="378">
                  <c:v>1.1618890203391083</c:v>
                </c:pt>
                <c:pt idx="379">
                  <c:v>1.2395810420460391</c:v>
                </c:pt>
                <c:pt idx="380">
                  <c:v>1.2651545037273519</c:v>
                </c:pt>
                <c:pt idx="381">
                  <c:v>1.3225062793019635</c:v>
                </c:pt>
                <c:pt idx="382">
                  <c:v>1.3217511221281895</c:v>
                </c:pt>
                <c:pt idx="383">
                  <c:v>1.2648481993265155</c:v>
                </c:pt>
                <c:pt idx="384">
                  <c:v>1.2349106111102572</c:v>
                </c:pt>
                <c:pt idx="385">
                  <c:v>1.2254707139014285</c:v>
                </c:pt>
                <c:pt idx="386">
                  <c:v>1.1865356416234214</c:v>
                </c:pt>
                <c:pt idx="387">
                  <c:v>1.1679425091564379</c:v>
                </c:pt>
                <c:pt idx="388">
                  <c:v>1.1614398394445495</c:v>
                </c:pt>
                <c:pt idx="389">
                  <c:v>1.1594580831889587</c:v>
                </c:pt>
                <c:pt idx="390">
                  <c:v>1.1565621902744041</c:v>
                </c:pt>
                <c:pt idx="391">
                  <c:v>1.1379680992440511</c:v>
                </c:pt>
                <c:pt idx="392">
                  <c:v>1.1288979779029902</c:v>
                </c:pt>
                <c:pt idx="393">
                  <c:v>1.1132010377460817</c:v>
                </c:pt>
                <c:pt idx="394">
                  <c:v>1.1404785747804924</c:v>
                </c:pt>
                <c:pt idx="395">
                  <c:v>1.1084605009067581</c:v>
                </c:pt>
                <c:pt idx="396">
                  <c:v>1.1295481315991784</c:v>
                </c:pt>
                <c:pt idx="397">
                  <c:v>1.1273146350320269</c:v>
                </c:pt>
                <c:pt idx="398">
                  <c:v>1.098830070559192</c:v>
                </c:pt>
                <c:pt idx="399">
                  <c:v>1.0350174146662556</c:v>
                </c:pt>
                <c:pt idx="400">
                  <c:v>1.0729050238323594</c:v>
                </c:pt>
                <c:pt idx="401">
                  <c:v>0.96323556085684381</c:v>
                </c:pt>
                <c:pt idx="402">
                  <c:v>0.93256203469962851</c:v>
                </c:pt>
                <c:pt idx="403">
                  <c:v>0.94325005861717592</c:v>
                </c:pt>
                <c:pt idx="404">
                  <c:v>0.93323681252142587</c:v>
                </c:pt>
                <c:pt idx="405">
                  <c:v>0.98722955495329034</c:v>
                </c:pt>
                <c:pt idx="406">
                  <c:v>0.99650789414829399</c:v>
                </c:pt>
                <c:pt idx="407">
                  <c:v>1.056928696990709</c:v>
                </c:pt>
                <c:pt idx="408">
                  <c:v>1.1427558369705881</c:v>
                </c:pt>
                <c:pt idx="409">
                  <c:v>1.1035057329490989</c:v>
                </c:pt>
                <c:pt idx="410">
                  <c:v>1.0446115329411443</c:v>
                </c:pt>
                <c:pt idx="411">
                  <c:v>1.0090110939901307</c:v>
                </c:pt>
                <c:pt idx="412">
                  <c:v>1.0602176001388126</c:v>
                </c:pt>
                <c:pt idx="413">
                  <c:v>1.0512375818628235</c:v>
                </c:pt>
                <c:pt idx="414">
                  <c:v>1.0532139100945055</c:v>
                </c:pt>
                <c:pt idx="415">
                  <c:v>1.1062622203829151</c:v>
                </c:pt>
                <c:pt idx="416">
                  <c:v>1.1135631455306592</c:v>
                </c:pt>
                <c:pt idx="417">
                  <c:v>1.1093628760652052</c:v>
                </c:pt>
                <c:pt idx="418">
                  <c:v>1.1580678924550525</c:v>
                </c:pt>
                <c:pt idx="419">
                  <c:v>1.1286695913218345</c:v>
                </c:pt>
                <c:pt idx="420">
                  <c:v>1.1388098845406114</c:v>
                </c:pt>
                <c:pt idx="421">
                  <c:v>1.1375286557956861</c:v>
                </c:pt>
                <c:pt idx="422">
                  <c:v>1.0987390621257682</c:v>
                </c:pt>
                <c:pt idx="423">
                  <c:v>1.0471110248637907</c:v>
                </c:pt>
                <c:pt idx="424">
                  <c:v>1.0840852754486381</c:v>
                </c:pt>
                <c:pt idx="425">
                  <c:v>1.0428538801445628</c:v>
                </c:pt>
                <c:pt idx="426">
                  <c:v>0.98460126570556938</c:v>
                </c:pt>
                <c:pt idx="427">
                  <c:v>0.94565596160975052</c:v>
                </c:pt>
                <c:pt idx="428">
                  <c:v>0.9373052316598518</c:v>
                </c:pt>
                <c:pt idx="429">
                  <c:v>0.93622849563097166</c:v>
                </c:pt>
                <c:pt idx="430">
                  <c:v>0.97575941332153104</c:v>
                </c:pt>
                <c:pt idx="431">
                  <c:v>0.99388687905035722</c:v>
                </c:pt>
                <c:pt idx="432">
                  <c:v>1.0316875606677629</c:v>
                </c:pt>
                <c:pt idx="433">
                  <c:v>0.96561585370149405</c:v>
                </c:pt>
                <c:pt idx="434">
                  <c:v>0.94374545104738794</c:v>
                </c:pt>
                <c:pt idx="435">
                  <c:v>0.97475332512468427</c:v>
                </c:pt>
                <c:pt idx="436">
                  <c:v>0.96907480361225207</c:v>
                </c:pt>
                <c:pt idx="437">
                  <c:v>0.98748851269041482</c:v>
                </c:pt>
                <c:pt idx="438">
                  <c:v>1.0466966113450249</c:v>
                </c:pt>
                <c:pt idx="439">
                  <c:v>1.0321733493470422</c:v>
                </c:pt>
                <c:pt idx="440">
                  <c:v>1.0956932209916215</c:v>
                </c:pt>
                <c:pt idx="441">
                  <c:v>1.1216550250907036</c:v>
                </c:pt>
                <c:pt idx="442">
                  <c:v>1.11437789075215</c:v>
                </c:pt>
                <c:pt idx="443">
                  <c:v>1.1285982821654592</c:v>
                </c:pt>
                <c:pt idx="444">
                  <c:v>1.1469377481151011</c:v>
                </c:pt>
                <c:pt idx="445">
                  <c:v>1.111407432268533</c:v>
                </c:pt>
                <c:pt idx="446">
                  <c:v>1.0828613887794527</c:v>
                </c:pt>
                <c:pt idx="447">
                  <c:v>1.0828143254590663</c:v>
                </c:pt>
                <c:pt idx="448">
                  <c:v>1.0606656130621863</c:v>
                </c:pt>
                <c:pt idx="449">
                  <c:v>1.0276458424237382</c:v>
                </c:pt>
                <c:pt idx="450">
                  <c:v>0.99073817653925944</c:v>
                </c:pt>
                <c:pt idx="451">
                  <c:v>1.0066512740106166</c:v>
                </c:pt>
                <c:pt idx="452">
                  <c:v>1.00337525613862</c:v>
                </c:pt>
                <c:pt idx="453">
                  <c:v>0.98841544625258038</c:v>
                </c:pt>
                <c:pt idx="454">
                  <c:v>0.97416799599059156</c:v>
                </c:pt>
                <c:pt idx="455">
                  <c:v>0.94956986949633759</c:v>
                </c:pt>
                <c:pt idx="456">
                  <c:v>0.9306709571842684</c:v>
                </c:pt>
                <c:pt idx="457">
                  <c:v>0.91805616309164007</c:v>
                </c:pt>
              </c:numCache>
            </c:numRef>
          </c:val>
          <c:smooth val="0"/>
          <c:extLst>
            <c:ext xmlns:c16="http://schemas.microsoft.com/office/drawing/2014/chart" uri="{C3380CC4-5D6E-409C-BE32-E72D297353CC}">
              <c16:uniqueId val="{00000000-AC22-41F4-A914-B9BE69AE6336}"/>
            </c:ext>
          </c:extLst>
        </c:ser>
        <c:ser>
          <c:idx val="1"/>
          <c:order val="1"/>
          <c:tx>
            <c:strRef>
              <c:f>'Indice Bancos'!$AI$5</c:f>
              <c:strCache>
                <c:ptCount val="1"/>
                <c:pt idx="0">
                  <c:v>Q10</c:v>
                </c:pt>
              </c:strCache>
            </c:strRef>
          </c:tx>
          <c:spPr>
            <a:ln w="38100" cap="rnd">
              <a:solidFill>
                <a:srgbClr val="00B050"/>
              </a:solidFill>
              <a:prstDash val="sysDot"/>
              <a:round/>
            </a:ln>
            <a:effectLst/>
          </c:spPr>
          <c:marker>
            <c:symbol val="none"/>
          </c:marker>
          <c:cat>
            <c:numRef>
              <c:f>'Indice Bancos'!$AG$58:$AG$1000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Bancos'!$AI$58:$AI$1000</c:f>
              <c:numCache>
                <c:formatCode>General</c:formatCode>
                <c:ptCount val="943"/>
                <c:pt idx="0">
                  <c:v>1.0001535684327829</c:v>
                </c:pt>
                <c:pt idx="1">
                  <c:v>1.0019456711522068</c:v>
                </c:pt>
                <c:pt idx="2">
                  <c:v>1.0058345404714684</c:v>
                </c:pt>
                <c:pt idx="3">
                  <c:v>1.0078720575447038</c:v>
                </c:pt>
                <c:pt idx="4">
                  <c:v>1.0103068788333311</c:v>
                </c:pt>
                <c:pt idx="5">
                  <c:v>1.0124108990350971</c:v>
                </c:pt>
                <c:pt idx="6">
                  <c:v>1.0124108990350971</c:v>
                </c:pt>
                <c:pt idx="7">
                  <c:v>1.0129606997559666</c:v>
                </c:pt>
                <c:pt idx="8">
                  <c:v>1.019476454665811</c:v>
                </c:pt>
                <c:pt idx="9">
                  <c:v>1.0206256933906868</c:v>
                </c:pt>
                <c:pt idx="10">
                  <c:v>1.0263294722848213</c:v>
                </c:pt>
                <c:pt idx="11">
                  <c:v>1.0296996070230933</c:v>
                </c:pt>
                <c:pt idx="12">
                  <c:v>1.0296996070230933</c:v>
                </c:pt>
                <c:pt idx="13">
                  <c:v>1.0320196151191836</c:v>
                </c:pt>
                <c:pt idx="14">
                  <c:v>1.0354941644635447</c:v>
                </c:pt>
                <c:pt idx="15">
                  <c:v>1.0621184852791239</c:v>
                </c:pt>
                <c:pt idx="16">
                  <c:v>1.0683656543343503</c:v>
                </c:pt>
                <c:pt idx="17">
                  <c:v>1.0699327797253408</c:v>
                </c:pt>
                <c:pt idx="18">
                  <c:v>1.074492159110545</c:v>
                </c:pt>
                <c:pt idx="19">
                  <c:v>1.0760045667037259</c:v>
                </c:pt>
                <c:pt idx="20">
                  <c:v>1.0776327669015047</c:v>
                </c:pt>
                <c:pt idx="21">
                  <c:v>1.0799364317184874</c:v>
                </c:pt>
                <c:pt idx="22">
                  <c:v>1.0799364317184874</c:v>
                </c:pt>
                <c:pt idx="23">
                  <c:v>1.0822259350819523</c:v>
                </c:pt>
                <c:pt idx="24">
                  <c:v>1.0837727083244337</c:v>
                </c:pt>
                <c:pt idx="25">
                  <c:v>1.0948770966234527</c:v>
                </c:pt>
                <c:pt idx="26">
                  <c:v>1.0948770966234527</c:v>
                </c:pt>
                <c:pt idx="27">
                  <c:v>1.0962665235275664</c:v>
                </c:pt>
                <c:pt idx="28">
                  <c:v>1.1115470122270676</c:v>
                </c:pt>
                <c:pt idx="29">
                  <c:v>1.1199641589740044</c:v>
                </c:pt>
                <c:pt idx="30">
                  <c:v>1.1214863860667403</c:v>
                </c:pt>
                <c:pt idx="31">
                  <c:v>1.1214863860667403</c:v>
                </c:pt>
                <c:pt idx="32">
                  <c:v>1.1214863860667403</c:v>
                </c:pt>
                <c:pt idx="33">
                  <c:v>1.1214863860667403</c:v>
                </c:pt>
                <c:pt idx="34">
                  <c:v>1.1199641589740044</c:v>
                </c:pt>
                <c:pt idx="35">
                  <c:v>1.1115470122270676</c:v>
                </c:pt>
                <c:pt idx="36">
                  <c:v>1.0856829797110941</c:v>
                </c:pt>
                <c:pt idx="37">
                  <c:v>1.047501096937872</c:v>
                </c:pt>
                <c:pt idx="38">
                  <c:v>1.0062082118886058</c:v>
                </c:pt>
                <c:pt idx="39">
                  <c:v>1.0025125883356285</c:v>
                </c:pt>
                <c:pt idx="40">
                  <c:v>0.98881405532300315</c:v>
                </c:pt>
                <c:pt idx="41">
                  <c:v>0.98295914818718066</c:v>
                </c:pt>
                <c:pt idx="42">
                  <c:v>0.97977922117758787</c:v>
                </c:pt>
                <c:pt idx="43">
                  <c:v>0.97259385015350874</c:v>
                </c:pt>
                <c:pt idx="44">
                  <c:v>0.97259385015350874</c:v>
                </c:pt>
                <c:pt idx="45">
                  <c:v>0.97234256162337973</c:v>
                </c:pt>
                <c:pt idx="46">
                  <c:v>0.97234256162337973</c:v>
                </c:pt>
                <c:pt idx="47">
                  <c:v>0.97234256162337973</c:v>
                </c:pt>
                <c:pt idx="48">
                  <c:v>0.97234256162337973</c:v>
                </c:pt>
                <c:pt idx="49">
                  <c:v>0.97234256162337973</c:v>
                </c:pt>
                <c:pt idx="50">
                  <c:v>0.97234256162337973</c:v>
                </c:pt>
                <c:pt idx="51">
                  <c:v>0.97234256162337973</c:v>
                </c:pt>
                <c:pt idx="52">
                  <c:v>0.97234256162337973</c:v>
                </c:pt>
                <c:pt idx="53">
                  <c:v>0.97234256162337973</c:v>
                </c:pt>
                <c:pt idx="54">
                  <c:v>0.97234256162337973</c:v>
                </c:pt>
                <c:pt idx="55">
                  <c:v>0.97234256162337973</c:v>
                </c:pt>
                <c:pt idx="56">
                  <c:v>0.97234256162337973</c:v>
                </c:pt>
                <c:pt idx="57">
                  <c:v>0.97234256162337973</c:v>
                </c:pt>
                <c:pt idx="58">
                  <c:v>0.97234256162337973</c:v>
                </c:pt>
                <c:pt idx="59">
                  <c:v>0.97234256162337973</c:v>
                </c:pt>
                <c:pt idx="60">
                  <c:v>0.97234256162337973</c:v>
                </c:pt>
                <c:pt idx="61">
                  <c:v>0.97234256162337973</c:v>
                </c:pt>
                <c:pt idx="62">
                  <c:v>0.97234256162337973</c:v>
                </c:pt>
                <c:pt idx="63">
                  <c:v>0.97234256162337973</c:v>
                </c:pt>
                <c:pt idx="64">
                  <c:v>0.97234256162337973</c:v>
                </c:pt>
                <c:pt idx="65">
                  <c:v>0.97234256162337973</c:v>
                </c:pt>
                <c:pt idx="66">
                  <c:v>0.97234256162337973</c:v>
                </c:pt>
                <c:pt idx="67">
                  <c:v>0.97234256162337973</c:v>
                </c:pt>
                <c:pt idx="68">
                  <c:v>0.97234256162337973</c:v>
                </c:pt>
                <c:pt idx="69">
                  <c:v>0.97234256162337973</c:v>
                </c:pt>
                <c:pt idx="70">
                  <c:v>0.97234256162337973</c:v>
                </c:pt>
                <c:pt idx="71">
                  <c:v>0.97234256162337973</c:v>
                </c:pt>
                <c:pt idx="72">
                  <c:v>0.97234256162337973</c:v>
                </c:pt>
                <c:pt idx="73">
                  <c:v>0.97234256162337973</c:v>
                </c:pt>
                <c:pt idx="74">
                  <c:v>0.97234256162337973</c:v>
                </c:pt>
                <c:pt idx="75">
                  <c:v>0.97234256162337973</c:v>
                </c:pt>
                <c:pt idx="76">
                  <c:v>0.97234256162337973</c:v>
                </c:pt>
                <c:pt idx="77">
                  <c:v>0.97234256162337973</c:v>
                </c:pt>
                <c:pt idx="78">
                  <c:v>0.97234256162337973</c:v>
                </c:pt>
                <c:pt idx="79">
                  <c:v>0.97234256162337973</c:v>
                </c:pt>
                <c:pt idx="80">
                  <c:v>0.97234256162337973</c:v>
                </c:pt>
                <c:pt idx="81">
                  <c:v>0.97234256162337973</c:v>
                </c:pt>
                <c:pt idx="82">
                  <c:v>0.97234256162337973</c:v>
                </c:pt>
                <c:pt idx="83">
                  <c:v>0.97234256162337973</c:v>
                </c:pt>
                <c:pt idx="84">
                  <c:v>0.97234256162337973</c:v>
                </c:pt>
                <c:pt idx="85">
                  <c:v>0.97234256162337973</c:v>
                </c:pt>
                <c:pt idx="86">
                  <c:v>0.97234256162337973</c:v>
                </c:pt>
                <c:pt idx="87">
                  <c:v>0.97234256162337973</c:v>
                </c:pt>
                <c:pt idx="88">
                  <c:v>0.97234256162337973</c:v>
                </c:pt>
                <c:pt idx="89">
                  <c:v>0.97234256162337973</c:v>
                </c:pt>
                <c:pt idx="90">
                  <c:v>0.9701604955849471</c:v>
                </c:pt>
                <c:pt idx="91">
                  <c:v>0.96542325479800839</c:v>
                </c:pt>
                <c:pt idx="92">
                  <c:v>0.94828537385973621</c:v>
                </c:pt>
                <c:pt idx="93">
                  <c:v>0.94664266087648241</c:v>
                </c:pt>
                <c:pt idx="94">
                  <c:v>0.94928979808319125</c:v>
                </c:pt>
                <c:pt idx="95">
                  <c:v>0.94664266087648241</c:v>
                </c:pt>
                <c:pt idx="96">
                  <c:v>0.94579835230351772</c:v>
                </c:pt>
                <c:pt idx="97">
                  <c:v>0.9454773626564722</c:v>
                </c:pt>
                <c:pt idx="98">
                  <c:v>0.94540607292223777</c:v>
                </c:pt>
                <c:pt idx="99">
                  <c:v>0.93191445572403409</c:v>
                </c:pt>
                <c:pt idx="100">
                  <c:v>0.91678378562564788</c:v>
                </c:pt>
                <c:pt idx="101">
                  <c:v>0.91678378562564788</c:v>
                </c:pt>
                <c:pt idx="102">
                  <c:v>0.91678378562564788</c:v>
                </c:pt>
                <c:pt idx="103">
                  <c:v>0.91678378562564788</c:v>
                </c:pt>
                <c:pt idx="104">
                  <c:v>0.91678378562564788</c:v>
                </c:pt>
                <c:pt idx="105">
                  <c:v>0.91678378562564788</c:v>
                </c:pt>
                <c:pt idx="106">
                  <c:v>0.91678378562564788</c:v>
                </c:pt>
                <c:pt idx="107">
                  <c:v>0.91678378562564788</c:v>
                </c:pt>
                <c:pt idx="108">
                  <c:v>0.91678378562564788</c:v>
                </c:pt>
                <c:pt idx="109">
                  <c:v>0.91678378562564788</c:v>
                </c:pt>
                <c:pt idx="110">
                  <c:v>0.91678378562564788</c:v>
                </c:pt>
                <c:pt idx="111">
                  <c:v>0.91678378562564788</c:v>
                </c:pt>
                <c:pt idx="112">
                  <c:v>0.91678378562564788</c:v>
                </c:pt>
                <c:pt idx="113">
                  <c:v>0.91678378562564788</c:v>
                </c:pt>
                <c:pt idx="114">
                  <c:v>0.91678378562564788</c:v>
                </c:pt>
                <c:pt idx="115">
                  <c:v>0.91678378562564788</c:v>
                </c:pt>
                <c:pt idx="116">
                  <c:v>0.91541148212887213</c:v>
                </c:pt>
                <c:pt idx="117">
                  <c:v>0.90583813432271532</c:v>
                </c:pt>
                <c:pt idx="118">
                  <c:v>0.90315056442541419</c:v>
                </c:pt>
                <c:pt idx="119">
                  <c:v>0.88960251608732999</c:v>
                </c:pt>
                <c:pt idx="120">
                  <c:v>0.88860526264978956</c:v>
                </c:pt>
                <c:pt idx="121">
                  <c:v>0.88541440666391014</c:v>
                </c:pt>
                <c:pt idx="122">
                  <c:v>0.87976840647257071</c:v>
                </c:pt>
                <c:pt idx="123">
                  <c:v>0.87976840647257071</c:v>
                </c:pt>
                <c:pt idx="124">
                  <c:v>0.87976840647257071</c:v>
                </c:pt>
                <c:pt idx="125">
                  <c:v>0.87976840647257071</c:v>
                </c:pt>
                <c:pt idx="126">
                  <c:v>0.87868134296687228</c:v>
                </c:pt>
                <c:pt idx="127">
                  <c:v>0.87868134296687228</c:v>
                </c:pt>
                <c:pt idx="128">
                  <c:v>0.87868134296687228</c:v>
                </c:pt>
                <c:pt idx="129">
                  <c:v>0.87868134296687228</c:v>
                </c:pt>
                <c:pt idx="130">
                  <c:v>0.87868134296687228</c:v>
                </c:pt>
                <c:pt idx="131">
                  <c:v>0.87868134296687228</c:v>
                </c:pt>
                <c:pt idx="132">
                  <c:v>0.87868134296687228</c:v>
                </c:pt>
                <c:pt idx="133">
                  <c:v>0.87868134296687228</c:v>
                </c:pt>
                <c:pt idx="134">
                  <c:v>0.87868134296687228</c:v>
                </c:pt>
                <c:pt idx="135">
                  <c:v>0.87868134296687228</c:v>
                </c:pt>
                <c:pt idx="136">
                  <c:v>0.87868134296687228</c:v>
                </c:pt>
                <c:pt idx="137">
                  <c:v>0.87868134296687228</c:v>
                </c:pt>
                <c:pt idx="138">
                  <c:v>0.87868134296687228</c:v>
                </c:pt>
                <c:pt idx="139">
                  <c:v>0.87868134296687228</c:v>
                </c:pt>
                <c:pt idx="140">
                  <c:v>0.87868134296687228</c:v>
                </c:pt>
                <c:pt idx="141">
                  <c:v>0.87868134296687228</c:v>
                </c:pt>
                <c:pt idx="142">
                  <c:v>0.87070209906622531</c:v>
                </c:pt>
                <c:pt idx="143">
                  <c:v>0.86378082811951784</c:v>
                </c:pt>
                <c:pt idx="144">
                  <c:v>0.8512675869595534</c:v>
                </c:pt>
                <c:pt idx="145">
                  <c:v>0.8497308712908036</c:v>
                </c:pt>
                <c:pt idx="146">
                  <c:v>0.84409430714739109</c:v>
                </c:pt>
                <c:pt idx="147">
                  <c:v>0.84341625726502256</c:v>
                </c:pt>
                <c:pt idx="148">
                  <c:v>0.84341625726502256</c:v>
                </c:pt>
                <c:pt idx="149">
                  <c:v>0.83211646935592198</c:v>
                </c:pt>
                <c:pt idx="150">
                  <c:v>0.80778832024777203</c:v>
                </c:pt>
                <c:pt idx="151">
                  <c:v>0.80069435623325358</c:v>
                </c:pt>
                <c:pt idx="152">
                  <c:v>0.80069435623325358</c:v>
                </c:pt>
                <c:pt idx="153">
                  <c:v>0.79398290568441376</c:v>
                </c:pt>
                <c:pt idx="154">
                  <c:v>0.79251955880485425</c:v>
                </c:pt>
                <c:pt idx="155">
                  <c:v>0.79153230848510658</c:v>
                </c:pt>
                <c:pt idx="156">
                  <c:v>0.79092182813172851</c:v>
                </c:pt>
                <c:pt idx="157">
                  <c:v>0.79092182813172851</c:v>
                </c:pt>
                <c:pt idx="158">
                  <c:v>0.7861116203360683</c:v>
                </c:pt>
                <c:pt idx="159">
                  <c:v>0.78292175691391397</c:v>
                </c:pt>
                <c:pt idx="160">
                  <c:v>0.77258741070541381</c:v>
                </c:pt>
                <c:pt idx="161">
                  <c:v>0.77164843793017568</c:v>
                </c:pt>
                <c:pt idx="162">
                  <c:v>0.77164843793017568</c:v>
                </c:pt>
                <c:pt idx="163">
                  <c:v>0.77164843793017568</c:v>
                </c:pt>
                <c:pt idx="164">
                  <c:v>0.77164843793017568</c:v>
                </c:pt>
                <c:pt idx="165">
                  <c:v>0.76859058713807771</c:v>
                </c:pt>
                <c:pt idx="166">
                  <c:v>0.76679144023640877</c:v>
                </c:pt>
                <c:pt idx="167">
                  <c:v>0.76679144023640877</c:v>
                </c:pt>
                <c:pt idx="168">
                  <c:v>0.76679144023640877</c:v>
                </c:pt>
                <c:pt idx="169">
                  <c:v>0.7662508342432105</c:v>
                </c:pt>
                <c:pt idx="170">
                  <c:v>0.76261896321972522</c:v>
                </c:pt>
                <c:pt idx="171">
                  <c:v>0.76053052190030401</c:v>
                </c:pt>
                <c:pt idx="172">
                  <c:v>0.75629650567001749</c:v>
                </c:pt>
                <c:pt idx="173">
                  <c:v>0.75414876292593946</c:v>
                </c:pt>
                <c:pt idx="174">
                  <c:v>0.75414876292593946</c:v>
                </c:pt>
                <c:pt idx="175">
                  <c:v>0.75414876292593946</c:v>
                </c:pt>
                <c:pt idx="176">
                  <c:v>0.75414876292593946</c:v>
                </c:pt>
                <c:pt idx="177">
                  <c:v>0.75414876292593946</c:v>
                </c:pt>
                <c:pt idx="178">
                  <c:v>0.75414876292593946</c:v>
                </c:pt>
                <c:pt idx="179">
                  <c:v>0.75414876292593946</c:v>
                </c:pt>
                <c:pt idx="180">
                  <c:v>0.75414876292593946</c:v>
                </c:pt>
                <c:pt idx="181">
                  <c:v>0.75414876292593946</c:v>
                </c:pt>
                <c:pt idx="182">
                  <c:v>0.75414876292593946</c:v>
                </c:pt>
                <c:pt idx="183">
                  <c:v>0.75414876292593946</c:v>
                </c:pt>
                <c:pt idx="184">
                  <c:v>0.7462964775836668</c:v>
                </c:pt>
                <c:pt idx="185">
                  <c:v>0.74199586724580247</c:v>
                </c:pt>
                <c:pt idx="186">
                  <c:v>0.74151430698413212</c:v>
                </c:pt>
                <c:pt idx="187">
                  <c:v>0.74098232292953303</c:v>
                </c:pt>
                <c:pt idx="188">
                  <c:v>0.739655014918144</c:v>
                </c:pt>
                <c:pt idx="189">
                  <c:v>0.73442011064565649</c:v>
                </c:pt>
                <c:pt idx="190">
                  <c:v>0.73392050121990005</c:v>
                </c:pt>
                <c:pt idx="191">
                  <c:v>0.73392050121990005</c:v>
                </c:pt>
                <c:pt idx="192">
                  <c:v>0.73392050121990005</c:v>
                </c:pt>
                <c:pt idx="193">
                  <c:v>0.73392050121990005</c:v>
                </c:pt>
                <c:pt idx="194">
                  <c:v>0.73392050121990005</c:v>
                </c:pt>
                <c:pt idx="195">
                  <c:v>0.73392050121990005</c:v>
                </c:pt>
                <c:pt idx="196">
                  <c:v>0.73392050121990005</c:v>
                </c:pt>
                <c:pt idx="197">
                  <c:v>0.73392050121990005</c:v>
                </c:pt>
                <c:pt idx="198">
                  <c:v>0.73392050121990005</c:v>
                </c:pt>
                <c:pt idx="199">
                  <c:v>0.73392050121990005</c:v>
                </c:pt>
                <c:pt idx="200">
                  <c:v>0.73501748424345092</c:v>
                </c:pt>
                <c:pt idx="201">
                  <c:v>0.73501748424345092</c:v>
                </c:pt>
                <c:pt idx="202">
                  <c:v>0.73501748424345092</c:v>
                </c:pt>
                <c:pt idx="203">
                  <c:v>0.73501748424345092</c:v>
                </c:pt>
                <c:pt idx="204">
                  <c:v>0.73392050121990005</c:v>
                </c:pt>
                <c:pt idx="205">
                  <c:v>0.72420541725074616</c:v>
                </c:pt>
                <c:pt idx="206">
                  <c:v>0.72182137259583723</c:v>
                </c:pt>
                <c:pt idx="207">
                  <c:v>0.72165694816204073</c:v>
                </c:pt>
                <c:pt idx="208">
                  <c:v>0.71416345526619063</c:v>
                </c:pt>
                <c:pt idx="209">
                  <c:v>0.71283199477365267</c:v>
                </c:pt>
                <c:pt idx="210">
                  <c:v>0.70752017831151515</c:v>
                </c:pt>
                <c:pt idx="211">
                  <c:v>0.70628521459453986</c:v>
                </c:pt>
                <c:pt idx="212">
                  <c:v>0.70509202555885853</c:v>
                </c:pt>
                <c:pt idx="213">
                  <c:v>0.70509202555885853</c:v>
                </c:pt>
                <c:pt idx="214">
                  <c:v>0.70478836848095316</c:v>
                </c:pt>
                <c:pt idx="215">
                  <c:v>0.70471276847369546</c:v>
                </c:pt>
                <c:pt idx="216">
                  <c:v>0.70356563267132322</c:v>
                </c:pt>
                <c:pt idx="217">
                  <c:v>0.70287474275735651</c:v>
                </c:pt>
                <c:pt idx="218">
                  <c:v>0.69875145366609404</c:v>
                </c:pt>
                <c:pt idx="219">
                  <c:v>0.69612278699215169</c:v>
                </c:pt>
                <c:pt idx="220">
                  <c:v>0.69180977105879371</c:v>
                </c:pt>
                <c:pt idx="221">
                  <c:v>0.69180977105879371</c:v>
                </c:pt>
                <c:pt idx="222">
                  <c:v>0.69180977105879371</c:v>
                </c:pt>
                <c:pt idx="223">
                  <c:v>0.69001377262948005</c:v>
                </c:pt>
                <c:pt idx="224">
                  <c:v>0.68427142460788837</c:v>
                </c:pt>
                <c:pt idx="225">
                  <c:v>0.67938139340635373</c:v>
                </c:pt>
                <c:pt idx="226">
                  <c:v>0.66613673402655138</c:v>
                </c:pt>
                <c:pt idx="227">
                  <c:v>0.66482649289982965</c:v>
                </c:pt>
                <c:pt idx="228">
                  <c:v>0.66482649289982965</c:v>
                </c:pt>
                <c:pt idx="229">
                  <c:v>0.66482649289982965</c:v>
                </c:pt>
                <c:pt idx="230">
                  <c:v>0.66482649289982965</c:v>
                </c:pt>
                <c:pt idx="231">
                  <c:v>0.66170538235733722</c:v>
                </c:pt>
                <c:pt idx="232">
                  <c:v>0.65878262575528634</c:v>
                </c:pt>
                <c:pt idx="233">
                  <c:v>0.65466726573051215</c:v>
                </c:pt>
                <c:pt idx="234">
                  <c:v>0.65059219013488834</c:v>
                </c:pt>
                <c:pt idx="235">
                  <c:v>0.64884128646797434</c:v>
                </c:pt>
                <c:pt idx="236">
                  <c:v>0.64728259052540171</c:v>
                </c:pt>
                <c:pt idx="237">
                  <c:v>0.64635128447607293</c:v>
                </c:pt>
                <c:pt idx="238">
                  <c:v>0.64510552628106388</c:v>
                </c:pt>
                <c:pt idx="239">
                  <c:v>0.6380233234722712</c:v>
                </c:pt>
                <c:pt idx="240">
                  <c:v>0.63353059933858313</c:v>
                </c:pt>
                <c:pt idx="241">
                  <c:v>0.61421241180716413</c:v>
                </c:pt>
                <c:pt idx="242">
                  <c:v>0.60512088072996217</c:v>
                </c:pt>
                <c:pt idx="243">
                  <c:v>0.60096258910374556</c:v>
                </c:pt>
                <c:pt idx="244">
                  <c:v>0.59918282983379179</c:v>
                </c:pt>
                <c:pt idx="245">
                  <c:v>0.59918282983379179</c:v>
                </c:pt>
                <c:pt idx="246">
                  <c:v>0.59918282983379179</c:v>
                </c:pt>
                <c:pt idx="247">
                  <c:v>0.59918282983379179</c:v>
                </c:pt>
                <c:pt idx="248">
                  <c:v>0.59770697672136286</c:v>
                </c:pt>
                <c:pt idx="249">
                  <c:v>0.59770697672136286</c:v>
                </c:pt>
                <c:pt idx="250">
                  <c:v>0.59688584382276888</c:v>
                </c:pt>
                <c:pt idx="251">
                  <c:v>0.59688584382276888</c:v>
                </c:pt>
                <c:pt idx="252">
                  <c:v>0.59590504320943016</c:v>
                </c:pt>
                <c:pt idx="253">
                  <c:v>0.59396362276734505</c:v>
                </c:pt>
                <c:pt idx="254">
                  <c:v>0.59175215188483932</c:v>
                </c:pt>
                <c:pt idx="255">
                  <c:v>0.58964880557992516</c:v>
                </c:pt>
                <c:pt idx="256">
                  <c:v>0.57886129255090635</c:v>
                </c:pt>
                <c:pt idx="257">
                  <c:v>0.57156271971569339</c:v>
                </c:pt>
                <c:pt idx="258">
                  <c:v>0.56805547642429277</c:v>
                </c:pt>
                <c:pt idx="259">
                  <c:v>0.54676325603564291</c:v>
                </c:pt>
                <c:pt idx="260">
                  <c:v>0.54633793624238147</c:v>
                </c:pt>
                <c:pt idx="261">
                  <c:v>0.54633793624238147</c:v>
                </c:pt>
                <c:pt idx="262">
                  <c:v>0.54633793624238147</c:v>
                </c:pt>
                <c:pt idx="263">
                  <c:v>0.54633793624238147</c:v>
                </c:pt>
                <c:pt idx="264">
                  <c:v>0.54633793624238147</c:v>
                </c:pt>
                <c:pt idx="265">
                  <c:v>0.54633793624238147</c:v>
                </c:pt>
                <c:pt idx="266">
                  <c:v>0.54633793624238147</c:v>
                </c:pt>
                <c:pt idx="267">
                  <c:v>0.54633793624238147</c:v>
                </c:pt>
                <c:pt idx="268">
                  <c:v>0.54633793624238147</c:v>
                </c:pt>
                <c:pt idx="269">
                  <c:v>0.54633793624238147</c:v>
                </c:pt>
                <c:pt idx="270">
                  <c:v>0.54633793624238147</c:v>
                </c:pt>
                <c:pt idx="271">
                  <c:v>0.54633793624238147</c:v>
                </c:pt>
                <c:pt idx="272">
                  <c:v>0.54633793624238147</c:v>
                </c:pt>
                <c:pt idx="273">
                  <c:v>0.54633793624238147</c:v>
                </c:pt>
                <c:pt idx="274">
                  <c:v>0.54633793624238147</c:v>
                </c:pt>
                <c:pt idx="275">
                  <c:v>0.54633793624238147</c:v>
                </c:pt>
                <c:pt idx="276">
                  <c:v>0.54633793624238147</c:v>
                </c:pt>
                <c:pt idx="277">
                  <c:v>0.54633793624238147</c:v>
                </c:pt>
                <c:pt idx="278">
                  <c:v>0.54633793624238147</c:v>
                </c:pt>
                <c:pt idx="279">
                  <c:v>0.54633793624238147</c:v>
                </c:pt>
                <c:pt idx="280">
                  <c:v>0.54633793624238147</c:v>
                </c:pt>
                <c:pt idx="281">
                  <c:v>0.54633793624238147</c:v>
                </c:pt>
                <c:pt idx="282">
                  <c:v>0.54633793624238147</c:v>
                </c:pt>
                <c:pt idx="283">
                  <c:v>0.54633793624238147</c:v>
                </c:pt>
                <c:pt idx="284">
                  <c:v>0.54633793624238147</c:v>
                </c:pt>
                <c:pt idx="285">
                  <c:v>0.54633793624238147</c:v>
                </c:pt>
                <c:pt idx="286">
                  <c:v>0.54633793624238147</c:v>
                </c:pt>
                <c:pt idx="287">
                  <c:v>0.54633793624238147</c:v>
                </c:pt>
                <c:pt idx="288">
                  <c:v>0.54633793624238147</c:v>
                </c:pt>
                <c:pt idx="289">
                  <c:v>0.54633793624238147</c:v>
                </c:pt>
                <c:pt idx="290">
                  <c:v>0.54633793624238147</c:v>
                </c:pt>
                <c:pt idx="291">
                  <c:v>0.54633793624238147</c:v>
                </c:pt>
                <c:pt idx="292">
                  <c:v>0.54633793624238147</c:v>
                </c:pt>
                <c:pt idx="293">
                  <c:v>0.54633793624238147</c:v>
                </c:pt>
                <c:pt idx="294">
                  <c:v>0.54633793624238147</c:v>
                </c:pt>
                <c:pt idx="295">
                  <c:v>0.54633793624238147</c:v>
                </c:pt>
                <c:pt idx="296">
                  <c:v>0.54633793624238147</c:v>
                </c:pt>
                <c:pt idx="297">
                  <c:v>0.54633793624238147</c:v>
                </c:pt>
                <c:pt idx="298">
                  <c:v>0.54633793624238147</c:v>
                </c:pt>
                <c:pt idx="299">
                  <c:v>0.54633793624238147</c:v>
                </c:pt>
                <c:pt idx="300">
                  <c:v>0.54633793624238147</c:v>
                </c:pt>
                <c:pt idx="301">
                  <c:v>0.54633793624238147</c:v>
                </c:pt>
                <c:pt idx="302">
                  <c:v>0.54386367847739236</c:v>
                </c:pt>
                <c:pt idx="303">
                  <c:v>0.54117880113337558</c:v>
                </c:pt>
                <c:pt idx="304">
                  <c:v>0.54117880113337558</c:v>
                </c:pt>
                <c:pt idx="305">
                  <c:v>0.54117880113337558</c:v>
                </c:pt>
                <c:pt idx="306">
                  <c:v>0.54117880113337558</c:v>
                </c:pt>
                <c:pt idx="307">
                  <c:v>0.54576926106597934</c:v>
                </c:pt>
                <c:pt idx="308">
                  <c:v>0.56368198586294149</c:v>
                </c:pt>
                <c:pt idx="309">
                  <c:v>0.56566761982621749</c:v>
                </c:pt>
                <c:pt idx="310">
                  <c:v>0.56799598781220062</c:v>
                </c:pt>
                <c:pt idx="311">
                  <c:v>0.56974480480898226</c:v>
                </c:pt>
                <c:pt idx="312">
                  <c:v>0.57341813927132734</c:v>
                </c:pt>
                <c:pt idx="313">
                  <c:v>0.57859067873502079</c:v>
                </c:pt>
                <c:pt idx="314">
                  <c:v>0.57859067873502079</c:v>
                </c:pt>
                <c:pt idx="315">
                  <c:v>0.57859067873502079</c:v>
                </c:pt>
                <c:pt idx="316">
                  <c:v>0.57859067873502079</c:v>
                </c:pt>
                <c:pt idx="317">
                  <c:v>0.57859067873502079</c:v>
                </c:pt>
                <c:pt idx="318">
                  <c:v>0.57859067873502079</c:v>
                </c:pt>
                <c:pt idx="319">
                  <c:v>0.57859067873502079</c:v>
                </c:pt>
                <c:pt idx="320">
                  <c:v>0.57859067873502079</c:v>
                </c:pt>
                <c:pt idx="321">
                  <c:v>0.57859067873502079</c:v>
                </c:pt>
                <c:pt idx="322">
                  <c:v>0.57859067873502079</c:v>
                </c:pt>
                <c:pt idx="323">
                  <c:v>0.57859067873502079</c:v>
                </c:pt>
                <c:pt idx="324">
                  <c:v>0.57859067873502079</c:v>
                </c:pt>
                <c:pt idx="325">
                  <c:v>0.57859067873502079</c:v>
                </c:pt>
                <c:pt idx="326">
                  <c:v>0.57859067873502079</c:v>
                </c:pt>
                <c:pt idx="327">
                  <c:v>0.57859067873502079</c:v>
                </c:pt>
                <c:pt idx="328">
                  <c:v>0.57859067873502079</c:v>
                </c:pt>
                <c:pt idx="329">
                  <c:v>0.57859067873502079</c:v>
                </c:pt>
                <c:pt idx="330">
                  <c:v>0.57859067873502079</c:v>
                </c:pt>
                <c:pt idx="331">
                  <c:v>0.57859067873502079</c:v>
                </c:pt>
                <c:pt idx="332">
                  <c:v>0.57859067873502079</c:v>
                </c:pt>
                <c:pt idx="333">
                  <c:v>0.58077534511708251</c:v>
                </c:pt>
                <c:pt idx="334">
                  <c:v>0.59609226768601842</c:v>
                </c:pt>
                <c:pt idx="335">
                  <c:v>0.60191213358461682</c:v>
                </c:pt>
                <c:pt idx="336">
                  <c:v>0.60191213358461682</c:v>
                </c:pt>
                <c:pt idx="337">
                  <c:v>0.60191213358461682</c:v>
                </c:pt>
                <c:pt idx="338">
                  <c:v>0.60191213358461682</c:v>
                </c:pt>
                <c:pt idx="339">
                  <c:v>0.60191213358461682</c:v>
                </c:pt>
                <c:pt idx="340">
                  <c:v>0.60191213358461682</c:v>
                </c:pt>
                <c:pt idx="341">
                  <c:v>0.60191213358461682</c:v>
                </c:pt>
                <c:pt idx="342">
                  <c:v>0.60191213358461682</c:v>
                </c:pt>
                <c:pt idx="343">
                  <c:v>0.60191213358461682</c:v>
                </c:pt>
                <c:pt idx="344">
                  <c:v>0.60191213358461682</c:v>
                </c:pt>
                <c:pt idx="345">
                  <c:v>0.60191213358461682</c:v>
                </c:pt>
                <c:pt idx="346">
                  <c:v>0.60191213358461682</c:v>
                </c:pt>
                <c:pt idx="347">
                  <c:v>0.60191213358461682</c:v>
                </c:pt>
                <c:pt idx="348">
                  <c:v>0.60191213358461682</c:v>
                </c:pt>
                <c:pt idx="349">
                  <c:v>0.60191213358461682</c:v>
                </c:pt>
                <c:pt idx="350">
                  <c:v>0.60191213358461682</c:v>
                </c:pt>
                <c:pt idx="351">
                  <c:v>0.60191213358461682</c:v>
                </c:pt>
                <c:pt idx="352">
                  <c:v>0.60191213358461682</c:v>
                </c:pt>
                <c:pt idx="353">
                  <c:v>0.60439908907875284</c:v>
                </c:pt>
                <c:pt idx="354">
                  <c:v>0.60794384386597566</c:v>
                </c:pt>
                <c:pt idx="355">
                  <c:v>0.61532935330527994</c:v>
                </c:pt>
                <c:pt idx="356">
                  <c:v>0.61969325403571573</c:v>
                </c:pt>
                <c:pt idx="357">
                  <c:v>0.62705855073647765</c:v>
                </c:pt>
                <c:pt idx="358">
                  <c:v>0.6302875322466629</c:v>
                </c:pt>
                <c:pt idx="359">
                  <c:v>0.63314562306146549</c:v>
                </c:pt>
                <c:pt idx="360">
                  <c:v>0.65001279068833817</c:v>
                </c:pt>
                <c:pt idx="361">
                  <c:v>0.65584824865145996</c:v>
                </c:pt>
                <c:pt idx="362">
                  <c:v>0.67536484590662949</c:v>
                </c:pt>
                <c:pt idx="363">
                  <c:v>0.70708144217487212</c:v>
                </c:pt>
                <c:pt idx="364">
                  <c:v>0.72160464514546496</c:v>
                </c:pt>
                <c:pt idx="365">
                  <c:v>0.72970633686190767</c:v>
                </c:pt>
                <c:pt idx="366">
                  <c:v>0.73887634346534514</c:v>
                </c:pt>
                <c:pt idx="367">
                  <c:v>0.77764948705248405</c:v>
                </c:pt>
                <c:pt idx="368">
                  <c:v>0.80890673122576418</c:v>
                </c:pt>
                <c:pt idx="369">
                  <c:v>0.85693860235042818</c:v>
                </c:pt>
                <c:pt idx="370">
                  <c:v>0.88222024504429386</c:v>
                </c:pt>
                <c:pt idx="371">
                  <c:v>0.88287457644479672</c:v>
                </c:pt>
                <c:pt idx="372">
                  <c:v>0.88334387524226587</c:v>
                </c:pt>
                <c:pt idx="373">
                  <c:v>0.88527905315323885</c:v>
                </c:pt>
                <c:pt idx="374">
                  <c:v>0.88871720248717956</c:v>
                </c:pt>
                <c:pt idx="375">
                  <c:v>0.91139824545911075</c:v>
                </c:pt>
                <c:pt idx="376">
                  <c:v>0.91638829314940795</c:v>
                </c:pt>
                <c:pt idx="377">
                  <c:v>0.93938609817826624</c:v>
                </c:pt>
                <c:pt idx="378">
                  <c:v>0.94679275069764568</c:v>
                </c:pt>
                <c:pt idx="379">
                  <c:v>0.95045826293203461</c:v>
                </c:pt>
                <c:pt idx="380">
                  <c:v>0.95384558380375972</c:v>
                </c:pt>
                <c:pt idx="381">
                  <c:v>0.96126330862763854</c:v>
                </c:pt>
                <c:pt idx="382">
                  <c:v>0.97612925682550034</c:v>
                </c:pt>
                <c:pt idx="383">
                  <c:v>0.97844912290520381</c:v>
                </c:pt>
                <c:pt idx="384">
                  <c:v>0.99439835801480847</c:v>
                </c:pt>
                <c:pt idx="385">
                  <c:v>0.99439835801480847</c:v>
                </c:pt>
                <c:pt idx="386">
                  <c:v>1.0071656671183247</c:v>
                </c:pt>
                <c:pt idx="387">
                  <c:v>1.0071656671183247</c:v>
                </c:pt>
                <c:pt idx="388">
                  <c:v>1.0071656671183247</c:v>
                </c:pt>
                <c:pt idx="389">
                  <c:v>1.0071656671183247</c:v>
                </c:pt>
                <c:pt idx="390">
                  <c:v>1.0071656671183247</c:v>
                </c:pt>
                <c:pt idx="391">
                  <c:v>1.011300120361629</c:v>
                </c:pt>
                <c:pt idx="392">
                  <c:v>1.0433547311767308</c:v>
                </c:pt>
                <c:pt idx="393">
                  <c:v>1.0470962856185735</c:v>
                </c:pt>
                <c:pt idx="394">
                  <c:v>1.0479821139826553</c:v>
                </c:pt>
                <c:pt idx="395">
                  <c:v>1.0507243467583862</c:v>
                </c:pt>
                <c:pt idx="396">
                  <c:v>1.0681030211101441</c:v>
                </c:pt>
                <c:pt idx="397">
                  <c:v>1.0735190041256326</c:v>
                </c:pt>
                <c:pt idx="398">
                  <c:v>1.092115298764464</c:v>
                </c:pt>
                <c:pt idx="399">
                  <c:v>1.0997931135939487</c:v>
                </c:pt>
                <c:pt idx="400">
                  <c:v>1.0997931135939487</c:v>
                </c:pt>
                <c:pt idx="401">
                  <c:v>1.0754975285050428</c:v>
                </c:pt>
                <c:pt idx="402">
                  <c:v>1.0717795899895588</c:v>
                </c:pt>
                <c:pt idx="403">
                  <c:v>1.0681030211101441</c:v>
                </c:pt>
                <c:pt idx="404">
                  <c:v>1.0498692318652623</c:v>
                </c:pt>
                <c:pt idx="405">
                  <c:v>1.0470962856185735</c:v>
                </c:pt>
                <c:pt idx="406">
                  <c:v>1.0362165149215077</c:v>
                </c:pt>
                <c:pt idx="407">
                  <c:v>1.0003588462000901</c:v>
                </c:pt>
                <c:pt idx="408">
                  <c:v>1.0003588462000901</c:v>
                </c:pt>
                <c:pt idx="409">
                  <c:v>1.0003588462000901</c:v>
                </c:pt>
                <c:pt idx="410">
                  <c:v>1.0003588462000901</c:v>
                </c:pt>
                <c:pt idx="411">
                  <c:v>1.0003588462000901</c:v>
                </c:pt>
                <c:pt idx="412">
                  <c:v>0.99775821413247767</c:v>
                </c:pt>
                <c:pt idx="413">
                  <c:v>0.99775821413247767</c:v>
                </c:pt>
                <c:pt idx="414">
                  <c:v>0.99775821413247767</c:v>
                </c:pt>
                <c:pt idx="415">
                  <c:v>0.99775821413247767</c:v>
                </c:pt>
                <c:pt idx="416">
                  <c:v>0.99775821413247767</c:v>
                </c:pt>
                <c:pt idx="417">
                  <c:v>0.99775821413247767</c:v>
                </c:pt>
                <c:pt idx="418">
                  <c:v>0.99775821413247767</c:v>
                </c:pt>
                <c:pt idx="419">
                  <c:v>0.99775821413247767</c:v>
                </c:pt>
                <c:pt idx="420">
                  <c:v>0.99775821413247767</c:v>
                </c:pt>
                <c:pt idx="421">
                  <c:v>0.99775821413247767</c:v>
                </c:pt>
                <c:pt idx="422">
                  <c:v>0.99775821413247767</c:v>
                </c:pt>
                <c:pt idx="423">
                  <c:v>0.99775821413247767</c:v>
                </c:pt>
                <c:pt idx="424">
                  <c:v>0.99775821413247767</c:v>
                </c:pt>
                <c:pt idx="425">
                  <c:v>0.99775821413247767</c:v>
                </c:pt>
                <c:pt idx="426">
                  <c:v>0.99775821413247767</c:v>
                </c:pt>
                <c:pt idx="427">
                  <c:v>0.9881573888727907</c:v>
                </c:pt>
                <c:pt idx="428">
                  <c:v>0.98486409463034152</c:v>
                </c:pt>
                <c:pt idx="429">
                  <c:v>0.9653721313417164</c:v>
                </c:pt>
                <c:pt idx="430">
                  <c:v>0.9474139215344598</c:v>
                </c:pt>
                <c:pt idx="431">
                  <c:v>0.9474139215344598</c:v>
                </c:pt>
                <c:pt idx="432">
                  <c:v>0.9474139215344598</c:v>
                </c:pt>
                <c:pt idx="433">
                  <c:v>0.9474139215344598</c:v>
                </c:pt>
                <c:pt idx="434">
                  <c:v>0.9474139215344598</c:v>
                </c:pt>
                <c:pt idx="435">
                  <c:v>0.94393650210362423</c:v>
                </c:pt>
                <c:pt idx="436">
                  <c:v>0.94393650210362423</c:v>
                </c:pt>
                <c:pt idx="437">
                  <c:v>0.94393650210362423</c:v>
                </c:pt>
                <c:pt idx="438">
                  <c:v>0.94393650210362423</c:v>
                </c:pt>
                <c:pt idx="439">
                  <c:v>0.94393650210362423</c:v>
                </c:pt>
                <c:pt idx="440">
                  <c:v>0.94393650210362423</c:v>
                </c:pt>
                <c:pt idx="441">
                  <c:v>0.94393650210362423</c:v>
                </c:pt>
                <c:pt idx="442">
                  <c:v>0.94393650210362423</c:v>
                </c:pt>
                <c:pt idx="443">
                  <c:v>0.94393650210362423</c:v>
                </c:pt>
                <c:pt idx="444">
                  <c:v>0.94393650210362423</c:v>
                </c:pt>
                <c:pt idx="445">
                  <c:v>0.94393650210362423</c:v>
                </c:pt>
                <c:pt idx="446">
                  <c:v>0.94393650210362423</c:v>
                </c:pt>
                <c:pt idx="447">
                  <c:v>0.94393650210362423</c:v>
                </c:pt>
                <c:pt idx="448">
                  <c:v>0.94393650210362423</c:v>
                </c:pt>
                <c:pt idx="449">
                  <c:v>0.94393650210362423</c:v>
                </c:pt>
                <c:pt idx="450">
                  <c:v>0.94393650210362423</c:v>
                </c:pt>
                <c:pt idx="451">
                  <c:v>0.94393650210362423</c:v>
                </c:pt>
                <c:pt idx="452">
                  <c:v>0.94393650210362423</c:v>
                </c:pt>
                <c:pt idx="453">
                  <c:v>0.94393650210362423</c:v>
                </c:pt>
                <c:pt idx="454">
                  <c:v>0.94393650210362423</c:v>
                </c:pt>
                <c:pt idx="455">
                  <c:v>0.94765195081892484</c:v>
                </c:pt>
                <c:pt idx="456">
                  <c:v>0.95117446791685323</c:v>
                </c:pt>
                <c:pt idx="457">
                  <c:v>0.95117446791685323</c:v>
                </c:pt>
              </c:numCache>
            </c:numRef>
          </c:val>
          <c:smooth val="0"/>
          <c:extLst>
            <c:ext xmlns:c16="http://schemas.microsoft.com/office/drawing/2014/chart" uri="{C3380CC4-5D6E-409C-BE32-E72D297353CC}">
              <c16:uniqueId val="{00000001-AC22-41F4-A914-B9BE69AE6336}"/>
            </c:ext>
          </c:extLst>
        </c:ser>
        <c:ser>
          <c:idx val="2"/>
          <c:order val="2"/>
          <c:tx>
            <c:strRef>
              <c:f>'Indice Bancos'!$AJ$5</c:f>
              <c:strCache>
                <c:ptCount val="1"/>
                <c:pt idx="0">
                  <c:v>Q25</c:v>
                </c:pt>
              </c:strCache>
            </c:strRef>
          </c:tx>
          <c:spPr>
            <a:ln w="28575" cap="rnd">
              <a:solidFill>
                <a:srgbClr val="92D050"/>
              </a:solidFill>
              <a:prstDash val="sysDot"/>
              <a:round/>
            </a:ln>
            <a:effectLst/>
          </c:spPr>
          <c:marker>
            <c:symbol val="none"/>
          </c:marker>
          <c:cat>
            <c:numRef>
              <c:f>'Indice Bancos'!$AG$58:$AG$1000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Bancos'!$AJ$58:$AJ$1000</c:f>
              <c:numCache>
                <c:formatCode>General</c:formatCode>
                <c:ptCount val="943"/>
                <c:pt idx="0">
                  <c:v>1.0198765656932949</c:v>
                </c:pt>
                <c:pt idx="1">
                  <c:v>1.0244947458550238</c:v>
                </c:pt>
                <c:pt idx="2">
                  <c:v>1.0285825629176617</c:v>
                </c:pt>
                <c:pt idx="3">
                  <c:v>1.031327667126297</c:v>
                </c:pt>
                <c:pt idx="4">
                  <c:v>1.0324471268149376</c:v>
                </c:pt>
                <c:pt idx="5">
                  <c:v>1.0487564757481165</c:v>
                </c:pt>
                <c:pt idx="6">
                  <c:v>1.0487564757481165</c:v>
                </c:pt>
                <c:pt idx="7">
                  <c:v>1.0596127703927367</c:v>
                </c:pt>
                <c:pt idx="8">
                  <c:v>1.0665438812913268</c:v>
                </c:pt>
                <c:pt idx="9">
                  <c:v>1.0691436890834951</c:v>
                </c:pt>
                <c:pt idx="10">
                  <c:v>1.073116782024476</c:v>
                </c:pt>
                <c:pt idx="11">
                  <c:v>1.0754721044221551</c:v>
                </c:pt>
                <c:pt idx="12">
                  <c:v>1.0770157082549112</c:v>
                </c:pt>
                <c:pt idx="13">
                  <c:v>1.0791157942263991</c:v>
                </c:pt>
                <c:pt idx="14">
                  <c:v>1.0815630071048248</c:v>
                </c:pt>
                <c:pt idx="15">
                  <c:v>1.0824685284674387</c:v>
                </c:pt>
                <c:pt idx="16">
                  <c:v>1.0900271661607492</c:v>
                </c:pt>
                <c:pt idx="17">
                  <c:v>1.0941318381128686</c:v>
                </c:pt>
                <c:pt idx="18">
                  <c:v>1.0962194501063016</c:v>
                </c:pt>
                <c:pt idx="19">
                  <c:v>1.1051587581797357</c:v>
                </c:pt>
                <c:pt idx="20">
                  <c:v>1.1099641144456962</c:v>
                </c:pt>
                <c:pt idx="21">
                  <c:v>1.1175075335375333</c:v>
                </c:pt>
                <c:pt idx="22">
                  <c:v>1.1210309210349028</c:v>
                </c:pt>
                <c:pt idx="23">
                  <c:v>1.1232459484097788</c:v>
                </c:pt>
                <c:pt idx="24">
                  <c:v>1.1239510736147063</c:v>
                </c:pt>
                <c:pt idx="25">
                  <c:v>1.1256678967083948</c:v>
                </c:pt>
                <c:pt idx="26">
                  <c:v>1.129875074263337</c:v>
                </c:pt>
                <c:pt idx="27">
                  <c:v>1.1313255518590948</c:v>
                </c:pt>
                <c:pt idx="28">
                  <c:v>1.1372893108915718</c:v>
                </c:pt>
                <c:pt idx="29">
                  <c:v>1.1395262615664181</c:v>
                </c:pt>
                <c:pt idx="30">
                  <c:v>1.1395262615664181</c:v>
                </c:pt>
                <c:pt idx="31">
                  <c:v>1.1395262615664181</c:v>
                </c:pt>
                <c:pt idx="32">
                  <c:v>1.1395262615664181</c:v>
                </c:pt>
                <c:pt idx="33">
                  <c:v>1.1395262615664181</c:v>
                </c:pt>
                <c:pt idx="34">
                  <c:v>1.1372893108915718</c:v>
                </c:pt>
                <c:pt idx="35">
                  <c:v>1.1313255518590948</c:v>
                </c:pt>
                <c:pt idx="36">
                  <c:v>1.1313255518590948</c:v>
                </c:pt>
                <c:pt idx="37">
                  <c:v>1.1301100823840269</c:v>
                </c:pt>
                <c:pt idx="38">
                  <c:v>1.1256678967083948</c:v>
                </c:pt>
                <c:pt idx="39">
                  <c:v>1.1239510736147063</c:v>
                </c:pt>
                <c:pt idx="40">
                  <c:v>1.1233588782385093</c:v>
                </c:pt>
                <c:pt idx="41">
                  <c:v>1.1213697105210945</c:v>
                </c:pt>
                <c:pt idx="42">
                  <c:v>1.1175075335375333</c:v>
                </c:pt>
                <c:pt idx="43">
                  <c:v>1.1037002786048009</c:v>
                </c:pt>
                <c:pt idx="44">
                  <c:v>1.073074979063676</c:v>
                </c:pt>
                <c:pt idx="45">
                  <c:v>1.0344970663316417</c:v>
                </c:pt>
                <c:pt idx="46">
                  <c:v>1.0193838740792005</c:v>
                </c:pt>
                <c:pt idx="47">
                  <c:v>1.0193838740792005</c:v>
                </c:pt>
                <c:pt idx="48">
                  <c:v>1.0193838740792005</c:v>
                </c:pt>
                <c:pt idx="49">
                  <c:v>1.0172073509937818</c:v>
                </c:pt>
                <c:pt idx="50">
                  <c:v>1.0172073509937818</c:v>
                </c:pt>
                <c:pt idx="51">
                  <c:v>1.0139842111562869</c:v>
                </c:pt>
                <c:pt idx="52">
                  <c:v>1.0139842111562869</c:v>
                </c:pt>
                <c:pt idx="53">
                  <c:v>1.0139842111562869</c:v>
                </c:pt>
                <c:pt idx="54">
                  <c:v>1.0139842111562869</c:v>
                </c:pt>
                <c:pt idx="55">
                  <c:v>1.0139842111562869</c:v>
                </c:pt>
                <c:pt idx="56">
                  <c:v>1.0139842111562869</c:v>
                </c:pt>
                <c:pt idx="57">
                  <c:v>1.0139842111562869</c:v>
                </c:pt>
                <c:pt idx="58">
                  <c:v>1.0139842111562869</c:v>
                </c:pt>
                <c:pt idx="59">
                  <c:v>1.0139842111562869</c:v>
                </c:pt>
                <c:pt idx="60">
                  <c:v>1.0139842111562869</c:v>
                </c:pt>
                <c:pt idx="61">
                  <c:v>1.0139842111562869</c:v>
                </c:pt>
                <c:pt idx="62">
                  <c:v>1.0139842111562869</c:v>
                </c:pt>
                <c:pt idx="63">
                  <c:v>1.0139842111562869</c:v>
                </c:pt>
                <c:pt idx="64">
                  <c:v>1.0139842111562869</c:v>
                </c:pt>
                <c:pt idx="65">
                  <c:v>1.0139842111562869</c:v>
                </c:pt>
                <c:pt idx="66">
                  <c:v>1.0139842111562869</c:v>
                </c:pt>
                <c:pt idx="67">
                  <c:v>1.0139842111562869</c:v>
                </c:pt>
                <c:pt idx="68">
                  <c:v>1.0139842111562869</c:v>
                </c:pt>
                <c:pt idx="69">
                  <c:v>1.0139842111562869</c:v>
                </c:pt>
                <c:pt idx="70">
                  <c:v>1.0139842111562869</c:v>
                </c:pt>
                <c:pt idx="71">
                  <c:v>1.0139842111562869</c:v>
                </c:pt>
                <c:pt idx="72">
                  <c:v>1.0139842111562869</c:v>
                </c:pt>
                <c:pt idx="73">
                  <c:v>1.0139842111562869</c:v>
                </c:pt>
                <c:pt idx="74">
                  <c:v>1.0139842111562869</c:v>
                </c:pt>
                <c:pt idx="75">
                  <c:v>1.0139842111562869</c:v>
                </c:pt>
                <c:pt idx="76">
                  <c:v>1.0139842111562869</c:v>
                </c:pt>
                <c:pt idx="77">
                  <c:v>1.0139842111562869</c:v>
                </c:pt>
                <c:pt idx="78">
                  <c:v>1.0139842111562869</c:v>
                </c:pt>
                <c:pt idx="79">
                  <c:v>1.0139842111562869</c:v>
                </c:pt>
                <c:pt idx="80">
                  <c:v>1.0139842111562869</c:v>
                </c:pt>
                <c:pt idx="81">
                  <c:v>1.0139842111562869</c:v>
                </c:pt>
                <c:pt idx="82">
                  <c:v>1.0139842111562869</c:v>
                </c:pt>
                <c:pt idx="83">
                  <c:v>1.0139842111562869</c:v>
                </c:pt>
                <c:pt idx="84">
                  <c:v>1.0139842111562869</c:v>
                </c:pt>
                <c:pt idx="85">
                  <c:v>1.0194393198042573</c:v>
                </c:pt>
                <c:pt idx="86">
                  <c:v>1.0226902228355077</c:v>
                </c:pt>
                <c:pt idx="87">
                  <c:v>1.0226902228355077</c:v>
                </c:pt>
                <c:pt idx="88">
                  <c:v>1.0226902228355077</c:v>
                </c:pt>
                <c:pt idx="89">
                  <c:v>1.0226902228355077</c:v>
                </c:pt>
                <c:pt idx="90">
                  <c:v>1.0226902228355077</c:v>
                </c:pt>
                <c:pt idx="91">
                  <c:v>1.0226902228355077</c:v>
                </c:pt>
                <c:pt idx="92">
                  <c:v>1.0226902228355077</c:v>
                </c:pt>
                <c:pt idx="93">
                  <c:v>1.0226902228355077</c:v>
                </c:pt>
                <c:pt idx="94">
                  <c:v>1.0226902228355077</c:v>
                </c:pt>
                <c:pt idx="95">
                  <c:v>1.0226902228355077</c:v>
                </c:pt>
                <c:pt idx="96">
                  <c:v>1.0226902228355077</c:v>
                </c:pt>
                <c:pt idx="97">
                  <c:v>1.0226902228355077</c:v>
                </c:pt>
                <c:pt idx="98">
                  <c:v>1.0194393198042573</c:v>
                </c:pt>
                <c:pt idx="99">
                  <c:v>1.0046559192762692</c:v>
                </c:pt>
                <c:pt idx="100">
                  <c:v>0.96660253754095737</c:v>
                </c:pt>
                <c:pt idx="101">
                  <c:v>0.96660253754095737</c:v>
                </c:pt>
                <c:pt idx="102">
                  <c:v>0.96660253754095737</c:v>
                </c:pt>
                <c:pt idx="103">
                  <c:v>0.96660253754095737</c:v>
                </c:pt>
                <c:pt idx="104">
                  <c:v>0.96660253754095737</c:v>
                </c:pt>
                <c:pt idx="105">
                  <c:v>0.96660253754095737</c:v>
                </c:pt>
                <c:pt idx="106">
                  <c:v>0.96660253754095737</c:v>
                </c:pt>
                <c:pt idx="107">
                  <c:v>0.96660253754095737</c:v>
                </c:pt>
                <c:pt idx="108">
                  <c:v>0.96660253754095737</c:v>
                </c:pt>
                <c:pt idx="109">
                  <c:v>0.96660253754095737</c:v>
                </c:pt>
                <c:pt idx="110">
                  <c:v>0.96660253754095737</c:v>
                </c:pt>
                <c:pt idx="111">
                  <c:v>0.96660253754095737</c:v>
                </c:pt>
                <c:pt idx="112">
                  <c:v>0.96660253754095737</c:v>
                </c:pt>
                <c:pt idx="113">
                  <c:v>0.96660253754095737</c:v>
                </c:pt>
                <c:pt idx="114">
                  <c:v>0.96660253754095737</c:v>
                </c:pt>
                <c:pt idx="115">
                  <c:v>0.96480014101749778</c:v>
                </c:pt>
                <c:pt idx="116">
                  <c:v>0.95448614397549747</c:v>
                </c:pt>
                <c:pt idx="117">
                  <c:v>0.94797711042662702</c:v>
                </c:pt>
                <c:pt idx="118">
                  <c:v>0.94625985854508732</c:v>
                </c:pt>
                <c:pt idx="119">
                  <c:v>0.94565791004138622</c:v>
                </c:pt>
                <c:pt idx="120">
                  <c:v>0.94543749913197217</c:v>
                </c:pt>
                <c:pt idx="121">
                  <c:v>0.94165490967721066</c:v>
                </c:pt>
                <c:pt idx="122">
                  <c:v>0.92698516560468291</c:v>
                </c:pt>
                <c:pt idx="123">
                  <c:v>0.92698516560468291</c:v>
                </c:pt>
                <c:pt idx="124">
                  <c:v>0.92698516560468291</c:v>
                </c:pt>
                <c:pt idx="125">
                  <c:v>0.92698516560468291</c:v>
                </c:pt>
                <c:pt idx="126">
                  <c:v>0.91633694292053347</c:v>
                </c:pt>
                <c:pt idx="127">
                  <c:v>0.91633694292053347</c:v>
                </c:pt>
                <c:pt idx="128">
                  <c:v>0.91633694292053347</c:v>
                </c:pt>
                <c:pt idx="129">
                  <c:v>0.91633694292053347</c:v>
                </c:pt>
                <c:pt idx="130">
                  <c:v>0.91402851714645306</c:v>
                </c:pt>
                <c:pt idx="131">
                  <c:v>0.90892763067527338</c:v>
                </c:pt>
                <c:pt idx="132">
                  <c:v>0.90892763067527338</c:v>
                </c:pt>
                <c:pt idx="133">
                  <c:v>0.90892763067527338</c:v>
                </c:pt>
                <c:pt idx="134">
                  <c:v>0.90892763067527338</c:v>
                </c:pt>
                <c:pt idx="135">
                  <c:v>0.90892763067527338</c:v>
                </c:pt>
                <c:pt idx="136">
                  <c:v>0.90892763067527338</c:v>
                </c:pt>
                <c:pt idx="137">
                  <c:v>0.90892763067527338</c:v>
                </c:pt>
                <c:pt idx="138">
                  <c:v>0.905071403458099</c:v>
                </c:pt>
                <c:pt idx="139">
                  <c:v>0.905071403458099</c:v>
                </c:pt>
                <c:pt idx="140">
                  <c:v>0.90433478095681852</c:v>
                </c:pt>
                <c:pt idx="141">
                  <c:v>0.90111319283019886</c:v>
                </c:pt>
                <c:pt idx="142">
                  <c:v>0.89490969036327228</c:v>
                </c:pt>
                <c:pt idx="143">
                  <c:v>0.89208527591579601</c:v>
                </c:pt>
                <c:pt idx="144">
                  <c:v>0.88921821978033211</c:v>
                </c:pt>
                <c:pt idx="145">
                  <c:v>0.88863847071550839</c:v>
                </c:pt>
                <c:pt idx="146">
                  <c:v>0.88736658325161288</c:v>
                </c:pt>
                <c:pt idx="147">
                  <c:v>0.88362916476768227</c:v>
                </c:pt>
                <c:pt idx="148">
                  <c:v>0.88362916476768227</c:v>
                </c:pt>
                <c:pt idx="149">
                  <c:v>0.8790374712437532</c:v>
                </c:pt>
                <c:pt idx="150">
                  <c:v>0.87642531651926137</c:v>
                </c:pt>
                <c:pt idx="151">
                  <c:v>0.86814361075291369</c:v>
                </c:pt>
                <c:pt idx="152">
                  <c:v>0.85982017417137269</c:v>
                </c:pt>
                <c:pt idx="153">
                  <c:v>0.84989043402803188</c:v>
                </c:pt>
                <c:pt idx="154">
                  <c:v>0.84814742983571922</c:v>
                </c:pt>
                <c:pt idx="155">
                  <c:v>0.84345561299247451</c:v>
                </c:pt>
                <c:pt idx="156">
                  <c:v>0.84027305443166656</c:v>
                </c:pt>
                <c:pt idx="157">
                  <c:v>0.82874122600722888</c:v>
                </c:pt>
                <c:pt idx="158">
                  <c:v>0.81809121060976298</c:v>
                </c:pt>
                <c:pt idx="159">
                  <c:v>0.80404014692843284</c:v>
                </c:pt>
                <c:pt idx="160">
                  <c:v>0.80041279105420826</c:v>
                </c:pt>
                <c:pt idx="161">
                  <c:v>0.79846652461890211</c:v>
                </c:pt>
                <c:pt idx="162">
                  <c:v>0.79307824055848175</c:v>
                </c:pt>
                <c:pt idx="163">
                  <c:v>0.79230018471748453</c:v>
                </c:pt>
                <c:pt idx="164">
                  <c:v>0.79178297770947104</c:v>
                </c:pt>
                <c:pt idx="165">
                  <c:v>0.79129040412367768</c:v>
                </c:pt>
                <c:pt idx="166">
                  <c:v>0.79083272147099171</c:v>
                </c:pt>
                <c:pt idx="167">
                  <c:v>0.79026036529923838</c:v>
                </c:pt>
                <c:pt idx="168">
                  <c:v>0.78802205386819857</c:v>
                </c:pt>
                <c:pt idx="169">
                  <c:v>0.78484409315485459</c:v>
                </c:pt>
                <c:pt idx="170">
                  <c:v>0.78227176659499986</c:v>
                </c:pt>
                <c:pt idx="171">
                  <c:v>0.78057729345806415</c:v>
                </c:pt>
                <c:pt idx="172">
                  <c:v>0.77732063921902195</c:v>
                </c:pt>
                <c:pt idx="173">
                  <c:v>0.77279521645938498</c:v>
                </c:pt>
                <c:pt idx="174">
                  <c:v>0.77067161509579185</c:v>
                </c:pt>
                <c:pt idx="175">
                  <c:v>0.77067161509579185</c:v>
                </c:pt>
                <c:pt idx="176">
                  <c:v>0.77067161509579185</c:v>
                </c:pt>
                <c:pt idx="177">
                  <c:v>0.77067161509579185</c:v>
                </c:pt>
                <c:pt idx="178">
                  <c:v>0.77067161509579185</c:v>
                </c:pt>
                <c:pt idx="179">
                  <c:v>0.77067161509579185</c:v>
                </c:pt>
                <c:pt idx="180">
                  <c:v>0.77067161509579185</c:v>
                </c:pt>
                <c:pt idx="181">
                  <c:v>0.77067161509579185</c:v>
                </c:pt>
                <c:pt idx="182">
                  <c:v>0.77067161509579185</c:v>
                </c:pt>
                <c:pt idx="183">
                  <c:v>0.76785959878120136</c:v>
                </c:pt>
                <c:pt idx="184">
                  <c:v>0.76652258762221004</c:v>
                </c:pt>
                <c:pt idx="185">
                  <c:v>0.76521178636124243</c:v>
                </c:pt>
                <c:pt idx="186">
                  <c:v>0.76210354073669984</c:v>
                </c:pt>
                <c:pt idx="187">
                  <c:v>0.76140116932552948</c:v>
                </c:pt>
                <c:pt idx="188">
                  <c:v>0.76005321262272107</c:v>
                </c:pt>
                <c:pt idx="189">
                  <c:v>0.75835007945736033</c:v>
                </c:pt>
                <c:pt idx="190">
                  <c:v>0.75537520826300397</c:v>
                </c:pt>
                <c:pt idx="191">
                  <c:v>0.75537520826300397</c:v>
                </c:pt>
                <c:pt idx="192">
                  <c:v>0.75537520826300397</c:v>
                </c:pt>
                <c:pt idx="193">
                  <c:v>0.75537520826300397</c:v>
                </c:pt>
                <c:pt idx="194">
                  <c:v>0.75537520826300397</c:v>
                </c:pt>
                <c:pt idx="195">
                  <c:v>0.75537520826300397</c:v>
                </c:pt>
                <c:pt idx="196">
                  <c:v>0.75537520826300397</c:v>
                </c:pt>
                <c:pt idx="197">
                  <c:v>0.75537520826300397</c:v>
                </c:pt>
                <c:pt idx="198">
                  <c:v>0.75537520826300397</c:v>
                </c:pt>
                <c:pt idx="199">
                  <c:v>0.75537520826300397</c:v>
                </c:pt>
                <c:pt idx="200">
                  <c:v>0.75835007945736033</c:v>
                </c:pt>
                <c:pt idx="201">
                  <c:v>0.75835007945736033</c:v>
                </c:pt>
                <c:pt idx="202">
                  <c:v>0.75835007945736033</c:v>
                </c:pt>
                <c:pt idx="203">
                  <c:v>0.75537520826300397</c:v>
                </c:pt>
                <c:pt idx="204">
                  <c:v>0.75183130084896765</c:v>
                </c:pt>
                <c:pt idx="205">
                  <c:v>0.74468787508383238</c:v>
                </c:pt>
                <c:pt idx="206">
                  <c:v>0.74221560955336674</c:v>
                </c:pt>
                <c:pt idx="207">
                  <c:v>0.74158532095174812</c:v>
                </c:pt>
                <c:pt idx="208">
                  <c:v>0.74135864319478617</c:v>
                </c:pt>
                <c:pt idx="209">
                  <c:v>0.74057181289689678</c:v>
                </c:pt>
                <c:pt idx="210">
                  <c:v>0.73826494551086785</c:v>
                </c:pt>
                <c:pt idx="211">
                  <c:v>0.73435193770719609</c:v>
                </c:pt>
                <c:pt idx="212">
                  <c:v>0.73117392939654668</c:v>
                </c:pt>
                <c:pt idx="213">
                  <c:v>0.72276890349707146</c:v>
                </c:pt>
                <c:pt idx="214">
                  <c:v>0.72167041793075659</c:v>
                </c:pt>
                <c:pt idx="215">
                  <c:v>0.72078932073039759</c:v>
                </c:pt>
                <c:pt idx="216">
                  <c:v>0.7169772602380704</c:v>
                </c:pt>
                <c:pt idx="217">
                  <c:v>0.71319244174598806</c:v>
                </c:pt>
                <c:pt idx="218">
                  <c:v>0.71131644053724385</c:v>
                </c:pt>
                <c:pt idx="219">
                  <c:v>0.70675532592060775</c:v>
                </c:pt>
                <c:pt idx="220">
                  <c:v>0.70590153860395422</c:v>
                </c:pt>
                <c:pt idx="221">
                  <c:v>0.70491773047665196</c:v>
                </c:pt>
                <c:pt idx="222">
                  <c:v>0.70475299492385945</c:v>
                </c:pt>
                <c:pt idx="223">
                  <c:v>0.70440936497748385</c:v>
                </c:pt>
                <c:pt idx="224">
                  <c:v>0.70349800559941644</c:v>
                </c:pt>
                <c:pt idx="225">
                  <c:v>0.70328216132157628</c:v>
                </c:pt>
                <c:pt idx="226">
                  <c:v>0.70168411594709257</c:v>
                </c:pt>
                <c:pt idx="227">
                  <c:v>0.69779427120392024</c:v>
                </c:pt>
                <c:pt idx="228">
                  <c:v>0.69617740616519475</c:v>
                </c:pt>
                <c:pt idx="229">
                  <c:v>0.6949287697711497</c:v>
                </c:pt>
                <c:pt idx="230">
                  <c:v>0.69191161893268183</c:v>
                </c:pt>
                <c:pt idx="231">
                  <c:v>0.69141098256670819</c:v>
                </c:pt>
                <c:pt idx="232">
                  <c:v>0.69098419157602575</c:v>
                </c:pt>
                <c:pt idx="233">
                  <c:v>0.68894389485841256</c:v>
                </c:pt>
                <c:pt idx="234">
                  <c:v>0.68554910398385593</c:v>
                </c:pt>
                <c:pt idx="235">
                  <c:v>0.68246425738284722</c:v>
                </c:pt>
                <c:pt idx="236">
                  <c:v>0.67563150382393489</c:v>
                </c:pt>
                <c:pt idx="237">
                  <c:v>0.66553297246416299</c:v>
                </c:pt>
                <c:pt idx="238">
                  <c:v>0.6638810200197669</c:v>
                </c:pt>
                <c:pt idx="239">
                  <c:v>0.66065176800538639</c:v>
                </c:pt>
                <c:pt idx="240">
                  <c:v>0.65743178772061572</c:v>
                </c:pt>
                <c:pt idx="241">
                  <c:v>0.65322813117727185</c:v>
                </c:pt>
                <c:pt idx="242">
                  <c:v>0.64981294566714742</c:v>
                </c:pt>
                <c:pt idx="243">
                  <c:v>0.6483003532395738</c:v>
                </c:pt>
                <c:pt idx="244">
                  <c:v>0.64691080965456904</c:v>
                </c:pt>
                <c:pt idx="245">
                  <c:v>0.6459430710687375</c:v>
                </c:pt>
                <c:pt idx="246">
                  <c:v>0.64304518719110215</c:v>
                </c:pt>
                <c:pt idx="247">
                  <c:v>0.63621735968859883</c:v>
                </c:pt>
                <c:pt idx="248">
                  <c:v>0.63214650640892833</c:v>
                </c:pt>
                <c:pt idx="249">
                  <c:v>0.62779022467406431</c:v>
                </c:pt>
                <c:pt idx="250">
                  <c:v>0.62220445904413091</c:v>
                </c:pt>
                <c:pt idx="251">
                  <c:v>0.61686065187354766</c:v>
                </c:pt>
                <c:pt idx="252">
                  <c:v>0.61073278999903635</c:v>
                </c:pt>
                <c:pt idx="253">
                  <c:v>0.60603267930081584</c:v>
                </c:pt>
                <c:pt idx="254">
                  <c:v>0.60340479408562608</c:v>
                </c:pt>
                <c:pt idx="255">
                  <c:v>0.6005045709818756</c:v>
                </c:pt>
                <c:pt idx="256">
                  <c:v>0.59994997258414928</c:v>
                </c:pt>
                <c:pt idx="257">
                  <c:v>0.59866020112635387</c:v>
                </c:pt>
                <c:pt idx="258">
                  <c:v>0.59737297042675441</c:v>
                </c:pt>
                <c:pt idx="259">
                  <c:v>0.59655927402973197</c:v>
                </c:pt>
                <c:pt idx="260">
                  <c:v>0.59529306743992849</c:v>
                </c:pt>
                <c:pt idx="261">
                  <c:v>0.59320160922525078</c:v>
                </c:pt>
                <c:pt idx="262">
                  <c:v>0.59320160922525078</c:v>
                </c:pt>
                <c:pt idx="263">
                  <c:v>0.59320160922525078</c:v>
                </c:pt>
                <c:pt idx="264">
                  <c:v>0.59320160922525078</c:v>
                </c:pt>
                <c:pt idx="265">
                  <c:v>0.59320160922525078</c:v>
                </c:pt>
                <c:pt idx="266">
                  <c:v>0.59320160922525078</c:v>
                </c:pt>
                <c:pt idx="267">
                  <c:v>0.59320160922525078</c:v>
                </c:pt>
                <c:pt idx="268">
                  <c:v>0.59320160922525078</c:v>
                </c:pt>
                <c:pt idx="269">
                  <c:v>0.59320160922525078</c:v>
                </c:pt>
                <c:pt idx="270">
                  <c:v>0.59320160922525078</c:v>
                </c:pt>
                <c:pt idx="271">
                  <c:v>0.59320160922525078</c:v>
                </c:pt>
                <c:pt idx="272">
                  <c:v>0.59320160922525078</c:v>
                </c:pt>
                <c:pt idx="273">
                  <c:v>0.59320160922525078</c:v>
                </c:pt>
                <c:pt idx="274">
                  <c:v>0.59320160922525078</c:v>
                </c:pt>
                <c:pt idx="275">
                  <c:v>0.59320160922525078</c:v>
                </c:pt>
                <c:pt idx="276">
                  <c:v>0.59320160922525078</c:v>
                </c:pt>
                <c:pt idx="277">
                  <c:v>0.59320160922525078</c:v>
                </c:pt>
                <c:pt idx="278">
                  <c:v>0.59100683820676192</c:v>
                </c:pt>
                <c:pt idx="279">
                  <c:v>0.59100683820676192</c:v>
                </c:pt>
                <c:pt idx="280">
                  <c:v>0.59100683820676192</c:v>
                </c:pt>
                <c:pt idx="281">
                  <c:v>0.58917566228876461</c:v>
                </c:pt>
                <c:pt idx="282">
                  <c:v>0.5857087360847103</c:v>
                </c:pt>
                <c:pt idx="283">
                  <c:v>0.57877821769070359</c:v>
                </c:pt>
                <c:pt idx="284">
                  <c:v>0.57877821769070359</c:v>
                </c:pt>
                <c:pt idx="285">
                  <c:v>0.57877821769070359</c:v>
                </c:pt>
                <c:pt idx="286">
                  <c:v>0.57877821769070359</c:v>
                </c:pt>
                <c:pt idx="287">
                  <c:v>0.57877821769070359</c:v>
                </c:pt>
                <c:pt idx="288">
                  <c:v>0.57877821769070359</c:v>
                </c:pt>
                <c:pt idx="289">
                  <c:v>0.57877821769070359</c:v>
                </c:pt>
                <c:pt idx="290">
                  <c:v>0.5860728439065902</c:v>
                </c:pt>
                <c:pt idx="291">
                  <c:v>0.5860728439065902</c:v>
                </c:pt>
                <c:pt idx="292">
                  <c:v>0.5860728439065902</c:v>
                </c:pt>
                <c:pt idx="293">
                  <c:v>0.5860728439065902</c:v>
                </c:pt>
                <c:pt idx="294">
                  <c:v>0.5860728439065902</c:v>
                </c:pt>
                <c:pt idx="295">
                  <c:v>0.5860728439065902</c:v>
                </c:pt>
                <c:pt idx="296">
                  <c:v>0.5860728439065902</c:v>
                </c:pt>
                <c:pt idx="297">
                  <c:v>0.5860728439065902</c:v>
                </c:pt>
                <c:pt idx="298">
                  <c:v>0.5860728439065902</c:v>
                </c:pt>
                <c:pt idx="299">
                  <c:v>0.5860728439065902</c:v>
                </c:pt>
                <c:pt idx="300">
                  <c:v>0.5860728439065902</c:v>
                </c:pt>
                <c:pt idx="301">
                  <c:v>0.5860728439065902</c:v>
                </c:pt>
                <c:pt idx="302">
                  <c:v>0.57756929991401118</c:v>
                </c:pt>
                <c:pt idx="303">
                  <c:v>0.57235825908682814</c:v>
                </c:pt>
                <c:pt idx="304">
                  <c:v>0.57235825908682814</c:v>
                </c:pt>
                <c:pt idx="305">
                  <c:v>0.57756929991401118</c:v>
                </c:pt>
                <c:pt idx="306">
                  <c:v>0.57898909029659384</c:v>
                </c:pt>
                <c:pt idx="307">
                  <c:v>0.5860728439065902</c:v>
                </c:pt>
                <c:pt idx="308">
                  <c:v>0.5911858529670968</c:v>
                </c:pt>
                <c:pt idx="309">
                  <c:v>0.59463442409849654</c:v>
                </c:pt>
                <c:pt idx="310">
                  <c:v>0.59671360669906215</c:v>
                </c:pt>
                <c:pt idx="311">
                  <c:v>0.60043430032099065</c:v>
                </c:pt>
                <c:pt idx="312">
                  <c:v>0.60163664542632755</c:v>
                </c:pt>
                <c:pt idx="313">
                  <c:v>0.60348611341148684</c:v>
                </c:pt>
                <c:pt idx="314">
                  <c:v>0.60541151490914924</c:v>
                </c:pt>
                <c:pt idx="315">
                  <c:v>0.60541151490914924</c:v>
                </c:pt>
                <c:pt idx="316">
                  <c:v>0.60541151490914924</c:v>
                </c:pt>
                <c:pt idx="317">
                  <c:v>0.60541151490914924</c:v>
                </c:pt>
                <c:pt idx="318">
                  <c:v>0.60541151490914924</c:v>
                </c:pt>
                <c:pt idx="319">
                  <c:v>0.60541151490914924</c:v>
                </c:pt>
                <c:pt idx="320">
                  <c:v>0.60541151490914924</c:v>
                </c:pt>
                <c:pt idx="321">
                  <c:v>0.60541151490914924</c:v>
                </c:pt>
                <c:pt idx="322">
                  <c:v>0.60541151490914924</c:v>
                </c:pt>
                <c:pt idx="323">
                  <c:v>0.60541151490914924</c:v>
                </c:pt>
                <c:pt idx="324">
                  <c:v>0.60541151490914924</c:v>
                </c:pt>
                <c:pt idx="325">
                  <c:v>0.60541151490914924</c:v>
                </c:pt>
                <c:pt idx="326">
                  <c:v>0.60541151490914924</c:v>
                </c:pt>
                <c:pt idx="327">
                  <c:v>0.60639848134880669</c:v>
                </c:pt>
                <c:pt idx="328">
                  <c:v>0.60639848134880669</c:v>
                </c:pt>
                <c:pt idx="329">
                  <c:v>0.60639848134880669</c:v>
                </c:pt>
                <c:pt idx="330">
                  <c:v>0.61299021955243949</c:v>
                </c:pt>
                <c:pt idx="331">
                  <c:v>0.61791778348258375</c:v>
                </c:pt>
                <c:pt idx="332">
                  <c:v>0.6214842584808361</c:v>
                </c:pt>
                <c:pt idx="333">
                  <c:v>0.62561971216450085</c:v>
                </c:pt>
                <c:pt idx="334">
                  <c:v>0.62930763092254038</c:v>
                </c:pt>
                <c:pt idx="335">
                  <c:v>0.63103419038830211</c:v>
                </c:pt>
                <c:pt idx="336">
                  <c:v>0.63103419038830211</c:v>
                </c:pt>
                <c:pt idx="337">
                  <c:v>0.63103419038830211</c:v>
                </c:pt>
                <c:pt idx="338">
                  <c:v>0.63103419038830211</c:v>
                </c:pt>
                <c:pt idx="339">
                  <c:v>0.63103419038830211</c:v>
                </c:pt>
                <c:pt idx="340">
                  <c:v>0.63103419038830211</c:v>
                </c:pt>
                <c:pt idx="341">
                  <c:v>0.63103419038830211</c:v>
                </c:pt>
                <c:pt idx="342">
                  <c:v>0.63103419038830211</c:v>
                </c:pt>
                <c:pt idx="343">
                  <c:v>0.63103419038830211</c:v>
                </c:pt>
                <c:pt idx="344">
                  <c:v>0.63103419038830211</c:v>
                </c:pt>
                <c:pt idx="345">
                  <c:v>0.63103419038830211</c:v>
                </c:pt>
                <c:pt idx="346">
                  <c:v>0.63103419038830211</c:v>
                </c:pt>
                <c:pt idx="347">
                  <c:v>0.63103419038830211</c:v>
                </c:pt>
                <c:pt idx="348">
                  <c:v>0.63103419038830211</c:v>
                </c:pt>
                <c:pt idx="349">
                  <c:v>0.63103419038830211</c:v>
                </c:pt>
                <c:pt idx="350">
                  <c:v>0.63103419038830211</c:v>
                </c:pt>
                <c:pt idx="351">
                  <c:v>0.63103419038830211</c:v>
                </c:pt>
                <c:pt idx="352">
                  <c:v>0.64500329008292923</c:v>
                </c:pt>
                <c:pt idx="353">
                  <c:v>0.65293037706983648</c:v>
                </c:pt>
                <c:pt idx="354">
                  <c:v>0.66752044797826637</c:v>
                </c:pt>
                <c:pt idx="355">
                  <c:v>0.69717293412397274</c:v>
                </c:pt>
                <c:pt idx="356">
                  <c:v>0.71696652396236049</c:v>
                </c:pt>
                <c:pt idx="357">
                  <c:v>0.72703972836692299</c:v>
                </c:pt>
                <c:pt idx="358">
                  <c:v>0.73345158402566246</c:v>
                </c:pt>
                <c:pt idx="359">
                  <c:v>0.76477416191389569</c:v>
                </c:pt>
                <c:pt idx="360">
                  <c:v>0.79659455433193205</c:v>
                </c:pt>
                <c:pt idx="361">
                  <c:v>0.84157321283705266</c:v>
                </c:pt>
                <c:pt idx="362">
                  <c:v>0.87514743015914764</c:v>
                </c:pt>
                <c:pt idx="363">
                  <c:v>0.882671472275945</c:v>
                </c:pt>
                <c:pt idx="364">
                  <c:v>0.88306668546320499</c:v>
                </c:pt>
                <c:pt idx="365">
                  <c:v>0.88466533626014043</c:v>
                </c:pt>
                <c:pt idx="366">
                  <c:v>0.88596456041369265</c:v>
                </c:pt>
                <c:pt idx="367">
                  <c:v>0.90489560781370981</c:v>
                </c:pt>
                <c:pt idx="368">
                  <c:v>0.91321937683789112</c:v>
                </c:pt>
                <c:pt idx="369">
                  <c:v>0.93243342072731583</c:v>
                </c:pt>
                <c:pt idx="370">
                  <c:v>0.94446568266467423</c:v>
                </c:pt>
                <c:pt idx="371">
                  <c:v>0.94921973169594054</c:v>
                </c:pt>
                <c:pt idx="372">
                  <c:v>0.95244126347090885</c:v>
                </c:pt>
                <c:pt idx="373">
                  <c:v>0.9580161646201043</c:v>
                </c:pt>
                <c:pt idx="374">
                  <c:v>0.97194329263574952</c:v>
                </c:pt>
                <c:pt idx="375">
                  <c:v>0.97663806403860343</c:v>
                </c:pt>
                <c:pt idx="376">
                  <c:v>0.98894898750534832</c:v>
                </c:pt>
                <c:pt idx="377">
                  <c:v>1.0035696048259382</c:v>
                </c:pt>
                <c:pt idx="378">
                  <c:v>1.0076119549910125</c:v>
                </c:pt>
                <c:pt idx="379">
                  <c:v>1.0112336267099882</c:v>
                </c:pt>
                <c:pt idx="380">
                  <c:v>1.0177106410620171</c:v>
                </c:pt>
                <c:pt idx="381">
                  <c:v>1.0242195181390517</c:v>
                </c:pt>
                <c:pt idx="382">
                  <c:v>1.0386608880913479</c:v>
                </c:pt>
                <c:pt idx="383">
                  <c:v>1.0459935044293187</c:v>
                </c:pt>
                <c:pt idx="384">
                  <c:v>1.0476674302172584</c:v>
                </c:pt>
                <c:pt idx="385">
                  <c:v>1.0485996969610225</c:v>
                </c:pt>
                <c:pt idx="386">
                  <c:v>1.0532386168150218</c:v>
                </c:pt>
                <c:pt idx="387">
                  <c:v>1.0556161075959942</c:v>
                </c:pt>
                <c:pt idx="388">
                  <c:v>1.0647611961310426</c:v>
                </c:pt>
                <c:pt idx="389">
                  <c:v>1.0706680082640645</c:v>
                </c:pt>
                <c:pt idx="390">
                  <c:v>1.0856380093410243</c:v>
                </c:pt>
                <c:pt idx="391">
                  <c:v>1.1130162673134372</c:v>
                </c:pt>
                <c:pt idx="392">
                  <c:v>1.1295955235070434</c:v>
                </c:pt>
                <c:pt idx="393">
                  <c:v>1.1316728593110701</c:v>
                </c:pt>
                <c:pt idx="394">
                  <c:v>1.1316728593110701</c:v>
                </c:pt>
                <c:pt idx="395">
                  <c:v>1.1341684628337365</c:v>
                </c:pt>
                <c:pt idx="396">
                  <c:v>1.1341684628337365</c:v>
                </c:pt>
                <c:pt idx="397">
                  <c:v>1.1341684628337365</c:v>
                </c:pt>
                <c:pt idx="398">
                  <c:v>1.1341684628337365</c:v>
                </c:pt>
                <c:pt idx="399">
                  <c:v>1.1341684628337365</c:v>
                </c:pt>
                <c:pt idx="400">
                  <c:v>1.1341684628337365</c:v>
                </c:pt>
                <c:pt idx="401">
                  <c:v>1.1341684628337365</c:v>
                </c:pt>
                <c:pt idx="402">
                  <c:v>1.1318353977351172</c:v>
                </c:pt>
                <c:pt idx="403">
                  <c:v>1.1293855931751313</c:v>
                </c:pt>
                <c:pt idx="404">
                  <c:v>1.1285021421852495</c:v>
                </c:pt>
                <c:pt idx="405">
                  <c:v>1.1237862357105406</c:v>
                </c:pt>
                <c:pt idx="406">
                  <c:v>1.1120159035362507</c:v>
                </c:pt>
                <c:pt idx="407">
                  <c:v>1.1060528933198666</c:v>
                </c:pt>
                <c:pt idx="408">
                  <c:v>1.092348808877484</c:v>
                </c:pt>
                <c:pt idx="409">
                  <c:v>1.092348808877484</c:v>
                </c:pt>
                <c:pt idx="410">
                  <c:v>1.092348808877484</c:v>
                </c:pt>
                <c:pt idx="411">
                  <c:v>1.0725924033204703</c:v>
                </c:pt>
                <c:pt idx="412">
                  <c:v>1.0725924033204703</c:v>
                </c:pt>
                <c:pt idx="413">
                  <c:v>1.0725924033204703</c:v>
                </c:pt>
                <c:pt idx="414">
                  <c:v>1.0716058697997317</c:v>
                </c:pt>
                <c:pt idx="415">
                  <c:v>1.0697331679089728</c:v>
                </c:pt>
                <c:pt idx="416">
                  <c:v>1.0697331679089728</c:v>
                </c:pt>
                <c:pt idx="417">
                  <c:v>1.0697331679089728</c:v>
                </c:pt>
                <c:pt idx="418">
                  <c:v>1.0697331679089728</c:v>
                </c:pt>
                <c:pt idx="419">
                  <c:v>1.0697331679089728</c:v>
                </c:pt>
                <c:pt idx="420">
                  <c:v>1.0697331679089728</c:v>
                </c:pt>
                <c:pt idx="421">
                  <c:v>1.0697331679089728</c:v>
                </c:pt>
                <c:pt idx="422">
                  <c:v>1.0697331679089728</c:v>
                </c:pt>
                <c:pt idx="423">
                  <c:v>1.0697331679089728</c:v>
                </c:pt>
                <c:pt idx="424">
                  <c:v>1.0593953743517868</c:v>
                </c:pt>
                <c:pt idx="425">
                  <c:v>1.0593953743517868</c:v>
                </c:pt>
                <c:pt idx="426">
                  <c:v>1.0560000002666581</c:v>
                </c:pt>
                <c:pt idx="427">
                  <c:v>1.052719828036585</c:v>
                </c:pt>
                <c:pt idx="428">
                  <c:v>1.0502059426130652</c:v>
                </c:pt>
                <c:pt idx="429">
                  <c:v>1.046486151883129</c:v>
                </c:pt>
                <c:pt idx="430">
                  <c:v>1.0441721197419989</c:v>
                </c:pt>
                <c:pt idx="431">
                  <c:v>1.0408947637749861</c:v>
                </c:pt>
                <c:pt idx="432">
                  <c:v>1.0285158344972243</c:v>
                </c:pt>
                <c:pt idx="433">
                  <c:v>1.0260184439983548</c:v>
                </c:pt>
                <c:pt idx="434">
                  <c:v>1.0058852940296714</c:v>
                </c:pt>
                <c:pt idx="435">
                  <c:v>0.99585264037380983</c:v>
                </c:pt>
                <c:pt idx="436">
                  <c:v>0.99222254802609045</c:v>
                </c:pt>
                <c:pt idx="437">
                  <c:v>0.9865724826413601</c:v>
                </c:pt>
                <c:pt idx="438">
                  <c:v>0.9865724826413601</c:v>
                </c:pt>
                <c:pt idx="439">
                  <c:v>0.9865724826413601</c:v>
                </c:pt>
                <c:pt idx="440">
                  <c:v>0.9865724826413601</c:v>
                </c:pt>
                <c:pt idx="441">
                  <c:v>0.9865724826413601</c:v>
                </c:pt>
                <c:pt idx="442">
                  <c:v>0.9865724826413601</c:v>
                </c:pt>
                <c:pt idx="443">
                  <c:v>0.9865724826413601</c:v>
                </c:pt>
                <c:pt idx="444">
                  <c:v>0.9865724826413601</c:v>
                </c:pt>
                <c:pt idx="445">
                  <c:v>0.9865724826413601</c:v>
                </c:pt>
                <c:pt idx="446">
                  <c:v>0.9865724826413601</c:v>
                </c:pt>
                <c:pt idx="447">
                  <c:v>0.9865724826413601</c:v>
                </c:pt>
                <c:pt idx="448">
                  <c:v>0.9865724826413601</c:v>
                </c:pt>
                <c:pt idx="449">
                  <c:v>0.9865724826413601</c:v>
                </c:pt>
                <c:pt idx="450">
                  <c:v>0.9865724826413601</c:v>
                </c:pt>
                <c:pt idx="451">
                  <c:v>0.9865724826413601</c:v>
                </c:pt>
                <c:pt idx="452">
                  <c:v>0.9865724826413601</c:v>
                </c:pt>
                <c:pt idx="453">
                  <c:v>0.9865724826413601</c:v>
                </c:pt>
                <c:pt idx="454">
                  <c:v>0.98742377325613373</c:v>
                </c:pt>
                <c:pt idx="455">
                  <c:v>0.98742377325613373</c:v>
                </c:pt>
                <c:pt idx="456">
                  <c:v>0.98742377325613373</c:v>
                </c:pt>
                <c:pt idx="457">
                  <c:v>0.98742377325613373</c:v>
                </c:pt>
              </c:numCache>
            </c:numRef>
          </c:val>
          <c:smooth val="0"/>
          <c:extLst>
            <c:ext xmlns:c16="http://schemas.microsoft.com/office/drawing/2014/chart" uri="{C3380CC4-5D6E-409C-BE32-E72D297353CC}">
              <c16:uniqueId val="{00000002-AC22-41F4-A914-B9BE69AE6336}"/>
            </c:ext>
          </c:extLst>
        </c:ser>
        <c:ser>
          <c:idx val="3"/>
          <c:order val="3"/>
          <c:tx>
            <c:strRef>
              <c:f>'Indice Bancos'!$AK$5</c:f>
              <c:strCache>
                <c:ptCount val="1"/>
                <c:pt idx="0">
                  <c:v>Q50</c:v>
                </c:pt>
              </c:strCache>
            </c:strRef>
          </c:tx>
          <c:spPr>
            <a:ln w="28575" cap="rnd">
              <a:solidFill>
                <a:schemeClr val="tx1"/>
              </a:solidFill>
              <a:prstDash val="sysDash"/>
              <a:round/>
            </a:ln>
            <a:effectLst/>
          </c:spPr>
          <c:marker>
            <c:symbol val="none"/>
          </c:marker>
          <c:cat>
            <c:numRef>
              <c:f>'Indice Bancos'!$AG$58:$AG$1000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Bancos'!$AK$58:$AK$1000</c:f>
              <c:numCache>
                <c:formatCode>General</c:formatCode>
                <c:ptCount val="943"/>
                <c:pt idx="0">
                  <c:v>1.0785453991014398</c:v>
                </c:pt>
                <c:pt idx="1">
                  <c:v>1.0809374011870028</c:v>
                </c:pt>
                <c:pt idx="2">
                  <c:v>1.0823752233191746</c:v>
                </c:pt>
                <c:pt idx="3">
                  <c:v>1.0875387219790671</c:v>
                </c:pt>
                <c:pt idx="4">
                  <c:v>1.0935930955227229</c:v>
                </c:pt>
                <c:pt idx="5">
                  <c:v>1.0957031603052059</c:v>
                </c:pt>
                <c:pt idx="6">
                  <c:v>1.1023510854222895</c:v>
                </c:pt>
                <c:pt idx="7">
                  <c:v>1.113883236335524</c:v>
                </c:pt>
                <c:pt idx="8">
                  <c:v>1.1206206279345572</c:v>
                </c:pt>
                <c:pt idx="9">
                  <c:v>1.1226443703182687</c:v>
                </c:pt>
                <c:pt idx="10">
                  <c:v>1.1239165579102339</c:v>
                </c:pt>
                <c:pt idx="11">
                  <c:v>1.1251071275786562</c:v>
                </c:pt>
                <c:pt idx="12">
                  <c:v>1.1286596047882691</c:v>
                </c:pt>
                <c:pt idx="13">
                  <c:v>1.1312472158188647</c:v>
                </c:pt>
                <c:pt idx="14">
                  <c:v>1.1353275032274894</c:v>
                </c:pt>
                <c:pt idx="15">
                  <c:v>1.1427357114550571</c:v>
                </c:pt>
                <c:pt idx="16">
                  <c:v>1.1489221454302438</c:v>
                </c:pt>
                <c:pt idx="17">
                  <c:v>1.1570781591311492</c:v>
                </c:pt>
                <c:pt idx="18">
                  <c:v>1.1627106631353752</c:v>
                </c:pt>
                <c:pt idx="19">
                  <c:v>1.1627106631353752</c:v>
                </c:pt>
                <c:pt idx="20">
                  <c:v>1.1627106631353752</c:v>
                </c:pt>
                <c:pt idx="21">
                  <c:v>1.1627106631353752</c:v>
                </c:pt>
                <c:pt idx="22">
                  <c:v>1.1627106631353752</c:v>
                </c:pt>
                <c:pt idx="23">
                  <c:v>1.1685738026496317</c:v>
                </c:pt>
                <c:pt idx="24">
                  <c:v>1.1685738026496317</c:v>
                </c:pt>
                <c:pt idx="25">
                  <c:v>1.1685738026496317</c:v>
                </c:pt>
                <c:pt idx="26">
                  <c:v>1.1685738026496317</c:v>
                </c:pt>
                <c:pt idx="27">
                  <c:v>1.1685738026496317</c:v>
                </c:pt>
                <c:pt idx="28">
                  <c:v>1.1685738026496317</c:v>
                </c:pt>
                <c:pt idx="29">
                  <c:v>1.1685738026496317</c:v>
                </c:pt>
                <c:pt idx="30">
                  <c:v>1.1685738026496317</c:v>
                </c:pt>
                <c:pt idx="31">
                  <c:v>1.1685738026496317</c:v>
                </c:pt>
                <c:pt idx="32">
                  <c:v>1.1685738026496317</c:v>
                </c:pt>
                <c:pt idx="33">
                  <c:v>1.1685738026496317</c:v>
                </c:pt>
                <c:pt idx="34">
                  <c:v>1.1685738026496317</c:v>
                </c:pt>
                <c:pt idx="35">
                  <c:v>1.1685738026496317</c:v>
                </c:pt>
                <c:pt idx="36">
                  <c:v>1.1685738026496317</c:v>
                </c:pt>
                <c:pt idx="37">
                  <c:v>1.1685738026496317</c:v>
                </c:pt>
                <c:pt idx="38">
                  <c:v>1.1627106631353752</c:v>
                </c:pt>
                <c:pt idx="39">
                  <c:v>1.1595220373734114</c:v>
                </c:pt>
                <c:pt idx="40">
                  <c:v>1.1532229165819172</c:v>
                </c:pt>
                <c:pt idx="41">
                  <c:v>1.1494456551427834</c:v>
                </c:pt>
                <c:pt idx="42">
                  <c:v>1.1486576419324699</c:v>
                </c:pt>
                <c:pt idx="43">
                  <c:v>1.1469485899322134</c:v>
                </c:pt>
                <c:pt idx="44">
                  <c:v>1.1469485899322134</c:v>
                </c:pt>
                <c:pt idx="45">
                  <c:v>1.1447277272937948</c:v>
                </c:pt>
                <c:pt idx="46">
                  <c:v>1.1447277272937948</c:v>
                </c:pt>
                <c:pt idx="47">
                  <c:v>1.1447277272937948</c:v>
                </c:pt>
                <c:pt idx="48">
                  <c:v>1.1447277272937948</c:v>
                </c:pt>
                <c:pt idx="49">
                  <c:v>1.1433804089676469</c:v>
                </c:pt>
                <c:pt idx="50">
                  <c:v>1.1419450526784174</c:v>
                </c:pt>
                <c:pt idx="51">
                  <c:v>1.1403318009003494</c:v>
                </c:pt>
                <c:pt idx="52">
                  <c:v>1.1318017826112592</c:v>
                </c:pt>
                <c:pt idx="53">
                  <c:v>1.1229392613846745</c:v>
                </c:pt>
                <c:pt idx="54">
                  <c:v>1.1208464875920183</c:v>
                </c:pt>
                <c:pt idx="55">
                  <c:v>1.1152150253412003</c:v>
                </c:pt>
                <c:pt idx="56">
                  <c:v>1.1073529404722768</c:v>
                </c:pt>
                <c:pt idx="57">
                  <c:v>1.1055471970887327</c:v>
                </c:pt>
                <c:pt idx="58">
                  <c:v>1.1055471970887327</c:v>
                </c:pt>
                <c:pt idx="59">
                  <c:v>1.10162694548892</c:v>
                </c:pt>
                <c:pt idx="60">
                  <c:v>1.0936318720459561</c:v>
                </c:pt>
                <c:pt idx="61">
                  <c:v>1.0873638225725615</c:v>
                </c:pt>
                <c:pt idx="62">
                  <c:v>1.084776503804316</c:v>
                </c:pt>
                <c:pt idx="63">
                  <c:v>1.0798397820762746</c:v>
                </c:pt>
                <c:pt idx="64">
                  <c:v>1.0681523547957661</c:v>
                </c:pt>
                <c:pt idx="65">
                  <c:v>1.0543112998917392</c:v>
                </c:pt>
                <c:pt idx="66">
                  <c:v>1.0502713724604433</c:v>
                </c:pt>
                <c:pt idx="67">
                  <c:v>1.0502713724604433</c:v>
                </c:pt>
                <c:pt idx="68">
                  <c:v>1.0502713724604433</c:v>
                </c:pt>
                <c:pt idx="69">
                  <c:v>1.0501027990423395</c:v>
                </c:pt>
                <c:pt idx="70">
                  <c:v>1.0501027990423395</c:v>
                </c:pt>
                <c:pt idx="71">
                  <c:v>1.0501027990423395</c:v>
                </c:pt>
                <c:pt idx="72">
                  <c:v>1.0501027990423395</c:v>
                </c:pt>
                <c:pt idx="73">
                  <c:v>1.0501027990423395</c:v>
                </c:pt>
                <c:pt idx="74">
                  <c:v>1.0501027990423395</c:v>
                </c:pt>
                <c:pt idx="75">
                  <c:v>1.0501027990423395</c:v>
                </c:pt>
                <c:pt idx="76">
                  <c:v>1.0501027990423395</c:v>
                </c:pt>
                <c:pt idx="77">
                  <c:v>1.0501027990423395</c:v>
                </c:pt>
                <c:pt idx="78">
                  <c:v>1.0501027990423395</c:v>
                </c:pt>
                <c:pt idx="79">
                  <c:v>1.0501027990423395</c:v>
                </c:pt>
                <c:pt idx="80">
                  <c:v>1.0501027990423395</c:v>
                </c:pt>
                <c:pt idx="81">
                  <c:v>1.0501027990423395</c:v>
                </c:pt>
                <c:pt idx="82">
                  <c:v>1.0501027990423395</c:v>
                </c:pt>
                <c:pt idx="83">
                  <c:v>1.0501027990423395</c:v>
                </c:pt>
                <c:pt idx="84">
                  <c:v>1.0512878047318881</c:v>
                </c:pt>
                <c:pt idx="85">
                  <c:v>1.0554963055812876</c:v>
                </c:pt>
                <c:pt idx="86">
                  <c:v>1.0554963055812876</c:v>
                </c:pt>
                <c:pt idx="87">
                  <c:v>1.0554963055812876</c:v>
                </c:pt>
                <c:pt idx="88">
                  <c:v>1.0554963055812876</c:v>
                </c:pt>
                <c:pt idx="89">
                  <c:v>1.0554963055812876</c:v>
                </c:pt>
                <c:pt idx="90">
                  <c:v>1.0554963055812876</c:v>
                </c:pt>
                <c:pt idx="91">
                  <c:v>1.0554963055812876</c:v>
                </c:pt>
                <c:pt idx="92">
                  <c:v>1.0554963055812876</c:v>
                </c:pt>
                <c:pt idx="93">
                  <c:v>1.0554963055812876</c:v>
                </c:pt>
                <c:pt idx="94">
                  <c:v>1.0554963055812876</c:v>
                </c:pt>
                <c:pt idx="95">
                  <c:v>1.0554963055812876</c:v>
                </c:pt>
                <c:pt idx="96">
                  <c:v>1.0554963055812876</c:v>
                </c:pt>
                <c:pt idx="97">
                  <c:v>1.0554963055812876</c:v>
                </c:pt>
                <c:pt idx="98">
                  <c:v>1.0554963055812876</c:v>
                </c:pt>
                <c:pt idx="99">
                  <c:v>1.0554963055812876</c:v>
                </c:pt>
                <c:pt idx="100">
                  <c:v>1.0554963055812876</c:v>
                </c:pt>
                <c:pt idx="101">
                  <c:v>1.0554963055812876</c:v>
                </c:pt>
                <c:pt idx="102">
                  <c:v>1.0554963055812876</c:v>
                </c:pt>
                <c:pt idx="103">
                  <c:v>1.0554963055812876</c:v>
                </c:pt>
                <c:pt idx="104">
                  <c:v>1.0554963055812876</c:v>
                </c:pt>
                <c:pt idx="105">
                  <c:v>1.0512878047318881</c:v>
                </c:pt>
                <c:pt idx="106">
                  <c:v>1.0512878047318881</c:v>
                </c:pt>
                <c:pt idx="107">
                  <c:v>1.0478806445404896</c:v>
                </c:pt>
                <c:pt idx="108">
                  <c:v>1.0415530750011441</c:v>
                </c:pt>
                <c:pt idx="109">
                  <c:v>1.0380675949662337</c:v>
                </c:pt>
                <c:pt idx="110">
                  <c:v>1.0380675949662337</c:v>
                </c:pt>
                <c:pt idx="111">
                  <c:v>1.037449202896024</c:v>
                </c:pt>
                <c:pt idx="112">
                  <c:v>1.037449202896024</c:v>
                </c:pt>
                <c:pt idx="113">
                  <c:v>1.0367672582756531</c:v>
                </c:pt>
                <c:pt idx="114">
                  <c:v>1.0331430538327147</c:v>
                </c:pt>
                <c:pt idx="115">
                  <c:v>1.0280224488013632</c:v>
                </c:pt>
                <c:pt idx="116">
                  <c:v>1.0269238380452004</c:v>
                </c:pt>
                <c:pt idx="117">
                  <c:v>1.0259326394410517</c:v>
                </c:pt>
                <c:pt idx="118">
                  <c:v>1.0197238314929677</c:v>
                </c:pt>
                <c:pt idx="119">
                  <c:v>1.0132152325144479</c:v>
                </c:pt>
                <c:pt idx="120">
                  <c:v>1.0124197298447557</c:v>
                </c:pt>
                <c:pt idx="121">
                  <c:v>1.0088497065933968</c:v>
                </c:pt>
                <c:pt idx="122">
                  <c:v>0.99958231309904944</c:v>
                </c:pt>
                <c:pt idx="123">
                  <c:v>0.98844610885202711</c:v>
                </c:pt>
                <c:pt idx="124">
                  <c:v>0.98001316365733249</c:v>
                </c:pt>
                <c:pt idx="125">
                  <c:v>0.97657649233282118</c:v>
                </c:pt>
                <c:pt idx="126">
                  <c:v>0.97305981601416991</c:v>
                </c:pt>
                <c:pt idx="127">
                  <c:v>0.96877353952248302</c:v>
                </c:pt>
                <c:pt idx="128">
                  <c:v>0.96202834019481909</c:v>
                </c:pt>
                <c:pt idx="129">
                  <c:v>0.95248754940153357</c:v>
                </c:pt>
                <c:pt idx="130">
                  <c:v>0.94746386059964838</c:v>
                </c:pt>
                <c:pt idx="131">
                  <c:v>0.94608235614448355</c:v>
                </c:pt>
                <c:pt idx="132">
                  <c:v>0.94608235614448355</c:v>
                </c:pt>
                <c:pt idx="133">
                  <c:v>0.94608235614448355</c:v>
                </c:pt>
                <c:pt idx="134">
                  <c:v>0.94608235614448355</c:v>
                </c:pt>
                <c:pt idx="135">
                  <c:v>0.94608235614448355</c:v>
                </c:pt>
                <c:pt idx="136">
                  <c:v>0.94608235614448355</c:v>
                </c:pt>
                <c:pt idx="137">
                  <c:v>0.9455884687394962</c:v>
                </c:pt>
                <c:pt idx="138">
                  <c:v>0.94542541212822817</c:v>
                </c:pt>
                <c:pt idx="139">
                  <c:v>0.94424521585017029</c:v>
                </c:pt>
                <c:pt idx="140">
                  <c:v>0.94090096314452809</c:v>
                </c:pt>
                <c:pt idx="141">
                  <c:v>0.93813942404731121</c:v>
                </c:pt>
                <c:pt idx="142">
                  <c:v>0.93813942404731121</c:v>
                </c:pt>
                <c:pt idx="143">
                  <c:v>0.93641168476425563</c:v>
                </c:pt>
                <c:pt idx="144">
                  <c:v>0.93641168476425563</c:v>
                </c:pt>
                <c:pt idx="145">
                  <c:v>0.93517777530513446</c:v>
                </c:pt>
                <c:pt idx="146">
                  <c:v>0.93396739969015807</c:v>
                </c:pt>
                <c:pt idx="147">
                  <c:v>0.93210009998755683</c:v>
                </c:pt>
                <c:pt idx="148">
                  <c:v>0.93210009998755683</c:v>
                </c:pt>
                <c:pt idx="149">
                  <c:v>0.93210009998755683</c:v>
                </c:pt>
                <c:pt idx="150">
                  <c:v>0.93210009998755683</c:v>
                </c:pt>
                <c:pt idx="151">
                  <c:v>0.93210009998755683</c:v>
                </c:pt>
                <c:pt idx="152">
                  <c:v>0.93210009998755683</c:v>
                </c:pt>
                <c:pt idx="153">
                  <c:v>0.92402829322029345</c:v>
                </c:pt>
                <c:pt idx="154">
                  <c:v>0.9137139944749374</c:v>
                </c:pt>
                <c:pt idx="155">
                  <c:v>0.91052092876010182</c:v>
                </c:pt>
                <c:pt idx="156">
                  <c:v>0.9077359398044107</c:v>
                </c:pt>
                <c:pt idx="157">
                  <c:v>0.9003563805901067</c:v>
                </c:pt>
                <c:pt idx="158">
                  <c:v>0.89427174120595898</c:v>
                </c:pt>
                <c:pt idx="159">
                  <c:v>0.89117470894025952</c:v>
                </c:pt>
                <c:pt idx="160">
                  <c:v>0.88908286457147745</c:v>
                </c:pt>
                <c:pt idx="161">
                  <c:v>0.8839932989058531</c:v>
                </c:pt>
                <c:pt idx="162">
                  <c:v>0.87890049882956822</c:v>
                </c:pt>
                <c:pt idx="163">
                  <c:v>0.87422407903732435</c:v>
                </c:pt>
                <c:pt idx="164">
                  <c:v>0.86646561743237682</c:v>
                </c:pt>
                <c:pt idx="165">
                  <c:v>0.85653071755144217</c:v>
                </c:pt>
                <c:pt idx="166">
                  <c:v>0.84982906374448253</c:v>
                </c:pt>
                <c:pt idx="167">
                  <c:v>0.84658853649405452</c:v>
                </c:pt>
                <c:pt idx="168">
                  <c:v>0.8434404761742238</c:v>
                </c:pt>
                <c:pt idx="169">
                  <c:v>0.83713590632561097</c:v>
                </c:pt>
                <c:pt idx="170">
                  <c:v>0.82662084190095819</c:v>
                </c:pt>
                <c:pt idx="171">
                  <c:v>0.81380234753110936</c:v>
                </c:pt>
                <c:pt idx="172">
                  <c:v>0.80285567248306344</c:v>
                </c:pt>
                <c:pt idx="173">
                  <c:v>0.80033885851609199</c:v>
                </c:pt>
                <c:pt idx="174">
                  <c:v>0.79674205579794499</c:v>
                </c:pt>
                <c:pt idx="175">
                  <c:v>0.79286336296093274</c:v>
                </c:pt>
                <c:pt idx="176">
                  <c:v>0.79216676166913447</c:v>
                </c:pt>
                <c:pt idx="177">
                  <c:v>0.79216676166913447</c:v>
                </c:pt>
                <c:pt idx="178">
                  <c:v>0.79216676166913447</c:v>
                </c:pt>
                <c:pt idx="179">
                  <c:v>0.79216676166913447</c:v>
                </c:pt>
                <c:pt idx="180">
                  <c:v>0.79216676166913447</c:v>
                </c:pt>
                <c:pt idx="181">
                  <c:v>0.79216676166913447</c:v>
                </c:pt>
                <c:pt idx="182">
                  <c:v>0.79166603984650785</c:v>
                </c:pt>
                <c:pt idx="183">
                  <c:v>0.7911486441267741</c:v>
                </c:pt>
                <c:pt idx="184">
                  <c:v>0.79080031880901624</c:v>
                </c:pt>
                <c:pt idx="185">
                  <c:v>0.78978521711341121</c:v>
                </c:pt>
                <c:pt idx="186">
                  <c:v>0.78720918699464038</c:v>
                </c:pt>
                <c:pt idx="187">
                  <c:v>0.78410473306218509</c:v>
                </c:pt>
                <c:pt idx="188">
                  <c:v>0.78244786842219471</c:v>
                </c:pt>
                <c:pt idx="189">
                  <c:v>0.78173937585850195</c:v>
                </c:pt>
                <c:pt idx="190">
                  <c:v>0.77994555916666741</c:v>
                </c:pt>
                <c:pt idx="191">
                  <c:v>0.77994555916666741</c:v>
                </c:pt>
                <c:pt idx="192">
                  <c:v>0.77994555916666741</c:v>
                </c:pt>
                <c:pt idx="193">
                  <c:v>0.77994555916666741</c:v>
                </c:pt>
                <c:pt idx="194">
                  <c:v>0.77994555916666741</c:v>
                </c:pt>
                <c:pt idx="195">
                  <c:v>0.77994555916666741</c:v>
                </c:pt>
                <c:pt idx="196">
                  <c:v>0.77994555916666741</c:v>
                </c:pt>
                <c:pt idx="197">
                  <c:v>0.77994555916666741</c:v>
                </c:pt>
                <c:pt idx="198">
                  <c:v>0.77994555916666741</c:v>
                </c:pt>
                <c:pt idx="199">
                  <c:v>0.78173937585850195</c:v>
                </c:pt>
                <c:pt idx="200">
                  <c:v>0.78244786842219471</c:v>
                </c:pt>
                <c:pt idx="201">
                  <c:v>0.78236630012571218</c:v>
                </c:pt>
                <c:pt idx="202">
                  <c:v>0.78236630012571218</c:v>
                </c:pt>
                <c:pt idx="203">
                  <c:v>0.78173937585850195</c:v>
                </c:pt>
                <c:pt idx="204">
                  <c:v>0.77994555916666741</c:v>
                </c:pt>
                <c:pt idx="205">
                  <c:v>0.77703289023196342</c:v>
                </c:pt>
                <c:pt idx="206">
                  <c:v>0.77515290595604558</c:v>
                </c:pt>
                <c:pt idx="207">
                  <c:v>0.77515290595604558</c:v>
                </c:pt>
                <c:pt idx="208">
                  <c:v>0.774079203578252</c:v>
                </c:pt>
                <c:pt idx="209">
                  <c:v>0.77075335705760128</c:v>
                </c:pt>
                <c:pt idx="210">
                  <c:v>0.77075335705760128</c:v>
                </c:pt>
                <c:pt idx="211">
                  <c:v>0.76972265557776109</c:v>
                </c:pt>
                <c:pt idx="212">
                  <c:v>0.76972265557776109</c:v>
                </c:pt>
                <c:pt idx="213">
                  <c:v>0.76398149346122879</c:v>
                </c:pt>
                <c:pt idx="214">
                  <c:v>0.76046921374926912</c:v>
                </c:pt>
                <c:pt idx="215">
                  <c:v>0.7575156923075832</c:v>
                </c:pt>
                <c:pt idx="216">
                  <c:v>0.75490349851797922</c:v>
                </c:pt>
                <c:pt idx="217">
                  <c:v>0.75064594216005542</c:v>
                </c:pt>
                <c:pt idx="218">
                  <c:v>0.74393078385558287</c:v>
                </c:pt>
                <c:pt idx="219">
                  <c:v>0.74201461770764976</c:v>
                </c:pt>
                <c:pt idx="220">
                  <c:v>0.74155800788728043</c:v>
                </c:pt>
                <c:pt idx="221">
                  <c:v>0.74121390463122727</c:v>
                </c:pt>
                <c:pt idx="222">
                  <c:v>0.74021919828968419</c:v>
                </c:pt>
                <c:pt idx="223">
                  <c:v>0.73701592194647669</c:v>
                </c:pt>
                <c:pt idx="224">
                  <c:v>0.73418600059669759</c:v>
                </c:pt>
                <c:pt idx="225">
                  <c:v>0.72882560663838958</c:v>
                </c:pt>
                <c:pt idx="226">
                  <c:v>0.72240446853505824</c:v>
                </c:pt>
                <c:pt idx="227">
                  <c:v>0.72166523725048126</c:v>
                </c:pt>
                <c:pt idx="228">
                  <c:v>0.71992376557086457</c:v>
                </c:pt>
                <c:pt idx="229">
                  <c:v>0.71576186522434238</c:v>
                </c:pt>
                <c:pt idx="230">
                  <c:v>0.7130538082950898</c:v>
                </c:pt>
                <c:pt idx="231">
                  <c:v>0.70985633968119433</c:v>
                </c:pt>
                <c:pt idx="232">
                  <c:v>0.70657451387212011</c:v>
                </c:pt>
                <c:pt idx="233">
                  <c:v>0.70559018743276358</c:v>
                </c:pt>
                <c:pt idx="234">
                  <c:v>0.70486797586292171</c:v>
                </c:pt>
                <c:pt idx="235">
                  <c:v>0.70473752321225791</c:v>
                </c:pt>
                <c:pt idx="236">
                  <c:v>0.70411215016591289</c:v>
                </c:pt>
                <c:pt idx="237">
                  <c:v>0.70347829065606193</c:v>
                </c:pt>
                <c:pt idx="238">
                  <c:v>0.70312546187379943</c:v>
                </c:pt>
                <c:pt idx="239">
                  <c:v>0.7005561689159393</c:v>
                </c:pt>
                <c:pt idx="240">
                  <c:v>0.69728826755420759</c:v>
                </c:pt>
                <c:pt idx="241">
                  <c:v>0.69607855207560698</c:v>
                </c:pt>
                <c:pt idx="242">
                  <c:v>0.69397669564586795</c:v>
                </c:pt>
                <c:pt idx="243">
                  <c:v>0.69175069047005944</c:v>
                </c:pt>
                <c:pt idx="244">
                  <c:v>0.69139313158860194</c:v>
                </c:pt>
                <c:pt idx="245">
                  <c:v>0.69061095351966206</c:v>
                </c:pt>
                <c:pt idx="246">
                  <c:v>0.68802331230989067</c:v>
                </c:pt>
                <c:pt idx="247">
                  <c:v>0.684916060754865</c:v>
                </c:pt>
                <c:pt idx="248">
                  <c:v>0.68127854046881131</c:v>
                </c:pt>
                <c:pt idx="249">
                  <c:v>0.67235590100713061</c:v>
                </c:pt>
                <c:pt idx="250">
                  <c:v>0.66526124955480404</c:v>
                </c:pt>
                <c:pt idx="251">
                  <c:v>0.66304423630344778</c:v>
                </c:pt>
                <c:pt idx="252">
                  <c:v>0.65993286713996335</c:v>
                </c:pt>
                <c:pt idx="253">
                  <c:v>0.65636851003211438</c:v>
                </c:pt>
                <c:pt idx="254">
                  <c:v>0.65221430769943201</c:v>
                </c:pt>
                <c:pt idx="255">
                  <c:v>0.64943923059054232</c:v>
                </c:pt>
                <c:pt idx="256">
                  <c:v>0.64790890604181528</c:v>
                </c:pt>
                <c:pt idx="257">
                  <c:v>0.64669560766283984</c:v>
                </c:pt>
                <c:pt idx="258">
                  <c:v>0.64562093845809376</c:v>
                </c:pt>
                <c:pt idx="259">
                  <c:v>0.64111370114539801</c:v>
                </c:pt>
                <c:pt idx="260">
                  <c:v>0.63518399032320816</c:v>
                </c:pt>
                <c:pt idx="261">
                  <c:v>0.63117576122542984</c:v>
                </c:pt>
                <c:pt idx="262">
                  <c:v>0.62634617848969576</c:v>
                </c:pt>
                <c:pt idx="263">
                  <c:v>0.62634617848969576</c:v>
                </c:pt>
                <c:pt idx="264">
                  <c:v>0.62634617848969576</c:v>
                </c:pt>
                <c:pt idx="265">
                  <c:v>0.62634617848969576</c:v>
                </c:pt>
                <c:pt idx="266">
                  <c:v>0.62634617848969576</c:v>
                </c:pt>
                <c:pt idx="267">
                  <c:v>0.62608250533608478</c:v>
                </c:pt>
                <c:pt idx="268">
                  <c:v>0.62608250533608478</c:v>
                </c:pt>
                <c:pt idx="269">
                  <c:v>0.62608250533608478</c:v>
                </c:pt>
                <c:pt idx="270">
                  <c:v>0.62608250533608478</c:v>
                </c:pt>
                <c:pt idx="271">
                  <c:v>0.62608250533608478</c:v>
                </c:pt>
                <c:pt idx="272">
                  <c:v>0.62608250533608478</c:v>
                </c:pt>
                <c:pt idx="273">
                  <c:v>0.62608250533608478</c:v>
                </c:pt>
                <c:pt idx="274">
                  <c:v>0.62095083196730338</c:v>
                </c:pt>
                <c:pt idx="275">
                  <c:v>0.61527772593344721</c:v>
                </c:pt>
                <c:pt idx="276">
                  <c:v>0.61527772593344721</c:v>
                </c:pt>
                <c:pt idx="277">
                  <c:v>0.61338520874157454</c:v>
                </c:pt>
                <c:pt idx="278">
                  <c:v>0.611626102089325</c:v>
                </c:pt>
                <c:pt idx="279">
                  <c:v>0.60886793398090555</c:v>
                </c:pt>
                <c:pt idx="280">
                  <c:v>0.6062235304796405</c:v>
                </c:pt>
                <c:pt idx="281">
                  <c:v>0.6050978134084577</c:v>
                </c:pt>
                <c:pt idx="282">
                  <c:v>0.60294036843664378</c:v>
                </c:pt>
                <c:pt idx="283">
                  <c:v>0.60106174921981259</c:v>
                </c:pt>
                <c:pt idx="284">
                  <c:v>0.60106174921981259</c:v>
                </c:pt>
                <c:pt idx="285">
                  <c:v>0.60106174921981259</c:v>
                </c:pt>
                <c:pt idx="286">
                  <c:v>0.60106174921981259</c:v>
                </c:pt>
                <c:pt idx="287">
                  <c:v>0.60106174921981259</c:v>
                </c:pt>
                <c:pt idx="288">
                  <c:v>0.60106174921981259</c:v>
                </c:pt>
                <c:pt idx="289">
                  <c:v>0.60294036843664378</c:v>
                </c:pt>
                <c:pt idx="290">
                  <c:v>0.6050978134084577</c:v>
                </c:pt>
                <c:pt idx="291">
                  <c:v>0.6062235304796405</c:v>
                </c:pt>
                <c:pt idx="292">
                  <c:v>0.60886793398090555</c:v>
                </c:pt>
                <c:pt idx="293">
                  <c:v>0.61289943677765346</c:v>
                </c:pt>
                <c:pt idx="294">
                  <c:v>0.61655106062177567</c:v>
                </c:pt>
                <c:pt idx="295">
                  <c:v>0.62095083196730338</c:v>
                </c:pt>
                <c:pt idx="296">
                  <c:v>0.62608250533608478</c:v>
                </c:pt>
                <c:pt idx="297">
                  <c:v>0.62897059770482211</c:v>
                </c:pt>
                <c:pt idx="298">
                  <c:v>0.62936212753245524</c:v>
                </c:pt>
                <c:pt idx="299">
                  <c:v>0.63255002125280213</c:v>
                </c:pt>
                <c:pt idx="300">
                  <c:v>0.63255002125280213</c:v>
                </c:pt>
                <c:pt idx="301">
                  <c:v>0.63255002125280213</c:v>
                </c:pt>
                <c:pt idx="302">
                  <c:v>0.63255002125280213</c:v>
                </c:pt>
                <c:pt idx="303">
                  <c:v>0.63255002125280213</c:v>
                </c:pt>
                <c:pt idx="304">
                  <c:v>0.63255002125280213</c:v>
                </c:pt>
                <c:pt idx="305">
                  <c:v>0.63255002125280213</c:v>
                </c:pt>
                <c:pt idx="306">
                  <c:v>0.63255002125280213</c:v>
                </c:pt>
                <c:pt idx="307">
                  <c:v>0.63255002125280213</c:v>
                </c:pt>
                <c:pt idx="308">
                  <c:v>0.63255002125280213</c:v>
                </c:pt>
                <c:pt idx="309">
                  <c:v>0.6364230140559366</c:v>
                </c:pt>
                <c:pt idx="310">
                  <c:v>0.6364230140559366</c:v>
                </c:pt>
                <c:pt idx="311">
                  <c:v>0.6364230140559366</c:v>
                </c:pt>
                <c:pt idx="312">
                  <c:v>0.63853272607239275</c:v>
                </c:pt>
                <c:pt idx="313">
                  <c:v>0.63853272607239275</c:v>
                </c:pt>
                <c:pt idx="314">
                  <c:v>0.63853272607239275</c:v>
                </c:pt>
                <c:pt idx="315">
                  <c:v>0.63853272607239275</c:v>
                </c:pt>
                <c:pt idx="316">
                  <c:v>0.63853272607239275</c:v>
                </c:pt>
                <c:pt idx="317">
                  <c:v>0.63853272607239275</c:v>
                </c:pt>
                <c:pt idx="318">
                  <c:v>0.64449970359829711</c:v>
                </c:pt>
                <c:pt idx="319">
                  <c:v>0.64925403696546935</c:v>
                </c:pt>
                <c:pt idx="320">
                  <c:v>0.6494510401557072</c:v>
                </c:pt>
                <c:pt idx="321">
                  <c:v>0.6494510401557072</c:v>
                </c:pt>
                <c:pt idx="322">
                  <c:v>0.6494510401557072</c:v>
                </c:pt>
                <c:pt idx="323">
                  <c:v>0.6494510401557072</c:v>
                </c:pt>
                <c:pt idx="324">
                  <c:v>0.6494510401557072</c:v>
                </c:pt>
                <c:pt idx="325">
                  <c:v>0.65031680048144569</c:v>
                </c:pt>
                <c:pt idx="326">
                  <c:v>0.65256109769798276</c:v>
                </c:pt>
                <c:pt idx="327">
                  <c:v>0.66303114054487933</c:v>
                </c:pt>
                <c:pt idx="328">
                  <c:v>0.67224575524383745</c:v>
                </c:pt>
                <c:pt idx="329">
                  <c:v>0.67919589677582581</c:v>
                </c:pt>
                <c:pt idx="330">
                  <c:v>0.68776415780562872</c:v>
                </c:pt>
                <c:pt idx="331">
                  <c:v>0.69545978199897562</c:v>
                </c:pt>
                <c:pt idx="332">
                  <c:v>0.70254191339401695</c:v>
                </c:pt>
                <c:pt idx="333">
                  <c:v>0.70452737704820079</c:v>
                </c:pt>
                <c:pt idx="334">
                  <c:v>0.7054164372660523</c:v>
                </c:pt>
                <c:pt idx="335">
                  <c:v>0.70771134078774045</c:v>
                </c:pt>
                <c:pt idx="336">
                  <c:v>0.71074984962490961</c:v>
                </c:pt>
                <c:pt idx="337">
                  <c:v>0.71287861280784592</c:v>
                </c:pt>
                <c:pt idx="338">
                  <c:v>0.71526760335620865</c:v>
                </c:pt>
                <c:pt idx="339">
                  <c:v>0.71526760335620865</c:v>
                </c:pt>
                <c:pt idx="340">
                  <c:v>0.7183108228981725</c:v>
                </c:pt>
                <c:pt idx="341">
                  <c:v>0.72048723257993941</c:v>
                </c:pt>
                <c:pt idx="342">
                  <c:v>0.72048723257993941</c:v>
                </c:pt>
                <c:pt idx="343">
                  <c:v>0.72233652345549437</c:v>
                </c:pt>
                <c:pt idx="344">
                  <c:v>0.72651735670276973</c:v>
                </c:pt>
                <c:pt idx="345">
                  <c:v>0.73201110434729522</c:v>
                </c:pt>
                <c:pt idx="346">
                  <c:v>0.75481346251060699</c:v>
                </c:pt>
                <c:pt idx="347">
                  <c:v>0.78930798999368279</c:v>
                </c:pt>
                <c:pt idx="348">
                  <c:v>0.82900918144809554</c:v>
                </c:pt>
                <c:pt idx="349">
                  <c:v>0.86814403484810176</c:v>
                </c:pt>
                <c:pt idx="350">
                  <c:v>0.88249792334069455</c:v>
                </c:pt>
                <c:pt idx="351">
                  <c:v>0.88299279737920178</c:v>
                </c:pt>
                <c:pt idx="352">
                  <c:v>0.88415708202249632</c:v>
                </c:pt>
                <c:pt idx="353">
                  <c:v>0.8857009037750565</c:v>
                </c:pt>
                <c:pt idx="354">
                  <c:v>0.89867314422658273</c:v>
                </c:pt>
                <c:pt idx="355">
                  <c:v>0.91251894169220638</c:v>
                </c:pt>
                <c:pt idx="356">
                  <c:v>0.92626221781273588</c:v>
                </c:pt>
                <c:pt idx="357">
                  <c:v>0.94251199632374805</c:v>
                </c:pt>
                <c:pt idx="358">
                  <c:v>0.94828627746582717</c:v>
                </c:pt>
                <c:pt idx="359">
                  <c:v>0.9516785709559572</c:v>
                </c:pt>
                <c:pt idx="360">
                  <c:v>0.95641209507535629</c:v>
                </c:pt>
                <c:pt idx="361">
                  <c:v>0.96783560647878375</c:v>
                </c:pt>
                <c:pt idx="362">
                  <c:v>0.97644236895664072</c:v>
                </c:pt>
                <c:pt idx="363">
                  <c:v>0.98491057804375426</c:v>
                </c:pt>
                <c:pt idx="364">
                  <c:v>1.0000422022062729</c:v>
                </c:pt>
                <c:pt idx="365">
                  <c:v>1.0074403058092094</c:v>
                </c:pt>
                <c:pt idx="366">
                  <c:v>1.0100836191975975</c:v>
                </c:pt>
                <c:pt idx="367">
                  <c:v>1.0159349721154711</c:v>
                </c:pt>
                <c:pt idx="368">
                  <c:v>1.0226417820955556</c:v>
                </c:pt>
                <c:pt idx="369">
                  <c:v>1.0343730101217479</c:v>
                </c:pt>
                <c:pt idx="370">
                  <c:v>1.044978591639862</c:v>
                </c:pt>
                <c:pt idx="371">
                  <c:v>1.0474477592177642</c:v>
                </c:pt>
                <c:pt idx="372">
                  <c:v>1.048362165046266</c:v>
                </c:pt>
                <c:pt idx="373">
                  <c:v>1.051771487501941</c:v>
                </c:pt>
                <c:pt idx="374">
                  <c:v>1.0553126537733637</c:v>
                </c:pt>
                <c:pt idx="375">
                  <c:v>1.0618139845602368</c:v>
                </c:pt>
                <c:pt idx="376">
                  <c:v>1.0696814747433259</c:v>
                </c:pt>
                <c:pt idx="377">
                  <c:v>1.0809768534889506</c:v>
                </c:pt>
                <c:pt idx="378">
                  <c:v>1.1054438999399907</c:v>
                </c:pt>
                <c:pt idx="379">
                  <c:v>1.126593227233657</c:v>
                </c:pt>
                <c:pt idx="380">
                  <c:v>1.1336449151493011</c:v>
                </c:pt>
                <c:pt idx="381">
                  <c:v>1.1355695756047139</c:v>
                </c:pt>
                <c:pt idx="382">
                  <c:v>1.1387629679704694</c:v>
                </c:pt>
                <c:pt idx="383">
                  <c:v>1.1429828554476593</c:v>
                </c:pt>
                <c:pt idx="384">
                  <c:v>1.1450199562931704</c:v>
                </c:pt>
                <c:pt idx="385">
                  <c:v>1.1535210086399068</c:v>
                </c:pt>
                <c:pt idx="386">
                  <c:v>1.16668579276585</c:v>
                </c:pt>
                <c:pt idx="387">
                  <c:v>1.1714831938416403</c:v>
                </c:pt>
                <c:pt idx="388">
                  <c:v>1.1714831938416403</c:v>
                </c:pt>
                <c:pt idx="389">
                  <c:v>1.1714831938416403</c:v>
                </c:pt>
                <c:pt idx="390">
                  <c:v>1.1714831938416403</c:v>
                </c:pt>
                <c:pt idx="391">
                  <c:v>1.1714831938416403</c:v>
                </c:pt>
                <c:pt idx="392">
                  <c:v>1.1714831938416403</c:v>
                </c:pt>
                <c:pt idx="393">
                  <c:v>1.1714831938416403</c:v>
                </c:pt>
                <c:pt idx="394">
                  <c:v>1.1714831938416403</c:v>
                </c:pt>
                <c:pt idx="395">
                  <c:v>1.1714831938416403</c:v>
                </c:pt>
                <c:pt idx="396">
                  <c:v>1.1714831938416403</c:v>
                </c:pt>
                <c:pt idx="397">
                  <c:v>1.1714831938416403</c:v>
                </c:pt>
                <c:pt idx="398">
                  <c:v>1.1714831938416403</c:v>
                </c:pt>
                <c:pt idx="399">
                  <c:v>1.1714831938416403</c:v>
                </c:pt>
                <c:pt idx="400">
                  <c:v>1.1714831938416403</c:v>
                </c:pt>
                <c:pt idx="401">
                  <c:v>1.1714831938416403</c:v>
                </c:pt>
                <c:pt idx="402">
                  <c:v>1.1714831938416403</c:v>
                </c:pt>
                <c:pt idx="403">
                  <c:v>1.169712537174515</c:v>
                </c:pt>
                <c:pt idx="404">
                  <c:v>1.169712537174515</c:v>
                </c:pt>
                <c:pt idx="405">
                  <c:v>1.169712537174515</c:v>
                </c:pt>
                <c:pt idx="406">
                  <c:v>1.1649157647477733</c:v>
                </c:pt>
                <c:pt idx="407">
                  <c:v>1.1616644298918288</c:v>
                </c:pt>
                <c:pt idx="408">
                  <c:v>1.1604489613167541</c:v>
                </c:pt>
                <c:pt idx="409">
                  <c:v>1.1580101367316815</c:v>
                </c:pt>
                <c:pt idx="410">
                  <c:v>1.1507245529600199</c:v>
                </c:pt>
                <c:pt idx="411">
                  <c:v>1.1507245529600199</c:v>
                </c:pt>
                <c:pt idx="412">
                  <c:v>1.1507245529600199</c:v>
                </c:pt>
                <c:pt idx="413">
                  <c:v>1.1507245529600199</c:v>
                </c:pt>
                <c:pt idx="414">
                  <c:v>1.1507245529600199</c:v>
                </c:pt>
                <c:pt idx="415">
                  <c:v>1.1507245529600199</c:v>
                </c:pt>
                <c:pt idx="416">
                  <c:v>1.1507245529600199</c:v>
                </c:pt>
                <c:pt idx="417">
                  <c:v>1.1496590136224962</c:v>
                </c:pt>
                <c:pt idx="418">
                  <c:v>1.1416172058755403</c:v>
                </c:pt>
                <c:pt idx="419">
                  <c:v>1.1416172058755403</c:v>
                </c:pt>
                <c:pt idx="420">
                  <c:v>1.1392233370122717</c:v>
                </c:pt>
                <c:pt idx="421">
                  <c:v>1.1383889918923313</c:v>
                </c:pt>
                <c:pt idx="422">
                  <c:v>1.1377483775198685</c:v>
                </c:pt>
                <c:pt idx="423">
                  <c:v>1.1335383936974321</c:v>
                </c:pt>
                <c:pt idx="424">
                  <c:v>1.1292230547510842</c:v>
                </c:pt>
                <c:pt idx="425">
                  <c:v>1.1287837846124122</c:v>
                </c:pt>
                <c:pt idx="426">
                  <c:v>1.1279921131769308</c:v>
                </c:pt>
                <c:pt idx="427">
                  <c:v>1.1204388902813429</c:v>
                </c:pt>
                <c:pt idx="428">
                  <c:v>1.1133820916383703</c:v>
                </c:pt>
                <c:pt idx="429">
                  <c:v>1.1112819569056436</c:v>
                </c:pt>
                <c:pt idx="430">
                  <c:v>1.1089116884859815</c:v>
                </c:pt>
                <c:pt idx="431">
                  <c:v>1.1073613606448367</c:v>
                </c:pt>
                <c:pt idx="432">
                  <c:v>1.104883976666007</c:v>
                </c:pt>
                <c:pt idx="433">
                  <c:v>1.1011679017541454</c:v>
                </c:pt>
                <c:pt idx="434">
                  <c:v>1.0987845663424802</c:v>
                </c:pt>
                <c:pt idx="435">
                  <c:v>1.0914121687872032</c:v>
                </c:pt>
                <c:pt idx="436">
                  <c:v>1.0784951496404989</c:v>
                </c:pt>
                <c:pt idx="437">
                  <c:v>1.0665613119855859</c:v>
                </c:pt>
                <c:pt idx="438">
                  <c:v>1.0585731485647609</c:v>
                </c:pt>
                <c:pt idx="439">
                  <c:v>1.0550713035426074</c:v>
                </c:pt>
                <c:pt idx="440">
                  <c:v>1.0522257459786646</c:v>
                </c:pt>
                <c:pt idx="441">
                  <c:v>1.0522257459786646</c:v>
                </c:pt>
                <c:pt idx="442">
                  <c:v>1.0522257459786646</c:v>
                </c:pt>
                <c:pt idx="443">
                  <c:v>1.0522257459786646</c:v>
                </c:pt>
                <c:pt idx="444">
                  <c:v>1.0522257459786646</c:v>
                </c:pt>
                <c:pt idx="445">
                  <c:v>1.0522257459786646</c:v>
                </c:pt>
                <c:pt idx="446">
                  <c:v>1.0522257459786646</c:v>
                </c:pt>
                <c:pt idx="447">
                  <c:v>1.0522257459786646</c:v>
                </c:pt>
                <c:pt idx="448">
                  <c:v>1.0522257459786646</c:v>
                </c:pt>
                <c:pt idx="449">
                  <c:v>1.0522257459786646</c:v>
                </c:pt>
                <c:pt idx="450">
                  <c:v>1.0491743033633072</c:v>
                </c:pt>
                <c:pt idx="451">
                  <c:v>1.0469038181044077</c:v>
                </c:pt>
                <c:pt idx="452">
                  <c:v>1.0469038181044077</c:v>
                </c:pt>
                <c:pt idx="453">
                  <c:v>1.0456540721430847</c:v>
                </c:pt>
                <c:pt idx="454">
                  <c:v>1.0456540721430847</c:v>
                </c:pt>
                <c:pt idx="455">
                  <c:v>1.0456540721430847</c:v>
                </c:pt>
                <c:pt idx="456">
                  <c:v>1.0456540721430847</c:v>
                </c:pt>
                <c:pt idx="457">
                  <c:v>1.0456540721430847</c:v>
                </c:pt>
              </c:numCache>
            </c:numRef>
          </c:val>
          <c:smooth val="0"/>
          <c:extLst>
            <c:ext xmlns:c16="http://schemas.microsoft.com/office/drawing/2014/chart" uri="{C3380CC4-5D6E-409C-BE32-E72D297353CC}">
              <c16:uniqueId val="{00000003-AC22-41F4-A914-B9BE69AE6336}"/>
            </c:ext>
          </c:extLst>
        </c:ser>
        <c:ser>
          <c:idx val="4"/>
          <c:order val="4"/>
          <c:tx>
            <c:strRef>
              <c:f>'Indice Bancos'!$AL$5</c:f>
              <c:strCache>
                <c:ptCount val="1"/>
                <c:pt idx="0">
                  <c:v>Q75</c:v>
                </c:pt>
              </c:strCache>
            </c:strRef>
          </c:tx>
          <c:spPr>
            <a:ln w="28575" cap="rnd">
              <a:solidFill>
                <a:srgbClr val="FF0000"/>
              </a:solidFill>
              <a:prstDash val="sysDot"/>
              <a:round/>
            </a:ln>
            <a:effectLst/>
          </c:spPr>
          <c:marker>
            <c:symbol val="none"/>
          </c:marker>
          <c:cat>
            <c:numRef>
              <c:f>'Indice Bancos'!$AG$58:$AG$1000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Bancos'!$AL$58:$AL$1000</c:f>
              <c:numCache>
                <c:formatCode>General</c:formatCode>
                <c:ptCount val="943"/>
                <c:pt idx="0">
                  <c:v>1.1409934150053558</c:v>
                </c:pt>
                <c:pt idx="1">
                  <c:v>1.147571224892352</c:v>
                </c:pt>
                <c:pt idx="2">
                  <c:v>1.1543510728185882</c:v>
                </c:pt>
                <c:pt idx="3">
                  <c:v>1.1654639015133994</c:v>
                </c:pt>
                <c:pt idx="4">
                  <c:v>1.1654639015133994</c:v>
                </c:pt>
                <c:pt idx="5">
                  <c:v>1.1654639015133994</c:v>
                </c:pt>
                <c:pt idx="6">
                  <c:v>1.1657313985820554</c:v>
                </c:pt>
                <c:pt idx="7">
                  <c:v>1.1754499340159839</c:v>
                </c:pt>
                <c:pt idx="8">
                  <c:v>1.1834339311446298</c:v>
                </c:pt>
                <c:pt idx="9">
                  <c:v>1.1861377123914343</c:v>
                </c:pt>
                <c:pt idx="10">
                  <c:v>1.1861377123914343</c:v>
                </c:pt>
                <c:pt idx="11">
                  <c:v>1.1972297250511821</c:v>
                </c:pt>
                <c:pt idx="12">
                  <c:v>1.2008045372502814</c:v>
                </c:pt>
                <c:pt idx="13">
                  <c:v>1.2067482051916081</c:v>
                </c:pt>
                <c:pt idx="14">
                  <c:v>1.2089471987972376</c:v>
                </c:pt>
                <c:pt idx="15">
                  <c:v>1.213553652685587</c:v>
                </c:pt>
                <c:pt idx="16">
                  <c:v>1.2167911353053971</c:v>
                </c:pt>
                <c:pt idx="17">
                  <c:v>1.2196169160619912</c:v>
                </c:pt>
                <c:pt idx="18">
                  <c:v>1.2196169160619912</c:v>
                </c:pt>
                <c:pt idx="19">
                  <c:v>1.2196169160619912</c:v>
                </c:pt>
                <c:pt idx="20">
                  <c:v>1.2196169160619912</c:v>
                </c:pt>
                <c:pt idx="21">
                  <c:v>1.2196169160619912</c:v>
                </c:pt>
                <c:pt idx="22">
                  <c:v>1.2196169160619912</c:v>
                </c:pt>
                <c:pt idx="23">
                  <c:v>1.2196169160619912</c:v>
                </c:pt>
                <c:pt idx="24">
                  <c:v>1.2196169160619912</c:v>
                </c:pt>
                <c:pt idx="25">
                  <c:v>1.2196169160619912</c:v>
                </c:pt>
                <c:pt idx="26">
                  <c:v>1.2196169160619912</c:v>
                </c:pt>
                <c:pt idx="27">
                  <c:v>1.2196169160619912</c:v>
                </c:pt>
                <c:pt idx="28">
                  <c:v>1.2196169160619912</c:v>
                </c:pt>
                <c:pt idx="29">
                  <c:v>1.2196169160619912</c:v>
                </c:pt>
                <c:pt idx="30">
                  <c:v>1.2196169160619912</c:v>
                </c:pt>
                <c:pt idx="31">
                  <c:v>1.2196169160619912</c:v>
                </c:pt>
                <c:pt idx="32">
                  <c:v>1.2196169160619912</c:v>
                </c:pt>
                <c:pt idx="33">
                  <c:v>1.2196169160619912</c:v>
                </c:pt>
                <c:pt idx="34">
                  <c:v>1.2196169160619912</c:v>
                </c:pt>
                <c:pt idx="35">
                  <c:v>1.2196169160619912</c:v>
                </c:pt>
                <c:pt idx="36">
                  <c:v>1.2196169160619912</c:v>
                </c:pt>
                <c:pt idx="37">
                  <c:v>1.2196169160619912</c:v>
                </c:pt>
                <c:pt idx="38">
                  <c:v>1.2196169160619912</c:v>
                </c:pt>
                <c:pt idx="39">
                  <c:v>1.2196169160619912</c:v>
                </c:pt>
                <c:pt idx="40">
                  <c:v>1.2196169160619912</c:v>
                </c:pt>
                <c:pt idx="41">
                  <c:v>1.2196169160619912</c:v>
                </c:pt>
                <c:pt idx="42">
                  <c:v>1.2196169160619912</c:v>
                </c:pt>
                <c:pt idx="43">
                  <c:v>1.2167911353053971</c:v>
                </c:pt>
                <c:pt idx="44">
                  <c:v>1.2167911353053971</c:v>
                </c:pt>
                <c:pt idx="45">
                  <c:v>1.2167911353053971</c:v>
                </c:pt>
                <c:pt idx="46">
                  <c:v>1.2167911353053971</c:v>
                </c:pt>
                <c:pt idx="47">
                  <c:v>1.2167911353053971</c:v>
                </c:pt>
                <c:pt idx="48">
                  <c:v>1.2167911353053971</c:v>
                </c:pt>
                <c:pt idx="49">
                  <c:v>1.213553652685587</c:v>
                </c:pt>
                <c:pt idx="50">
                  <c:v>1.2087643597174149</c:v>
                </c:pt>
                <c:pt idx="51">
                  <c:v>1.2010542266470785</c:v>
                </c:pt>
                <c:pt idx="52">
                  <c:v>1.1921505967924881</c:v>
                </c:pt>
                <c:pt idx="53">
                  <c:v>1.1844446696385362</c:v>
                </c:pt>
                <c:pt idx="54">
                  <c:v>1.1782468937302968</c:v>
                </c:pt>
                <c:pt idx="55">
                  <c:v>1.1663632983482928</c:v>
                </c:pt>
                <c:pt idx="56">
                  <c:v>1.1663632983482928</c:v>
                </c:pt>
                <c:pt idx="57">
                  <c:v>1.1663632983482928</c:v>
                </c:pt>
                <c:pt idx="58">
                  <c:v>1.1615803597053471</c:v>
                </c:pt>
                <c:pt idx="59">
                  <c:v>1.1515785033775998</c:v>
                </c:pt>
                <c:pt idx="60">
                  <c:v>1.1492014376275339</c:v>
                </c:pt>
                <c:pt idx="61">
                  <c:v>1.148507852842563</c:v>
                </c:pt>
                <c:pt idx="62">
                  <c:v>1.1462438530219923</c:v>
                </c:pt>
                <c:pt idx="63">
                  <c:v>1.1443220328848067</c:v>
                </c:pt>
                <c:pt idx="64">
                  <c:v>1.143112444213561</c:v>
                </c:pt>
                <c:pt idx="65">
                  <c:v>1.1414953392878884</c:v>
                </c:pt>
                <c:pt idx="66">
                  <c:v>1.1399748884018444</c:v>
                </c:pt>
                <c:pt idx="67">
                  <c:v>1.1263241940634625</c:v>
                </c:pt>
                <c:pt idx="68">
                  <c:v>1.1168775598941869</c:v>
                </c:pt>
                <c:pt idx="69">
                  <c:v>1.1117739488886156</c:v>
                </c:pt>
                <c:pt idx="70">
                  <c:v>1.1079213938732182</c:v>
                </c:pt>
                <c:pt idx="71">
                  <c:v>1.1050519137153276</c:v>
                </c:pt>
                <c:pt idx="72">
                  <c:v>1.1041559983870033</c:v>
                </c:pt>
                <c:pt idx="73">
                  <c:v>1.1041559983870033</c:v>
                </c:pt>
                <c:pt idx="74">
                  <c:v>1.1041559983870033</c:v>
                </c:pt>
                <c:pt idx="75">
                  <c:v>1.1041559983870033</c:v>
                </c:pt>
                <c:pt idx="76">
                  <c:v>1.1041559983870033</c:v>
                </c:pt>
                <c:pt idx="77">
                  <c:v>1.1041559983870033</c:v>
                </c:pt>
                <c:pt idx="78">
                  <c:v>1.1041559983870033</c:v>
                </c:pt>
                <c:pt idx="79">
                  <c:v>1.1041559983870033</c:v>
                </c:pt>
                <c:pt idx="80">
                  <c:v>1.1041559983870033</c:v>
                </c:pt>
                <c:pt idx="81">
                  <c:v>1.1041559983870033</c:v>
                </c:pt>
                <c:pt idx="82">
                  <c:v>1.1041559983870033</c:v>
                </c:pt>
                <c:pt idx="83">
                  <c:v>1.1050519137153276</c:v>
                </c:pt>
                <c:pt idx="84">
                  <c:v>1.1081910332641935</c:v>
                </c:pt>
                <c:pt idx="85">
                  <c:v>1.1125828670615414</c:v>
                </c:pt>
                <c:pt idx="86">
                  <c:v>1.1125828670615414</c:v>
                </c:pt>
                <c:pt idx="87">
                  <c:v>1.1125828670615414</c:v>
                </c:pt>
                <c:pt idx="88">
                  <c:v>1.1125828670615414</c:v>
                </c:pt>
                <c:pt idx="89">
                  <c:v>1.1125828670615414</c:v>
                </c:pt>
                <c:pt idx="90">
                  <c:v>1.1125828670615414</c:v>
                </c:pt>
                <c:pt idx="91">
                  <c:v>1.1125828670615414</c:v>
                </c:pt>
                <c:pt idx="92">
                  <c:v>1.1125828670615414</c:v>
                </c:pt>
                <c:pt idx="93">
                  <c:v>1.1125828670615414</c:v>
                </c:pt>
                <c:pt idx="94">
                  <c:v>1.1125828670615414</c:v>
                </c:pt>
                <c:pt idx="95">
                  <c:v>1.1125828670615414</c:v>
                </c:pt>
                <c:pt idx="96">
                  <c:v>1.1125828670615414</c:v>
                </c:pt>
                <c:pt idx="97">
                  <c:v>1.1125828670615414</c:v>
                </c:pt>
                <c:pt idx="98">
                  <c:v>1.1125828670615414</c:v>
                </c:pt>
                <c:pt idx="99">
                  <c:v>1.1125828670615414</c:v>
                </c:pt>
                <c:pt idx="100">
                  <c:v>1.1125828670615414</c:v>
                </c:pt>
                <c:pt idx="101">
                  <c:v>1.1125828670615414</c:v>
                </c:pt>
                <c:pt idx="102">
                  <c:v>1.1125828670615414</c:v>
                </c:pt>
                <c:pt idx="103">
                  <c:v>1.1125828670615414</c:v>
                </c:pt>
                <c:pt idx="104">
                  <c:v>1.1125828670615414</c:v>
                </c:pt>
                <c:pt idx="105">
                  <c:v>1.1125828670615414</c:v>
                </c:pt>
                <c:pt idx="106">
                  <c:v>1.1125828670615414</c:v>
                </c:pt>
                <c:pt idx="107">
                  <c:v>1.1125828670615414</c:v>
                </c:pt>
                <c:pt idx="108">
                  <c:v>1.1125828670615414</c:v>
                </c:pt>
                <c:pt idx="109">
                  <c:v>1.1125828670615414</c:v>
                </c:pt>
                <c:pt idx="110">
                  <c:v>1.106224424798075</c:v>
                </c:pt>
                <c:pt idx="111">
                  <c:v>1.106224424798075</c:v>
                </c:pt>
                <c:pt idx="112">
                  <c:v>1.106224424798075</c:v>
                </c:pt>
                <c:pt idx="113">
                  <c:v>1.106224424798075</c:v>
                </c:pt>
                <c:pt idx="114">
                  <c:v>1.106224424798075</c:v>
                </c:pt>
                <c:pt idx="115">
                  <c:v>1.106224424798075</c:v>
                </c:pt>
                <c:pt idx="116">
                  <c:v>1.106224424798075</c:v>
                </c:pt>
                <c:pt idx="117">
                  <c:v>1.106224424798075</c:v>
                </c:pt>
                <c:pt idx="118">
                  <c:v>1.106224424798075</c:v>
                </c:pt>
                <c:pt idx="119">
                  <c:v>1.106224424798075</c:v>
                </c:pt>
                <c:pt idx="120">
                  <c:v>1.0906009389668745</c:v>
                </c:pt>
                <c:pt idx="121">
                  <c:v>1.0906009389668745</c:v>
                </c:pt>
                <c:pt idx="122">
                  <c:v>1.0878921869986604</c:v>
                </c:pt>
                <c:pt idx="123">
                  <c:v>1.0865143057190361</c:v>
                </c:pt>
                <c:pt idx="124">
                  <c:v>1.0865143057190361</c:v>
                </c:pt>
                <c:pt idx="125">
                  <c:v>1.0556049131431207</c:v>
                </c:pt>
                <c:pt idx="126">
                  <c:v>1.0453269284208107</c:v>
                </c:pt>
                <c:pt idx="127">
                  <c:v>1.0325618049000731</c:v>
                </c:pt>
                <c:pt idx="128">
                  <c:v>1.0277261682180174</c:v>
                </c:pt>
                <c:pt idx="129">
                  <c:v>1.0266708132504649</c:v>
                </c:pt>
                <c:pt idx="130">
                  <c:v>1.0256900649337131</c:v>
                </c:pt>
                <c:pt idx="131">
                  <c:v>1.0168620020262642</c:v>
                </c:pt>
                <c:pt idx="132">
                  <c:v>1.0128227624918915</c:v>
                </c:pt>
                <c:pt idx="133">
                  <c:v>1.012414448532466</c:v>
                </c:pt>
                <c:pt idx="134">
                  <c:v>1.0070699762800073</c:v>
                </c:pt>
                <c:pt idx="135">
                  <c:v>0.99672834666526544</c:v>
                </c:pt>
                <c:pt idx="136">
                  <c:v>0.9857319731623001</c:v>
                </c:pt>
                <c:pt idx="137">
                  <c:v>0.97851082674971224</c:v>
                </c:pt>
                <c:pt idx="138">
                  <c:v>0.97636049357818577</c:v>
                </c:pt>
                <c:pt idx="139">
                  <c:v>0.97636049357818577</c:v>
                </c:pt>
                <c:pt idx="140">
                  <c:v>0.97636049357818577</c:v>
                </c:pt>
                <c:pt idx="141">
                  <c:v>0.97636049357818577</c:v>
                </c:pt>
                <c:pt idx="142">
                  <c:v>0.97636049357818577</c:v>
                </c:pt>
                <c:pt idx="143">
                  <c:v>0.97636049357818577</c:v>
                </c:pt>
                <c:pt idx="144">
                  <c:v>0.97636049357818577</c:v>
                </c:pt>
                <c:pt idx="145">
                  <c:v>0.97636049357818577</c:v>
                </c:pt>
                <c:pt idx="146">
                  <c:v>0.97636049357818577</c:v>
                </c:pt>
                <c:pt idx="147">
                  <c:v>0.97636049357818577</c:v>
                </c:pt>
                <c:pt idx="148">
                  <c:v>0.97636049357818577</c:v>
                </c:pt>
                <c:pt idx="149">
                  <c:v>0.97636049357818577</c:v>
                </c:pt>
                <c:pt idx="150">
                  <c:v>0.97636049357818577</c:v>
                </c:pt>
                <c:pt idx="151">
                  <c:v>0.97636049357818577</c:v>
                </c:pt>
                <c:pt idx="152">
                  <c:v>0.97636049357818577</c:v>
                </c:pt>
                <c:pt idx="153">
                  <c:v>0.97345407577437482</c:v>
                </c:pt>
                <c:pt idx="154">
                  <c:v>0.97192949689723163</c:v>
                </c:pt>
                <c:pt idx="155">
                  <c:v>0.96863301608878172</c:v>
                </c:pt>
                <c:pt idx="156">
                  <c:v>0.96699130938679256</c:v>
                </c:pt>
                <c:pt idx="157">
                  <c:v>0.96155545484514016</c:v>
                </c:pt>
                <c:pt idx="158">
                  <c:v>0.95052698357072851</c:v>
                </c:pt>
                <c:pt idx="159">
                  <c:v>0.94417522153758493</c:v>
                </c:pt>
                <c:pt idx="160">
                  <c:v>0.93980684792699187</c:v>
                </c:pt>
                <c:pt idx="161">
                  <c:v>0.93785276971623888</c:v>
                </c:pt>
                <c:pt idx="162">
                  <c:v>0.93583446945380011</c:v>
                </c:pt>
                <c:pt idx="163">
                  <c:v>0.93513803588602951</c:v>
                </c:pt>
                <c:pt idx="164">
                  <c:v>0.93340195130177483</c:v>
                </c:pt>
                <c:pt idx="165">
                  <c:v>0.93173189852463956</c:v>
                </c:pt>
                <c:pt idx="166">
                  <c:v>0.92036059129957914</c:v>
                </c:pt>
                <c:pt idx="167">
                  <c:v>0.91222454702297373</c:v>
                </c:pt>
                <c:pt idx="168">
                  <c:v>0.9104138433546477</c:v>
                </c:pt>
                <c:pt idx="169">
                  <c:v>0.9104138433546477</c:v>
                </c:pt>
                <c:pt idx="170">
                  <c:v>0.9104138433546477</c:v>
                </c:pt>
                <c:pt idx="171">
                  <c:v>0.9104138433546477</c:v>
                </c:pt>
                <c:pt idx="172">
                  <c:v>0.9104138433546477</c:v>
                </c:pt>
                <c:pt idx="173">
                  <c:v>0.9104138433546477</c:v>
                </c:pt>
                <c:pt idx="174">
                  <c:v>0.9104138433546477</c:v>
                </c:pt>
                <c:pt idx="175">
                  <c:v>0.9064505307320192</c:v>
                </c:pt>
                <c:pt idx="176">
                  <c:v>0.89795201005534619</c:v>
                </c:pt>
                <c:pt idx="177">
                  <c:v>0.89090209112203644</c:v>
                </c:pt>
                <c:pt idx="178">
                  <c:v>0.89090209112203644</c:v>
                </c:pt>
                <c:pt idx="179">
                  <c:v>0.88894750936262268</c:v>
                </c:pt>
                <c:pt idx="180">
                  <c:v>0.85966689177212796</c:v>
                </c:pt>
                <c:pt idx="181">
                  <c:v>0.84509101343593929</c:v>
                </c:pt>
                <c:pt idx="182">
                  <c:v>0.8340138950378061</c:v>
                </c:pt>
                <c:pt idx="183">
                  <c:v>0.82450045779468739</c:v>
                </c:pt>
                <c:pt idx="184">
                  <c:v>0.8186405914572491</c:v>
                </c:pt>
                <c:pt idx="185">
                  <c:v>0.81549620648203891</c:v>
                </c:pt>
                <c:pt idx="186">
                  <c:v>0.81277173227097288</c:v>
                </c:pt>
                <c:pt idx="187">
                  <c:v>0.81170020139202637</c:v>
                </c:pt>
                <c:pt idx="188">
                  <c:v>0.80681232891377053</c:v>
                </c:pt>
                <c:pt idx="189">
                  <c:v>0.80167119803769404</c:v>
                </c:pt>
                <c:pt idx="190">
                  <c:v>0.80026492597797561</c:v>
                </c:pt>
                <c:pt idx="191">
                  <c:v>0.80026492597797561</c:v>
                </c:pt>
                <c:pt idx="192">
                  <c:v>0.80026492597797561</c:v>
                </c:pt>
                <c:pt idx="193">
                  <c:v>0.80026492597797561</c:v>
                </c:pt>
                <c:pt idx="194">
                  <c:v>0.80026492597797561</c:v>
                </c:pt>
                <c:pt idx="195">
                  <c:v>0.7962715831380438</c:v>
                </c:pt>
                <c:pt idx="196">
                  <c:v>0.7962715831380438</c:v>
                </c:pt>
                <c:pt idx="197">
                  <c:v>0.79997005006733668</c:v>
                </c:pt>
                <c:pt idx="198">
                  <c:v>0.79997005006733668</c:v>
                </c:pt>
                <c:pt idx="199">
                  <c:v>0.80026492597797561</c:v>
                </c:pt>
                <c:pt idx="200">
                  <c:v>0.80026492597797561</c:v>
                </c:pt>
                <c:pt idx="201">
                  <c:v>0.80026492597797561</c:v>
                </c:pt>
                <c:pt idx="202">
                  <c:v>0.79997005006733668</c:v>
                </c:pt>
                <c:pt idx="203">
                  <c:v>0.79939773236936595</c:v>
                </c:pt>
                <c:pt idx="204">
                  <c:v>0.79603171204482637</c:v>
                </c:pt>
                <c:pt idx="205">
                  <c:v>0.79603171204482637</c:v>
                </c:pt>
                <c:pt idx="206">
                  <c:v>0.79603171204482637</c:v>
                </c:pt>
                <c:pt idx="207">
                  <c:v>0.79603171204482637</c:v>
                </c:pt>
                <c:pt idx="208">
                  <c:v>0.79603171204482637</c:v>
                </c:pt>
                <c:pt idx="209">
                  <c:v>0.79404313997468734</c:v>
                </c:pt>
                <c:pt idx="210">
                  <c:v>0.79404313997468734</c:v>
                </c:pt>
                <c:pt idx="211">
                  <c:v>0.79404313997468734</c:v>
                </c:pt>
                <c:pt idx="212">
                  <c:v>0.79404313997468734</c:v>
                </c:pt>
                <c:pt idx="213">
                  <c:v>0.79404313997468734</c:v>
                </c:pt>
                <c:pt idx="214">
                  <c:v>0.79404313997468734</c:v>
                </c:pt>
                <c:pt idx="215">
                  <c:v>0.79404313997468734</c:v>
                </c:pt>
                <c:pt idx="216">
                  <c:v>0.79404313997468734</c:v>
                </c:pt>
                <c:pt idx="217">
                  <c:v>0.79404313997468734</c:v>
                </c:pt>
                <c:pt idx="218">
                  <c:v>0.79404313997468734</c:v>
                </c:pt>
                <c:pt idx="219">
                  <c:v>0.79404313997468734</c:v>
                </c:pt>
                <c:pt idx="220">
                  <c:v>0.79404313997468734</c:v>
                </c:pt>
                <c:pt idx="221">
                  <c:v>0.79404313997468734</c:v>
                </c:pt>
                <c:pt idx="222">
                  <c:v>0.79404313997468734</c:v>
                </c:pt>
                <c:pt idx="223">
                  <c:v>0.79404313997468734</c:v>
                </c:pt>
                <c:pt idx="224">
                  <c:v>0.79404313997468734</c:v>
                </c:pt>
                <c:pt idx="225">
                  <c:v>0.79404313997468734</c:v>
                </c:pt>
                <c:pt idx="226">
                  <c:v>0.79404313997468734</c:v>
                </c:pt>
                <c:pt idx="227">
                  <c:v>0.79404313997468734</c:v>
                </c:pt>
                <c:pt idx="228">
                  <c:v>0.79404313997468734</c:v>
                </c:pt>
                <c:pt idx="229">
                  <c:v>0.79303980849640499</c:v>
                </c:pt>
                <c:pt idx="230">
                  <c:v>0.78941170898065494</c:v>
                </c:pt>
                <c:pt idx="231">
                  <c:v>0.78391707636298535</c:v>
                </c:pt>
                <c:pt idx="232">
                  <c:v>0.7768073105949993</c:v>
                </c:pt>
                <c:pt idx="233">
                  <c:v>0.76311888046336274</c:v>
                </c:pt>
                <c:pt idx="234">
                  <c:v>0.74660856770109718</c:v>
                </c:pt>
                <c:pt idx="235">
                  <c:v>0.74129747097785303</c:v>
                </c:pt>
                <c:pt idx="236">
                  <c:v>0.74129747097785303</c:v>
                </c:pt>
                <c:pt idx="237">
                  <c:v>0.73649255646304179</c:v>
                </c:pt>
                <c:pt idx="238">
                  <c:v>0.73649255646304179</c:v>
                </c:pt>
                <c:pt idx="239">
                  <c:v>0.73649255646304179</c:v>
                </c:pt>
                <c:pt idx="240">
                  <c:v>0.73649255646304179</c:v>
                </c:pt>
                <c:pt idx="241">
                  <c:v>0.73649255646304179</c:v>
                </c:pt>
                <c:pt idx="242">
                  <c:v>0.72795415419408438</c:v>
                </c:pt>
                <c:pt idx="243">
                  <c:v>0.72204003357304503</c:v>
                </c:pt>
                <c:pt idx="244">
                  <c:v>0.71906339109160688</c:v>
                </c:pt>
                <c:pt idx="245">
                  <c:v>0.71413056985791967</c:v>
                </c:pt>
                <c:pt idx="246">
                  <c:v>0.70691974916611011</c:v>
                </c:pt>
                <c:pt idx="247">
                  <c:v>0.70481822124919136</c:v>
                </c:pt>
                <c:pt idx="248">
                  <c:v>0.70472205150065637</c:v>
                </c:pt>
                <c:pt idx="249">
                  <c:v>0.70381493535434192</c:v>
                </c:pt>
                <c:pt idx="250">
                  <c:v>0.70345857571270753</c:v>
                </c:pt>
                <c:pt idx="251">
                  <c:v>0.70296876242602258</c:v>
                </c:pt>
                <c:pt idx="252">
                  <c:v>0.69942822188478604</c:v>
                </c:pt>
                <c:pt idx="253">
                  <c:v>0.69678226390449505</c:v>
                </c:pt>
                <c:pt idx="254">
                  <c:v>0.69597969798601933</c:v>
                </c:pt>
                <c:pt idx="255">
                  <c:v>0.69302462152058619</c:v>
                </c:pt>
                <c:pt idx="256">
                  <c:v>0.69158976200743694</c:v>
                </c:pt>
                <c:pt idx="257">
                  <c:v>0.69137528061049569</c:v>
                </c:pt>
                <c:pt idx="258">
                  <c:v>0.69023771546329826</c:v>
                </c:pt>
                <c:pt idx="259">
                  <c:v>0.68710272976136877</c:v>
                </c:pt>
                <c:pt idx="260">
                  <c:v>0.68428301752587406</c:v>
                </c:pt>
                <c:pt idx="261">
                  <c:v>0.68009282355477529</c:v>
                </c:pt>
                <c:pt idx="262">
                  <c:v>0.66908029819032633</c:v>
                </c:pt>
                <c:pt idx="263">
                  <c:v>0.66498952664544497</c:v>
                </c:pt>
                <c:pt idx="264">
                  <c:v>0.66498952664544497</c:v>
                </c:pt>
                <c:pt idx="265">
                  <c:v>0.66220745258712865</c:v>
                </c:pt>
                <c:pt idx="266">
                  <c:v>0.65921396627454021</c:v>
                </c:pt>
                <c:pt idx="267">
                  <c:v>0.65530523234361293</c:v>
                </c:pt>
                <c:pt idx="268">
                  <c:v>0.65120048422159216</c:v>
                </c:pt>
                <c:pt idx="269">
                  <c:v>0.65120048422159216</c:v>
                </c:pt>
                <c:pt idx="270">
                  <c:v>0.65477638601191535</c:v>
                </c:pt>
                <c:pt idx="271">
                  <c:v>0.65477638601191535</c:v>
                </c:pt>
                <c:pt idx="272">
                  <c:v>0.65086304842810738</c:v>
                </c:pt>
                <c:pt idx="273">
                  <c:v>0.64931163023652605</c:v>
                </c:pt>
                <c:pt idx="274">
                  <c:v>0.64881133154413795</c:v>
                </c:pt>
                <c:pt idx="275">
                  <c:v>0.64778912456812243</c:v>
                </c:pt>
                <c:pt idx="276">
                  <c:v>0.64778912456812243</c:v>
                </c:pt>
                <c:pt idx="277">
                  <c:v>0.6472165668876535</c:v>
                </c:pt>
                <c:pt idx="278">
                  <c:v>0.64657096091246569</c:v>
                </c:pt>
                <c:pt idx="279">
                  <c:v>0.64143841266887469</c:v>
                </c:pt>
                <c:pt idx="280">
                  <c:v>0.63789541737350186</c:v>
                </c:pt>
                <c:pt idx="281">
                  <c:v>0.63723965962305718</c:v>
                </c:pt>
                <c:pt idx="282">
                  <c:v>0.63601653617753173</c:v>
                </c:pt>
                <c:pt idx="283">
                  <c:v>0.63374045326910178</c:v>
                </c:pt>
                <c:pt idx="284">
                  <c:v>0.63601653617753173</c:v>
                </c:pt>
                <c:pt idx="285">
                  <c:v>0.63601653617753173</c:v>
                </c:pt>
                <c:pt idx="286">
                  <c:v>0.63601653617753173</c:v>
                </c:pt>
                <c:pt idx="287">
                  <c:v>0.63601653617753173</c:v>
                </c:pt>
                <c:pt idx="288">
                  <c:v>0.63788434794256965</c:v>
                </c:pt>
                <c:pt idx="289">
                  <c:v>0.64174416990195915</c:v>
                </c:pt>
                <c:pt idx="290">
                  <c:v>0.64790865567492806</c:v>
                </c:pt>
                <c:pt idx="291">
                  <c:v>0.64931163023652605</c:v>
                </c:pt>
                <c:pt idx="292">
                  <c:v>0.65006997719379456</c:v>
                </c:pt>
                <c:pt idx="293">
                  <c:v>0.65239717230897709</c:v>
                </c:pt>
                <c:pt idx="294">
                  <c:v>0.65239717230897709</c:v>
                </c:pt>
                <c:pt idx="295">
                  <c:v>0.65897275006269729</c:v>
                </c:pt>
                <c:pt idx="296">
                  <c:v>0.66812683449410715</c:v>
                </c:pt>
                <c:pt idx="297">
                  <c:v>0.6730945649905018</c:v>
                </c:pt>
                <c:pt idx="298">
                  <c:v>0.67819542416915835</c:v>
                </c:pt>
                <c:pt idx="299">
                  <c:v>0.67819542416915835</c:v>
                </c:pt>
                <c:pt idx="300">
                  <c:v>0.67819542416915835</c:v>
                </c:pt>
                <c:pt idx="301">
                  <c:v>0.67819542416915835</c:v>
                </c:pt>
                <c:pt idx="302">
                  <c:v>0.67819542416915835</c:v>
                </c:pt>
                <c:pt idx="303">
                  <c:v>0.67819542416915835</c:v>
                </c:pt>
                <c:pt idx="304">
                  <c:v>0.67819542416915835</c:v>
                </c:pt>
                <c:pt idx="305">
                  <c:v>0.67819542416915835</c:v>
                </c:pt>
                <c:pt idx="306">
                  <c:v>0.67819542416915835</c:v>
                </c:pt>
                <c:pt idx="307">
                  <c:v>0.67819542416915835</c:v>
                </c:pt>
                <c:pt idx="308">
                  <c:v>0.67819542416915835</c:v>
                </c:pt>
                <c:pt idx="309">
                  <c:v>0.67819542416915835</c:v>
                </c:pt>
                <c:pt idx="310">
                  <c:v>0.67819542416915835</c:v>
                </c:pt>
                <c:pt idx="311">
                  <c:v>0.67819542416915835</c:v>
                </c:pt>
                <c:pt idx="312">
                  <c:v>0.67819542416915835</c:v>
                </c:pt>
                <c:pt idx="313">
                  <c:v>0.67819542416915835</c:v>
                </c:pt>
                <c:pt idx="314">
                  <c:v>0.67819542416915835</c:v>
                </c:pt>
                <c:pt idx="315">
                  <c:v>0.67819542416915835</c:v>
                </c:pt>
                <c:pt idx="316">
                  <c:v>0.67583882592592348</c:v>
                </c:pt>
                <c:pt idx="317">
                  <c:v>0.68683709814062954</c:v>
                </c:pt>
                <c:pt idx="318">
                  <c:v>0.6925390295673014</c:v>
                </c:pt>
                <c:pt idx="319">
                  <c:v>0.70192160012817051</c:v>
                </c:pt>
                <c:pt idx="320">
                  <c:v>0.7041549584869552</c:v>
                </c:pt>
                <c:pt idx="321">
                  <c:v>0.70534432571837213</c:v>
                </c:pt>
                <c:pt idx="322">
                  <c:v>0.70663600057457643</c:v>
                </c:pt>
                <c:pt idx="323">
                  <c:v>0.71030593541948894</c:v>
                </c:pt>
                <c:pt idx="324">
                  <c:v>0.71225814542179833</c:v>
                </c:pt>
                <c:pt idx="325">
                  <c:v>0.71469357546807477</c:v>
                </c:pt>
                <c:pt idx="326">
                  <c:v>0.71736324101532445</c:v>
                </c:pt>
                <c:pt idx="327">
                  <c:v>0.72034660962190411</c:v>
                </c:pt>
                <c:pt idx="328">
                  <c:v>0.72102338866582238</c:v>
                </c:pt>
                <c:pt idx="329">
                  <c:v>0.72231723148518956</c:v>
                </c:pt>
                <c:pt idx="330">
                  <c:v>0.72424672600671336</c:v>
                </c:pt>
                <c:pt idx="331">
                  <c:v>0.72623743533407814</c:v>
                </c:pt>
                <c:pt idx="332">
                  <c:v>0.73057062466892797</c:v>
                </c:pt>
                <c:pt idx="333">
                  <c:v>0.74485276310731829</c:v>
                </c:pt>
                <c:pt idx="334">
                  <c:v>0.78202142565543353</c:v>
                </c:pt>
                <c:pt idx="335">
                  <c:v>0.81644515005913842</c:v>
                </c:pt>
                <c:pt idx="336">
                  <c:v>0.86114063953705577</c:v>
                </c:pt>
                <c:pt idx="337">
                  <c:v>0.88232437440544409</c:v>
                </c:pt>
                <c:pt idx="338">
                  <c:v>0.88291890929519867</c:v>
                </c:pt>
                <c:pt idx="339">
                  <c:v>0.88364882778485221</c:v>
                </c:pt>
                <c:pt idx="340">
                  <c:v>0.88543724713642047</c:v>
                </c:pt>
                <c:pt idx="341">
                  <c:v>0.89245068063945565</c:v>
                </c:pt>
                <c:pt idx="342">
                  <c:v>0.91181850654652163</c:v>
                </c:pt>
                <c:pt idx="343">
                  <c:v>0.92009101489815592</c:v>
                </c:pt>
                <c:pt idx="344">
                  <c:v>0.94055830998282186</c:v>
                </c:pt>
                <c:pt idx="345">
                  <c:v>0.94735282323571368</c:v>
                </c:pt>
                <c:pt idx="346">
                  <c:v>0.95091587844100556</c:v>
                </c:pt>
                <c:pt idx="347">
                  <c:v>0.9548080255306084</c:v>
                </c:pt>
                <c:pt idx="348">
                  <c:v>0.96372792032181798</c:v>
                </c:pt>
                <c:pt idx="349">
                  <c:v>0.97624667387467801</c:v>
                </c:pt>
                <c:pt idx="350">
                  <c:v>0.9808721685821602</c:v>
                </c:pt>
                <c:pt idx="351">
                  <c:v>0.9965147995866076</c:v>
                </c:pt>
                <c:pt idx="352">
                  <c:v>1.0072686566274065</c:v>
                </c:pt>
                <c:pt idx="353">
                  <c:v>1.0089336116852066</c:v>
                </c:pt>
                <c:pt idx="354">
                  <c:v>1.0141593031689251</c:v>
                </c:pt>
                <c:pt idx="355">
                  <c:v>1.0210640460520592</c:v>
                </c:pt>
                <c:pt idx="356">
                  <c:v>1.0300851321521478</c:v>
                </c:pt>
                <c:pt idx="357">
                  <c:v>1.0444208817646559</c:v>
                </c:pt>
                <c:pt idx="358">
                  <c:v>1.05030435818886</c:v>
                </c:pt>
                <c:pt idx="359">
                  <c:v>1.0550091999507332</c:v>
                </c:pt>
                <c:pt idx="360">
                  <c:v>1.0550091999507332</c:v>
                </c:pt>
                <c:pt idx="361">
                  <c:v>1.0550091999507332</c:v>
                </c:pt>
                <c:pt idx="362">
                  <c:v>1.0598533065101694</c:v>
                </c:pt>
                <c:pt idx="363">
                  <c:v>1.0686949412225872</c:v>
                </c:pt>
                <c:pt idx="364">
                  <c:v>1.0763156976368768</c:v>
                </c:pt>
                <c:pt idx="365">
                  <c:v>1.0978715325665445</c:v>
                </c:pt>
                <c:pt idx="366">
                  <c:v>1.1235909309602703</c:v>
                </c:pt>
                <c:pt idx="367">
                  <c:v>1.1331213674648655</c:v>
                </c:pt>
                <c:pt idx="368">
                  <c:v>1.1351307930614429</c:v>
                </c:pt>
                <c:pt idx="369">
                  <c:v>1.1376050543308627</c:v>
                </c:pt>
                <c:pt idx="370">
                  <c:v>1.1420308253486708</c:v>
                </c:pt>
                <c:pt idx="371">
                  <c:v>1.1449534359694031</c:v>
                </c:pt>
                <c:pt idx="372">
                  <c:v>1.151735389003677</c:v>
                </c:pt>
                <c:pt idx="373">
                  <c:v>1.1720839633919411</c:v>
                </c:pt>
                <c:pt idx="374">
                  <c:v>1.1749239015858324</c:v>
                </c:pt>
                <c:pt idx="375">
                  <c:v>1.1783566989041183</c:v>
                </c:pt>
                <c:pt idx="376">
                  <c:v>1.1801117940311059</c:v>
                </c:pt>
                <c:pt idx="377">
                  <c:v>1.1803799350102493</c:v>
                </c:pt>
                <c:pt idx="378">
                  <c:v>1.1803799350102493</c:v>
                </c:pt>
                <c:pt idx="379">
                  <c:v>1.1803799350102493</c:v>
                </c:pt>
                <c:pt idx="380">
                  <c:v>1.1831097524570844</c:v>
                </c:pt>
                <c:pt idx="381">
                  <c:v>1.1857992899349385</c:v>
                </c:pt>
                <c:pt idx="382">
                  <c:v>1.1888862745452382</c:v>
                </c:pt>
                <c:pt idx="383">
                  <c:v>1.1933477208260326</c:v>
                </c:pt>
                <c:pt idx="384">
                  <c:v>1.1987545130516293</c:v>
                </c:pt>
                <c:pt idx="385">
                  <c:v>1.2026286853776897</c:v>
                </c:pt>
                <c:pt idx="386">
                  <c:v>1.2074963588466416</c:v>
                </c:pt>
                <c:pt idx="387">
                  <c:v>1.2074963588466416</c:v>
                </c:pt>
                <c:pt idx="388">
                  <c:v>1.2074963588466416</c:v>
                </c:pt>
                <c:pt idx="389">
                  <c:v>1.2074963588466416</c:v>
                </c:pt>
                <c:pt idx="390">
                  <c:v>1.2074963588466416</c:v>
                </c:pt>
                <c:pt idx="391">
                  <c:v>1.2074963588466416</c:v>
                </c:pt>
                <c:pt idx="392">
                  <c:v>1.2074963588466416</c:v>
                </c:pt>
                <c:pt idx="393">
                  <c:v>1.2074963588466416</c:v>
                </c:pt>
                <c:pt idx="394">
                  <c:v>1.2074963588466416</c:v>
                </c:pt>
                <c:pt idx="395">
                  <c:v>1.2074963588466416</c:v>
                </c:pt>
                <c:pt idx="396">
                  <c:v>1.2074963588466416</c:v>
                </c:pt>
                <c:pt idx="397">
                  <c:v>1.2074963588466416</c:v>
                </c:pt>
                <c:pt idx="398">
                  <c:v>1.2074963588466416</c:v>
                </c:pt>
                <c:pt idx="399">
                  <c:v>1.2074963588466416</c:v>
                </c:pt>
                <c:pt idx="400">
                  <c:v>1.2074963588466416</c:v>
                </c:pt>
                <c:pt idx="401">
                  <c:v>1.2074963588466416</c:v>
                </c:pt>
                <c:pt idx="402">
                  <c:v>1.2074963588466416</c:v>
                </c:pt>
                <c:pt idx="403">
                  <c:v>1.2074963588466416</c:v>
                </c:pt>
                <c:pt idx="404">
                  <c:v>1.2074963588466416</c:v>
                </c:pt>
                <c:pt idx="405">
                  <c:v>1.2074963588466416</c:v>
                </c:pt>
                <c:pt idx="406">
                  <c:v>1.2074963588466416</c:v>
                </c:pt>
                <c:pt idx="407">
                  <c:v>1.2074963588466416</c:v>
                </c:pt>
                <c:pt idx="408">
                  <c:v>1.2026286853776897</c:v>
                </c:pt>
                <c:pt idx="409">
                  <c:v>1.2026286853776897</c:v>
                </c:pt>
                <c:pt idx="410">
                  <c:v>1.2026286853776897</c:v>
                </c:pt>
                <c:pt idx="411">
                  <c:v>1.2026286853776897</c:v>
                </c:pt>
                <c:pt idx="412">
                  <c:v>1.2026286853776897</c:v>
                </c:pt>
                <c:pt idx="413">
                  <c:v>1.2026286853776897</c:v>
                </c:pt>
                <c:pt idx="414">
                  <c:v>1.2026286853776897</c:v>
                </c:pt>
                <c:pt idx="415">
                  <c:v>1.2026286853776897</c:v>
                </c:pt>
                <c:pt idx="416">
                  <c:v>1.2026286853776897</c:v>
                </c:pt>
                <c:pt idx="417">
                  <c:v>1.2026286853776897</c:v>
                </c:pt>
                <c:pt idx="418">
                  <c:v>1.2026286853776897</c:v>
                </c:pt>
                <c:pt idx="419">
                  <c:v>1.1987545130516293</c:v>
                </c:pt>
                <c:pt idx="420">
                  <c:v>1.189372279345301</c:v>
                </c:pt>
                <c:pt idx="421">
                  <c:v>1.183469145882309</c:v>
                </c:pt>
                <c:pt idx="422">
                  <c:v>1.1803799350102493</c:v>
                </c:pt>
                <c:pt idx="423">
                  <c:v>1.1794227788227651</c:v>
                </c:pt>
                <c:pt idx="424">
                  <c:v>1.1735355968184935</c:v>
                </c:pt>
                <c:pt idx="425">
                  <c:v>1.1688278374900005</c:v>
                </c:pt>
                <c:pt idx="426">
                  <c:v>1.1634023925434407</c:v>
                </c:pt>
                <c:pt idx="427">
                  <c:v>1.1615521346681892</c:v>
                </c:pt>
                <c:pt idx="428">
                  <c:v>1.1599535222528563</c:v>
                </c:pt>
                <c:pt idx="429">
                  <c:v>1.1584154401385289</c:v>
                </c:pt>
                <c:pt idx="430">
                  <c:v>1.1569386158195663</c:v>
                </c:pt>
                <c:pt idx="431">
                  <c:v>1.1462074252965422</c:v>
                </c:pt>
                <c:pt idx="432">
                  <c:v>1.1410478903280163</c:v>
                </c:pt>
                <c:pt idx="433">
                  <c:v>1.1392270571005816</c:v>
                </c:pt>
                <c:pt idx="434">
                  <c:v>1.1381785455681912</c:v>
                </c:pt>
                <c:pt idx="435">
                  <c:v>1.1376385166577774</c:v>
                </c:pt>
                <c:pt idx="436">
                  <c:v>1.1315432626483053</c:v>
                </c:pt>
                <c:pt idx="437">
                  <c:v>1.1290605163270373</c:v>
                </c:pt>
                <c:pt idx="438">
                  <c:v>1.1287266879671234</c:v>
                </c:pt>
                <c:pt idx="439">
                  <c:v>1.1276533741044787</c:v>
                </c:pt>
                <c:pt idx="440">
                  <c:v>1.117001017906001</c:v>
                </c:pt>
                <c:pt idx="441">
                  <c:v>1.1132915646922261</c:v>
                </c:pt>
                <c:pt idx="442">
                  <c:v>1.1132915646922261</c:v>
                </c:pt>
                <c:pt idx="443">
                  <c:v>1.1132915646922261</c:v>
                </c:pt>
                <c:pt idx="444">
                  <c:v>1.1132915646922261</c:v>
                </c:pt>
                <c:pt idx="445">
                  <c:v>1.1132915646922261</c:v>
                </c:pt>
                <c:pt idx="446">
                  <c:v>1.1119463605840645</c:v>
                </c:pt>
                <c:pt idx="447">
                  <c:v>1.1098740151160371</c:v>
                </c:pt>
                <c:pt idx="448">
                  <c:v>1.1098740151160371</c:v>
                </c:pt>
                <c:pt idx="449">
                  <c:v>1.1070373843034877</c:v>
                </c:pt>
                <c:pt idx="450">
                  <c:v>1.1041948548075529</c:v>
                </c:pt>
                <c:pt idx="451">
                  <c:v>1.1041948548075529</c:v>
                </c:pt>
                <c:pt idx="452">
                  <c:v>1.1041948548075529</c:v>
                </c:pt>
                <c:pt idx="453">
                  <c:v>1.1041948548075529</c:v>
                </c:pt>
                <c:pt idx="454">
                  <c:v>1.1041948548075529</c:v>
                </c:pt>
                <c:pt idx="455">
                  <c:v>1.1041948548075529</c:v>
                </c:pt>
                <c:pt idx="456">
                  <c:v>1.1041948548075529</c:v>
                </c:pt>
                <c:pt idx="457">
                  <c:v>1.1041948548075529</c:v>
                </c:pt>
              </c:numCache>
            </c:numRef>
          </c:val>
          <c:smooth val="0"/>
          <c:extLst>
            <c:ext xmlns:c16="http://schemas.microsoft.com/office/drawing/2014/chart" uri="{C3380CC4-5D6E-409C-BE32-E72D297353CC}">
              <c16:uniqueId val="{00000004-AC22-41F4-A914-B9BE69AE6336}"/>
            </c:ext>
          </c:extLst>
        </c:ser>
        <c:ser>
          <c:idx val="5"/>
          <c:order val="5"/>
          <c:tx>
            <c:strRef>
              <c:f>'Indice Bancos'!$AM$5</c:f>
              <c:strCache>
                <c:ptCount val="1"/>
                <c:pt idx="0">
                  <c:v>Q90</c:v>
                </c:pt>
              </c:strCache>
            </c:strRef>
          </c:tx>
          <c:spPr>
            <a:ln w="28575" cap="rnd">
              <a:solidFill>
                <a:srgbClr val="C00000"/>
              </a:solidFill>
              <a:prstDash val="sysDot"/>
              <a:round/>
            </a:ln>
            <a:effectLst/>
          </c:spPr>
          <c:marker>
            <c:symbol val="none"/>
          </c:marker>
          <c:cat>
            <c:numRef>
              <c:f>'Indice Bancos'!$AG$58:$AG$1000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Bancos'!$AM$58:$AM$1000</c:f>
              <c:numCache>
                <c:formatCode>General</c:formatCode>
                <c:ptCount val="943"/>
                <c:pt idx="0">
                  <c:v>1.207555858159127</c:v>
                </c:pt>
                <c:pt idx="1">
                  <c:v>1.2207786371802671</c:v>
                </c:pt>
                <c:pt idx="2">
                  <c:v>1.2212854717144332</c:v>
                </c:pt>
                <c:pt idx="3">
                  <c:v>1.2212854717144332</c:v>
                </c:pt>
                <c:pt idx="4">
                  <c:v>1.2212854717144332</c:v>
                </c:pt>
                <c:pt idx="5">
                  <c:v>1.2212854717144332</c:v>
                </c:pt>
                <c:pt idx="6">
                  <c:v>1.2212854717144332</c:v>
                </c:pt>
                <c:pt idx="7">
                  <c:v>1.2276572113500941</c:v>
                </c:pt>
                <c:pt idx="8">
                  <c:v>1.2276572113500941</c:v>
                </c:pt>
                <c:pt idx="9">
                  <c:v>1.2276572113500941</c:v>
                </c:pt>
                <c:pt idx="10">
                  <c:v>1.2276572113500941</c:v>
                </c:pt>
                <c:pt idx="11">
                  <c:v>1.2276572113500941</c:v>
                </c:pt>
                <c:pt idx="12">
                  <c:v>1.2276572113500941</c:v>
                </c:pt>
                <c:pt idx="13">
                  <c:v>1.2307746545644527</c:v>
                </c:pt>
                <c:pt idx="14">
                  <c:v>1.2368022651405606</c:v>
                </c:pt>
                <c:pt idx="15">
                  <c:v>1.237684597228301</c:v>
                </c:pt>
                <c:pt idx="16">
                  <c:v>1.2384166173861109</c:v>
                </c:pt>
                <c:pt idx="17">
                  <c:v>1.240011086058699</c:v>
                </c:pt>
                <c:pt idx="18">
                  <c:v>1.240011086058699</c:v>
                </c:pt>
                <c:pt idx="19">
                  <c:v>1.240011086058699</c:v>
                </c:pt>
                <c:pt idx="20">
                  <c:v>1.240011086058699</c:v>
                </c:pt>
                <c:pt idx="21">
                  <c:v>1.240011086058699</c:v>
                </c:pt>
                <c:pt idx="22">
                  <c:v>1.240011086058699</c:v>
                </c:pt>
                <c:pt idx="23">
                  <c:v>1.240011086058699</c:v>
                </c:pt>
                <c:pt idx="24">
                  <c:v>1.240011086058699</c:v>
                </c:pt>
                <c:pt idx="25">
                  <c:v>1.240011086058699</c:v>
                </c:pt>
                <c:pt idx="26">
                  <c:v>1.240011086058699</c:v>
                </c:pt>
                <c:pt idx="27">
                  <c:v>1.240011086058699</c:v>
                </c:pt>
                <c:pt idx="28">
                  <c:v>1.240011086058699</c:v>
                </c:pt>
                <c:pt idx="29">
                  <c:v>1.240011086058699</c:v>
                </c:pt>
                <c:pt idx="30">
                  <c:v>1.240011086058699</c:v>
                </c:pt>
                <c:pt idx="31">
                  <c:v>1.240011086058699</c:v>
                </c:pt>
                <c:pt idx="32">
                  <c:v>1.240011086058699</c:v>
                </c:pt>
                <c:pt idx="33">
                  <c:v>1.240011086058699</c:v>
                </c:pt>
                <c:pt idx="34">
                  <c:v>1.240011086058699</c:v>
                </c:pt>
                <c:pt idx="35">
                  <c:v>1.240011086058699</c:v>
                </c:pt>
                <c:pt idx="36">
                  <c:v>1.240011086058699</c:v>
                </c:pt>
                <c:pt idx="37">
                  <c:v>1.240011086058699</c:v>
                </c:pt>
                <c:pt idx="38">
                  <c:v>1.240011086058699</c:v>
                </c:pt>
                <c:pt idx="39">
                  <c:v>1.240011086058699</c:v>
                </c:pt>
                <c:pt idx="40">
                  <c:v>1.240011086058699</c:v>
                </c:pt>
                <c:pt idx="41">
                  <c:v>1.240011086058699</c:v>
                </c:pt>
                <c:pt idx="42">
                  <c:v>1.240011086058699</c:v>
                </c:pt>
                <c:pt idx="43">
                  <c:v>1.240011086058699</c:v>
                </c:pt>
                <c:pt idx="44">
                  <c:v>1.240011086058699</c:v>
                </c:pt>
                <c:pt idx="45">
                  <c:v>1.240011086058699</c:v>
                </c:pt>
                <c:pt idx="46">
                  <c:v>1.240011086058699</c:v>
                </c:pt>
                <c:pt idx="47">
                  <c:v>1.240011086058699</c:v>
                </c:pt>
                <c:pt idx="48">
                  <c:v>1.240011086058699</c:v>
                </c:pt>
                <c:pt idx="49">
                  <c:v>1.240011086058699</c:v>
                </c:pt>
                <c:pt idx="50">
                  <c:v>1.2384166173861109</c:v>
                </c:pt>
                <c:pt idx="51">
                  <c:v>1.2367664807566645</c:v>
                </c:pt>
                <c:pt idx="52">
                  <c:v>1.2276572113500941</c:v>
                </c:pt>
                <c:pt idx="53">
                  <c:v>1.2275035261255574</c:v>
                </c:pt>
                <c:pt idx="54">
                  <c:v>1.2275035261255574</c:v>
                </c:pt>
                <c:pt idx="55">
                  <c:v>1.2275035261255574</c:v>
                </c:pt>
                <c:pt idx="56">
                  <c:v>1.2275035261255574</c:v>
                </c:pt>
                <c:pt idx="57">
                  <c:v>1.2275035261255574</c:v>
                </c:pt>
                <c:pt idx="58">
                  <c:v>1.2275035261255574</c:v>
                </c:pt>
                <c:pt idx="59">
                  <c:v>1.2205531418358437</c:v>
                </c:pt>
                <c:pt idx="60">
                  <c:v>1.2189280700364944</c:v>
                </c:pt>
                <c:pt idx="61">
                  <c:v>1.2189280700364944</c:v>
                </c:pt>
                <c:pt idx="62">
                  <c:v>1.2189280700364944</c:v>
                </c:pt>
                <c:pt idx="63">
                  <c:v>1.2180747790055104</c:v>
                </c:pt>
                <c:pt idx="64">
                  <c:v>1.2056818785636707</c:v>
                </c:pt>
                <c:pt idx="65">
                  <c:v>1.1865538324934153</c:v>
                </c:pt>
                <c:pt idx="66">
                  <c:v>1.1558539777088248</c:v>
                </c:pt>
                <c:pt idx="67">
                  <c:v>1.1498364031671828</c:v>
                </c:pt>
                <c:pt idx="68">
                  <c:v>1.1488973044763213</c:v>
                </c:pt>
                <c:pt idx="69">
                  <c:v>1.1480761689885672</c:v>
                </c:pt>
                <c:pt idx="70">
                  <c:v>1.1453768383481759</c:v>
                </c:pt>
                <c:pt idx="71">
                  <c:v>1.143809152574184</c:v>
                </c:pt>
                <c:pt idx="72">
                  <c:v>1.143809152574184</c:v>
                </c:pt>
                <c:pt idx="73">
                  <c:v>1.1436292672179724</c:v>
                </c:pt>
                <c:pt idx="74">
                  <c:v>1.1409028608979574</c:v>
                </c:pt>
                <c:pt idx="75">
                  <c:v>1.1409028608979574</c:v>
                </c:pt>
                <c:pt idx="76">
                  <c:v>1.1409028608979574</c:v>
                </c:pt>
                <c:pt idx="77">
                  <c:v>1.144947002090928</c:v>
                </c:pt>
                <c:pt idx="78">
                  <c:v>1.148615409712233</c:v>
                </c:pt>
                <c:pt idx="79">
                  <c:v>1.148615409712233</c:v>
                </c:pt>
                <c:pt idx="80">
                  <c:v>1.1527415280223359</c:v>
                </c:pt>
                <c:pt idx="81">
                  <c:v>1.1719914461442744</c:v>
                </c:pt>
                <c:pt idx="82">
                  <c:v>1.1765358434312883</c:v>
                </c:pt>
                <c:pt idx="83">
                  <c:v>1.1796426881914481</c:v>
                </c:pt>
                <c:pt idx="84">
                  <c:v>1.1946223397946942</c:v>
                </c:pt>
                <c:pt idx="85">
                  <c:v>1.1946223397946942</c:v>
                </c:pt>
                <c:pt idx="86">
                  <c:v>1.1946223397946942</c:v>
                </c:pt>
                <c:pt idx="87">
                  <c:v>1.1946223397946942</c:v>
                </c:pt>
                <c:pt idx="88">
                  <c:v>1.1946223397946942</c:v>
                </c:pt>
                <c:pt idx="89">
                  <c:v>1.1946223397946942</c:v>
                </c:pt>
                <c:pt idx="90">
                  <c:v>1.1946223397946942</c:v>
                </c:pt>
                <c:pt idx="91">
                  <c:v>1.1946223397946942</c:v>
                </c:pt>
                <c:pt idx="92">
                  <c:v>1.1946223397946942</c:v>
                </c:pt>
                <c:pt idx="93">
                  <c:v>1.1946223397946942</c:v>
                </c:pt>
                <c:pt idx="94">
                  <c:v>1.1946223397946942</c:v>
                </c:pt>
                <c:pt idx="95">
                  <c:v>1.1946223397946942</c:v>
                </c:pt>
                <c:pt idx="96">
                  <c:v>1.1946223397946942</c:v>
                </c:pt>
                <c:pt idx="97">
                  <c:v>1.1946223397946942</c:v>
                </c:pt>
                <c:pt idx="98">
                  <c:v>1.1946223397946942</c:v>
                </c:pt>
                <c:pt idx="99">
                  <c:v>1.1946223397946942</c:v>
                </c:pt>
                <c:pt idx="100">
                  <c:v>1.1946223397946942</c:v>
                </c:pt>
                <c:pt idx="101">
                  <c:v>1.1946223397946942</c:v>
                </c:pt>
                <c:pt idx="102">
                  <c:v>1.1946223397946942</c:v>
                </c:pt>
                <c:pt idx="103">
                  <c:v>1.1946223397946942</c:v>
                </c:pt>
                <c:pt idx="104">
                  <c:v>1.1946223397946942</c:v>
                </c:pt>
                <c:pt idx="105">
                  <c:v>1.1946223397946942</c:v>
                </c:pt>
                <c:pt idx="106">
                  <c:v>1.1946223397946942</c:v>
                </c:pt>
                <c:pt idx="107">
                  <c:v>1.1946223397946942</c:v>
                </c:pt>
                <c:pt idx="108">
                  <c:v>1.1946223397946942</c:v>
                </c:pt>
                <c:pt idx="109">
                  <c:v>1.1946223397946942</c:v>
                </c:pt>
                <c:pt idx="110">
                  <c:v>1.1946223397946942</c:v>
                </c:pt>
                <c:pt idx="111">
                  <c:v>1.1946223397946942</c:v>
                </c:pt>
                <c:pt idx="112">
                  <c:v>1.1946223397946942</c:v>
                </c:pt>
                <c:pt idx="113">
                  <c:v>1.1946223397946942</c:v>
                </c:pt>
                <c:pt idx="114">
                  <c:v>1.1946223397946942</c:v>
                </c:pt>
                <c:pt idx="115">
                  <c:v>1.1946223397946942</c:v>
                </c:pt>
                <c:pt idx="116">
                  <c:v>1.1946223397946942</c:v>
                </c:pt>
                <c:pt idx="117">
                  <c:v>1.1946223397946942</c:v>
                </c:pt>
                <c:pt idx="118">
                  <c:v>1.1946223397946942</c:v>
                </c:pt>
                <c:pt idx="119">
                  <c:v>1.1946223397946942</c:v>
                </c:pt>
                <c:pt idx="120">
                  <c:v>1.1946223397946942</c:v>
                </c:pt>
                <c:pt idx="121">
                  <c:v>1.1946223397946942</c:v>
                </c:pt>
                <c:pt idx="122">
                  <c:v>1.1946223397946942</c:v>
                </c:pt>
                <c:pt idx="123">
                  <c:v>1.1946223397946942</c:v>
                </c:pt>
                <c:pt idx="124">
                  <c:v>1.1946223397946942</c:v>
                </c:pt>
                <c:pt idx="125">
                  <c:v>1.1946223397946942</c:v>
                </c:pt>
                <c:pt idx="126">
                  <c:v>1.1946223397946942</c:v>
                </c:pt>
                <c:pt idx="127">
                  <c:v>1.1946223397946942</c:v>
                </c:pt>
                <c:pt idx="128">
                  <c:v>1.1943074093564843</c:v>
                </c:pt>
                <c:pt idx="129">
                  <c:v>1.1943074093564843</c:v>
                </c:pt>
                <c:pt idx="130">
                  <c:v>1.1710536749427105</c:v>
                </c:pt>
                <c:pt idx="131">
                  <c:v>1.1151473509579655</c:v>
                </c:pt>
                <c:pt idx="132">
                  <c:v>1.0751147113685986</c:v>
                </c:pt>
                <c:pt idx="133">
                  <c:v>1.0477312491049866</c:v>
                </c:pt>
                <c:pt idx="134">
                  <c:v>1.0428234717233202</c:v>
                </c:pt>
                <c:pt idx="135">
                  <c:v>1.0284964977347166</c:v>
                </c:pt>
                <c:pt idx="136">
                  <c:v>1.0273286777167772</c:v>
                </c:pt>
                <c:pt idx="137">
                  <c:v>1.0263207586527938</c:v>
                </c:pt>
                <c:pt idx="138">
                  <c:v>1.0243027586396931</c:v>
                </c:pt>
                <c:pt idx="139">
                  <c:v>1.0243027586396931</c:v>
                </c:pt>
                <c:pt idx="140">
                  <c:v>1.0243027586396931</c:v>
                </c:pt>
                <c:pt idx="141">
                  <c:v>1.0243027586396931</c:v>
                </c:pt>
                <c:pt idx="142">
                  <c:v>1.0243027586396931</c:v>
                </c:pt>
                <c:pt idx="143">
                  <c:v>1.0243027586396931</c:v>
                </c:pt>
                <c:pt idx="144">
                  <c:v>1.0243027586396931</c:v>
                </c:pt>
                <c:pt idx="145">
                  <c:v>1.0243027586396931</c:v>
                </c:pt>
                <c:pt idx="146">
                  <c:v>1.0243027586396931</c:v>
                </c:pt>
                <c:pt idx="147">
                  <c:v>1.0243027586396931</c:v>
                </c:pt>
                <c:pt idx="148">
                  <c:v>1.0243027586396931</c:v>
                </c:pt>
                <c:pt idx="149">
                  <c:v>1.0243027586396931</c:v>
                </c:pt>
                <c:pt idx="150">
                  <c:v>1.0243027586396931</c:v>
                </c:pt>
                <c:pt idx="151">
                  <c:v>1.0243027586396931</c:v>
                </c:pt>
                <c:pt idx="152">
                  <c:v>1.0243027586396931</c:v>
                </c:pt>
                <c:pt idx="153">
                  <c:v>1.0243027586396931</c:v>
                </c:pt>
                <c:pt idx="154">
                  <c:v>1.0243027586396931</c:v>
                </c:pt>
                <c:pt idx="155">
                  <c:v>1.0243027586396931</c:v>
                </c:pt>
                <c:pt idx="156">
                  <c:v>1.0243027586396931</c:v>
                </c:pt>
                <c:pt idx="157">
                  <c:v>1.0138431845505382</c:v>
                </c:pt>
                <c:pt idx="158">
                  <c:v>1.0124281799444192</c:v>
                </c:pt>
                <c:pt idx="159">
                  <c:v>1.0105747012455497</c:v>
                </c:pt>
                <c:pt idx="160">
                  <c:v>1.0084141903309152</c:v>
                </c:pt>
                <c:pt idx="161">
                  <c:v>0.97222396786008181</c:v>
                </c:pt>
                <c:pt idx="162">
                  <c:v>0.97139180913515488</c:v>
                </c:pt>
                <c:pt idx="163">
                  <c:v>0.96749452417972537</c:v>
                </c:pt>
                <c:pt idx="164">
                  <c:v>0.96609879051692793</c:v>
                </c:pt>
                <c:pt idx="165">
                  <c:v>0.95857054678462272</c:v>
                </c:pt>
                <c:pt idx="166">
                  <c:v>0.94699889422834471</c:v>
                </c:pt>
                <c:pt idx="167">
                  <c:v>0.94265154749258595</c:v>
                </c:pt>
                <c:pt idx="168">
                  <c:v>0.94265154749258595</c:v>
                </c:pt>
                <c:pt idx="169">
                  <c:v>0.94265154749258595</c:v>
                </c:pt>
                <c:pt idx="170">
                  <c:v>0.94265154749258595</c:v>
                </c:pt>
                <c:pt idx="171">
                  <c:v>0.94265154749258595</c:v>
                </c:pt>
                <c:pt idx="172">
                  <c:v>0.94265154749258595</c:v>
                </c:pt>
                <c:pt idx="173">
                  <c:v>0.94265154749258595</c:v>
                </c:pt>
                <c:pt idx="174">
                  <c:v>0.94265154749258595</c:v>
                </c:pt>
                <c:pt idx="175">
                  <c:v>0.94265154749258595</c:v>
                </c:pt>
                <c:pt idx="176">
                  <c:v>0.94265154749258595</c:v>
                </c:pt>
                <c:pt idx="177">
                  <c:v>0.94265154749258595</c:v>
                </c:pt>
                <c:pt idx="178">
                  <c:v>0.94265154749258595</c:v>
                </c:pt>
                <c:pt idx="179">
                  <c:v>0.94265154749258595</c:v>
                </c:pt>
                <c:pt idx="180">
                  <c:v>0.93797782914468242</c:v>
                </c:pt>
                <c:pt idx="181">
                  <c:v>0.93591496939561114</c:v>
                </c:pt>
                <c:pt idx="182">
                  <c:v>0.93591496939561114</c:v>
                </c:pt>
                <c:pt idx="183">
                  <c:v>0.93591496939561114</c:v>
                </c:pt>
                <c:pt idx="184">
                  <c:v>0.9101781017798718</c:v>
                </c:pt>
                <c:pt idx="185">
                  <c:v>0.90420337344572355</c:v>
                </c:pt>
                <c:pt idx="186">
                  <c:v>0.89492823306744573</c:v>
                </c:pt>
                <c:pt idx="187">
                  <c:v>0.88541339792142615</c:v>
                </c:pt>
                <c:pt idx="188">
                  <c:v>0.84930369886149559</c:v>
                </c:pt>
                <c:pt idx="189">
                  <c:v>0.84220983584100262</c:v>
                </c:pt>
                <c:pt idx="190">
                  <c:v>0.83001345647099134</c:v>
                </c:pt>
                <c:pt idx="191">
                  <c:v>0.82188147605759421</c:v>
                </c:pt>
                <c:pt idx="192">
                  <c:v>0.8171410452604394</c:v>
                </c:pt>
                <c:pt idx="193">
                  <c:v>0.8171410452604394</c:v>
                </c:pt>
                <c:pt idx="194">
                  <c:v>0.8171410452604394</c:v>
                </c:pt>
                <c:pt idx="195">
                  <c:v>0.81458466366109661</c:v>
                </c:pt>
                <c:pt idx="196">
                  <c:v>0.81428522565040529</c:v>
                </c:pt>
                <c:pt idx="197">
                  <c:v>0.81428522565040529</c:v>
                </c:pt>
                <c:pt idx="198">
                  <c:v>0.81428522565040529</c:v>
                </c:pt>
                <c:pt idx="199">
                  <c:v>0.81483030529257727</c:v>
                </c:pt>
                <c:pt idx="200">
                  <c:v>0.81483030529257727</c:v>
                </c:pt>
                <c:pt idx="201">
                  <c:v>0.81483030529257727</c:v>
                </c:pt>
                <c:pt idx="202">
                  <c:v>0.81483030529257727</c:v>
                </c:pt>
                <c:pt idx="203">
                  <c:v>0.81483030529257727</c:v>
                </c:pt>
                <c:pt idx="204">
                  <c:v>0.81428522565040529</c:v>
                </c:pt>
                <c:pt idx="205">
                  <c:v>0.81428522565040529</c:v>
                </c:pt>
                <c:pt idx="206">
                  <c:v>0.81428522565040529</c:v>
                </c:pt>
                <c:pt idx="207">
                  <c:v>0.81428522565040529</c:v>
                </c:pt>
                <c:pt idx="208">
                  <c:v>0.81428522565040529</c:v>
                </c:pt>
                <c:pt idx="209">
                  <c:v>0.81428522565040529</c:v>
                </c:pt>
                <c:pt idx="210">
                  <c:v>0.81428522565040529</c:v>
                </c:pt>
                <c:pt idx="211">
                  <c:v>0.81428522565040529</c:v>
                </c:pt>
                <c:pt idx="212">
                  <c:v>0.81428522565040529</c:v>
                </c:pt>
                <c:pt idx="213">
                  <c:v>0.81428522565040529</c:v>
                </c:pt>
                <c:pt idx="214">
                  <c:v>0.81428522565040529</c:v>
                </c:pt>
                <c:pt idx="215">
                  <c:v>0.81428522565040529</c:v>
                </c:pt>
                <c:pt idx="216">
                  <c:v>0.81428522565040529</c:v>
                </c:pt>
                <c:pt idx="217">
                  <c:v>0.81428522565040529</c:v>
                </c:pt>
                <c:pt idx="218">
                  <c:v>0.81428522565040529</c:v>
                </c:pt>
                <c:pt idx="219">
                  <c:v>0.81428522565040529</c:v>
                </c:pt>
                <c:pt idx="220">
                  <c:v>0.81428522565040529</c:v>
                </c:pt>
                <c:pt idx="221">
                  <c:v>0.81428522565040529</c:v>
                </c:pt>
                <c:pt idx="222">
                  <c:v>0.81428522565040529</c:v>
                </c:pt>
                <c:pt idx="223">
                  <c:v>0.81428522565040529</c:v>
                </c:pt>
                <c:pt idx="224">
                  <c:v>0.81428522565040529</c:v>
                </c:pt>
                <c:pt idx="225">
                  <c:v>0.81428522565040529</c:v>
                </c:pt>
                <c:pt idx="226">
                  <c:v>0.81428522565040529</c:v>
                </c:pt>
                <c:pt idx="227">
                  <c:v>0.81428522565040529</c:v>
                </c:pt>
                <c:pt idx="228">
                  <c:v>0.81428522565040529</c:v>
                </c:pt>
                <c:pt idx="229">
                  <c:v>0.81428522565040529</c:v>
                </c:pt>
                <c:pt idx="230">
                  <c:v>0.81423532570706492</c:v>
                </c:pt>
                <c:pt idx="231">
                  <c:v>0.81135198279337606</c:v>
                </c:pt>
                <c:pt idx="232">
                  <c:v>0.80867773183212621</c:v>
                </c:pt>
                <c:pt idx="233">
                  <c:v>0.80242903725826076</c:v>
                </c:pt>
                <c:pt idx="234">
                  <c:v>0.80242903725826076</c:v>
                </c:pt>
                <c:pt idx="235">
                  <c:v>0.80242903725826076</c:v>
                </c:pt>
                <c:pt idx="236">
                  <c:v>0.80242903725826076</c:v>
                </c:pt>
                <c:pt idx="237">
                  <c:v>0.80242903725826076</c:v>
                </c:pt>
                <c:pt idx="238">
                  <c:v>0.80242903725826076</c:v>
                </c:pt>
                <c:pt idx="239">
                  <c:v>0.80242903725826076</c:v>
                </c:pt>
                <c:pt idx="240">
                  <c:v>0.80242903725826076</c:v>
                </c:pt>
                <c:pt idx="241">
                  <c:v>0.80242903725826076</c:v>
                </c:pt>
                <c:pt idx="242">
                  <c:v>0.80242903725826076</c:v>
                </c:pt>
                <c:pt idx="243">
                  <c:v>0.79982991295554517</c:v>
                </c:pt>
                <c:pt idx="244">
                  <c:v>0.79868193972233414</c:v>
                </c:pt>
                <c:pt idx="245">
                  <c:v>0.79364301467056597</c:v>
                </c:pt>
                <c:pt idx="246">
                  <c:v>0.79235499316958458</c:v>
                </c:pt>
                <c:pt idx="247">
                  <c:v>0.78769799656865569</c:v>
                </c:pt>
                <c:pt idx="248">
                  <c:v>0.77845824879540149</c:v>
                </c:pt>
                <c:pt idx="249">
                  <c:v>0.74048827510508375</c:v>
                </c:pt>
                <c:pt idx="250">
                  <c:v>0.72298756447427925</c:v>
                </c:pt>
                <c:pt idx="251">
                  <c:v>0.72132730427510861</c:v>
                </c:pt>
                <c:pt idx="252">
                  <c:v>0.71765104386594802</c:v>
                </c:pt>
                <c:pt idx="253">
                  <c:v>0.71199563576300229</c:v>
                </c:pt>
                <c:pt idx="254">
                  <c:v>0.70494758324489015</c:v>
                </c:pt>
                <c:pt idx="255">
                  <c:v>0.70476227795082036</c:v>
                </c:pt>
                <c:pt idx="256">
                  <c:v>0.70458769386442643</c:v>
                </c:pt>
                <c:pt idx="257">
                  <c:v>0.70350983456542915</c:v>
                </c:pt>
                <c:pt idx="258">
                  <c:v>0.70350983456542915</c:v>
                </c:pt>
                <c:pt idx="259">
                  <c:v>0.70337618099024235</c:v>
                </c:pt>
                <c:pt idx="260">
                  <c:v>0.70236088416578457</c:v>
                </c:pt>
                <c:pt idx="261">
                  <c:v>0.69809787339374774</c:v>
                </c:pt>
                <c:pt idx="262">
                  <c:v>0.69585588896883466</c:v>
                </c:pt>
                <c:pt idx="263">
                  <c:v>0.69200817601025533</c:v>
                </c:pt>
                <c:pt idx="264">
                  <c:v>0.69142169315357194</c:v>
                </c:pt>
                <c:pt idx="265">
                  <c:v>0.69120813440984397</c:v>
                </c:pt>
                <c:pt idx="266">
                  <c:v>0.68949624438752577</c:v>
                </c:pt>
                <c:pt idx="267">
                  <c:v>0.68949624438752577</c:v>
                </c:pt>
                <c:pt idx="268">
                  <c:v>0.68592892992125043</c:v>
                </c:pt>
                <c:pt idx="269">
                  <c:v>0.68284736547389502</c:v>
                </c:pt>
                <c:pt idx="270">
                  <c:v>0.68284736547389502</c:v>
                </c:pt>
                <c:pt idx="271">
                  <c:v>0.68284736547389502</c:v>
                </c:pt>
                <c:pt idx="272">
                  <c:v>0.6752866432568011</c:v>
                </c:pt>
                <c:pt idx="273">
                  <c:v>0.67170150816888274</c:v>
                </c:pt>
                <c:pt idx="274">
                  <c:v>0.6666572335407801</c:v>
                </c:pt>
                <c:pt idx="275">
                  <c:v>0.6666572335407801</c:v>
                </c:pt>
                <c:pt idx="276">
                  <c:v>0.6666572335407801</c:v>
                </c:pt>
                <c:pt idx="277">
                  <c:v>0.6666572335407801</c:v>
                </c:pt>
                <c:pt idx="278">
                  <c:v>0.6666572335407801</c:v>
                </c:pt>
                <c:pt idx="279">
                  <c:v>0.66592627054433962</c:v>
                </c:pt>
                <c:pt idx="280">
                  <c:v>0.65828352687643799</c:v>
                </c:pt>
                <c:pt idx="281">
                  <c:v>0.65571538670933804</c:v>
                </c:pt>
                <c:pt idx="282">
                  <c:v>0.64968006420365088</c:v>
                </c:pt>
                <c:pt idx="283">
                  <c:v>0.64912211242183282</c:v>
                </c:pt>
                <c:pt idx="284">
                  <c:v>0.64968006420365088</c:v>
                </c:pt>
                <c:pt idx="285">
                  <c:v>0.65093637738131838</c:v>
                </c:pt>
                <c:pt idx="286">
                  <c:v>0.65584867904588018</c:v>
                </c:pt>
                <c:pt idx="287">
                  <c:v>0.66571473201166054</c:v>
                </c:pt>
                <c:pt idx="288">
                  <c:v>0.67170150816888274</c:v>
                </c:pt>
                <c:pt idx="289">
                  <c:v>0.6752866432568011</c:v>
                </c:pt>
                <c:pt idx="290">
                  <c:v>0.69873354678279187</c:v>
                </c:pt>
                <c:pt idx="291">
                  <c:v>0.70353441461937105</c:v>
                </c:pt>
                <c:pt idx="292">
                  <c:v>0.70925407308523247</c:v>
                </c:pt>
                <c:pt idx="293">
                  <c:v>0.71146011235358253</c:v>
                </c:pt>
                <c:pt idx="294">
                  <c:v>0.71146011235358253</c:v>
                </c:pt>
                <c:pt idx="295">
                  <c:v>0.71146011235358253</c:v>
                </c:pt>
                <c:pt idx="296">
                  <c:v>0.71387136062552192</c:v>
                </c:pt>
                <c:pt idx="297">
                  <c:v>0.71387136062552192</c:v>
                </c:pt>
                <c:pt idx="298">
                  <c:v>0.71387136062552192</c:v>
                </c:pt>
                <c:pt idx="299">
                  <c:v>0.71387136062552192</c:v>
                </c:pt>
                <c:pt idx="300">
                  <c:v>0.71387136062552192</c:v>
                </c:pt>
                <c:pt idx="301">
                  <c:v>0.71387136062552192</c:v>
                </c:pt>
                <c:pt idx="302">
                  <c:v>0.71387136062552192</c:v>
                </c:pt>
                <c:pt idx="303">
                  <c:v>0.71387136062552192</c:v>
                </c:pt>
                <c:pt idx="304">
                  <c:v>0.71387136062552192</c:v>
                </c:pt>
                <c:pt idx="305">
                  <c:v>0.71387136062552192</c:v>
                </c:pt>
                <c:pt idx="306">
                  <c:v>0.71387136062552192</c:v>
                </c:pt>
                <c:pt idx="307">
                  <c:v>0.71387136062552192</c:v>
                </c:pt>
                <c:pt idx="308">
                  <c:v>0.71387136062552192</c:v>
                </c:pt>
                <c:pt idx="309">
                  <c:v>0.71387136062552192</c:v>
                </c:pt>
                <c:pt idx="310">
                  <c:v>0.71387136062552192</c:v>
                </c:pt>
                <c:pt idx="311">
                  <c:v>0.71387136062552192</c:v>
                </c:pt>
                <c:pt idx="312">
                  <c:v>0.71387136062552192</c:v>
                </c:pt>
                <c:pt idx="313">
                  <c:v>0.71387136062552192</c:v>
                </c:pt>
                <c:pt idx="314">
                  <c:v>0.71387136062552192</c:v>
                </c:pt>
                <c:pt idx="315">
                  <c:v>0.71387136062552192</c:v>
                </c:pt>
                <c:pt idx="316">
                  <c:v>0.71387136062552192</c:v>
                </c:pt>
                <c:pt idx="317">
                  <c:v>0.71618604797722274</c:v>
                </c:pt>
                <c:pt idx="318">
                  <c:v>0.71982695391072959</c:v>
                </c:pt>
                <c:pt idx="319">
                  <c:v>0.71982695391072959</c:v>
                </c:pt>
                <c:pt idx="320">
                  <c:v>0.72071222931279577</c:v>
                </c:pt>
                <c:pt idx="321">
                  <c:v>0.7216861551073348</c:v>
                </c:pt>
                <c:pt idx="322">
                  <c:v>0.72369292349100689</c:v>
                </c:pt>
                <c:pt idx="323">
                  <c:v>0.7251363357452234</c:v>
                </c:pt>
                <c:pt idx="324">
                  <c:v>0.72874445036969637</c:v>
                </c:pt>
                <c:pt idx="325">
                  <c:v>0.73431587183268276</c:v>
                </c:pt>
                <c:pt idx="326">
                  <c:v>0.77075058155586873</c:v>
                </c:pt>
                <c:pt idx="327">
                  <c:v>0.80096649293488154</c:v>
                </c:pt>
                <c:pt idx="328">
                  <c:v>0.84911163167042691</c:v>
                </c:pt>
                <c:pt idx="329">
                  <c:v>0.87934946734577524</c:v>
                </c:pt>
                <c:pt idx="330">
                  <c:v>0.88277560163709523</c:v>
                </c:pt>
                <c:pt idx="331">
                  <c:v>0.88311101831360694</c:v>
                </c:pt>
                <c:pt idx="332">
                  <c:v>0.88497028880272677</c:v>
                </c:pt>
                <c:pt idx="333">
                  <c:v>0.88612275439687427</c:v>
                </c:pt>
                <c:pt idx="334">
                  <c:v>0.90862908596598591</c:v>
                </c:pt>
                <c:pt idx="335">
                  <c:v>0.91363963792530201</c:v>
                </c:pt>
                <c:pt idx="336">
                  <c:v>0.94927554158563199</c:v>
                </c:pt>
                <c:pt idx="337">
                  <c:v>0.97376627651202974</c:v>
                </c:pt>
                <c:pt idx="338">
                  <c:v>0.99129375514951967</c:v>
                </c:pt>
                <c:pt idx="339">
                  <c:v>1.0056860463977373</c:v>
                </c:pt>
                <c:pt idx="340">
                  <c:v>1.0056860463977373</c:v>
                </c:pt>
                <c:pt idx="341">
                  <c:v>1.0056860463977373</c:v>
                </c:pt>
                <c:pt idx="342">
                  <c:v>1.0056860463977373</c:v>
                </c:pt>
                <c:pt idx="343">
                  <c:v>1.0056860463977373</c:v>
                </c:pt>
                <c:pt idx="344">
                  <c:v>1.0056860463977373</c:v>
                </c:pt>
                <c:pt idx="345">
                  <c:v>1.0077149445000944</c:v>
                </c:pt>
                <c:pt idx="346">
                  <c:v>1.0119236312174227</c:v>
                </c:pt>
                <c:pt idx="347">
                  <c:v>1.0187760424299448</c:v>
                </c:pt>
                <c:pt idx="348">
                  <c:v>1.0251661597651494</c:v>
                </c:pt>
                <c:pt idx="349">
                  <c:v>1.0412336148731078</c:v>
                </c:pt>
                <c:pt idx="350">
                  <c:v>1.0482483825942961</c:v>
                </c:pt>
                <c:pt idx="351">
                  <c:v>1.0541188944028703</c:v>
                </c:pt>
                <c:pt idx="352">
                  <c:v>1.0557981798895726</c:v>
                </c:pt>
                <c:pt idx="353">
                  <c:v>1.0868612048156505</c:v>
                </c:pt>
                <c:pt idx="354">
                  <c:v>1.1175596877375051</c:v>
                </c:pt>
                <c:pt idx="355">
                  <c:v>1.1348612900908188</c:v>
                </c:pt>
                <c:pt idx="356">
                  <c:v>1.1406156297938399</c:v>
                </c:pt>
                <c:pt idx="357">
                  <c:v>1.144745576771603</c:v>
                </c:pt>
                <c:pt idx="358">
                  <c:v>1.1688496083674034</c:v>
                </c:pt>
                <c:pt idx="359">
                  <c:v>1.1688496083674034</c:v>
                </c:pt>
                <c:pt idx="360">
                  <c:v>1.1688496083674034</c:v>
                </c:pt>
                <c:pt idx="361">
                  <c:v>1.1688496083674034</c:v>
                </c:pt>
                <c:pt idx="362">
                  <c:v>1.1688496083674034</c:v>
                </c:pt>
                <c:pt idx="363">
                  <c:v>1.1688496083674034</c:v>
                </c:pt>
                <c:pt idx="364">
                  <c:v>1.1688496083674034</c:v>
                </c:pt>
                <c:pt idx="365">
                  <c:v>1.1688496083674034</c:v>
                </c:pt>
                <c:pt idx="366">
                  <c:v>1.1736475987102493</c:v>
                </c:pt>
                <c:pt idx="367">
                  <c:v>1.1776168349350258</c:v>
                </c:pt>
                <c:pt idx="368">
                  <c:v>1.1843913743676071</c:v>
                </c:pt>
                <c:pt idx="369">
                  <c:v>1.1876224671672191</c:v>
                </c:pt>
                <c:pt idx="370">
                  <c:v>1.1914429028351758</c:v>
                </c:pt>
                <c:pt idx="371">
                  <c:v>1.2088896576522625</c:v>
                </c:pt>
                <c:pt idx="372">
                  <c:v>1.2088896576522625</c:v>
                </c:pt>
                <c:pt idx="373">
                  <c:v>1.2088896576522625</c:v>
                </c:pt>
                <c:pt idx="374">
                  <c:v>1.2103460663747889</c:v>
                </c:pt>
                <c:pt idx="375">
                  <c:v>1.2103460663747889</c:v>
                </c:pt>
                <c:pt idx="376">
                  <c:v>1.2103460663747889</c:v>
                </c:pt>
                <c:pt idx="377">
                  <c:v>1.2103460663747889</c:v>
                </c:pt>
                <c:pt idx="378">
                  <c:v>1.2103460663747889</c:v>
                </c:pt>
                <c:pt idx="379">
                  <c:v>1.2103460663747889</c:v>
                </c:pt>
                <c:pt idx="380">
                  <c:v>1.2138584494843558</c:v>
                </c:pt>
                <c:pt idx="381">
                  <c:v>1.2168392596789124</c:v>
                </c:pt>
                <c:pt idx="382">
                  <c:v>1.2232823294707116</c:v>
                </c:pt>
                <c:pt idx="383">
                  <c:v>1.2277776759791583</c:v>
                </c:pt>
                <c:pt idx="384">
                  <c:v>1.2320225335128536</c:v>
                </c:pt>
                <c:pt idx="385">
                  <c:v>1.2346642622202724</c:v>
                </c:pt>
                <c:pt idx="386">
                  <c:v>1.2346642622202724</c:v>
                </c:pt>
                <c:pt idx="387">
                  <c:v>1.2346642622202724</c:v>
                </c:pt>
                <c:pt idx="388">
                  <c:v>1.2346642622202724</c:v>
                </c:pt>
                <c:pt idx="389">
                  <c:v>1.2346642622202724</c:v>
                </c:pt>
                <c:pt idx="390">
                  <c:v>1.2346642622202724</c:v>
                </c:pt>
                <c:pt idx="391">
                  <c:v>1.2346642622202724</c:v>
                </c:pt>
                <c:pt idx="392">
                  <c:v>1.2346642622202724</c:v>
                </c:pt>
                <c:pt idx="393">
                  <c:v>1.2346642622202724</c:v>
                </c:pt>
                <c:pt idx="394">
                  <c:v>1.2346642622202724</c:v>
                </c:pt>
                <c:pt idx="395">
                  <c:v>1.2346642622202724</c:v>
                </c:pt>
                <c:pt idx="396">
                  <c:v>1.2346642622202724</c:v>
                </c:pt>
                <c:pt idx="397">
                  <c:v>1.2346642622202724</c:v>
                </c:pt>
                <c:pt idx="398">
                  <c:v>1.2346642622202724</c:v>
                </c:pt>
                <c:pt idx="399">
                  <c:v>1.2346642622202724</c:v>
                </c:pt>
                <c:pt idx="400">
                  <c:v>1.2346642622202724</c:v>
                </c:pt>
                <c:pt idx="401">
                  <c:v>1.2346642622202724</c:v>
                </c:pt>
                <c:pt idx="402">
                  <c:v>1.2346642622202724</c:v>
                </c:pt>
                <c:pt idx="403">
                  <c:v>1.2346642622202724</c:v>
                </c:pt>
                <c:pt idx="404">
                  <c:v>1.2346642622202724</c:v>
                </c:pt>
                <c:pt idx="405">
                  <c:v>1.2346642622202724</c:v>
                </c:pt>
                <c:pt idx="406">
                  <c:v>1.2346642622202724</c:v>
                </c:pt>
                <c:pt idx="407">
                  <c:v>1.2346642622202724</c:v>
                </c:pt>
                <c:pt idx="408">
                  <c:v>1.2346642622202724</c:v>
                </c:pt>
                <c:pt idx="409">
                  <c:v>1.2346642622202724</c:v>
                </c:pt>
                <c:pt idx="410">
                  <c:v>1.2346642622202724</c:v>
                </c:pt>
                <c:pt idx="411">
                  <c:v>1.2346642622202724</c:v>
                </c:pt>
                <c:pt idx="412">
                  <c:v>1.2346642622202724</c:v>
                </c:pt>
                <c:pt idx="413">
                  <c:v>1.2346642622202724</c:v>
                </c:pt>
                <c:pt idx="414">
                  <c:v>1.2346642622202724</c:v>
                </c:pt>
                <c:pt idx="415">
                  <c:v>1.2346642622202724</c:v>
                </c:pt>
                <c:pt idx="416">
                  <c:v>1.2346642622202724</c:v>
                </c:pt>
                <c:pt idx="417">
                  <c:v>1.2346642622202724</c:v>
                </c:pt>
                <c:pt idx="418">
                  <c:v>1.2346642622202724</c:v>
                </c:pt>
                <c:pt idx="419">
                  <c:v>1.2346642622202724</c:v>
                </c:pt>
                <c:pt idx="420">
                  <c:v>1.2346642622202724</c:v>
                </c:pt>
                <c:pt idx="421">
                  <c:v>1.2339666213893743</c:v>
                </c:pt>
                <c:pt idx="422">
                  <c:v>1.2339666213893743</c:v>
                </c:pt>
                <c:pt idx="423">
                  <c:v>1.2339666213893743</c:v>
                </c:pt>
                <c:pt idx="424">
                  <c:v>1.2339666213893743</c:v>
                </c:pt>
                <c:pt idx="425">
                  <c:v>1.2339666213893743</c:v>
                </c:pt>
                <c:pt idx="426">
                  <c:v>1.2339666213893743</c:v>
                </c:pt>
                <c:pt idx="427">
                  <c:v>1.2339666213893743</c:v>
                </c:pt>
                <c:pt idx="428">
                  <c:v>1.2339666213893743</c:v>
                </c:pt>
                <c:pt idx="429">
                  <c:v>1.2339666213893743</c:v>
                </c:pt>
                <c:pt idx="430">
                  <c:v>1.2339666213893743</c:v>
                </c:pt>
                <c:pt idx="431">
                  <c:v>1.2339666213893743</c:v>
                </c:pt>
                <c:pt idx="432">
                  <c:v>1.2215772066736277</c:v>
                </c:pt>
                <c:pt idx="433">
                  <c:v>1.184676328376723</c:v>
                </c:pt>
                <c:pt idx="434">
                  <c:v>1.1672922421852492</c:v>
                </c:pt>
                <c:pt idx="435">
                  <c:v>1.1612416638189904</c:v>
                </c:pt>
                <c:pt idx="436">
                  <c:v>1.1593190641155682</c:v>
                </c:pt>
                <c:pt idx="437">
                  <c:v>1.1579173222369876</c:v>
                </c:pt>
                <c:pt idx="438">
                  <c:v>1.1551815549440225</c:v>
                </c:pt>
                <c:pt idx="439">
                  <c:v>1.1425281107515786</c:v>
                </c:pt>
                <c:pt idx="440">
                  <c:v>1.1403117057565042</c:v>
                </c:pt>
                <c:pt idx="441">
                  <c:v>1.1387257060109552</c:v>
                </c:pt>
                <c:pt idx="442">
                  <c:v>1.1379241548992145</c:v>
                </c:pt>
                <c:pt idx="443">
                  <c:v>1.1367306033760354</c:v>
                </c:pt>
                <c:pt idx="444">
                  <c:v>1.1294831162295595</c:v>
                </c:pt>
                <c:pt idx="445">
                  <c:v>1.1367306033760354</c:v>
                </c:pt>
                <c:pt idx="446">
                  <c:v>1.1367306033760354</c:v>
                </c:pt>
                <c:pt idx="447">
                  <c:v>1.129460277571444</c:v>
                </c:pt>
                <c:pt idx="448">
                  <c:v>1.129460277571444</c:v>
                </c:pt>
                <c:pt idx="449">
                  <c:v>1.128662460406197</c:v>
                </c:pt>
                <c:pt idx="450">
                  <c:v>1.128662460406197</c:v>
                </c:pt>
                <c:pt idx="451">
                  <c:v>1.128662460406197</c:v>
                </c:pt>
                <c:pt idx="452">
                  <c:v>1.128662460406197</c:v>
                </c:pt>
                <c:pt idx="453">
                  <c:v>1.128662460406197</c:v>
                </c:pt>
                <c:pt idx="454">
                  <c:v>1.128662460406197</c:v>
                </c:pt>
                <c:pt idx="455">
                  <c:v>1.128662460406197</c:v>
                </c:pt>
                <c:pt idx="456">
                  <c:v>1.128662460406197</c:v>
                </c:pt>
                <c:pt idx="457">
                  <c:v>1.128662460406197</c:v>
                </c:pt>
              </c:numCache>
            </c:numRef>
          </c:val>
          <c:smooth val="0"/>
          <c:extLst>
            <c:ext xmlns:c16="http://schemas.microsoft.com/office/drawing/2014/chart" uri="{C3380CC4-5D6E-409C-BE32-E72D297353CC}">
              <c16:uniqueId val="{00000005-AC22-41F4-A914-B9BE69AE6336}"/>
            </c:ext>
          </c:extLst>
        </c:ser>
        <c:dLbls>
          <c:showLegendKey val="0"/>
          <c:showVal val="0"/>
          <c:showCatName val="0"/>
          <c:showSerName val="0"/>
          <c:showPercent val="0"/>
          <c:showBubbleSize val="0"/>
        </c:dLbls>
        <c:smooth val="0"/>
        <c:axId val="2029996367"/>
        <c:axId val="537195407"/>
      </c:lineChart>
      <c:dateAx>
        <c:axId val="2029996367"/>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37195407"/>
        <c:crosses val="autoZero"/>
        <c:auto val="1"/>
        <c:lblOffset val="100"/>
        <c:baseTimeUnit val="days"/>
      </c:dateAx>
      <c:valAx>
        <c:axId val="53719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crossAx val="2029996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BANCOS / UTIL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'Indice Bancos'!$AP$5</c:f>
              <c:strCache>
                <c:ptCount val="1"/>
                <c:pt idx="0">
                  <c:v>Ratio</c:v>
                </c:pt>
              </c:strCache>
            </c:strRef>
          </c:tx>
          <c:spPr>
            <a:ln w="9525" cap="rnd">
              <a:solidFill>
                <a:schemeClr val="accent1"/>
              </a:solidFill>
              <a:round/>
            </a:ln>
            <a:effectLst/>
          </c:spPr>
          <c:marker>
            <c:symbol val="none"/>
          </c:marker>
          <c:cat>
            <c:numRef>
              <c:f>'Indice Bancos'!$AO$58:$AO$1000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Bancos'!$AP$58:$AP$700</c:f>
              <c:numCache>
                <c:formatCode>_(* #,##0.00_);_(* \(#,##0.00\);_(* "-"??_);_(@_)</c:formatCode>
                <c:ptCount val="643"/>
                <c:pt idx="0">
                  <c:v>0.90630434315798047</c:v>
                </c:pt>
                <c:pt idx="1">
                  <c:v>0.88281226899007326</c:v>
                </c:pt>
                <c:pt idx="2">
                  <c:v>0.86794630485108293</c:v>
                </c:pt>
                <c:pt idx="3">
                  <c:v>0.79729521132343628</c:v>
                </c:pt>
                <c:pt idx="4">
                  <c:v>0.84955811741606935</c:v>
                </c:pt>
                <c:pt idx="5">
                  <c:v>0.86139180150962846</c:v>
                </c:pt>
                <c:pt idx="6">
                  <c:v>0.91606987403889151</c:v>
                </c:pt>
                <c:pt idx="7">
                  <c:v>0.93650080190920315</c:v>
                </c:pt>
                <c:pt idx="8">
                  <c:v>0.91227042609757647</c:v>
                </c:pt>
                <c:pt idx="9">
                  <c:v>0.88812158326760149</c:v>
                </c:pt>
                <c:pt idx="10">
                  <c:v>0.90464278548134658</c:v>
                </c:pt>
                <c:pt idx="11">
                  <c:v>0.92321444938895891</c:v>
                </c:pt>
                <c:pt idx="12">
                  <c:v>0.92012439840022675</c:v>
                </c:pt>
                <c:pt idx="13">
                  <c:v>0.92416287725089807</c:v>
                </c:pt>
                <c:pt idx="14">
                  <c:v>0.92029136809721301</c:v>
                </c:pt>
                <c:pt idx="15">
                  <c:v>0.94383594869312426</c:v>
                </c:pt>
                <c:pt idx="16">
                  <c:v>0.95106809888585087</c:v>
                </c:pt>
                <c:pt idx="17">
                  <c:v>0.90798691766991457</c:v>
                </c:pt>
                <c:pt idx="18">
                  <c:v>0.86932030311357478</c:v>
                </c:pt>
                <c:pt idx="19">
                  <c:v>0.80583507240873764</c:v>
                </c:pt>
                <c:pt idx="20">
                  <c:v>0.79415008316792968</c:v>
                </c:pt>
                <c:pt idx="21">
                  <c:v>0.796888812235795</c:v>
                </c:pt>
                <c:pt idx="22">
                  <c:v>0.83789524888940003</c:v>
                </c:pt>
                <c:pt idx="23">
                  <c:v>0.79939770586142911</c:v>
                </c:pt>
                <c:pt idx="24">
                  <c:v>0.83221672018329607</c:v>
                </c:pt>
                <c:pt idx="25">
                  <c:v>0.87976137699310186</c:v>
                </c:pt>
                <c:pt idx="26">
                  <c:v>0.88633397544452441</c:v>
                </c:pt>
                <c:pt idx="27">
                  <c:v>0.85538952827871517</c:v>
                </c:pt>
                <c:pt idx="28">
                  <c:v>0.87179192991815457</c:v>
                </c:pt>
                <c:pt idx="29">
                  <c:v>0.81870270048350435</c:v>
                </c:pt>
                <c:pt idx="30">
                  <c:v>0.79111998596971156</c:v>
                </c:pt>
                <c:pt idx="31">
                  <c:v>0.74393147590514308</c:v>
                </c:pt>
                <c:pt idx="32">
                  <c:v>0.70942455697924711</c:v>
                </c:pt>
                <c:pt idx="33">
                  <c:v>0.70393035409645821</c:v>
                </c:pt>
                <c:pt idx="34">
                  <c:v>0.67327264485661298</c:v>
                </c:pt>
                <c:pt idx="35">
                  <c:v>0.63178879337850735</c:v>
                </c:pt>
                <c:pt idx="36">
                  <c:v>0.61459738672895736</c:v>
                </c:pt>
                <c:pt idx="37">
                  <c:v>0.65995919184354646</c:v>
                </c:pt>
                <c:pt idx="38">
                  <c:v>0.68688028554160874</c:v>
                </c:pt>
                <c:pt idx="39">
                  <c:v>0.6995059306093051</c:v>
                </c:pt>
                <c:pt idx="40">
                  <c:v>0.69663901060574229</c:v>
                </c:pt>
                <c:pt idx="41">
                  <c:v>0.65532653780331107</c:v>
                </c:pt>
                <c:pt idx="42">
                  <c:v>0.71978477372765326</c:v>
                </c:pt>
                <c:pt idx="43">
                  <c:v>0.72976222127952328</c:v>
                </c:pt>
                <c:pt idx="44">
                  <c:v>0.69159353510771582</c:v>
                </c:pt>
                <c:pt idx="45">
                  <c:v>0.71851746727819266</c:v>
                </c:pt>
                <c:pt idx="46">
                  <c:v>0.74353478204481249</c:v>
                </c:pt>
                <c:pt idx="47">
                  <c:v>0.72935018257868711</c:v>
                </c:pt>
                <c:pt idx="48">
                  <c:v>0.69241684528422542</c:v>
                </c:pt>
                <c:pt idx="49">
                  <c:v>0.69848147631027535</c:v>
                </c:pt>
                <c:pt idx="50">
                  <c:v>0.67784857987967706</c:v>
                </c:pt>
                <c:pt idx="51">
                  <c:v>0.71640979049123521</c:v>
                </c:pt>
                <c:pt idx="52">
                  <c:v>0.74037197720865899</c:v>
                </c:pt>
                <c:pt idx="53">
                  <c:v>0.76408683716639481</c:v>
                </c:pt>
                <c:pt idx="54">
                  <c:v>0.771153402333011</c:v>
                </c:pt>
                <c:pt idx="55">
                  <c:v>0.78507922241268657</c:v>
                </c:pt>
                <c:pt idx="56">
                  <c:v>0.78605035660325828</c:v>
                </c:pt>
                <c:pt idx="57">
                  <c:v>0.80079438866827291</c:v>
                </c:pt>
                <c:pt idx="58">
                  <c:v>0.78812386203902851</c:v>
                </c:pt>
                <c:pt idx="59">
                  <c:v>0.77665598756398413</c:v>
                </c:pt>
                <c:pt idx="60">
                  <c:v>0.72938893866070931</c:v>
                </c:pt>
                <c:pt idx="61">
                  <c:v>0.69856034170766401</c:v>
                </c:pt>
                <c:pt idx="62">
                  <c:v>0.71998293258867974</c:v>
                </c:pt>
                <c:pt idx="63">
                  <c:v>0.72508073242527071</c:v>
                </c:pt>
                <c:pt idx="64">
                  <c:v>0.74920955546717705</c:v>
                </c:pt>
                <c:pt idx="65">
                  <c:v>0.78928733999219958</c:v>
                </c:pt>
                <c:pt idx="66">
                  <c:v>0.84341905433912889</c:v>
                </c:pt>
                <c:pt idx="67">
                  <c:v>0.85291790253182775</c:v>
                </c:pt>
                <c:pt idx="68">
                  <c:v>0.77092395271317649</c:v>
                </c:pt>
                <c:pt idx="69">
                  <c:v>0.7935880892397994</c:v>
                </c:pt>
                <c:pt idx="70">
                  <c:v>0.77154253187071942</c:v>
                </c:pt>
                <c:pt idx="71">
                  <c:v>0.78539277230015259</c:v>
                </c:pt>
                <c:pt idx="72">
                  <c:v>0.8232958344497785</c:v>
                </c:pt>
                <c:pt idx="73">
                  <c:v>0.79929360728553811</c:v>
                </c:pt>
                <c:pt idx="74">
                  <c:v>0.87285683906878664</c:v>
                </c:pt>
                <c:pt idx="75">
                  <c:v>0.91975413875150958</c:v>
                </c:pt>
                <c:pt idx="76">
                  <c:v>0.94913246341419255</c:v>
                </c:pt>
                <c:pt idx="77">
                  <c:v>0.99816930025043138</c:v>
                </c:pt>
                <c:pt idx="78">
                  <c:v>0.98401111816294706</c:v>
                </c:pt>
                <c:pt idx="79">
                  <c:v>0.95014972049640978</c:v>
                </c:pt>
                <c:pt idx="80">
                  <c:v>0.9236819872970391</c:v>
                </c:pt>
                <c:pt idx="81">
                  <c:v>0.98416046152397174</c:v>
                </c:pt>
                <c:pt idx="82">
                  <c:v>0.94250072724571421</c:v>
                </c:pt>
                <c:pt idx="83">
                  <c:v>1.0297575545055726</c:v>
                </c:pt>
                <c:pt idx="84">
                  <c:v>0.96863990398034372</c:v>
                </c:pt>
                <c:pt idx="85">
                  <c:v>0.87816527775741959</c:v>
                </c:pt>
                <c:pt idx="86">
                  <c:v>0.86265643857552254</c:v>
                </c:pt>
                <c:pt idx="87">
                  <c:v>0.84045621226562861</c:v>
                </c:pt>
                <c:pt idx="88">
                  <c:v>0.79051040267102557</c:v>
                </c:pt>
                <c:pt idx="89">
                  <c:v>0.72713599465345258</c:v>
                </c:pt>
                <c:pt idx="90">
                  <c:v>0.81223533303367923</c:v>
                </c:pt>
                <c:pt idx="91">
                  <c:v>0.78584914713316067</c:v>
                </c:pt>
                <c:pt idx="92">
                  <c:v>0.82590803768472687</c:v>
                </c:pt>
                <c:pt idx="93">
                  <c:v>0.84683586192311378</c:v>
                </c:pt>
                <c:pt idx="94">
                  <c:v>0.89678366995107406</c:v>
                </c:pt>
                <c:pt idx="95">
                  <c:v>0.78778598854976989</c:v>
                </c:pt>
                <c:pt idx="96">
                  <c:v>0.85913612108284954</c:v>
                </c:pt>
                <c:pt idx="97">
                  <c:v>0.88031257607698221</c:v>
                </c:pt>
                <c:pt idx="98">
                  <c:v>0.90119886769706226</c:v>
                </c:pt>
                <c:pt idx="99">
                  <c:v>0.92445303171185489</c:v>
                </c:pt>
                <c:pt idx="100">
                  <c:v>1.0034054057624435</c:v>
                </c:pt>
                <c:pt idx="101">
                  <c:v>0.98853690108186743</c:v>
                </c:pt>
                <c:pt idx="102">
                  <c:v>1.005481456639701</c:v>
                </c:pt>
                <c:pt idx="103">
                  <c:v>1.0310556433514115</c:v>
                </c:pt>
                <c:pt idx="104">
                  <c:v>1.0788970144891241</c:v>
                </c:pt>
                <c:pt idx="105">
                  <c:v>1.1159014250823505</c:v>
                </c:pt>
                <c:pt idx="106">
                  <c:v>1.0499800059792421</c:v>
                </c:pt>
                <c:pt idx="107">
                  <c:v>1.0428412597230252</c:v>
                </c:pt>
                <c:pt idx="108">
                  <c:v>1.0730863899800938</c:v>
                </c:pt>
                <c:pt idx="109">
                  <c:v>1.1376625343858433</c:v>
                </c:pt>
                <c:pt idx="110">
                  <c:v>1.0913930647356804</c:v>
                </c:pt>
                <c:pt idx="111">
                  <c:v>1.1037888168987986</c:v>
                </c:pt>
                <c:pt idx="112">
                  <c:v>1.076970248070126</c:v>
                </c:pt>
                <c:pt idx="113">
                  <c:v>1.0498109775914823</c:v>
                </c:pt>
                <c:pt idx="114">
                  <c:v>0.96330227361625553</c:v>
                </c:pt>
                <c:pt idx="115">
                  <c:v>0.87951789975138805</c:v>
                </c:pt>
                <c:pt idx="116">
                  <c:v>0.8475142267596254</c:v>
                </c:pt>
                <c:pt idx="117">
                  <c:v>0.83980611219386614</c:v>
                </c:pt>
                <c:pt idx="118">
                  <c:v>0.79319491468375125</c:v>
                </c:pt>
                <c:pt idx="119">
                  <c:v>0.87905813941716271</c:v>
                </c:pt>
                <c:pt idx="120">
                  <c:v>0.81246157877688829</c:v>
                </c:pt>
                <c:pt idx="121">
                  <c:v>0.86067676710408247</c:v>
                </c:pt>
                <c:pt idx="122">
                  <c:v>0.92248358582108325</c:v>
                </c:pt>
                <c:pt idx="123">
                  <c:v>0.86830379142580116</c:v>
                </c:pt>
                <c:pt idx="124">
                  <c:v>0.89371303678875846</c:v>
                </c:pt>
                <c:pt idx="125">
                  <c:v>0.83719638724728718</c:v>
                </c:pt>
                <c:pt idx="126">
                  <c:v>0.94820718940059046</c:v>
                </c:pt>
                <c:pt idx="127">
                  <c:v>0.97660099168583159</c:v>
                </c:pt>
                <c:pt idx="128">
                  <c:v>0.97644453408873721</c:v>
                </c:pt>
                <c:pt idx="129">
                  <c:v>0.96159780341374379</c:v>
                </c:pt>
                <c:pt idx="130">
                  <c:v>0.92737254478876319</c:v>
                </c:pt>
                <c:pt idx="131">
                  <c:v>0.95120830989371308</c:v>
                </c:pt>
                <c:pt idx="132">
                  <c:v>1.0236035191830339</c:v>
                </c:pt>
                <c:pt idx="133">
                  <c:v>1.0261442416270479</c:v>
                </c:pt>
                <c:pt idx="134">
                  <c:v>1.0607936400919213</c:v>
                </c:pt>
                <c:pt idx="135">
                  <c:v>1.0448201638675525</c:v>
                </c:pt>
                <c:pt idx="136">
                  <c:v>1.00262022631551</c:v>
                </c:pt>
                <c:pt idx="137">
                  <c:v>0.98331700266131394</c:v>
                </c:pt>
                <c:pt idx="138">
                  <c:v>1.0144178950558729</c:v>
                </c:pt>
                <c:pt idx="139">
                  <c:v>0.99936465149727982</c:v>
                </c:pt>
                <c:pt idx="140">
                  <c:v>1.0049141572977807</c:v>
                </c:pt>
                <c:pt idx="141">
                  <c:v>0.94006931486838574</c:v>
                </c:pt>
                <c:pt idx="142">
                  <c:v>0.88322158640676585</c:v>
                </c:pt>
                <c:pt idx="143">
                  <c:v>0.86144372794058688</c:v>
                </c:pt>
                <c:pt idx="144">
                  <c:v>0.83185818663260147</c:v>
                </c:pt>
                <c:pt idx="145">
                  <c:v>0.77864917351679974</c:v>
                </c:pt>
                <c:pt idx="146">
                  <c:v>0.72670266674044115</c:v>
                </c:pt>
                <c:pt idx="147">
                  <c:v>0.67593266354625181</c:v>
                </c:pt>
                <c:pt idx="148">
                  <c:v>0.7362537673549977</c:v>
                </c:pt>
                <c:pt idx="149">
                  <c:v>0.80148341631494802</c:v>
                </c:pt>
                <c:pt idx="150">
                  <c:v>0.814574775757268</c:v>
                </c:pt>
                <c:pt idx="151">
                  <c:v>0.86409868114649913</c:v>
                </c:pt>
                <c:pt idx="152">
                  <c:v>0.81414133246787757</c:v>
                </c:pt>
                <c:pt idx="153">
                  <c:v>0.81580596535589966</c:v>
                </c:pt>
                <c:pt idx="154">
                  <c:v>0.79220276695991299</c:v>
                </c:pt>
                <c:pt idx="155">
                  <c:v>0.82723419763090189</c:v>
                </c:pt>
                <c:pt idx="156">
                  <c:v>0.82830167263631882</c:v>
                </c:pt>
                <c:pt idx="157">
                  <c:v>0.79720653454950408</c:v>
                </c:pt>
                <c:pt idx="158">
                  <c:v>0.7815428454197193</c:v>
                </c:pt>
                <c:pt idx="159">
                  <c:v>0.76469780871694282</c:v>
                </c:pt>
                <c:pt idx="160">
                  <c:v>0.7799075144865758</c:v>
                </c:pt>
                <c:pt idx="161">
                  <c:v>0.81040222477116752</c:v>
                </c:pt>
                <c:pt idx="162">
                  <c:v>0.82425030863249549</c:v>
                </c:pt>
                <c:pt idx="163">
                  <c:v>0.83188674007042873</c:v>
                </c:pt>
                <c:pt idx="164">
                  <c:v>0.80723027342671638</c:v>
                </c:pt>
                <c:pt idx="165">
                  <c:v>0.81044300031311656</c:v>
                </c:pt>
                <c:pt idx="166">
                  <c:v>0.86104595783486237</c:v>
                </c:pt>
                <c:pt idx="167">
                  <c:v>0.87420324317250964</c:v>
                </c:pt>
                <c:pt idx="168">
                  <c:v>0.85362160639721985</c:v>
                </c:pt>
                <c:pt idx="169">
                  <c:v>0.80962214744974803</c:v>
                </c:pt>
                <c:pt idx="170">
                  <c:v>0.81703134697029645</c:v>
                </c:pt>
                <c:pt idx="171">
                  <c:v>0.83473251254407987</c:v>
                </c:pt>
                <c:pt idx="172">
                  <c:v>0.80239757303802406</c:v>
                </c:pt>
                <c:pt idx="173">
                  <c:v>0.83320277900042938</c:v>
                </c:pt>
                <c:pt idx="174">
                  <c:v>0.8869430996653771</c:v>
                </c:pt>
                <c:pt idx="175">
                  <c:v>0.92214414516328569</c:v>
                </c:pt>
                <c:pt idx="176">
                  <c:v>0.95514606209199615</c:v>
                </c:pt>
                <c:pt idx="177">
                  <c:v>0.97306672712105613</c:v>
                </c:pt>
                <c:pt idx="178">
                  <c:v>0.92767687194375459</c:v>
                </c:pt>
                <c:pt idx="179">
                  <c:v>0.89506747238783069</c:v>
                </c:pt>
                <c:pt idx="180">
                  <c:v>0.90114152145496274</c:v>
                </c:pt>
                <c:pt idx="181">
                  <c:v>0.85879701871315728</c:v>
                </c:pt>
                <c:pt idx="182">
                  <c:v>0.85670867183708621</c:v>
                </c:pt>
                <c:pt idx="183">
                  <c:v>0.85261079184667798</c:v>
                </c:pt>
                <c:pt idx="184">
                  <c:v>0.85153823042812382</c:v>
                </c:pt>
                <c:pt idx="185">
                  <c:v>0.83900660545440131</c:v>
                </c:pt>
                <c:pt idx="186">
                  <c:v>0.82540252615184206</c:v>
                </c:pt>
                <c:pt idx="187">
                  <c:v>0.80243977563055524</c:v>
                </c:pt>
                <c:pt idx="188">
                  <c:v>0.81489414704789565</c:v>
                </c:pt>
                <c:pt idx="189">
                  <c:v>0.84318707522481029</c:v>
                </c:pt>
                <c:pt idx="190">
                  <c:v>0.88148290163251986</c:v>
                </c:pt>
                <c:pt idx="191">
                  <c:v>0.87531181449073425</c:v>
                </c:pt>
                <c:pt idx="192">
                  <c:v>0.91303328252956317</c:v>
                </c:pt>
                <c:pt idx="193">
                  <c:v>0.8376334868442622</c:v>
                </c:pt>
                <c:pt idx="194">
                  <c:v>0.80065410547160043</c:v>
                </c:pt>
                <c:pt idx="195">
                  <c:v>0.81121539785318908</c:v>
                </c:pt>
                <c:pt idx="196">
                  <c:v>0.77472869606598671</c:v>
                </c:pt>
                <c:pt idx="197">
                  <c:v>0.75221852448109106</c:v>
                </c:pt>
                <c:pt idx="198">
                  <c:v>0.73617764132989127</c:v>
                </c:pt>
                <c:pt idx="199">
                  <c:v>0.75737885615488842</c:v>
                </c:pt>
                <c:pt idx="200">
                  <c:v>0.76960141762887557</c:v>
                </c:pt>
                <c:pt idx="201">
                  <c:v>0.79994177177784165</c:v>
                </c:pt>
                <c:pt idx="202">
                  <c:v>0.77912628192565703</c:v>
                </c:pt>
                <c:pt idx="203">
                  <c:v>0.75215826508047512</c:v>
                </c:pt>
                <c:pt idx="204">
                  <c:v>0.74761980010736218</c:v>
                </c:pt>
                <c:pt idx="205">
                  <c:v>0.72213848630533495</c:v>
                </c:pt>
                <c:pt idx="206">
                  <c:v>0.76801744333072652</c:v>
                </c:pt>
                <c:pt idx="207">
                  <c:v>0.7757840497017876</c:v>
                </c:pt>
                <c:pt idx="208">
                  <c:v>0.77242393472695403</c:v>
                </c:pt>
                <c:pt idx="209">
                  <c:v>0.77685754505905302</c:v>
                </c:pt>
                <c:pt idx="210">
                  <c:v>0.75726152129910562</c:v>
                </c:pt>
                <c:pt idx="211">
                  <c:v>0.76104060255747941</c:v>
                </c:pt>
                <c:pt idx="212">
                  <c:v>0.78530287880505323</c:v>
                </c:pt>
                <c:pt idx="213">
                  <c:v>0.71662287596745544</c:v>
                </c:pt>
                <c:pt idx="214">
                  <c:v>0.69553260363871106</c:v>
                </c:pt>
                <c:pt idx="215">
                  <c:v>0.67898205397662326</c:v>
                </c:pt>
                <c:pt idx="216">
                  <c:v>0.65957011120349085</c:v>
                </c:pt>
                <c:pt idx="217">
                  <c:v>0.59513765984274691</c:v>
                </c:pt>
                <c:pt idx="218">
                  <c:v>0.6218832818359048</c:v>
                </c:pt>
                <c:pt idx="219">
                  <c:v>0.68082676518127072</c:v>
                </c:pt>
                <c:pt idx="220">
                  <c:v>0.67716273225349366</c:v>
                </c:pt>
                <c:pt idx="221">
                  <c:v>0.65341075077224653</c:v>
                </c:pt>
                <c:pt idx="222">
                  <c:v>0.60658453379078392</c:v>
                </c:pt>
                <c:pt idx="223">
                  <c:v>0.59378756724255111</c:v>
                </c:pt>
                <c:pt idx="224">
                  <c:v>0.61705296326295278</c:v>
                </c:pt>
                <c:pt idx="225">
                  <c:v>0.60954196220982537</c:v>
                </c:pt>
                <c:pt idx="226">
                  <c:v>0.63606713498153911</c:v>
                </c:pt>
                <c:pt idx="227">
                  <c:v>0.66315713211900307</c:v>
                </c:pt>
                <c:pt idx="228">
                  <c:v>0.65793800036108163</c:v>
                </c:pt>
                <c:pt idx="229">
                  <c:v>0.64317997373900249</c:v>
                </c:pt>
                <c:pt idx="230">
                  <c:v>0.60756434724654595</c:v>
                </c:pt>
                <c:pt idx="231">
                  <c:v>0.58738503634318184</c:v>
                </c:pt>
                <c:pt idx="232">
                  <c:v>0.62139055888606964</c:v>
                </c:pt>
                <c:pt idx="233">
                  <c:v>0.61529248903566647</c:v>
                </c:pt>
                <c:pt idx="234">
                  <c:v>0.61846693342772652</c:v>
                </c:pt>
                <c:pt idx="235">
                  <c:v>0.59088263554338694</c:v>
                </c:pt>
                <c:pt idx="236">
                  <c:v>0.58453446952271393</c:v>
                </c:pt>
                <c:pt idx="237">
                  <c:v>0.57430312043571086</c:v>
                </c:pt>
                <c:pt idx="238">
                  <c:v>0.568460136257395</c:v>
                </c:pt>
                <c:pt idx="239">
                  <c:v>0.54417299882567383</c:v>
                </c:pt>
                <c:pt idx="240">
                  <c:v>0.54188215340580215</c:v>
                </c:pt>
                <c:pt idx="241">
                  <c:v>0.53876232846722172</c:v>
                </c:pt>
                <c:pt idx="242">
                  <c:v>0.54499626340342089</c:v>
                </c:pt>
                <c:pt idx="243">
                  <c:v>0.55419361140258439</c:v>
                </c:pt>
                <c:pt idx="244">
                  <c:v>0.56966939090896396</c:v>
                </c:pt>
                <c:pt idx="245">
                  <c:v>0.53799617377399311</c:v>
                </c:pt>
                <c:pt idx="246">
                  <c:v>0.56015727107365687</c:v>
                </c:pt>
                <c:pt idx="247">
                  <c:v>0.50444929809259142</c:v>
                </c:pt>
                <c:pt idx="248">
                  <c:v>0.49805052625680629</c:v>
                </c:pt>
                <c:pt idx="249">
                  <c:v>0.50079405393967924</c:v>
                </c:pt>
                <c:pt idx="250">
                  <c:v>0.51456807920820058</c:v>
                </c:pt>
                <c:pt idx="251">
                  <c:v>0.46276337882627755</c:v>
                </c:pt>
                <c:pt idx="252">
                  <c:v>0.44534321563059331</c:v>
                </c:pt>
                <c:pt idx="253">
                  <c:v>0.44978417780315505</c:v>
                </c:pt>
                <c:pt idx="254">
                  <c:v>0.41215356477973014</c:v>
                </c:pt>
                <c:pt idx="255">
                  <c:v>0.42015703544223276</c:v>
                </c:pt>
                <c:pt idx="256">
                  <c:v>0.40311354054723014</c:v>
                </c:pt>
                <c:pt idx="257">
                  <c:v>0.40409776307109446</c:v>
                </c:pt>
                <c:pt idx="258">
                  <c:v>0.39326623960900825</c:v>
                </c:pt>
                <c:pt idx="259">
                  <c:v>0.41162533456636063</c:v>
                </c:pt>
                <c:pt idx="260">
                  <c:v>0.40886450296351495</c:v>
                </c:pt>
                <c:pt idx="261">
                  <c:v>0.43635643900578469</c:v>
                </c:pt>
                <c:pt idx="262">
                  <c:v>0.5034267513752444</c:v>
                </c:pt>
                <c:pt idx="263">
                  <c:v>0.58268038687326851</c:v>
                </c:pt>
                <c:pt idx="264">
                  <c:v>0.52308496162982165</c:v>
                </c:pt>
                <c:pt idx="265">
                  <c:v>0.52299912497193435</c:v>
                </c:pt>
                <c:pt idx="266">
                  <c:v>0.4913598155810982</c:v>
                </c:pt>
                <c:pt idx="267">
                  <c:v>0.50616788930249867</c:v>
                </c:pt>
                <c:pt idx="268">
                  <c:v>0.52771396381207358</c:v>
                </c:pt>
                <c:pt idx="269">
                  <c:v>0.53772399705917173</c:v>
                </c:pt>
                <c:pt idx="270">
                  <c:v>0.56013998896672468</c:v>
                </c:pt>
                <c:pt idx="271">
                  <c:v>0.54382139426139042</c:v>
                </c:pt>
                <c:pt idx="272">
                  <c:v>0.52881697132038807</c:v>
                </c:pt>
                <c:pt idx="273">
                  <c:v>0.50729569622852388</c:v>
                </c:pt>
                <c:pt idx="274">
                  <c:v>0.50935305767000527</c:v>
                </c:pt>
                <c:pt idx="275">
                  <c:v>0.51902981579707508</c:v>
                </c:pt>
                <c:pt idx="276">
                  <c:v>0.50512747278139147</c:v>
                </c:pt>
                <c:pt idx="277">
                  <c:v>0.46233948445086209</c:v>
                </c:pt>
                <c:pt idx="278">
                  <c:v>0.4597148586196404</c:v>
                </c:pt>
                <c:pt idx="279">
                  <c:v>0.44909026644775274</c:v>
                </c:pt>
                <c:pt idx="280">
                  <c:v>0.42993896744273585</c:v>
                </c:pt>
                <c:pt idx="281">
                  <c:v>0.43194733281865039</c:v>
                </c:pt>
                <c:pt idx="282">
                  <c:v>0.43205056169073108</c:v>
                </c:pt>
                <c:pt idx="283">
                  <c:v>0.51896724794569893</c:v>
                </c:pt>
                <c:pt idx="284">
                  <c:v>0.58216293055319723</c:v>
                </c:pt>
                <c:pt idx="285">
                  <c:v>0.57330431300746976</c:v>
                </c:pt>
                <c:pt idx="286">
                  <c:v>0.58945040485682176</c:v>
                </c:pt>
                <c:pt idx="287">
                  <c:v>0.575053658217071</c:v>
                </c:pt>
                <c:pt idx="288">
                  <c:v>0.60288518453109707</c:v>
                </c:pt>
                <c:pt idx="289">
                  <c:v>0.60613032015014667</c:v>
                </c:pt>
                <c:pt idx="290">
                  <c:v>0.62147679968387504</c:v>
                </c:pt>
                <c:pt idx="291">
                  <c:v>0.61973511902006595</c:v>
                </c:pt>
                <c:pt idx="292">
                  <c:v>0.61781900141493462</c:v>
                </c:pt>
                <c:pt idx="293">
                  <c:v>0.54021824653527395</c:v>
                </c:pt>
                <c:pt idx="294">
                  <c:v>0.58417194438088682</c:v>
                </c:pt>
                <c:pt idx="295">
                  <c:v>0.63491260860888743</c:v>
                </c:pt>
                <c:pt idx="296">
                  <c:v>0.62138812277203881</c:v>
                </c:pt>
                <c:pt idx="297">
                  <c:v>0.61086552301138874</c:v>
                </c:pt>
                <c:pt idx="298">
                  <c:v>0.60302361315604547</c:v>
                </c:pt>
                <c:pt idx="299">
                  <c:v>0.5478323710093902</c:v>
                </c:pt>
                <c:pt idx="300">
                  <c:v>0.52490378184686826</c:v>
                </c:pt>
                <c:pt idx="301">
                  <c:v>0.45660917189041711</c:v>
                </c:pt>
                <c:pt idx="302">
                  <c:v>0.43803939807913805</c:v>
                </c:pt>
                <c:pt idx="303">
                  <c:v>0.49833390921827064</c:v>
                </c:pt>
                <c:pt idx="304">
                  <c:v>0.5553383550048232</c:v>
                </c:pt>
                <c:pt idx="305">
                  <c:v>0.5382874010384604</c:v>
                </c:pt>
                <c:pt idx="306">
                  <c:v>0.53864694006751568</c:v>
                </c:pt>
                <c:pt idx="307">
                  <c:v>0.45397777417541763</c:v>
                </c:pt>
                <c:pt idx="308">
                  <c:v>0.55009642297521277</c:v>
                </c:pt>
                <c:pt idx="309">
                  <c:v>0.50057133566603862</c:v>
                </c:pt>
                <c:pt idx="310">
                  <c:v>0.45664893085192765</c:v>
                </c:pt>
                <c:pt idx="311">
                  <c:v>0.49406620510259663</c:v>
                </c:pt>
                <c:pt idx="312">
                  <c:v>0.46308991361782559</c:v>
                </c:pt>
                <c:pt idx="313">
                  <c:v>0.46409884699820286</c:v>
                </c:pt>
                <c:pt idx="314">
                  <c:v>0.4520352436915886</c:v>
                </c:pt>
                <c:pt idx="315">
                  <c:v>0.48048696390899309</c:v>
                </c:pt>
                <c:pt idx="316">
                  <c:v>0.54312888801286308</c:v>
                </c:pt>
                <c:pt idx="317">
                  <c:v>0.56060236897568405</c:v>
                </c:pt>
                <c:pt idx="318">
                  <c:v>0.55709345194837534</c:v>
                </c:pt>
                <c:pt idx="319">
                  <c:v>0.58163512595348088</c:v>
                </c:pt>
                <c:pt idx="320">
                  <c:v>0.62646121900226459</c:v>
                </c:pt>
                <c:pt idx="321">
                  <c:v>0.68561885895984198</c:v>
                </c:pt>
                <c:pt idx="322">
                  <c:v>0.77490515257447168</c:v>
                </c:pt>
                <c:pt idx="323">
                  <c:v>0.79907066841495944</c:v>
                </c:pt>
                <c:pt idx="324">
                  <c:v>0.76888699956893425</c:v>
                </c:pt>
                <c:pt idx="325">
                  <c:v>0.7607498751664763</c:v>
                </c:pt>
                <c:pt idx="326">
                  <c:v>0.68579119831937063</c:v>
                </c:pt>
                <c:pt idx="327">
                  <c:v>0.75258901424812341</c:v>
                </c:pt>
                <c:pt idx="328">
                  <c:v>0.79461575189192302</c:v>
                </c:pt>
                <c:pt idx="329">
                  <c:v>0.78424064682631012</c:v>
                </c:pt>
                <c:pt idx="330">
                  <c:v>0.80184058384907919</c:v>
                </c:pt>
                <c:pt idx="331">
                  <c:v>0.84589968550277472</c:v>
                </c:pt>
                <c:pt idx="332">
                  <c:v>0.87845548197271328</c:v>
                </c:pt>
                <c:pt idx="333">
                  <c:v>0.86544122658601075</c:v>
                </c:pt>
                <c:pt idx="334">
                  <c:v>0.88820897974567892</c:v>
                </c:pt>
                <c:pt idx="335">
                  <c:v>0.88073235034186337</c:v>
                </c:pt>
                <c:pt idx="336">
                  <c:v>0.88943108271032734</c:v>
                </c:pt>
                <c:pt idx="337">
                  <c:v>0.88579350305851801</c:v>
                </c:pt>
                <c:pt idx="338">
                  <c:v>0.8301423240159993</c:v>
                </c:pt>
                <c:pt idx="339">
                  <c:v>0.79328406298099718</c:v>
                </c:pt>
                <c:pt idx="340">
                  <c:v>0.76983703904474232</c:v>
                </c:pt>
                <c:pt idx="341">
                  <c:v>0.82060569150031548</c:v>
                </c:pt>
                <c:pt idx="342">
                  <c:v>0.83250618791875231</c:v>
                </c:pt>
                <c:pt idx="343">
                  <c:v>0.83752010453805381</c:v>
                </c:pt>
                <c:pt idx="344">
                  <c:v>0.84296661443233178</c:v>
                </c:pt>
                <c:pt idx="345">
                  <c:v>0.90148208983032085</c:v>
                </c:pt>
                <c:pt idx="346">
                  <c:v>0.92090056886575189</c:v>
                </c:pt>
                <c:pt idx="347">
                  <c:v>0.96815310966231194</c:v>
                </c:pt>
                <c:pt idx="348">
                  <c:v>0.97842362798571936</c:v>
                </c:pt>
                <c:pt idx="349">
                  <c:v>0.98283723819456603</c:v>
                </c:pt>
                <c:pt idx="350">
                  <c:v>1.0573808151817796</c:v>
                </c:pt>
                <c:pt idx="351">
                  <c:v>1.0134558169620687</c:v>
                </c:pt>
                <c:pt idx="352">
                  <c:v>1.0067432751169427</c:v>
                </c:pt>
                <c:pt idx="353">
                  <c:v>1.0452468322626862</c:v>
                </c:pt>
                <c:pt idx="354">
                  <c:v>1.0754053478245569</c:v>
                </c:pt>
                <c:pt idx="355">
                  <c:v>1.0972661637918022</c:v>
                </c:pt>
                <c:pt idx="356">
                  <c:v>1.0091907311053094</c:v>
                </c:pt>
                <c:pt idx="357">
                  <c:v>1.0373343306463105</c:v>
                </c:pt>
                <c:pt idx="358">
                  <c:v>0.94555178183005928</c:v>
                </c:pt>
                <c:pt idx="359">
                  <c:v>0.87554046338858127</c:v>
                </c:pt>
                <c:pt idx="360">
                  <c:v>0.88687243236448055</c:v>
                </c:pt>
                <c:pt idx="361">
                  <c:v>0.89763476781103047</c:v>
                </c:pt>
                <c:pt idx="362">
                  <c:v>0.88688329404310551</c:v>
                </c:pt>
                <c:pt idx="363">
                  <c:v>0.99444799432384912</c:v>
                </c:pt>
                <c:pt idx="364">
                  <c:v>0.99442864244141893</c:v>
                </c:pt>
                <c:pt idx="365">
                  <c:v>1.0145928377499722</c:v>
                </c:pt>
                <c:pt idx="366">
                  <c:v>1.1259410450609917</c:v>
                </c:pt>
                <c:pt idx="367">
                  <c:v>1.1672526920188904</c:v>
                </c:pt>
                <c:pt idx="368">
                  <c:v>1.1528883526467273</c:v>
                </c:pt>
                <c:pt idx="369">
                  <c:v>1.1032439935873377</c:v>
                </c:pt>
                <c:pt idx="370">
                  <c:v>1.108920881022684</c:v>
                </c:pt>
                <c:pt idx="371">
                  <c:v>1.0258667361226794</c:v>
                </c:pt>
                <c:pt idx="372">
                  <c:v>1.0357482988784945</c:v>
                </c:pt>
                <c:pt idx="373">
                  <c:v>1.0948043769181446</c:v>
                </c:pt>
                <c:pt idx="374">
                  <c:v>1.0653626243102334</c:v>
                </c:pt>
                <c:pt idx="375">
                  <c:v>1.0642973404426344</c:v>
                </c:pt>
                <c:pt idx="376">
                  <c:v>1.0475979967429645</c:v>
                </c:pt>
                <c:pt idx="377">
                  <c:v>1.0482114982812036</c:v>
                </c:pt>
                <c:pt idx="378">
                  <c:v>1.049348634239136</c:v>
                </c:pt>
                <c:pt idx="379">
                  <c:v>1.1472743083396424</c:v>
                </c:pt>
                <c:pt idx="380">
                  <c:v>1.1548772858137211</c:v>
                </c:pt>
                <c:pt idx="381">
                  <c:v>1.226781482385408</c:v>
                </c:pt>
                <c:pt idx="382">
                  <c:v>1.2077172101022293</c:v>
                </c:pt>
                <c:pt idx="383">
                  <c:v>1.0920729160012386</c:v>
                </c:pt>
                <c:pt idx="384">
                  <c:v>1.0257792174891638</c:v>
                </c:pt>
                <c:pt idx="385">
                  <c:v>1.0290979330641401</c:v>
                </c:pt>
                <c:pt idx="386">
                  <c:v>1.000767976826008</c:v>
                </c:pt>
                <c:pt idx="387">
                  <c:v>0.97469311188791996</c:v>
                </c:pt>
                <c:pt idx="388">
                  <c:v>0.9679214109469938</c:v>
                </c:pt>
                <c:pt idx="389">
                  <c:v>0.93950931408700711</c:v>
                </c:pt>
                <c:pt idx="390">
                  <c:v>0.96927291887543443</c:v>
                </c:pt>
                <c:pt idx="391">
                  <c:v>0.93506967387223627</c:v>
                </c:pt>
                <c:pt idx="392">
                  <c:v>0.94302857431673781</c:v>
                </c:pt>
                <c:pt idx="393">
                  <c:v>0.9026635312352348</c:v>
                </c:pt>
                <c:pt idx="394">
                  <c:v>0.91864161098544728</c:v>
                </c:pt>
                <c:pt idx="395">
                  <c:v>0.86763840377737766</c:v>
                </c:pt>
                <c:pt idx="396">
                  <c:v>0.89816836591087179</c:v>
                </c:pt>
                <c:pt idx="397">
                  <c:v>0.88275416959712472</c:v>
                </c:pt>
                <c:pt idx="398">
                  <c:v>0.84579842220417856</c:v>
                </c:pt>
                <c:pt idx="399">
                  <c:v>0.77705226480518808</c:v>
                </c:pt>
                <c:pt idx="400">
                  <c:v>0.82934851371645224</c:v>
                </c:pt>
                <c:pt idx="401">
                  <c:v>0.74316986029543519</c:v>
                </c:pt>
                <c:pt idx="402">
                  <c:v>0.72965959443436168</c:v>
                </c:pt>
                <c:pt idx="403">
                  <c:v>0.74524511796205162</c:v>
                </c:pt>
                <c:pt idx="404">
                  <c:v>0.73684421311132864</c:v>
                </c:pt>
                <c:pt idx="405">
                  <c:v>0.78277753472972877</c:v>
                </c:pt>
                <c:pt idx="406">
                  <c:v>0.7896288738013606</c:v>
                </c:pt>
                <c:pt idx="407">
                  <c:v>0.85390746505934423</c:v>
                </c:pt>
                <c:pt idx="408">
                  <c:v>0.90520523391591423</c:v>
                </c:pt>
                <c:pt idx="409">
                  <c:v>0.89529000931529035</c:v>
                </c:pt>
                <c:pt idx="410">
                  <c:v>0.82768788087996581</c:v>
                </c:pt>
                <c:pt idx="411">
                  <c:v>0.77009475795431404</c:v>
                </c:pt>
                <c:pt idx="412">
                  <c:v>0.82860577510998323</c:v>
                </c:pt>
                <c:pt idx="413">
                  <c:v>0.78749028992749981</c:v>
                </c:pt>
                <c:pt idx="414">
                  <c:v>0.78209939081201774</c:v>
                </c:pt>
                <c:pt idx="415">
                  <c:v>0.83017006198955856</c:v>
                </c:pt>
                <c:pt idx="416">
                  <c:v>0.84035405725734824</c:v>
                </c:pt>
                <c:pt idx="417">
                  <c:v>0.86351978435363397</c:v>
                </c:pt>
                <c:pt idx="418">
                  <c:v>0.91964823800791318</c:v>
                </c:pt>
                <c:pt idx="419">
                  <c:v>0.91587158624330078</c:v>
                </c:pt>
                <c:pt idx="420">
                  <c:v>0.91564299137156346</c:v>
                </c:pt>
                <c:pt idx="421">
                  <c:v>0.90807040298156705</c:v>
                </c:pt>
                <c:pt idx="422">
                  <c:v>0.87955198981554228</c:v>
                </c:pt>
                <c:pt idx="423">
                  <c:v>0.80371945912133602</c:v>
                </c:pt>
                <c:pt idx="424">
                  <c:v>0.84004412673918172</c:v>
                </c:pt>
                <c:pt idx="425">
                  <c:v>0.77991006866073875</c:v>
                </c:pt>
                <c:pt idx="426">
                  <c:v>0.72932406534154404</c:v>
                </c:pt>
                <c:pt idx="427">
                  <c:v>0.66806814892334865</c:v>
                </c:pt>
                <c:pt idx="428">
                  <c:v>0.67625880675331929</c:v>
                </c:pt>
                <c:pt idx="429">
                  <c:v>0.66829114257037048</c:v>
                </c:pt>
                <c:pt idx="430">
                  <c:v>0.71195872626600987</c:v>
                </c:pt>
                <c:pt idx="431">
                  <c:v>0.75926306461481663</c:v>
                </c:pt>
                <c:pt idx="432">
                  <c:v>0.81395005648163699</c:v>
                </c:pt>
                <c:pt idx="433">
                  <c:v>0.75307005215811906</c:v>
                </c:pt>
                <c:pt idx="434">
                  <c:v>0.73681288872123651</c:v>
                </c:pt>
                <c:pt idx="435">
                  <c:v>0.76063620870133952</c:v>
                </c:pt>
                <c:pt idx="436">
                  <c:v>0.76803387376213106</c:v>
                </c:pt>
                <c:pt idx="437">
                  <c:v>0.8033233343178654</c:v>
                </c:pt>
                <c:pt idx="438">
                  <c:v>0.87868880098369373</c:v>
                </c:pt>
                <c:pt idx="439">
                  <c:v>0.87712205535517729</c:v>
                </c:pt>
                <c:pt idx="440">
                  <c:v>0.93595844121449367</c:v>
                </c:pt>
                <c:pt idx="441">
                  <c:v>0.95312431435668132</c:v>
                </c:pt>
                <c:pt idx="442">
                  <c:v>0.94761066100424629</c:v>
                </c:pt>
                <c:pt idx="443">
                  <c:v>0.97844948767430373</c:v>
                </c:pt>
                <c:pt idx="444">
                  <c:v>0.98916261350719326</c:v>
                </c:pt>
                <c:pt idx="445">
                  <c:v>0.96316829660369407</c:v>
                </c:pt>
                <c:pt idx="446">
                  <c:v>0.92326243655357398</c:v>
                </c:pt>
                <c:pt idx="447">
                  <c:v>0.91564547997221535</c:v>
                </c:pt>
                <c:pt idx="448">
                  <c:v>0.90550912363888503</c:v>
                </c:pt>
                <c:pt idx="449">
                  <c:v>0.87972367358647596</c:v>
                </c:pt>
                <c:pt idx="450">
                  <c:v>0.84290163365311921</c:v>
                </c:pt>
                <c:pt idx="451">
                  <c:v>0.84971422586039036</c:v>
                </c:pt>
                <c:pt idx="452">
                  <c:v>0.85485103253093597</c:v>
                </c:pt>
                <c:pt idx="453">
                  <c:v>0.83180927417107153</c:v>
                </c:pt>
                <c:pt idx="454">
                  <c:v>0.81828124672144142</c:v>
                </c:pt>
                <c:pt idx="455">
                  <c:v>0.79510310446973931</c:v>
                </c:pt>
                <c:pt idx="456">
                  <c:v>0.79376000844931505</c:v>
                </c:pt>
                <c:pt idx="457">
                  <c:v>#N/A</c:v>
                </c:pt>
              </c:numCache>
            </c:numRef>
          </c:val>
          <c:smooth val="0"/>
          <c:extLst>
            <c:ext xmlns:c16="http://schemas.microsoft.com/office/drawing/2014/chart" uri="{C3380CC4-5D6E-409C-BE32-E72D297353CC}">
              <c16:uniqueId val="{00000000-E394-4AAD-8FFD-91564D5DD3B2}"/>
            </c:ext>
          </c:extLst>
        </c:ser>
        <c:ser>
          <c:idx val="1"/>
          <c:order val="1"/>
          <c:tx>
            <c:strRef>
              <c:f>'Indice Bancos'!$AQ$5</c:f>
              <c:strCache>
                <c:ptCount val="1"/>
                <c:pt idx="0">
                  <c:v>Q10</c:v>
                </c:pt>
              </c:strCache>
            </c:strRef>
          </c:tx>
          <c:spPr>
            <a:ln w="12700" cap="rnd">
              <a:solidFill>
                <a:schemeClr val="accent3">
                  <a:lumMod val="75000"/>
                </a:schemeClr>
              </a:solidFill>
              <a:round/>
            </a:ln>
            <a:effectLst/>
          </c:spPr>
          <c:marker>
            <c:symbol val="none"/>
          </c:marker>
          <c:cat>
            <c:numRef>
              <c:f>'Indice Bancos'!$AO$58:$AO$1000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Bancos'!$AQ$58:$AQ$1000</c:f>
              <c:numCache>
                <c:formatCode>General</c:formatCode>
                <c:ptCount val="943"/>
                <c:pt idx="0">
                  <c:v>0.90949957824118144</c:v>
                </c:pt>
                <c:pt idx="1">
                  <c:v>0.90655202668267609</c:v>
                </c:pt>
                <c:pt idx="2">
                  <c:v>0.90052455120203678</c:v>
                </c:pt>
                <c:pt idx="3">
                  <c:v>0.88451927730064805</c:v>
                </c:pt>
                <c:pt idx="4">
                  <c:v>0.88175840750345968</c:v>
                </c:pt>
                <c:pt idx="5">
                  <c:v>0.87312987786687035</c:v>
                </c:pt>
                <c:pt idx="6">
                  <c:v>0.87095436235223456</c:v>
                </c:pt>
                <c:pt idx="7">
                  <c:v>0.87095436235223456</c:v>
                </c:pt>
                <c:pt idx="8">
                  <c:v>0.87095436235223456</c:v>
                </c:pt>
                <c:pt idx="9">
                  <c:v>0.87095436235223456</c:v>
                </c:pt>
                <c:pt idx="10">
                  <c:v>0.87095436235223456</c:v>
                </c:pt>
                <c:pt idx="11">
                  <c:v>0.87095436235223456</c:v>
                </c:pt>
                <c:pt idx="12">
                  <c:v>0.87095436235223456</c:v>
                </c:pt>
                <c:pt idx="13">
                  <c:v>0.87095436235223456</c:v>
                </c:pt>
                <c:pt idx="14">
                  <c:v>0.87095436235223456</c:v>
                </c:pt>
                <c:pt idx="15">
                  <c:v>0.87190007723177398</c:v>
                </c:pt>
                <c:pt idx="16">
                  <c:v>0.87190007723177398</c:v>
                </c:pt>
                <c:pt idx="17">
                  <c:v>0.87190007723177398</c:v>
                </c:pt>
                <c:pt idx="18">
                  <c:v>0.87190007723177398</c:v>
                </c:pt>
                <c:pt idx="19">
                  <c:v>0.86947004458593968</c:v>
                </c:pt>
                <c:pt idx="20">
                  <c:v>0.86808370467733209</c:v>
                </c:pt>
                <c:pt idx="21">
                  <c:v>0.86623005210950055</c:v>
                </c:pt>
                <c:pt idx="22">
                  <c:v>0.86185655709470921</c:v>
                </c:pt>
                <c:pt idx="23">
                  <c:v>0.8507414858254253</c:v>
                </c:pt>
                <c:pt idx="24">
                  <c:v>0.83906153574206699</c:v>
                </c:pt>
                <c:pt idx="25">
                  <c:v>0.83278457305390652</c:v>
                </c:pt>
                <c:pt idx="26">
                  <c:v>0.83278457305390652</c:v>
                </c:pt>
                <c:pt idx="27">
                  <c:v>0.83278457305390652</c:v>
                </c:pt>
                <c:pt idx="28">
                  <c:v>0.83278457305390652</c:v>
                </c:pt>
                <c:pt idx="29">
                  <c:v>0.83278457305390652</c:v>
                </c:pt>
                <c:pt idx="30">
                  <c:v>0.82005410245348354</c:v>
                </c:pt>
                <c:pt idx="31">
                  <c:v>0.80712183521621428</c:v>
                </c:pt>
                <c:pt idx="32">
                  <c:v>0.80004144251615994</c:v>
                </c:pt>
                <c:pt idx="33">
                  <c:v>0.79750546077723561</c:v>
                </c:pt>
                <c:pt idx="34">
                  <c:v>0.79692945214455913</c:v>
                </c:pt>
                <c:pt idx="35">
                  <c:v>0.79442395607471616</c:v>
                </c:pt>
                <c:pt idx="36">
                  <c:v>0.79142299568953334</c:v>
                </c:pt>
                <c:pt idx="37">
                  <c:v>0.74865032691159994</c:v>
                </c:pt>
                <c:pt idx="38">
                  <c:v>0.71287524887183673</c:v>
                </c:pt>
                <c:pt idx="39">
                  <c:v>0.70447977438473708</c:v>
                </c:pt>
                <c:pt idx="40">
                  <c:v>0.69994837295802037</c:v>
                </c:pt>
                <c:pt idx="41">
                  <c:v>0.69692570260609854</c:v>
                </c:pt>
                <c:pt idx="42">
                  <c:v>0.68785615804802214</c:v>
                </c:pt>
                <c:pt idx="43">
                  <c:v>0.68785615804802214</c:v>
                </c:pt>
                <c:pt idx="44">
                  <c:v>0.68785615804802214</c:v>
                </c:pt>
                <c:pt idx="45">
                  <c:v>0.68735161049821947</c:v>
                </c:pt>
                <c:pt idx="46">
                  <c:v>0.68735161049821947</c:v>
                </c:pt>
                <c:pt idx="47">
                  <c:v>0.68735161049821947</c:v>
                </c:pt>
                <c:pt idx="48">
                  <c:v>0.68735161049821947</c:v>
                </c:pt>
                <c:pt idx="49">
                  <c:v>0.68735161049821947</c:v>
                </c:pt>
                <c:pt idx="50">
                  <c:v>0.68735161049821947</c:v>
                </c:pt>
                <c:pt idx="51">
                  <c:v>0.67875175044587022</c:v>
                </c:pt>
                <c:pt idx="52">
                  <c:v>0.67875175044587022</c:v>
                </c:pt>
                <c:pt idx="53">
                  <c:v>0.67875175044587022</c:v>
                </c:pt>
                <c:pt idx="54">
                  <c:v>0.67875175044587022</c:v>
                </c:pt>
                <c:pt idx="55">
                  <c:v>0.67875175044587022</c:v>
                </c:pt>
                <c:pt idx="56">
                  <c:v>0.67875175044587022</c:v>
                </c:pt>
                <c:pt idx="57">
                  <c:v>0.67875175044587022</c:v>
                </c:pt>
                <c:pt idx="58">
                  <c:v>0.67875175044587022</c:v>
                </c:pt>
                <c:pt idx="59">
                  <c:v>0.67875175044587022</c:v>
                </c:pt>
                <c:pt idx="60">
                  <c:v>0.67875175044587022</c:v>
                </c:pt>
                <c:pt idx="61">
                  <c:v>0.67875175044587022</c:v>
                </c:pt>
                <c:pt idx="62">
                  <c:v>0.67875175044587022</c:v>
                </c:pt>
                <c:pt idx="63">
                  <c:v>0.67875175044587022</c:v>
                </c:pt>
                <c:pt idx="64">
                  <c:v>0.67875175044587022</c:v>
                </c:pt>
                <c:pt idx="65">
                  <c:v>0.67875175044587022</c:v>
                </c:pt>
                <c:pt idx="66">
                  <c:v>0.67875175044587022</c:v>
                </c:pt>
                <c:pt idx="67">
                  <c:v>0.67875175044587022</c:v>
                </c:pt>
                <c:pt idx="68">
                  <c:v>0.67875175044587022</c:v>
                </c:pt>
                <c:pt idx="69">
                  <c:v>0.67875175044587022</c:v>
                </c:pt>
                <c:pt idx="70">
                  <c:v>0.67875175044587022</c:v>
                </c:pt>
                <c:pt idx="71">
                  <c:v>0.67875175044587022</c:v>
                </c:pt>
                <c:pt idx="72">
                  <c:v>0.67875175044587022</c:v>
                </c:pt>
                <c:pt idx="73">
                  <c:v>0.67875175044587022</c:v>
                </c:pt>
                <c:pt idx="74">
                  <c:v>0.67875175044587022</c:v>
                </c:pt>
                <c:pt idx="75">
                  <c:v>0.67875175044587022</c:v>
                </c:pt>
                <c:pt idx="76">
                  <c:v>0.67875175044587022</c:v>
                </c:pt>
                <c:pt idx="77">
                  <c:v>0.67875175044587022</c:v>
                </c:pt>
                <c:pt idx="78">
                  <c:v>0.67875175044587022</c:v>
                </c:pt>
                <c:pt idx="79">
                  <c:v>0.67875175044587022</c:v>
                </c:pt>
                <c:pt idx="80">
                  <c:v>0.67875175044587022</c:v>
                </c:pt>
                <c:pt idx="81">
                  <c:v>0.67875175044587022</c:v>
                </c:pt>
                <c:pt idx="82">
                  <c:v>0.67875175044587022</c:v>
                </c:pt>
                <c:pt idx="83">
                  <c:v>0.67875175044587022</c:v>
                </c:pt>
                <c:pt idx="84">
                  <c:v>0.67875175044587022</c:v>
                </c:pt>
                <c:pt idx="85">
                  <c:v>0.67875175044587022</c:v>
                </c:pt>
                <c:pt idx="86">
                  <c:v>0.67875175044587022</c:v>
                </c:pt>
                <c:pt idx="87">
                  <c:v>0.68735161049821947</c:v>
                </c:pt>
                <c:pt idx="88">
                  <c:v>0.6916758661253668</c:v>
                </c:pt>
                <c:pt idx="89">
                  <c:v>0.69283906181637711</c:v>
                </c:pt>
                <c:pt idx="90">
                  <c:v>0.69682325717619564</c:v>
                </c:pt>
                <c:pt idx="91">
                  <c:v>0.69848936285001417</c:v>
                </c:pt>
                <c:pt idx="92">
                  <c:v>0.69848936285001417</c:v>
                </c:pt>
                <c:pt idx="93">
                  <c:v>0.70034528658602113</c:v>
                </c:pt>
                <c:pt idx="94">
                  <c:v>0.71662055816993098</c:v>
                </c:pt>
                <c:pt idx="95">
                  <c:v>0.71662055816993098</c:v>
                </c:pt>
                <c:pt idx="96">
                  <c:v>0.71662055816993098</c:v>
                </c:pt>
                <c:pt idx="97">
                  <c:v>0.71866401380924139</c:v>
                </c:pt>
                <c:pt idx="98">
                  <c:v>0.72049271257233882</c:v>
                </c:pt>
                <c:pt idx="99">
                  <c:v>0.72049271257233882</c:v>
                </c:pt>
                <c:pt idx="100">
                  <c:v>0.72049271257233882</c:v>
                </c:pt>
                <c:pt idx="101">
                  <c:v>0.72528625864808893</c:v>
                </c:pt>
                <c:pt idx="102">
                  <c:v>0.72736128905417829</c:v>
                </c:pt>
                <c:pt idx="103">
                  <c:v>0.73048724251550423</c:v>
                </c:pt>
                <c:pt idx="104">
                  <c:v>0.74125573503451081</c:v>
                </c:pt>
                <c:pt idx="105">
                  <c:v>0.75069728363709887</c:v>
                </c:pt>
                <c:pt idx="106">
                  <c:v>0.75138099519177703</c:v>
                </c:pt>
                <c:pt idx="107">
                  <c:v>0.75138099519177703</c:v>
                </c:pt>
                <c:pt idx="108">
                  <c:v>0.75138099519177703</c:v>
                </c:pt>
                <c:pt idx="109">
                  <c:v>0.75138099519177703</c:v>
                </c:pt>
                <c:pt idx="110">
                  <c:v>0.75138099519177703</c:v>
                </c:pt>
                <c:pt idx="111">
                  <c:v>0.75138099519177703</c:v>
                </c:pt>
                <c:pt idx="112">
                  <c:v>0.75138099519177703</c:v>
                </c:pt>
                <c:pt idx="113">
                  <c:v>0.77098581062893079</c:v>
                </c:pt>
                <c:pt idx="114">
                  <c:v>0.77292755591366269</c:v>
                </c:pt>
                <c:pt idx="115">
                  <c:v>0.78543840978345336</c:v>
                </c:pt>
                <c:pt idx="116">
                  <c:v>0.78604283127482155</c:v>
                </c:pt>
                <c:pt idx="117">
                  <c:v>0.78793612369401289</c:v>
                </c:pt>
                <c:pt idx="118">
                  <c:v>0.78805842996189546</c:v>
                </c:pt>
                <c:pt idx="119">
                  <c:v>0.78805842996189546</c:v>
                </c:pt>
                <c:pt idx="120">
                  <c:v>0.78805842996189546</c:v>
                </c:pt>
                <c:pt idx="121">
                  <c:v>0.79077885387229818</c:v>
                </c:pt>
                <c:pt idx="122">
                  <c:v>0.79077885387229818</c:v>
                </c:pt>
                <c:pt idx="123">
                  <c:v>0.79380478394392995</c:v>
                </c:pt>
                <c:pt idx="124">
                  <c:v>0.80058777986035223</c:v>
                </c:pt>
                <c:pt idx="125">
                  <c:v>0.80058777986035223</c:v>
                </c:pt>
                <c:pt idx="126">
                  <c:v>0.81225795760800013</c:v>
                </c:pt>
                <c:pt idx="127">
                  <c:v>0.81225795760800013</c:v>
                </c:pt>
                <c:pt idx="128">
                  <c:v>0.81225795760800013</c:v>
                </c:pt>
                <c:pt idx="129">
                  <c:v>0.81225795760800013</c:v>
                </c:pt>
                <c:pt idx="130">
                  <c:v>0.81225795760800013</c:v>
                </c:pt>
                <c:pt idx="131">
                  <c:v>0.81225795760800013</c:v>
                </c:pt>
                <c:pt idx="132">
                  <c:v>0.81225795760800013</c:v>
                </c:pt>
                <c:pt idx="133">
                  <c:v>0.81225795760800013</c:v>
                </c:pt>
                <c:pt idx="134">
                  <c:v>0.81225795760800013</c:v>
                </c:pt>
                <c:pt idx="135">
                  <c:v>0.81225795760800013</c:v>
                </c:pt>
                <c:pt idx="136">
                  <c:v>0.81225795760800013</c:v>
                </c:pt>
                <c:pt idx="137">
                  <c:v>0.81225795760800013</c:v>
                </c:pt>
                <c:pt idx="138">
                  <c:v>0.81225795760800013</c:v>
                </c:pt>
                <c:pt idx="139">
                  <c:v>0.81225795760800013</c:v>
                </c:pt>
                <c:pt idx="140">
                  <c:v>0.81225795760800013</c:v>
                </c:pt>
                <c:pt idx="141">
                  <c:v>0.81380622466767216</c:v>
                </c:pt>
                <c:pt idx="142">
                  <c:v>0.82703687264098291</c:v>
                </c:pt>
                <c:pt idx="143">
                  <c:v>0.83745735974194513</c:v>
                </c:pt>
                <c:pt idx="144">
                  <c:v>0.84050908716679096</c:v>
                </c:pt>
                <c:pt idx="145">
                  <c:v>0.84050908716679096</c:v>
                </c:pt>
                <c:pt idx="146">
                  <c:v>0.83745735974194513</c:v>
                </c:pt>
                <c:pt idx="147">
                  <c:v>0.8323920066940701</c:v>
                </c:pt>
                <c:pt idx="148">
                  <c:v>0.8323920066940701</c:v>
                </c:pt>
                <c:pt idx="149">
                  <c:v>0.81440123956245958</c:v>
                </c:pt>
                <c:pt idx="150">
                  <c:v>0.802581232561142</c:v>
                </c:pt>
                <c:pt idx="151">
                  <c:v>0.802581232561142</c:v>
                </c:pt>
                <c:pt idx="152">
                  <c:v>0.802581232561142</c:v>
                </c:pt>
                <c:pt idx="153">
                  <c:v>0.802581232561142</c:v>
                </c:pt>
                <c:pt idx="154">
                  <c:v>0.802581232561142</c:v>
                </c:pt>
                <c:pt idx="155">
                  <c:v>0.79402376484687098</c:v>
                </c:pt>
                <c:pt idx="156">
                  <c:v>0.79402376484687098</c:v>
                </c:pt>
                <c:pt idx="157">
                  <c:v>0.79402376484687098</c:v>
                </c:pt>
                <c:pt idx="158">
                  <c:v>0.7935960766703265</c:v>
                </c:pt>
                <c:pt idx="159">
                  <c:v>0.79230198173229682</c:v>
                </c:pt>
                <c:pt idx="160">
                  <c:v>0.78260883757373867</c:v>
                </c:pt>
                <c:pt idx="161">
                  <c:v>0.78007104757989021</c:v>
                </c:pt>
                <c:pt idx="162">
                  <c:v>0.78007104757989021</c:v>
                </c:pt>
                <c:pt idx="163">
                  <c:v>0.78007104757989021</c:v>
                </c:pt>
                <c:pt idx="164">
                  <c:v>0.78007104757989021</c:v>
                </c:pt>
                <c:pt idx="165">
                  <c:v>0.78007104757989021</c:v>
                </c:pt>
                <c:pt idx="166">
                  <c:v>0.78007104757989021</c:v>
                </c:pt>
                <c:pt idx="167">
                  <c:v>0.78007104757989021</c:v>
                </c:pt>
                <c:pt idx="168">
                  <c:v>0.78007104757989021</c:v>
                </c:pt>
                <c:pt idx="169">
                  <c:v>0.78007104757989021</c:v>
                </c:pt>
                <c:pt idx="170">
                  <c:v>0.78007104757989021</c:v>
                </c:pt>
                <c:pt idx="171">
                  <c:v>0.78007104757989021</c:v>
                </c:pt>
                <c:pt idx="172">
                  <c:v>0.78007104757989021</c:v>
                </c:pt>
                <c:pt idx="173">
                  <c:v>0.78007104757989021</c:v>
                </c:pt>
                <c:pt idx="174">
                  <c:v>0.78007104757989021</c:v>
                </c:pt>
                <c:pt idx="175">
                  <c:v>0.78007104757989021</c:v>
                </c:pt>
                <c:pt idx="176">
                  <c:v>0.78007104757989021</c:v>
                </c:pt>
                <c:pt idx="177">
                  <c:v>0.78007104757989021</c:v>
                </c:pt>
                <c:pt idx="178">
                  <c:v>0.78007104757989021</c:v>
                </c:pt>
                <c:pt idx="179">
                  <c:v>0.78007104757989021</c:v>
                </c:pt>
                <c:pt idx="180">
                  <c:v>0.78007104757989021</c:v>
                </c:pt>
                <c:pt idx="181">
                  <c:v>0.78007104757989021</c:v>
                </c:pt>
                <c:pt idx="182">
                  <c:v>0.78007104757989021</c:v>
                </c:pt>
                <c:pt idx="183">
                  <c:v>0.78007104757989021</c:v>
                </c:pt>
                <c:pt idx="184">
                  <c:v>0.78007104757989021</c:v>
                </c:pt>
                <c:pt idx="185">
                  <c:v>0.78007104757989021</c:v>
                </c:pt>
                <c:pt idx="186">
                  <c:v>0.78007104757989021</c:v>
                </c:pt>
                <c:pt idx="187">
                  <c:v>0.78007104757989021</c:v>
                </c:pt>
                <c:pt idx="188">
                  <c:v>0.78007104757989021</c:v>
                </c:pt>
                <c:pt idx="189">
                  <c:v>0.78007104757989021</c:v>
                </c:pt>
                <c:pt idx="190">
                  <c:v>0.78007104757989021</c:v>
                </c:pt>
                <c:pt idx="191">
                  <c:v>0.78007104757989021</c:v>
                </c:pt>
                <c:pt idx="192">
                  <c:v>0.78007104757989021</c:v>
                </c:pt>
                <c:pt idx="193">
                  <c:v>0.78007104757989021</c:v>
                </c:pt>
                <c:pt idx="194">
                  <c:v>0.78007104757989021</c:v>
                </c:pt>
                <c:pt idx="195">
                  <c:v>0.78007104757989021</c:v>
                </c:pt>
                <c:pt idx="196">
                  <c:v>0.78007104757989021</c:v>
                </c:pt>
                <c:pt idx="197">
                  <c:v>0.77877500761377738</c:v>
                </c:pt>
                <c:pt idx="198">
                  <c:v>0.77524657790804563</c:v>
                </c:pt>
                <c:pt idx="199">
                  <c:v>0.77524657790804563</c:v>
                </c:pt>
                <c:pt idx="200">
                  <c:v>0.77524657790804563</c:v>
                </c:pt>
                <c:pt idx="201">
                  <c:v>0.77524657790804563</c:v>
                </c:pt>
                <c:pt idx="202">
                  <c:v>0.77524657790804563</c:v>
                </c:pt>
                <c:pt idx="203">
                  <c:v>0.77516845465195372</c:v>
                </c:pt>
                <c:pt idx="204">
                  <c:v>0.77011414547258672</c:v>
                </c:pt>
                <c:pt idx="205">
                  <c:v>0.76518816960813607</c:v>
                </c:pt>
                <c:pt idx="206">
                  <c:v>0.75811075141109385</c:v>
                </c:pt>
                <c:pt idx="207">
                  <c:v>0.75811075141109385</c:v>
                </c:pt>
                <c:pt idx="208">
                  <c:v>0.75811075141109385</c:v>
                </c:pt>
                <c:pt idx="209">
                  <c:v>0.75811075141109385</c:v>
                </c:pt>
                <c:pt idx="210">
                  <c:v>0.75811075141109385</c:v>
                </c:pt>
                <c:pt idx="211">
                  <c:v>0.75727325478468388</c:v>
                </c:pt>
                <c:pt idx="212">
                  <c:v>0.75727325478468388</c:v>
                </c:pt>
                <c:pt idx="213">
                  <c:v>0.75727325478468388</c:v>
                </c:pt>
                <c:pt idx="214">
                  <c:v>0.75272282416289249</c:v>
                </c:pt>
                <c:pt idx="215">
                  <c:v>0.75216429102053672</c:v>
                </c:pt>
                <c:pt idx="216">
                  <c:v>0.74807364660467346</c:v>
                </c:pt>
                <c:pt idx="217">
                  <c:v>0.73732185720763832</c:v>
                </c:pt>
                <c:pt idx="218">
                  <c:v>0.72354240180779061</c:v>
                </c:pt>
                <c:pt idx="219">
                  <c:v>0.71717443700124339</c:v>
                </c:pt>
                <c:pt idx="220">
                  <c:v>0.69764163087158548</c:v>
                </c:pt>
                <c:pt idx="221">
                  <c:v>0.68229734902701478</c:v>
                </c:pt>
                <c:pt idx="222">
                  <c:v>0.67916652509708797</c:v>
                </c:pt>
                <c:pt idx="223">
                  <c:v>0.67734466442580665</c:v>
                </c:pt>
                <c:pt idx="224">
                  <c:v>0.66132937330849118</c:v>
                </c:pt>
                <c:pt idx="225">
                  <c:v>0.65402668681537102</c:v>
                </c:pt>
                <c:pt idx="226">
                  <c:v>0.62503602872953901</c:v>
                </c:pt>
                <c:pt idx="227">
                  <c:v>0.6233016671504682</c:v>
                </c:pt>
                <c:pt idx="228">
                  <c:v>0.6233016671504682</c:v>
                </c:pt>
                <c:pt idx="229">
                  <c:v>0.6233016671504682</c:v>
                </c:pt>
                <c:pt idx="230">
                  <c:v>0.6233016671504682</c:v>
                </c:pt>
                <c:pt idx="231">
                  <c:v>0.61753599512024804</c:v>
                </c:pt>
                <c:pt idx="232">
                  <c:v>0.61029306231513814</c:v>
                </c:pt>
                <c:pt idx="233">
                  <c:v>0.61029306231513814</c:v>
                </c:pt>
                <c:pt idx="234">
                  <c:v>0.61011701489240944</c:v>
                </c:pt>
                <c:pt idx="235">
                  <c:v>0.61011701489240944</c:v>
                </c:pt>
                <c:pt idx="236">
                  <c:v>0.60776210874287395</c:v>
                </c:pt>
                <c:pt idx="237">
                  <c:v>0.60668251513636018</c:v>
                </c:pt>
                <c:pt idx="238">
                  <c:v>0.59628234723755058</c:v>
                </c:pt>
                <c:pt idx="239">
                  <c:v>0.59392257650257074</c:v>
                </c:pt>
                <c:pt idx="240">
                  <c:v>0.59117312871330341</c:v>
                </c:pt>
                <c:pt idx="241">
                  <c:v>0.58773479626320235</c:v>
                </c:pt>
                <c:pt idx="242">
                  <c:v>0.58481952620476074</c:v>
                </c:pt>
                <c:pt idx="243">
                  <c:v>0.57532625534441117</c:v>
                </c:pt>
                <c:pt idx="244">
                  <c:v>0.56904443467522658</c:v>
                </c:pt>
                <c:pt idx="245">
                  <c:v>0.56858106172255185</c:v>
                </c:pt>
                <c:pt idx="246">
                  <c:v>0.5556202638880654</c:v>
                </c:pt>
                <c:pt idx="247">
                  <c:v>0.5547899773696916</c:v>
                </c:pt>
                <c:pt idx="248">
                  <c:v>0.54591599820333725</c:v>
                </c:pt>
                <c:pt idx="249">
                  <c:v>0.54425532528344855</c:v>
                </c:pt>
                <c:pt idx="250">
                  <c:v>0.54211123794778937</c:v>
                </c:pt>
                <c:pt idx="251">
                  <c:v>0.53907431096107972</c:v>
                </c:pt>
                <c:pt idx="252">
                  <c:v>0.53807278924331603</c:v>
                </c:pt>
                <c:pt idx="253">
                  <c:v>0.51691088866477986</c:v>
                </c:pt>
                <c:pt idx="254">
                  <c:v>0.50546117620415232</c:v>
                </c:pt>
                <c:pt idx="255">
                  <c:v>0.50115957835497049</c:v>
                </c:pt>
                <c:pt idx="256">
                  <c:v>0.49832487902509359</c:v>
                </c:pt>
                <c:pt idx="257">
                  <c:v>0.46629209356933043</c:v>
                </c:pt>
                <c:pt idx="258">
                  <c:v>0.45108209790546733</c:v>
                </c:pt>
                <c:pt idx="259">
                  <c:v>0.44578731184784948</c:v>
                </c:pt>
                <c:pt idx="260">
                  <c:v>0.42267565346106883</c:v>
                </c:pt>
                <c:pt idx="261">
                  <c:v>0.4129539118459804</c:v>
                </c:pt>
                <c:pt idx="262">
                  <c:v>0.4129539118459804</c:v>
                </c:pt>
                <c:pt idx="263">
                  <c:v>0.4129539118459804</c:v>
                </c:pt>
                <c:pt idx="264">
                  <c:v>0.4129539118459804</c:v>
                </c:pt>
                <c:pt idx="265">
                  <c:v>0.4129539118459804</c:v>
                </c:pt>
                <c:pt idx="266">
                  <c:v>0.4129539118459804</c:v>
                </c:pt>
                <c:pt idx="267">
                  <c:v>0.4129539118459804</c:v>
                </c:pt>
                <c:pt idx="268">
                  <c:v>0.4129539118459804</c:v>
                </c:pt>
                <c:pt idx="269">
                  <c:v>0.4129539118459804</c:v>
                </c:pt>
                <c:pt idx="270">
                  <c:v>0.4129539118459804</c:v>
                </c:pt>
                <c:pt idx="271">
                  <c:v>0.4129539118459804</c:v>
                </c:pt>
                <c:pt idx="272">
                  <c:v>0.4129539118459804</c:v>
                </c:pt>
                <c:pt idx="273">
                  <c:v>0.4129539118459804</c:v>
                </c:pt>
                <c:pt idx="274">
                  <c:v>0.4129539118459804</c:v>
                </c:pt>
                <c:pt idx="275">
                  <c:v>0.4129539118459804</c:v>
                </c:pt>
                <c:pt idx="276">
                  <c:v>0.4129539118459804</c:v>
                </c:pt>
                <c:pt idx="277">
                  <c:v>0.4129539118459804</c:v>
                </c:pt>
                <c:pt idx="278">
                  <c:v>0.4129539118459804</c:v>
                </c:pt>
                <c:pt idx="279">
                  <c:v>0.4129539118459804</c:v>
                </c:pt>
                <c:pt idx="280">
                  <c:v>0.4129539118459804</c:v>
                </c:pt>
                <c:pt idx="281">
                  <c:v>0.4129539118459804</c:v>
                </c:pt>
                <c:pt idx="282">
                  <c:v>0.4129539118459804</c:v>
                </c:pt>
                <c:pt idx="283">
                  <c:v>0.4129539118459804</c:v>
                </c:pt>
                <c:pt idx="284">
                  <c:v>0.4129539118459804</c:v>
                </c:pt>
                <c:pt idx="285">
                  <c:v>0.4129539118459804</c:v>
                </c:pt>
                <c:pt idx="286">
                  <c:v>0.4129539118459804</c:v>
                </c:pt>
                <c:pt idx="287">
                  <c:v>0.4129539118459804</c:v>
                </c:pt>
                <c:pt idx="288">
                  <c:v>0.4129539118459804</c:v>
                </c:pt>
                <c:pt idx="289">
                  <c:v>0.4129539118459804</c:v>
                </c:pt>
                <c:pt idx="290">
                  <c:v>0.4129539118459804</c:v>
                </c:pt>
                <c:pt idx="291">
                  <c:v>0.4129539118459804</c:v>
                </c:pt>
                <c:pt idx="292">
                  <c:v>0.4129539118459804</c:v>
                </c:pt>
                <c:pt idx="293">
                  <c:v>0.4129539118459804</c:v>
                </c:pt>
                <c:pt idx="294">
                  <c:v>0.4129539118459804</c:v>
                </c:pt>
                <c:pt idx="295">
                  <c:v>0.4129539118459804</c:v>
                </c:pt>
                <c:pt idx="296">
                  <c:v>0.4129539118459804</c:v>
                </c:pt>
                <c:pt idx="297">
                  <c:v>0.4129539118459804</c:v>
                </c:pt>
                <c:pt idx="298">
                  <c:v>0.4129539118459804</c:v>
                </c:pt>
                <c:pt idx="299">
                  <c:v>0.4129539118459804</c:v>
                </c:pt>
                <c:pt idx="300">
                  <c:v>0.4129539118459804</c:v>
                </c:pt>
                <c:pt idx="301">
                  <c:v>0.4129539118459804</c:v>
                </c:pt>
                <c:pt idx="302">
                  <c:v>0.4129539118459804</c:v>
                </c:pt>
                <c:pt idx="303">
                  <c:v>0.4129539118459804</c:v>
                </c:pt>
                <c:pt idx="304">
                  <c:v>0.4129539118459804</c:v>
                </c:pt>
                <c:pt idx="305">
                  <c:v>0.4129539118459804</c:v>
                </c:pt>
                <c:pt idx="306">
                  <c:v>0.4129539118459804</c:v>
                </c:pt>
                <c:pt idx="307">
                  <c:v>0.42113522864228309</c:v>
                </c:pt>
                <c:pt idx="308">
                  <c:v>0.43013980398032731</c:v>
                </c:pt>
                <c:pt idx="309">
                  <c:v>0.43195765570585848</c:v>
                </c:pt>
                <c:pt idx="310">
                  <c:v>0.43248114942223642</c:v>
                </c:pt>
                <c:pt idx="311">
                  <c:v>0.43652473491312005</c:v>
                </c:pt>
                <c:pt idx="312">
                  <c:v>0.43914448491599956</c:v>
                </c:pt>
                <c:pt idx="313">
                  <c:v>0.44957901722051924</c:v>
                </c:pt>
                <c:pt idx="314">
                  <c:v>0.45424091394691757</c:v>
                </c:pt>
                <c:pt idx="315">
                  <c:v>0.45222949673997148</c:v>
                </c:pt>
                <c:pt idx="316">
                  <c:v>0.45222949673997148</c:v>
                </c:pt>
                <c:pt idx="317">
                  <c:v>0.45222949673997148</c:v>
                </c:pt>
                <c:pt idx="318">
                  <c:v>0.45222949673997148</c:v>
                </c:pt>
                <c:pt idx="319">
                  <c:v>0.45222949673997148</c:v>
                </c:pt>
                <c:pt idx="320">
                  <c:v>0.45222949673997148</c:v>
                </c:pt>
                <c:pt idx="321">
                  <c:v>0.45222949673997148</c:v>
                </c:pt>
                <c:pt idx="322">
                  <c:v>0.45222949673997148</c:v>
                </c:pt>
                <c:pt idx="323">
                  <c:v>0.45222949673997148</c:v>
                </c:pt>
                <c:pt idx="324">
                  <c:v>0.45222949673997148</c:v>
                </c:pt>
                <c:pt idx="325">
                  <c:v>0.45222949673997148</c:v>
                </c:pt>
                <c:pt idx="326">
                  <c:v>0.45222949673997148</c:v>
                </c:pt>
                <c:pt idx="327">
                  <c:v>0.45222949673997148</c:v>
                </c:pt>
                <c:pt idx="328">
                  <c:v>0.45222949673997148</c:v>
                </c:pt>
                <c:pt idx="329">
                  <c:v>0.45222949673997148</c:v>
                </c:pt>
                <c:pt idx="330">
                  <c:v>0.45222949673997148</c:v>
                </c:pt>
                <c:pt idx="331">
                  <c:v>0.45222949673997148</c:v>
                </c:pt>
                <c:pt idx="332">
                  <c:v>0.45424091394691757</c:v>
                </c:pt>
                <c:pt idx="333">
                  <c:v>0.45661314778656814</c:v>
                </c:pt>
                <c:pt idx="334">
                  <c:v>0.45729302912851744</c:v>
                </c:pt>
                <c:pt idx="335">
                  <c:v>0.46319080695586334</c:v>
                </c:pt>
                <c:pt idx="336">
                  <c:v>0.46319080695586334</c:v>
                </c:pt>
                <c:pt idx="337">
                  <c:v>0.46319080695586334</c:v>
                </c:pt>
                <c:pt idx="338">
                  <c:v>0.46319080695586334</c:v>
                </c:pt>
                <c:pt idx="339">
                  <c:v>0.46319080695586334</c:v>
                </c:pt>
                <c:pt idx="340">
                  <c:v>0.46319080695586334</c:v>
                </c:pt>
                <c:pt idx="341">
                  <c:v>0.46319080695586334</c:v>
                </c:pt>
                <c:pt idx="342">
                  <c:v>0.46319080695586334</c:v>
                </c:pt>
                <c:pt idx="343">
                  <c:v>0.46319080695586334</c:v>
                </c:pt>
                <c:pt idx="344">
                  <c:v>0.46319080695586334</c:v>
                </c:pt>
                <c:pt idx="345">
                  <c:v>0.46319080695586334</c:v>
                </c:pt>
                <c:pt idx="346">
                  <c:v>0.46319080695586334</c:v>
                </c:pt>
                <c:pt idx="347">
                  <c:v>0.46319080695586334</c:v>
                </c:pt>
                <c:pt idx="348">
                  <c:v>0.46319080695586334</c:v>
                </c:pt>
                <c:pt idx="349">
                  <c:v>0.46319080695586334</c:v>
                </c:pt>
                <c:pt idx="350">
                  <c:v>0.46319080695586334</c:v>
                </c:pt>
                <c:pt idx="351">
                  <c:v>0.46319080695586334</c:v>
                </c:pt>
                <c:pt idx="352">
                  <c:v>0.46319080695586334</c:v>
                </c:pt>
                <c:pt idx="353">
                  <c:v>0.46319080695586334</c:v>
                </c:pt>
                <c:pt idx="354">
                  <c:v>0.46573765868928191</c:v>
                </c:pt>
                <c:pt idx="355">
                  <c:v>0.48184488802835346</c:v>
                </c:pt>
                <c:pt idx="356">
                  <c:v>0.48184488802835346</c:v>
                </c:pt>
                <c:pt idx="357">
                  <c:v>0.48184488802835346</c:v>
                </c:pt>
                <c:pt idx="358">
                  <c:v>0.48184488802835346</c:v>
                </c:pt>
                <c:pt idx="359">
                  <c:v>0.48184488802835346</c:v>
                </c:pt>
                <c:pt idx="360">
                  <c:v>0.49471671815894086</c:v>
                </c:pt>
                <c:pt idx="361">
                  <c:v>0.49471671815894086</c:v>
                </c:pt>
                <c:pt idx="362">
                  <c:v>0.49897247339362333</c:v>
                </c:pt>
                <c:pt idx="363">
                  <c:v>0.54452534440641431</c:v>
                </c:pt>
                <c:pt idx="364">
                  <c:v>0.55744434365110618</c:v>
                </c:pt>
                <c:pt idx="365">
                  <c:v>0.56270564467346373</c:v>
                </c:pt>
                <c:pt idx="366">
                  <c:v>0.58611773525835931</c:v>
                </c:pt>
                <c:pt idx="367">
                  <c:v>0.63237698299802236</c:v>
                </c:pt>
                <c:pt idx="368">
                  <c:v>0.68563609289579486</c:v>
                </c:pt>
                <c:pt idx="369">
                  <c:v>0.69247097991224593</c:v>
                </c:pt>
                <c:pt idx="370">
                  <c:v>0.75340510033995867</c:v>
                </c:pt>
                <c:pt idx="371">
                  <c:v>0.76156358760672205</c:v>
                </c:pt>
                <c:pt idx="372">
                  <c:v>0.76898200351651502</c:v>
                </c:pt>
                <c:pt idx="373">
                  <c:v>0.77034385039771525</c:v>
                </c:pt>
                <c:pt idx="374">
                  <c:v>0.77583870199965554</c:v>
                </c:pt>
                <c:pt idx="375">
                  <c:v>0.78514498844177882</c:v>
                </c:pt>
                <c:pt idx="376">
                  <c:v>0.78514498844177882</c:v>
                </c:pt>
                <c:pt idx="377">
                  <c:v>0.79341723187208979</c:v>
                </c:pt>
                <c:pt idx="378">
                  <c:v>0.79533823508763868</c:v>
                </c:pt>
                <c:pt idx="379">
                  <c:v>0.80371709461420282</c:v>
                </c:pt>
                <c:pt idx="380">
                  <c:v>0.82155935475188391</c:v>
                </c:pt>
                <c:pt idx="381">
                  <c:v>0.83037871040627464</c:v>
                </c:pt>
                <c:pt idx="382">
                  <c:v>0.8330075795806825</c:v>
                </c:pt>
                <c:pt idx="383">
                  <c:v>0.83806475552748161</c:v>
                </c:pt>
                <c:pt idx="384">
                  <c:v>0.83806475552748161</c:v>
                </c:pt>
                <c:pt idx="385">
                  <c:v>0.83806475552748161</c:v>
                </c:pt>
                <c:pt idx="386">
                  <c:v>0.83806475552748161</c:v>
                </c:pt>
                <c:pt idx="387">
                  <c:v>0.83806475552748161</c:v>
                </c:pt>
                <c:pt idx="388">
                  <c:v>0.83806475552748161</c:v>
                </c:pt>
                <c:pt idx="389">
                  <c:v>0.83806475552748161</c:v>
                </c:pt>
                <c:pt idx="390">
                  <c:v>0.83806475552748161</c:v>
                </c:pt>
                <c:pt idx="391">
                  <c:v>0.84622399932795678</c:v>
                </c:pt>
                <c:pt idx="392">
                  <c:v>0.87667366028617122</c:v>
                </c:pt>
                <c:pt idx="393">
                  <c:v>0.88687351853234309</c:v>
                </c:pt>
                <c:pt idx="394">
                  <c:v>0.88795844141989799</c:v>
                </c:pt>
                <c:pt idx="395">
                  <c:v>0.89801950001295949</c:v>
                </c:pt>
                <c:pt idx="396">
                  <c:v>0.89801950001295949</c:v>
                </c:pt>
                <c:pt idx="397">
                  <c:v>0.89849973830281671</c:v>
                </c:pt>
                <c:pt idx="398">
                  <c:v>0.89768812762101458</c:v>
                </c:pt>
                <c:pt idx="399">
                  <c:v>0.88795844141989799</c:v>
                </c:pt>
                <c:pt idx="400">
                  <c:v>0.88687351853234309</c:v>
                </c:pt>
                <c:pt idx="401">
                  <c:v>0.88316599587386035</c:v>
                </c:pt>
                <c:pt idx="402">
                  <c:v>0.87626183400943558</c:v>
                </c:pt>
                <c:pt idx="403">
                  <c:v>0.868428609738498</c:v>
                </c:pt>
                <c:pt idx="404">
                  <c:v>0.84798242036149851</c:v>
                </c:pt>
                <c:pt idx="405">
                  <c:v>0.83099350456522492</c:v>
                </c:pt>
                <c:pt idx="406">
                  <c:v>0.78743463262840119</c:v>
                </c:pt>
                <c:pt idx="407">
                  <c:v>0.78346266863689196</c:v>
                </c:pt>
                <c:pt idx="408">
                  <c:v>0.78346266863689196</c:v>
                </c:pt>
                <c:pt idx="409">
                  <c:v>0.78346266863689196</c:v>
                </c:pt>
                <c:pt idx="410">
                  <c:v>0.78346266863689196</c:v>
                </c:pt>
                <c:pt idx="411">
                  <c:v>0.78346266863689196</c:v>
                </c:pt>
                <c:pt idx="412">
                  <c:v>0.7776247917976421</c:v>
                </c:pt>
                <c:pt idx="413">
                  <c:v>0.7776247917976421</c:v>
                </c:pt>
                <c:pt idx="414">
                  <c:v>0.7776247917976421</c:v>
                </c:pt>
                <c:pt idx="415">
                  <c:v>0.77755697740587104</c:v>
                </c:pt>
                <c:pt idx="416">
                  <c:v>0.77755697740587104</c:v>
                </c:pt>
                <c:pt idx="417">
                  <c:v>0.77755697740587104</c:v>
                </c:pt>
                <c:pt idx="418">
                  <c:v>0.77755697740587104</c:v>
                </c:pt>
                <c:pt idx="419">
                  <c:v>0.77755697740587104</c:v>
                </c:pt>
                <c:pt idx="420">
                  <c:v>0.77755697740587104</c:v>
                </c:pt>
                <c:pt idx="421">
                  <c:v>0.77755697740587104</c:v>
                </c:pt>
                <c:pt idx="422">
                  <c:v>0.77755697740587104</c:v>
                </c:pt>
                <c:pt idx="423">
                  <c:v>0.77755697740587104</c:v>
                </c:pt>
                <c:pt idx="424">
                  <c:v>0.77755697740587104</c:v>
                </c:pt>
                <c:pt idx="425">
                  <c:v>0.77755697740587104</c:v>
                </c:pt>
                <c:pt idx="426">
                  <c:v>0.77733804519074312</c:v>
                </c:pt>
                <c:pt idx="427">
                  <c:v>0.77079050863940146</c:v>
                </c:pt>
                <c:pt idx="428">
                  <c:v>0.74773008196127788</c:v>
                </c:pt>
                <c:pt idx="429">
                  <c:v>0.7433773860620968</c:v>
                </c:pt>
                <c:pt idx="430">
                  <c:v>0.73747677782973931</c:v>
                </c:pt>
                <c:pt idx="431">
                  <c:v>0.73037805630205843</c:v>
                </c:pt>
                <c:pt idx="432">
                  <c:v>0.73037805630205843</c:v>
                </c:pt>
                <c:pt idx="433">
                  <c:v>0.73037805630205843</c:v>
                </c:pt>
                <c:pt idx="434">
                  <c:v>0.73037805630205843</c:v>
                </c:pt>
                <c:pt idx="435">
                  <c:v>0.73037492386304914</c:v>
                </c:pt>
                <c:pt idx="436">
                  <c:v>0.73037492386304914</c:v>
                </c:pt>
                <c:pt idx="437">
                  <c:v>0.73037492386304914</c:v>
                </c:pt>
                <c:pt idx="438">
                  <c:v>0.73037492386304914</c:v>
                </c:pt>
                <c:pt idx="439">
                  <c:v>0.73037492386304914</c:v>
                </c:pt>
                <c:pt idx="440">
                  <c:v>0.73037492386304914</c:v>
                </c:pt>
                <c:pt idx="441">
                  <c:v>0.73037492386304914</c:v>
                </c:pt>
                <c:pt idx="442">
                  <c:v>0.73037492386304914</c:v>
                </c:pt>
                <c:pt idx="443">
                  <c:v>0.73037492386304914</c:v>
                </c:pt>
                <c:pt idx="444">
                  <c:v>0.73037492386304914</c:v>
                </c:pt>
                <c:pt idx="445">
                  <c:v>0.73037492386304914</c:v>
                </c:pt>
                <c:pt idx="446">
                  <c:v>0.73037492386304914</c:v>
                </c:pt>
                <c:pt idx="447">
                  <c:v>0.73037492386304914</c:v>
                </c:pt>
                <c:pt idx="448">
                  <c:v>0.73037492386304914</c:v>
                </c:pt>
                <c:pt idx="449">
                  <c:v>0.73037492386304914</c:v>
                </c:pt>
                <c:pt idx="450">
                  <c:v>0.73037492386304914</c:v>
                </c:pt>
                <c:pt idx="451">
                  <c:v>0.73037492386304914</c:v>
                </c:pt>
                <c:pt idx="452">
                  <c:v>0.73037492386304914</c:v>
                </c:pt>
                <c:pt idx="453">
                  <c:v>0.73037492386304914</c:v>
                </c:pt>
                <c:pt idx="454">
                  <c:v>0.73037492386304914</c:v>
                </c:pt>
                <c:pt idx="455">
                  <c:v>0.73681602116024569</c:v>
                </c:pt>
                <c:pt idx="456">
                  <c:v>0.73681602116024569</c:v>
                </c:pt>
                <c:pt idx="457">
                  <c:v>0.73843860506492476</c:v>
                </c:pt>
              </c:numCache>
            </c:numRef>
          </c:val>
          <c:smooth val="0"/>
          <c:extLst>
            <c:ext xmlns:c16="http://schemas.microsoft.com/office/drawing/2014/chart" uri="{C3380CC4-5D6E-409C-BE32-E72D297353CC}">
              <c16:uniqueId val="{00000001-E394-4AAD-8FFD-91564D5DD3B2}"/>
            </c:ext>
          </c:extLst>
        </c:ser>
        <c:ser>
          <c:idx val="2"/>
          <c:order val="2"/>
          <c:tx>
            <c:strRef>
              <c:f>'Indice Bancos'!$AR$5</c:f>
              <c:strCache>
                <c:ptCount val="1"/>
                <c:pt idx="0">
                  <c:v>Q25</c:v>
                </c:pt>
              </c:strCache>
            </c:strRef>
          </c:tx>
          <c:spPr>
            <a:ln w="12700" cap="rnd">
              <a:solidFill>
                <a:schemeClr val="bg2">
                  <a:lumMod val="50000"/>
                </a:schemeClr>
              </a:solidFill>
              <a:round/>
            </a:ln>
            <a:effectLst/>
          </c:spPr>
          <c:marker>
            <c:symbol val="none"/>
          </c:marker>
          <c:cat>
            <c:numRef>
              <c:f>'Indice Bancos'!$AO$58:$AO$1000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Bancos'!$AR$58:$AR$1000</c:f>
              <c:numCache>
                <c:formatCode>General</c:formatCode>
                <c:ptCount val="943"/>
                <c:pt idx="0">
                  <c:v>0.93347828272676714</c:v>
                </c:pt>
                <c:pt idx="1">
                  <c:v>0.92699293521855053</c:v>
                </c:pt>
                <c:pt idx="2">
                  <c:v>0.92572308217178723</c:v>
                </c:pt>
                <c:pt idx="3">
                  <c:v>0.92509594030591691</c:v>
                </c:pt>
                <c:pt idx="4">
                  <c:v>0.92302468763737167</c:v>
                </c:pt>
                <c:pt idx="5">
                  <c:v>0.92102846708841501</c:v>
                </c:pt>
                <c:pt idx="6">
                  <c:v>0.91865704812254623</c:v>
                </c:pt>
                <c:pt idx="7">
                  <c:v>0.91604369972101385</c:v>
                </c:pt>
                <c:pt idx="8">
                  <c:v>0.91604369972101385</c:v>
                </c:pt>
                <c:pt idx="9">
                  <c:v>0.91504148909992988</c:v>
                </c:pt>
                <c:pt idx="10">
                  <c:v>0.91139811417441663</c:v>
                </c:pt>
                <c:pt idx="11">
                  <c:v>0.90816196959319784</c:v>
                </c:pt>
                <c:pt idx="12">
                  <c:v>0.90816196959319784</c:v>
                </c:pt>
                <c:pt idx="13">
                  <c:v>0.90816196959319784</c:v>
                </c:pt>
                <c:pt idx="14">
                  <c:v>0.90816196959319784</c:v>
                </c:pt>
                <c:pt idx="15">
                  <c:v>0.91139811417441663</c:v>
                </c:pt>
                <c:pt idx="16">
                  <c:v>0.91504148909992988</c:v>
                </c:pt>
                <c:pt idx="17">
                  <c:v>0.91504148909992988</c:v>
                </c:pt>
                <c:pt idx="18">
                  <c:v>0.91139811417441663</c:v>
                </c:pt>
                <c:pt idx="19">
                  <c:v>0.90858261322118139</c:v>
                </c:pt>
                <c:pt idx="20">
                  <c:v>0.90756627404193102</c:v>
                </c:pt>
                <c:pt idx="21">
                  <c:v>0.90588895373882194</c:v>
                </c:pt>
                <c:pt idx="22">
                  <c:v>0.90051248492791025</c:v>
                </c:pt>
                <c:pt idx="23">
                  <c:v>0.88679425469821949</c:v>
                </c:pt>
                <c:pt idx="24">
                  <c:v>0.88251952968823622</c:v>
                </c:pt>
                <c:pt idx="25">
                  <c:v>0.87893541329634961</c:v>
                </c:pt>
                <c:pt idx="26">
                  <c:v>0.87752546220413241</c:v>
                </c:pt>
                <c:pt idx="27">
                  <c:v>0.87752546220413241</c:v>
                </c:pt>
                <c:pt idx="28">
                  <c:v>0.87044336415631163</c:v>
                </c:pt>
                <c:pt idx="29">
                  <c:v>0.87044336415631163</c:v>
                </c:pt>
                <c:pt idx="30">
                  <c:v>0.86897680354795181</c:v>
                </c:pt>
                <c:pt idx="31">
                  <c:v>0.86746956797842112</c:v>
                </c:pt>
                <c:pt idx="32">
                  <c:v>0.86487746839773394</c:v>
                </c:pt>
                <c:pt idx="33">
                  <c:v>0.8598912332019002</c:v>
                </c:pt>
                <c:pt idx="34">
                  <c:v>0.85393167556305372</c:v>
                </c:pt>
                <c:pt idx="35">
                  <c:v>0.84664240028440196</c:v>
                </c:pt>
                <c:pt idx="36">
                  <c:v>0.83647561671287407</c:v>
                </c:pt>
                <c:pt idx="37">
                  <c:v>0.82883821525834811</c:v>
                </c:pt>
                <c:pt idx="38">
                  <c:v>0.81548579346481265</c:v>
                </c:pt>
                <c:pt idx="39">
                  <c:v>0.80422573077191051</c:v>
                </c:pt>
                <c:pt idx="40">
                  <c:v>0.79887208222693085</c:v>
                </c:pt>
                <c:pt idx="41">
                  <c:v>0.7971936115515259</c:v>
                </c:pt>
                <c:pt idx="42">
                  <c:v>0.79620412996882872</c:v>
                </c:pt>
                <c:pt idx="43">
                  <c:v>0.79339255886837512</c:v>
                </c:pt>
                <c:pt idx="44">
                  <c:v>0.77932285845356941</c:v>
                </c:pt>
                <c:pt idx="45">
                  <c:v>0.74038916224873819</c:v>
                </c:pt>
                <c:pt idx="46">
                  <c:v>0.7272678593915558</c:v>
                </c:pt>
                <c:pt idx="47">
                  <c:v>0.7272678593915558</c:v>
                </c:pt>
                <c:pt idx="48">
                  <c:v>0.72695883036592868</c:v>
                </c:pt>
                <c:pt idx="49">
                  <c:v>0.71946794711528805</c:v>
                </c:pt>
                <c:pt idx="50">
                  <c:v>0.7162442397034563</c:v>
                </c:pt>
                <c:pt idx="51">
                  <c:v>0.70805100625854989</c:v>
                </c:pt>
                <c:pt idx="52">
                  <c:v>0.70805100625854989</c:v>
                </c:pt>
                <c:pt idx="53">
                  <c:v>0.70805100625854989</c:v>
                </c:pt>
                <c:pt idx="54">
                  <c:v>0.70805100625854989</c:v>
                </c:pt>
                <c:pt idx="55">
                  <c:v>0.70805100625854989</c:v>
                </c:pt>
                <c:pt idx="56">
                  <c:v>0.70805100625854989</c:v>
                </c:pt>
                <c:pt idx="57">
                  <c:v>0.70805100625854989</c:v>
                </c:pt>
                <c:pt idx="58">
                  <c:v>0.70805100625854989</c:v>
                </c:pt>
                <c:pt idx="59">
                  <c:v>0.70805100625854989</c:v>
                </c:pt>
                <c:pt idx="60">
                  <c:v>0.70805100625854989</c:v>
                </c:pt>
                <c:pt idx="61">
                  <c:v>0.70805100625854989</c:v>
                </c:pt>
                <c:pt idx="62">
                  <c:v>0.70282424822466993</c:v>
                </c:pt>
                <c:pt idx="63">
                  <c:v>0.70282424822466993</c:v>
                </c:pt>
                <c:pt idx="64">
                  <c:v>0.70282424822466993</c:v>
                </c:pt>
                <c:pt idx="65">
                  <c:v>0.70282424822466993</c:v>
                </c:pt>
                <c:pt idx="66">
                  <c:v>0.70282424822466993</c:v>
                </c:pt>
                <c:pt idx="67">
                  <c:v>0.70282424822466993</c:v>
                </c:pt>
                <c:pt idx="68">
                  <c:v>0.70282424822466993</c:v>
                </c:pt>
                <c:pt idx="69">
                  <c:v>0.70282424822466993</c:v>
                </c:pt>
                <c:pt idx="70">
                  <c:v>0.70282424822466993</c:v>
                </c:pt>
                <c:pt idx="71">
                  <c:v>0.70282424822466993</c:v>
                </c:pt>
                <c:pt idx="72">
                  <c:v>0.70282424822466993</c:v>
                </c:pt>
                <c:pt idx="73">
                  <c:v>0.70282424822466993</c:v>
                </c:pt>
                <c:pt idx="74">
                  <c:v>0.70282424822466993</c:v>
                </c:pt>
                <c:pt idx="75">
                  <c:v>0.70282424822466993</c:v>
                </c:pt>
                <c:pt idx="76">
                  <c:v>0.70282424822466993</c:v>
                </c:pt>
                <c:pt idx="77">
                  <c:v>0.70282424822466993</c:v>
                </c:pt>
                <c:pt idx="78">
                  <c:v>0.70282424822466993</c:v>
                </c:pt>
                <c:pt idx="79">
                  <c:v>0.70282424822466993</c:v>
                </c:pt>
                <c:pt idx="80">
                  <c:v>0.70282424822466993</c:v>
                </c:pt>
                <c:pt idx="81">
                  <c:v>0.70282424822466993</c:v>
                </c:pt>
                <c:pt idx="82">
                  <c:v>0.70282424822466993</c:v>
                </c:pt>
                <c:pt idx="83">
                  <c:v>0.70282424822466993</c:v>
                </c:pt>
                <c:pt idx="84">
                  <c:v>0.70282424822466993</c:v>
                </c:pt>
                <c:pt idx="85">
                  <c:v>0.70282424822466993</c:v>
                </c:pt>
                <c:pt idx="86">
                  <c:v>0.71218382552075266</c:v>
                </c:pt>
                <c:pt idx="87">
                  <c:v>0.71799054808145324</c:v>
                </c:pt>
                <c:pt idx="88">
                  <c:v>0.71946794711528805</c:v>
                </c:pt>
                <c:pt idx="89">
                  <c:v>0.71993339287342306</c:v>
                </c:pt>
                <c:pt idx="90">
                  <c:v>0.723806282466123</c:v>
                </c:pt>
                <c:pt idx="91">
                  <c:v>0.72662217909640714</c:v>
                </c:pt>
                <c:pt idx="92">
                  <c:v>0.72879663559737851</c:v>
                </c:pt>
                <c:pt idx="93">
                  <c:v>0.72937924964020373</c:v>
                </c:pt>
                <c:pt idx="94">
                  <c:v>0.72966890062481982</c:v>
                </c:pt>
                <c:pt idx="95">
                  <c:v>0.73771953822637504</c:v>
                </c:pt>
                <c:pt idx="96">
                  <c:v>0.74274408083577415</c:v>
                </c:pt>
                <c:pt idx="97">
                  <c:v>0.74779086211158585</c:v>
                </c:pt>
                <c:pt idx="98">
                  <c:v>0.76036751674159042</c:v>
                </c:pt>
                <c:pt idx="99">
                  <c:v>0.76921467382648112</c:v>
                </c:pt>
                <c:pt idx="100">
                  <c:v>0.77109603992805242</c:v>
                </c:pt>
                <c:pt idx="101">
                  <c:v>0.77144524948629234</c:v>
                </c:pt>
                <c:pt idx="102">
                  <c:v>0.77537762364066798</c:v>
                </c:pt>
                <c:pt idx="103">
                  <c:v>0.78297341370051099</c:v>
                </c:pt>
                <c:pt idx="104">
                  <c:v>0.78531438482828608</c:v>
                </c:pt>
                <c:pt idx="105">
                  <c:v>0.78573505342490868</c:v>
                </c:pt>
                <c:pt idx="106">
                  <c:v>0.78600005423573394</c:v>
                </c:pt>
                <c:pt idx="107">
                  <c:v>0.78735208056314199</c:v>
                </c:pt>
                <c:pt idx="108">
                  <c:v>0.78803939366671383</c:v>
                </c:pt>
                <c:pt idx="109">
                  <c:v>0.78899647050390675</c:v>
                </c:pt>
                <c:pt idx="110">
                  <c:v>0.78899647050390675</c:v>
                </c:pt>
                <c:pt idx="111">
                  <c:v>0.79020463700131904</c:v>
                </c:pt>
                <c:pt idx="112">
                  <c:v>0.79281866759760589</c:v>
                </c:pt>
                <c:pt idx="113">
                  <c:v>0.79786722777410346</c:v>
                </c:pt>
                <c:pt idx="114">
                  <c:v>0.80899990159664392</c:v>
                </c:pt>
                <c:pt idx="115">
                  <c:v>0.82053070909575365</c:v>
                </c:pt>
                <c:pt idx="116">
                  <c:v>0.82525498687598975</c:v>
                </c:pt>
                <c:pt idx="117">
                  <c:v>0.83681916862040318</c:v>
                </c:pt>
                <c:pt idx="118">
                  <c:v>0.84029368724768805</c:v>
                </c:pt>
                <c:pt idx="119">
                  <c:v>0.83633159356658138</c:v>
                </c:pt>
                <c:pt idx="120">
                  <c:v>0.83633159356658138</c:v>
                </c:pt>
                <c:pt idx="121">
                  <c:v>0.83633159356658138</c:v>
                </c:pt>
                <c:pt idx="122">
                  <c:v>0.84029368724768805</c:v>
                </c:pt>
                <c:pt idx="123">
                  <c:v>0.84524094950874251</c:v>
                </c:pt>
                <c:pt idx="124">
                  <c:v>0.84734463555049744</c:v>
                </c:pt>
                <c:pt idx="125">
                  <c:v>0.85623064750204347</c:v>
                </c:pt>
                <c:pt idx="126">
                  <c:v>0.85623064750204347</c:v>
                </c:pt>
                <c:pt idx="127">
                  <c:v>0.85623064750204347</c:v>
                </c:pt>
                <c:pt idx="128">
                  <c:v>0.85623064750204347</c:v>
                </c:pt>
                <c:pt idx="129">
                  <c:v>0.85623064750204347</c:v>
                </c:pt>
                <c:pt idx="130">
                  <c:v>0.85623064750204347</c:v>
                </c:pt>
                <c:pt idx="131">
                  <c:v>0.85623064750204347</c:v>
                </c:pt>
                <c:pt idx="132">
                  <c:v>0.85623064750204347</c:v>
                </c:pt>
                <c:pt idx="133">
                  <c:v>0.85623064750204347</c:v>
                </c:pt>
                <c:pt idx="134">
                  <c:v>0.85623064750204347</c:v>
                </c:pt>
                <c:pt idx="135">
                  <c:v>0.85623064750204347</c:v>
                </c:pt>
                <c:pt idx="136">
                  <c:v>0.85623064750204347</c:v>
                </c:pt>
                <c:pt idx="137">
                  <c:v>0.85623064750204347</c:v>
                </c:pt>
                <c:pt idx="138">
                  <c:v>0.85623064750204347</c:v>
                </c:pt>
                <c:pt idx="139">
                  <c:v>0.85623064750204347</c:v>
                </c:pt>
                <c:pt idx="140">
                  <c:v>0.86029160559877427</c:v>
                </c:pt>
                <c:pt idx="141">
                  <c:v>0.86639703534537149</c:v>
                </c:pt>
                <c:pt idx="142">
                  <c:v>0.87636955241932235</c:v>
                </c:pt>
                <c:pt idx="143">
                  <c:v>0.87940295966783166</c:v>
                </c:pt>
                <c:pt idx="144">
                  <c:v>0.87940295966783166</c:v>
                </c:pt>
                <c:pt idx="145">
                  <c:v>0.87940295966783166</c:v>
                </c:pt>
                <c:pt idx="146">
                  <c:v>0.87940295966783166</c:v>
                </c:pt>
                <c:pt idx="147">
                  <c:v>0.87636955241932235</c:v>
                </c:pt>
                <c:pt idx="148">
                  <c:v>0.87636955241932235</c:v>
                </c:pt>
                <c:pt idx="149">
                  <c:v>0.87636955241932235</c:v>
                </c:pt>
                <c:pt idx="150">
                  <c:v>0.86658877555449765</c:v>
                </c:pt>
                <c:pt idx="151">
                  <c:v>0.86125198773146083</c:v>
                </c:pt>
                <c:pt idx="152">
                  <c:v>0.86125198773146083</c:v>
                </c:pt>
                <c:pt idx="153">
                  <c:v>0.85738613201796821</c:v>
                </c:pt>
                <c:pt idx="154">
                  <c:v>0.84558719811818561</c:v>
                </c:pt>
                <c:pt idx="155">
                  <c:v>0.83915368095722143</c:v>
                </c:pt>
                <c:pt idx="156">
                  <c:v>0.83586183709361572</c:v>
                </c:pt>
                <c:pt idx="157">
                  <c:v>0.83096905813353084</c:v>
                </c:pt>
                <c:pt idx="158">
                  <c:v>0.82803480388496453</c:v>
                </c:pt>
                <c:pt idx="159">
                  <c:v>0.82437713956215131</c:v>
                </c:pt>
                <c:pt idx="160">
                  <c:v>0.81549816795624175</c:v>
                </c:pt>
                <c:pt idx="161">
                  <c:v>0.81446641493492034</c:v>
                </c:pt>
                <c:pt idx="162">
                  <c:v>0.81372139404513022</c:v>
                </c:pt>
                <c:pt idx="163">
                  <c:v>0.81372139404513022</c:v>
                </c:pt>
                <c:pt idx="164">
                  <c:v>0.81372139404513022</c:v>
                </c:pt>
                <c:pt idx="165">
                  <c:v>0.8119467402754581</c:v>
                </c:pt>
                <c:pt idx="166">
                  <c:v>0.81043280642762927</c:v>
                </c:pt>
                <c:pt idx="167">
                  <c:v>0.81043280642762927</c:v>
                </c:pt>
                <c:pt idx="168">
                  <c:v>0.81043280642762927</c:v>
                </c:pt>
                <c:pt idx="169">
                  <c:v>0.81043280642762927</c:v>
                </c:pt>
                <c:pt idx="170">
                  <c:v>0.81020720544081271</c:v>
                </c:pt>
                <c:pt idx="171">
                  <c:v>0.81043280642762927</c:v>
                </c:pt>
                <c:pt idx="172">
                  <c:v>0.81043280642762927</c:v>
                </c:pt>
                <c:pt idx="173">
                  <c:v>0.81020720544081271</c:v>
                </c:pt>
                <c:pt idx="174">
                  <c:v>0.81020720544081271</c:v>
                </c:pt>
                <c:pt idx="175">
                  <c:v>0.81020720544081271</c:v>
                </c:pt>
                <c:pt idx="176">
                  <c:v>0.81020720544081271</c:v>
                </c:pt>
                <c:pt idx="177">
                  <c:v>0.81020720544081271</c:v>
                </c:pt>
                <c:pt idx="178">
                  <c:v>0.81020720544081271</c:v>
                </c:pt>
                <c:pt idx="179">
                  <c:v>0.81020720544081271</c:v>
                </c:pt>
                <c:pt idx="180">
                  <c:v>0.81020720544081271</c:v>
                </c:pt>
                <c:pt idx="181">
                  <c:v>0.81020720544081271</c:v>
                </c:pt>
                <c:pt idx="182">
                  <c:v>0.81020720544081271</c:v>
                </c:pt>
                <c:pt idx="183">
                  <c:v>0.81020720544081271</c:v>
                </c:pt>
                <c:pt idx="184">
                  <c:v>0.81020720544081271</c:v>
                </c:pt>
                <c:pt idx="185">
                  <c:v>0.81020720544081271</c:v>
                </c:pt>
                <c:pt idx="186">
                  <c:v>0.81020720544081271</c:v>
                </c:pt>
                <c:pt idx="187">
                  <c:v>0.81020720544081271</c:v>
                </c:pt>
                <c:pt idx="188">
                  <c:v>0.80902417894399015</c:v>
                </c:pt>
                <c:pt idx="189">
                  <c:v>0.80902417894399015</c:v>
                </c:pt>
                <c:pt idx="190">
                  <c:v>0.80902417894399015</c:v>
                </c:pt>
                <c:pt idx="191">
                  <c:v>0.80902417894399015</c:v>
                </c:pt>
                <c:pt idx="192">
                  <c:v>0.80902417894399015</c:v>
                </c:pt>
                <c:pt idx="193">
                  <c:v>0.80902417894399015</c:v>
                </c:pt>
                <c:pt idx="194">
                  <c:v>0.80902417894399015</c:v>
                </c:pt>
                <c:pt idx="195">
                  <c:v>0.80603264897767612</c:v>
                </c:pt>
                <c:pt idx="196">
                  <c:v>0.80603264897767612</c:v>
                </c:pt>
                <c:pt idx="197">
                  <c:v>0.80242922498242242</c:v>
                </c:pt>
                <c:pt idx="198">
                  <c:v>0.80242922498242242</c:v>
                </c:pt>
                <c:pt idx="199">
                  <c:v>0.80242922498242242</c:v>
                </c:pt>
                <c:pt idx="200">
                  <c:v>0.80242922498242242</c:v>
                </c:pt>
                <c:pt idx="201">
                  <c:v>0.80242922498242242</c:v>
                </c:pt>
                <c:pt idx="202">
                  <c:v>0.80242922498242242</c:v>
                </c:pt>
                <c:pt idx="203">
                  <c:v>0.80196170614641815</c:v>
                </c:pt>
                <c:pt idx="204">
                  <c:v>0.80047602204816071</c:v>
                </c:pt>
                <c:pt idx="205">
                  <c:v>0.7992579624707572</c:v>
                </c:pt>
                <c:pt idx="206">
                  <c:v>0.79595559265210625</c:v>
                </c:pt>
                <c:pt idx="207">
                  <c:v>0.79329061226705788</c:v>
                </c:pt>
                <c:pt idx="208">
                  <c:v>0.78113401268643345</c:v>
                </c:pt>
                <c:pt idx="209">
                  <c:v>0.77971220634634608</c:v>
                </c:pt>
                <c:pt idx="210">
                  <c:v>0.778559097709006</c:v>
                </c:pt>
                <c:pt idx="211">
                  <c:v>0.7765891712197367</c:v>
                </c:pt>
                <c:pt idx="212">
                  <c:v>0.7765891712197367</c:v>
                </c:pt>
                <c:pt idx="213">
                  <c:v>0.7765891712197367</c:v>
                </c:pt>
                <c:pt idx="214">
                  <c:v>0.77552021129283744</c:v>
                </c:pt>
                <c:pt idx="215">
                  <c:v>0.77415250573122851</c:v>
                </c:pt>
                <c:pt idx="216">
                  <c:v>0.77171830545243436</c:v>
                </c:pt>
                <c:pt idx="217">
                  <c:v>0.76920542405433834</c:v>
                </c:pt>
                <c:pt idx="218">
                  <c:v>0.76627323313741469</c:v>
                </c:pt>
                <c:pt idx="219">
                  <c:v>0.76012516595683166</c:v>
                </c:pt>
                <c:pt idx="220">
                  <c:v>0.75734952244094278</c:v>
                </c:pt>
                <c:pt idx="221">
                  <c:v>0.75600077209460204</c:v>
                </c:pt>
                <c:pt idx="222">
                  <c:v>0.75220345963093704</c:v>
                </c:pt>
                <c:pt idx="223">
                  <c:v>0.75102364883719686</c:v>
                </c:pt>
                <c:pt idx="224">
                  <c:v>0.74475926041299445</c:v>
                </c:pt>
                <c:pt idx="225">
                  <c:v>0.73266785257375222</c:v>
                </c:pt>
                <c:pt idx="226">
                  <c:v>0.72075958372086513</c:v>
                </c:pt>
                <c:pt idx="227">
                  <c:v>0.71135030788526932</c:v>
                </c:pt>
                <c:pt idx="228">
                  <c:v>0.69185614402435092</c:v>
                </c:pt>
                <c:pt idx="229">
                  <c:v>0.68036558738010888</c:v>
                </c:pt>
                <c:pt idx="230">
                  <c:v>0.67852722354584083</c:v>
                </c:pt>
                <c:pt idx="231">
                  <c:v>0.67366133221987101</c:v>
                </c:pt>
                <c:pt idx="232">
                  <c:v>0.66226037689012496</c:v>
                </c:pt>
                <c:pt idx="233">
                  <c:v>0.65916208349288852</c:v>
                </c:pt>
                <c:pt idx="234">
                  <c:v>0.65680618796387291</c:v>
                </c:pt>
                <c:pt idx="235">
                  <c:v>0.65085305651393555</c:v>
                </c:pt>
                <c:pt idx="236">
                  <c:v>0.64140176404963667</c:v>
                </c:pt>
                <c:pt idx="237">
                  <c:v>0.63252117169513056</c:v>
                </c:pt>
                <c:pt idx="238">
                  <c:v>0.62176010109844604</c:v>
                </c:pt>
                <c:pt idx="239">
                  <c:v>0.62065965252148381</c:v>
                </c:pt>
                <c:pt idx="240">
                  <c:v>0.61811344088653308</c:v>
                </c:pt>
                <c:pt idx="241">
                  <c:v>0.6166128447061312</c:v>
                </c:pt>
                <c:pt idx="242">
                  <c:v>0.61385485732920619</c:v>
                </c:pt>
                <c:pt idx="243">
                  <c:v>0.60904755846900549</c:v>
                </c:pt>
                <c:pt idx="244">
                  <c:v>0.60731939388260547</c:v>
                </c:pt>
                <c:pt idx="245">
                  <c:v>0.6037228153037747</c:v>
                </c:pt>
                <c:pt idx="246">
                  <c:v>0.59480013669269793</c:v>
                </c:pt>
                <c:pt idx="247">
                  <c:v>0.59306133431776009</c:v>
                </c:pt>
                <c:pt idx="248">
                  <c:v>0.59000823574333561</c:v>
                </c:pt>
                <c:pt idx="249">
                  <c:v>0.58667239463806486</c:v>
                </c:pt>
                <c:pt idx="250">
                  <c:v>0.58197663225096319</c:v>
                </c:pt>
                <c:pt idx="251">
                  <c:v>0.57314468805402408</c:v>
                </c:pt>
                <c:pt idx="252">
                  <c:v>0.56936707724607172</c:v>
                </c:pt>
                <c:pt idx="253">
                  <c:v>0.56638441996146049</c:v>
                </c:pt>
                <c:pt idx="254">
                  <c:v>0.55866635615588878</c:v>
                </c:pt>
                <c:pt idx="255">
                  <c:v>0.55189427440279348</c:v>
                </c:pt>
                <c:pt idx="256">
                  <c:v>0.54479044725898418</c:v>
                </c:pt>
                <c:pt idx="257">
                  <c:v>0.54360028747070588</c:v>
                </c:pt>
                <c:pt idx="258">
                  <c:v>0.54110219717115704</c:v>
                </c:pt>
                <c:pt idx="259">
                  <c:v>0.53857078979391459</c:v>
                </c:pt>
                <c:pt idx="260">
                  <c:v>0.53213915013254498</c:v>
                </c:pt>
                <c:pt idx="261">
                  <c:v>0.51203838392929835</c:v>
                </c:pt>
                <c:pt idx="262">
                  <c:v>0.50353548705436335</c:v>
                </c:pt>
                <c:pt idx="263">
                  <c:v>0.50276857701635314</c:v>
                </c:pt>
                <c:pt idx="264">
                  <c:v>0.50276857701635314</c:v>
                </c:pt>
                <c:pt idx="265">
                  <c:v>0.50276857701635314</c:v>
                </c:pt>
                <c:pt idx="266">
                  <c:v>0.50276857701635314</c:v>
                </c:pt>
                <c:pt idx="267">
                  <c:v>0.50010817201896096</c:v>
                </c:pt>
                <c:pt idx="268">
                  <c:v>0.50010817201896096</c:v>
                </c:pt>
                <c:pt idx="269">
                  <c:v>0.50010817201896096</c:v>
                </c:pt>
                <c:pt idx="270">
                  <c:v>0.50010817201896096</c:v>
                </c:pt>
                <c:pt idx="271">
                  <c:v>0.50010817201896096</c:v>
                </c:pt>
                <c:pt idx="272">
                  <c:v>0.50010817201896096</c:v>
                </c:pt>
                <c:pt idx="273">
                  <c:v>0.50010817201896096</c:v>
                </c:pt>
                <c:pt idx="274">
                  <c:v>0.50010817201896096</c:v>
                </c:pt>
                <c:pt idx="275">
                  <c:v>0.50010817201896096</c:v>
                </c:pt>
                <c:pt idx="276">
                  <c:v>0.50010817201896096</c:v>
                </c:pt>
                <c:pt idx="277">
                  <c:v>0.50010817201896096</c:v>
                </c:pt>
                <c:pt idx="278">
                  <c:v>0.49637784858787926</c:v>
                </c:pt>
                <c:pt idx="279">
                  <c:v>0.48421070639239305</c:v>
                </c:pt>
                <c:pt idx="280">
                  <c:v>0.46265740523242371</c:v>
                </c:pt>
                <c:pt idx="281">
                  <c:v>0.46168332799305667</c:v>
                </c:pt>
                <c:pt idx="282">
                  <c:v>0.45723218841551905</c:v>
                </c:pt>
                <c:pt idx="283">
                  <c:v>0.44961069996430447</c:v>
                </c:pt>
                <c:pt idx="284">
                  <c:v>0.44961069996430447</c:v>
                </c:pt>
                <c:pt idx="285">
                  <c:v>0.44961069996430447</c:v>
                </c:pt>
                <c:pt idx="286">
                  <c:v>0.44961069996430447</c:v>
                </c:pt>
                <c:pt idx="287">
                  <c:v>0.44961069996430447</c:v>
                </c:pt>
                <c:pt idx="288">
                  <c:v>0.44961069996430447</c:v>
                </c:pt>
                <c:pt idx="289">
                  <c:v>0.44961069996430447</c:v>
                </c:pt>
                <c:pt idx="290">
                  <c:v>0.44961069996430447</c:v>
                </c:pt>
                <c:pt idx="291">
                  <c:v>0.44961069996430447</c:v>
                </c:pt>
                <c:pt idx="292">
                  <c:v>0.44961069996430447</c:v>
                </c:pt>
                <c:pt idx="293">
                  <c:v>0.44961069996430447</c:v>
                </c:pt>
                <c:pt idx="294">
                  <c:v>0.44961069996430447</c:v>
                </c:pt>
                <c:pt idx="295">
                  <c:v>0.44961069996430447</c:v>
                </c:pt>
                <c:pt idx="296">
                  <c:v>0.44961069996430447</c:v>
                </c:pt>
                <c:pt idx="297">
                  <c:v>0.44961069996430447</c:v>
                </c:pt>
                <c:pt idx="298">
                  <c:v>0.44961069996430447</c:v>
                </c:pt>
                <c:pt idx="299">
                  <c:v>0.44961069996430447</c:v>
                </c:pt>
                <c:pt idx="300">
                  <c:v>0.44961069996430447</c:v>
                </c:pt>
                <c:pt idx="301">
                  <c:v>0.44961069996430447</c:v>
                </c:pt>
                <c:pt idx="302">
                  <c:v>0.44961069996430447</c:v>
                </c:pt>
                <c:pt idx="303">
                  <c:v>0.44815350374346286</c:v>
                </c:pt>
                <c:pt idx="304">
                  <c:v>0.44815350374346286</c:v>
                </c:pt>
                <c:pt idx="305">
                  <c:v>0.44961069996430447</c:v>
                </c:pt>
                <c:pt idx="306">
                  <c:v>0.45472944552975103</c:v>
                </c:pt>
                <c:pt idx="307">
                  <c:v>0.4589384369373346</c:v>
                </c:pt>
                <c:pt idx="308">
                  <c:v>0.4589384369373346</c:v>
                </c:pt>
                <c:pt idx="309">
                  <c:v>0.46168332799305667</c:v>
                </c:pt>
                <c:pt idx="310">
                  <c:v>0.48410473279853916</c:v>
                </c:pt>
                <c:pt idx="311">
                  <c:v>0.48410473279853916</c:v>
                </c:pt>
                <c:pt idx="312">
                  <c:v>0.49338960772222201</c:v>
                </c:pt>
                <c:pt idx="313">
                  <c:v>0.49338960772222201</c:v>
                </c:pt>
                <c:pt idx="314">
                  <c:v>0.49338960772222201</c:v>
                </c:pt>
                <c:pt idx="315">
                  <c:v>0.48454457343537438</c:v>
                </c:pt>
                <c:pt idx="316">
                  <c:v>0.47638993468129553</c:v>
                </c:pt>
                <c:pt idx="317">
                  <c:v>0.47638993468129553</c:v>
                </c:pt>
                <c:pt idx="318">
                  <c:v>0.47638993468129553</c:v>
                </c:pt>
                <c:pt idx="319">
                  <c:v>0.47638993468129553</c:v>
                </c:pt>
                <c:pt idx="320">
                  <c:v>0.47638993468129553</c:v>
                </c:pt>
                <c:pt idx="321">
                  <c:v>0.47638993468129553</c:v>
                </c:pt>
                <c:pt idx="322">
                  <c:v>0.47638993468129553</c:v>
                </c:pt>
                <c:pt idx="323">
                  <c:v>0.47638993468129553</c:v>
                </c:pt>
                <c:pt idx="324">
                  <c:v>0.47638993468129553</c:v>
                </c:pt>
                <c:pt idx="325">
                  <c:v>0.47638993468129553</c:v>
                </c:pt>
                <c:pt idx="326">
                  <c:v>0.47638993468129553</c:v>
                </c:pt>
                <c:pt idx="327">
                  <c:v>0.47638993468129553</c:v>
                </c:pt>
                <c:pt idx="328">
                  <c:v>0.47638993468129553</c:v>
                </c:pt>
                <c:pt idx="329">
                  <c:v>0.47638993468129553</c:v>
                </c:pt>
                <c:pt idx="330">
                  <c:v>0.49067139480419575</c:v>
                </c:pt>
                <c:pt idx="331">
                  <c:v>0.49726698318935214</c:v>
                </c:pt>
                <c:pt idx="332">
                  <c:v>0.50001197905409667</c:v>
                </c:pt>
                <c:pt idx="333">
                  <c:v>0.51436826987578388</c:v>
                </c:pt>
                <c:pt idx="334">
                  <c:v>0.52341964837157595</c:v>
                </c:pt>
                <c:pt idx="335">
                  <c:v>0.53494149624056231</c:v>
                </c:pt>
                <c:pt idx="336">
                  <c:v>0.53855705531025189</c:v>
                </c:pt>
                <c:pt idx="337">
                  <c:v>0.53855705531025189</c:v>
                </c:pt>
                <c:pt idx="338">
                  <c:v>0.53855705531025189</c:v>
                </c:pt>
                <c:pt idx="339">
                  <c:v>0.53855705531025189</c:v>
                </c:pt>
                <c:pt idx="340">
                  <c:v>0.53855705531025189</c:v>
                </c:pt>
                <c:pt idx="341">
                  <c:v>0.53855705531025189</c:v>
                </c:pt>
                <c:pt idx="342">
                  <c:v>0.53855705531025189</c:v>
                </c:pt>
                <c:pt idx="343">
                  <c:v>0.53855705531025189</c:v>
                </c:pt>
                <c:pt idx="344">
                  <c:v>0.53855705531025189</c:v>
                </c:pt>
                <c:pt idx="345">
                  <c:v>0.53855705531025189</c:v>
                </c:pt>
                <c:pt idx="346">
                  <c:v>0.53855705531025189</c:v>
                </c:pt>
                <c:pt idx="347">
                  <c:v>0.53855705531025189</c:v>
                </c:pt>
                <c:pt idx="348">
                  <c:v>0.53855705531025189</c:v>
                </c:pt>
                <c:pt idx="349">
                  <c:v>0.53855705531025189</c:v>
                </c:pt>
                <c:pt idx="350">
                  <c:v>0.53855705531025189</c:v>
                </c:pt>
                <c:pt idx="351">
                  <c:v>0.53855705531025189</c:v>
                </c:pt>
                <c:pt idx="352">
                  <c:v>0.53855705531025189</c:v>
                </c:pt>
                <c:pt idx="353">
                  <c:v>0.54200840102652625</c:v>
                </c:pt>
                <c:pt idx="354">
                  <c:v>0.5483545392346254</c:v>
                </c:pt>
                <c:pt idx="355">
                  <c:v>0.55402787199742054</c:v>
                </c:pt>
                <c:pt idx="356">
                  <c:v>0.55665467771248733</c:v>
                </c:pt>
                <c:pt idx="357">
                  <c:v>0.55972513971885685</c:v>
                </c:pt>
                <c:pt idx="358">
                  <c:v>0.57637693670903167</c:v>
                </c:pt>
                <c:pt idx="359">
                  <c:v>0.61525469574006864</c:v>
                </c:pt>
                <c:pt idx="360">
                  <c:v>0.67082944897044761</c:v>
                </c:pt>
                <c:pt idx="361">
                  <c:v>0.6857481134794885</c:v>
                </c:pt>
                <c:pt idx="362">
                  <c:v>0.73588956026593522</c:v>
                </c:pt>
                <c:pt idx="363">
                  <c:v>0.7587096599368881</c:v>
                </c:pt>
                <c:pt idx="364">
                  <c:v>0.76685271846831982</c:v>
                </c:pt>
                <c:pt idx="365">
                  <c:v>0.76959952917579033</c:v>
                </c:pt>
                <c:pt idx="366">
                  <c:v>0.77363812419203937</c:v>
                </c:pt>
                <c:pt idx="367">
                  <c:v>0.78190677326335045</c:v>
                </c:pt>
                <c:pt idx="368">
                  <c:v>0.79102320894232547</c:v>
                </c:pt>
                <c:pt idx="369">
                  <c:v>0.7942828296641915</c:v>
                </c:pt>
                <c:pt idx="370">
                  <c:v>0.79795693928420031</c:v>
                </c:pt>
                <c:pt idx="371">
                  <c:v>0.80114810499054923</c:v>
                </c:pt>
                <c:pt idx="372">
                  <c:v>0.81591441458750635</c:v>
                </c:pt>
                <c:pt idx="373">
                  <c:v>0.82775816588707829</c:v>
                </c:pt>
                <c:pt idx="374">
                  <c:v>0.83191522194306411</c:v>
                </c:pt>
                <c:pt idx="375">
                  <c:v>0.83626662538322849</c:v>
                </c:pt>
                <c:pt idx="376">
                  <c:v>0.84160498695876229</c:v>
                </c:pt>
                <c:pt idx="377">
                  <c:v>0.84516641773516399</c:v>
                </c:pt>
                <c:pt idx="378">
                  <c:v>0.86055584131520169</c:v>
                </c:pt>
                <c:pt idx="379">
                  <c:v>0.87301565418793858</c:v>
                </c:pt>
                <c:pt idx="380">
                  <c:v>0.87772672732668022</c:v>
                </c:pt>
                <c:pt idx="381">
                  <c:v>0.88016313324957585</c:v>
                </c:pt>
                <c:pt idx="382">
                  <c:v>0.88452821487935429</c:v>
                </c:pt>
                <c:pt idx="383">
                  <c:v>0.88660270003798991</c:v>
                </c:pt>
                <c:pt idx="384">
                  <c:v>0.88688057862344927</c:v>
                </c:pt>
                <c:pt idx="385">
                  <c:v>0.88787755832003556</c:v>
                </c:pt>
                <c:pt idx="386">
                  <c:v>0.88912555696916518</c:v>
                </c:pt>
                <c:pt idx="387">
                  <c:v>0.89558384653585466</c:v>
                </c:pt>
                <c:pt idx="388">
                  <c:v>0.90052025932549828</c:v>
                </c:pt>
                <c:pt idx="389">
                  <c:v>0.91604594910689419</c:v>
                </c:pt>
                <c:pt idx="390">
                  <c:v>0.93485712778169328</c:v>
                </c:pt>
                <c:pt idx="391">
                  <c:v>0.94404116489429624</c:v>
                </c:pt>
                <c:pt idx="392">
                  <c:v>0.94404116489429624</c:v>
                </c:pt>
                <c:pt idx="393">
                  <c:v>0.94492097995172886</c:v>
                </c:pt>
                <c:pt idx="394">
                  <c:v>0.94492097995172886</c:v>
                </c:pt>
                <c:pt idx="395">
                  <c:v>0.94492097995172886</c:v>
                </c:pt>
                <c:pt idx="396">
                  <c:v>0.94492097995172886</c:v>
                </c:pt>
                <c:pt idx="397">
                  <c:v>0.94492097995172886</c:v>
                </c:pt>
                <c:pt idx="398">
                  <c:v>0.94492097995172886</c:v>
                </c:pt>
                <c:pt idx="399">
                  <c:v>0.94492097995172886</c:v>
                </c:pt>
                <c:pt idx="400">
                  <c:v>0.94214875925930519</c:v>
                </c:pt>
                <c:pt idx="401">
                  <c:v>0.93839940403331434</c:v>
                </c:pt>
                <c:pt idx="402">
                  <c:v>0.93096265815053902</c:v>
                </c:pt>
                <c:pt idx="403">
                  <c:v>0.9146470910478941</c:v>
                </c:pt>
                <c:pt idx="404">
                  <c:v>0.90153973990414404</c:v>
                </c:pt>
                <c:pt idx="405">
                  <c:v>0.89803496638591152</c:v>
                </c:pt>
                <c:pt idx="406">
                  <c:v>0.89494689936904925</c:v>
                </c:pt>
                <c:pt idx="407">
                  <c:v>0.88688057862344927</c:v>
                </c:pt>
                <c:pt idx="408">
                  <c:v>0.88584286667264156</c:v>
                </c:pt>
                <c:pt idx="409">
                  <c:v>0.88584286667264156</c:v>
                </c:pt>
                <c:pt idx="410">
                  <c:v>0.88584286667264156</c:v>
                </c:pt>
                <c:pt idx="411">
                  <c:v>0.88095074304498888</c:v>
                </c:pt>
                <c:pt idx="412">
                  <c:v>0.87897522814218798</c:v>
                </c:pt>
                <c:pt idx="413">
                  <c:v>0.86420566909786933</c:v>
                </c:pt>
                <c:pt idx="414">
                  <c:v>0.85188020434555278</c:v>
                </c:pt>
                <c:pt idx="415">
                  <c:v>0.84168594508224692</c:v>
                </c:pt>
                <c:pt idx="416">
                  <c:v>0.82996467492128201</c:v>
                </c:pt>
                <c:pt idx="417">
                  <c:v>0.82996467492128201</c:v>
                </c:pt>
                <c:pt idx="418">
                  <c:v>0.82996467492128201</c:v>
                </c:pt>
                <c:pt idx="419">
                  <c:v>0.82996467492128201</c:v>
                </c:pt>
                <c:pt idx="420">
                  <c:v>0.82996467492128201</c:v>
                </c:pt>
                <c:pt idx="421">
                  <c:v>0.82996467492128201</c:v>
                </c:pt>
                <c:pt idx="422">
                  <c:v>0.82996467492128201</c:v>
                </c:pt>
                <c:pt idx="423">
                  <c:v>0.82996467492128201</c:v>
                </c:pt>
                <c:pt idx="424">
                  <c:v>0.82916282906483496</c:v>
                </c:pt>
                <c:pt idx="425">
                  <c:v>0.82916282906483496</c:v>
                </c:pt>
                <c:pt idx="426">
                  <c:v>0.82837630155247888</c:v>
                </c:pt>
                <c:pt idx="427">
                  <c:v>0.82169577544030836</c:v>
                </c:pt>
                <c:pt idx="428">
                  <c:v>0.80019681279134214</c:v>
                </c:pt>
                <c:pt idx="429">
                  <c:v>0.7890942278328954</c:v>
                </c:pt>
                <c:pt idx="430">
                  <c:v>0.78631210112805705</c:v>
                </c:pt>
                <c:pt idx="431">
                  <c:v>0.78260799875030096</c:v>
                </c:pt>
                <c:pt idx="432">
                  <c:v>0.78155206027419799</c:v>
                </c:pt>
                <c:pt idx="433">
                  <c:v>0.78155206027419799</c:v>
                </c:pt>
                <c:pt idx="434">
                  <c:v>0.77919561769685108</c:v>
                </c:pt>
                <c:pt idx="435">
                  <c:v>0.77531288809246957</c:v>
                </c:pt>
                <c:pt idx="436">
                  <c:v>0.76773012064107038</c:v>
                </c:pt>
                <c:pt idx="437">
                  <c:v>0.7661844574969332</c:v>
                </c:pt>
                <c:pt idx="438">
                  <c:v>0.7661844574969332</c:v>
                </c:pt>
                <c:pt idx="439">
                  <c:v>0.7661844574969332</c:v>
                </c:pt>
                <c:pt idx="440">
                  <c:v>0.7661844574969332</c:v>
                </c:pt>
                <c:pt idx="441">
                  <c:v>0.7661844574969332</c:v>
                </c:pt>
                <c:pt idx="442">
                  <c:v>0.7661844574969332</c:v>
                </c:pt>
                <c:pt idx="443">
                  <c:v>0.7661844574969332</c:v>
                </c:pt>
                <c:pt idx="444">
                  <c:v>0.7661844574969332</c:v>
                </c:pt>
                <c:pt idx="445">
                  <c:v>0.7661844574969332</c:v>
                </c:pt>
                <c:pt idx="446">
                  <c:v>0.7661844574969332</c:v>
                </c:pt>
                <c:pt idx="447">
                  <c:v>0.7661844574969332</c:v>
                </c:pt>
                <c:pt idx="448">
                  <c:v>0.7661844574969332</c:v>
                </c:pt>
                <c:pt idx="449">
                  <c:v>0.7661844574969332</c:v>
                </c:pt>
                <c:pt idx="450">
                  <c:v>0.7661844574969332</c:v>
                </c:pt>
                <c:pt idx="451">
                  <c:v>0.7661844574969332</c:v>
                </c:pt>
                <c:pt idx="452">
                  <c:v>0.7661844574969332</c:v>
                </c:pt>
                <c:pt idx="453">
                  <c:v>0.7661844574969332</c:v>
                </c:pt>
                <c:pt idx="454">
                  <c:v>0.76957953690626835</c:v>
                </c:pt>
                <c:pt idx="455">
                  <c:v>0.77745624098413257</c:v>
                </c:pt>
                <c:pt idx="456">
                  <c:v>0.78155206027419799</c:v>
                </c:pt>
                <c:pt idx="457">
                  <c:v>0.78260799875030096</c:v>
                </c:pt>
              </c:numCache>
            </c:numRef>
          </c:val>
          <c:smooth val="0"/>
          <c:extLst>
            <c:ext xmlns:c16="http://schemas.microsoft.com/office/drawing/2014/chart" uri="{C3380CC4-5D6E-409C-BE32-E72D297353CC}">
              <c16:uniqueId val="{00000005-E394-4AAD-8FFD-91564D5DD3B2}"/>
            </c:ext>
          </c:extLst>
        </c:ser>
        <c:ser>
          <c:idx val="3"/>
          <c:order val="3"/>
          <c:tx>
            <c:strRef>
              <c:f>'Indice Bancos'!$AS$5</c:f>
              <c:strCache>
                <c:ptCount val="1"/>
                <c:pt idx="0">
                  <c:v>Q50</c:v>
                </c:pt>
              </c:strCache>
            </c:strRef>
          </c:tx>
          <c:spPr>
            <a:ln w="12700" cap="rnd">
              <a:solidFill>
                <a:schemeClr val="tx1"/>
              </a:solidFill>
              <a:round/>
            </a:ln>
            <a:effectLst/>
          </c:spPr>
          <c:marker>
            <c:symbol val="none"/>
          </c:marker>
          <c:cat>
            <c:numRef>
              <c:f>'Indice Bancos'!$AO$58:$AO$1000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Bancos'!$AS$58:$AS$700</c:f>
              <c:numCache>
                <c:formatCode>General</c:formatCode>
                <c:ptCount val="643"/>
                <c:pt idx="0">
                  <c:v>0.95009978791602112</c:v>
                </c:pt>
                <c:pt idx="1">
                  <c:v>0.94950497575914583</c:v>
                </c:pt>
                <c:pt idx="2">
                  <c:v>0.94875672583734039</c:v>
                </c:pt>
                <c:pt idx="3">
                  <c:v>0.94779096932070073</c:v>
                </c:pt>
                <c:pt idx="4">
                  <c:v>0.94457780774343569</c:v>
                </c:pt>
                <c:pt idx="5">
                  <c:v>0.94115136668661692</c:v>
                </c:pt>
                <c:pt idx="6">
                  <c:v>0.93994179779825748</c:v>
                </c:pt>
                <c:pt idx="7">
                  <c:v>0.93949372061441228</c:v>
                </c:pt>
                <c:pt idx="8">
                  <c:v>0.93949372061441228</c:v>
                </c:pt>
                <c:pt idx="9">
                  <c:v>0.93900899421336126</c:v>
                </c:pt>
                <c:pt idx="10">
                  <c:v>0.93900899421336126</c:v>
                </c:pt>
                <c:pt idx="11">
                  <c:v>0.93900899421336126</c:v>
                </c:pt>
                <c:pt idx="12">
                  <c:v>0.9379226611081608</c:v>
                </c:pt>
                <c:pt idx="13">
                  <c:v>0.9379226611081608</c:v>
                </c:pt>
                <c:pt idx="14">
                  <c:v>0.93691329166528137</c:v>
                </c:pt>
                <c:pt idx="15">
                  <c:v>0.93691329166528137</c:v>
                </c:pt>
                <c:pt idx="16">
                  <c:v>0.93841211452656004</c:v>
                </c:pt>
                <c:pt idx="17">
                  <c:v>0.93994179779825748</c:v>
                </c:pt>
                <c:pt idx="18">
                  <c:v>0.93841211452656004</c:v>
                </c:pt>
                <c:pt idx="19">
                  <c:v>0.93691329166528137</c:v>
                </c:pt>
                <c:pt idx="20">
                  <c:v>0.93600181079343314</c:v>
                </c:pt>
                <c:pt idx="21">
                  <c:v>0.9298328484642806</c:v>
                </c:pt>
                <c:pt idx="22">
                  <c:v>0.9238445898403973</c:v>
                </c:pt>
                <c:pt idx="23">
                  <c:v>0.92337037590942761</c:v>
                </c:pt>
                <c:pt idx="24">
                  <c:v>0.92236714632437811</c:v>
                </c:pt>
                <c:pt idx="25">
                  <c:v>0.92090560567850521</c:v>
                </c:pt>
                <c:pt idx="26">
                  <c:v>0.92020788324871994</c:v>
                </c:pt>
                <c:pt idx="27">
                  <c:v>0.91983936848724746</c:v>
                </c:pt>
                <c:pt idx="28">
                  <c:v>0.91781210630657983</c:v>
                </c:pt>
                <c:pt idx="29">
                  <c:v>0.91601752540313619</c:v>
                </c:pt>
                <c:pt idx="30">
                  <c:v>0.91411780143247867</c:v>
                </c:pt>
                <c:pt idx="31">
                  <c:v>0.91052580225125679</c:v>
                </c:pt>
                <c:pt idx="32">
                  <c:v>0.90838404803742578</c:v>
                </c:pt>
                <c:pt idx="33">
                  <c:v>0.90714563041394758</c:v>
                </c:pt>
                <c:pt idx="34">
                  <c:v>0.90547356431966353</c:v>
                </c:pt>
                <c:pt idx="35">
                  <c:v>0.89638218437447403</c:v>
                </c:pt>
                <c:pt idx="36">
                  <c:v>0.88722777935606301</c:v>
                </c:pt>
                <c:pt idx="37">
                  <c:v>0.88457312221729878</c:v>
                </c:pt>
                <c:pt idx="38">
                  <c:v>0.88222679038639906</c:v>
                </c:pt>
                <c:pt idx="39">
                  <c:v>0.88070134438791337</c:v>
                </c:pt>
                <c:pt idx="40">
                  <c:v>0.87577665345562816</c:v>
                </c:pt>
                <c:pt idx="41">
                  <c:v>0.87130482387768926</c:v>
                </c:pt>
                <c:pt idx="42">
                  <c:v>0.87006901047539931</c:v>
                </c:pt>
                <c:pt idx="43">
                  <c:v>0.86863330398232885</c:v>
                </c:pt>
                <c:pt idx="44">
                  <c:v>0.86699283110575931</c:v>
                </c:pt>
                <c:pt idx="45">
                  <c:v>0.86371557943503219</c:v>
                </c:pt>
                <c:pt idx="46">
                  <c:v>0.85839066489417182</c:v>
                </c:pt>
                <c:pt idx="47">
                  <c:v>0.85247382284739226</c:v>
                </c:pt>
                <c:pt idx="48">
                  <c:v>0.84372668315273469</c:v>
                </c:pt>
                <c:pt idx="49">
                  <c:v>0.83505598453634811</c:v>
                </c:pt>
                <c:pt idx="50">
                  <c:v>0.82545971033340027</c:v>
                </c:pt>
                <c:pt idx="51">
                  <c:v>0.81226888644612094</c:v>
                </c:pt>
                <c:pt idx="52">
                  <c:v>0.80261638913508337</c:v>
                </c:pt>
                <c:pt idx="53">
                  <c:v>0.7983464585924327</c:v>
                </c:pt>
                <c:pt idx="54">
                  <c:v>0.79709201177961564</c:v>
                </c:pt>
                <c:pt idx="55">
                  <c:v>0.79551944770186234</c:v>
                </c:pt>
                <c:pt idx="56">
                  <c:v>0.79263503456882067</c:v>
                </c:pt>
                <c:pt idx="57">
                  <c:v>0.78858517128648487</c:v>
                </c:pt>
                <c:pt idx="58">
                  <c:v>0.78858517128648487</c:v>
                </c:pt>
                <c:pt idx="59">
                  <c:v>0.78708710932114334</c:v>
                </c:pt>
                <c:pt idx="60">
                  <c:v>0.78556478950797248</c:v>
                </c:pt>
                <c:pt idx="61">
                  <c:v>0.78086760498833541</c:v>
                </c:pt>
                <c:pt idx="62">
                  <c:v>0.77390469494849756</c:v>
                </c:pt>
                <c:pt idx="63">
                  <c:v>0.7676201197497029</c:v>
                </c:pt>
                <c:pt idx="64">
                  <c:v>0.75400915653576894</c:v>
                </c:pt>
                <c:pt idx="65">
                  <c:v>0.74657051568616006</c:v>
                </c:pt>
                <c:pt idx="66">
                  <c:v>0.74657051568616006</c:v>
                </c:pt>
                <c:pt idx="67">
                  <c:v>0.74657051568616006</c:v>
                </c:pt>
                <c:pt idx="68">
                  <c:v>0.74657051568616006</c:v>
                </c:pt>
                <c:pt idx="69">
                  <c:v>0.74657051568616006</c:v>
                </c:pt>
                <c:pt idx="70">
                  <c:v>0.74657051568616006</c:v>
                </c:pt>
                <c:pt idx="71">
                  <c:v>0.74657051568616006</c:v>
                </c:pt>
                <c:pt idx="72">
                  <c:v>0.74657051568616006</c:v>
                </c:pt>
                <c:pt idx="73">
                  <c:v>0.74657051568616006</c:v>
                </c:pt>
                <c:pt idx="74">
                  <c:v>0.74657051568616006</c:v>
                </c:pt>
                <c:pt idx="75">
                  <c:v>0.74657051568616006</c:v>
                </c:pt>
                <c:pt idx="76">
                  <c:v>0.74657051568616006</c:v>
                </c:pt>
                <c:pt idx="77">
                  <c:v>0.74657051568616006</c:v>
                </c:pt>
                <c:pt idx="78">
                  <c:v>0.74657051568616006</c:v>
                </c:pt>
                <c:pt idx="79">
                  <c:v>0.74657051568616006</c:v>
                </c:pt>
                <c:pt idx="80">
                  <c:v>0.74657051568616006</c:v>
                </c:pt>
                <c:pt idx="81">
                  <c:v>0.74657051568616006</c:v>
                </c:pt>
                <c:pt idx="82">
                  <c:v>0.74657051568616006</c:v>
                </c:pt>
                <c:pt idx="83">
                  <c:v>0.74657051568616006</c:v>
                </c:pt>
                <c:pt idx="84">
                  <c:v>0.75664819631678593</c:v>
                </c:pt>
                <c:pt idx="85">
                  <c:v>0.76750539493978565</c:v>
                </c:pt>
                <c:pt idx="86">
                  <c:v>0.77103867752309374</c:v>
                </c:pt>
                <c:pt idx="87">
                  <c:v>0.77134796710186526</c:v>
                </c:pt>
                <c:pt idx="88">
                  <c:v>0.77409925971735172</c:v>
                </c:pt>
                <c:pt idx="89">
                  <c:v>0.78086760498833541</c:v>
                </c:pt>
                <c:pt idx="90">
                  <c:v>0.78086760498833541</c:v>
                </c:pt>
                <c:pt idx="91">
                  <c:v>0.78523599735641958</c:v>
                </c:pt>
                <c:pt idx="92">
                  <c:v>0.78562095971665658</c:v>
                </c:pt>
                <c:pt idx="93">
                  <c:v>0.78594975186820948</c:v>
                </c:pt>
                <c:pt idx="94">
                  <c:v>0.78708710932114334</c:v>
                </c:pt>
                <c:pt idx="95">
                  <c:v>0.78870560101561404</c:v>
                </c:pt>
                <c:pt idx="96">
                  <c:v>0.78870560101561404</c:v>
                </c:pt>
                <c:pt idx="97">
                  <c:v>0.78989887133161263</c:v>
                </c:pt>
                <c:pt idx="98">
                  <c:v>0.79204924595541248</c:v>
                </c:pt>
                <c:pt idx="99">
                  <c:v>0.79644084826266881</c:v>
                </c:pt>
                <c:pt idx="100">
                  <c:v>0.80004399797690551</c:v>
                </c:pt>
                <c:pt idx="101">
                  <c:v>0.80651486085097601</c:v>
                </c:pt>
                <c:pt idx="102">
                  <c:v>0.81776558374172881</c:v>
                </c:pt>
                <c:pt idx="103">
                  <c:v>0.82460193606725274</c:v>
                </c:pt>
                <c:pt idx="104">
                  <c:v>0.83318212497517774</c:v>
                </c:pt>
                <c:pt idx="105">
                  <c:v>0.8419376333023787</c:v>
                </c:pt>
                <c:pt idx="106">
                  <c:v>0.84512745813112133</c:v>
                </c:pt>
                <c:pt idx="107">
                  <c:v>0.84987688222747071</c:v>
                </c:pt>
                <c:pt idx="108">
                  <c:v>0.85602701180733864</c:v>
                </c:pt>
                <c:pt idx="109">
                  <c:v>0.86089627982918604</c:v>
                </c:pt>
                <c:pt idx="110">
                  <c:v>0.86775663882215459</c:v>
                </c:pt>
                <c:pt idx="111">
                  <c:v>0.87551105841310317</c:v>
                </c:pt>
                <c:pt idx="112">
                  <c:v>0.87923892691720096</c:v>
                </c:pt>
                <c:pt idx="113">
                  <c:v>0.88854812301402819</c:v>
                </c:pt>
                <c:pt idx="114">
                  <c:v>0.89899126882406821</c:v>
                </c:pt>
                <c:pt idx="115">
                  <c:v>0.91047650322428586</c:v>
                </c:pt>
                <c:pt idx="116">
                  <c:v>0.91047650322428586</c:v>
                </c:pt>
                <c:pt idx="117">
                  <c:v>0.91047650322428586</c:v>
                </c:pt>
                <c:pt idx="118">
                  <c:v>0.91047650322428586</c:v>
                </c:pt>
                <c:pt idx="119">
                  <c:v>0.91047650322428586</c:v>
                </c:pt>
                <c:pt idx="120">
                  <c:v>0.91047650322428586</c:v>
                </c:pt>
                <c:pt idx="121">
                  <c:v>0.91047650322428586</c:v>
                </c:pt>
                <c:pt idx="122">
                  <c:v>0.91047650322428586</c:v>
                </c:pt>
                <c:pt idx="123">
                  <c:v>0.92111886228629647</c:v>
                </c:pt>
                <c:pt idx="124">
                  <c:v>0.92111886228629647</c:v>
                </c:pt>
                <c:pt idx="125">
                  <c:v>0.92111886228629647</c:v>
                </c:pt>
                <c:pt idx="126">
                  <c:v>0.92111886228629647</c:v>
                </c:pt>
                <c:pt idx="127">
                  <c:v>0.92308278655906117</c:v>
                </c:pt>
                <c:pt idx="128">
                  <c:v>0.92406750950444705</c:v>
                </c:pt>
                <c:pt idx="129">
                  <c:v>0.92406750950444705</c:v>
                </c:pt>
                <c:pt idx="130">
                  <c:v>0.92406750950444705</c:v>
                </c:pt>
                <c:pt idx="131">
                  <c:v>0.92406750950444705</c:v>
                </c:pt>
                <c:pt idx="132">
                  <c:v>0.92406750950444705</c:v>
                </c:pt>
                <c:pt idx="133">
                  <c:v>0.92591278825030909</c:v>
                </c:pt>
                <c:pt idx="134">
                  <c:v>0.92591278825030909</c:v>
                </c:pt>
                <c:pt idx="135">
                  <c:v>0.92591278825030909</c:v>
                </c:pt>
                <c:pt idx="136">
                  <c:v>0.92591278825030909</c:v>
                </c:pt>
                <c:pt idx="137">
                  <c:v>0.92591278825030909</c:v>
                </c:pt>
                <c:pt idx="138">
                  <c:v>0.93778986709467682</c:v>
                </c:pt>
                <c:pt idx="139">
                  <c:v>0.94970774964715177</c:v>
                </c:pt>
                <c:pt idx="140">
                  <c:v>0.95640305665372849</c:v>
                </c:pt>
                <c:pt idx="141">
                  <c:v>0.96245003851499966</c:v>
                </c:pt>
                <c:pt idx="142">
                  <c:v>0.96245003851499966</c:v>
                </c:pt>
                <c:pt idx="143">
                  <c:v>0.96245003851499966</c:v>
                </c:pt>
                <c:pt idx="144">
                  <c:v>0.96245003851499966</c:v>
                </c:pt>
                <c:pt idx="145">
                  <c:v>0.96245003851499966</c:v>
                </c:pt>
                <c:pt idx="146">
                  <c:v>0.96245003851499966</c:v>
                </c:pt>
                <c:pt idx="147">
                  <c:v>0.96245003851499966</c:v>
                </c:pt>
                <c:pt idx="148">
                  <c:v>0.96245003851499966</c:v>
                </c:pt>
                <c:pt idx="149">
                  <c:v>0.96245003851499966</c:v>
                </c:pt>
                <c:pt idx="150">
                  <c:v>0.96245003851499966</c:v>
                </c:pt>
                <c:pt idx="151">
                  <c:v>0.96245003851499966</c:v>
                </c:pt>
                <c:pt idx="152">
                  <c:v>0.96245003851499966</c:v>
                </c:pt>
                <c:pt idx="153">
                  <c:v>0.95640305665372849</c:v>
                </c:pt>
                <c:pt idx="154">
                  <c:v>0.94970774964715177</c:v>
                </c:pt>
                <c:pt idx="155">
                  <c:v>0.9441382521344881</c:v>
                </c:pt>
                <c:pt idx="156">
                  <c:v>0.93372092982857446</c:v>
                </c:pt>
                <c:pt idx="157">
                  <c:v>0.92492806530492322</c:v>
                </c:pt>
                <c:pt idx="158">
                  <c:v>0.9080983113049208</c:v>
                </c:pt>
                <c:pt idx="159">
                  <c:v>0.88846731159776215</c:v>
                </c:pt>
                <c:pt idx="160">
                  <c:v>0.88136974307907701</c:v>
                </c:pt>
                <c:pt idx="161">
                  <c:v>0.87928801958427538</c:v>
                </c:pt>
                <c:pt idx="162">
                  <c:v>0.87368096542148188</c:v>
                </c:pt>
                <c:pt idx="163">
                  <c:v>0.8662012362861502</c:v>
                </c:pt>
                <c:pt idx="164">
                  <c:v>0.86277120454354295</c:v>
                </c:pt>
                <c:pt idx="165">
                  <c:v>0.86106024752233468</c:v>
                </c:pt>
                <c:pt idx="166">
                  <c:v>0.85409549693185394</c:v>
                </c:pt>
                <c:pt idx="167">
                  <c:v>0.85409549693185394</c:v>
                </c:pt>
                <c:pt idx="168">
                  <c:v>0.85409549693185394</c:v>
                </c:pt>
                <c:pt idx="169">
                  <c:v>0.8571491867506511</c:v>
                </c:pt>
                <c:pt idx="170">
                  <c:v>0.8571491867506511</c:v>
                </c:pt>
                <c:pt idx="171">
                  <c:v>0.8571491867506511</c:v>
                </c:pt>
                <c:pt idx="172">
                  <c:v>0.84540899682225357</c:v>
                </c:pt>
                <c:pt idx="173">
                  <c:v>0.84540899682225357</c:v>
                </c:pt>
                <c:pt idx="174">
                  <c:v>0.83596444989568353</c:v>
                </c:pt>
                <c:pt idx="175">
                  <c:v>0.83596444989568353</c:v>
                </c:pt>
                <c:pt idx="176">
                  <c:v>0.83596444989568353</c:v>
                </c:pt>
                <c:pt idx="177">
                  <c:v>0.83596444989568353</c:v>
                </c:pt>
                <c:pt idx="178">
                  <c:v>0.84417705947064992</c:v>
                </c:pt>
                <c:pt idx="179">
                  <c:v>0.84417705947064992</c:v>
                </c:pt>
                <c:pt idx="180">
                  <c:v>0.84417705947064992</c:v>
                </c:pt>
                <c:pt idx="181">
                  <c:v>0.84417705947064992</c:v>
                </c:pt>
                <c:pt idx="182">
                  <c:v>0.84417705947064992</c:v>
                </c:pt>
                <c:pt idx="183">
                  <c:v>0.84417705947064992</c:v>
                </c:pt>
                <c:pt idx="184">
                  <c:v>0.84367165219537887</c:v>
                </c:pt>
                <c:pt idx="185">
                  <c:v>0.84313537148610185</c:v>
                </c:pt>
                <c:pt idx="186">
                  <c:v>0.83686955899924054</c:v>
                </c:pt>
                <c:pt idx="187">
                  <c:v>0.83396764577225468</c:v>
                </c:pt>
                <c:pt idx="188">
                  <c:v>0.83254475953542906</c:v>
                </c:pt>
                <c:pt idx="189">
                  <c:v>0.8318724633515151</c:v>
                </c:pt>
                <c:pt idx="190">
                  <c:v>0.8318724633515151</c:v>
                </c:pt>
                <c:pt idx="191">
                  <c:v>0.8318724633515151</c:v>
                </c:pt>
                <c:pt idx="192">
                  <c:v>0.8318724633515151</c:v>
                </c:pt>
                <c:pt idx="193">
                  <c:v>0.8318724633515151</c:v>
                </c:pt>
                <c:pt idx="194">
                  <c:v>0.8318724633515151</c:v>
                </c:pt>
                <c:pt idx="195">
                  <c:v>0.83007992963446009</c:v>
                </c:pt>
                <c:pt idx="196">
                  <c:v>0.82776793513361036</c:v>
                </c:pt>
                <c:pt idx="197">
                  <c:v>0.82631836189137198</c:v>
                </c:pt>
                <c:pt idx="198">
                  <c:v>0.82631836189137198</c:v>
                </c:pt>
                <c:pt idx="199">
                  <c:v>0.82631836189137198</c:v>
                </c:pt>
                <c:pt idx="200">
                  <c:v>0.82631836189137198</c:v>
                </c:pt>
                <c:pt idx="201">
                  <c:v>0.82631836189137198</c:v>
                </c:pt>
                <c:pt idx="202">
                  <c:v>0.82631836189137198</c:v>
                </c:pt>
                <c:pt idx="203">
                  <c:v>0.82631836189137198</c:v>
                </c:pt>
                <c:pt idx="204">
                  <c:v>0.82482641739216878</c:v>
                </c:pt>
                <c:pt idx="205">
                  <c:v>0.82482641739216878</c:v>
                </c:pt>
                <c:pt idx="206">
                  <c:v>0.82482641739216878</c:v>
                </c:pt>
                <c:pt idx="207">
                  <c:v>0.82482641739216878</c:v>
                </c:pt>
                <c:pt idx="208">
                  <c:v>0.82064082780139591</c:v>
                </c:pt>
                <c:pt idx="209">
                  <c:v>0.81596274700909599</c:v>
                </c:pt>
                <c:pt idx="210">
                  <c:v>0.81596274700909599</c:v>
                </c:pt>
                <c:pt idx="211">
                  <c:v>0.81596274700909599</c:v>
                </c:pt>
                <c:pt idx="212">
                  <c:v>0.81596274700909599</c:v>
                </c:pt>
                <c:pt idx="213">
                  <c:v>0.81596274700909599</c:v>
                </c:pt>
                <c:pt idx="214">
                  <c:v>0.81596274700909599</c:v>
                </c:pt>
                <c:pt idx="215">
                  <c:v>0.81305477245054236</c:v>
                </c:pt>
                <c:pt idx="216">
                  <c:v>0.81082919908315287</c:v>
                </c:pt>
                <c:pt idx="217">
                  <c:v>0.81082919908315287</c:v>
                </c:pt>
                <c:pt idx="218">
                  <c:v>0.81041877265146856</c:v>
                </c:pt>
                <c:pt idx="219">
                  <c:v>0.80603096154015164</c:v>
                </c:pt>
                <c:pt idx="220">
                  <c:v>0.80241867433428959</c:v>
                </c:pt>
                <c:pt idx="221">
                  <c:v>0.80152583925481224</c:v>
                </c:pt>
                <c:pt idx="222">
                  <c:v>0.80029793862472109</c:v>
                </c:pt>
                <c:pt idx="223">
                  <c:v>0.79262232529144749</c:v>
                </c:pt>
                <c:pt idx="224">
                  <c:v>0.78221458036535507</c:v>
                </c:pt>
                <c:pt idx="225">
                  <c:v>0.77799191349235497</c:v>
                </c:pt>
                <c:pt idx="226">
                  <c:v>0.77632079738042026</c:v>
                </c:pt>
                <c:pt idx="227">
                  <c:v>0.77525637288388716</c:v>
                </c:pt>
                <c:pt idx="228">
                  <c:v>0.77357631539647032</c:v>
                </c:pt>
                <c:pt idx="229">
                  <c:v>0.7710126761779148</c:v>
                </c:pt>
                <c:pt idx="230">
                  <c:v>0.76880943047980099</c:v>
                </c:pt>
                <c:pt idx="231">
                  <c:v>0.76452902294410297</c:v>
                </c:pt>
                <c:pt idx="232">
                  <c:v>0.75920972935618392</c:v>
                </c:pt>
                <c:pt idx="233">
                  <c:v>0.75732018872699702</c:v>
                </c:pt>
                <c:pt idx="234">
                  <c:v>0.75474002289009834</c:v>
                </c:pt>
                <c:pt idx="235">
                  <c:v>0.75218839478078303</c:v>
                </c:pt>
                <c:pt idx="236">
                  <c:v>0.7498890325939187</c:v>
                </c:pt>
                <c:pt idx="237">
                  <c:v>0.74189872071862673</c:v>
                </c:pt>
                <c:pt idx="238">
                  <c:v>0.72915806381761317</c:v>
                </c:pt>
                <c:pt idx="239">
                  <c:v>0.71938068113639519</c:v>
                </c:pt>
                <c:pt idx="240">
                  <c:v>0.7060777398030833</c:v>
                </c:pt>
                <c:pt idx="241">
                  <c:v>0.68817968440999089</c:v>
                </c:pt>
                <c:pt idx="242">
                  <c:v>0.67990440957894704</c:v>
                </c:pt>
                <c:pt idx="243">
                  <c:v>0.67807239311505851</c:v>
                </c:pt>
                <c:pt idx="244">
                  <c:v>0.67015993218624836</c:v>
                </c:pt>
                <c:pt idx="245">
                  <c:v>0.66136362166124696</c:v>
                </c:pt>
                <c:pt idx="246">
                  <c:v>0.65875405578228619</c:v>
                </c:pt>
                <c:pt idx="247">
                  <c:v>0.65567437556666408</c:v>
                </c:pt>
                <c:pt idx="248">
                  <c:v>0.64829536225562445</c:v>
                </c:pt>
                <c:pt idx="249">
                  <c:v>0.63962355436027085</c:v>
                </c:pt>
                <c:pt idx="250">
                  <c:v>0.6289752084087219</c:v>
                </c:pt>
                <c:pt idx="251">
                  <c:v>0.62163692036098728</c:v>
                </c:pt>
                <c:pt idx="252">
                  <c:v>0.61992874615689808</c:v>
                </c:pt>
                <c:pt idx="253">
                  <c:v>0.61775994834533965</c:v>
                </c:pt>
                <c:pt idx="254">
                  <c:v>0.61617272614930962</c:v>
                </c:pt>
                <c:pt idx="255">
                  <c:v>0.61241722562274592</c:v>
                </c:pt>
                <c:pt idx="256">
                  <c:v>0.60855315472818572</c:v>
                </c:pt>
                <c:pt idx="257">
                  <c:v>0.60707444051866499</c:v>
                </c:pt>
                <c:pt idx="258">
                  <c:v>0.60086109681676536</c:v>
                </c:pt>
                <c:pt idx="259">
                  <c:v>0.59446261354264895</c:v>
                </c:pt>
                <c:pt idx="260">
                  <c:v>0.59233510139296897</c:v>
                </c:pt>
                <c:pt idx="261">
                  <c:v>0.58913383594328439</c:v>
                </c:pt>
                <c:pt idx="262">
                  <c:v>0.58595975293294789</c:v>
                </c:pt>
                <c:pt idx="263">
                  <c:v>0.57941879497921245</c:v>
                </c:pt>
                <c:pt idx="264">
                  <c:v>0.57849175365448968</c:v>
                </c:pt>
                <c:pt idx="265">
                  <c:v>0.57198625567233741</c:v>
                </c:pt>
                <c:pt idx="266">
                  <c:v>0.56906476358317948</c:v>
                </c:pt>
                <c:pt idx="267">
                  <c:v>0.56430870366552588</c:v>
                </c:pt>
                <c:pt idx="268">
                  <c:v>0.55717544123812068</c:v>
                </c:pt>
                <c:pt idx="269">
                  <c:v>0.54959493740300269</c:v>
                </c:pt>
                <c:pt idx="270">
                  <c:v>0.54458463111454736</c:v>
                </c:pt>
                <c:pt idx="271">
                  <c:v>0.54458463111454736</c:v>
                </c:pt>
                <c:pt idx="272">
                  <c:v>0.54399719654353218</c:v>
                </c:pt>
                <c:pt idx="273">
                  <c:v>0.54285177383359629</c:v>
                </c:pt>
                <c:pt idx="274">
                  <c:v>0.54032224093651193</c:v>
                </c:pt>
                <c:pt idx="275">
                  <c:v>0.53837925112060736</c:v>
                </c:pt>
                <c:pt idx="276">
                  <c:v>0.53786008541658248</c:v>
                </c:pt>
                <c:pt idx="277">
                  <c:v>0.53327048418977996</c:v>
                </c:pt>
                <c:pt idx="278">
                  <c:v>0.52826546756623083</c:v>
                </c:pt>
                <c:pt idx="279">
                  <c:v>0.52539946272094762</c:v>
                </c:pt>
                <c:pt idx="280">
                  <c:v>0.523042043300878</c:v>
                </c:pt>
                <c:pt idx="281">
                  <c:v>0.52101447038450477</c:v>
                </c:pt>
                <c:pt idx="282">
                  <c:v>0.51679894750263777</c:v>
                </c:pt>
                <c:pt idx="283">
                  <c:v>0.51196056843910287</c:v>
                </c:pt>
                <c:pt idx="284">
                  <c:v>0.51196056843910287</c:v>
                </c:pt>
                <c:pt idx="285">
                  <c:v>0.51196056843910287</c:v>
                </c:pt>
                <c:pt idx="286">
                  <c:v>0.51196056843910287</c:v>
                </c:pt>
                <c:pt idx="287">
                  <c:v>0.51196056843910287</c:v>
                </c:pt>
                <c:pt idx="288">
                  <c:v>0.51196056843910287</c:v>
                </c:pt>
                <c:pt idx="289">
                  <c:v>0.51196056843910287</c:v>
                </c:pt>
                <c:pt idx="290">
                  <c:v>0.51196056843910287</c:v>
                </c:pt>
                <c:pt idx="291">
                  <c:v>0.51196056843910287</c:v>
                </c:pt>
                <c:pt idx="292">
                  <c:v>0.51196056843910287</c:v>
                </c:pt>
                <c:pt idx="293">
                  <c:v>0.51196056843910287</c:v>
                </c:pt>
                <c:pt idx="294">
                  <c:v>0.51196056843910287</c:v>
                </c:pt>
                <c:pt idx="295">
                  <c:v>0.51196056843910287</c:v>
                </c:pt>
                <c:pt idx="296">
                  <c:v>0.51196056843910287</c:v>
                </c:pt>
                <c:pt idx="297">
                  <c:v>0.51196056843910287</c:v>
                </c:pt>
                <c:pt idx="298">
                  <c:v>0.51196056843910287</c:v>
                </c:pt>
                <c:pt idx="299">
                  <c:v>0.51196056843910287</c:v>
                </c:pt>
                <c:pt idx="300">
                  <c:v>0.51676766357694981</c:v>
                </c:pt>
                <c:pt idx="301">
                  <c:v>0.518998531871387</c:v>
                </c:pt>
                <c:pt idx="302">
                  <c:v>0.518998531871387</c:v>
                </c:pt>
                <c:pt idx="303">
                  <c:v>0.518998531871387</c:v>
                </c:pt>
                <c:pt idx="304">
                  <c:v>0.518998531871387</c:v>
                </c:pt>
                <c:pt idx="305">
                  <c:v>0.52101447038450477</c:v>
                </c:pt>
                <c:pt idx="306">
                  <c:v>0.523042043300878</c:v>
                </c:pt>
                <c:pt idx="307">
                  <c:v>0.52399437173834496</c:v>
                </c:pt>
                <c:pt idx="308">
                  <c:v>0.52399437173834496</c:v>
                </c:pt>
                <c:pt idx="309">
                  <c:v>0.52630887282947092</c:v>
                </c:pt>
                <c:pt idx="310">
                  <c:v>0.52630887282947092</c:v>
                </c:pt>
                <c:pt idx="311">
                  <c:v>0.52630887282947092</c:v>
                </c:pt>
                <c:pt idx="312">
                  <c:v>0.52630887282947092</c:v>
                </c:pt>
                <c:pt idx="313">
                  <c:v>0.52630887282947092</c:v>
                </c:pt>
                <c:pt idx="314">
                  <c:v>0.52630887282947092</c:v>
                </c:pt>
                <c:pt idx="315">
                  <c:v>0.52630887282947092</c:v>
                </c:pt>
                <c:pt idx="316">
                  <c:v>0.52399437173834496</c:v>
                </c:pt>
                <c:pt idx="317">
                  <c:v>0.52630887282947092</c:v>
                </c:pt>
                <c:pt idx="318">
                  <c:v>0.52826546756623083</c:v>
                </c:pt>
                <c:pt idx="319">
                  <c:v>0.53327048418977996</c:v>
                </c:pt>
                <c:pt idx="320">
                  <c:v>0.53800569904881601</c:v>
                </c:pt>
                <c:pt idx="321">
                  <c:v>0.53846717055298798</c:v>
                </c:pt>
                <c:pt idx="322">
                  <c:v>0.53943259330139481</c:v>
                </c:pt>
                <c:pt idx="323">
                  <c:v>0.53943259330139481</c:v>
                </c:pt>
                <c:pt idx="324">
                  <c:v>0.53943259330139481</c:v>
                </c:pt>
                <c:pt idx="325">
                  <c:v>0.54167356727406846</c:v>
                </c:pt>
                <c:pt idx="326">
                  <c:v>0.54548062951112664</c:v>
                </c:pt>
                <c:pt idx="327">
                  <c:v>0.54896439699230148</c:v>
                </c:pt>
                <c:pt idx="328">
                  <c:v>0.55271738899001799</c:v>
                </c:pt>
                <c:pt idx="329">
                  <c:v>0.55621590347659922</c:v>
                </c:pt>
                <c:pt idx="330">
                  <c:v>0.55884791046202964</c:v>
                </c:pt>
                <c:pt idx="331">
                  <c:v>0.5669533409915769</c:v>
                </c:pt>
                <c:pt idx="332">
                  <c:v>0.57417898561227032</c:v>
                </c:pt>
                <c:pt idx="333">
                  <c:v>0.57834439208527599</c:v>
                </c:pt>
                <c:pt idx="334">
                  <c:v>0.58189902825333906</c:v>
                </c:pt>
                <c:pt idx="335">
                  <c:v>0.58316743746704203</c:v>
                </c:pt>
                <c:pt idx="336">
                  <c:v>0.58681117461885424</c:v>
                </c:pt>
                <c:pt idx="337">
                  <c:v>0.59616779469395942</c:v>
                </c:pt>
                <c:pt idx="338">
                  <c:v>0.60295439884357127</c:v>
                </c:pt>
                <c:pt idx="339">
                  <c:v>0.60457696665309602</c:v>
                </c:pt>
                <c:pt idx="340">
                  <c:v>0.60849792158076776</c:v>
                </c:pt>
                <c:pt idx="341">
                  <c:v>0.61434226221316168</c:v>
                </c:pt>
                <c:pt idx="342">
                  <c:v>0.61877706021750023</c:v>
                </c:pt>
                <c:pt idx="343">
                  <c:v>0.61877706021750023</c:v>
                </c:pt>
                <c:pt idx="344">
                  <c:v>0.61960356209348677</c:v>
                </c:pt>
                <c:pt idx="345">
                  <c:v>0.62392467088715176</c:v>
                </c:pt>
                <c:pt idx="346">
                  <c:v>0.63068691380557595</c:v>
                </c:pt>
                <c:pt idx="347">
                  <c:v>0.66026573378436471</c:v>
                </c:pt>
                <c:pt idx="348">
                  <c:v>0.68570502863960625</c:v>
                </c:pt>
                <c:pt idx="349">
                  <c:v>0.71919010628374702</c:v>
                </c:pt>
                <c:pt idx="350">
                  <c:v>0.75666944470729991</c:v>
                </c:pt>
                <c:pt idx="351">
                  <c:v>0.76481843736770527</c:v>
                </c:pt>
                <c:pt idx="352">
                  <c:v>0.76936201930683823</c:v>
                </c:pt>
                <c:pt idx="353">
                  <c:v>0.77237109580960706</c:v>
                </c:pt>
                <c:pt idx="354">
                  <c:v>0.7795728997003909</c:v>
                </c:pt>
                <c:pt idx="355">
                  <c:v>0.78876235490365365</c:v>
                </c:pt>
                <c:pt idx="356">
                  <c:v>0.7939499074364601</c:v>
                </c:pt>
                <c:pt idx="357">
                  <c:v>0.79684321015344128</c:v>
                </c:pt>
                <c:pt idx="358">
                  <c:v>0.80045562613201926</c:v>
                </c:pt>
                <c:pt idx="359">
                  <c:v>0.81122313767469734</c:v>
                </c:pt>
                <c:pt idx="360">
                  <c:v>0.82537400775815739</c:v>
                </c:pt>
                <c:pt idx="361">
                  <c:v>0.8313242559673758</c:v>
                </c:pt>
                <c:pt idx="362">
                  <c:v>0.83501314622840306</c:v>
                </c:pt>
                <c:pt idx="363">
                  <c:v>0.8402433594851928</c:v>
                </c:pt>
                <c:pt idx="364">
                  <c:v>0.84443314996755325</c:v>
                </c:pt>
                <c:pt idx="365">
                  <c:v>0.85567045604439274</c:v>
                </c:pt>
                <c:pt idx="366">
                  <c:v>0.87049084498729601</c:v>
                </c:pt>
                <c:pt idx="367">
                  <c:v>0.87699797268064728</c:v>
                </c:pt>
                <c:pt idx="368">
                  <c:v>0.87959391615728832</c:v>
                </c:pt>
                <c:pt idx="369">
                  <c:v>0.88326292670019069</c:v>
                </c:pt>
                <c:pt idx="370">
                  <c:v>0.88633296771149928</c:v>
                </c:pt>
                <c:pt idx="371">
                  <c:v>0.88687786320379303</c:v>
                </c:pt>
                <c:pt idx="372">
                  <c:v>0.88754613689439221</c:v>
                </c:pt>
                <c:pt idx="373">
                  <c:v>0.88882003122800313</c:v>
                </c:pt>
                <c:pt idx="374">
                  <c:v>0.89353292526067896</c:v>
                </c:pt>
                <c:pt idx="375">
                  <c:v>0.89955842882067572</c:v>
                </c:pt>
                <c:pt idx="376">
                  <c:v>0.91119132934803637</c:v>
                </c:pt>
                <c:pt idx="377">
                  <c:v>0.93322617534790564</c:v>
                </c:pt>
                <c:pt idx="378">
                  <c:v>0.95685244574618555</c:v>
                </c:pt>
                <c:pt idx="379">
                  <c:v>0.9732883688240157</c:v>
                </c:pt>
                <c:pt idx="380">
                  <c:v>0.98063043309014275</c:v>
                </c:pt>
                <c:pt idx="381">
                  <c:v>0.98863294031799254</c:v>
                </c:pt>
                <c:pt idx="382">
                  <c:v>0.99443831838263397</c:v>
                </c:pt>
                <c:pt idx="383">
                  <c:v>1.0005956347203959</c:v>
                </c:pt>
                <c:pt idx="384">
                  <c:v>1.0079670031111261</c:v>
                </c:pt>
                <c:pt idx="385">
                  <c:v>1.011323274033689</c:v>
                </c:pt>
                <c:pt idx="386">
                  <c:v>1.0140243273560205</c:v>
                </c:pt>
                <c:pt idx="387">
                  <c:v>1.0140243273560205</c:v>
                </c:pt>
                <c:pt idx="388">
                  <c:v>1.0140243273560205</c:v>
                </c:pt>
                <c:pt idx="389">
                  <c:v>1.0140243273560205</c:v>
                </c:pt>
                <c:pt idx="390">
                  <c:v>1.0140243273560205</c:v>
                </c:pt>
                <c:pt idx="391">
                  <c:v>1.0140243273560205</c:v>
                </c:pt>
                <c:pt idx="392">
                  <c:v>1.0140243273560205</c:v>
                </c:pt>
                <c:pt idx="393">
                  <c:v>1.0140243273560205</c:v>
                </c:pt>
                <c:pt idx="394">
                  <c:v>1.0140243273560205</c:v>
                </c:pt>
                <c:pt idx="395">
                  <c:v>1.0140243273560205</c:v>
                </c:pt>
                <c:pt idx="396">
                  <c:v>1.0140243273560205</c:v>
                </c:pt>
                <c:pt idx="397">
                  <c:v>1.0140243273560205</c:v>
                </c:pt>
                <c:pt idx="398">
                  <c:v>1.0140243273560205</c:v>
                </c:pt>
                <c:pt idx="399">
                  <c:v>1.0140243273560205</c:v>
                </c:pt>
                <c:pt idx="400">
                  <c:v>1.0140243273560205</c:v>
                </c:pt>
                <c:pt idx="401">
                  <c:v>1.0140243273560205</c:v>
                </c:pt>
                <c:pt idx="402">
                  <c:v>1.0140243273560205</c:v>
                </c:pt>
                <c:pt idx="403">
                  <c:v>1.011323274033689</c:v>
                </c:pt>
                <c:pt idx="404">
                  <c:v>1.0079670031111261</c:v>
                </c:pt>
                <c:pt idx="405">
                  <c:v>1.0049793539656586</c:v>
                </c:pt>
                <c:pt idx="406">
                  <c:v>0.99760798557492858</c:v>
                </c:pt>
                <c:pt idx="407">
                  <c:v>0.99443831838263397</c:v>
                </c:pt>
                <c:pt idx="408">
                  <c:v>0.98456087716466945</c:v>
                </c:pt>
                <c:pt idx="409">
                  <c:v>0.9719830153816772</c:v>
                </c:pt>
                <c:pt idx="410">
                  <c:v>0.96859716491121417</c:v>
                </c:pt>
                <c:pt idx="411">
                  <c:v>0.96859716491121417</c:v>
                </c:pt>
                <c:pt idx="412">
                  <c:v>0.96859716491121417</c:v>
                </c:pt>
                <c:pt idx="413">
                  <c:v>0.96859716491121417</c:v>
                </c:pt>
                <c:pt idx="414">
                  <c:v>0.96859716491121417</c:v>
                </c:pt>
                <c:pt idx="415">
                  <c:v>0.96859716491121417</c:v>
                </c:pt>
                <c:pt idx="416">
                  <c:v>0.95547499263186575</c:v>
                </c:pt>
                <c:pt idx="417">
                  <c:v>0.94126894420187246</c:v>
                </c:pt>
                <c:pt idx="418">
                  <c:v>0.93728949397962169</c:v>
                </c:pt>
                <c:pt idx="419">
                  <c:v>0.92735895594007478</c:v>
                </c:pt>
                <c:pt idx="420">
                  <c:v>0.91914492449668028</c:v>
                </c:pt>
                <c:pt idx="421">
                  <c:v>0.91725659861437403</c:v>
                </c:pt>
                <c:pt idx="422">
                  <c:v>0.91575728880743212</c:v>
                </c:pt>
                <c:pt idx="423">
                  <c:v>0.91185669717656526</c:v>
                </c:pt>
                <c:pt idx="424">
                  <c:v>0.9066378184487407</c:v>
                </c:pt>
                <c:pt idx="425">
                  <c:v>0.90393438257557457</c:v>
                </c:pt>
                <c:pt idx="426">
                  <c:v>0.90041594857305329</c:v>
                </c:pt>
                <c:pt idx="427">
                  <c:v>0.89672918761308107</c:v>
                </c:pt>
                <c:pt idx="428">
                  <c:v>0.88902208945620753</c:v>
                </c:pt>
                <c:pt idx="429">
                  <c:v>0.8811530797063335</c:v>
                </c:pt>
                <c:pt idx="430">
                  <c:v>0.87359519679645992</c:v>
                </c:pt>
                <c:pt idx="431">
                  <c:v>0.86557909406550582</c:v>
                </c:pt>
                <c:pt idx="432">
                  <c:v>0.85871362470648904</c:v>
                </c:pt>
                <c:pt idx="433">
                  <c:v>0.84985294363176145</c:v>
                </c:pt>
                <c:pt idx="434">
                  <c:v>0.8430762397307634</c:v>
                </c:pt>
                <c:pt idx="435">
                  <c:v>0.84019909199826492</c:v>
                </c:pt>
                <c:pt idx="436">
                  <c:v>0.83510709436437014</c:v>
                </c:pt>
                <c:pt idx="437">
                  <c:v>0.82975928785300535</c:v>
                </c:pt>
                <c:pt idx="438">
                  <c:v>0.82897714441321768</c:v>
                </c:pt>
                <c:pt idx="439">
                  <c:v>0.82897714441321768</c:v>
                </c:pt>
                <c:pt idx="440">
                  <c:v>0.82897714441321768</c:v>
                </c:pt>
                <c:pt idx="441">
                  <c:v>0.82897714441321768</c:v>
                </c:pt>
                <c:pt idx="442">
                  <c:v>0.82897714441321768</c:v>
                </c:pt>
                <c:pt idx="443">
                  <c:v>0.82897714441321768</c:v>
                </c:pt>
                <c:pt idx="444">
                  <c:v>0.82897714441321768</c:v>
                </c:pt>
                <c:pt idx="445">
                  <c:v>0.82897714441321768</c:v>
                </c:pt>
                <c:pt idx="446">
                  <c:v>0.82897714441321768</c:v>
                </c:pt>
                <c:pt idx="447">
                  <c:v>0.82897714441321768</c:v>
                </c:pt>
                <c:pt idx="448">
                  <c:v>0.82897714441321768</c:v>
                </c:pt>
                <c:pt idx="449">
                  <c:v>0.82897714441321768</c:v>
                </c:pt>
                <c:pt idx="450">
                  <c:v>0.82897714441321768</c:v>
                </c:pt>
                <c:pt idx="451">
                  <c:v>0.82897714441321768</c:v>
                </c:pt>
                <c:pt idx="452">
                  <c:v>0.82975928785300535</c:v>
                </c:pt>
                <c:pt idx="453">
                  <c:v>0.83510709436437014</c:v>
                </c:pt>
                <c:pt idx="454">
                  <c:v>0.83592670045512663</c:v>
                </c:pt>
                <c:pt idx="455">
                  <c:v>0.83592670045512663</c:v>
                </c:pt>
                <c:pt idx="456">
                  <c:v>0.83592670045512663</c:v>
                </c:pt>
                <c:pt idx="457">
                  <c:v>0.83592670045512663</c:v>
                </c:pt>
              </c:numCache>
            </c:numRef>
          </c:val>
          <c:smooth val="0"/>
          <c:extLst>
            <c:ext xmlns:c16="http://schemas.microsoft.com/office/drawing/2014/chart" uri="{C3380CC4-5D6E-409C-BE32-E72D297353CC}">
              <c16:uniqueId val="{00000003-E394-4AAD-8FFD-91564D5DD3B2}"/>
            </c:ext>
          </c:extLst>
        </c:ser>
        <c:ser>
          <c:idx val="4"/>
          <c:order val="4"/>
          <c:tx>
            <c:strRef>
              <c:f>'Indice Bancos'!$AT$5</c:f>
              <c:strCache>
                <c:ptCount val="1"/>
                <c:pt idx="0">
                  <c:v>Q75</c:v>
                </c:pt>
              </c:strCache>
            </c:strRef>
          </c:tx>
          <c:spPr>
            <a:ln w="12700" cap="rnd">
              <a:solidFill>
                <a:schemeClr val="accent2">
                  <a:lumMod val="60000"/>
                  <a:lumOff val="40000"/>
                </a:schemeClr>
              </a:solidFill>
              <a:round/>
            </a:ln>
            <a:effectLst/>
          </c:spPr>
          <c:marker>
            <c:symbol val="none"/>
          </c:marker>
          <c:cat>
            <c:numRef>
              <c:f>'Indice Bancos'!$AO$58:$AO$1000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Bancos'!$AT$58:$AT$700</c:f>
              <c:numCache>
                <c:formatCode>General</c:formatCode>
                <c:ptCount val="643"/>
                <c:pt idx="0">
                  <c:v>0.98027432345949017</c:v>
                </c:pt>
                <c:pt idx="1">
                  <c:v>0.97399171565685561</c:v>
                </c:pt>
                <c:pt idx="2">
                  <c:v>0.96965131803553273</c:v>
                </c:pt>
                <c:pt idx="3">
                  <c:v>0.96612756703341873</c:v>
                </c:pt>
                <c:pt idx="4">
                  <c:v>0.96456337952922255</c:v>
                </c:pt>
                <c:pt idx="5">
                  <c:v>0.96456337952922255</c:v>
                </c:pt>
                <c:pt idx="6">
                  <c:v>0.96403469247360918</c:v>
                </c:pt>
                <c:pt idx="7">
                  <c:v>0.96024907025453088</c:v>
                </c:pt>
                <c:pt idx="8">
                  <c:v>0.96024907025453088</c:v>
                </c:pt>
                <c:pt idx="9">
                  <c:v>0.96024907025453088</c:v>
                </c:pt>
                <c:pt idx="10">
                  <c:v>0.96024907025453088</c:v>
                </c:pt>
                <c:pt idx="11">
                  <c:v>0.96024907025453088</c:v>
                </c:pt>
                <c:pt idx="12">
                  <c:v>0.95867462580380858</c:v>
                </c:pt>
                <c:pt idx="13">
                  <c:v>0.95867462580380858</c:v>
                </c:pt>
                <c:pt idx="14">
                  <c:v>0.95867462580380858</c:v>
                </c:pt>
                <c:pt idx="15">
                  <c:v>0.95867462580380858</c:v>
                </c:pt>
                <c:pt idx="16">
                  <c:v>0.95867462580380858</c:v>
                </c:pt>
                <c:pt idx="17">
                  <c:v>0.95867462580380858</c:v>
                </c:pt>
                <c:pt idx="18">
                  <c:v>0.95599494570924892</c:v>
                </c:pt>
                <c:pt idx="19">
                  <c:v>0.95501263613656007</c:v>
                </c:pt>
                <c:pt idx="20">
                  <c:v>0.95406458307855613</c:v>
                </c:pt>
                <c:pt idx="21">
                  <c:v>0.95174176078805195</c:v>
                </c:pt>
                <c:pt idx="22">
                  <c:v>0.95053640029052899</c:v>
                </c:pt>
                <c:pt idx="23">
                  <c:v>0.94997009816132072</c:v>
                </c:pt>
                <c:pt idx="24">
                  <c:v>0.94933725943540848</c:v>
                </c:pt>
                <c:pt idx="25">
                  <c:v>0.94855031720017502</c:v>
                </c:pt>
                <c:pt idx="26">
                  <c:v>0.94751449969954626</c:v>
                </c:pt>
                <c:pt idx="27">
                  <c:v>0.94496293866059555</c:v>
                </c:pt>
                <c:pt idx="28">
                  <c:v>0.9423971762296407</c:v>
                </c:pt>
                <c:pt idx="29">
                  <c:v>0.9407682573256857</c:v>
                </c:pt>
                <c:pt idx="30">
                  <c:v>0.93972012271500893</c:v>
                </c:pt>
                <c:pt idx="31">
                  <c:v>0.9378689479739597</c:v>
                </c:pt>
                <c:pt idx="32">
                  <c:v>0.93670704678724226</c:v>
                </c:pt>
                <c:pt idx="33">
                  <c:v>0.93670704678724226</c:v>
                </c:pt>
                <c:pt idx="34">
                  <c:v>0.93575231523554814</c:v>
                </c:pt>
                <c:pt idx="35">
                  <c:v>0.92699786285758934</c:v>
                </c:pt>
                <c:pt idx="36">
                  <c:v>0.9236854461351468</c:v>
                </c:pt>
                <c:pt idx="37">
                  <c:v>0.92329241264919326</c:v>
                </c:pt>
                <c:pt idx="38">
                  <c:v>0.92194349479208781</c:v>
                </c:pt>
                <c:pt idx="39">
                  <c:v>0.92194349479208781</c:v>
                </c:pt>
                <c:pt idx="40">
                  <c:v>0.92059848688785917</c:v>
                </c:pt>
                <c:pt idx="41">
                  <c:v>0.92016614082447334</c:v>
                </c:pt>
                <c:pt idx="42">
                  <c:v>0.9196968535307577</c:v>
                </c:pt>
                <c:pt idx="43">
                  <c:v>0.91694099017273567</c:v>
                </c:pt>
                <c:pt idx="44">
                  <c:v>0.91322028808290523</c:v>
                </c:pt>
                <c:pt idx="45">
                  <c:v>0.90905779477683002</c:v>
                </c:pt>
                <c:pt idx="46">
                  <c:v>0.90905779477683002</c:v>
                </c:pt>
                <c:pt idx="47">
                  <c:v>0.90905779477683002</c:v>
                </c:pt>
                <c:pt idx="48">
                  <c:v>0.90905779477683002</c:v>
                </c:pt>
                <c:pt idx="49">
                  <c:v>0.90672498678596403</c:v>
                </c:pt>
                <c:pt idx="50">
                  <c:v>0.90505817490050511</c:v>
                </c:pt>
                <c:pt idx="51">
                  <c:v>0.89225188382103782</c:v>
                </c:pt>
                <c:pt idx="52">
                  <c:v>0.88678087740029365</c:v>
                </c:pt>
                <c:pt idx="53">
                  <c:v>0.88369269560368602</c:v>
                </c:pt>
                <c:pt idx="54">
                  <c:v>0.88140452660595747</c:v>
                </c:pt>
                <c:pt idx="55">
                  <c:v>0.88140452660595747</c:v>
                </c:pt>
                <c:pt idx="56">
                  <c:v>0.88140452660595747</c:v>
                </c:pt>
                <c:pt idx="57">
                  <c:v>0.88140452660595747</c:v>
                </c:pt>
                <c:pt idx="58">
                  <c:v>0.88140452660595747</c:v>
                </c:pt>
                <c:pt idx="59">
                  <c:v>0.87378429168689142</c:v>
                </c:pt>
                <c:pt idx="60">
                  <c:v>0.8699382098147197</c:v>
                </c:pt>
                <c:pt idx="61">
                  <c:v>0.85887222198743007</c:v>
                </c:pt>
                <c:pt idx="62">
                  <c:v>0.84226881873672887</c:v>
                </c:pt>
                <c:pt idx="63">
                  <c:v>0.83363635235982203</c:v>
                </c:pt>
                <c:pt idx="64">
                  <c:v>0.82208120540845231</c:v>
                </c:pt>
                <c:pt idx="65">
                  <c:v>0.80905197942742935</c:v>
                </c:pt>
                <c:pt idx="66">
                  <c:v>0.80205455960338912</c:v>
                </c:pt>
                <c:pt idx="67">
                  <c:v>0.80205455960338912</c:v>
                </c:pt>
                <c:pt idx="68">
                  <c:v>0.80205455960338912</c:v>
                </c:pt>
                <c:pt idx="69">
                  <c:v>0.79974687656314003</c:v>
                </c:pt>
                <c:pt idx="70">
                  <c:v>0.79751603564220352</c:v>
                </c:pt>
                <c:pt idx="71">
                  <c:v>0.79483476543489595</c:v>
                </c:pt>
                <c:pt idx="72">
                  <c:v>0.79372858772183197</c:v>
                </c:pt>
                <c:pt idx="73">
                  <c:v>0.79441326998879824</c:v>
                </c:pt>
                <c:pt idx="74">
                  <c:v>0.79501446875123405</c:v>
                </c:pt>
                <c:pt idx="75">
                  <c:v>0.79501446875123405</c:v>
                </c:pt>
                <c:pt idx="76">
                  <c:v>0.79501446875123405</c:v>
                </c:pt>
                <c:pt idx="77">
                  <c:v>0.79501446875123405</c:v>
                </c:pt>
                <c:pt idx="78">
                  <c:v>0.79501446875123405</c:v>
                </c:pt>
                <c:pt idx="79">
                  <c:v>0.79501446875123405</c:v>
                </c:pt>
                <c:pt idx="80">
                  <c:v>0.79501446875123405</c:v>
                </c:pt>
                <c:pt idx="81">
                  <c:v>0.79501446875123405</c:v>
                </c:pt>
                <c:pt idx="82">
                  <c:v>0.79501446875123405</c:v>
                </c:pt>
                <c:pt idx="83">
                  <c:v>0.79966880263122175</c:v>
                </c:pt>
                <c:pt idx="84">
                  <c:v>0.8064197501136493</c:v>
                </c:pt>
                <c:pt idx="85">
                  <c:v>0.82832663942211604</c:v>
                </c:pt>
                <c:pt idx="86">
                  <c:v>0.84579376638730364</c:v>
                </c:pt>
                <c:pt idx="87">
                  <c:v>0.85535253654275145</c:v>
                </c:pt>
                <c:pt idx="88">
                  <c:v>0.85535253654275145</c:v>
                </c:pt>
                <c:pt idx="89">
                  <c:v>0.85535253654275145</c:v>
                </c:pt>
                <c:pt idx="90">
                  <c:v>0.85535253654275145</c:v>
                </c:pt>
                <c:pt idx="91">
                  <c:v>0.85535253654275145</c:v>
                </c:pt>
                <c:pt idx="92">
                  <c:v>0.85535253654275145</c:v>
                </c:pt>
                <c:pt idx="93">
                  <c:v>0.85535253654275145</c:v>
                </c:pt>
                <c:pt idx="94">
                  <c:v>0.85535253654275145</c:v>
                </c:pt>
                <c:pt idx="95">
                  <c:v>0.86520653869883857</c:v>
                </c:pt>
                <c:pt idx="96">
                  <c:v>0.86520653869883857</c:v>
                </c:pt>
                <c:pt idx="97">
                  <c:v>0.86520653869883857</c:v>
                </c:pt>
                <c:pt idx="98">
                  <c:v>0.87418394874094485</c:v>
                </c:pt>
                <c:pt idx="99">
                  <c:v>0.87870210233731028</c:v>
                </c:pt>
                <c:pt idx="100">
                  <c:v>0.88443034954550515</c:v>
                </c:pt>
                <c:pt idx="101">
                  <c:v>0.89788746938757114</c:v>
                </c:pt>
                <c:pt idx="102">
                  <c:v>0.90583768546067411</c:v>
                </c:pt>
                <c:pt idx="103">
                  <c:v>0.92073610088789193</c:v>
                </c:pt>
                <c:pt idx="104">
                  <c:v>0.92387474840074302</c:v>
                </c:pt>
                <c:pt idx="105">
                  <c:v>0.92896495559531966</c:v>
                </c:pt>
                <c:pt idx="106">
                  <c:v>0.94415866128783377</c:v>
                </c:pt>
                <c:pt idx="107">
                  <c:v>0.94938677768474689</c:v>
                </c:pt>
                <c:pt idx="108">
                  <c:v>0.95477226636739321</c:v>
                </c:pt>
                <c:pt idx="109">
                  <c:v>0.97248270752599453</c:v>
                </c:pt>
                <c:pt idx="110">
                  <c:v>0.98404845400320329</c:v>
                </c:pt>
                <c:pt idx="111">
                  <c:v>0.98525457141344563</c:v>
                </c:pt>
                <c:pt idx="112">
                  <c:v>0.99094500087400839</c:v>
                </c:pt>
                <c:pt idx="113">
                  <c:v>0.99947832662843439</c:v>
                </c:pt>
                <c:pt idx="114">
                  <c:v>1.003924418481758</c:v>
                </c:pt>
                <c:pt idx="115">
                  <c:v>1.003924418481758</c:v>
                </c:pt>
                <c:pt idx="116">
                  <c:v>1.003924418481758</c:v>
                </c:pt>
                <c:pt idx="117">
                  <c:v>1.003924418481758</c:v>
                </c:pt>
                <c:pt idx="118">
                  <c:v>1.003924418481758</c:v>
                </c:pt>
                <c:pt idx="119">
                  <c:v>1.003924418481758</c:v>
                </c:pt>
                <c:pt idx="120">
                  <c:v>1.003924418481758</c:v>
                </c:pt>
                <c:pt idx="121">
                  <c:v>1.003924418481758</c:v>
                </c:pt>
                <c:pt idx="122">
                  <c:v>1.003924418481758</c:v>
                </c:pt>
                <c:pt idx="123">
                  <c:v>1.003924418481758</c:v>
                </c:pt>
                <c:pt idx="124">
                  <c:v>1.003924418481758</c:v>
                </c:pt>
                <c:pt idx="125">
                  <c:v>1.003924418481758</c:v>
                </c:pt>
                <c:pt idx="126">
                  <c:v>1.003924418481758</c:v>
                </c:pt>
                <c:pt idx="127">
                  <c:v>1.003924418481758</c:v>
                </c:pt>
                <c:pt idx="128">
                  <c:v>1.003924418481758</c:v>
                </c:pt>
                <c:pt idx="129">
                  <c:v>1.003924418481758</c:v>
                </c:pt>
                <c:pt idx="130">
                  <c:v>1.003924418481758</c:v>
                </c:pt>
                <c:pt idx="131">
                  <c:v>1.003924418481758</c:v>
                </c:pt>
                <c:pt idx="132">
                  <c:v>1.003924418481758</c:v>
                </c:pt>
                <c:pt idx="133">
                  <c:v>1.0100119722755343</c:v>
                </c:pt>
                <c:pt idx="134">
                  <c:v>1.0242386997940374</c:v>
                </c:pt>
                <c:pt idx="135">
                  <c:v>1.027047569846679</c:v>
                </c:pt>
                <c:pt idx="136">
                  <c:v>1.0273720920581388</c:v>
                </c:pt>
                <c:pt idx="137">
                  <c:v>1.0273720920581388</c:v>
                </c:pt>
                <c:pt idx="138">
                  <c:v>1.0273720920581388</c:v>
                </c:pt>
                <c:pt idx="139">
                  <c:v>1.0273720920581388</c:v>
                </c:pt>
                <c:pt idx="140">
                  <c:v>1.0273720920581388</c:v>
                </c:pt>
                <c:pt idx="141">
                  <c:v>1.0273720920581388</c:v>
                </c:pt>
                <c:pt idx="142">
                  <c:v>1.0273720920581388</c:v>
                </c:pt>
                <c:pt idx="143">
                  <c:v>1.0273720920581388</c:v>
                </c:pt>
                <c:pt idx="144">
                  <c:v>1.0273720920581388</c:v>
                </c:pt>
                <c:pt idx="145">
                  <c:v>1.0273720920581388</c:v>
                </c:pt>
                <c:pt idx="146">
                  <c:v>1.0273720920581388</c:v>
                </c:pt>
                <c:pt idx="147">
                  <c:v>1.0273720920581388</c:v>
                </c:pt>
                <c:pt idx="148">
                  <c:v>1.0273720920581388</c:v>
                </c:pt>
                <c:pt idx="149">
                  <c:v>1.0273720920581388</c:v>
                </c:pt>
                <c:pt idx="150">
                  <c:v>1.0273720920581388</c:v>
                </c:pt>
                <c:pt idx="151">
                  <c:v>1.0273720920581388</c:v>
                </c:pt>
                <c:pt idx="152">
                  <c:v>1.0273720920581388</c:v>
                </c:pt>
                <c:pt idx="153">
                  <c:v>1.0273720920581388</c:v>
                </c:pt>
                <c:pt idx="154">
                  <c:v>1.0273720920581388</c:v>
                </c:pt>
                <c:pt idx="155">
                  <c:v>1.0273720920581388</c:v>
                </c:pt>
                <c:pt idx="156">
                  <c:v>1.0242386997940374</c:v>
                </c:pt>
                <c:pt idx="157">
                  <c:v>1.0167143010876631</c:v>
                </c:pt>
                <c:pt idx="158">
                  <c:v>1.0072900917373038</c:v>
                </c:pt>
                <c:pt idx="159">
                  <c:v>1.0031937090610776</c:v>
                </c:pt>
                <c:pt idx="160">
                  <c:v>1.0001785452018375</c:v>
                </c:pt>
                <c:pt idx="161">
                  <c:v>0.98732891487030539</c:v>
                </c:pt>
                <c:pt idx="162">
                  <c:v>0.97827999442970215</c:v>
                </c:pt>
                <c:pt idx="163">
                  <c:v>0.97648364848801084</c:v>
                </c:pt>
                <c:pt idx="164">
                  <c:v>0.96658783873437593</c:v>
                </c:pt>
                <c:pt idx="165">
                  <c:v>0.96202392096437173</c:v>
                </c:pt>
                <c:pt idx="166">
                  <c:v>0.95380568327372073</c:v>
                </c:pt>
                <c:pt idx="167">
                  <c:v>0.94895746952387117</c:v>
                </c:pt>
                <c:pt idx="168">
                  <c:v>0.94895746952387117</c:v>
                </c:pt>
                <c:pt idx="169">
                  <c:v>0.94895746952387117</c:v>
                </c:pt>
                <c:pt idx="170">
                  <c:v>0.94895746952387117</c:v>
                </c:pt>
                <c:pt idx="171">
                  <c:v>0.94895746952387117</c:v>
                </c:pt>
                <c:pt idx="172">
                  <c:v>0.94895746952387117</c:v>
                </c:pt>
                <c:pt idx="173">
                  <c:v>0.94895746952387117</c:v>
                </c:pt>
                <c:pt idx="174">
                  <c:v>0.94895746952387117</c:v>
                </c:pt>
                <c:pt idx="175">
                  <c:v>0.94895746952387117</c:v>
                </c:pt>
                <c:pt idx="176">
                  <c:v>0.94895746952387117</c:v>
                </c:pt>
                <c:pt idx="177">
                  <c:v>0.9521927479432839</c:v>
                </c:pt>
                <c:pt idx="178">
                  <c:v>0.95675899742243309</c:v>
                </c:pt>
                <c:pt idx="179">
                  <c:v>0.95675899742243309</c:v>
                </c:pt>
                <c:pt idx="180">
                  <c:v>0.9521927479432839</c:v>
                </c:pt>
                <c:pt idx="181">
                  <c:v>0.94285406362471758</c:v>
                </c:pt>
                <c:pt idx="182">
                  <c:v>0.93077498267491232</c:v>
                </c:pt>
                <c:pt idx="183">
                  <c:v>0.93077498267491232</c:v>
                </c:pt>
                <c:pt idx="184">
                  <c:v>0.92352732685840289</c:v>
                </c:pt>
                <c:pt idx="185">
                  <c:v>0.90639217738204347</c:v>
                </c:pt>
                <c:pt idx="186">
                  <c:v>0.8965859846546137</c:v>
                </c:pt>
                <c:pt idx="187">
                  <c:v>0.88897419284599044</c:v>
                </c:pt>
                <c:pt idx="188">
                  <c:v>0.88415196472141866</c:v>
                </c:pt>
                <c:pt idx="189">
                  <c:v>0.87645782898107372</c:v>
                </c:pt>
                <c:pt idx="190">
                  <c:v>0.8666248216530017</c:v>
                </c:pt>
                <c:pt idx="191">
                  <c:v>0.8666248216530017</c:v>
                </c:pt>
                <c:pt idx="192">
                  <c:v>0.8666248216530017</c:v>
                </c:pt>
                <c:pt idx="193">
                  <c:v>0.8666248216530017</c:v>
                </c:pt>
                <c:pt idx="194">
                  <c:v>0.86210746624206491</c:v>
                </c:pt>
                <c:pt idx="195">
                  <c:v>0.8611454003612935</c:v>
                </c:pt>
                <c:pt idx="196">
                  <c:v>0.85935925349358355</c:v>
                </c:pt>
                <c:pt idx="197">
                  <c:v>0.85935925349358355</c:v>
                </c:pt>
                <c:pt idx="198">
                  <c:v>0.85935925349358355</c:v>
                </c:pt>
                <c:pt idx="199">
                  <c:v>0.85935925349358355</c:v>
                </c:pt>
                <c:pt idx="200">
                  <c:v>0.85935925349358355</c:v>
                </c:pt>
                <c:pt idx="201">
                  <c:v>0.85935925349358355</c:v>
                </c:pt>
                <c:pt idx="202">
                  <c:v>0.85935925349358355</c:v>
                </c:pt>
                <c:pt idx="203">
                  <c:v>0.85935925349358355</c:v>
                </c:pt>
                <c:pt idx="204">
                  <c:v>0.85723075855610398</c:v>
                </c:pt>
                <c:pt idx="205">
                  <c:v>0.85723075855610398</c:v>
                </c:pt>
                <c:pt idx="206">
                  <c:v>0.85723075855610398</c:v>
                </c:pt>
                <c:pt idx="207">
                  <c:v>0.85723075855610398</c:v>
                </c:pt>
                <c:pt idx="208">
                  <c:v>0.85723075855610398</c:v>
                </c:pt>
                <c:pt idx="209">
                  <c:v>0.85723075855610398</c:v>
                </c:pt>
                <c:pt idx="210">
                  <c:v>0.85723075855610398</c:v>
                </c:pt>
                <c:pt idx="211">
                  <c:v>0.85723075855610398</c:v>
                </c:pt>
                <c:pt idx="212">
                  <c:v>0.85723075855610398</c:v>
                </c:pt>
                <c:pt idx="213">
                  <c:v>0.85723075855610398</c:v>
                </c:pt>
                <c:pt idx="214">
                  <c:v>0.85723075855610398</c:v>
                </c:pt>
                <c:pt idx="215">
                  <c:v>0.85723075855610398</c:v>
                </c:pt>
                <c:pt idx="216">
                  <c:v>0.85723075855610398</c:v>
                </c:pt>
                <c:pt idx="217">
                  <c:v>0.85723075855610398</c:v>
                </c:pt>
                <c:pt idx="218">
                  <c:v>0.85723075855610398</c:v>
                </c:pt>
                <c:pt idx="219">
                  <c:v>0.85439337275718641</c:v>
                </c:pt>
                <c:pt idx="220">
                  <c:v>0.85286349548431351</c:v>
                </c:pt>
                <c:pt idx="221">
                  <c:v>0.85180637078276233</c:v>
                </c:pt>
                <c:pt idx="222">
                  <c:v>0.85180637078276233</c:v>
                </c:pt>
                <c:pt idx="223">
                  <c:v>0.85180637078276233</c:v>
                </c:pt>
                <c:pt idx="224">
                  <c:v>0.85180637078276233</c:v>
                </c:pt>
                <c:pt idx="225">
                  <c:v>0.85180637078276233</c:v>
                </c:pt>
                <c:pt idx="226">
                  <c:v>0.85180637078276233</c:v>
                </c:pt>
                <c:pt idx="227">
                  <c:v>0.84527486402563867</c:v>
                </c:pt>
                <c:pt idx="228">
                  <c:v>0.84005172289700358</c:v>
                </c:pt>
                <c:pt idx="229">
                  <c:v>0.83797676649679698</c:v>
                </c:pt>
                <c:pt idx="230">
                  <c:v>0.82846026632494707</c:v>
                </c:pt>
                <c:pt idx="231">
                  <c:v>0.81752124182388219</c:v>
                </c:pt>
                <c:pt idx="232">
                  <c:v>0.81213508515186572</c:v>
                </c:pt>
                <c:pt idx="233">
                  <c:v>0.8046336811862137</c:v>
                </c:pt>
                <c:pt idx="234">
                  <c:v>0.80110052301133916</c:v>
                </c:pt>
                <c:pt idx="235">
                  <c:v>0.80011985520128137</c:v>
                </c:pt>
                <c:pt idx="236">
                  <c:v>0.78896260204825031</c:v>
                </c:pt>
                <c:pt idx="237">
                  <c:v>0.78067043114550605</c:v>
                </c:pt>
                <c:pt idx="238">
                  <c:v>0.77742472927570405</c:v>
                </c:pt>
                <c:pt idx="239">
                  <c:v>0.77605242354110393</c:v>
                </c:pt>
                <c:pt idx="240">
                  <c:v>0.77499253447493688</c:v>
                </c:pt>
                <c:pt idx="241">
                  <c:v>0.77300012506171223</c:v>
                </c:pt>
                <c:pt idx="242">
                  <c:v>0.77030704690339524</c:v>
                </c:pt>
                <c:pt idx="243">
                  <c:v>0.76841343690526376</c:v>
                </c:pt>
                <c:pt idx="244">
                  <c:v>0.76278481275079124</c:v>
                </c:pt>
                <c:pt idx="245">
                  <c:v>0.75829429275553617</c:v>
                </c:pt>
                <c:pt idx="246">
                  <c:v>0.75729085501305127</c:v>
                </c:pt>
                <c:pt idx="247">
                  <c:v>0.75347927368559464</c:v>
                </c:pt>
                <c:pt idx="248">
                  <c:v>0.75217332993062913</c:v>
                </c:pt>
                <c:pt idx="249">
                  <c:v>0.74875441635064044</c:v>
                </c:pt>
                <c:pt idx="250">
                  <c:v>0.739038181024259</c:v>
                </c:pt>
                <c:pt idx="251">
                  <c:v>0.72850881475584173</c:v>
                </c:pt>
                <c:pt idx="252">
                  <c:v>0.71800177855192526</c:v>
                </c:pt>
                <c:pt idx="253">
                  <c:v>0.70080517172089718</c:v>
                </c:pt>
                <c:pt idx="254">
                  <c:v>0.68450322479563086</c:v>
                </c:pt>
                <c:pt idx="255">
                  <c:v>0.67944323177778509</c:v>
                </c:pt>
                <c:pt idx="256">
                  <c:v>0.67761756268427609</c:v>
                </c:pt>
                <c:pt idx="257">
                  <c:v>0.66665853215262572</c:v>
                </c:pt>
                <c:pt idx="258">
                  <c:v>0.66046686643236896</c:v>
                </c:pt>
                <c:pt idx="259">
                  <c:v>0.65834602807168396</c:v>
                </c:pt>
                <c:pt idx="260">
                  <c:v>0.65454256316945525</c:v>
                </c:pt>
                <c:pt idx="261">
                  <c:v>0.64573766799731347</c:v>
                </c:pt>
                <c:pt idx="262">
                  <c:v>0.63784534467090492</c:v>
                </c:pt>
                <c:pt idx="263">
                  <c:v>0.62542924512231335</c:v>
                </c:pt>
                <c:pt idx="264">
                  <c:v>0.62151373962352841</c:v>
                </c:pt>
                <c:pt idx="265">
                  <c:v>0.61919783979231235</c:v>
                </c:pt>
                <c:pt idx="266">
                  <c:v>0.61740645580414621</c:v>
                </c:pt>
                <c:pt idx="267">
                  <c:v>0.61573260759248805</c:v>
                </c:pt>
                <c:pt idx="268">
                  <c:v>0.61097959391628565</c:v>
                </c:pt>
                <c:pt idx="269">
                  <c:v>0.60805875098736584</c:v>
                </c:pt>
                <c:pt idx="270">
                  <c:v>0.60805875098736584</c:v>
                </c:pt>
                <c:pt idx="271">
                  <c:v>0.6068294871547244</c:v>
                </c:pt>
                <c:pt idx="272">
                  <c:v>0.59698680887960931</c:v>
                </c:pt>
                <c:pt idx="273">
                  <c:v>0.59160886846817795</c:v>
                </c:pt>
                <c:pt idx="274">
                  <c:v>0.58825943614323317</c:v>
                </c:pt>
                <c:pt idx="275">
                  <c:v>0.58524711122783091</c:v>
                </c:pt>
                <c:pt idx="276">
                  <c:v>0.58314390753562984</c:v>
                </c:pt>
                <c:pt idx="277">
                  <c:v>0.57639743704510027</c:v>
                </c:pt>
                <c:pt idx="278">
                  <c:v>0.57082782329065074</c:v>
                </c:pt>
                <c:pt idx="279">
                  <c:v>0.56876244992028724</c:v>
                </c:pt>
                <c:pt idx="280">
                  <c:v>0.56223298736959137</c:v>
                </c:pt>
                <c:pt idx="281">
                  <c:v>0.56014430949345773</c:v>
                </c:pt>
                <c:pt idx="282">
                  <c:v>0.55568020579361943</c:v>
                </c:pt>
                <c:pt idx="283">
                  <c:v>0.54729560040321179</c:v>
                </c:pt>
                <c:pt idx="284">
                  <c:v>0.54437881497011054</c:v>
                </c:pt>
                <c:pt idx="285">
                  <c:v>0.54437881497011054</c:v>
                </c:pt>
                <c:pt idx="286">
                  <c:v>0.54437881497011054</c:v>
                </c:pt>
                <c:pt idx="287">
                  <c:v>0.54437881497011054</c:v>
                </c:pt>
                <c:pt idx="288">
                  <c:v>0.54437881497011054</c:v>
                </c:pt>
                <c:pt idx="289">
                  <c:v>0.54437881497011054</c:v>
                </c:pt>
                <c:pt idx="290">
                  <c:v>0.54437881497011054</c:v>
                </c:pt>
                <c:pt idx="291">
                  <c:v>0.54437881497011054</c:v>
                </c:pt>
                <c:pt idx="292">
                  <c:v>0.54729560040321179</c:v>
                </c:pt>
                <c:pt idx="293">
                  <c:v>0.55568020579361943</c:v>
                </c:pt>
                <c:pt idx="294">
                  <c:v>0.55568020579361943</c:v>
                </c:pt>
                <c:pt idx="295">
                  <c:v>0.56014430949345773</c:v>
                </c:pt>
                <c:pt idx="296">
                  <c:v>0.56253530103248361</c:v>
                </c:pt>
                <c:pt idx="297">
                  <c:v>0.56344403155711009</c:v>
                </c:pt>
                <c:pt idx="298">
                  <c:v>0.57374164930987004</c:v>
                </c:pt>
                <c:pt idx="299">
                  <c:v>0.57683097630110258</c:v>
                </c:pt>
                <c:pt idx="300">
                  <c:v>0.57683097630110258</c:v>
                </c:pt>
                <c:pt idx="301">
                  <c:v>0.57683097630110258</c:v>
                </c:pt>
                <c:pt idx="302">
                  <c:v>0.57683097630110258</c:v>
                </c:pt>
                <c:pt idx="303">
                  <c:v>0.57683097630110258</c:v>
                </c:pt>
                <c:pt idx="304">
                  <c:v>0.57683097630110258</c:v>
                </c:pt>
                <c:pt idx="305">
                  <c:v>0.57683097630110258</c:v>
                </c:pt>
                <c:pt idx="306">
                  <c:v>0.57683097630110258</c:v>
                </c:pt>
                <c:pt idx="307">
                  <c:v>0.57683097630110258</c:v>
                </c:pt>
                <c:pt idx="308">
                  <c:v>0.57683097630110258</c:v>
                </c:pt>
                <c:pt idx="309">
                  <c:v>0.57683097630110258</c:v>
                </c:pt>
                <c:pt idx="310">
                  <c:v>0.57683097630110258</c:v>
                </c:pt>
                <c:pt idx="311">
                  <c:v>0.57683097630110258</c:v>
                </c:pt>
                <c:pt idx="312">
                  <c:v>0.57683097630110258</c:v>
                </c:pt>
                <c:pt idx="313">
                  <c:v>0.57683097630110258</c:v>
                </c:pt>
                <c:pt idx="314">
                  <c:v>0.57683097630110258</c:v>
                </c:pt>
                <c:pt idx="315">
                  <c:v>0.57683097630110258</c:v>
                </c:pt>
                <c:pt idx="316">
                  <c:v>0.57374164930987004</c:v>
                </c:pt>
                <c:pt idx="317">
                  <c:v>0.57374164930987004</c:v>
                </c:pt>
                <c:pt idx="318">
                  <c:v>0.57374164930987004</c:v>
                </c:pt>
                <c:pt idx="319">
                  <c:v>0.57374164930987004</c:v>
                </c:pt>
                <c:pt idx="320">
                  <c:v>0.57669902515117344</c:v>
                </c:pt>
                <c:pt idx="321">
                  <c:v>0.58176707710341002</c:v>
                </c:pt>
                <c:pt idx="322">
                  <c:v>0.58266518401011957</c:v>
                </c:pt>
                <c:pt idx="323">
                  <c:v>0.58549155949987053</c:v>
                </c:pt>
                <c:pt idx="324">
                  <c:v>0.59280909977539054</c:v>
                </c:pt>
                <c:pt idx="325">
                  <c:v>0.60291979168733412</c:v>
                </c:pt>
                <c:pt idx="326">
                  <c:v>0.6038002899045708</c:v>
                </c:pt>
                <c:pt idx="327">
                  <c:v>0.60731412086545722</c:v>
                </c:pt>
                <c:pt idx="328">
                  <c:v>0.61260389261227521</c:v>
                </c:pt>
                <c:pt idx="329">
                  <c:v>0.61829803081621748</c:v>
                </c:pt>
                <c:pt idx="330">
                  <c:v>0.62014836995805922</c:v>
                </c:pt>
                <c:pt idx="331">
                  <c:v>0.62141029199999787</c:v>
                </c:pt>
                <c:pt idx="332">
                  <c:v>0.62272290451347245</c:v>
                </c:pt>
                <c:pt idx="333">
                  <c:v>0.62857406640392033</c:v>
                </c:pt>
                <c:pt idx="334">
                  <c:v>0.64758917119662607</c:v>
                </c:pt>
                <c:pt idx="335">
                  <c:v>0.68566194379972412</c:v>
                </c:pt>
                <c:pt idx="336">
                  <c:v>0.70249065230155883</c:v>
                </c:pt>
                <c:pt idx="337">
                  <c:v>0.7546292294777116</c:v>
                </c:pt>
                <c:pt idx="338">
                  <c:v>0.76278415626709073</c:v>
                </c:pt>
                <c:pt idx="339">
                  <c:v>0.77039153782031855</c:v>
                </c:pt>
                <c:pt idx="340">
                  <c:v>0.77723902613743134</c:v>
                </c:pt>
                <c:pt idx="341">
                  <c:v>0.77723902613743134</c:v>
                </c:pt>
                <c:pt idx="342">
                  <c:v>0.78650150086498183</c:v>
                </c:pt>
                <c:pt idx="343">
                  <c:v>0.7936169852087287</c:v>
                </c:pt>
                <c:pt idx="344">
                  <c:v>0.79572948102268215</c:v>
                </c:pt>
                <c:pt idx="345">
                  <c:v>0.79976314727348941</c:v>
                </c:pt>
                <c:pt idx="346">
                  <c:v>0.80653186076188832</c:v>
                </c:pt>
                <c:pt idx="347">
                  <c:v>0.82298984962923649</c:v>
                </c:pt>
                <c:pt idx="348">
                  <c:v>0.8307332899916875</c:v>
                </c:pt>
                <c:pt idx="349">
                  <c:v>0.83375966707357763</c:v>
                </c:pt>
                <c:pt idx="350">
                  <c:v>0.8388817320116233</c:v>
                </c:pt>
                <c:pt idx="351">
                  <c:v>0.84369988219994252</c:v>
                </c:pt>
                <c:pt idx="352">
                  <c:v>0.85078507077358378</c:v>
                </c:pt>
                <c:pt idx="353">
                  <c:v>0.86869479043268638</c:v>
                </c:pt>
                <c:pt idx="354">
                  <c:v>0.8790246990650008</c:v>
                </c:pt>
                <c:pt idx="355">
                  <c:v>0.88199763852102708</c:v>
                </c:pt>
                <c:pt idx="356">
                  <c:v>0.88639737223030823</c:v>
                </c:pt>
                <c:pt idx="357">
                  <c:v>0.88851450548684108</c:v>
                </c:pt>
                <c:pt idx="358">
                  <c:v>0.89244383449032572</c:v>
                </c:pt>
                <c:pt idx="359">
                  <c:v>0.90633670958917856</c:v>
                </c:pt>
                <c:pt idx="360">
                  <c:v>0.90633670958917856</c:v>
                </c:pt>
                <c:pt idx="361">
                  <c:v>0.90633670958917856</c:v>
                </c:pt>
                <c:pt idx="362">
                  <c:v>0.90633670958917856</c:v>
                </c:pt>
                <c:pt idx="363">
                  <c:v>0.90633670958917856</c:v>
                </c:pt>
                <c:pt idx="364">
                  <c:v>0.92706337210682876</c:v>
                </c:pt>
                <c:pt idx="365">
                  <c:v>0.95120211378812247</c:v>
                </c:pt>
                <c:pt idx="366">
                  <c:v>0.97072073924316382</c:v>
                </c:pt>
                <c:pt idx="367">
                  <c:v>0.979527030537931</c:v>
                </c:pt>
                <c:pt idx="368">
                  <c:v>0.98573508925627928</c:v>
                </c:pt>
                <c:pt idx="369">
                  <c:v>0.9944334804120265</c:v>
                </c:pt>
                <c:pt idx="370">
                  <c:v>0.99752181452212252</c:v>
                </c:pt>
                <c:pt idx="371">
                  <c:v>1.0073551391140345</c:v>
                </c:pt>
                <c:pt idx="372">
                  <c:v>1.0102570025694992</c:v>
                </c:pt>
                <c:pt idx="373">
                  <c:v>1.0137400721590446</c:v>
                </c:pt>
                <c:pt idx="374">
                  <c:v>1.017411312343149</c:v>
                </c:pt>
                <c:pt idx="375">
                  <c:v>1.0283371268116333</c:v>
                </c:pt>
                <c:pt idx="376">
                  <c:v>1.0361448068204484</c:v>
                </c:pt>
                <c:pt idx="377">
                  <c:v>1.0393124560504043</c:v>
                </c:pt>
                <c:pt idx="378">
                  <c:v>1.0458346233827558</c:v>
                </c:pt>
                <c:pt idx="379">
                  <c:v>1.0477513721275242</c:v>
                </c:pt>
                <c:pt idx="380">
                  <c:v>1.0484957822706868</c:v>
                </c:pt>
                <c:pt idx="381">
                  <c:v>1.0513566794747971</c:v>
                </c:pt>
                <c:pt idx="382">
                  <c:v>1.0591099464969933</c:v>
                </c:pt>
                <c:pt idx="383">
                  <c:v>1.0645636614095342</c:v>
                </c:pt>
                <c:pt idx="384">
                  <c:v>1.0678733051888143</c:v>
                </c:pt>
                <c:pt idx="385">
                  <c:v>1.0678733051888143</c:v>
                </c:pt>
                <c:pt idx="386">
                  <c:v>1.0678733051888143</c:v>
                </c:pt>
                <c:pt idx="387">
                  <c:v>1.0678733051888143</c:v>
                </c:pt>
                <c:pt idx="388">
                  <c:v>1.0678733051888143</c:v>
                </c:pt>
                <c:pt idx="389">
                  <c:v>1.0678733051888143</c:v>
                </c:pt>
                <c:pt idx="390">
                  <c:v>1.0678733051888143</c:v>
                </c:pt>
                <c:pt idx="391">
                  <c:v>1.0678733051888143</c:v>
                </c:pt>
                <c:pt idx="392">
                  <c:v>1.0678733051888143</c:v>
                </c:pt>
                <c:pt idx="393">
                  <c:v>1.0678733051888143</c:v>
                </c:pt>
                <c:pt idx="394">
                  <c:v>1.0678733051888143</c:v>
                </c:pt>
                <c:pt idx="395">
                  <c:v>1.0678733051888143</c:v>
                </c:pt>
                <c:pt idx="396">
                  <c:v>1.0678733051888143</c:v>
                </c:pt>
                <c:pt idx="397">
                  <c:v>1.0678733051888143</c:v>
                </c:pt>
                <c:pt idx="398">
                  <c:v>1.0678733051888143</c:v>
                </c:pt>
                <c:pt idx="399">
                  <c:v>1.0678733051888143</c:v>
                </c:pt>
                <c:pt idx="400">
                  <c:v>1.0678733051888143</c:v>
                </c:pt>
                <c:pt idx="401">
                  <c:v>1.0678733051888143</c:v>
                </c:pt>
                <c:pt idx="402">
                  <c:v>1.0678733051888143</c:v>
                </c:pt>
                <c:pt idx="403">
                  <c:v>1.0678733051888143</c:v>
                </c:pt>
                <c:pt idx="404">
                  <c:v>1.0678733051888143</c:v>
                </c:pt>
                <c:pt idx="405">
                  <c:v>1.0678733051888143</c:v>
                </c:pt>
                <c:pt idx="406">
                  <c:v>1.0678733051888143</c:v>
                </c:pt>
                <c:pt idx="407">
                  <c:v>1.0645636614095342</c:v>
                </c:pt>
                <c:pt idx="408">
                  <c:v>1.0530858107900105</c:v>
                </c:pt>
                <c:pt idx="409">
                  <c:v>1.0530858107900105</c:v>
                </c:pt>
                <c:pt idx="410">
                  <c:v>1.0530858107900105</c:v>
                </c:pt>
                <c:pt idx="411">
                  <c:v>1.0530858107900105</c:v>
                </c:pt>
                <c:pt idx="412">
                  <c:v>1.0530858107900105</c:v>
                </c:pt>
                <c:pt idx="413">
                  <c:v>1.0530858107900105</c:v>
                </c:pt>
                <c:pt idx="414">
                  <c:v>1.0530858107900105</c:v>
                </c:pt>
                <c:pt idx="415">
                  <c:v>1.0530858107900105</c:v>
                </c:pt>
                <c:pt idx="416">
                  <c:v>1.0530858107900105</c:v>
                </c:pt>
                <c:pt idx="417">
                  <c:v>1.0530858107900105</c:v>
                </c:pt>
                <c:pt idx="418">
                  <c:v>1.0530858107900105</c:v>
                </c:pt>
                <c:pt idx="419">
                  <c:v>1.0484957822706868</c:v>
                </c:pt>
                <c:pt idx="420">
                  <c:v>1.0477513721275242</c:v>
                </c:pt>
                <c:pt idx="421">
                  <c:v>1.038710723344612</c:v>
                </c:pt>
                <c:pt idx="422">
                  <c:v>1.0307605245177287</c:v>
                </c:pt>
                <c:pt idx="423">
                  <c:v>1.0266745353580446</c:v>
                </c:pt>
                <c:pt idx="424">
                  <c:v>1.0266088963829079</c:v>
                </c:pt>
                <c:pt idx="425">
                  <c:v>1.0070207869917969</c:v>
                </c:pt>
                <c:pt idx="426">
                  <c:v>0.98121182812244201</c:v>
                </c:pt>
                <c:pt idx="427">
                  <c:v>0.97062796712855581</c:v>
                </c:pt>
                <c:pt idx="428">
                  <c:v>0.96825928792910398</c:v>
                </c:pt>
                <c:pt idx="429">
                  <c:v>0.94925178347430184</c:v>
                </c:pt>
                <c:pt idx="430">
                  <c:v>0.94038912914443973</c:v>
                </c:pt>
                <c:pt idx="431">
                  <c:v>0.93617958392592904</c:v>
                </c:pt>
                <c:pt idx="432">
                  <c:v>0.92350359697399398</c:v>
                </c:pt>
                <c:pt idx="433">
                  <c:v>0.91889326774106372</c:v>
                </c:pt>
                <c:pt idx="434">
                  <c:v>0.91656409242883741</c:v>
                </c:pt>
                <c:pt idx="435">
                  <c:v>0.91570014008949774</c:v>
                </c:pt>
                <c:pt idx="436">
                  <c:v>0.90996355007906615</c:v>
                </c:pt>
                <c:pt idx="437">
                  <c:v>0.90592152618232746</c:v>
                </c:pt>
                <c:pt idx="438">
                  <c:v>0.90329895690540463</c:v>
                </c:pt>
                <c:pt idx="439">
                  <c:v>0.89929215724196254</c:v>
                </c:pt>
                <c:pt idx="440">
                  <c:v>0.89600959846418571</c:v>
                </c:pt>
                <c:pt idx="441">
                  <c:v>0.89600959846418571</c:v>
                </c:pt>
                <c:pt idx="442">
                  <c:v>0.89600959846418571</c:v>
                </c:pt>
                <c:pt idx="443">
                  <c:v>0.89600959846418571</c:v>
                </c:pt>
                <c:pt idx="444">
                  <c:v>0.89600959846418571</c:v>
                </c:pt>
                <c:pt idx="445">
                  <c:v>0.89600959846418571</c:v>
                </c:pt>
                <c:pt idx="446">
                  <c:v>0.89600959846418571</c:v>
                </c:pt>
                <c:pt idx="447">
                  <c:v>0.89600959846418571</c:v>
                </c:pt>
                <c:pt idx="448">
                  <c:v>0.89992758291213237</c:v>
                </c:pt>
                <c:pt idx="449">
                  <c:v>0.90528120634665687</c:v>
                </c:pt>
                <c:pt idx="450">
                  <c:v>0.90528120634665687</c:v>
                </c:pt>
                <c:pt idx="451">
                  <c:v>0.90528120634665687</c:v>
                </c:pt>
                <c:pt idx="452">
                  <c:v>0.90528120634665687</c:v>
                </c:pt>
                <c:pt idx="453">
                  <c:v>0.90528120634665687</c:v>
                </c:pt>
                <c:pt idx="454">
                  <c:v>0.90528120634665687</c:v>
                </c:pt>
                <c:pt idx="455">
                  <c:v>0.90528120634665687</c:v>
                </c:pt>
                <c:pt idx="456">
                  <c:v>0.90528120634665687</c:v>
                </c:pt>
                <c:pt idx="457">
                  <c:v>0.90528120634665687</c:v>
                </c:pt>
              </c:numCache>
            </c:numRef>
          </c:val>
          <c:smooth val="0"/>
          <c:extLst>
            <c:ext xmlns:c16="http://schemas.microsoft.com/office/drawing/2014/chart" uri="{C3380CC4-5D6E-409C-BE32-E72D297353CC}">
              <c16:uniqueId val="{00000004-E394-4AAD-8FFD-91564D5DD3B2}"/>
            </c:ext>
          </c:extLst>
        </c:ser>
        <c:ser>
          <c:idx val="5"/>
          <c:order val="5"/>
          <c:tx>
            <c:strRef>
              <c:f>'Indice Bancos'!$AU$5</c:f>
              <c:strCache>
                <c:ptCount val="1"/>
                <c:pt idx="0">
                  <c:v>Q90</c:v>
                </c:pt>
              </c:strCache>
            </c:strRef>
          </c:tx>
          <c:spPr>
            <a:ln w="12700" cap="rnd">
              <a:solidFill>
                <a:srgbClr val="C00000"/>
              </a:solidFill>
              <a:round/>
            </a:ln>
            <a:effectLst/>
          </c:spPr>
          <c:marker>
            <c:symbol val="none"/>
          </c:marker>
          <c:cat>
            <c:numRef>
              <c:f>'Indice Bancos'!$AO$58:$AO$1000</c:f>
              <c:numCache>
                <c:formatCode>m/d/yyyy</c:formatCode>
                <c:ptCount val="943"/>
                <c:pt idx="0">
                  <c:v>43105</c:v>
                </c:pt>
                <c:pt idx="1">
                  <c:v>43112</c:v>
                </c:pt>
                <c:pt idx="2">
                  <c:v>43119</c:v>
                </c:pt>
                <c:pt idx="3">
                  <c:v>43126</c:v>
                </c:pt>
                <c:pt idx="4">
                  <c:v>43133</c:v>
                </c:pt>
                <c:pt idx="5">
                  <c:v>43140</c:v>
                </c:pt>
                <c:pt idx="6">
                  <c:v>43147</c:v>
                </c:pt>
                <c:pt idx="7">
                  <c:v>43154</c:v>
                </c:pt>
                <c:pt idx="8">
                  <c:v>43161</c:v>
                </c:pt>
                <c:pt idx="9">
                  <c:v>43168</c:v>
                </c:pt>
                <c:pt idx="10">
                  <c:v>43175</c:v>
                </c:pt>
                <c:pt idx="11">
                  <c:v>43182</c:v>
                </c:pt>
                <c:pt idx="12">
                  <c:v>43189</c:v>
                </c:pt>
                <c:pt idx="13">
                  <c:v>43196</c:v>
                </c:pt>
                <c:pt idx="14">
                  <c:v>43203</c:v>
                </c:pt>
                <c:pt idx="15">
                  <c:v>43210</c:v>
                </c:pt>
                <c:pt idx="16">
                  <c:v>43217</c:v>
                </c:pt>
                <c:pt idx="17">
                  <c:v>43224</c:v>
                </c:pt>
                <c:pt idx="18">
                  <c:v>43231</c:v>
                </c:pt>
                <c:pt idx="19">
                  <c:v>43238</c:v>
                </c:pt>
                <c:pt idx="20">
                  <c:v>43245</c:v>
                </c:pt>
                <c:pt idx="21">
                  <c:v>43252</c:v>
                </c:pt>
                <c:pt idx="22">
                  <c:v>43259</c:v>
                </c:pt>
                <c:pt idx="23">
                  <c:v>43266</c:v>
                </c:pt>
                <c:pt idx="24">
                  <c:v>43273</c:v>
                </c:pt>
                <c:pt idx="25">
                  <c:v>43280</c:v>
                </c:pt>
                <c:pt idx="26">
                  <c:v>43287</c:v>
                </c:pt>
                <c:pt idx="27">
                  <c:v>43294</c:v>
                </c:pt>
                <c:pt idx="28">
                  <c:v>43301</c:v>
                </c:pt>
                <c:pt idx="29">
                  <c:v>43308</c:v>
                </c:pt>
                <c:pt idx="30">
                  <c:v>43315</c:v>
                </c:pt>
                <c:pt idx="31">
                  <c:v>43322</c:v>
                </c:pt>
                <c:pt idx="32">
                  <c:v>43329</c:v>
                </c:pt>
                <c:pt idx="33">
                  <c:v>43336</c:v>
                </c:pt>
                <c:pt idx="34">
                  <c:v>43343</c:v>
                </c:pt>
                <c:pt idx="35">
                  <c:v>43350</c:v>
                </c:pt>
                <c:pt idx="36">
                  <c:v>43357</c:v>
                </c:pt>
                <c:pt idx="37">
                  <c:v>43364</c:v>
                </c:pt>
                <c:pt idx="38">
                  <c:v>43371</c:v>
                </c:pt>
                <c:pt idx="39">
                  <c:v>43378</c:v>
                </c:pt>
                <c:pt idx="40">
                  <c:v>43385</c:v>
                </c:pt>
                <c:pt idx="41">
                  <c:v>43392</c:v>
                </c:pt>
                <c:pt idx="42">
                  <c:v>43399</c:v>
                </c:pt>
                <c:pt idx="43">
                  <c:v>43406</c:v>
                </c:pt>
                <c:pt idx="44">
                  <c:v>43413</c:v>
                </c:pt>
                <c:pt idx="45">
                  <c:v>43420</c:v>
                </c:pt>
                <c:pt idx="46">
                  <c:v>43427</c:v>
                </c:pt>
                <c:pt idx="47">
                  <c:v>43434</c:v>
                </c:pt>
                <c:pt idx="48">
                  <c:v>43441</c:v>
                </c:pt>
                <c:pt idx="49">
                  <c:v>43448</c:v>
                </c:pt>
                <c:pt idx="50">
                  <c:v>43455</c:v>
                </c:pt>
                <c:pt idx="51">
                  <c:v>43462</c:v>
                </c:pt>
                <c:pt idx="52">
                  <c:v>43469</c:v>
                </c:pt>
                <c:pt idx="53">
                  <c:v>43476</c:v>
                </c:pt>
                <c:pt idx="54">
                  <c:v>43483</c:v>
                </c:pt>
                <c:pt idx="55">
                  <c:v>43490</c:v>
                </c:pt>
                <c:pt idx="56">
                  <c:v>43497</c:v>
                </c:pt>
                <c:pt idx="57">
                  <c:v>43504</c:v>
                </c:pt>
                <c:pt idx="58">
                  <c:v>43511</c:v>
                </c:pt>
                <c:pt idx="59">
                  <c:v>43518</c:v>
                </c:pt>
                <c:pt idx="60">
                  <c:v>43525</c:v>
                </c:pt>
                <c:pt idx="61">
                  <c:v>43532</c:v>
                </c:pt>
                <c:pt idx="62">
                  <c:v>43539</c:v>
                </c:pt>
                <c:pt idx="63">
                  <c:v>43546</c:v>
                </c:pt>
                <c:pt idx="64">
                  <c:v>43553</c:v>
                </c:pt>
                <c:pt idx="65">
                  <c:v>43560</c:v>
                </c:pt>
                <c:pt idx="66">
                  <c:v>43567</c:v>
                </c:pt>
                <c:pt idx="67">
                  <c:v>43574</c:v>
                </c:pt>
                <c:pt idx="68">
                  <c:v>43581</c:v>
                </c:pt>
                <c:pt idx="69">
                  <c:v>43588</c:v>
                </c:pt>
                <c:pt idx="70">
                  <c:v>43595</c:v>
                </c:pt>
                <c:pt idx="71">
                  <c:v>43602</c:v>
                </c:pt>
                <c:pt idx="72">
                  <c:v>43609</c:v>
                </c:pt>
                <c:pt idx="73">
                  <c:v>43616</c:v>
                </c:pt>
                <c:pt idx="74">
                  <c:v>43623</c:v>
                </c:pt>
                <c:pt idx="75">
                  <c:v>43630</c:v>
                </c:pt>
                <c:pt idx="76">
                  <c:v>43637</c:v>
                </c:pt>
                <c:pt idx="77">
                  <c:v>43644</c:v>
                </c:pt>
                <c:pt idx="78">
                  <c:v>43651</c:v>
                </c:pt>
                <c:pt idx="79">
                  <c:v>43658</c:v>
                </c:pt>
                <c:pt idx="80">
                  <c:v>43665</c:v>
                </c:pt>
                <c:pt idx="81">
                  <c:v>43672</c:v>
                </c:pt>
                <c:pt idx="82">
                  <c:v>43679</c:v>
                </c:pt>
                <c:pt idx="83">
                  <c:v>43686</c:v>
                </c:pt>
                <c:pt idx="84">
                  <c:v>43693</c:v>
                </c:pt>
                <c:pt idx="85">
                  <c:v>43700</c:v>
                </c:pt>
                <c:pt idx="86">
                  <c:v>43707</c:v>
                </c:pt>
                <c:pt idx="87">
                  <c:v>43714</c:v>
                </c:pt>
                <c:pt idx="88">
                  <c:v>43721</c:v>
                </c:pt>
                <c:pt idx="89">
                  <c:v>43728</c:v>
                </c:pt>
                <c:pt idx="90">
                  <c:v>43735</c:v>
                </c:pt>
                <c:pt idx="91">
                  <c:v>43742</c:v>
                </c:pt>
                <c:pt idx="92">
                  <c:v>43749</c:v>
                </c:pt>
                <c:pt idx="93">
                  <c:v>43756</c:v>
                </c:pt>
                <c:pt idx="94">
                  <c:v>43763</c:v>
                </c:pt>
                <c:pt idx="95">
                  <c:v>43770</c:v>
                </c:pt>
                <c:pt idx="96">
                  <c:v>43777</c:v>
                </c:pt>
                <c:pt idx="97">
                  <c:v>43784</c:v>
                </c:pt>
                <c:pt idx="98">
                  <c:v>43791</c:v>
                </c:pt>
                <c:pt idx="99">
                  <c:v>43798</c:v>
                </c:pt>
                <c:pt idx="100">
                  <c:v>43805</c:v>
                </c:pt>
                <c:pt idx="101">
                  <c:v>43812</c:v>
                </c:pt>
                <c:pt idx="102">
                  <c:v>43819</c:v>
                </c:pt>
                <c:pt idx="103">
                  <c:v>43826</c:v>
                </c:pt>
                <c:pt idx="104">
                  <c:v>43833</c:v>
                </c:pt>
                <c:pt idx="105">
                  <c:v>43840</c:v>
                </c:pt>
                <c:pt idx="106">
                  <c:v>43847</c:v>
                </c:pt>
                <c:pt idx="107">
                  <c:v>43854</c:v>
                </c:pt>
                <c:pt idx="108">
                  <c:v>43861</c:v>
                </c:pt>
                <c:pt idx="109">
                  <c:v>43868</c:v>
                </c:pt>
                <c:pt idx="110">
                  <c:v>43875</c:v>
                </c:pt>
                <c:pt idx="111">
                  <c:v>43882</c:v>
                </c:pt>
                <c:pt idx="112">
                  <c:v>43889</c:v>
                </c:pt>
                <c:pt idx="113">
                  <c:v>43896</c:v>
                </c:pt>
                <c:pt idx="114">
                  <c:v>43903</c:v>
                </c:pt>
                <c:pt idx="115">
                  <c:v>43910</c:v>
                </c:pt>
                <c:pt idx="116">
                  <c:v>43917</c:v>
                </c:pt>
                <c:pt idx="117">
                  <c:v>43924</c:v>
                </c:pt>
                <c:pt idx="118">
                  <c:v>43931</c:v>
                </c:pt>
                <c:pt idx="119">
                  <c:v>43938</c:v>
                </c:pt>
                <c:pt idx="120">
                  <c:v>43945</c:v>
                </c:pt>
                <c:pt idx="121">
                  <c:v>43952</c:v>
                </c:pt>
                <c:pt idx="122">
                  <c:v>43959</c:v>
                </c:pt>
                <c:pt idx="123">
                  <c:v>43966</c:v>
                </c:pt>
                <c:pt idx="124">
                  <c:v>43973</c:v>
                </c:pt>
                <c:pt idx="125">
                  <c:v>43980</c:v>
                </c:pt>
                <c:pt idx="126">
                  <c:v>43987</c:v>
                </c:pt>
                <c:pt idx="127">
                  <c:v>43994</c:v>
                </c:pt>
                <c:pt idx="128">
                  <c:v>44001</c:v>
                </c:pt>
                <c:pt idx="129">
                  <c:v>44008</c:v>
                </c:pt>
                <c:pt idx="130">
                  <c:v>44015</c:v>
                </c:pt>
                <c:pt idx="131">
                  <c:v>44022</c:v>
                </c:pt>
                <c:pt idx="132">
                  <c:v>44029</c:v>
                </c:pt>
                <c:pt idx="133">
                  <c:v>44036</c:v>
                </c:pt>
                <c:pt idx="134">
                  <c:v>44043</c:v>
                </c:pt>
                <c:pt idx="135">
                  <c:v>44050</c:v>
                </c:pt>
                <c:pt idx="136">
                  <c:v>44057</c:v>
                </c:pt>
                <c:pt idx="137">
                  <c:v>44064</c:v>
                </c:pt>
                <c:pt idx="138">
                  <c:v>44071</c:v>
                </c:pt>
                <c:pt idx="139">
                  <c:v>44078</c:v>
                </c:pt>
                <c:pt idx="140">
                  <c:v>44085</c:v>
                </c:pt>
                <c:pt idx="141">
                  <c:v>44092</c:v>
                </c:pt>
                <c:pt idx="142">
                  <c:v>44099</c:v>
                </c:pt>
                <c:pt idx="143">
                  <c:v>44106</c:v>
                </c:pt>
                <c:pt idx="144">
                  <c:v>44113</c:v>
                </c:pt>
                <c:pt idx="145">
                  <c:v>44120</c:v>
                </c:pt>
                <c:pt idx="146">
                  <c:v>44127</c:v>
                </c:pt>
                <c:pt idx="147">
                  <c:v>44134</c:v>
                </c:pt>
                <c:pt idx="148">
                  <c:v>44141</c:v>
                </c:pt>
                <c:pt idx="149">
                  <c:v>44148</c:v>
                </c:pt>
                <c:pt idx="150">
                  <c:v>44155</c:v>
                </c:pt>
                <c:pt idx="151">
                  <c:v>44162</c:v>
                </c:pt>
                <c:pt idx="152">
                  <c:v>44169</c:v>
                </c:pt>
                <c:pt idx="153">
                  <c:v>44176</c:v>
                </c:pt>
                <c:pt idx="154">
                  <c:v>44183</c:v>
                </c:pt>
                <c:pt idx="155">
                  <c:v>44190</c:v>
                </c:pt>
                <c:pt idx="156">
                  <c:v>44197</c:v>
                </c:pt>
                <c:pt idx="157">
                  <c:v>44204</c:v>
                </c:pt>
                <c:pt idx="158">
                  <c:v>44211</c:v>
                </c:pt>
                <c:pt idx="159">
                  <c:v>44218</c:v>
                </c:pt>
                <c:pt idx="160">
                  <c:v>44225</c:v>
                </c:pt>
                <c:pt idx="161">
                  <c:v>44232</c:v>
                </c:pt>
                <c:pt idx="162">
                  <c:v>44239</c:v>
                </c:pt>
                <c:pt idx="163">
                  <c:v>44246</c:v>
                </c:pt>
                <c:pt idx="164">
                  <c:v>44253</c:v>
                </c:pt>
                <c:pt idx="165">
                  <c:v>44260</c:v>
                </c:pt>
                <c:pt idx="166">
                  <c:v>44267</c:v>
                </c:pt>
                <c:pt idx="167">
                  <c:v>44274</c:v>
                </c:pt>
                <c:pt idx="168">
                  <c:v>44281</c:v>
                </c:pt>
                <c:pt idx="169">
                  <c:v>44288</c:v>
                </c:pt>
                <c:pt idx="170">
                  <c:v>44295</c:v>
                </c:pt>
                <c:pt idx="171">
                  <c:v>44302</c:v>
                </c:pt>
                <c:pt idx="172">
                  <c:v>44309</c:v>
                </c:pt>
                <c:pt idx="173">
                  <c:v>44316</c:v>
                </c:pt>
                <c:pt idx="174">
                  <c:v>44323</c:v>
                </c:pt>
                <c:pt idx="175">
                  <c:v>44330</c:v>
                </c:pt>
                <c:pt idx="176">
                  <c:v>44337</c:v>
                </c:pt>
                <c:pt idx="177">
                  <c:v>44344</c:v>
                </c:pt>
                <c:pt idx="178">
                  <c:v>44351</c:v>
                </c:pt>
                <c:pt idx="179">
                  <c:v>44358</c:v>
                </c:pt>
                <c:pt idx="180">
                  <c:v>44365</c:v>
                </c:pt>
                <c:pt idx="181">
                  <c:v>44372</c:v>
                </c:pt>
                <c:pt idx="182">
                  <c:v>44379</c:v>
                </c:pt>
                <c:pt idx="183">
                  <c:v>44386</c:v>
                </c:pt>
                <c:pt idx="184">
                  <c:v>44393</c:v>
                </c:pt>
                <c:pt idx="185">
                  <c:v>44400</c:v>
                </c:pt>
                <c:pt idx="186">
                  <c:v>44407</c:v>
                </c:pt>
                <c:pt idx="187">
                  <c:v>44414</c:v>
                </c:pt>
                <c:pt idx="188">
                  <c:v>44421</c:v>
                </c:pt>
                <c:pt idx="189">
                  <c:v>44428</c:v>
                </c:pt>
                <c:pt idx="190">
                  <c:v>44435</c:v>
                </c:pt>
                <c:pt idx="191">
                  <c:v>44442</c:v>
                </c:pt>
                <c:pt idx="192">
                  <c:v>44449</c:v>
                </c:pt>
                <c:pt idx="193">
                  <c:v>44456</c:v>
                </c:pt>
                <c:pt idx="194">
                  <c:v>44463</c:v>
                </c:pt>
                <c:pt idx="195">
                  <c:v>44470</c:v>
                </c:pt>
                <c:pt idx="196">
                  <c:v>44477</c:v>
                </c:pt>
                <c:pt idx="197">
                  <c:v>44484</c:v>
                </c:pt>
                <c:pt idx="198">
                  <c:v>44491</c:v>
                </c:pt>
                <c:pt idx="199">
                  <c:v>44498</c:v>
                </c:pt>
                <c:pt idx="200">
                  <c:v>44505</c:v>
                </c:pt>
                <c:pt idx="201">
                  <c:v>44512</c:v>
                </c:pt>
                <c:pt idx="202">
                  <c:v>44519</c:v>
                </c:pt>
                <c:pt idx="203">
                  <c:v>44526</c:v>
                </c:pt>
                <c:pt idx="204">
                  <c:v>44533</c:v>
                </c:pt>
                <c:pt idx="205">
                  <c:v>44540</c:v>
                </c:pt>
                <c:pt idx="206">
                  <c:v>44547</c:v>
                </c:pt>
                <c:pt idx="207">
                  <c:v>44554</c:v>
                </c:pt>
                <c:pt idx="208">
                  <c:v>44561</c:v>
                </c:pt>
                <c:pt idx="209">
                  <c:v>44568</c:v>
                </c:pt>
                <c:pt idx="210">
                  <c:v>44575</c:v>
                </c:pt>
                <c:pt idx="211">
                  <c:v>44582</c:v>
                </c:pt>
                <c:pt idx="212">
                  <c:v>44589</c:v>
                </c:pt>
                <c:pt idx="213">
                  <c:v>44596</c:v>
                </c:pt>
                <c:pt idx="214">
                  <c:v>44603</c:v>
                </c:pt>
                <c:pt idx="215">
                  <c:v>44610</c:v>
                </c:pt>
                <c:pt idx="216">
                  <c:v>44617</c:v>
                </c:pt>
                <c:pt idx="217">
                  <c:v>44624</c:v>
                </c:pt>
                <c:pt idx="218">
                  <c:v>44631</c:v>
                </c:pt>
                <c:pt idx="219">
                  <c:v>44638</c:v>
                </c:pt>
                <c:pt idx="220">
                  <c:v>44645</c:v>
                </c:pt>
                <c:pt idx="221">
                  <c:v>44652</c:v>
                </c:pt>
                <c:pt idx="222">
                  <c:v>44659</c:v>
                </c:pt>
                <c:pt idx="223">
                  <c:v>44666</c:v>
                </c:pt>
                <c:pt idx="224">
                  <c:v>44673</c:v>
                </c:pt>
                <c:pt idx="225">
                  <c:v>44680</c:v>
                </c:pt>
                <c:pt idx="226">
                  <c:v>44687</c:v>
                </c:pt>
                <c:pt idx="227">
                  <c:v>44694</c:v>
                </c:pt>
                <c:pt idx="228">
                  <c:v>44701</c:v>
                </c:pt>
                <c:pt idx="229">
                  <c:v>44708</c:v>
                </c:pt>
                <c:pt idx="230">
                  <c:v>44715</c:v>
                </c:pt>
                <c:pt idx="231">
                  <c:v>44722</c:v>
                </c:pt>
                <c:pt idx="232">
                  <c:v>44729</c:v>
                </c:pt>
                <c:pt idx="233">
                  <c:v>44736</c:v>
                </c:pt>
                <c:pt idx="234">
                  <c:v>44743</c:v>
                </c:pt>
                <c:pt idx="235">
                  <c:v>44750</c:v>
                </c:pt>
                <c:pt idx="236">
                  <c:v>44757</c:v>
                </c:pt>
                <c:pt idx="237">
                  <c:v>44764</c:v>
                </c:pt>
                <c:pt idx="238">
                  <c:v>44771</c:v>
                </c:pt>
                <c:pt idx="239">
                  <c:v>44778</c:v>
                </c:pt>
                <c:pt idx="240">
                  <c:v>44785</c:v>
                </c:pt>
                <c:pt idx="241">
                  <c:v>44792</c:v>
                </c:pt>
                <c:pt idx="242">
                  <c:v>44799</c:v>
                </c:pt>
                <c:pt idx="243">
                  <c:v>44806</c:v>
                </c:pt>
                <c:pt idx="244">
                  <c:v>44813</c:v>
                </c:pt>
                <c:pt idx="245">
                  <c:v>44820</c:v>
                </c:pt>
                <c:pt idx="246">
                  <c:v>44827</c:v>
                </c:pt>
                <c:pt idx="247">
                  <c:v>44834</c:v>
                </c:pt>
                <c:pt idx="248">
                  <c:v>44841</c:v>
                </c:pt>
                <c:pt idx="249">
                  <c:v>44848</c:v>
                </c:pt>
                <c:pt idx="250">
                  <c:v>44855</c:v>
                </c:pt>
                <c:pt idx="251">
                  <c:v>44862</c:v>
                </c:pt>
                <c:pt idx="252">
                  <c:v>44869</c:v>
                </c:pt>
                <c:pt idx="253">
                  <c:v>44876</c:v>
                </c:pt>
                <c:pt idx="254">
                  <c:v>44883</c:v>
                </c:pt>
                <c:pt idx="255">
                  <c:v>44890</c:v>
                </c:pt>
                <c:pt idx="256">
                  <c:v>44897</c:v>
                </c:pt>
                <c:pt idx="257">
                  <c:v>44904</c:v>
                </c:pt>
                <c:pt idx="258">
                  <c:v>44911</c:v>
                </c:pt>
                <c:pt idx="259">
                  <c:v>44918</c:v>
                </c:pt>
                <c:pt idx="260">
                  <c:v>44925</c:v>
                </c:pt>
                <c:pt idx="261">
                  <c:v>44932</c:v>
                </c:pt>
                <c:pt idx="262">
                  <c:v>44939</c:v>
                </c:pt>
                <c:pt idx="263">
                  <c:v>44946</c:v>
                </c:pt>
                <c:pt idx="264">
                  <c:v>44953</c:v>
                </c:pt>
                <c:pt idx="265">
                  <c:v>44960</c:v>
                </c:pt>
                <c:pt idx="266">
                  <c:v>44967</c:v>
                </c:pt>
                <c:pt idx="267">
                  <c:v>44974</c:v>
                </c:pt>
                <c:pt idx="268">
                  <c:v>44981</c:v>
                </c:pt>
                <c:pt idx="269">
                  <c:v>44988</c:v>
                </c:pt>
                <c:pt idx="270">
                  <c:v>44995</c:v>
                </c:pt>
                <c:pt idx="271">
                  <c:v>45002</c:v>
                </c:pt>
                <c:pt idx="272">
                  <c:v>45009</c:v>
                </c:pt>
                <c:pt idx="273">
                  <c:v>45016</c:v>
                </c:pt>
                <c:pt idx="274">
                  <c:v>45023</c:v>
                </c:pt>
                <c:pt idx="275">
                  <c:v>45030</c:v>
                </c:pt>
                <c:pt idx="276">
                  <c:v>45037</c:v>
                </c:pt>
                <c:pt idx="277">
                  <c:v>45044</c:v>
                </c:pt>
                <c:pt idx="278">
                  <c:v>45051</c:v>
                </c:pt>
                <c:pt idx="279">
                  <c:v>45058</c:v>
                </c:pt>
                <c:pt idx="280">
                  <c:v>45065</c:v>
                </c:pt>
                <c:pt idx="281">
                  <c:v>45072</c:v>
                </c:pt>
                <c:pt idx="282">
                  <c:v>45079</c:v>
                </c:pt>
                <c:pt idx="283">
                  <c:v>45086</c:v>
                </c:pt>
                <c:pt idx="284">
                  <c:v>45093</c:v>
                </c:pt>
                <c:pt idx="285">
                  <c:v>45100</c:v>
                </c:pt>
                <c:pt idx="286">
                  <c:v>45107</c:v>
                </c:pt>
                <c:pt idx="287">
                  <c:v>45114</c:v>
                </c:pt>
                <c:pt idx="288">
                  <c:v>45121</c:v>
                </c:pt>
                <c:pt idx="289">
                  <c:v>45128</c:v>
                </c:pt>
                <c:pt idx="290">
                  <c:v>45135</c:v>
                </c:pt>
                <c:pt idx="291">
                  <c:v>45142</c:v>
                </c:pt>
                <c:pt idx="292">
                  <c:v>45149</c:v>
                </c:pt>
                <c:pt idx="293">
                  <c:v>45156</c:v>
                </c:pt>
                <c:pt idx="294">
                  <c:v>45163</c:v>
                </c:pt>
                <c:pt idx="295">
                  <c:v>45170</c:v>
                </c:pt>
                <c:pt idx="296">
                  <c:v>45177</c:v>
                </c:pt>
                <c:pt idx="297">
                  <c:v>45184</c:v>
                </c:pt>
                <c:pt idx="298">
                  <c:v>45191</c:v>
                </c:pt>
                <c:pt idx="299">
                  <c:v>45198</c:v>
                </c:pt>
                <c:pt idx="300">
                  <c:v>45205</c:v>
                </c:pt>
                <c:pt idx="301">
                  <c:v>45212</c:v>
                </c:pt>
                <c:pt idx="302">
                  <c:v>45219</c:v>
                </c:pt>
                <c:pt idx="303">
                  <c:v>45226</c:v>
                </c:pt>
                <c:pt idx="304">
                  <c:v>45233</c:v>
                </c:pt>
                <c:pt idx="305">
                  <c:v>45240</c:v>
                </c:pt>
                <c:pt idx="306">
                  <c:v>45247</c:v>
                </c:pt>
                <c:pt idx="307">
                  <c:v>45254</c:v>
                </c:pt>
                <c:pt idx="308">
                  <c:v>45261</c:v>
                </c:pt>
                <c:pt idx="309">
                  <c:v>45268</c:v>
                </c:pt>
                <c:pt idx="310">
                  <c:v>45275</c:v>
                </c:pt>
                <c:pt idx="311">
                  <c:v>45282</c:v>
                </c:pt>
                <c:pt idx="312">
                  <c:v>45289</c:v>
                </c:pt>
                <c:pt idx="313">
                  <c:v>45296</c:v>
                </c:pt>
                <c:pt idx="314">
                  <c:v>45303</c:v>
                </c:pt>
                <c:pt idx="315">
                  <c:v>45310</c:v>
                </c:pt>
                <c:pt idx="316">
                  <c:v>45317</c:v>
                </c:pt>
                <c:pt idx="317">
                  <c:v>45324</c:v>
                </c:pt>
                <c:pt idx="318">
                  <c:v>45331</c:v>
                </c:pt>
                <c:pt idx="319">
                  <c:v>45338</c:v>
                </c:pt>
                <c:pt idx="320">
                  <c:v>45345</c:v>
                </c:pt>
                <c:pt idx="321">
                  <c:v>45352</c:v>
                </c:pt>
                <c:pt idx="322">
                  <c:v>45359</c:v>
                </c:pt>
                <c:pt idx="323">
                  <c:v>45366</c:v>
                </c:pt>
                <c:pt idx="324">
                  <c:v>45373</c:v>
                </c:pt>
                <c:pt idx="325">
                  <c:v>45380</c:v>
                </c:pt>
                <c:pt idx="326">
                  <c:v>45387</c:v>
                </c:pt>
                <c:pt idx="327">
                  <c:v>45394</c:v>
                </c:pt>
                <c:pt idx="328">
                  <c:v>45401</c:v>
                </c:pt>
                <c:pt idx="329">
                  <c:v>45408</c:v>
                </c:pt>
                <c:pt idx="330">
                  <c:v>45415</c:v>
                </c:pt>
                <c:pt idx="331">
                  <c:v>45422</c:v>
                </c:pt>
                <c:pt idx="332">
                  <c:v>45429</c:v>
                </c:pt>
                <c:pt idx="333">
                  <c:v>45436</c:v>
                </c:pt>
                <c:pt idx="334">
                  <c:v>45443</c:v>
                </c:pt>
                <c:pt idx="335">
                  <c:v>45450</c:v>
                </c:pt>
                <c:pt idx="336">
                  <c:v>45457</c:v>
                </c:pt>
                <c:pt idx="337">
                  <c:v>45464</c:v>
                </c:pt>
                <c:pt idx="338">
                  <c:v>45471</c:v>
                </c:pt>
                <c:pt idx="339">
                  <c:v>45478</c:v>
                </c:pt>
                <c:pt idx="340">
                  <c:v>45485</c:v>
                </c:pt>
                <c:pt idx="341">
                  <c:v>45492</c:v>
                </c:pt>
                <c:pt idx="342">
                  <c:v>45499</c:v>
                </c:pt>
                <c:pt idx="343">
                  <c:v>45506</c:v>
                </c:pt>
                <c:pt idx="344">
                  <c:v>45513</c:v>
                </c:pt>
                <c:pt idx="345">
                  <c:v>45520</c:v>
                </c:pt>
                <c:pt idx="346">
                  <c:v>45527</c:v>
                </c:pt>
                <c:pt idx="347">
                  <c:v>45534</c:v>
                </c:pt>
                <c:pt idx="348">
                  <c:v>45541</c:v>
                </c:pt>
                <c:pt idx="349">
                  <c:v>45548</c:v>
                </c:pt>
                <c:pt idx="350">
                  <c:v>45555</c:v>
                </c:pt>
                <c:pt idx="351">
                  <c:v>45562</c:v>
                </c:pt>
                <c:pt idx="352">
                  <c:v>45569</c:v>
                </c:pt>
                <c:pt idx="353">
                  <c:v>45576</c:v>
                </c:pt>
                <c:pt idx="354">
                  <c:v>45583</c:v>
                </c:pt>
                <c:pt idx="355">
                  <c:v>45590</c:v>
                </c:pt>
                <c:pt idx="356">
                  <c:v>45597</c:v>
                </c:pt>
                <c:pt idx="357">
                  <c:v>45604</c:v>
                </c:pt>
                <c:pt idx="358">
                  <c:v>45611</c:v>
                </c:pt>
                <c:pt idx="359">
                  <c:v>45618</c:v>
                </c:pt>
                <c:pt idx="360">
                  <c:v>45625</c:v>
                </c:pt>
                <c:pt idx="361">
                  <c:v>45632</c:v>
                </c:pt>
                <c:pt idx="362">
                  <c:v>45639</c:v>
                </c:pt>
                <c:pt idx="363">
                  <c:v>45646</c:v>
                </c:pt>
                <c:pt idx="364">
                  <c:v>45653</c:v>
                </c:pt>
                <c:pt idx="365">
                  <c:v>45660</c:v>
                </c:pt>
                <c:pt idx="366">
                  <c:v>45667</c:v>
                </c:pt>
                <c:pt idx="367">
                  <c:v>45674</c:v>
                </c:pt>
                <c:pt idx="368">
                  <c:v>45681</c:v>
                </c:pt>
                <c:pt idx="369">
                  <c:v>45688</c:v>
                </c:pt>
                <c:pt idx="370">
                  <c:v>45695</c:v>
                </c:pt>
                <c:pt idx="371">
                  <c:v>45702</c:v>
                </c:pt>
                <c:pt idx="372">
                  <c:v>45709</c:v>
                </c:pt>
                <c:pt idx="373">
                  <c:v>45716</c:v>
                </c:pt>
                <c:pt idx="374">
                  <c:v>45723</c:v>
                </c:pt>
                <c:pt idx="375">
                  <c:v>45730</c:v>
                </c:pt>
                <c:pt idx="376">
                  <c:v>45737</c:v>
                </c:pt>
                <c:pt idx="377">
                  <c:v>45744</c:v>
                </c:pt>
                <c:pt idx="378">
                  <c:v>45751</c:v>
                </c:pt>
                <c:pt idx="379">
                  <c:v>45758</c:v>
                </c:pt>
                <c:pt idx="380">
                  <c:v>45765</c:v>
                </c:pt>
                <c:pt idx="381">
                  <c:v>45772</c:v>
                </c:pt>
                <c:pt idx="382">
                  <c:v>45779</c:v>
                </c:pt>
                <c:pt idx="383">
                  <c:v>45786</c:v>
                </c:pt>
                <c:pt idx="384">
                  <c:v>45793</c:v>
                </c:pt>
                <c:pt idx="385">
                  <c:v>45800</c:v>
                </c:pt>
                <c:pt idx="386">
                  <c:v>45807</c:v>
                </c:pt>
                <c:pt idx="387">
                  <c:v>45814</c:v>
                </c:pt>
                <c:pt idx="388">
                  <c:v>45821</c:v>
                </c:pt>
                <c:pt idx="389">
                  <c:v>45828</c:v>
                </c:pt>
                <c:pt idx="390">
                  <c:v>45835</c:v>
                </c:pt>
                <c:pt idx="391">
                  <c:v>45842</c:v>
                </c:pt>
                <c:pt idx="392">
                  <c:v>45849</c:v>
                </c:pt>
                <c:pt idx="393">
                  <c:v>45856</c:v>
                </c:pt>
                <c:pt idx="394">
                  <c:v>45863</c:v>
                </c:pt>
                <c:pt idx="395">
                  <c:v>45870</c:v>
                </c:pt>
                <c:pt idx="396">
                  <c:v>45877</c:v>
                </c:pt>
                <c:pt idx="397">
                  <c:v>45884</c:v>
                </c:pt>
                <c:pt idx="398">
                  <c:v>45891</c:v>
                </c:pt>
                <c:pt idx="399">
                  <c:v>45898</c:v>
                </c:pt>
                <c:pt idx="400">
                  <c:v>45905</c:v>
                </c:pt>
                <c:pt idx="401">
                  <c:v>45912</c:v>
                </c:pt>
                <c:pt idx="402">
                  <c:v>45919</c:v>
                </c:pt>
                <c:pt idx="403">
                  <c:v>45926</c:v>
                </c:pt>
                <c:pt idx="404">
                  <c:v>45933</c:v>
                </c:pt>
                <c:pt idx="405">
                  <c:v>45940</c:v>
                </c:pt>
                <c:pt idx="406">
                  <c:v>45947</c:v>
                </c:pt>
                <c:pt idx="407">
                  <c:v>45954</c:v>
                </c:pt>
                <c:pt idx="408">
                  <c:v>45961</c:v>
                </c:pt>
                <c:pt idx="409">
                  <c:v>45968</c:v>
                </c:pt>
                <c:pt idx="410">
                  <c:v>45975</c:v>
                </c:pt>
                <c:pt idx="411">
                  <c:v>45982</c:v>
                </c:pt>
                <c:pt idx="412">
                  <c:v>45989</c:v>
                </c:pt>
                <c:pt idx="413">
                  <c:v>45996</c:v>
                </c:pt>
                <c:pt idx="414">
                  <c:v>46003</c:v>
                </c:pt>
                <c:pt idx="415">
                  <c:v>46010</c:v>
                </c:pt>
                <c:pt idx="416">
                  <c:v>46017</c:v>
                </c:pt>
                <c:pt idx="417">
                  <c:v>46024</c:v>
                </c:pt>
                <c:pt idx="418">
                  <c:v>46031</c:v>
                </c:pt>
                <c:pt idx="419">
                  <c:v>46038</c:v>
                </c:pt>
                <c:pt idx="420">
                  <c:v>46045</c:v>
                </c:pt>
                <c:pt idx="421">
                  <c:v>46052</c:v>
                </c:pt>
                <c:pt idx="422">
                  <c:v>46059</c:v>
                </c:pt>
                <c:pt idx="423">
                  <c:v>46066</c:v>
                </c:pt>
                <c:pt idx="424">
                  <c:v>46073</c:v>
                </c:pt>
                <c:pt idx="425">
                  <c:v>46080</c:v>
                </c:pt>
                <c:pt idx="426">
                  <c:v>46087</c:v>
                </c:pt>
                <c:pt idx="427">
                  <c:v>46094</c:v>
                </c:pt>
                <c:pt idx="428">
                  <c:v>46101</c:v>
                </c:pt>
                <c:pt idx="429">
                  <c:v>46108</c:v>
                </c:pt>
                <c:pt idx="430">
                  <c:v>46115</c:v>
                </c:pt>
                <c:pt idx="431">
                  <c:v>46122</c:v>
                </c:pt>
                <c:pt idx="432">
                  <c:v>46129</c:v>
                </c:pt>
                <c:pt idx="433">
                  <c:v>46136</c:v>
                </c:pt>
                <c:pt idx="434">
                  <c:v>46143</c:v>
                </c:pt>
                <c:pt idx="435">
                  <c:v>46150</c:v>
                </c:pt>
                <c:pt idx="436">
                  <c:v>46157</c:v>
                </c:pt>
                <c:pt idx="437">
                  <c:v>46164</c:v>
                </c:pt>
                <c:pt idx="438">
                  <c:v>46171</c:v>
                </c:pt>
                <c:pt idx="439">
                  <c:v>46178</c:v>
                </c:pt>
                <c:pt idx="440">
                  <c:v>46185</c:v>
                </c:pt>
                <c:pt idx="441">
                  <c:v>46192</c:v>
                </c:pt>
                <c:pt idx="442">
                  <c:v>46199</c:v>
                </c:pt>
                <c:pt idx="443">
                  <c:v>46206</c:v>
                </c:pt>
                <c:pt idx="444">
                  <c:v>46213</c:v>
                </c:pt>
                <c:pt idx="445">
                  <c:v>46220</c:v>
                </c:pt>
                <c:pt idx="446">
                  <c:v>46227</c:v>
                </c:pt>
                <c:pt idx="447">
                  <c:v>46234</c:v>
                </c:pt>
                <c:pt idx="448">
                  <c:v>46241</c:v>
                </c:pt>
                <c:pt idx="449">
                  <c:v>46248</c:v>
                </c:pt>
                <c:pt idx="450">
                  <c:v>46255</c:v>
                </c:pt>
                <c:pt idx="451">
                  <c:v>46262</c:v>
                </c:pt>
                <c:pt idx="452">
                  <c:v>46269</c:v>
                </c:pt>
                <c:pt idx="453">
                  <c:v>46276</c:v>
                </c:pt>
                <c:pt idx="454">
                  <c:v>46283</c:v>
                </c:pt>
                <c:pt idx="455">
                  <c:v>46290</c:v>
                </c:pt>
                <c:pt idx="456">
                  <c:v>46297</c:v>
                </c:pt>
                <c:pt idx="457">
                  <c:v>46304</c:v>
                </c:pt>
              </c:numCache>
            </c:numRef>
          </c:cat>
          <c:val>
            <c:numRef>
              <c:f>'Indice Bancos'!$AU$58:$AU$700</c:f>
              <c:numCache>
                <c:formatCode>General</c:formatCode>
                <c:ptCount val="643"/>
                <c:pt idx="0">
                  <c:v>1.0057550204262742</c:v>
                </c:pt>
                <c:pt idx="1">
                  <c:v>1.0057490359639449</c:v>
                </c:pt>
                <c:pt idx="2">
                  <c:v>1.0057490359639449</c:v>
                </c:pt>
                <c:pt idx="3">
                  <c:v>0.99984461699834593</c:v>
                </c:pt>
                <c:pt idx="4">
                  <c:v>0.99769514439223994</c:v>
                </c:pt>
                <c:pt idx="5">
                  <c:v>0.99769514439223994</c:v>
                </c:pt>
                <c:pt idx="6">
                  <c:v>0.98598721697258573</c:v>
                </c:pt>
                <c:pt idx="7">
                  <c:v>0.98566380493404981</c:v>
                </c:pt>
                <c:pt idx="8">
                  <c:v>0.98566380493404981</c:v>
                </c:pt>
                <c:pt idx="9">
                  <c:v>0.98566380493404981</c:v>
                </c:pt>
                <c:pt idx="10">
                  <c:v>0.98566380493404981</c:v>
                </c:pt>
                <c:pt idx="11">
                  <c:v>0.98566380493404981</c:v>
                </c:pt>
                <c:pt idx="12">
                  <c:v>0.98566380493404981</c:v>
                </c:pt>
                <c:pt idx="13">
                  <c:v>0.98566380493404981</c:v>
                </c:pt>
                <c:pt idx="14">
                  <c:v>0.98566380493404981</c:v>
                </c:pt>
                <c:pt idx="15">
                  <c:v>0.98566380493404981</c:v>
                </c:pt>
                <c:pt idx="16">
                  <c:v>0.98566380493404981</c:v>
                </c:pt>
                <c:pt idx="17">
                  <c:v>0.98566380493404981</c:v>
                </c:pt>
                <c:pt idx="18">
                  <c:v>0.98566380493404981</c:v>
                </c:pt>
                <c:pt idx="19">
                  <c:v>0.98566380493404981</c:v>
                </c:pt>
                <c:pt idx="20">
                  <c:v>0.98017958868155308</c:v>
                </c:pt>
                <c:pt idx="21">
                  <c:v>0.96513410516101061</c:v>
                </c:pt>
                <c:pt idx="22">
                  <c:v>0.96430264604454485</c:v>
                </c:pt>
                <c:pt idx="23">
                  <c:v>0.96344062498742022</c:v>
                </c:pt>
                <c:pt idx="24">
                  <c:v>0.95897529275013815</c:v>
                </c:pt>
                <c:pt idx="25">
                  <c:v>0.95897529275013815</c:v>
                </c:pt>
                <c:pt idx="26">
                  <c:v>0.95821711280909072</c:v>
                </c:pt>
                <c:pt idx="27">
                  <c:v>0.95821711280909072</c:v>
                </c:pt>
                <c:pt idx="28">
                  <c:v>0.95512324873294319</c:v>
                </c:pt>
                <c:pt idx="29">
                  <c:v>0.95512324873294319</c:v>
                </c:pt>
                <c:pt idx="30">
                  <c:v>0.95484935819669847</c:v>
                </c:pt>
                <c:pt idx="31">
                  <c:v>0.9534932817337749</c:v>
                </c:pt>
                <c:pt idx="32">
                  <c:v>0.9534932817337749</c:v>
                </c:pt>
                <c:pt idx="33">
                  <c:v>0.9534932817337749</c:v>
                </c:pt>
                <c:pt idx="34">
                  <c:v>0.95094532983792779</c:v>
                </c:pt>
                <c:pt idx="35">
                  <c:v>0.95034488386657823</c:v>
                </c:pt>
                <c:pt idx="36">
                  <c:v>0.95034488386657823</c:v>
                </c:pt>
                <c:pt idx="37">
                  <c:v>0.94364411236465973</c:v>
                </c:pt>
                <c:pt idx="38">
                  <c:v>0.94176434166410694</c:v>
                </c:pt>
                <c:pt idx="39">
                  <c:v>0.94176434166410694</c:v>
                </c:pt>
                <c:pt idx="40">
                  <c:v>0.94176434166410694</c:v>
                </c:pt>
                <c:pt idx="41">
                  <c:v>0.9402964779314551</c:v>
                </c:pt>
                <c:pt idx="42">
                  <c:v>0.93919868305950471</c:v>
                </c:pt>
                <c:pt idx="43">
                  <c:v>0.93640100368604917</c:v>
                </c:pt>
                <c:pt idx="44">
                  <c:v>0.93640100368604917</c:v>
                </c:pt>
                <c:pt idx="45">
                  <c:v>0.93640100368604917</c:v>
                </c:pt>
                <c:pt idx="46">
                  <c:v>0.93640100368604917</c:v>
                </c:pt>
                <c:pt idx="47">
                  <c:v>0.93640100368604917</c:v>
                </c:pt>
                <c:pt idx="48">
                  <c:v>0.93640100368604917</c:v>
                </c:pt>
                <c:pt idx="49">
                  <c:v>0.93436882543498656</c:v>
                </c:pt>
                <c:pt idx="50">
                  <c:v>0.9240680344647042</c:v>
                </c:pt>
                <c:pt idx="51">
                  <c:v>0.92292214125978433</c:v>
                </c:pt>
                <c:pt idx="52">
                  <c:v>0.92027467112751438</c:v>
                </c:pt>
                <c:pt idx="53">
                  <c:v>0.92027467112751438</c:v>
                </c:pt>
                <c:pt idx="54">
                  <c:v>0.92027467112751438</c:v>
                </c:pt>
                <c:pt idx="55">
                  <c:v>0.92027467112751438</c:v>
                </c:pt>
                <c:pt idx="56">
                  <c:v>0.92027467112751438</c:v>
                </c:pt>
                <c:pt idx="57">
                  <c:v>0.92027467112751438</c:v>
                </c:pt>
                <c:pt idx="58">
                  <c:v>0.92027467112751438</c:v>
                </c:pt>
                <c:pt idx="59">
                  <c:v>0.92027467112751438</c:v>
                </c:pt>
                <c:pt idx="60">
                  <c:v>0.9193390011699617</c:v>
                </c:pt>
                <c:pt idx="61">
                  <c:v>0.91891065032719554</c:v>
                </c:pt>
                <c:pt idx="62">
                  <c:v>0.91891065032719554</c:v>
                </c:pt>
                <c:pt idx="63">
                  <c:v>0.91891065032719554</c:v>
                </c:pt>
                <c:pt idx="64">
                  <c:v>0.90582162344737549</c:v>
                </c:pt>
                <c:pt idx="65">
                  <c:v>0.8856767155993821</c:v>
                </c:pt>
                <c:pt idx="66">
                  <c:v>0.87896443228560717</c:v>
                </c:pt>
                <c:pt idx="67">
                  <c:v>0.87154476723769658</c:v>
                </c:pt>
                <c:pt idx="68">
                  <c:v>0.86792722563008884</c:v>
                </c:pt>
                <c:pt idx="69">
                  <c:v>0.85514236570402646</c:v>
                </c:pt>
                <c:pt idx="70">
                  <c:v>0.85196801771255781</c:v>
                </c:pt>
                <c:pt idx="71">
                  <c:v>0.84286667379415603</c:v>
                </c:pt>
                <c:pt idx="72">
                  <c:v>0.84286667379415603</c:v>
                </c:pt>
                <c:pt idx="73">
                  <c:v>0.84286667379415603</c:v>
                </c:pt>
                <c:pt idx="74">
                  <c:v>0.84286667379415603</c:v>
                </c:pt>
                <c:pt idx="75">
                  <c:v>0.85196801771255781</c:v>
                </c:pt>
                <c:pt idx="76">
                  <c:v>0.85514236570402646</c:v>
                </c:pt>
                <c:pt idx="77">
                  <c:v>0.87015168975421064</c:v>
                </c:pt>
                <c:pt idx="78">
                  <c:v>0.87015168975421064</c:v>
                </c:pt>
                <c:pt idx="79">
                  <c:v>0.87015168975421064</c:v>
                </c:pt>
                <c:pt idx="80">
                  <c:v>0.87275034815372343</c:v>
                </c:pt>
                <c:pt idx="81">
                  <c:v>0.91506440878323725</c:v>
                </c:pt>
                <c:pt idx="82">
                  <c:v>0.92328920244248613</c:v>
                </c:pt>
                <c:pt idx="83">
                  <c:v>0.94061885325084671</c:v>
                </c:pt>
                <c:pt idx="84">
                  <c:v>0.94846928979734468</c:v>
                </c:pt>
                <c:pt idx="85">
                  <c:v>0.95004799478818802</c:v>
                </c:pt>
                <c:pt idx="86">
                  <c:v>0.95004799478818802</c:v>
                </c:pt>
                <c:pt idx="87">
                  <c:v>0.95004799478818802</c:v>
                </c:pt>
                <c:pt idx="88">
                  <c:v>0.95004799478818802</c:v>
                </c:pt>
                <c:pt idx="89">
                  <c:v>0.95004799478818802</c:v>
                </c:pt>
                <c:pt idx="90">
                  <c:v>0.95004799478818802</c:v>
                </c:pt>
                <c:pt idx="91">
                  <c:v>0.95004799478818802</c:v>
                </c:pt>
                <c:pt idx="92">
                  <c:v>0.95004799478818802</c:v>
                </c:pt>
                <c:pt idx="93">
                  <c:v>0.95004799478818802</c:v>
                </c:pt>
                <c:pt idx="94">
                  <c:v>0.95004799478818802</c:v>
                </c:pt>
                <c:pt idx="95">
                  <c:v>0.95004799478818802</c:v>
                </c:pt>
                <c:pt idx="96">
                  <c:v>0.95004799478818802</c:v>
                </c:pt>
                <c:pt idx="97">
                  <c:v>0.95004799478818802</c:v>
                </c:pt>
                <c:pt idx="98">
                  <c:v>0.95004799478818802</c:v>
                </c:pt>
                <c:pt idx="99">
                  <c:v>0.95004799478818802</c:v>
                </c:pt>
                <c:pt idx="100">
                  <c:v>0.95004799478818802</c:v>
                </c:pt>
                <c:pt idx="101">
                  <c:v>0.96679088563195026</c:v>
                </c:pt>
                <c:pt idx="102">
                  <c:v>0.98247399674468672</c:v>
                </c:pt>
                <c:pt idx="103">
                  <c:v>0.9841455271878693</c:v>
                </c:pt>
                <c:pt idx="104">
                  <c:v>0.98809925712607782</c:v>
                </c:pt>
                <c:pt idx="105">
                  <c:v>0.99720606033357495</c:v>
                </c:pt>
                <c:pt idx="106">
                  <c:v>1.0028817952112423</c:v>
                </c:pt>
                <c:pt idx="107">
                  <c:v>1.0052738515519752</c:v>
                </c:pt>
                <c:pt idx="108">
                  <c:v>1.0273299447189854</c:v>
                </c:pt>
                <c:pt idx="109">
                  <c:v>1.0309258344668277</c:v>
                </c:pt>
                <c:pt idx="110">
                  <c:v>1.0416626980858639</c:v>
                </c:pt>
                <c:pt idx="111">
                  <c:v>1.0492661313536205</c:v>
                </c:pt>
                <c:pt idx="112">
                  <c:v>1.0707757515800085</c:v>
                </c:pt>
                <c:pt idx="113">
                  <c:v>1.0765818622611227</c:v>
                </c:pt>
                <c:pt idx="114">
                  <c:v>1.0765818622611227</c:v>
                </c:pt>
                <c:pt idx="115">
                  <c:v>1.0765818622611227</c:v>
                </c:pt>
                <c:pt idx="116">
                  <c:v>1.0765818622611227</c:v>
                </c:pt>
                <c:pt idx="117">
                  <c:v>1.0765818622611227</c:v>
                </c:pt>
                <c:pt idx="118">
                  <c:v>1.0765818622611227</c:v>
                </c:pt>
                <c:pt idx="119">
                  <c:v>1.0765818622611227</c:v>
                </c:pt>
                <c:pt idx="120">
                  <c:v>1.0765818622611227</c:v>
                </c:pt>
                <c:pt idx="121">
                  <c:v>1.0765818622611227</c:v>
                </c:pt>
                <c:pt idx="122">
                  <c:v>1.0765818622611227</c:v>
                </c:pt>
                <c:pt idx="123">
                  <c:v>1.0765818622611227</c:v>
                </c:pt>
                <c:pt idx="124">
                  <c:v>1.0765818622611227</c:v>
                </c:pt>
                <c:pt idx="125">
                  <c:v>1.0765818622611227</c:v>
                </c:pt>
                <c:pt idx="126">
                  <c:v>1.0765818622611227</c:v>
                </c:pt>
                <c:pt idx="127">
                  <c:v>1.0765818622611227</c:v>
                </c:pt>
                <c:pt idx="128">
                  <c:v>1.0765818622611227</c:v>
                </c:pt>
                <c:pt idx="129">
                  <c:v>1.0765818622611227</c:v>
                </c:pt>
                <c:pt idx="130">
                  <c:v>1.0765818622611227</c:v>
                </c:pt>
                <c:pt idx="131">
                  <c:v>1.0765818622611227</c:v>
                </c:pt>
                <c:pt idx="132">
                  <c:v>1.0765818622611227</c:v>
                </c:pt>
                <c:pt idx="133">
                  <c:v>1.0765818622611227</c:v>
                </c:pt>
                <c:pt idx="134">
                  <c:v>1.0765818622611227</c:v>
                </c:pt>
                <c:pt idx="135">
                  <c:v>1.0765818622611227</c:v>
                </c:pt>
                <c:pt idx="136">
                  <c:v>1.0765818622611227</c:v>
                </c:pt>
                <c:pt idx="137">
                  <c:v>1.0765818622611227</c:v>
                </c:pt>
                <c:pt idx="138">
                  <c:v>1.0765818622611227</c:v>
                </c:pt>
                <c:pt idx="139">
                  <c:v>1.0765818622611227</c:v>
                </c:pt>
                <c:pt idx="140">
                  <c:v>1.0765818622611227</c:v>
                </c:pt>
                <c:pt idx="141">
                  <c:v>1.0765818622611227</c:v>
                </c:pt>
                <c:pt idx="142">
                  <c:v>1.0765818622611227</c:v>
                </c:pt>
                <c:pt idx="143">
                  <c:v>1.0765818622611227</c:v>
                </c:pt>
                <c:pt idx="144">
                  <c:v>1.0765818622611227</c:v>
                </c:pt>
                <c:pt idx="145">
                  <c:v>1.0765818622611227</c:v>
                </c:pt>
                <c:pt idx="146">
                  <c:v>1.0765818622611227</c:v>
                </c:pt>
                <c:pt idx="147">
                  <c:v>1.0765818622611227</c:v>
                </c:pt>
                <c:pt idx="148">
                  <c:v>1.0765818622611227</c:v>
                </c:pt>
                <c:pt idx="149">
                  <c:v>1.0765818622611227</c:v>
                </c:pt>
                <c:pt idx="150">
                  <c:v>1.0765818622611227</c:v>
                </c:pt>
                <c:pt idx="151">
                  <c:v>1.0765818622611227</c:v>
                </c:pt>
                <c:pt idx="152">
                  <c:v>1.0765818622611227</c:v>
                </c:pt>
                <c:pt idx="153">
                  <c:v>1.0765818622611227</c:v>
                </c:pt>
                <c:pt idx="154">
                  <c:v>1.0765818622611227</c:v>
                </c:pt>
                <c:pt idx="155">
                  <c:v>1.0765818622611227</c:v>
                </c:pt>
                <c:pt idx="156">
                  <c:v>1.0765818622611227</c:v>
                </c:pt>
                <c:pt idx="157">
                  <c:v>1.0718571149912766</c:v>
                </c:pt>
                <c:pt idx="158">
                  <c:v>1.0597122766806535</c:v>
                </c:pt>
                <c:pt idx="159">
                  <c:v>1.0596953738418775</c:v>
                </c:pt>
                <c:pt idx="160">
                  <c:v>1.0596953738418775</c:v>
                </c:pt>
                <c:pt idx="161">
                  <c:v>1.0493118962190893</c:v>
                </c:pt>
                <c:pt idx="162">
                  <c:v>1.042952571643502</c:v>
                </c:pt>
                <c:pt idx="163">
                  <c:v>1.0258901693826465</c:v>
                </c:pt>
                <c:pt idx="164">
                  <c:v>1.0226849567703178</c:v>
                </c:pt>
                <c:pt idx="165">
                  <c:v>1.0134675212800637</c:v>
                </c:pt>
                <c:pt idx="166">
                  <c:v>1.0046847641995535</c:v>
                </c:pt>
                <c:pt idx="167">
                  <c:v>1.0046847641995535</c:v>
                </c:pt>
                <c:pt idx="168">
                  <c:v>1.0046847641995535</c:v>
                </c:pt>
                <c:pt idx="169">
                  <c:v>1.0046847641995535</c:v>
                </c:pt>
                <c:pt idx="170">
                  <c:v>1.0046847641995535</c:v>
                </c:pt>
                <c:pt idx="171">
                  <c:v>1.0046847641995535</c:v>
                </c:pt>
                <c:pt idx="172">
                  <c:v>1.0046847641995535</c:v>
                </c:pt>
                <c:pt idx="173">
                  <c:v>1.0046847641995535</c:v>
                </c:pt>
                <c:pt idx="174">
                  <c:v>1.0046847641995535</c:v>
                </c:pt>
                <c:pt idx="175">
                  <c:v>1.0046847641995535</c:v>
                </c:pt>
                <c:pt idx="176">
                  <c:v>1.0046847641995535</c:v>
                </c:pt>
                <c:pt idx="177">
                  <c:v>1.0046847641995535</c:v>
                </c:pt>
                <c:pt idx="178">
                  <c:v>1.0046847641995535</c:v>
                </c:pt>
                <c:pt idx="179">
                  <c:v>1.0046847641995535</c:v>
                </c:pt>
                <c:pt idx="180">
                  <c:v>1.0046847641995535</c:v>
                </c:pt>
                <c:pt idx="181">
                  <c:v>1.0046847641995535</c:v>
                </c:pt>
                <c:pt idx="182">
                  <c:v>1.0046847641995535</c:v>
                </c:pt>
                <c:pt idx="183">
                  <c:v>1.0046847641995535</c:v>
                </c:pt>
                <c:pt idx="184">
                  <c:v>1.0046847641995535</c:v>
                </c:pt>
                <c:pt idx="185">
                  <c:v>1.0022946688336869</c:v>
                </c:pt>
                <c:pt idx="186">
                  <c:v>0.9977598866136832</c:v>
                </c:pt>
                <c:pt idx="187">
                  <c:v>0.98229197510728816</c:v>
                </c:pt>
                <c:pt idx="188">
                  <c:v>0.97127466061815015</c:v>
                </c:pt>
                <c:pt idx="189">
                  <c:v>0.95363838736963513</c:v>
                </c:pt>
                <c:pt idx="190">
                  <c:v>0.9388300705759226</c:v>
                </c:pt>
                <c:pt idx="191">
                  <c:v>0.92712359926570764</c:v>
                </c:pt>
                <c:pt idx="192">
                  <c:v>0.92004388279245342</c:v>
                </c:pt>
                <c:pt idx="193">
                  <c:v>0.91184410642210312</c:v>
                </c:pt>
                <c:pt idx="194">
                  <c:v>0.90053411654824955</c:v>
                </c:pt>
                <c:pt idx="195">
                  <c:v>0.90053411654824955</c:v>
                </c:pt>
                <c:pt idx="196">
                  <c:v>0.90053411654824955</c:v>
                </c:pt>
                <c:pt idx="197">
                  <c:v>0.90053411654824955</c:v>
                </c:pt>
                <c:pt idx="198">
                  <c:v>0.90053411654824955</c:v>
                </c:pt>
                <c:pt idx="199">
                  <c:v>0.90053411654824955</c:v>
                </c:pt>
                <c:pt idx="200">
                  <c:v>0.90053411654824955</c:v>
                </c:pt>
                <c:pt idx="201">
                  <c:v>0.90053411654824955</c:v>
                </c:pt>
                <c:pt idx="202">
                  <c:v>0.90053411654824955</c:v>
                </c:pt>
                <c:pt idx="203">
                  <c:v>0.90053411654824955</c:v>
                </c:pt>
                <c:pt idx="204">
                  <c:v>0.90053411654824955</c:v>
                </c:pt>
                <c:pt idx="205">
                  <c:v>0.90053411654824955</c:v>
                </c:pt>
                <c:pt idx="206">
                  <c:v>0.90053411654824955</c:v>
                </c:pt>
                <c:pt idx="207">
                  <c:v>0.90053411654824955</c:v>
                </c:pt>
                <c:pt idx="208">
                  <c:v>0.90053411654824955</c:v>
                </c:pt>
                <c:pt idx="209">
                  <c:v>0.90053411654824955</c:v>
                </c:pt>
                <c:pt idx="210">
                  <c:v>0.90053411654824955</c:v>
                </c:pt>
                <c:pt idx="211">
                  <c:v>0.90053411654824955</c:v>
                </c:pt>
                <c:pt idx="212">
                  <c:v>0.90053411654824955</c:v>
                </c:pt>
                <c:pt idx="213">
                  <c:v>0.90053411654824955</c:v>
                </c:pt>
                <c:pt idx="214">
                  <c:v>0.90053411654824955</c:v>
                </c:pt>
                <c:pt idx="215">
                  <c:v>0.90053411654824955</c:v>
                </c:pt>
                <c:pt idx="216">
                  <c:v>0.90053411654824955</c:v>
                </c:pt>
                <c:pt idx="217">
                  <c:v>0.90053411654824955</c:v>
                </c:pt>
                <c:pt idx="218">
                  <c:v>0.90053411654824955</c:v>
                </c:pt>
                <c:pt idx="219">
                  <c:v>0.90053411654824955</c:v>
                </c:pt>
                <c:pt idx="220">
                  <c:v>0.90053411654824955</c:v>
                </c:pt>
                <c:pt idx="221">
                  <c:v>0.90053411654824955</c:v>
                </c:pt>
                <c:pt idx="222">
                  <c:v>0.90053411654824955</c:v>
                </c:pt>
                <c:pt idx="223">
                  <c:v>0.90053411654824955</c:v>
                </c:pt>
                <c:pt idx="224">
                  <c:v>0.90053411654824955</c:v>
                </c:pt>
                <c:pt idx="225">
                  <c:v>0.90053411654824955</c:v>
                </c:pt>
                <c:pt idx="226">
                  <c:v>0.90053411654824955</c:v>
                </c:pt>
                <c:pt idx="227">
                  <c:v>0.90053411654824955</c:v>
                </c:pt>
                <c:pt idx="228">
                  <c:v>0.89370901531229963</c:v>
                </c:pt>
                <c:pt idx="229">
                  <c:v>0.88086579291834133</c:v>
                </c:pt>
                <c:pt idx="230">
                  <c:v>0.87366033491297657</c:v>
                </c:pt>
                <c:pt idx="231">
                  <c:v>0.85858818402555015</c:v>
                </c:pt>
                <c:pt idx="232">
                  <c:v>0.85629888383804542</c:v>
                </c:pt>
                <c:pt idx="233">
                  <c:v>0.85250353570482251</c:v>
                </c:pt>
                <c:pt idx="234">
                  <c:v>0.85070311490779249</c:v>
                </c:pt>
                <c:pt idx="235">
                  <c:v>0.84276902824776934</c:v>
                </c:pt>
                <c:pt idx="236">
                  <c:v>0.83886929359338736</c:v>
                </c:pt>
                <c:pt idx="237">
                  <c:v>0.83641039077502022</c:v>
                </c:pt>
                <c:pt idx="238">
                  <c:v>0.82435168824144744</c:v>
                </c:pt>
                <c:pt idx="239">
                  <c:v>0.81452627212842499</c:v>
                </c:pt>
                <c:pt idx="240">
                  <c:v>0.81452627212842499</c:v>
                </c:pt>
                <c:pt idx="241">
                  <c:v>0.81015926861503018</c:v>
                </c:pt>
                <c:pt idx="242">
                  <c:v>0.80058287210222456</c:v>
                </c:pt>
                <c:pt idx="243">
                  <c:v>0.79847788248056284</c:v>
                </c:pt>
                <c:pt idx="244">
                  <c:v>0.78468521911711364</c:v>
                </c:pt>
                <c:pt idx="245">
                  <c:v>0.77889940823899662</c:v>
                </c:pt>
                <c:pt idx="246">
                  <c:v>0.77675019552332647</c:v>
                </c:pt>
                <c:pt idx="247">
                  <c:v>0.77567851433820756</c:v>
                </c:pt>
                <c:pt idx="248">
                  <c:v>0.77449821993208345</c:v>
                </c:pt>
                <c:pt idx="249">
                  <c:v>0.77214168301714614</c:v>
                </c:pt>
                <c:pt idx="250">
                  <c:v>0.77214168301714614</c:v>
                </c:pt>
                <c:pt idx="251">
                  <c:v>0.77214168301714614</c:v>
                </c:pt>
                <c:pt idx="252">
                  <c:v>0.77214168301714614</c:v>
                </c:pt>
                <c:pt idx="253">
                  <c:v>0.77198328558733131</c:v>
                </c:pt>
                <c:pt idx="254">
                  <c:v>0.76731975925340179</c:v>
                </c:pt>
                <c:pt idx="255">
                  <c:v>0.76066269443164203</c:v>
                </c:pt>
                <c:pt idx="256">
                  <c:v>0.76066269443164203</c:v>
                </c:pt>
                <c:pt idx="257">
                  <c:v>0.76066269443164203</c:v>
                </c:pt>
                <c:pt idx="258">
                  <c:v>0.76066269443164203</c:v>
                </c:pt>
                <c:pt idx="259">
                  <c:v>0.75319765676594053</c:v>
                </c:pt>
                <c:pt idx="260">
                  <c:v>0.71451384873458101</c:v>
                </c:pt>
                <c:pt idx="261">
                  <c:v>0.694062019792967</c:v>
                </c:pt>
                <c:pt idx="262">
                  <c:v>0.68064229406080601</c:v>
                </c:pt>
                <c:pt idx="263">
                  <c:v>0.67880012180431026</c:v>
                </c:pt>
                <c:pt idx="264">
                  <c:v>0.67576217224004453</c:v>
                </c:pt>
                <c:pt idx="265">
                  <c:v>0.66279843002745187</c:v>
                </c:pt>
                <c:pt idx="266">
                  <c:v>0.65940690011924996</c:v>
                </c:pt>
                <c:pt idx="267">
                  <c:v>0.65748527540219814</c:v>
                </c:pt>
                <c:pt idx="268">
                  <c:v>0.65238767306892209</c:v>
                </c:pt>
                <c:pt idx="269">
                  <c:v>0.64246868986325611</c:v>
                </c:pt>
                <c:pt idx="270">
                  <c:v>0.64246868986325611</c:v>
                </c:pt>
                <c:pt idx="271">
                  <c:v>0.64246868986325611</c:v>
                </c:pt>
                <c:pt idx="272">
                  <c:v>0.63459947737199218</c:v>
                </c:pt>
                <c:pt idx="273">
                  <c:v>0.62109819634023533</c:v>
                </c:pt>
                <c:pt idx="274">
                  <c:v>0.6183255364112491</c:v>
                </c:pt>
                <c:pt idx="275">
                  <c:v>0.6183255364112491</c:v>
                </c:pt>
                <c:pt idx="276">
                  <c:v>0.6183255364112491</c:v>
                </c:pt>
                <c:pt idx="277">
                  <c:v>0.61814948898852051</c:v>
                </c:pt>
                <c:pt idx="278">
                  <c:v>0.61814948898852051</c:v>
                </c:pt>
                <c:pt idx="279">
                  <c:v>0.61451967485675441</c:v>
                </c:pt>
                <c:pt idx="280">
                  <c:v>0.60589617607623003</c:v>
                </c:pt>
                <c:pt idx="281">
                  <c:v>0.59053287562336643</c:v>
                </c:pt>
                <c:pt idx="282">
                  <c:v>0.58709997966113503</c:v>
                </c:pt>
                <c:pt idx="283">
                  <c:v>0.58434906125776942</c:v>
                </c:pt>
                <c:pt idx="284">
                  <c:v>0.5818426602295127</c:v>
                </c:pt>
                <c:pt idx="285">
                  <c:v>0.58137694954144858</c:v>
                </c:pt>
                <c:pt idx="286">
                  <c:v>0.57420323969288678</c:v>
                </c:pt>
                <c:pt idx="287">
                  <c:v>0.57420323969288678</c:v>
                </c:pt>
                <c:pt idx="288">
                  <c:v>0.57420323969288678</c:v>
                </c:pt>
                <c:pt idx="289">
                  <c:v>0.57420323969288678</c:v>
                </c:pt>
                <c:pt idx="290">
                  <c:v>0.57487872369611082</c:v>
                </c:pt>
                <c:pt idx="291">
                  <c:v>0.58145200331958458</c:v>
                </c:pt>
                <c:pt idx="292">
                  <c:v>0.58262864124126135</c:v>
                </c:pt>
                <c:pt idx="293">
                  <c:v>0.58877340305846648</c:v>
                </c:pt>
                <c:pt idx="294">
                  <c:v>0.58877340305846648</c:v>
                </c:pt>
                <c:pt idx="295">
                  <c:v>0.58892255880922828</c:v>
                </c:pt>
                <c:pt idx="296">
                  <c:v>0.60154170656366956</c:v>
                </c:pt>
                <c:pt idx="297">
                  <c:v>0.60580580658824168</c:v>
                </c:pt>
                <c:pt idx="298">
                  <c:v>0.6103920027252645</c:v>
                </c:pt>
                <c:pt idx="299">
                  <c:v>0.6103920027252645</c:v>
                </c:pt>
                <c:pt idx="300">
                  <c:v>0.6103920027252645</c:v>
                </c:pt>
                <c:pt idx="301">
                  <c:v>0.6103920027252645</c:v>
                </c:pt>
                <c:pt idx="302">
                  <c:v>0.6103920027252645</c:v>
                </c:pt>
                <c:pt idx="303">
                  <c:v>0.6103920027252645</c:v>
                </c:pt>
                <c:pt idx="304">
                  <c:v>0.6103920027252645</c:v>
                </c:pt>
                <c:pt idx="305">
                  <c:v>0.6103920027252645</c:v>
                </c:pt>
                <c:pt idx="306">
                  <c:v>0.6103920027252645</c:v>
                </c:pt>
                <c:pt idx="307">
                  <c:v>0.6103920027252645</c:v>
                </c:pt>
                <c:pt idx="308">
                  <c:v>0.6103920027252645</c:v>
                </c:pt>
                <c:pt idx="309">
                  <c:v>0.6103920027252645</c:v>
                </c:pt>
                <c:pt idx="310">
                  <c:v>0.6103920027252645</c:v>
                </c:pt>
                <c:pt idx="311">
                  <c:v>0.6103920027252645</c:v>
                </c:pt>
                <c:pt idx="312">
                  <c:v>0.6103920027252645</c:v>
                </c:pt>
                <c:pt idx="313">
                  <c:v>0.6103920027252645</c:v>
                </c:pt>
                <c:pt idx="314">
                  <c:v>0.6103920027252645</c:v>
                </c:pt>
                <c:pt idx="315">
                  <c:v>0.6103920027252645</c:v>
                </c:pt>
                <c:pt idx="316">
                  <c:v>0.6103920027252645</c:v>
                </c:pt>
                <c:pt idx="317">
                  <c:v>0.6103920027252645</c:v>
                </c:pt>
                <c:pt idx="318">
                  <c:v>0.6103920027252645</c:v>
                </c:pt>
                <c:pt idx="319">
                  <c:v>0.6103920027252645</c:v>
                </c:pt>
                <c:pt idx="320">
                  <c:v>0.6103920027252645</c:v>
                </c:pt>
                <c:pt idx="321">
                  <c:v>0.61712365357457999</c:v>
                </c:pt>
                <c:pt idx="322">
                  <c:v>0.61954350725955276</c:v>
                </c:pt>
                <c:pt idx="323">
                  <c:v>0.62122282239684157</c:v>
                </c:pt>
                <c:pt idx="324">
                  <c:v>0.62146793199269146</c:v>
                </c:pt>
                <c:pt idx="325">
                  <c:v>0.62596277707042558</c:v>
                </c:pt>
                <c:pt idx="326">
                  <c:v>0.63406746964822513</c:v>
                </c:pt>
                <c:pt idx="327">
                  <c:v>0.6805482339247465</c:v>
                </c:pt>
                <c:pt idx="328">
                  <c:v>0.68577396438341776</c:v>
                </c:pt>
                <c:pt idx="329">
                  <c:v>0.745909232655248</c:v>
                </c:pt>
                <c:pt idx="330">
                  <c:v>0.75993378907464104</c:v>
                </c:pt>
                <c:pt idx="331">
                  <c:v>0.76807328712868839</c:v>
                </c:pt>
                <c:pt idx="332">
                  <c:v>0.77430333727391798</c:v>
                </c:pt>
                <c:pt idx="333">
                  <c:v>0.78330709740112625</c:v>
                </c:pt>
                <c:pt idx="334">
                  <c:v>0.7935782413853617</c:v>
                </c:pt>
                <c:pt idx="335">
                  <c:v>0.79862517676265576</c:v>
                </c:pt>
                <c:pt idx="336">
                  <c:v>0.80156359230566721</c:v>
                </c:pt>
                <c:pt idx="337">
                  <c:v>0.8414937753374051</c:v>
                </c:pt>
                <c:pt idx="338">
                  <c:v>0.86348707247768708</c:v>
                </c:pt>
                <c:pt idx="339">
                  <c:v>0.86348707247768708</c:v>
                </c:pt>
                <c:pt idx="340">
                  <c:v>0.86348707247768708</c:v>
                </c:pt>
                <c:pt idx="341">
                  <c:v>0.86348707247768708</c:v>
                </c:pt>
                <c:pt idx="342">
                  <c:v>0.86348707247768708</c:v>
                </c:pt>
                <c:pt idx="343">
                  <c:v>0.86348707247768708</c:v>
                </c:pt>
                <c:pt idx="344">
                  <c:v>0.86348707247768708</c:v>
                </c:pt>
                <c:pt idx="345">
                  <c:v>0.86348707247768708</c:v>
                </c:pt>
                <c:pt idx="346">
                  <c:v>0.87715405643404298</c:v>
                </c:pt>
                <c:pt idx="347">
                  <c:v>0.88050466350494838</c:v>
                </c:pt>
                <c:pt idx="348">
                  <c:v>0.88528738778685256</c:v>
                </c:pt>
                <c:pt idx="349">
                  <c:v>0.88796743207696283</c:v>
                </c:pt>
                <c:pt idx="350">
                  <c:v>0.88930887241386247</c:v>
                </c:pt>
                <c:pt idx="351">
                  <c:v>0.90027698911832144</c:v>
                </c:pt>
                <c:pt idx="352">
                  <c:v>0.91895872096220876</c:v>
                </c:pt>
                <c:pt idx="353">
                  <c:v>0.96342785558265587</c:v>
                </c:pt>
                <c:pt idx="354">
                  <c:v>0.9773965761533786</c:v>
                </c:pt>
                <c:pt idx="355">
                  <c:v>0.98239587717368138</c:v>
                </c:pt>
                <c:pt idx="356">
                  <c:v>1.0043526714247051</c:v>
                </c:pt>
                <c:pt idx="357">
                  <c:v>1.0089459855064729</c:v>
                </c:pt>
                <c:pt idx="358">
                  <c:v>1.0130293083763928</c:v>
                </c:pt>
                <c:pt idx="359">
                  <c:v>1.0130293083763928</c:v>
                </c:pt>
                <c:pt idx="360">
                  <c:v>1.0130293083763928</c:v>
                </c:pt>
                <c:pt idx="361">
                  <c:v>1.0130293083763928</c:v>
                </c:pt>
                <c:pt idx="362">
                  <c:v>1.0130293083763928</c:v>
                </c:pt>
                <c:pt idx="363">
                  <c:v>1.0130293083763928</c:v>
                </c:pt>
                <c:pt idx="364">
                  <c:v>1.0130293083763928</c:v>
                </c:pt>
                <c:pt idx="365">
                  <c:v>1.0130293083763928</c:v>
                </c:pt>
                <c:pt idx="366">
                  <c:v>1.0144791356711818</c:v>
                </c:pt>
                <c:pt idx="367">
                  <c:v>1.0350601813566767</c:v>
                </c:pt>
                <c:pt idx="368">
                  <c:v>1.0444555821010486</c:v>
                </c:pt>
                <c:pt idx="369">
                  <c:v>1.0561674168898703</c:v>
                </c:pt>
                <c:pt idx="370">
                  <c:v>1.0736028945602791</c:v>
                </c:pt>
                <c:pt idx="371">
                  <c:v>1.0950800821950777</c:v>
                </c:pt>
                <c:pt idx="372">
                  <c:v>1.0950800821950777</c:v>
                </c:pt>
                <c:pt idx="373">
                  <c:v>1.0950800821950777</c:v>
                </c:pt>
                <c:pt idx="374">
                  <c:v>1.0970199851044364</c:v>
                </c:pt>
                <c:pt idx="375">
                  <c:v>1.0970199851044364</c:v>
                </c:pt>
                <c:pt idx="376">
                  <c:v>1.0970199851044364</c:v>
                </c:pt>
                <c:pt idx="377">
                  <c:v>1.0970199851044364</c:v>
                </c:pt>
                <c:pt idx="378">
                  <c:v>1.0970199851044364</c:v>
                </c:pt>
                <c:pt idx="379">
                  <c:v>1.0970199851044364</c:v>
                </c:pt>
                <c:pt idx="380">
                  <c:v>1.1026462106077841</c:v>
                </c:pt>
                <c:pt idx="381">
                  <c:v>1.1083531922791494</c:v>
                </c:pt>
                <c:pt idx="382">
                  <c:v>1.1242390286571609</c:v>
                </c:pt>
                <c:pt idx="383">
                  <c:v>1.1451409820117773</c:v>
                </c:pt>
                <c:pt idx="384">
                  <c:v>1.1451409820117773</c:v>
                </c:pt>
                <c:pt idx="385">
                  <c:v>1.1451409820117773</c:v>
                </c:pt>
                <c:pt idx="386">
                  <c:v>1.1451409820117773</c:v>
                </c:pt>
                <c:pt idx="387">
                  <c:v>1.1451409820117773</c:v>
                </c:pt>
                <c:pt idx="388">
                  <c:v>1.1451409820117773</c:v>
                </c:pt>
                <c:pt idx="389">
                  <c:v>1.1451409820117773</c:v>
                </c:pt>
                <c:pt idx="390">
                  <c:v>1.1451409820117773</c:v>
                </c:pt>
                <c:pt idx="391">
                  <c:v>1.1451409820117773</c:v>
                </c:pt>
                <c:pt idx="392">
                  <c:v>1.1451409820117773</c:v>
                </c:pt>
                <c:pt idx="393">
                  <c:v>1.1451409820117773</c:v>
                </c:pt>
                <c:pt idx="394">
                  <c:v>1.1451409820117773</c:v>
                </c:pt>
                <c:pt idx="395">
                  <c:v>1.1451409820117773</c:v>
                </c:pt>
                <c:pt idx="396">
                  <c:v>1.1451409820117773</c:v>
                </c:pt>
                <c:pt idx="397">
                  <c:v>1.1451409820117773</c:v>
                </c:pt>
                <c:pt idx="398">
                  <c:v>1.1451409820117773</c:v>
                </c:pt>
                <c:pt idx="399">
                  <c:v>1.1451409820117773</c:v>
                </c:pt>
                <c:pt idx="400">
                  <c:v>1.1451409820117773</c:v>
                </c:pt>
                <c:pt idx="401">
                  <c:v>1.1451409820117773</c:v>
                </c:pt>
                <c:pt idx="402">
                  <c:v>1.1451409820117773</c:v>
                </c:pt>
                <c:pt idx="403">
                  <c:v>1.1451409820117773</c:v>
                </c:pt>
                <c:pt idx="404">
                  <c:v>1.1451409820117773</c:v>
                </c:pt>
                <c:pt idx="405">
                  <c:v>1.1451409820117773</c:v>
                </c:pt>
                <c:pt idx="406">
                  <c:v>1.1451409820117773</c:v>
                </c:pt>
                <c:pt idx="407">
                  <c:v>1.1451409820117773</c:v>
                </c:pt>
                <c:pt idx="408">
                  <c:v>1.1451409820117773</c:v>
                </c:pt>
                <c:pt idx="409">
                  <c:v>1.1451409820117773</c:v>
                </c:pt>
                <c:pt idx="410">
                  <c:v>1.1451409820117773</c:v>
                </c:pt>
                <c:pt idx="411">
                  <c:v>1.1451409820117773</c:v>
                </c:pt>
                <c:pt idx="412">
                  <c:v>1.1451409820117773</c:v>
                </c:pt>
                <c:pt idx="413">
                  <c:v>1.1451409820117773</c:v>
                </c:pt>
                <c:pt idx="414">
                  <c:v>1.1451409820117773</c:v>
                </c:pt>
                <c:pt idx="415">
                  <c:v>1.1451409820117773</c:v>
                </c:pt>
                <c:pt idx="416">
                  <c:v>1.1451409820117773</c:v>
                </c:pt>
                <c:pt idx="417">
                  <c:v>1.1451409820117773</c:v>
                </c:pt>
                <c:pt idx="418">
                  <c:v>1.1451409820117773</c:v>
                </c:pt>
                <c:pt idx="419">
                  <c:v>1.1434389656079464</c:v>
                </c:pt>
                <c:pt idx="420">
                  <c:v>1.1083531922791494</c:v>
                </c:pt>
                <c:pt idx="421">
                  <c:v>1.1024000319204184</c:v>
                </c:pt>
                <c:pt idx="422">
                  <c:v>1.0945312308264539</c:v>
                </c:pt>
                <c:pt idx="423">
                  <c:v>1.089401886832138</c:v>
                </c:pt>
                <c:pt idx="424">
                  <c:v>1.089401886832138</c:v>
                </c:pt>
                <c:pt idx="425">
                  <c:v>1.089401886832138</c:v>
                </c:pt>
                <c:pt idx="426">
                  <c:v>1.0652560959234736</c:v>
                </c:pt>
                <c:pt idx="427">
                  <c:v>1.0628024698222844</c:v>
                </c:pt>
                <c:pt idx="428">
                  <c:v>1.0492349206433429</c:v>
                </c:pt>
                <c:pt idx="429">
                  <c:v>1.0492349206433429</c:v>
                </c:pt>
                <c:pt idx="430">
                  <c:v>1.0473235641216365</c:v>
                </c:pt>
                <c:pt idx="431">
                  <c:v>1.0287660615066425</c:v>
                </c:pt>
                <c:pt idx="432">
                  <c:v>1.0232780934228483</c:v>
                </c:pt>
                <c:pt idx="433">
                  <c:v>0.99816049033219922</c:v>
                </c:pt>
                <c:pt idx="434">
                  <c:v>0.97415109258667143</c:v>
                </c:pt>
                <c:pt idx="435">
                  <c:v>0.96913776808259033</c:v>
                </c:pt>
                <c:pt idx="436">
                  <c:v>0.96543212728396821</c:v>
                </c:pt>
                <c:pt idx="437">
                  <c:v>0.94267664829376474</c:v>
                </c:pt>
                <c:pt idx="438">
                  <c:v>0.93906535006553005</c:v>
                </c:pt>
                <c:pt idx="439">
                  <c:v>0.93352753028580393</c:v>
                </c:pt>
                <c:pt idx="440">
                  <c:v>0.91954757530566655</c:v>
                </c:pt>
                <c:pt idx="441">
                  <c:v>0.91954757530566655</c:v>
                </c:pt>
                <c:pt idx="442">
                  <c:v>0.91954757530566655</c:v>
                </c:pt>
                <c:pt idx="443">
                  <c:v>0.91954757530566655</c:v>
                </c:pt>
                <c:pt idx="444">
                  <c:v>0.91954757530566655</c:v>
                </c:pt>
                <c:pt idx="445">
                  <c:v>0.91954757530566655</c:v>
                </c:pt>
                <c:pt idx="446">
                  <c:v>0.93432742089383558</c:v>
                </c:pt>
                <c:pt idx="447">
                  <c:v>0.93468884074840164</c:v>
                </c:pt>
                <c:pt idx="448">
                  <c:v>0.93468884074840164</c:v>
                </c:pt>
                <c:pt idx="449">
                  <c:v>0.93468884074840164</c:v>
                </c:pt>
                <c:pt idx="450">
                  <c:v>0.93468884074840164</c:v>
                </c:pt>
                <c:pt idx="451">
                  <c:v>0.93468884074840164</c:v>
                </c:pt>
                <c:pt idx="452">
                  <c:v>0.93468884074840164</c:v>
                </c:pt>
                <c:pt idx="453">
                  <c:v>0.93468884074840164</c:v>
                </c:pt>
                <c:pt idx="454">
                  <c:v>0.93468884074840164</c:v>
                </c:pt>
                <c:pt idx="455">
                  <c:v>0.93468884074840164</c:v>
                </c:pt>
                <c:pt idx="456">
                  <c:v>0.93468884074840164</c:v>
                </c:pt>
                <c:pt idx="457">
                  <c:v>0.93468884074840164</c:v>
                </c:pt>
              </c:numCache>
            </c:numRef>
          </c:val>
          <c:smooth val="0"/>
          <c:extLst>
            <c:ext xmlns:c16="http://schemas.microsoft.com/office/drawing/2014/chart" uri="{C3380CC4-5D6E-409C-BE32-E72D297353CC}">
              <c16:uniqueId val="{00000006-E394-4AAD-8FFD-91564D5DD3B2}"/>
            </c:ext>
          </c:extLst>
        </c:ser>
        <c:dLbls>
          <c:showLegendKey val="0"/>
          <c:showVal val="0"/>
          <c:showCatName val="0"/>
          <c:showSerName val="0"/>
          <c:showPercent val="0"/>
          <c:showBubbleSize val="0"/>
        </c:dLbls>
        <c:smooth val="0"/>
        <c:axId val="429454384"/>
        <c:axId val="429453424"/>
      </c:lineChart>
      <c:dateAx>
        <c:axId val="429454384"/>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crossAx val="429453424"/>
        <c:crosses val="autoZero"/>
        <c:auto val="1"/>
        <c:lblOffset val="100"/>
        <c:baseTimeUnit val="days"/>
      </c:dateAx>
      <c:valAx>
        <c:axId val="429453424"/>
        <c:scaling>
          <c:orientation val="minMax"/>
          <c:max val="1.3"/>
          <c:min val="0.25"/>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AR"/>
          </a:p>
        </c:txPr>
        <c:crossAx val="42945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PBV Bancos - zscore-</a:t>
            </a:r>
          </a:p>
        </c:rich>
      </c:tx>
      <c:overlay val="0"/>
      <c:spPr>
        <a:noFill/>
        <a:ln>
          <a:noFill/>
        </a:ln>
        <a:effectLst/>
      </c:spPr>
    </c:title>
    <c:autoTitleDeleted val="0"/>
    <c:plotArea>
      <c:layout/>
      <c:lineChart>
        <c:grouping val="standard"/>
        <c:varyColors val="0"/>
        <c:ser>
          <c:idx val="12"/>
          <c:order val="0"/>
          <c:tx>
            <c:strRef>
              <c:f>BASE!$AB$2</c:f>
              <c:strCache>
                <c:ptCount val="1"/>
                <c:pt idx="0">
                  <c:v>PBV Sector</c:v>
                </c:pt>
              </c:strCache>
            </c:strRef>
          </c:tx>
          <c:spPr>
            <a:ln>
              <a:solidFill>
                <a:schemeClr val="bg2">
                  <a:lumMod val="50000"/>
                </a:schemeClr>
              </a:solidFill>
            </a:ln>
          </c:spPr>
          <c:marker>
            <c:symbol val="none"/>
          </c:marker>
          <c:cat>
            <c:numRef>
              <c:f>BASE!$AA$1150:$AA$1500</c:f>
              <c:numCache>
                <c:formatCode>m/d/yyyy</c:formatCode>
                <c:ptCount val="351"/>
                <c:pt idx="0">
                  <c:v>45212</c:v>
                </c:pt>
                <c:pt idx="1">
                  <c:v>45219</c:v>
                </c:pt>
                <c:pt idx="2">
                  <c:v>45226</c:v>
                </c:pt>
                <c:pt idx="3">
                  <c:v>45233</c:v>
                </c:pt>
                <c:pt idx="4">
                  <c:v>45240</c:v>
                </c:pt>
                <c:pt idx="5">
                  <c:v>45247</c:v>
                </c:pt>
                <c:pt idx="6">
                  <c:v>45254</c:v>
                </c:pt>
                <c:pt idx="7">
                  <c:v>45261</c:v>
                </c:pt>
                <c:pt idx="8">
                  <c:v>45268</c:v>
                </c:pt>
                <c:pt idx="9">
                  <c:v>45275</c:v>
                </c:pt>
                <c:pt idx="10">
                  <c:v>45282</c:v>
                </c:pt>
                <c:pt idx="11">
                  <c:v>45289</c:v>
                </c:pt>
                <c:pt idx="12">
                  <c:v>45296</c:v>
                </c:pt>
                <c:pt idx="13">
                  <c:v>45303</c:v>
                </c:pt>
                <c:pt idx="14">
                  <c:v>45310</c:v>
                </c:pt>
                <c:pt idx="15">
                  <c:v>45317</c:v>
                </c:pt>
                <c:pt idx="16">
                  <c:v>45324</c:v>
                </c:pt>
                <c:pt idx="17">
                  <c:v>45331</c:v>
                </c:pt>
                <c:pt idx="18">
                  <c:v>45338</c:v>
                </c:pt>
                <c:pt idx="19">
                  <c:v>45345</c:v>
                </c:pt>
                <c:pt idx="20">
                  <c:v>45352</c:v>
                </c:pt>
                <c:pt idx="21">
                  <c:v>45359</c:v>
                </c:pt>
                <c:pt idx="22">
                  <c:v>45366</c:v>
                </c:pt>
                <c:pt idx="23">
                  <c:v>45373</c:v>
                </c:pt>
                <c:pt idx="24">
                  <c:v>45380</c:v>
                </c:pt>
                <c:pt idx="25">
                  <c:v>45387</c:v>
                </c:pt>
                <c:pt idx="26">
                  <c:v>45394</c:v>
                </c:pt>
                <c:pt idx="27">
                  <c:v>45401</c:v>
                </c:pt>
                <c:pt idx="28">
                  <c:v>45408</c:v>
                </c:pt>
                <c:pt idx="29">
                  <c:v>45415</c:v>
                </c:pt>
                <c:pt idx="30">
                  <c:v>45422</c:v>
                </c:pt>
                <c:pt idx="31">
                  <c:v>45429</c:v>
                </c:pt>
                <c:pt idx="32">
                  <c:v>45436</c:v>
                </c:pt>
                <c:pt idx="33">
                  <c:v>45443</c:v>
                </c:pt>
                <c:pt idx="34">
                  <c:v>45450</c:v>
                </c:pt>
                <c:pt idx="35">
                  <c:v>45457</c:v>
                </c:pt>
                <c:pt idx="36">
                  <c:v>45464</c:v>
                </c:pt>
                <c:pt idx="37">
                  <c:v>45471</c:v>
                </c:pt>
                <c:pt idx="38">
                  <c:v>45478</c:v>
                </c:pt>
                <c:pt idx="39">
                  <c:v>45485</c:v>
                </c:pt>
                <c:pt idx="40">
                  <c:v>45492</c:v>
                </c:pt>
                <c:pt idx="41">
                  <c:v>45499</c:v>
                </c:pt>
                <c:pt idx="42">
                  <c:v>45506</c:v>
                </c:pt>
                <c:pt idx="43">
                  <c:v>45513</c:v>
                </c:pt>
                <c:pt idx="44">
                  <c:v>45520</c:v>
                </c:pt>
                <c:pt idx="45">
                  <c:v>45527</c:v>
                </c:pt>
                <c:pt idx="46">
                  <c:v>45534</c:v>
                </c:pt>
                <c:pt idx="47">
                  <c:v>45541</c:v>
                </c:pt>
                <c:pt idx="48">
                  <c:v>45548</c:v>
                </c:pt>
                <c:pt idx="49">
                  <c:v>45555</c:v>
                </c:pt>
                <c:pt idx="50">
                  <c:v>45562</c:v>
                </c:pt>
                <c:pt idx="51">
                  <c:v>45569</c:v>
                </c:pt>
                <c:pt idx="52">
                  <c:v>45576</c:v>
                </c:pt>
                <c:pt idx="53">
                  <c:v>45583</c:v>
                </c:pt>
                <c:pt idx="54">
                  <c:v>45590</c:v>
                </c:pt>
                <c:pt idx="55">
                  <c:v>45597</c:v>
                </c:pt>
                <c:pt idx="56">
                  <c:v>45604</c:v>
                </c:pt>
                <c:pt idx="57">
                  <c:v>45611</c:v>
                </c:pt>
                <c:pt idx="58">
                  <c:v>45618</c:v>
                </c:pt>
                <c:pt idx="59">
                  <c:v>45625</c:v>
                </c:pt>
                <c:pt idx="60">
                  <c:v>45632</c:v>
                </c:pt>
                <c:pt idx="61">
                  <c:v>45639</c:v>
                </c:pt>
                <c:pt idx="62">
                  <c:v>45646</c:v>
                </c:pt>
                <c:pt idx="63">
                  <c:v>45653</c:v>
                </c:pt>
                <c:pt idx="64">
                  <c:v>45660</c:v>
                </c:pt>
                <c:pt idx="65">
                  <c:v>45667</c:v>
                </c:pt>
                <c:pt idx="66">
                  <c:v>45674</c:v>
                </c:pt>
                <c:pt idx="67">
                  <c:v>45681</c:v>
                </c:pt>
                <c:pt idx="68">
                  <c:v>45688</c:v>
                </c:pt>
                <c:pt idx="69">
                  <c:v>45695</c:v>
                </c:pt>
                <c:pt idx="70">
                  <c:v>45702</c:v>
                </c:pt>
                <c:pt idx="71">
                  <c:v>45709</c:v>
                </c:pt>
                <c:pt idx="72">
                  <c:v>45716</c:v>
                </c:pt>
                <c:pt idx="73">
                  <c:v>45723</c:v>
                </c:pt>
                <c:pt idx="74">
                  <c:v>45730</c:v>
                </c:pt>
                <c:pt idx="75">
                  <c:v>45737</c:v>
                </c:pt>
                <c:pt idx="76">
                  <c:v>45744</c:v>
                </c:pt>
                <c:pt idx="77">
                  <c:v>45751</c:v>
                </c:pt>
                <c:pt idx="78">
                  <c:v>45758</c:v>
                </c:pt>
                <c:pt idx="79">
                  <c:v>45765</c:v>
                </c:pt>
                <c:pt idx="80">
                  <c:v>45772</c:v>
                </c:pt>
                <c:pt idx="81">
                  <c:v>45779</c:v>
                </c:pt>
                <c:pt idx="82">
                  <c:v>45786</c:v>
                </c:pt>
                <c:pt idx="83">
                  <c:v>45793</c:v>
                </c:pt>
                <c:pt idx="84">
                  <c:v>45800</c:v>
                </c:pt>
                <c:pt idx="85">
                  <c:v>45807</c:v>
                </c:pt>
                <c:pt idx="86">
                  <c:v>45814</c:v>
                </c:pt>
                <c:pt idx="87">
                  <c:v>45821</c:v>
                </c:pt>
                <c:pt idx="88">
                  <c:v>45828</c:v>
                </c:pt>
                <c:pt idx="89">
                  <c:v>45835</c:v>
                </c:pt>
                <c:pt idx="90">
                  <c:v>45842</c:v>
                </c:pt>
                <c:pt idx="91">
                  <c:v>45849</c:v>
                </c:pt>
                <c:pt idx="92">
                  <c:v>45856</c:v>
                </c:pt>
                <c:pt idx="93">
                  <c:v>45863</c:v>
                </c:pt>
                <c:pt idx="94">
                  <c:v>45870</c:v>
                </c:pt>
                <c:pt idx="95">
                  <c:v>45877</c:v>
                </c:pt>
                <c:pt idx="96">
                  <c:v>45884</c:v>
                </c:pt>
                <c:pt idx="97">
                  <c:v>45891</c:v>
                </c:pt>
                <c:pt idx="98">
                  <c:v>45898</c:v>
                </c:pt>
                <c:pt idx="99">
                  <c:v>45905</c:v>
                </c:pt>
                <c:pt idx="100">
                  <c:v>45912</c:v>
                </c:pt>
                <c:pt idx="101">
                  <c:v>45919</c:v>
                </c:pt>
                <c:pt idx="102">
                  <c:v>45926</c:v>
                </c:pt>
                <c:pt idx="103">
                  <c:v>45933</c:v>
                </c:pt>
                <c:pt idx="104">
                  <c:v>45940</c:v>
                </c:pt>
                <c:pt idx="105">
                  <c:v>45947</c:v>
                </c:pt>
                <c:pt idx="106">
                  <c:v>45954</c:v>
                </c:pt>
                <c:pt idx="107">
                  <c:v>45961</c:v>
                </c:pt>
                <c:pt idx="108">
                  <c:v>45968</c:v>
                </c:pt>
                <c:pt idx="109">
                  <c:v>45975</c:v>
                </c:pt>
                <c:pt idx="110">
                  <c:v>45982</c:v>
                </c:pt>
                <c:pt idx="111">
                  <c:v>45989</c:v>
                </c:pt>
                <c:pt idx="112">
                  <c:v>45996</c:v>
                </c:pt>
                <c:pt idx="113">
                  <c:v>46003</c:v>
                </c:pt>
                <c:pt idx="114">
                  <c:v>46010</c:v>
                </c:pt>
                <c:pt idx="115">
                  <c:v>46017</c:v>
                </c:pt>
                <c:pt idx="116">
                  <c:v>46024</c:v>
                </c:pt>
                <c:pt idx="117">
                  <c:v>46031</c:v>
                </c:pt>
                <c:pt idx="118">
                  <c:v>46038</c:v>
                </c:pt>
                <c:pt idx="119">
                  <c:v>46045</c:v>
                </c:pt>
                <c:pt idx="120">
                  <c:v>46052</c:v>
                </c:pt>
                <c:pt idx="121">
                  <c:v>46059</c:v>
                </c:pt>
                <c:pt idx="122">
                  <c:v>46066</c:v>
                </c:pt>
                <c:pt idx="123">
                  <c:v>46073</c:v>
                </c:pt>
                <c:pt idx="124">
                  <c:v>46080</c:v>
                </c:pt>
                <c:pt idx="125">
                  <c:v>46087</c:v>
                </c:pt>
                <c:pt idx="126">
                  <c:v>46094</c:v>
                </c:pt>
                <c:pt idx="127">
                  <c:v>46101</c:v>
                </c:pt>
                <c:pt idx="128">
                  <c:v>46108</c:v>
                </c:pt>
                <c:pt idx="129">
                  <c:v>46115</c:v>
                </c:pt>
                <c:pt idx="130">
                  <c:v>46122</c:v>
                </c:pt>
                <c:pt idx="131">
                  <c:v>46129</c:v>
                </c:pt>
                <c:pt idx="132">
                  <c:v>46136</c:v>
                </c:pt>
                <c:pt idx="133">
                  <c:v>46143</c:v>
                </c:pt>
                <c:pt idx="134">
                  <c:v>46150</c:v>
                </c:pt>
                <c:pt idx="135">
                  <c:v>46157</c:v>
                </c:pt>
                <c:pt idx="136">
                  <c:v>46164</c:v>
                </c:pt>
                <c:pt idx="137">
                  <c:v>46171</c:v>
                </c:pt>
                <c:pt idx="138">
                  <c:v>46178</c:v>
                </c:pt>
                <c:pt idx="139">
                  <c:v>46185</c:v>
                </c:pt>
                <c:pt idx="140">
                  <c:v>46192</c:v>
                </c:pt>
                <c:pt idx="141">
                  <c:v>46199</c:v>
                </c:pt>
                <c:pt idx="142">
                  <c:v>46206</c:v>
                </c:pt>
                <c:pt idx="143">
                  <c:v>46213</c:v>
                </c:pt>
                <c:pt idx="144">
                  <c:v>46220</c:v>
                </c:pt>
                <c:pt idx="145">
                  <c:v>46227</c:v>
                </c:pt>
                <c:pt idx="146">
                  <c:v>46234</c:v>
                </c:pt>
                <c:pt idx="147">
                  <c:v>46241</c:v>
                </c:pt>
                <c:pt idx="148">
                  <c:v>46248</c:v>
                </c:pt>
                <c:pt idx="149">
                  <c:v>46255</c:v>
                </c:pt>
                <c:pt idx="150">
                  <c:v>46262</c:v>
                </c:pt>
                <c:pt idx="151">
                  <c:v>46269</c:v>
                </c:pt>
                <c:pt idx="152">
                  <c:v>46276</c:v>
                </c:pt>
                <c:pt idx="153">
                  <c:v>46283</c:v>
                </c:pt>
                <c:pt idx="154">
                  <c:v>46290</c:v>
                </c:pt>
                <c:pt idx="155">
                  <c:v>46297</c:v>
                </c:pt>
              </c:numCache>
            </c:numRef>
          </c:cat>
          <c:val>
            <c:numRef>
              <c:f>BASE!$AC$1150:$AC$1500</c:f>
              <c:numCache>
                <c:formatCode>_-* #,##0.0000_-;\-* #,##0.0000_-;_-* "-"??_-;_-@_-</c:formatCode>
                <c:ptCount val="351"/>
                <c:pt idx="0">
                  <c:v>-0.34261184597625127</c:v>
                </c:pt>
                <c:pt idx="1">
                  <c:v>-0.30957775997838566</c:v>
                </c:pt>
                <c:pt idx="2">
                  <c:v>-0.45087456636844114</c:v>
                </c:pt>
                <c:pt idx="3">
                  <c:v>-0.38370878443007428</c:v>
                </c:pt>
                <c:pt idx="4">
                  <c:v>-0.4061089287796617</c:v>
                </c:pt>
                <c:pt idx="5">
                  <c:v>-0.36683107546240318</c:v>
                </c:pt>
                <c:pt idx="6">
                  <c:v>0.24775764642661638</c:v>
                </c:pt>
                <c:pt idx="7">
                  <c:v>0.334877872795109</c:v>
                </c:pt>
                <c:pt idx="8">
                  <c:v>0.40537494233868654</c:v>
                </c:pt>
                <c:pt idx="9">
                  <c:v>0.41041704091775127</c:v>
                </c:pt>
                <c:pt idx="10">
                  <c:v>0.57737588601698331</c:v>
                </c:pt>
                <c:pt idx="11">
                  <c:v>-1.2630662632250085</c:v>
                </c:pt>
                <c:pt idx="12">
                  <c:v>-1.1927358716103451</c:v>
                </c:pt>
                <c:pt idx="13">
                  <c:v>-1.1958385938122222</c:v>
                </c:pt>
                <c:pt idx="14">
                  <c:v>-1.0469429429743753</c:v>
                </c:pt>
                <c:pt idx="15">
                  <c:v>-0.92405889183387746</c:v>
                </c:pt>
                <c:pt idx="16">
                  <c:v>-0.84703720770094182</c:v>
                </c:pt>
                <c:pt idx="17">
                  <c:v>-1.0352175588870014</c:v>
                </c:pt>
                <c:pt idx="18">
                  <c:v>-1.049614347389882</c:v>
                </c:pt>
                <c:pt idx="19">
                  <c:v>-0.97453455825623569</c:v>
                </c:pt>
                <c:pt idx="20">
                  <c:v>-0.99132290609853213</c:v>
                </c:pt>
                <c:pt idx="21">
                  <c:v>-0.99460996217798781</c:v>
                </c:pt>
                <c:pt idx="22">
                  <c:v>-0.89851788855674108</c:v>
                </c:pt>
                <c:pt idx="23">
                  <c:v>-0.7555855312331704</c:v>
                </c:pt>
                <c:pt idx="24">
                  <c:v>-0.42554728953095738</c:v>
                </c:pt>
                <c:pt idx="25">
                  <c:v>-0.42448693930845788</c:v>
                </c:pt>
                <c:pt idx="26">
                  <c:v>-0.36307478167649498</c:v>
                </c:pt>
                <c:pt idx="27">
                  <c:v>-0.39399746849680212</c:v>
                </c:pt>
                <c:pt idx="28">
                  <c:v>-0.26554747774496407</c:v>
                </c:pt>
                <c:pt idx="29">
                  <c:v>2.2018236061472303E-2</c:v>
                </c:pt>
                <c:pt idx="30">
                  <c:v>3.873111759981672E-3</c:v>
                </c:pt>
                <c:pt idx="31">
                  <c:v>0.15109454943399225</c:v>
                </c:pt>
                <c:pt idx="32">
                  <c:v>0.18615078296493115</c:v>
                </c:pt>
                <c:pt idx="33">
                  <c:v>0.419065027086372</c:v>
                </c:pt>
                <c:pt idx="34">
                  <c:v>0.23682311216343618</c:v>
                </c:pt>
                <c:pt idx="35">
                  <c:v>0.39791973997970154</c:v>
                </c:pt>
                <c:pt idx="36">
                  <c:v>0.39229189342508325</c:v>
                </c:pt>
                <c:pt idx="37">
                  <c:v>0.21872884513587262</c:v>
                </c:pt>
                <c:pt idx="38">
                  <c:v>0.12065420498546933</c:v>
                </c:pt>
                <c:pt idx="39">
                  <c:v>0.2020072916025473</c:v>
                </c:pt>
                <c:pt idx="40">
                  <c:v>4.5625650318762409E-2</c:v>
                </c:pt>
                <c:pt idx="41">
                  <c:v>3.4988732218962558E-2</c:v>
                </c:pt>
                <c:pt idx="42">
                  <c:v>-7.1669032054483828E-2</c:v>
                </c:pt>
                <c:pt idx="43">
                  <c:v>0.19268713722873973</c:v>
                </c:pt>
                <c:pt idx="44">
                  <c:v>0.34436221003870776</c:v>
                </c:pt>
                <c:pt idx="45">
                  <c:v>0.31518846720663918</c:v>
                </c:pt>
                <c:pt idx="46">
                  <c:v>0.57109817387696771</c:v>
                </c:pt>
                <c:pt idx="47">
                  <c:v>0.63892970318411846</c:v>
                </c:pt>
                <c:pt idx="48">
                  <c:v>0.84199694187586394</c:v>
                </c:pt>
                <c:pt idx="49">
                  <c:v>0.91264208944882408</c:v>
                </c:pt>
                <c:pt idx="50">
                  <c:v>0.7099790417511429</c:v>
                </c:pt>
                <c:pt idx="51">
                  <c:v>0.37047473198161018</c:v>
                </c:pt>
                <c:pt idx="52">
                  <c:v>0.48360167615807886</c:v>
                </c:pt>
                <c:pt idx="53">
                  <c:v>0.59014156604449253</c:v>
                </c:pt>
                <c:pt idx="54">
                  <c:v>0.72154603379806614</c:v>
                </c:pt>
                <c:pt idx="55">
                  <c:v>0.65457696157779766</c:v>
                </c:pt>
                <c:pt idx="56">
                  <c:v>0.75057580687282832</c:v>
                </c:pt>
                <c:pt idx="57">
                  <c:v>0.77161707721439099</c:v>
                </c:pt>
                <c:pt idx="58">
                  <c:v>0.73308595871871518</c:v>
                </c:pt>
                <c:pt idx="59">
                  <c:v>0.79903502769729751</c:v>
                </c:pt>
                <c:pt idx="60">
                  <c:v>0.79590717041466519</c:v>
                </c:pt>
                <c:pt idx="61">
                  <c:v>0.99114339676700569</c:v>
                </c:pt>
                <c:pt idx="62">
                  <c:v>1.3137077431872699</c:v>
                </c:pt>
                <c:pt idx="63">
                  <c:v>1.4593089197067368</c:v>
                </c:pt>
                <c:pt idx="64">
                  <c:v>0.4762266775970006</c:v>
                </c:pt>
                <c:pt idx="65">
                  <c:v>0.62834156697002297</c:v>
                </c:pt>
                <c:pt idx="66">
                  <c:v>0.38795968329456043</c:v>
                </c:pt>
                <c:pt idx="67">
                  <c:v>0.44510847283505944</c:v>
                </c:pt>
                <c:pt idx="68">
                  <c:v>0.41245096418504801</c:v>
                </c:pt>
                <c:pt idx="69">
                  <c:v>0.28199434933368428</c:v>
                </c:pt>
                <c:pt idx="70">
                  <c:v>0.18732592073038298</c:v>
                </c:pt>
                <c:pt idx="71">
                  <c:v>0.17161845538379467</c:v>
                </c:pt>
                <c:pt idx="72">
                  <c:v>7.5403216627835834E-2</c:v>
                </c:pt>
                <c:pt idx="73">
                  <c:v>0.11275715672228429</c:v>
                </c:pt>
                <c:pt idx="74">
                  <c:v>0.18809899875717961</c:v>
                </c:pt>
                <c:pt idx="75">
                  <c:v>0.24411663837114539</c:v>
                </c:pt>
                <c:pt idx="76">
                  <c:v>0.18187534129581137</c:v>
                </c:pt>
                <c:pt idx="77">
                  <c:v>0.27316309218796131</c:v>
                </c:pt>
                <c:pt idx="78">
                  <c:v>0.57224391589638579</c:v>
                </c:pt>
                <c:pt idx="79">
                  <c:v>0.54559203451334881</c:v>
                </c:pt>
                <c:pt idx="80">
                  <c:v>0.71304073758329878</c:v>
                </c:pt>
                <c:pt idx="81">
                  <c:v>0.56763034075153396</c:v>
                </c:pt>
                <c:pt idx="82">
                  <c:v>0.47661867816409076</c:v>
                </c:pt>
                <c:pt idx="83">
                  <c:v>0.64154172044155811</c:v>
                </c:pt>
                <c:pt idx="84">
                  <c:v>0.65525470824795129</c:v>
                </c:pt>
                <c:pt idx="85">
                  <c:v>0.49153437655612831</c:v>
                </c:pt>
                <c:pt idx="86">
                  <c:v>0.33275474968524593</c:v>
                </c:pt>
                <c:pt idx="87">
                  <c:v>0.28734224812504749</c:v>
                </c:pt>
                <c:pt idx="88">
                  <c:v>0.21484287788253814</c:v>
                </c:pt>
                <c:pt idx="89">
                  <c:v>0.18957584230472982</c:v>
                </c:pt>
                <c:pt idx="90">
                  <c:v>0.13866666636749259</c:v>
                </c:pt>
                <c:pt idx="91">
                  <c:v>5.1854325272561133E-2</c:v>
                </c:pt>
                <c:pt idx="92">
                  <c:v>8.8935259542397505E-2</c:v>
                </c:pt>
                <c:pt idx="93">
                  <c:v>0.25153256765619719</c:v>
                </c:pt>
                <c:pt idx="94">
                  <c:v>0.27173208524749976</c:v>
                </c:pt>
                <c:pt idx="95">
                  <c:v>0.33744758333067726</c:v>
                </c:pt>
                <c:pt idx="96">
                  <c:v>0.2168439108153169</c:v>
                </c:pt>
                <c:pt idx="97">
                  <c:v>8.1313664816659789E-2</c:v>
                </c:pt>
                <c:pt idx="98">
                  <c:v>-0.14261535307974083</c:v>
                </c:pt>
                <c:pt idx="99">
                  <c:v>-6.5783160849897965E-2</c:v>
                </c:pt>
                <c:pt idx="100">
                  <c:v>-0.45037699148961385</c:v>
                </c:pt>
                <c:pt idx="101">
                  <c:v>-0.55492697237263744</c:v>
                </c:pt>
                <c:pt idx="102">
                  <c:v>-0.45815197262855412</c:v>
                </c:pt>
                <c:pt idx="103">
                  <c:v>-0.50315549448260288</c:v>
                </c:pt>
                <c:pt idx="104">
                  <c:v>-0.3256993673673802</c:v>
                </c:pt>
                <c:pt idx="105">
                  <c:v>-0.25793265184858039</c:v>
                </c:pt>
                <c:pt idx="106">
                  <c:v>-8.3204722666405065E-2</c:v>
                </c:pt>
                <c:pt idx="107">
                  <c:v>0.95177220752015201</c:v>
                </c:pt>
                <c:pt idx="108">
                  <c:v>0.72629820962767022</c:v>
                </c:pt>
                <c:pt idx="109">
                  <c:v>0.69677010808418194</c:v>
                </c:pt>
                <c:pt idx="110">
                  <c:v>0.40709957309016492</c:v>
                </c:pt>
                <c:pt idx="111">
                  <c:v>0.75562948855367462</c:v>
                </c:pt>
                <c:pt idx="112">
                  <c:v>0.75028210670462347</c:v>
                </c:pt>
                <c:pt idx="113">
                  <c:v>0.69946533466983596</c:v>
                </c:pt>
                <c:pt idx="114">
                  <c:v>0.9740800439447056</c:v>
                </c:pt>
                <c:pt idx="115">
                  <c:v>0.96835323891160552</c:v>
                </c:pt>
                <c:pt idx="116">
                  <c:v>0.38188572069256721</c:v>
                </c:pt>
                <c:pt idx="117">
                  <c:v>0.45098252950741735</c:v>
                </c:pt>
                <c:pt idx="118">
                  <c:v>0.27156127990862333</c:v>
                </c:pt>
                <c:pt idx="119">
                  <c:v>0.40926294315107703</c:v>
                </c:pt>
                <c:pt idx="120">
                  <c:v>0.48744346379962711</c:v>
                </c:pt>
                <c:pt idx="121">
                  <c:v>0.24642023508859165</c:v>
                </c:pt>
                <c:pt idx="122">
                  <c:v>4.1867827553532029E-2</c:v>
                </c:pt>
                <c:pt idx="123">
                  <c:v>0.14849952674289094</c:v>
                </c:pt>
                <c:pt idx="124">
                  <c:v>-8.8713382128782714E-2</c:v>
                </c:pt>
                <c:pt idx="125">
                  <c:v>-0.20129268331439898</c:v>
                </c:pt>
                <c:pt idx="126">
                  <c:v>-0.2540698892806304</c:v>
                </c:pt>
                <c:pt idx="127">
                  <c:v>-0.2165448931221042</c:v>
                </c:pt>
                <c:pt idx="128">
                  <c:v>-0.18207317660412889</c:v>
                </c:pt>
                <c:pt idx="129">
                  <c:v>5.357070992819616E-2</c:v>
                </c:pt>
                <c:pt idx="130">
                  <c:v>8.8784129912386364E-2</c:v>
                </c:pt>
                <c:pt idx="131">
                  <c:v>8.8494155320583814E-2</c:v>
                </c:pt>
                <c:pt idx="132">
                  <c:v>-6.6775559459548689E-2</c:v>
                </c:pt>
                <c:pt idx="133">
                  <c:v>-0.11744908091843578</c:v>
                </c:pt>
                <c:pt idx="134">
                  <c:v>-0.10350449036073944</c:v>
                </c:pt>
                <c:pt idx="135">
                  <c:v>-0.15502422926308188</c:v>
                </c:pt>
                <c:pt idx="136">
                  <c:v>-3.3090135859931626E-2</c:v>
                </c:pt>
                <c:pt idx="137">
                  <c:v>0.30173796956732385</c:v>
                </c:pt>
                <c:pt idx="138">
                  <c:v>0.21729862883068513</c:v>
                </c:pt>
                <c:pt idx="139">
                  <c:v>0.54124086807288996</c:v>
                </c:pt>
                <c:pt idx="140">
                  <c:v>0.55483211272652777</c:v>
                </c:pt>
                <c:pt idx="141">
                  <c:v>0.41148377490019133</c:v>
                </c:pt>
                <c:pt idx="142">
                  <c:v>0.33382382370279862</c:v>
                </c:pt>
                <c:pt idx="143">
                  <c:v>0.37717916474429403</c:v>
                </c:pt>
                <c:pt idx="144">
                  <c:v>0.26656384544329315</c:v>
                </c:pt>
                <c:pt idx="145">
                  <c:v>0.27960524178398644</c:v>
                </c:pt>
                <c:pt idx="146">
                  <c:v>0.2880066557364267</c:v>
                </c:pt>
                <c:pt idx="147">
                  <c:v>0.11905216413690431</c:v>
                </c:pt>
                <c:pt idx="148">
                  <c:v>-1.9467197941935552E-2</c:v>
                </c:pt>
                <c:pt idx="149">
                  <c:v>-9.2724039999875552E-2</c:v>
                </c:pt>
                <c:pt idx="150">
                  <c:v>-2.0509459561909311E-2</c:v>
                </c:pt>
                <c:pt idx="151">
                  <c:v>2.4291543331340176E-2</c:v>
                </c:pt>
                <c:pt idx="152">
                  <c:v>1.9574840346790478E-2</c:v>
                </c:pt>
                <c:pt idx="153">
                  <c:v>-5.3641785668210526E-2</c:v>
                </c:pt>
                <c:pt idx="154">
                  <c:v>-0.17874443118542477</c:v>
                </c:pt>
                <c:pt idx="155">
                  <c:v>-0.28861979651553032</c:v>
                </c:pt>
              </c:numCache>
            </c:numRef>
          </c:val>
          <c:smooth val="0"/>
          <c:extLst>
            <c:ext xmlns:c16="http://schemas.microsoft.com/office/drawing/2014/chart" uri="{C3380CC4-5D6E-409C-BE32-E72D297353CC}">
              <c16:uniqueId val="{0000003A-F49A-4C62-8244-21979534F0EF}"/>
            </c:ext>
          </c:extLst>
        </c:ser>
        <c:ser>
          <c:idx val="13"/>
          <c:order val="1"/>
          <c:tx>
            <c:strRef>
              <c:f>BASE!$AE$2</c:f>
              <c:strCache>
                <c:ptCount val="1"/>
                <c:pt idx="0">
                  <c:v>Q90</c:v>
                </c:pt>
              </c:strCache>
            </c:strRef>
          </c:tx>
          <c:spPr>
            <a:ln>
              <a:solidFill>
                <a:srgbClr val="C00000"/>
              </a:solidFill>
              <a:prstDash val="sysDash"/>
            </a:ln>
          </c:spPr>
          <c:marker>
            <c:symbol val="none"/>
          </c:marker>
          <c:cat>
            <c:numRef>
              <c:f>BASE!$AA$1150:$AA$1500</c:f>
              <c:numCache>
                <c:formatCode>m/d/yyyy</c:formatCode>
                <c:ptCount val="351"/>
                <c:pt idx="0">
                  <c:v>45212</c:v>
                </c:pt>
                <c:pt idx="1">
                  <c:v>45219</c:v>
                </c:pt>
                <c:pt idx="2">
                  <c:v>45226</c:v>
                </c:pt>
                <c:pt idx="3">
                  <c:v>45233</c:v>
                </c:pt>
                <c:pt idx="4">
                  <c:v>45240</c:v>
                </c:pt>
                <c:pt idx="5">
                  <c:v>45247</c:v>
                </c:pt>
                <c:pt idx="6">
                  <c:v>45254</c:v>
                </c:pt>
                <c:pt idx="7">
                  <c:v>45261</c:v>
                </c:pt>
                <c:pt idx="8">
                  <c:v>45268</c:v>
                </c:pt>
                <c:pt idx="9">
                  <c:v>45275</c:v>
                </c:pt>
                <c:pt idx="10">
                  <c:v>45282</c:v>
                </c:pt>
                <c:pt idx="11">
                  <c:v>45289</c:v>
                </c:pt>
                <c:pt idx="12">
                  <c:v>45296</c:v>
                </c:pt>
                <c:pt idx="13">
                  <c:v>45303</c:v>
                </c:pt>
                <c:pt idx="14">
                  <c:v>45310</c:v>
                </c:pt>
                <c:pt idx="15">
                  <c:v>45317</c:v>
                </c:pt>
                <c:pt idx="16">
                  <c:v>45324</c:v>
                </c:pt>
                <c:pt idx="17">
                  <c:v>45331</c:v>
                </c:pt>
                <c:pt idx="18">
                  <c:v>45338</c:v>
                </c:pt>
                <c:pt idx="19">
                  <c:v>45345</c:v>
                </c:pt>
                <c:pt idx="20">
                  <c:v>45352</c:v>
                </c:pt>
                <c:pt idx="21">
                  <c:v>45359</c:v>
                </c:pt>
                <c:pt idx="22">
                  <c:v>45366</c:v>
                </c:pt>
                <c:pt idx="23">
                  <c:v>45373</c:v>
                </c:pt>
                <c:pt idx="24">
                  <c:v>45380</c:v>
                </c:pt>
                <c:pt idx="25">
                  <c:v>45387</c:v>
                </c:pt>
                <c:pt idx="26">
                  <c:v>45394</c:v>
                </c:pt>
                <c:pt idx="27">
                  <c:v>45401</c:v>
                </c:pt>
                <c:pt idx="28">
                  <c:v>45408</c:v>
                </c:pt>
                <c:pt idx="29">
                  <c:v>45415</c:v>
                </c:pt>
                <c:pt idx="30">
                  <c:v>45422</c:v>
                </c:pt>
                <c:pt idx="31">
                  <c:v>45429</c:v>
                </c:pt>
                <c:pt idx="32">
                  <c:v>45436</c:v>
                </c:pt>
                <c:pt idx="33">
                  <c:v>45443</c:v>
                </c:pt>
                <c:pt idx="34">
                  <c:v>45450</c:v>
                </c:pt>
                <c:pt idx="35">
                  <c:v>45457</c:v>
                </c:pt>
                <c:pt idx="36">
                  <c:v>45464</c:v>
                </c:pt>
                <c:pt idx="37">
                  <c:v>45471</c:v>
                </c:pt>
                <c:pt idx="38">
                  <c:v>45478</c:v>
                </c:pt>
                <c:pt idx="39">
                  <c:v>45485</c:v>
                </c:pt>
                <c:pt idx="40">
                  <c:v>45492</c:v>
                </c:pt>
                <c:pt idx="41">
                  <c:v>45499</c:v>
                </c:pt>
                <c:pt idx="42">
                  <c:v>45506</c:v>
                </c:pt>
                <c:pt idx="43">
                  <c:v>45513</c:v>
                </c:pt>
                <c:pt idx="44">
                  <c:v>45520</c:v>
                </c:pt>
                <c:pt idx="45">
                  <c:v>45527</c:v>
                </c:pt>
                <c:pt idx="46">
                  <c:v>45534</c:v>
                </c:pt>
                <c:pt idx="47">
                  <c:v>45541</c:v>
                </c:pt>
                <c:pt idx="48">
                  <c:v>45548</c:v>
                </c:pt>
                <c:pt idx="49">
                  <c:v>45555</c:v>
                </c:pt>
                <c:pt idx="50">
                  <c:v>45562</c:v>
                </c:pt>
                <c:pt idx="51">
                  <c:v>45569</c:v>
                </c:pt>
                <c:pt idx="52">
                  <c:v>45576</c:v>
                </c:pt>
                <c:pt idx="53">
                  <c:v>45583</c:v>
                </c:pt>
                <c:pt idx="54">
                  <c:v>45590</c:v>
                </c:pt>
                <c:pt idx="55">
                  <c:v>45597</c:v>
                </c:pt>
                <c:pt idx="56">
                  <c:v>45604</c:v>
                </c:pt>
                <c:pt idx="57">
                  <c:v>45611</c:v>
                </c:pt>
                <c:pt idx="58">
                  <c:v>45618</c:v>
                </c:pt>
                <c:pt idx="59">
                  <c:v>45625</c:v>
                </c:pt>
                <c:pt idx="60">
                  <c:v>45632</c:v>
                </c:pt>
                <c:pt idx="61">
                  <c:v>45639</c:v>
                </c:pt>
                <c:pt idx="62">
                  <c:v>45646</c:v>
                </c:pt>
                <c:pt idx="63">
                  <c:v>45653</c:v>
                </c:pt>
                <c:pt idx="64">
                  <c:v>45660</c:v>
                </c:pt>
                <c:pt idx="65">
                  <c:v>45667</c:v>
                </c:pt>
                <c:pt idx="66">
                  <c:v>45674</c:v>
                </c:pt>
                <c:pt idx="67">
                  <c:v>45681</c:v>
                </c:pt>
                <c:pt idx="68">
                  <c:v>45688</c:v>
                </c:pt>
                <c:pt idx="69">
                  <c:v>45695</c:v>
                </c:pt>
                <c:pt idx="70">
                  <c:v>45702</c:v>
                </c:pt>
                <c:pt idx="71">
                  <c:v>45709</c:v>
                </c:pt>
                <c:pt idx="72">
                  <c:v>45716</c:v>
                </c:pt>
                <c:pt idx="73">
                  <c:v>45723</c:v>
                </c:pt>
                <c:pt idx="74">
                  <c:v>45730</c:v>
                </c:pt>
                <c:pt idx="75">
                  <c:v>45737</c:v>
                </c:pt>
                <c:pt idx="76">
                  <c:v>45744</c:v>
                </c:pt>
                <c:pt idx="77">
                  <c:v>45751</c:v>
                </c:pt>
                <c:pt idx="78">
                  <c:v>45758</c:v>
                </c:pt>
                <c:pt idx="79">
                  <c:v>45765</c:v>
                </c:pt>
                <c:pt idx="80">
                  <c:v>45772</c:v>
                </c:pt>
                <c:pt idx="81">
                  <c:v>45779</c:v>
                </c:pt>
                <c:pt idx="82">
                  <c:v>45786</c:v>
                </c:pt>
                <c:pt idx="83">
                  <c:v>45793</c:v>
                </c:pt>
                <c:pt idx="84">
                  <c:v>45800</c:v>
                </c:pt>
                <c:pt idx="85">
                  <c:v>45807</c:v>
                </c:pt>
                <c:pt idx="86">
                  <c:v>45814</c:v>
                </c:pt>
                <c:pt idx="87">
                  <c:v>45821</c:v>
                </c:pt>
                <c:pt idx="88">
                  <c:v>45828</c:v>
                </c:pt>
                <c:pt idx="89">
                  <c:v>45835</c:v>
                </c:pt>
                <c:pt idx="90">
                  <c:v>45842</c:v>
                </c:pt>
                <c:pt idx="91">
                  <c:v>45849</c:v>
                </c:pt>
                <c:pt idx="92">
                  <c:v>45856</c:v>
                </c:pt>
                <c:pt idx="93">
                  <c:v>45863</c:v>
                </c:pt>
                <c:pt idx="94">
                  <c:v>45870</c:v>
                </c:pt>
                <c:pt idx="95">
                  <c:v>45877</c:v>
                </c:pt>
                <c:pt idx="96">
                  <c:v>45884</c:v>
                </c:pt>
                <c:pt idx="97">
                  <c:v>45891</c:v>
                </c:pt>
                <c:pt idx="98">
                  <c:v>45898</c:v>
                </c:pt>
                <c:pt idx="99">
                  <c:v>45905</c:v>
                </c:pt>
                <c:pt idx="100">
                  <c:v>45912</c:v>
                </c:pt>
                <c:pt idx="101">
                  <c:v>45919</c:v>
                </c:pt>
                <c:pt idx="102">
                  <c:v>45926</c:v>
                </c:pt>
                <c:pt idx="103">
                  <c:v>45933</c:v>
                </c:pt>
                <c:pt idx="104">
                  <c:v>45940</c:v>
                </c:pt>
                <c:pt idx="105">
                  <c:v>45947</c:v>
                </c:pt>
                <c:pt idx="106">
                  <c:v>45954</c:v>
                </c:pt>
                <c:pt idx="107">
                  <c:v>45961</c:v>
                </c:pt>
                <c:pt idx="108">
                  <c:v>45968</c:v>
                </c:pt>
                <c:pt idx="109">
                  <c:v>45975</c:v>
                </c:pt>
                <c:pt idx="110">
                  <c:v>45982</c:v>
                </c:pt>
                <c:pt idx="111">
                  <c:v>45989</c:v>
                </c:pt>
                <c:pt idx="112">
                  <c:v>45996</c:v>
                </c:pt>
                <c:pt idx="113">
                  <c:v>46003</c:v>
                </c:pt>
                <c:pt idx="114">
                  <c:v>46010</c:v>
                </c:pt>
                <c:pt idx="115">
                  <c:v>46017</c:v>
                </c:pt>
                <c:pt idx="116">
                  <c:v>46024</c:v>
                </c:pt>
                <c:pt idx="117">
                  <c:v>46031</c:v>
                </c:pt>
                <c:pt idx="118">
                  <c:v>46038</c:v>
                </c:pt>
                <c:pt idx="119">
                  <c:v>46045</c:v>
                </c:pt>
                <c:pt idx="120">
                  <c:v>46052</c:v>
                </c:pt>
                <c:pt idx="121">
                  <c:v>46059</c:v>
                </c:pt>
                <c:pt idx="122">
                  <c:v>46066</c:v>
                </c:pt>
                <c:pt idx="123">
                  <c:v>46073</c:v>
                </c:pt>
                <c:pt idx="124">
                  <c:v>46080</c:v>
                </c:pt>
                <c:pt idx="125">
                  <c:v>46087</c:v>
                </c:pt>
                <c:pt idx="126">
                  <c:v>46094</c:v>
                </c:pt>
                <c:pt idx="127">
                  <c:v>46101</c:v>
                </c:pt>
                <c:pt idx="128">
                  <c:v>46108</c:v>
                </c:pt>
                <c:pt idx="129">
                  <c:v>46115</c:v>
                </c:pt>
                <c:pt idx="130">
                  <c:v>46122</c:v>
                </c:pt>
                <c:pt idx="131">
                  <c:v>46129</c:v>
                </c:pt>
                <c:pt idx="132">
                  <c:v>46136</c:v>
                </c:pt>
                <c:pt idx="133">
                  <c:v>46143</c:v>
                </c:pt>
                <c:pt idx="134">
                  <c:v>46150</c:v>
                </c:pt>
                <c:pt idx="135">
                  <c:v>46157</c:v>
                </c:pt>
                <c:pt idx="136">
                  <c:v>46164</c:v>
                </c:pt>
                <c:pt idx="137">
                  <c:v>46171</c:v>
                </c:pt>
                <c:pt idx="138">
                  <c:v>46178</c:v>
                </c:pt>
                <c:pt idx="139">
                  <c:v>46185</c:v>
                </c:pt>
                <c:pt idx="140">
                  <c:v>46192</c:v>
                </c:pt>
                <c:pt idx="141">
                  <c:v>46199</c:v>
                </c:pt>
                <c:pt idx="142">
                  <c:v>46206</c:v>
                </c:pt>
                <c:pt idx="143">
                  <c:v>46213</c:v>
                </c:pt>
                <c:pt idx="144">
                  <c:v>46220</c:v>
                </c:pt>
                <c:pt idx="145">
                  <c:v>46227</c:v>
                </c:pt>
                <c:pt idx="146">
                  <c:v>46234</c:v>
                </c:pt>
                <c:pt idx="147">
                  <c:v>46241</c:v>
                </c:pt>
                <c:pt idx="148">
                  <c:v>46248</c:v>
                </c:pt>
                <c:pt idx="149">
                  <c:v>46255</c:v>
                </c:pt>
                <c:pt idx="150">
                  <c:v>46262</c:v>
                </c:pt>
                <c:pt idx="151">
                  <c:v>46269</c:v>
                </c:pt>
                <c:pt idx="152">
                  <c:v>46276</c:v>
                </c:pt>
                <c:pt idx="153">
                  <c:v>46283</c:v>
                </c:pt>
                <c:pt idx="154">
                  <c:v>46290</c:v>
                </c:pt>
                <c:pt idx="155">
                  <c:v>46297</c:v>
                </c:pt>
              </c:numCache>
            </c:numRef>
          </c:cat>
          <c:val>
            <c:numRef>
              <c:f>BASE!$AE$1150:$AE$1500</c:f>
              <c:numCache>
                <c:formatCode>General</c:formatCode>
                <c:ptCount val="351"/>
                <c:pt idx="0">
                  <c:v>0.12760673321553906</c:v>
                </c:pt>
                <c:pt idx="1">
                  <c:v>0.12760673321553906</c:v>
                </c:pt>
                <c:pt idx="2">
                  <c:v>0.12760673321553906</c:v>
                </c:pt>
                <c:pt idx="3">
                  <c:v>0.12760673321553906</c:v>
                </c:pt>
                <c:pt idx="4">
                  <c:v>0.12760673321553906</c:v>
                </c:pt>
                <c:pt idx="5">
                  <c:v>0.12760673321553906</c:v>
                </c:pt>
                <c:pt idx="6">
                  <c:v>0.12760673321553906</c:v>
                </c:pt>
                <c:pt idx="7">
                  <c:v>0.16929107234329679</c:v>
                </c:pt>
                <c:pt idx="8">
                  <c:v>0.17796199286933934</c:v>
                </c:pt>
                <c:pt idx="9">
                  <c:v>0.24083867467973766</c:v>
                </c:pt>
                <c:pt idx="10">
                  <c:v>0.25294687008070355</c:v>
                </c:pt>
                <c:pt idx="11">
                  <c:v>0.32674243056426933</c:v>
                </c:pt>
                <c:pt idx="12">
                  <c:v>0.32674243056426933</c:v>
                </c:pt>
                <c:pt idx="13">
                  <c:v>0.32674243056426933</c:v>
                </c:pt>
                <c:pt idx="14">
                  <c:v>0.32674243056426933</c:v>
                </c:pt>
                <c:pt idx="15">
                  <c:v>0.32674243056426933</c:v>
                </c:pt>
                <c:pt idx="16">
                  <c:v>0.32674243056426933</c:v>
                </c:pt>
                <c:pt idx="17">
                  <c:v>0.32674243056426933</c:v>
                </c:pt>
                <c:pt idx="18">
                  <c:v>0.32674243056426933</c:v>
                </c:pt>
                <c:pt idx="19">
                  <c:v>0.32674243056426933</c:v>
                </c:pt>
                <c:pt idx="20">
                  <c:v>0.32674243056426933</c:v>
                </c:pt>
                <c:pt idx="21">
                  <c:v>0.32674243056426933</c:v>
                </c:pt>
                <c:pt idx="22">
                  <c:v>0.32674243056426933</c:v>
                </c:pt>
                <c:pt idx="23">
                  <c:v>0.32674243056426933</c:v>
                </c:pt>
                <c:pt idx="24">
                  <c:v>0.32674243056426933</c:v>
                </c:pt>
                <c:pt idx="25">
                  <c:v>0.32674243056426933</c:v>
                </c:pt>
                <c:pt idx="26">
                  <c:v>0.32674243056426933</c:v>
                </c:pt>
                <c:pt idx="27">
                  <c:v>0.32674243056426933</c:v>
                </c:pt>
                <c:pt idx="28">
                  <c:v>0.32674243056426933</c:v>
                </c:pt>
                <c:pt idx="29">
                  <c:v>0.32674243056426933</c:v>
                </c:pt>
                <c:pt idx="30">
                  <c:v>0.32674243056426933</c:v>
                </c:pt>
                <c:pt idx="31">
                  <c:v>0.32674243056426933</c:v>
                </c:pt>
                <c:pt idx="32">
                  <c:v>0.32674243056426933</c:v>
                </c:pt>
                <c:pt idx="33">
                  <c:v>0.32674243056426933</c:v>
                </c:pt>
                <c:pt idx="34">
                  <c:v>0.39832523538432868</c:v>
                </c:pt>
                <c:pt idx="35">
                  <c:v>0.39832523538432868</c:v>
                </c:pt>
                <c:pt idx="36">
                  <c:v>0.40462942210278802</c:v>
                </c:pt>
                <c:pt idx="37">
                  <c:v>0.40462942210278802</c:v>
                </c:pt>
                <c:pt idx="38">
                  <c:v>0.40462942210278802</c:v>
                </c:pt>
                <c:pt idx="39">
                  <c:v>0.40462942210278802</c:v>
                </c:pt>
                <c:pt idx="40">
                  <c:v>0.40462942210278802</c:v>
                </c:pt>
                <c:pt idx="41">
                  <c:v>0.40462942210278802</c:v>
                </c:pt>
                <c:pt idx="42">
                  <c:v>0.40462942210278802</c:v>
                </c:pt>
                <c:pt idx="43">
                  <c:v>0.40462942210278802</c:v>
                </c:pt>
                <c:pt idx="44">
                  <c:v>0.40462942210278802</c:v>
                </c:pt>
                <c:pt idx="45">
                  <c:v>0.40462942210278802</c:v>
                </c:pt>
                <c:pt idx="46">
                  <c:v>0.3973569553242397</c:v>
                </c:pt>
                <c:pt idx="47">
                  <c:v>0.3973569553242397</c:v>
                </c:pt>
                <c:pt idx="48">
                  <c:v>0.40462942210278802</c:v>
                </c:pt>
                <c:pt idx="49">
                  <c:v>0.40991283105984477</c:v>
                </c:pt>
                <c:pt idx="50">
                  <c:v>0.41820022846950994</c:v>
                </c:pt>
                <c:pt idx="51">
                  <c:v>0.55589485919790793</c:v>
                </c:pt>
                <c:pt idx="52">
                  <c:v>0.55589485919790793</c:v>
                </c:pt>
                <c:pt idx="53">
                  <c:v>0.56234852410507874</c:v>
                </c:pt>
                <c:pt idx="54">
                  <c:v>0.57674811480298172</c:v>
                </c:pt>
                <c:pt idx="55">
                  <c:v>0.58886499804174164</c:v>
                </c:pt>
                <c:pt idx="56">
                  <c:v>0.63405088947015575</c:v>
                </c:pt>
                <c:pt idx="57">
                  <c:v>0.6530122357384297</c:v>
                </c:pt>
                <c:pt idx="58">
                  <c:v>0.70443883373380833</c:v>
                </c:pt>
                <c:pt idx="59">
                  <c:v>0.72038933459337384</c:v>
                </c:pt>
                <c:pt idx="60">
                  <c:v>0.73193196622665024</c:v>
                </c:pt>
                <c:pt idx="61">
                  <c:v>0.74882682205741702</c:v>
                </c:pt>
                <c:pt idx="62">
                  <c:v>0.76951295018023469</c:v>
                </c:pt>
                <c:pt idx="63">
                  <c:v>0.79347816109463776</c:v>
                </c:pt>
                <c:pt idx="64">
                  <c:v>0.7987222419690343</c:v>
                </c:pt>
                <c:pt idx="65">
                  <c:v>0.7987222419690343</c:v>
                </c:pt>
                <c:pt idx="66">
                  <c:v>0.7987222419690343</c:v>
                </c:pt>
                <c:pt idx="67">
                  <c:v>0.7987222419690343</c:v>
                </c:pt>
                <c:pt idx="68">
                  <c:v>0.7987222419690343</c:v>
                </c:pt>
                <c:pt idx="69">
                  <c:v>0.7987222419690343</c:v>
                </c:pt>
                <c:pt idx="70">
                  <c:v>0.7987222419690343</c:v>
                </c:pt>
                <c:pt idx="71">
                  <c:v>0.7987222419690343</c:v>
                </c:pt>
                <c:pt idx="72">
                  <c:v>0.7987222419690343</c:v>
                </c:pt>
                <c:pt idx="73">
                  <c:v>0.7987222419690343</c:v>
                </c:pt>
                <c:pt idx="74">
                  <c:v>0.7987222419690343</c:v>
                </c:pt>
                <c:pt idx="75">
                  <c:v>0.7987222419690343</c:v>
                </c:pt>
                <c:pt idx="76">
                  <c:v>0.7987222419690343</c:v>
                </c:pt>
                <c:pt idx="77">
                  <c:v>0.7987222419690343</c:v>
                </c:pt>
                <c:pt idx="78">
                  <c:v>0.7987222419690343</c:v>
                </c:pt>
                <c:pt idx="79">
                  <c:v>0.7987222419690343</c:v>
                </c:pt>
                <c:pt idx="80">
                  <c:v>0.7987222419690343</c:v>
                </c:pt>
                <c:pt idx="81">
                  <c:v>0.7987222419690343</c:v>
                </c:pt>
                <c:pt idx="82">
                  <c:v>0.7987222419690343</c:v>
                </c:pt>
                <c:pt idx="83">
                  <c:v>0.7987222419690343</c:v>
                </c:pt>
                <c:pt idx="84">
                  <c:v>0.7987222419690343</c:v>
                </c:pt>
                <c:pt idx="85">
                  <c:v>0.7987222419690343</c:v>
                </c:pt>
                <c:pt idx="86">
                  <c:v>0.7987222419690343</c:v>
                </c:pt>
                <c:pt idx="87">
                  <c:v>0.7987222419690343</c:v>
                </c:pt>
                <c:pt idx="88">
                  <c:v>0.7987222419690343</c:v>
                </c:pt>
                <c:pt idx="89">
                  <c:v>0.7987222419690343</c:v>
                </c:pt>
                <c:pt idx="90">
                  <c:v>0.7987222419690343</c:v>
                </c:pt>
                <c:pt idx="91">
                  <c:v>0.7987222419690343</c:v>
                </c:pt>
                <c:pt idx="92">
                  <c:v>0.7987222419690343</c:v>
                </c:pt>
                <c:pt idx="93">
                  <c:v>0.7987222419690343</c:v>
                </c:pt>
                <c:pt idx="94">
                  <c:v>0.7987222419690343</c:v>
                </c:pt>
                <c:pt idx="95">
                  <c:v>0.7987222419690343</c:v>
                </c:pt>
                <c:pt idx="96">
                  <c:v>0.7987222419690343</c:v>
                </c:pt>
                <c:pt idx="97">
                  <c:v>0.7987222419690343</c:v>
                </c:pt>
                <c:pt idx="98">
                  <c:v>0.7987222419690343</c:v>
                </c:pt>
                <c:pt idx="99">
                  <c:v>0.7987222419690343</c:v>
                </c:pt>
                <c:pt idx="100">
                  <c:v>0.7987222419690343</c:v>
                </c:pt>
                <c:pt idx="101">
                  <c:v>0.79347816109463776</c:v>
                </c:pt>
                <c:pt idx="102">
                  <c:v>0.76951295018023469</c:v>
                </c:pt>
                <c:pt idx="103">
                  <c:v>0.76951295018023469</c:v>
                </c:pt>
                <c:pt idx="104">
                  <c:v>0.76951295018023469</c:v>
                </c:pt>
                <c:pt idx="105">
                  <c:v>0.76951295018023469</c:v>
                </c:pt>
                <c:pt idx="106">
                  <c:v>0.76951295018023469</c:v>
                </c:pt>
                <c:pt idx="107">
                  <c:v>0.76951295018023469</c:v>
                </c:pt>
                <c:pt idx="108">
                  <c:v>0.79347816109463776</c:v>
                </c:pt>
                <c:pt idx="109">
                  <c:v>0.79347816109463776</c:v>
                </c:pt>
                <c:pt idx="110">
                  <c:v>0.78962504924507004</c:v>
                </c:pt>
                <c:pt idx="111">
                  <c:v>0.78894627433596565</c:v>
                </c:pt>
                <c:pt idx="112">
                  <c:v>0.75269636066107415</c:v>
                </c:pt>
                <c:pt idx="113">
                  <c:v>0.74788371699692813</c:v>
                </c:pt>
                <c:pt idx="114">
                  <c:v>0.7249724624232331</c:v>
                </c:pt>
                <c:pt idx="115">
                  <c:v>0.7249724624232331</c:v>
                </c:pt>
                <c:pt idx="116">
                  <c:v>0.7249724624232331</c:v>
                </c:pt>
                <c:pt idx="117">
                  <c:v>0.7249724624232331</c:v>
                </c:pt>
                <c:pt idx="118">
                  <c:v>0.7249724624232331</c:v>
                </c:pt>
                <c:pt idx="119">
                  <c:v>0.7249724624232331</c:v>
                </c:pt>
                <c:pt idx="120">
                  <c:v>0.7249724624232331</c:v>
                </c:pt>
                <c:pt idx="121">
                  <c:v>0.7249724624232331</c:v>
                </c:pt>
                <c:pt idx="122">
                  <c:v>0.7249724624232331</c:v>
                </c:pt>
                <c:pt idx="123">
                  <c:v>0.7249724624232331</c:v>
                </c:pt>
                <c:pt idx="124">
                  <c:v>0.7249724624232331</c:v>
                </c:pt>
                <c:pt idx="125">
                  <c:v>0.7249724624232331</c:v>
                </c:pt>
                <c:pt idx="126">
                  <c:v>0.7249724624232331</c:v>
                </c:pt>
                <c:pt idx="127">
                  <c:v>0.7249724624232331</c:v>
                </c:pt>
                <c:pt idx="128">
                  <c:v>0.7249724624232331</c:v>
                </c:pt>
                <c:pt idx="129">
                  <c:v>0.7249724624232331</c:v>
                </c:pt>
                <c:pt idx="130">
                  <c:v>0.7249724624232331</c:v>
                </c:pt>
                <c:pt idx="131">
                  <c:v>0.7249724624232331</c:v>
                </c:pt>
                <c:pt idx="132">
                  <c:v>0.7249724624232331</c:v>
                </c:pt>
                <c:pt idx="133">
                  <c:v>0.72361492213188672</c:v>
                </c:pt>
                <c:pt idx="134">
                  <c:v>0.72361492213188672</c:v>
                </c:pt>
                <c:pt idx="135">
                  <c:v>0.72361492213188672</c:v>
                </c:pt>
                <c:pt idx="136">
                  <c:v>0.72361492213188672</c:v>
                </c:pt>
                <c:pt idx="137">
                  <c:v>0.72361492213188672</c:v>
                </c:pt>
                <c:pt idx="138">
                  <c:v>0.72361492213188672</c:v>
                </c:pt>
                <c:pt idx="139">
                  <c:v>0.72361492213188672</c:v>
                </c:pt>
                <c:pt idx="140">
                  <c:v>0.72361492213188672</c:v>
                </c:pt>
                <c:pt idx="141">
                  <c:v>0.72361492213188672</c:v>
                </c:pt>
                <c:pt idx="142">
                  <c:v>0.72361492213188672</c:v>
                </c:pt>
                <c:pt idx="143">
                  <c:v>0.72361492213188672</c:v>
                </c:pt>
                <c:pt idx="144">
                  <c:v>0.72361492213188672</c:v>
                </c:pt>
                <c:pt idx="145">
                  <c:v>0.72361492213188672</c:v>
                </c:pt>
                <c:pt idx="146">
                  <c:v>0.72361492213188672</c:v>
                </c:pt>
                <c:pt idx="147">
                  <c:v>0.72361492213188672</c:v>
                </c:pt>
                <c:pt idx="148">
                  <c:v>0.72361492213188672</c:v>
                </c:pt>
                <c:pt idx="149">
                  <c:v>0.72361492213188672</c:v>
                </c:pt>
                <c:pt idx="150">
                  <c:v>0.72361492213188672</c:v>
                </c:pt>
                <c:pt idx="151">
                  <c:v>0.72361492213188672</c:v>
                </c:pt>
                <c:pt idx="152">
                  <c:v>0.72361492213188672</c:v>
                </c:pt>
                <c:pt idx="153">
                  <c:v>0.72361492213188672</c:v>
                </c:pt>
                <c:pt idx="154">
                  <c:v>0.72361492213188672</c:v>
                </c:pt>
                <c:pt idx="155">
                  <c:v>0.72361492213188672</c:v>
                </c:pt>
              </c:numCache>
            </c:numRef>
          </c:val>
          <c:smooth val="0"/>
          <c:extLst>
            <c:ext xmlns:c16="http://schemas.microsoft.com/office/drawing/2014/chart" uri="{C3380CC4-5D6E-409C-BE32-E72D297353CC}">
              <c16:uniqueId val="{0000003B-F49A-4C62-8244-21979534F0EF}"/>
            </c:ext>
          </c:extLst>
        </c:ser>
        <c:ser>
          <c:idx val="14"/>
          <c:order val="2"/>
          <c:tx>
            <c:strRef>
              <c:f>BASE!$AF$2</c:f>
              <c:strCache>
                <c:ptCount val="1"/>
                <c:pt idx="0">
                  <c:v>Q75</c:v>
                </c:pt>
              </c:strCache>
            </c:strRef>
          </c:tx>
          <c:spPr>
            <a:ln>
              <a:solidFill>
                <a:schemeClr val="accent6">
                  <a:lumMod val="75000"/>
                </a:schemeClr>
              </a:solidFill>
              <a:prstDash val="sysDash"/>
            </a:ln>
          </c:spPr>
          <c:marker>
            <c:symbol val="none"/>
          </c:marker>
          <c:cat>
            <c:numRef>
              <c:f>BASE!$AA$1150:$AA$1500</c:f>
              <c:numCache>
                <c:formatCode>m/d/yyyy</c:formatCode>
                <c:ptCount val="351"/>
                <c:pt idx="0">
                  <c:v>45212</c:v>
                </c:pt>
                <c:pt idx="1">
                  <c:v>45219</c:v>
                </c:pt>
                <c:pt idx="2">
                  <c:v>45226</c:v>
                </c:pt>
                <c:pt idx="3">
                  <c:v>45233</c:v>
                </c:pt>
                <c:pt idx="4">
                  <c:v>45240</c:v>
                </c:pt>
                <c:pt idx="5">
                  <c:v>45247</c:v>
                </c:pt>
                <c:pt idx="6">
                  <c:v>45254</c:v>
                </c:pt>
                <c:pt idx="7">
                  <c:v>45261</c:v>
                </c:pt>
                <c:pt idx="8">
                  <c:v>45268</c:v>
                </c:pt>
                <c:pt idx="9">
                  <c:v>45275</c:v>
                </c:pt>
                <c:pt idx="10">
                  <c:v>45282</c:v>
                </c:pt>
                <c:pt idx="11">
                  <c:v>45289</c:v>
                </c:pt>
                <c:pt idx="12">
                  <c:v>45296</c:v>
                </c:pt>
                <c:pt idx="13">
                  <c:v>45303</c:v>
                </c:pt>
                <c:pt idx="14">
                  <c:v>45310</c:v>
                </c:pt>
                <c:pt idx="15">
                  <c:v>45317</c:v>
                </c:pt>
                <c:pt idx="16">
                  <c:v>45324</c:v>
                </c:pt>
                <c:pt idx="17">
                  <c:v>45331</c:v>
                </c:pt>
                <c:pt idx="18">
                  <c:v>45338</c:v>
                </c:pt>
                <c:pt idx="19">
                  <c:v>45345</c:v>
                </c:pt>
                <c:pt idx="20">
                  <c:v>45352</c:v>
                </c:pt>
                <c:pt idx="21">
                  <c:v>45359</c:v>
                </c:pt>
                <c:pt idx="22">
                  <c:v>45366</c:v>
                </c:pt>
                <c:pt idx="23">
                  <c:v>45373</c:v>
                </c:pt>
                <c:pt idx="24">
                  <c:v>45380</c:v>
                </c:pt>
                <c:pt idx="25">
                  <c:v>45387</c:v>
                </c:pt>
                <c:pt idx="26">
                  <c:v>45394</c:v>
                </c:pt>
                <c:pt idx="27">
                  <c:v>45401</c:v>
                </c:pt>
                <c:pt idx="28">
                  <c:v>45408</c:v>
                </c:pt>
                <c:pt idx="29">
                  <c:v>45415</c:v>
                </c:pt>
                <c:pt idx="30">
                  <c:v>45422</c:v>
                </c:pt>
                <c:pt idx="31">
                  <c:v>45429</c:v>
                </c:pt>
                <c:pt idx="32">
                  <c:v>45436</c:v>
                </c:pt>
                <c:pt idx="33">
                  <c:v>45443</c:v>
                </c:pt>
                <c:pt idx="34">
                  <c:v>45450</c:v>
                </c:pt>
                <c:pt idx="35">
                  <c:v>45457</c:v>
                </c:pt>
                <c:pt idx="36">
                  <c:v>45464</c:v>
                </c:pt>
                <c:pt idx="37">
                  <c:v>45471</c:v>
                </c:pt>
                <c:pt idx="38">
                  <c:v>45478</c:v>
                </c:pt>
                <c:pt idx="39">
                  <c:v>45485</c:v>
                </c:pt>
                <c:pt idx="40">
                  <c:v>45492</c:v>
                </c:pt>
                <c:pt idx="41">
                  <c:v>45499</c:v>
                </c:pt>
                <c:pt idx="42">
                  <c:v>45506</c:v>
                </c:pt>
                <c:pt idx="43">
                  <c:v>45513</c:v>
                </c:pt>
                <c:pt idx="44">
                  <c:v>45520</c:v>
                </c:pt>
                <c:pt idx="45">
                  <c:v>45527</c:v>
                </c:pt>
                <c:pt idx="46">
                  <c:v>45534</c:v>
                </c:pt>
                <c:pt idx="47">
                  <c:v>45541</c:v>
                </c:pt>
                <c:pt idx="48">
                  <c:v>45548</c:v>
                </c:pt>
                <c:pt idx="49">
                  <c:v>45555</c:v>
                </c:pt>
                <c:pt idx="50">
                  <c:v>45562</c:v>
                </c:pt>
                <c:pt idx="51">
                  <c:v>45569</c:v>
                </c:pt>
                <c:pt idx="52">
                  <c:v>45576</c:v>
                </c:pt>
                <c:pt idx="53">
                  <c:v>45583</c:v>
                </c:pt>
                <c:pt idx="54">
                  <c:v>45590</c:v>
                </c:pt>
                <c:pt idx="55">
                  <c:v>45597</c:v>
                </c:pt>
                <c:pt idx="56">
                  <c:v>45604</c:v>
                </c:pt>
                <c:pt idx="57">
                  <c:v>45611</c:v>
                </c:pt>
                <c:pt idx="58">
                  <c:v>45618</c:v>
                </c:pt>
                <c:pt idx="59">
                  <c:v>45625</c:v>
                </c:pt>
                <c:pt idx="60">
                  <c:v>45632</c:v>
                </c:pt>
                <c:pt idx="61">
                  <c:v>45639</c:v>
                </c:pt>
                <c:pt idx="62">
                  <c:v>45646</c:v>
                </c:pt>
                <c:pt idx="63">
                  <c:v>45653</c:v>
                </c:pt>
                <c:pt idx="64">
                  <c:v>45660</c:v>
                </c:pt>
                <c:pt idx="65">
                  <c:v>45667</c:v>
                </c:pt>
                <c:pt idx="66">
                  <c:v>45674</c:v>
                </c:pt>
                <c:pt idx="67">
                  <c:v>45681</c:v>
                </c:pt>
                <c:pt idx="68">
                  <c:v>45688</c:v>
                </c:pt>
                <c:pt idx="69">
                  <c:v>45695</c:v>
                </c:pt>
                <c:pt idx="70">
                  <c:v>45702</c:v>
                </c:pt>
                <c:pt idx="71">
                  <c:v>45709</c:v>
                </c:pt>
                <c:pt idx="72">
                  <c:v>45716</c:v>
                </c:pt>
                <c:pt idx="73">
                  <c:v>45723</c:v>
                </c:pt>
                <c:pt idx="74">
                  <c:v>45730</c:v>
                </c:pt>
                <c:pt idx="75">
                  <c:v>45737</c:v>
                </c:pt>
                <c:pt idx="76">
                  <c:v>45744</c:v>
                </c:pt>
                <c:pt idx="77">
                  <c:v>45751</c:v>
                </c:pt>
                <c:pt idx="78">
                  <c:v>45758</c:v>
                </c:pt>
                <c:pt idx="79">
                  <c:v>45765</c:v>
                </c:pt>
                <c:pt idx="80">
                  <c:v>45772</c:v>
                </c:pt>
                <c:pt idx="81">
                  <c:v>45779</c:v>
                </c:pt>
                <c:pt idx="82">
                  <c:v>45786</c:v>
                </c:pt>
                <c:pt idx="83">
                  <c:v>45793</c:v>
                </c:pt>
                <c:pt idx="84">
                  <c:v>45800</c:v>
                </c:pt>
                <c:pt idx="85">
                  <c:v>45807</c:v>
                </c:pt>
                <c:pt idx="86">
                  <c:v>45814</c:v>
                </c:pt>
                <c:pt idx="87">
                  <c:v>45821</c:v>
                </c:pt>
                <c:pt idx="88">
                  <c:v>45828</c:v>
                </c:pt>
                <c:pt idx="89">
                  <c:v>45835</c:v>
                </c:pt>
                <c:pt idx="90">
                  <c:v>45842</c:v>
                </c:pt>
                <c:pt idx="91">
                  <c:v>45849</c:v>
                </c:pt>
                <c:pt idx="92">
                  <c:v>45856</c:v>
                </c:pt>
                <c:pt idx="93">
                  <c:v>45863</c:v>
                </c:pt>
                <c:pt idx="94">
                  <c:v>45870</c:v>
                </c:pt>
                <c:pt idx="95">
                  <c:v>45877</c:v>
                </c:pt>
                <c:pt idx="96">
                  <c:v>45884</c:v>
                </c:pt>
                <c:pt idx="97">
                  <c:v>45891</c:v>
                </c:pt>
                <c:pt idx="98">
                  <c:v>45898</c:v>
                </c:pt>
                <c:pt idx="99">
                  <c:v>45905</c:v>
                </c:pt>
                <c:pt idx="100">
                  <c:v>45912</c:v>
                </c:pt>
                <c:pt idx="101">
                  <c:v>45919</c:v>
                </c:pt>
                <c:pt idx="102">
                  <c:v>45926</c:v>
                </c:pt>
                <c:pt idx="103">
                  <c:v>45933</c:v>
                </c:pt>
                <c:pt idx="104">
                  <c:v>45940</c:v>
                </c:pt>
                <c:pt idx="105">
                  <c:v>45947</c:v>
                </c:pt>
                <c:pt idx="106">
                  <c:v>45954</c:v>
                </c:pt>
                <c:pt idx="107">
                  <c:v>45961</c:v>
                </c:pt>
                <c:pt idx="108">
                  <c:v>45968</c:v>
                </c:pt>
                <c:pt idx="109">
                  <c:v>45975</c:v>
                </c:pt>
                <c:pt idx="110">
                  <c:v>45982</c:v>
                </c:pt>
                <c:pt idx="111">
                  <c:v>45989</c:v>
                </c:pt>
                <c:pt idx="112">
                  <c:v>45996</c:v>
                </c:pt>
                <c:pt idx="113">
                  <c:v>46003</c:v>
                </c:pt>
                <c:pt idx="114">
                  <c:v>46010</c:v>
                </c:pt>
                <c:pt idx="115">
                  <c:v>46017</c:v>
                </c:pt>
                <c:pt idx="116">
                  <c:v>46024</c:v>
                </c:pt>
                <c:pt idx="117">
                  <c:v>46031</c:v>
                </c:pt>
                <c:pt idx="118">
                  <c:v>46038</c:v>
                </c:pt>
                <c:pt idx="119">
                  <c:v>46045</c:v>
                </c:pt>
                <c:pt idx="120">
                  <c:v>46052</c:v>
                </c:pt>
                <c:pt idx="121">
                  <c:v>46059</c:v>
                </c:pt>
                <c:pt idx="122">
                  <c:v>46066</c:v>
                </c:pt>
                <c:pt idx="123">
                  <c:v>46073</c:v>
                </c:pt>
                <c:pt idx="124">
                  <c:v>46080</c:v>
                </c:pt>
                <c:pt idx="125">
                  <c:v>46087</c:v>
                </c:pt>
                <c:pt idx="126">
                  <c:v>46094</c:v>
                </c:pt>
                <c:pt idx="127">
                  <c:v>46101</c:v>
                </c:pt>
                <c:pt idx="128">
                  <c:v>46108</c:v>
                </c:pt>
                <c:pt idx="129">
                  <c:v>46115</c:v>
                </c:pt>
                <c:pt idx="130">
                  <c:v>46122</c:v>
                </c:pt>
                <c:pt idx="131">
                  <c:v>46129</c:v>
                </c:pt>
                <c:pt idx="132">
                  <c:v>46136</c:v>
                </c:pt>
                <c:pt idx="133">
                  <c:v>46143</c:v>
                </c:pt>
                <c:pt idx="134">
                  <c:v>46150</c:v>
                </c:pt>
                <c:pt idx="135">
                  <c:v>46157</c:v>
                </c:pt>
                <c:pt idx="136">
                  <c:v>46164</c:v>
                </c:pt>
                <c:pt idx="137">
                  <c:v>46171</c:v>
                </c:pt>
                <c:pt idx="138">
                  <c:v>46178</c:v>
                </c:pt>
                <c:pt idx="139">
                  <c:v>46185</c:v>
                </c:pt>
                <c:pt idx="140">
                  <c:v>46192</c:v>
                </c:pt>
                <c:pt idx="141">
                  <c:v>46199</c:v>
                </c:pt>
                <c:pt idx="142">
                  <c:v>46206</c:v>
                </c:pt>
                <c:pt idx="143">
                  <c:v>46213</c:v>
                </c:pt>
                <c:pt idx="144">
                  <c:v>46220</c:v>
                </c:pt>
                <c:pt idx="145">
                  <c:v>46227</c:v>
                </c:pt>
                <c:pt idx="146">
                  <c:v>46234</c:v>
                </c:pt>
                <c:pt idx="147">
                  <c:v>46241</c:v>
                </c:pt>
                <c:pt idx="148">
                  <c:v>46248</c:v>
                </c:pt>
                <c:pt idx="149">
                  <c:v>46255</c:v>
                </c:pt>
                <c:pt idx="150">
                  <c:v>46262</c:v>
                </c:pt>
                <c:pt idx="151">
                  <c:v>46269</c:v>
                </c:pt>
                <c:pt idx="152">
                  <c:v>46276</c:v>
                </c:pt>
                <c:pt idx="153">
                  <c:v>46283</c:v>
                </c:pt>
                <c:pt idx="154">
                  <c:v>46290</c:v>
                </c:pt>
                <c:pt idx="155">
                  <c:v>46297</c:v>
                </c:pt>
              </c:numCache>
            </c:numRef>
          </c:cat>
          <c:val>
            <c:numRef>
              <c:f>BASE!$AF$1150:$AF$1500</c:f>
              <c:numCache>
                <c:formatCode>General</c:formatCode>
                <c:ptCount val="351"/>
                <c:pt idx="0">
                  <c:v>-0.21196817201659862</c:v>
                </c:pt>
                <c:pt idx="1">
                  <c:v>-0.21196817201659862</c:v>
                </c:pt>
                <c:pt idx="2">
                  <c:v>-0.21196817201659862</c:v>
                </c:pt>
                <c:pt idx="3">
                  <c:v>-0.21196817201659862</c:v>
                </c:pt>
                <c:pt idx="4">
                  <c:v>-0.21196817201659862</c:v>
                </c:pt>
                <c:pt idx="5">
                  <c:v>-0.21196817201659862</c:v>
                </c:pt>
                <c:pt idx="6">
                  <c:v>-0.21196817201659862</c:v>
                </c:pt>
                <c:pt idx="7">
                  <c:v>-0.16983806307208663</c:v>
                </c:pt>
                <c:pt idx="8">
                  <c:v>-0.12576907731151227</c:v>
                </c:pt>
                <c:pt idx="9">
                  <c:v>-9.7854220334803815E-2</c:v>
                </c:pt>
                <c:pt idx="10">
                  <c:v>-4.5517255944180497E-2</c:v>
                </c:pt>
                <c:pt idx="11">
                  <c:v>-2.5013526723006347E-2</c:v>
                </c:pt>
                <c:pt idx="12">
                  <c:v>-2.5013526723006347E-2</c:v>
                </c:pt>
                <c:pt idx="13">
                  <c:v>-2.5013526723006347E-2</c:v>
                </c:pt>
                <c:pt idx="14">
                  <c:v>-2.5013526723006347E-2</c:v>
                </c:pt>
                <c:pt idx="15">
                  <c:v>-2.5013526723006347E-2</c:v>
                </c:pt>
                <c:pt idx="16">
                  <c:v>-2.5013526723006347E-2</c:v>
                </c:pt>
                <c:pt idx="17">
                  <c:v>-2.5013526723006347E-2</c:v>
                </c:pt>
                <c:pt idx="18">
                  <c:v>-2.5013526723006347E-2</c:v>
                </c:pt>
                <c:pt idx="19">
                  <c:v>-2.5013526723006347E-2</c:v>
                </c:pt>
                <c:pt idx="20">
                  <c:v>-2.5013526723006347E-2</c:v>
                </c:pt>
                <c:pt idx="21">
                  <c:v>-2.5013526723006347E-2</c:v>
                </c:pt>
                <c:pt idx="22">
                  <c:v>-2.5013526723006347E-2</c:v>
                </c:pt>
                <c:pt idx="23">
                  <c:v>-2.5013526723006347E-2</c:v>
                </c:pt>
                <c:pt idx="24">
                  <c:v>-2.5013526723006347E-2</c:v>
                </c:pt>
                <c:pt idx="25">
                  <c:v>-2.5013526723006347E-2</c:v>
                </c:pt>
                <c:pt idx="26">
                  <c:v>-2.5013526723006347E-2</c:v>
                </c:pt>
                <c:pt idx="27">
                  <c:v>-2.5013526723006347E-2</c:v>
                </c:pt>
                <c:pt idx="28">
                  <c:v>-2.5013526723006347E-2</c:v>
                </c:pt>
                <c:pt idx="29">
                  <c:v>-2.5013526723006347E-2</c:v>
                </c:pt>
                <c:pt idx="30">
                  <c:v>-1.4187033292072803E-2</c:v>
                </c:pt>
                <c:pt idx="31">
                  <c:v>6.1710426113429848E-3</c:v>
                </c:pt>
                <c:pt idx="32">
                  <c:v>1.5303185389438267E-2</c:v>
                </c:pt>
                <c:pt idx="33">
                  <c:v>5.1597079740269933E-2</c:v>
                </c:pt>
                <c:pt idx="34">
                  <c:v>0.14302384544099517</c:v>
                </c:pt>
                <c:pt idx="35">
                  <c:v>0.15644805409372489</c:v>
                </c:pt>
                <c:pt idx="36">
                  <c:v>0.17402340829414964</c:v>
                </c:pt>
                <c:pt idx="37">
                  <c:v>0.18046364245960533</c:v>
                </c:pt>
                <c:pt idx="38">
                  <c:v>0.19429529850766653</c:v>
                </c:pt>
                <c:pt idx="39">
                  <c:v>0.19429529850766653</c:v>
                </c:pt>
                <c:pt idx="40">
                  <c:v>0.20618767998587861</c:v>
                </c:pt>
                <c:pt idx="41">
                  <c:v>0.20618767998587861</c:v>
                </c:pt>
                <c:pt idx="42">
                  <c:v>0.20618767998587861</c:v>
                </c:pt>
                <c:pt idx="43">
                  <c:v>0.20618767998587861</c:v>
                </c:pt>
                <c:pt idx="44">
                  <c:v>0.20618767998587861</c:v>
                </c:pt>
                <c:pt idx="45">
                  <c:v>0.22325241189276351</c:v>
                </c:pt>
                <c:pt idx="46">
                  <c:v>0.22325241189276351</c:v>
                </c:pt>
                <c:pt idx="47">
                  <c:v>0.22325241189276351</c:v>
                </c:pt>
                <c:pt idx="48">
                  <c:v>0.23955674572923125</c:v>
                </c:pt>
                <c:pt idx="49">
                  <c:v>0.23955674572923125</c:v>
                </c:pt>
                <c:pt idx="50">
                  <c:v>0.26461535162162209</c:v>
                </c:pt>
                <c:pt idx="51">
                  <c:v>0.32011081860375662</c:v>
                </c:pt>
                <c:pt idx="52">
                  <c:v>0.33724895710600866</c:v>
                </c:pt>
                <c:pt idx="53">
                  <c:v>0.35089034052443335</c:v>
                </c:pt>
                <c:pt idx="54">
                  <c:v>0.37592902234247844</c:v>
                </c:pt>
                <c:pt idx="55">
                  <c:v>0.39369885506373781</c:v>
                </c:pt>
                <c:pt idx="56">
                  <c:v>0.39978354056944776</c:v>
                </c:pt>
                <c:pt idx="57">
                  <c:v>0.40663546698345271</c:v>
                </c:pt>
                <c:pt idx="58">
                  <c:v>0.41257903745990643</c:v>
                </c:pt>
                <c:pt idx="59">
                  <c:v>0.43519918935429869</c:v>
                </c:pt>
                <c:pt idx="60">
                  <c:v>0.50547580058780106</c:v>
                </c:pt>
                <c:pt idx="61">
                  <c:v>0.57266760191197164</c:v>
                </c:pt>
                <c:pt idx="62">
                  <c:v>0.58056730602386064</c:v>
                </c:pt>
                <c:pt idx="63">
                  <c:v>0.60233860032939901</c:v>
                </c:pt>
                <c:pt idx="64">
                  <c:v>0.64284151778253829</c:v>
                </c:pt>
                <c:pt idx="65">
                  <c:v>0.64284151778253829</c:v>
                </c:pt>
                <c:pt idx="66">
                  <c:v>0.64284151778253829</c:v>
                </c:pt>
                <c:pt idx="67">
                  <c:v>0.64284151778253829</c:v>
                </c:pt>
                <c:pt idx="68">
                  <c:v>0.64284151778253829</c:v>
                </c:pt>
                <c:pt idx="69">
                  <c:v>0.64284151778253829</c:v>
                </c:pt>
                <c:pt idx="70">
                  <c:v>0.64284151778253829</c:v>
                </c:pt>
                <c:pt idx="71">
                  <c:v>0.64284151778253829</c:v>
                </c:pt>
                <c:pt idx="72">
                  <c:v>0.64284151778253829</c:v>
                </c:pt>
                <c:pt idx="73">
                  <c:v>0.64284151778253829</c:v>
                </c:pt>
                <c:pt idx="74">
                  <c:v>0.64284151778253829</c:v>
                </c:pt>
                <c:pt idx="75">
                  <c:v>0.64284151778253829</c:v>
                </c:pt>
                <c:pt idx="76">
                  <c:v>0.64284151778253829</c:v>
                </c:pt>
                <c:pt idx="77">
                  <c:v>0.64284151778253829</c:v>
                </c:pt>
                <c:pt idx="78">
                  <c:v>0.64284151778253829</c:v>
                </c:pt>
                <c:pt idx="79">
                  <c:v>0.64284151778253829</c:v>
                </c:pt>
                <c:pt idx="80">
                  <c:v>0.64284151778253829</c:v>
                </c:pt>
                <c:pt idx="81">
                  <c:v>0.66842748162113397</c:v>
                </c:pt>
                <c:pt idx="82">
                  <c:v>0.66842748162113397</c:v>
                </c:pt>
                <c:pt idx="83">
                  <c:v>0.66842748162113397</c:v>
                </c:pt>
                <c:pt idx="84">
                  <c:v>0.66842748162113397</c:v>
                </c:pt>
                <c:pt idx="85">
                  <c:v>0.66893579162374917</c:v>
                </c:pt>
                <c:pt idx="86">
                  <c:v>0.66893579162374917</c:v>
                </c:pt>
                <c:pt idx="87">
                  <c:v>0.66893579162374917</c:v>
                </c:pt>
                <c:pt idx="88">
                  <c:v>0.66893579162374917</c:v>
                </c:pt>
                <c:pt idx="89">
                  <c:v>0.66893579162374917</c:v>
                </c:pt>
                <c:pt idx="90">
                  <c:v>0.66893579162374917</c:v>
                </c:pt>
                <c:pt idx="91">
                  <c:v>0.66893579162374917</c:v>
                </c:pt>
                <c:pt idx="92">
                  <c:v>0.66893579162374917</c:v>
                </c:pt>
                <c:pt idx="93">
                  <c:v>0.66893579162374917</c:v>
                </c:pt>
                <c:pt idx="94">
                  <c:v>0.66893579162374917</c:v>
                </c:pt>
                <c:pt idx="95">
                  <c:v>0.66893579162374917</c:v>
                </c:pt>
                <c:pt idx="96">
                  <c:v>0.66893579162374917</c:v>
                </c:pt>
                <c:pt idx="97">
                  <c:v>0.66893579162374917</c:v>
                </c:pt>
                <c:pt idx="98">
                  <c:v>0.66893579162374917</c:v>
                </c:pt>
                <c:pt idx="99">
                  <c:v>0.66893579162374917</c:v>
                </c:pt>
                <c:pt idx="100">
                  <c:v>0.66893579162374917</c:v>
                </c:pt>
                <c:pt idx="101">
                  <c:v>0.65474639824533609</c:v>
                </c:pt>
                <c:pt idx="102">
                  <c:v>0.64480053072561794</c:v>
                </c:pt>
                <c:pt idx="103">
                  <c:v>0.63164160533790681</c:v>
                </c:pt>
                <c:pt idx="104">
                  <c:v>0.63164160533790681</c:v>
                </c:pt>
                <c:pt idx="105">
                  <c:v>0.63164160533790681</c:v>
                </c:pt>
                <c:pt idx="106">
                  <c:v>0.63164160533790681</c:v>
                </c:pt>
                <c:pt idx="107">
                  <c:v>0.58626832866479506</c:v>
                </c:pt>
                <c:pt idx="108">
                  <c:v>0.58626832866479506</c:v>
                </c:pt>
                <c:pt idx="109">
                  <c:v>0.58626832866479506</c:v>
                </c:pt>
                <c:pt idx="110">
                  <c:v>0.58626832866479506</c:v>
                </c:pt>
                <c:pt idx="111">
                  <c:v>0.56878373453774689</c:v>
                </c:pt>
                <c:pt idx="112">
                  <c:v>0.56878373453774689</c:v>
                </c:pt>
                <c:pt idx="113">
                  <c:v>0.56878373453774689</c:v>
                </c:pt>
                <c:pt idx="114">
                  <c:v>0.56878373453774689</c:v>
                </c:pt>
                <c:pt idx="115">
                  <c:v>0.56878373453774689</c:v>
                </c:pt>
                <c:pt idx="116">
                  <c:v>0.56878373453774689</c:v>
                </c:pt>
                <c:pt idx="117">
                  <c:v>0.56878373453774689</c:v>
                </c:pt>
                <c:pt idx="118">
                  <c:v>0.55110161107289513</c:v>
                </c:pt>
                <c:pt idx="119">
                  <c:v>0.55110161107289513</c:v>
                </c:pt>
                <c:pt idx="120">
                  <c:v>0.55110161107289513</c:v>
                </c:pt>
                <c:pt idx="121">
                  <c:v>0.55110161107289513</c:v>
                </c:pt>
                <c:pt idx="122">
                  <c:v>0.55110161107289513</c:v>
                </c:pt>
                <c:pt idx="123">
                  <c:v>0.55110161107289513</c:v>
                </c:pt>
                <c:pt idx="124">
                  <c:v>0.55110161107289513</c:v>
                </c:pt>
                <c:pt idx="125">
                  <c:v>0.55110161107289513</c:v>
                </c:pt>
                <c:pt idx="126">
                  <c:v>0.55110161107289513</c:v>
                </c:pt>
                <c:pt idx="127">
                  <c:v>0.55110161107289513</c:v>
                </c:pt>
                <c:pt idx="128">
                  <c:v>0.55110161107289513</c:v>
                </c:pt>
                <c:pt idx="129">
                  <c:v>0.55110161107289513</c:v>
                </c:pt>
                <c:pt idx="130">
                  <c:v>0.55110161107289513</c:v>
                </c:pt>
                <c:pt idx="131">
                  <c:v>0.50504879104543343</c:v>
                </c:pt>
                <c:pt idx="132">
                  <c:v>0.48846619198875241</c:v>
                </c:pt>
                <c:pt idx="133">
                  <c:v>0.47932487457297485</c:v>
                </c:pt>
                <c:pt idx="134">
                  <c:v>0.4573915666715857</c:v>
                </c:pt>
                <c:pt idx="135">
                  <c:v>0.41969283974016214</c:v>
                </c:pt>
                <c:pt idx="136">
                  <c:v>0.40764041560539294</c:v>
                </c:pt>
                <c:pt idx="137">
                  <c:v>0.38818918379196665</c:v>
                </c:pt>
                <c:pt idx="138">
                  <c:v>0.34855711767114972</c:v>
                </c:pt>
                <c:pt idx="139">
                  <c:v>0.34855711767114972</c:v>
                </c:pt>
                <c:pt idx="140">
                  <c:v>0.38818918379196665</c:v>
                </c:pt>
                <c:pt idx="141">
                  <c:v>0.40764041560539294</c:v>
                </c:pt>
                <c:pt idx="142">
                  <c:v>0.40981815108835562</c:v>
                </c:pt>
                <c:pt idx="143">
                  <c:v>0.40981815108835562</c:v>
                </c:pt>
                <c:pt idx="144">
                  <c:v>0.40981815108835562</c:v>
                </c:pt>
                <c:pt idx="145">
                  <c:v>0.40981815108835562</c:v>
                </c:pt>
                <c:pt idx="146">
                  <c:v>0.40981815108835562</c:v>
                </c:pt>
                <c:pt idx="147">
                  <c:v>0.40981815108835562</c:v>
                </c:pt>
                <c:pt idx="148">
                  <c:v>0.40981815108835562</c:v>
                </c:pt>
                <c:pt idx="149">
                  <c:v>0.40981815108835562</c:v>
                </c:pt>
                <c:pt idx="150">
                  <c:v>0.40981815108835562</c:v>
                </c:pt>
                <c:pt idx="151">
                  <c:v>0.40981815108835562</c:v>
                </c:pt>
                <c:pt idx="152">
                  <c:v>0.40981815108835562</c:v>
                </c:pt>
                <c:pt idx="153">
                  <c:v>0.40981815108835562</c:v>
                </c:pt>
                <c:pt idx="154">
                  <c:v>0.40981815108835562</c:v>
                </c:pt>
                <c:pt idx="155">
                  <c:v>0.40981815108835562</c:v>
                </c:pt>
              </c:numCache>
            </c:numRef>
          </c:val>
          <c:smooth val="0"/>
          <c:extLst>
            <c:ext xmlns:c16="http://schemas.microsoft.com/office/drawing/2014/chart" uri="{C3380CC4-5D6E-409C-BE32-E72D297353CC}">
              <c16:uniqueId val="{0000003C-F49A-4C62-8244-21979534F0EF}"/>
            </c:ext>
          </c:extLst>
        </c:ser>
        <c:ser>
          <c:idx val="17"/>
          <c:order val="3"/>
          <c:tx>
            <c:strRef>
              <c:f>BASE!$AG$2</c:f>
              <c:strCache>
                <c:ptCount val="1"/>
                <c:pt idx="0">
                  <c:v>Q50</c:v>
                </c:pt>
              </c:strCache>
            </c:strRef>
          </c:tx>
          <c:spPr>
            <a:ln w="22225" cap="rnd">
              <a:solidFill>
                <a:schemeClr val="tx1">
                  <a:lumMod val="65000"/>
                  <a:lumOff val="35000"/>
                </a:schemeClr>
              </a:solidFill>
              <a:prstDash val="sysDash"/>
              <a:round/>
            </a:ln>
            <a:effectLst/>
          </c:spPr>
          <c:marker>
            <c:symbol val="none"/>
          </c:marker>
          <c:cat>
            <c:numRef>
              <c:f>BASE!$AA$1150:$AA$1500</c:f>
              <c:numCache>
                <c:formatCode>m/d/yyyy</c:formatCode>
                <c:ptCount val="351"/>
                <c:pt idx="0">
                  <c:v>45212</c:v>
                </c:pt>
                <c:pt idx="1">
                  <c:v>45219</c:v>
                </c:pt>
                <c:pt idx="2">
                  <c:v>45226</c:v>
                </c:pt>
                <c:pt idx="3">
                  <c:v>45233</c:v>
                </c:pt>
                <c:pt idx="4">
                  <c:v>45240</c:v>
                </c:pt>
                <c:pt idx="5">
                  <c:v>45247</c:v>
                </c:pt>
                <c:pt idx="6">
                  <c:v>45254</c:v>
                </c:pt>
                <c:pt idx="7">
                  <c:v>45261</c:v>
                </c:pt>
                <c:pt idx="8">
                  <c:v>45268</c:v>
                </c:pt>
                <c:pt idx="9">
                  <c:v>45275</c:v>
                </c:pt>
                <c:pt idx="10">
                  <c:v>45282</c:v>
                </c:pt>
                <c:pt idx="11">
                  <c:v>45289</c:v>
                </c:pt>
                <c:pt idx="12">
                  <c:v>45296</c:v>
                </c:pt>
                <c:pt idx="13">
                  <c:v>45303</c:v>
                </c:pt>
                <c:pt idx="14">
                  <c:v>45310</c:v>
                </c:pt>
                <c:pt idx="15">
                  <c:v>45317</c:v>
                </c:pt>
                <c:pt idx="16">
                  <c:v>45324</c:v>
                </c:pt>
                <c:pt idx="17">
                  <c:v>45331</c:v>
                </c:pt>
                <c:pt idx="18">
                  <c:v>45338</c:v>
                </c:pt>
                <c:pt idx="19">
                  <c:v>45345</c:v>
                </c:pt>
                <c:pt idx="20">
                  <c:v>45352</c:v>
                </c:pt>
                <c:pt idx="21">
                  <c:v>45359</c:v>
                </c:pt>
                <c:pt idx="22">
                  <c:v>45366</c:v>
                </c:pt>
                <c:pt idx="23">
                  <c:v>45373</c:v>
                </c:pt>
                <c:pt idx="24">
                  <c:v>45380</c:v>
                </c:pt>
                <c:pt idx="25">
                  <c:v>45387</c:v>
                </c:pt>
                <c:pt idx="26">
                  <c:v>45394</c:v>
                </c:pt>
                <c:pt idx="27">
                  <c:v>45401</c:v>
                </c:pt>
                <c:pt idx="28">
                  <c:v>45408</c:v>
                </c:pt>
                <c:pt idx="29">
                  <c:v>45415</c:v>
                </c:pt>
                <c:pt idx="30">
                  <c:v>45422</c:v>
                </c:pt>
                <c:pt idx="31">
                  <c:v>45429</c:v>
                </c:pt>
                <c:pt idx="32">
                  <c:v>45436</c:v>
                </c:pt>
                <c:pt idx="33">
                  <c:v>45443</c:v>
                </c:pt>
                <c:pt idx="34">
                  <c:v>45450</c:v>
                </c:pt>
                <c:pt idx="35">
                  <c:v>45457</c:v>
                </c:pt>
                <c:pt idx="36">
                  <c:v>45464</c:v>
                </c:pt>
                <c:pt idx="37">
                  <c:v>45471</c:v>
                </c:pt>
                <c:pt idx="38">
                  <c:v>45478</c:v>
                </c:pt>
                <c:pt idx="39">
                  <c:v>45485</c:v>
                </c:pt>
                <c:pt idx="40">
                  <c:v>45492</c:v>
                </c:pt>
                <c:pt idx="41">
                  <c:v>45499</c:v>
                </c:pt>
                <c:pt idx="42">
                  <c:v>45506</c:v>
                </c:pt>
                <c:pt idx="43">
                  <c:v>45513</c:v>
                </c:pt>
                <c:pt idx="44">
                  <c:v>45520</c:v>
                </c:pt>
                <c:pt idx="45">
                  <c:v>45527</c:v>
                </c:pt>
                <c:pt idx="46">
                  <c:v>45534</c:v>
                </c:pt>
                <c:pt idx="47">
                  <c:v>45541</c:v>
                </c:pt>
                <c:pt idx="48">
                  <c:v>45548</c:v>
                </c:pt>
                <c:pt idx="49">
                  <c:v>45555</c:v>
                </c:pt>
                <c:pt idx="50">
                  <c:v>45562</c:v>
                </c:pt>
                <c:pt idx="51">
                  <c:v>45569</c:v>
                </c:pt>
                <c:pt idx="52">
                  <c:v>45576</c:v>
                </c:pt>
                <c:pt idx="53">
                  <c:v>45583</c:v>
                </c:pt>
                <c:pt idx="54">
                  <c:v>45590</c:v>
                </c:pt>
                <c:pt idx="55">
                  <c:v>45597</c:v>
                </c:pt>
                <c:pt idx="56">
                  <c:v>45604</c:v>
                </c:pt>
                <c:pt idx="57">
                  <c:v>45611</c:v>
                </c:pt>
                <c:pt idx="58">
                  <c:v>45618</c:v>
                </c:pt>
                <c:pt idx="59">
                  <c:v>45625</c:v>
                </c:pt>
                <c:pt idx="60">
                  <c:v>45632</c:v>
                </c:pt>
                <c:pt idx="61">
                  <c:v>45639</c:v>
                </c:pt>
                <c:pt idx="62">
                  <c:v>45646</c:v>
                </c:pt>
                <c:pt idx="63">
                  <c:v>45653</c:v>
                </c:pt>
                <c:pt idx="64">
                  <c:v>45660</c:v>
                </c:pt>
                <c:pt idx="65">
                  <c:v>45667</c:v>
                </c:pt>
                <c:pt idx="66">
                  <c:v>45674</c:v>
                </c:pt>
                <c:pt idx="67">
                  <c:v>45681</c:v>
                </c:pt>
                <c:pt idx="68">
                  <c:v>45688</c:v>
                </c:pt>
                <c:pt idx="69">
                  <c:v>45695</c:v>
                </c:pt>
                <c:pt idx="70">
                  <c:v>45702</c:v>
                </c:pt>
                <c:pt idx="71">
                  <c:v>45709</c:v>
                </c:pt>
                <c:pt idx="72">
                  <c:v>45716</c:v>
                </c:pt>
                <c:pt idx="73">
                  <c:v>45723</c:v>
                </c:pt>
                <c:pt idx="74">
                  <c:v>45730</c:v>
                </c:pt>
                <c:pt idx="75">
                  <c:v>45737</c:v>
                </c:pt>
                <c:pt idx="76">
                  <c:v>45744</c:v>
                </c:pt>
                <c:pt idx="77">
                  <c:v>45751</c:v>
                </c:pt>
                <c:pt idx="78">
                  <c:v>45758</c:v>
                </c:pt>
                <c:pt idx="79">
                  <c:v>45765</c:v>
                </c:pt>
                <c:pt idx="80">
                  <c:v>45772</c:v>
                </c:pt>
                <c:pt idx="81">
                  <c:v>45779</c:v>
                </c:pt>
                <c:pt idx="82">
                  <c:v>45786</c:v>
                </c:pt>
                <c:pt idx="83">
                  <c:v>45793</c:v>
                </c:pt>
                <c:pt idx="84">
                  <c:v>45800</c:v>
                </c:pt>
                <c:pt idx="85">
                  <c:v>45807</c:v>
                </c:pt>
                <c:pt idx="86">
                  <c:v>45814</c:v>
                </c:pt>
                <c:pt idx="87">
                  <c:v>45821</c:v>
                </c:pt>
                <c:pt idx="88">
                  <c:v>45828</c:v>
                </c:pt>
                <c:pt idx="89">
                  <c:v>45835</c:v>
                </c:pt>
                <c:pt idx="90">
                  <c:v>45842</c:v>
                </c:pt>
                <c:pt idx="91">
                  <c:v>45849</c:v>
                </c:pt>
                <c:pt idx="92">
                  <c:v>45856</c:v>
                </c:pt>
                <c:pt idx="93">
                  <c:v>45863</c:v>
                </c:pt>
                <c:pt idx="94">
                  <c:v>45870</c:v>
                </c:pt>
                <c:pt idx="95">
                  <c:v>45877</c:v>
                </c:pt>
                <c:pt idx="96">
                  <c:v>45884</c:v>
                </c:pt>
                <c:pt idx="97">
                  <c:v>45891</c:v>
                </c:pt>
                <c:pt idx="98">
                  <c:v>45898</c:v>
                </c:pt>
                <c:pt idx="99">
                  <c:v>45905</c:v>
                </c:pt>
                <c:pt idx="100">
                  <c:v>45912</c:v>
                </c:pt>
                <c:pt idx="101">
                  <c:v>45919</c:v>
                </c:pt>
                <c:pt idx="102">
                  <c:v>45926</c:v>
                </c:pt>
                <c:pt idx="103">
                  <c:v>45933</c:v>
                </c:pt>
                <c:pt idx="104">
                  <c:v>45940</c:v>
                </c:pt>
                <c:pt idx="105">
                  <c:v>45947</c:v>
                </c:pt>
                <c:pt idx="106">
                  <c:v>45954</c:v>
                </c:pt>
                <c:pt idx="107">
                  <c:v>45961</c:v>
                </c:pt>
                <c:pt idx="108">
                  <c:v>45968</c:v>
                </c:pt>
                <c:pt idx="109">
                  <c:v>45975</c:v>
                </c:pt>
                <c:pt idx="110">
                  <c:v>45982</c:v>
                </c:pt>
                <c:pt idx="111">
                  <c:v>45989</c:v>
                </c:pt>
                <c:pt idx="112">
                  <c:v>45996</c:v>
                </c:pt>
                <c:pt idx="113">
                  <c:v>46003</c:v>
                </c:pt>
                <c:pt idx="114">
                  <c:v>46010</c:v>
                </c:pt>
                <c:pt idx="115">
                  <c:v>46017</c:v>
                </c:pt>
                <c:pt idx="116">
                  <c:v>46024</c:v>
                </c:pt>
                <c:pt idx="117">
                  <c:v>46031</c:v>
                </c:pt>
                <c:pt idx="118">
                  <c:v>46038</c:v>
                </c:pt>
                <c:pt idx="119">
                  <c:v>46045</c:v>
                </c:pt>
                <c:pt idx="120">
                  <c:v>46052</c:v>
                </c:pt>
                <c:pt idx="121">
                  <c:v>46059</c:v>
                </c:pt>
                <c:pt idx="122">
                  <c:v>46066</c:v>
                </c:pt>
                <c:pt idx="123">
                  <c:v>46073</c:v>
                </c:pt>
                <c:pt idx="124">
                  <c:v>46080</c:v>
                </c:pt>
                <c:pt idx="125">
                  <c:v>46087</c:v>
                </c:pt>
                <c:pt idx="126">
                  <c:v>46094</c:v>
                </c:pt>
                <c:pt idx="127">
                  <c:v>46101</c:v>
                </c:pt>
                <c:pt idx="128">
                  <c:v>46108</c:v>
                </c:pt>
                <c:pt idx="129">
                  <c:v>46115</c:v>
                </c:pt>
                <c:pt idx="130">
                  <c:v>46122</c:v>
                </c:pt>
                <c:pt idx="131">
                  <c:v>46129</c:v>
                </c:pt>
                <c:pt idx="132">
                  <c:v>46136</c:v>
                </c:pt>
                <c:pt idx="133">
                  <c:v>46143</c:v>
                </c:pt>
                <c:pt idx="134">
                  <c:v>46150</c:v>
                </c:pt>
                <c:pt idx="135">
                  <c:v>46157</c:v>
                </c:pt>
                <c:pt idx="136">
                  <c:v>46164</c:v>
                </c:pt>
                <c:pt idx="137">
                  <c:v>46171</c:v>
                </c:pt>
                <c:pt idx="138">
                  <c:v>46178</c:v>
                </c:pt>
                <c:pt idx="139">
                  <c:v>46185</c:v>
                </c:pt>
                <c:pt idx="140">
                  <c:v>46192</c:v>
                </c:pt>
                <c:pt idx="141">
                  <c:v>46199</c:v>
                </c:pt>
                <c:pt idx="142">
                  <c:v>46206</c:v>
                </c:pt>
                <c:pt idx="143">
                  <c:v>46213</c:v>
                </c:pt>
                <c:pt idx="144">
                  <c:v>46220</c:v>
                </c:pt>
                <c:pt idx="145">
                  <c:v>46227</c:v>
                </c:pt>
                <c:pt idx="146">
                  <c:v>46234</c:v>
                </c:pt>
                <c:pt idx="147">
                  <c:v>46241</c:v>
                </c:pt>
                <c:pt idx="148">
                  <c:v>46248</c:v>
                </c:pt>
                <c:pt idx="149">
                  <c:v>46255</c:v>
                </c:pt>
                <c:pt idx="150">
                  <c:v>46262</c:v>
                </c:pt>
                <c:pt idx="151">
                  <c:v>46269</c:v>
                </c:pt>
                <c:pt idx="152">
                  <c:v>46276</c:v>
                </c:pt>
                <c:pt idx="153">
                  <c:v>46283</c:v>
                </c:pt>
                <c:pt idx="154">
                  <c:v>46290</c:v>
                </c:pt>
                <c:pt idx="155">
                  <c:v>46297</c:v>
                </c:pt>
              </c:numCache>
            </c:numRef>
          </c:cat>
          <c:val>
            <c:numRef>
              <c:f>BASE!$AG$1150:$AG$1500</c:f>
              <c:numCache>
                <c:formatCode>General</c:formatCode>
                <c:ptCount val="351"/>
                <c:pt idx="0">
                  <c:v>-0.8076314590253777</c:v>
                </c:pt>
                <c:pt idx="1">
                  <c:v>-0.7586941688108696</c:v>
                </c:pt>
                <c:pt idx="2">
                  <c:v>-0.7565907875964557</c:v>
                </c:pt>
                <c:pt idx="3">
                  <c:v>-0.74523881693725391</c:v>
                </c:pt>
                <c:pt idx="4">
                  <c:v>-0.69375630533538235</c:v>
                </c:pt>
                <c:pt idx="5">
                  <c:v>-0.65194768868289865</c:v>
                </c:pt>
                <c:pt idx="6">
                  <c:v>-0.64286070330446932</c:v>
                </c:pt>
                <c:pt idx="7">
                  <c:v>-0.60592216866351034</c:v>
                </c:pt>
                <c:pt idx="8">
                  <c:v>-0.533609452078044</c:v>
                </c:pt>
                <c:pt idx="9">
                  <c:v>-0.47013640820576891</c:v>
                </c:pt>
                <c:pt idx="10">
                  <c:v>-0.4284917475740514</c:v>
                </c:pt>
                <c:pt idx="11">
                  <c:v>-0.40455931357419173</c:v>
                </c:pt>
                <c:pt idx="12">
                  <c:v>-0.40455931357419173</c:v>
                </c:pt>
                <c:pt idx="13">
                  <c:v>-0.40455931357419173</c:v>
                </c:pt>
                <c:pt idx="14">
                  <c:v>-0.40455931357419173</c:v>
                </c:pt>
                <c:pt idx="15">
                  <c:v>-0.40455931357419173</c:v>
                </c:pt>
                <c:pt idx="16">
                  <c:v>-0.40455931357419173</c:v>
                </c:pt>
                <c:pt idx="17">
                  <c:v>-0.40455931357419173</c:v>
                </c:pt>
                <c:pt idx="18">
                  <c:v>-0.40455931357419173</c:v>
                </c:pt>
                <c:pt idx="19">
                  <c:v>-0.40455931357419173</c:v>
                </c:pt>
                <c:pt idx="20">
                  <c:v>-0.40455931357419173</c:v>
                </c:pt>
                <c:pt idx="21">
                  <c:v>-0.40455931357419173</c:v>
                </c:pt>
                <c:pt idx="22">
                  <c:v>-0.40455931357419173</c:v>
                </c:pt>
                <c:pt idx="23">
                  <c:v>-0.40455931357419173</c:v>
                </c:pt>
                <c:pt idx="24">
                  <c:v>-0.40455931357419173</c:v>
                </c:pt>
                <c:pt idx="25">
                  <c:v>-0.40455931357419173</c:v>
                </c:pt>
                <c:pt idx="26">
                  <c:v>-0.40455931357419173</c:v>
                </c:pt>
                <c:pt idx="27">
                  <c:v>-0.39335924139939804</c:v>
                </c:pt>
                <c:pt idx="28">
                  <c:v>-0.38885312646343817</c:v>
                </c:pt>
                <c:pt idx="29">
                  <c:v>-0.37526992994623876</c:v>
                </c:pt>
                <c:pt idx="30">
                  <c:v>-0.36495292856944905</c:v>
                </c:pt>
                <c:pt idx="31">
                  <c:v>-0.35284331382637313</c:v>
                </c:pt>
                <c:pt idx="32">
                  <c:v>-0.32609480297731847</c:v>
                </c:pt>
                <c:pt idx="33">
                  <c:v>-0.29854861571553037</c:v>
                </c:pt>
                <c:pt idx="34">
                  <c:v>-0.2780763485484028</c:v>
                </c:pt>
                <c:pt idx="35">
                  <c:v>-0.26709035169454731</c:v>
                </c:pt>
                <c:pt idx="36">
                  <c:v>-0.26709035169454731</c:v>
                </c:pt>
                <c:pt idx="37">
                  <c:v>-0.26709035169454731</c:v>
                </c:pt>
                <c:pt idx="38">
                  <c:v>-0.26709035169454731</c:v>
                </c:pt>
                <c:pt idx="39">
                  <c:v>-0.22433299826318773</c:v>
                </c:pt>
                <c:pt idx="40">
                  <c:v>-0.1977720868445382</c:v>
                </c:pt>
                <c:pt idx="41">
                  <c:v>-0.1977720868445382</c:v>
                </c:pt>
                <c:pt idx="42">
                  <c:v>-0.1977720868445382</c:v>
                </c:pt>
                <c:pt idx="43">
                  <c:v>-0.16860825489972395</c:v>
                </c:pt>
                <c:pt idx="44">
                  <c:v>-0.16860825489972395</c:v>
                </c:pt>
                <c:pt idx="45">
                  <c:v>-0.16860825489972395</c:v>
                </c:pt>
                <c:pt idx="46">
                  <c:v>-0.16860825489972395</c:v>
                </c:pt>
                <c:pt idx="47">
                  <c:v>-0.16860825489972395</c:v>
                </c:pt>
                <c:pt idx="48">
                  <c:v>-0.16860825489972395</c:v>
                </c:pt>
                <c:pt idx="49">
                  <c:v>-0.16860825489972395</c:v>
                </c:pt>
                <c:pt idx="50">
                  <c:v>-0.16860825489972395</c:v>
                </c:pt>
                <c:pt idx="51">
                  <c:v>-3.3897960147251077E-2</c:v>
                </c:pt>
                <c:pt idx="52">
                  <c:v>1.2945673910726986E-2</c:v>
                </c:pt>
                <c:pt idx="53">
                  <c:v>2.850348414021743E-2</c:v>
                </c:pt>
                <c:pt idx="54">
                  <c:v>4.030719126886248E-2</c:v>
                </c:pt>
                <c:pt idx="55">
                  <c:v>8.3139927652115864E-2</c:v>
                </c:pt>
                <c:pt idx="56">
                  <c:v>0.13587437720973078</c:v>
                </c:pt>
                <c:pt idx="57">
                  <c:v>0.1686226661994617</c:v>
                </c:pt>
                <c:pt idx="58">
                  <c:v>0.18941896009683545</c:v>
                </c:pt>
                <c:pt idx="59">
                  <c:v>0.18941896009683545</c:v>
                </c:pt>
                <c:pt idx="60">
                  <c:v>0.18941896009683545</c:v>
                </c:pt>
                <c:pt idx="61">
                  <c:v>0.18941896009683545</c:v>
                </c:pt>
                <c:pt idx="62">
                  <c:v>0.18941896009683545</c:v>
                </c:pt>
                <c:pt idx="63">
                  <c:v>0.18941896009683545</c:v>
                </c:pt>
                <c:pt idx="64">
                  <c:v>0.19734721441564351</c:v>
                </c:pt>
                <c:pt idx="65">
                  <c:v>0.21036806836920996</c:v>
                </c:pt>
                <c:pt idx="66">
                  <c:v>0.2277759786496544</c:v>
                </c:pt>
                <c:pt idx="67">
                  <c:v>0.27600578968503769</c:v>
                </c:pt>
                <c:pt idx="68">
                  <c:v>0.3297753386226735</c:v>
                </c:pt>
                <c:pt idx="69">
                  <c:v>0.357418471010159</c:v>
                </c:pt>
                <c:pt idx="70">
                  <c:v>0.357418471010159</c:v>
                </c:pt>
                <c:pt idx="71">
                  <c:v>0.357418471010159</c:v>
                </c:pt>
                <c:pt idx="72">
                  <c:v>0.357418471010159</c:v>
                </c:pt>
                <c:pt idx="73">
                  <c:v>0.357418471010159</c:v>
                </c:pt>
                <c:pt idx="74">
                  <c:v>0.357418471010159</c:v>
                </c:pt>
                <c:pt idx="75">
                  <c:v>0.357418471010159</c:v>
                </c:pt>
                <c:pt idx="76">
                  <c:v>0.357418471010159</c:v>
                </c:pt>
                <c:pt idx="77">
                  <c:v>0.357418471010159</c:v>
                </c:pt>
                <c:pt idx="78">
                  <c:v>0.357418471010159</c:v>
                </c:pt>
                <c:pt idx="79">
                  <c:v>0.37921720763808531</c:v>
                </c:pt>
                <c:pt idx="80">
                  <c:v>0.39012578835982181</c:v>
                </c:pt>
                <c:pt idx="81">
                  <c:v>0.39510581670239242</c:v>
                </c:pt>
                <c:pt idx="82">
                  <c:v>0.40518535208237477</c:v>
                </c:pt>
                <c:pt idx="83">
                  <c:v>0.41575799563571003</c:v>
                </c:pt>
                <c:pt idx="84">
                  <c:v>0.43208674996071572</c:v>
                </c:pt>
                <c:pt idx="85">
                  <c:v>0.46066757521603002</c:v>
                </c:pt>
                <c:pt idx="86">
                  <c:v>0.47642267788054571</c:v>
                </c:pt>
                <c:pt idx="87">
                  <c:v>0.47642267788054571</c:v>
                </c:pt>
                <c:pt idx="88">
                  <c:v>0.47642267788054571</c:v>
                </c:pt>
                <c:pt idx="89">
                  <c:v>0.47642267788054571</c:v>
                </c:pt>
                <c:pt idx="90">
                  <c:v>0.47642267788054571</c:v>
                </c:pt>
                <c:pt idx="91">
                  <c:v>0.47642267788054571</c:v>
                </c:pt>
                <c:pt idx="92">
                  <c:v>0.47642267788054571</c:v>
                </c:pt>
                <c:pt idx="93">
                  <c:v>0.47642267788054571</c:v>
                </c:pt>
                <c:pt idx="94">
                  <c:v>0.47642267788054571</c:v>
                </c:pt>
                <c:pt idx="95">
                  <c:v>0.47642267788054571</c:v>
                </c:pt>
                <c:pt idx="96">
                  <c:v>0.47642267788054571</c:v>
                </c:pt>
                <c:pt idx="97">
                  <c:v>0.47642267788054571</c:v>
                </c:pt>
                <c:pt idx="98">
                  <c:v>0.47642267788054571</c:v>
                </c:pt>
                <c:pt idx="99">
                  <c:v>0.46066757521603002</c:v>
                </c:pt>
                <c:pt idx="100">
                  <c:v>0.4287797185100537</c:v>
                </c:pt>
                <c:pt idx="101">
                  <c:v>0.40020532373980422</c:v>
                </c:pt>
                <c:pt idx="102">
                  <c:v>0.37921720763808531</c:v>
                </c:pt>
                <c:pt idx="103">
                  <c:v>0.35396115765614372</c:v>
                </c:pt>
                <c:pt idx="104">
                  <c:v>0.33510116650796162</c:v>
                </c:pt>
                <c:pt idx="105">
                  <c:v>0.31004849890514674</c:v>
                </c:pt>
                <c:pt idx="106">
                  <c:v>0.28466829872936589</c:v>
                </c:pt>
                <c:pt idx="107">
                  <c:v>0.27757872076082279</c:v>
                </c:pt>
                <c:pt idx="108">
                  <c:v>0.27757872076082279</c:v>
                </c:pt>
                <c:pt idx="109">
                  <c:v>0.27757872076082279</c:v>
                </c:pt>
                <c:pt idx="110">
                  <c:v>0.27757872076082279</c:v>
                </c:pt>
                <c:pt idx="111">
                  <c:v>0.27757872076082279</c:v>
                </c:pt>
                <c:pt idx="112">
                  <c:v>0.27757872076082279</c:v>
                </c:pt>
                <c:pt idx="113">
                  <c:v>0.27757872076082279</c:v>
                </c:pt>
                <c:pt idx="114">
                  <c:v>0.27757872076082279</c:v>
                </c:pt>
                <c:pt idx="115">
                  <c:v>0.27757872076082279</c:v>
                </c:pt>
                <c:pt idx="116">
                  <c:v>0.27757872076082279</c:v>
                </c:pt>
                <c:pt idx="117">
                  <c:v>0.27757872076082279</c:v>
                </c:pt>
                <c:pt idx="118">
                  <c:v>0.27757872076082279</c:v>
                </c:pt>
                <c:pt idx="119">
                  <c:v>0.27244758871773056</c:v>
                </c:pt>
                <c:pt idx="120">
                  <c:v>0.27244758871773056</c:v>
                </c:pt>
                <c:pt idx="121">
                  <c:v>0.27244758871773056</c:v>
                </c:pt>
                <c:pt idx="122">
                  <c:v>0.27164668257806157</c:v>
                </c:pt>
                <c:pt idx="123">
                  <c:v>0.27164668257806157</c:v>
                </c:pt>
                <c:pt idx="124">
                  <c:v>0.27164668257806157</c:v>
                </c:pt>
                <c:pt idx="125">
                  <c:v>0.27164668257806157</c:v>
                </c:pt>
                <c:pt idx="126">
                  <c:v>0.27164668257806157</c:v>
                </c:pt>
                <c:pt idx="127">
                  <c:v>0.27164668257806157</c:v>
                </c:pt>
                <c:pt idx="128">
                  <c:v>0.27164668257806157</c:v>
                </c:pt>
                <c:pt idx="129">
                  <c:v>0.27164668257806157</c:v>
                </c:pt>
                <c:pt idx="130">
                  <c:v>0.26154692378241029</c:v>
                </c:pt>
                <c:pt idx="131">
                  <c:v>0.24897640137239441</c:v>
                </c:pt>
                <c:pt idx="132">
                  <c:v>0.23163207295195426</c:v>
                </c:pt>
                <c:pt idx="133">
                  <c:v>0.21584339434892752</c:v>
                </c:pt>
                <c:pt idx="134">
                  <c:v>0.20220936009363399</c:v>
                </c:pt>
                <c:pt idx="135">
                  <c:v>0.16903768452381038</c:v>
                </c:pt>
                <c:pt idx="136">
                  <c:v>0.14358309655519175</c:v>
                </c:pt>
                <c:pt idx="137">
                  <c:v>0.11380096295494505</c:v>
                </c:pt>
                <c:pt idx="138">
                  <c:v>0.11380096295494505</c:v>
                </c:pt>
                <c:pt idx="139">
                  <c:v>0.11380096295494505</c:v>
                </c:pt>
                <c:pt idx="140">
                  <c:v>0.11380096295494505</c:v>
                </c:pt>
                <c:pt idx="141">
                  <c:v>0.11380096295494505</c:v>
                </c:pt>
                <c:pt idx="142">
                  <c:v>0.11380096295494505</c:v>
                </c:pt>
                <c:pt idx="143">
                  <c:v>0.11871739314264422</c:v>
                </c:pt>
                <c:pt idx="144">
                  <c:v>0.18267171877910393</c:v>
                </c:pt>
                <c:pt idx="145">
                  <c:v>0.21707126982300101</c:v>
                </c:pt>
                <c:pt idx="146">
                  <c:v>0.21707126982300101</c:v>
                </c:pt>
                <c:pt idx="147">
                  <c:v>0.21707126982300101</c:v>
                </c:pt>
                <c:pt idx="148">
                  <c:v>0.18267171877910393</c:v>
                </c:pt>
                <c:pt idx="149">
                  <c:v>0.13377584543989762</c:v>
                </c:pt>
                <c:pt idx="150">
                  <c:v>0.13377584543989762</c:v>
                </c:pt>
                <c:pt idx="151">
                  <c:v>0.13377584543989762</c:v>
                </c:pt>
                <c:pt idx="152">
                  <c:v>0.13377584543989762</c:v>
                </c:pt>
                <c:pt idx="153">
                  <c:v>0.13377584543989762</c:v>
                </c:pt>
                <c:pt idx="154">
                  <c:v>0.13377584543989762</c:v>
                </c:pt>
                <c:pt idx="155">
                  <c:v>0.13377584543989762</c:v>
                </c:pt>
              </c:numCache>
            </c:numRef>
          </c:val>
          <c:smooth val="0"/>
          <c:extLst>
            <c:ext xmlns:c16="http://schemas.microsoft.com/office/drawing/2014/chart" uri="{C3380CC4-5D6E-409C-BE32-E72D297353CC}">
              <c16:uniqueId val="{0000003F-F49A-4C62-8244-21979534F0EF}"/>
            </c:ext>
          </c:extLst>
        </c:ser>
        <c:ser>
          <c:idx val="23"/>
          <c:order val="4"/>
          <c:tx>
            <c:strRef>
              <c:f>BASE!$AH$2</c:f>
              <c:strCache>
                <c:ptCount val="1"/>
                <c:pt idx="0">
                  <c:v>Q25</c:v>
                </c:pt>
              </c:strCache>
            </c:strRef>
          </c:tx>
          <c:spPr>
            <a:ln w="22225" cap="rnd">
              <a:solidFill>
                <a:schemeClr val="tx2">
                  <a:lumMod val="40000"/>
                  <a:lumOff val="60000"/>
                </a:schemeClr>
              </a:solidFill>
              <a:prstDash val="sysDash"/>
              <a:round/>
            </a:ln>
            <a:effectLst/>
          </c:spPr>
          <c:marker>
            <c:symbol val="none"/>
          </c:marker>
          <c:cat>
            <c:numRef>
              <c:f>BASE!$AA$1150:$AA$1500</c:f>
              <c:numCache>
                <c:formatCode>m/d/yyyy</c:formatCode>
                <c:ptCount val="351"/>
                <c:pt idx="0">
                  <c:v>45212</c:v>
                </c:pt>
                <c:pt idx="1">
                  <c:v>45219</c:v>
                </c:pt>
                <c:pt idx="2">
                  <c:v>45226</c:v>
                </c:pt>
                <c:pt idx="3">
                  <c:v>45233</c:v>
                </c:pt>
                <c:pt idx="4">
                  <c:v>45240</c:v>
                </c:pt>
                <c:pt idx="5">
                  <c:v>45247</c:v>
                </c:pt>
                <c:pt idx="6">
                  <c:v>45254</c:v>
                </c:pt>
                <c:pt idx="7">
                  <c:v>45261</c:v>
                </c:pt>
                <c:pt idx="8">
                  <c:v>45268</c:v>
                </c:pt>
                <c:pt idx="9">
                  <c:v>45275</c:v>
                </c:pt>
                <c:pt idx="10">
                  <c:v>45282</c:v>
                </c:pt>
                <c:pt idx="11">
                  <c:v>45289</c:v>
                </c:pt>
                <c:pt idx="12">
                  <c:v>45296</c:v>
                </c:pt>
                <c:pt idx="13">
                  <c:v>45303</c:v>
                </c:pt>
                <c:pt idx="14">
                  <c:v>45310</c:v>
                </c:pt>
                <c:pt idx="15">
                  <c:v>45317</c:v>
                </c:pt>
                <c:pt idx="16">
                  <c:v>45324</c:v>
                </c:pt>
                <c:pt idx="17">
                  <c:v>45331</c:v>
                </c:pt>
                <c:pt idx="18">
                  <c:v>45338</c:v>
                </c:pt>
                <c:pt idx="19">
                  <c:v>45345</c:v>
                </c:pt>
                <c:pt idx="20">
                  <c:v>45352</c:v>
                </c:pt>
                <c:pt idx="21">
                  <c:v>45359</c:v>
                </c:pt>
                <c:pt idx="22">
                  <c:v>45366</c:v>
                </c:pt>
                <c:pt idx="23">
                  <c:v>45373</c:v>
                </c:pt>
                <c:pt idx="24">
                  <c:v>45380</c:v>
                </c:pt>
                <c:pt idx="25">
                  <c:v>45387</c:v>
                </c:pt>
                <c:pt idx="26">
                  <c:v>45394</c:v>
                </c:pt>
                <c:pt idx="27">
                  <c:v>45401</c:v>
                </c:pt>
                <c:pt idx="28">
                  <c:v>45408</c:v>
                </c:pt>
                <c:pt idx="29">
                  <c:v>45415</c:v>
                </c:pt>
                <c:pt idx="30">
                  <c:v>45422</c:v>
                </c:pt>
                <c:pt idx="31">
                  <c:v>45429</c:v>
                </c:pt>
                <c:pt idx="32">
                  <c:v>45436</c:v>
                </c:pt>
                <c:pt idx="33">
                  <c:v>45443</c:v>
                </c:pt>
                <c:pt idx="34">
                  <c:v>45450</c:v>
                </c:pt>
                <c:pt idx="35">
                  <c:v>45457</c:v>
                </c:pt>
                <c:pt idx="36">
                  <c:v>45464</c:v>
                </c:pt>
                <c:pt idx="37">
                  <c:v>45471</c:v>
                </c:pt>
                <c:pt idx="38">
                  <c:v>45478</c:v>
                </c:pt>
                <c:pt idx="39">
                  <c:v>45485</c:v>
                </c:pt>
                <c:pt idx="40">
                  <c:v>45492</c:v>
                </c:pt>
                <c:pt idx="41">
                  <c:v>45499</c:v>
                </c:pt>
                <c:pt idx="42">
                  <c:v>45506</c:v>
                </c:pt>
                <c:pt idx="43">
                  <c:v>45513</c:v>
                </c:pt>
                <c:pt idx="44">
                  <c:v>45520</c:v>
                </c:pt>
                <c:pt idx="45">
                  <c:v>45527</c:v>
                </c:pt>
                <c:pt idx="46">
                  <c:v>45534</c:v>
                </c:pt>
                <c:pt idx="47">
                  <c:v>45541</c:v>
                </c:pt>
                <c:pt idx="48">
                  <c:v>45548</c:v>
                </c:pt>
                <c:pt idx="49">
                  <c:v>45555</c:v>
                </c:pt>
                <c:pt idx="50">
                  <c:v>45562</c:v>
                </c:pt>
                <c:pt idx="51">
                  <c:v>45569</c:v>
                </c:pt>
                <c:pt idx="52">
                  <c:v>45576</c:v>
                </c:pt>
                <c:pt idx="53">
                  <c:v>45583</c:v>
                </c:pt>
                <c:pt idx="54">
                  <c:v>45590</c:v>
                </c:pt>
                <c:pt idx="55">
                  <c:v>45597</c:v>
                </c:pt>
                <c:pt idx="56">
                  <c:v>45604</c:v>
                </c:pt>
                <c:pt idx="57">
                  <c:v>45611</c:v>
                </c:pt>
                <c:pt idx="58">
                  <c:v>45618</c:v>
                </c:pt>
                <c:pt idx="59">
                  <c:v>45625</c:v>
                </c:pt>
                <c:pt idx="60">
                  <c:v>45632</c:v>
                </c:pt>
                <c:pt idx="61">
                  <c:v>45639</c:v>
                </c:pt>
                <c:pt idx="62">
                  <c:v>45646</c:v>
                </c:pt>
                <c:pt idx="63">
                  <c:v>45653</c:v>
                </c:pt>
                <c:pt idx="64">
                  <c:v>45660</c:v>
                </c:pt>
                <c:pt idx="65">
                  <c:v>45667</c:v>
                </c:pt>
                <c:pt idx="66">
                  <c:v>45674</c:v>
                </c:pt>
                <c:pt idx="67">
                  <c:v>45681</c:v>
                </c:pt>
                <c:pt idx="68">
                  <c:v>45688</c:v>
                </c:pt>
                <c:pt idx="69">
                  <c:v>45695</c:v>
                </c:pt>
                <c:pt idx="70">
                  <c:v>45702</c:v>
                </c:pt>
                <c:pt idx="71">
                  <c:v>45709</c:v>
                </c:pt>
                <c:pt idx="72">
                  <c:v>45716</c:v>
                </c:pt>
                <c:pt idx="73">
                  <c:v>45723</c:v>
                </c:pt>
                <c:pt idx="74">
                  <c:v>45730</c:v>
                </c:pt>
                <c:pt idx="75">
                  <c:v>45737</c:v>
                </c:pt>
                <c:pt idx="76">
                  <c:v>45744</c:v>
                </c:pt>
                <c:pt idx="77">
                  <c:v>45751</c:v>
                </c:pt>
                <c:pt idx="78">
                  <c:v>45758</c:v>
                </c:pt>
                <c:pt idx="79">
                  <c:v>45765</c:v>
                </c:pt>
                <c:pt idx="80">
                  <c:v>45772</c:v>
                </c:pt>
                <c:pt idx="81">
                  <c:v>45779</c:v>
                </c:pt>
                <c:pt idx="82">
                  <c:v>45786</c:v>
                </c:pt>
                <c:pt idx="83">
                  <c:v>45793</c:v>
                </c:pt>
                <c:pt idx="84">
                  <c:v>45800</c:v>
                </c:pt>
                <c:pt idx="85">
                  <c:v>45807</c:v>
                </c:pt>
                <c:pt idx="86">
                  <c:v>45814</c:v>
                </c:pt>
                <c:pt idx="87">
                  <c:v>45821</c:v>
                </c:pt>
                <c:pt idx="88">
                  <c:v>45828</c:v>
                </c:pt>
                <c:pt idx="89">
                  <c:v>45835</c:v>
                </c:pt>
                <c:pt idx="90">
                  <c:v>45842</c:v>
                </c:pt>
                <c:pt idx="91">
                  <c:v>45849</c:v>
                </c:pt>
                <c:pt idx="92">
                  <c:v>45856</c:v>
                </c:pt>
                <c:pt idx="93">
                  <c:v>45863</c:v>
                </c:pt>
                <c:pt idx="94">
                  <c:v>45870</c:v>
                </c:pt>
                <c:pt idx="95">
                  <c:v>45877</c:v>
                </c:pt>
                <c:pt idx="96">
                  <c:v>45884</c:v>
                </c:pt>
                <c:pt idx="97">
                  <c:v>45891</c:v>
                </c:pt>
                <c:pt idx="98">
                  <c:v>45898</c:v>
                </c:pt>
                <c:pt idx="99">
                  <c:v>45905</c:v>
                </c:pt>
                <c:pt idx="100">
                  <c:v>45912</c:v>
                </c:pt>
                <c:pt idx="101">
                  <c:v>45919</c:v>
                </c:pt>
                <c:pt idx="102">
                  <c:v>45926</c:v>
                </c:pt>
                <c:pt idx="103">
                  <c:v>45933</c:v>
                </c:pt>
                <c:pt idx="104">
                  <c:v>45940</c:v>
                </c:pt>
                <c:pt idx="105">
                  <c:v>45947</c:v>
                </c:pt>
                <c:pt idx="106">
                  <c:v>45954</c:v>
                </c:pt>
                <c:pt idx="107">
                  <c:v>45961</c:v>
                </c:pt>
                <c:pt idx="108">
                  <c:v>45968</c:v>
                </c:pt>
                <c:pt idx="109">
                  <c:v>45975</c:v>
                </c:pt>
                <c:pt idx="110">
                  <c:v>45982</c:v>
                </c:pt>
                <c:pt idx="111">
                  <c:v>45989</c:v>
                </c:pt>
                <c:pt idx="112">
                  <c:v>45996</c:v>
                </c:pt>
                <c:pt idx="113">
                  <c:v>46003</c:v>
                </c:pt>
                <c:pt idx="114">
                  <c:v>46010</c:v>
                </c:pt>
                <c:pt idx="115">
                  <c:v>46017</c:v>
                </c:pt>
                <c:pt idx="116">
                  <c:v>46024</c:v>
                </c:pt>
                <c:pt idx="117">
                  <c:v>46031</c:v>
                </c:pt>
                <c:pt idx="118">
                  <c:v>46038</c:v>
                </c:pt>
                <c:pt idx="119">
                  <c:v>46045</c:v>
                </c:pt>
                <c:pt idx="120">
                  <c:v>46052</c:v>
                </c:pt>
                <c:pt idx="121">
                  <c:v>46059</c:v>
                </c:pt>
                <c:pt idx="122">
                  <c:v>46066</c:v>
                </c:pt>
                <c:pt idx="123">
                  <c:v>46073</c:v>
                </c:pt>
                <c:pt idx="124">
                  <c:v>46080</c:v>
                </c:pt>
                <c:pt idx="125">
                  <c:v>46087</c:v>
                </c:pt>
                <c:pt idx="126">
                  <c:v>46094</c:v>
                </c:pt>
                <c:pt idx="127">
                  <c:v>46101</c:v>
                </c:pt>
                <c:pt idx="128">
                  <c:v>46108</c:v>
                </c:pt>
                <c:pt idx="129">
                  <c:v>46115</c:v>
                </c:pt>
                <c:pt idx="130">
                  <c:v>46122</c:v>
                </c:pt>
                <c:pt idx="131">
                  <c:v>46129</c:v>
                </c:pt>
                <c:pt idx="132">
                  <c:v>46136</c:v>
                </c:pt>
                <c:pt idx="133">
                  <c:v>46143</c:v>
                </c:pt>
                <c:pt idx="134">
                  <c:v>46150</c:v>
                </c:pt>
                <c:pt idx="135">
                  <c:v>46157</c:v>
                </c:pt>
                <c:pt idx="136">
                  <c:v>46164</c:v>
                </c:pt>
                <c:pt idx="137">
                  <c:v>46171</c:v>
                </c:pt>
                <c:pt idx="138">
                  <c:v>46178</c:v>
                </c:pt>
                <c:pt idx="139">
                  <c:v>46185</c:v>
                </c:pt>
                <c:pt idx="140">
                  <c:v>46192</c:v>
                </c:pt>
                <c:pt idx="141">
                  <c:v>46199</c:v>
                </c:pt>
                <c:pt idx="142">
                  <c:v>46206</c:v>
                </c:pt>
                <c:pt idx="143">
                  <c:v>46213</c:v>
                </c:pt>
                <c:pt idx="144">
                  <c:v>46220</c:v>
                </c:pt>
                <c:pt idx="145">
                  <c:v>46227</c:v>
                </c:pt>
                <c:pt idx="146">
                  <c:v>46234</c:v>
                </c:pt>
                <c:pt idx="147">
                  <c:v>46241</c:v>
                </c:pt>
                <c:pt idx="148">
                  <c:v>46248</c:v>
                </c:pt>
                <c:pt idx="149">
                  <c:v>46255</c:v>
                </c:pt>
                <c:pt idx="150">
                  <c:v>46262</c:v>
                </c:pt>
                <c:pt idx="151">
                  <c:v>46269</c:v>
                </c:pt>
                <c:pt idx="152">
                  <c:v>46276</c:v>
                </c:pt>
                <c:pt idx="153">
                  <c:v>46283</c:v>
                </c:pt>
                <c:pt idx="154">
                  <c:v>46290</c:v>
                </c:pt>
                <c:pt idx="155">
                  <c:v>46297</c:v>
                </c:pt>
              </c:numCache>
            </c:numRef>
          </c:cat>
          <c:val>
            <c:numRef>
              <c:f>BASE!$AH$1150:$AH$1500</c:f>
              <c:numCache>
                <c:formatCode>General</c:formatCode>
                <c:ptCount val="351"/>
                <c:pt idx="0">
                  <c:v>-1.1857579831611054</c:v>
                </c:pt>
                <c:pt idx="1">
                  <c:v>-1.178800319667392</c:v>
                </c:pt>
                <c:pt idx="2">
                  <c:v>-1.178800319667392</c:v>
                </c:pt>
                <c:pt idx="3">
                  <c:v>-1.178800319667392</c:v>
                </c:pt>
                <c:pt idx="4">
                  <c:v>-1.178800319667392</c:v>
                </c:pt>
                <c:pt idx="5">
                  <c:v>-1.1734819352274344</c:v>
                </c:pt>
                <c:pt idx="6">
                  <c:v>-1.1371410378052045</c:v>
                </c:pt>
                <c:pt idx="7">
                  <c:v>-1.1371410378052045</c:v>
                </c:pt>
                <c:pt idx="8">
                  <c:v>-1.1371410378052045</c:v>
                </c:pt>
                <c:pt idx="9">
                  <c:v>-1.1371410378052045</c:v>
                </c:pt>
                <c:pt idx="10">
                  <c:v>-1.0542807309706554</c:v>
                </c:pt>
                <c:pt idx="11">
                  <c:v>-1.0542807309706554</c:v>
                </c:pt>
                <c:pt idx="12">
                  <c:v>-1.0062257438447344</c:v>
                </c:pt>
                <c:pt idx="13">
                  <c:v>-0.9886431459410685</c:v>
                </c:pt>
                <c:pt idx="14">
                  <c:v>-0.9886431459410685</c:v>
                </c:pt>
                <c:pt idx="15">
                  <c:v>-0.9521949137820761</c:v>
                </c:pt>
                <c:pt idx="16">
                  <c:v>-0.9214739009969517</c:v>
                </c:pt>
                <c:pt idx="17">
                  <c:v>-0.90619356075211577</c:v>
                </c:pt>
                <c:pt idx="18">
                  <c:v>-0.90619356075211577</c:v>
                </c:pt>
                <c:pt idx="19">
                  <c:v>-0.90619356075211577</c:v>
                </c:pt>
                <c:pt idx="20">
                  <c:v>-0.90619356075211577</c:v>
                </c:pt>
                <c:pt idx="21">
                  <c:v>-0.90619356075211577</c:v>
                </c:pt>
                <c:pt idx="22">
                  <c:v>-0.90619356075211577</c:v>
                </c:pt>
                <c:pt idx="23">
                  <c:v>-0.89923525021954087</c:v>
                </c:pt>
                <c:pt idx="24">
                  <c:v>-0.85990737791489158</c:v>
                </c:pt>
                <c:pt idx="25">
                  <c:v>-0.78128638162782971</c:v>
                </c:pt>
                <c:pt idx="26">
                  <c:v>-0.75835653341457487</c:v>
                </c:pt>
                <c:pt idx="27">
                  <c:v>-0.75835653341457487</c:v>
                </c:pt>
                <c:pt idx="28">
                  <c:v>-0.75835653341457487</c:v>
                </c:pt>
                <c:pt idx="29">
                  <c:v>-0.75619387292944784</c:v>
                </c:pt>
                <c:pt idx="30">
                  <c:v>-0.67804462328645854</c:v>
                </c:pt>
                <c:pt idx="31">
                  <c:v>-0.67804462328645854</c:v>
                </c:pt>
                <c:pt idx="32">
                  <c:v>-0.66441414521881459</c:v>
                </c:pt>
                <c:pt idx="33">
                  <c:v>-0.62226187339303607</c:v>
                </c:pt>
                <c:pt idx="34">
                  <c:v>-0.55594507034061513</c:v>
                </c:pt>
                <c:pt idx="35">
                  <c:v>-0.55594507034061513</c:v>
                </c:pt>
                <c:pt idx="36">
                  <c:v>-0.55594507034061513</c:v>
                </c:pt>
                <c:pt idx="37">
                  <c:v>-0.55594507034061513</c:v>
                </c:pt>
                <c:pt idx="38">
                  <c:v>-0.55594507034061513</c:v>
                </c:pt>
                <c:pt idx="39">
                  <c:v>-0.55594507034061513</c:v>
                </c:pt>
                <c:pt idx="40">
                  <c:v>-0.55594507034061513</c:v>
                </c:pt>
                <c:pt idx="41">
                  <c:v>-0.55594507034061513</c:v>
                </c:pt>
                <c:pt idx="42">
                  <c:v>-0.55594507034061513</c:v>
                </c:pt>
                <c:pt idx="43">
                  <c:v>-0.55594507034061513</c:v>
                </c:pt>
                <c:pt idx="44">
                  <c:v>-0.55594507034061513</c:v>
                </c:pt>
                <c:pt idx="45">
                  <c:v>-0.55594507034061513</c:v>
                </c:pt>
                <c:pt idx="46">
                  <c:v>-0.55594507034061513</c:v>
                </c:pt>
                <c:pt idx="47">
                  <c:v>-0.55594507034061513</c:v>
                </c:pt>
                <c:pt idx="48">
                  <c:v>-0.55594507034061513</c:v>
                </c:pt>
                <c:pt idx="49">
                  <c:v>-0.55594507034061513</c:v>
                </c:pt>
                <c:pt idx="50">
                  <c:v>-0.55594507034061513</c:v>
                </c:pt>
                <c:pt idx="51">
                  <c:v>-0.5270523075846234</c:v>
                </c:pt>
                <c:pt idx="52">
                  <c:v>-0.5270523075846234</c:v>
                </c:pt>
                <c:pt idx="53">
                  <c:v>-0.5270523075846234</c:v>
                </c:pt>
                <c:pt idx="54">
                  <c:v>-0.5270523075846234</c:v>
                </c:pt>
                <c:pt idx="55">
                  <c:v>-0.50805684995651057</c:v>
                </c:pt>
                <c:pt idx="56">
                  <c:v>-0.50805684995651057</c:v>
                </c:pt>
                <c:pt idx="57">
                  <c:v>-0.50805684995651057</c:v>
                </c:pt>
                <c:pt idx="58">
                  <c:v>-0.50805684995651057</c:v>
                </c:pt>
                <c:pt idx="59">
                  <c:v>-0.50805684995651057</c:v>
                </c:pt>
                <c:pt idx="60">
                  <c:v>-0.50805684995651057</c:v>
                </c:pt>
                <c:pt idx="61">
                  <c:v>-0.50805684995651057</c:v>
                </c:pt>
                <c:pt idx="62">
                  <c:v>-0.50805684995651057</c:v>
                </c:pt>
                <c:pt idx="63">
                  <c:v>-0.50805684995651057</c:v>
                </c:pt>
                <c:pt idx="64">
                  <c:v>-0.42475202686408275</c:v>
                </c:pt>
                <c:pt idx="65">
                  <c:v>-0.40161983619971608</c:v>
                </c:pt>
                <c:pt idx="66">
                  <c:v>-0.37080545338157178</c:v>
                </c:pt>
                <c:pt idx="67">
                  <c:v>-0.28992930372784681</c:v>
                </c:pt>
                <c:pt idx="68">
                  <c:v>-0.1201386434771039</c:v>
                </c:pt>
                <c:pt idx="69">
                  <c:v>-1.5012424193634702E-2</c:v>
                </c:pt>
                <c:pt idx="70">
                  <c:v>1.7481954986099644E-2</c:v>
                </c:pt>
                <c:pt idx="71">
                  <c:v>3.1746108179589991E-2</c:v>
                </c:pt>
                <c:pt idx="72">
                  <c:v>4.2966420793812445E-2</c:v>
                </c:pt>
                <c:pt idx="73">
                  <c:v>6.7958825050567481E-2</c:v>
                </c:pt>
                <c:pt idx="74">
                  <c:v>0.10341867169867217</c:v>
                </c:pt>
                <c:pt idx="75">
                  <c:v>0.11867994291967307</c:v>
                </c:pt>
                <c:pt idx="76">
                  <c:v>0.14348446332186152</c:v>
                </c:pt>
                <c:pt idx="77">
                  <c:v>0.16648747889634408</c:v>
                </c:pt>
                <c:pt idx="78">
                  <c:v>0.1793111198178072</c:v>
                </c:pt>
                <c:pt idx="79">
                  <c:v>0.18508192254765121</c:v>
                </c:pt>
                <c:pt idx="80">
                  <c:v>0.18703213628902002</c:v>
                </c:pt>
                <c:pt idx="81">
                  <c:v>0.18790572925048046</c:v>
                </c:pt>
                <c:pt idx="82">
                  <c:v>0.19154010261084969</c:v>
                </c:pt>
                <c:pt idx="83">
                  <c:v>0.19967725300909539</c:v>
                </c:pt>
                <c:pt idx="84">
                  <c:v>0.21454845675254131</c:v>
                </c:pt>
                <c:pt idx="85">
                  <c:v>0.23229954540654529</c:v>
                </c:pt>
                <c:pt idx="86">
                  <c:v>0.23229954540654529</c:v>
                </c:pt>
                <c:pt idx="87">
                  <c:v>0.2377696900623272</c:v>
                </c:pt>
                <c:pt idx="88">
                  <c:v>0.2377696900623272</c:v>
                </c:pt>
                <c:pt idx="89">
                  <c:v>0.21775735332253901</c:v>
                </c:pt>
                <c:pt idx="90">
                  <c:v>0.21163398131254044</c:v>
                </c:pt>
                <c:pt idx="91">
                  <c:v>0.21163398131254044</c:v>
                </c:pt>
                <c:pt idx="92">
                  <c:v>0.20930394271908853</c:v>
                </c:pt>
                <c:pt idx="93">
                  <c:v>0.20930394271908853</c:v>
                </c:pt>
                <c:pt idx="94">
                  <c:v>0.23679819824899356</c:v>
                </c:pt>
                <c:pt idx="95">
                  <c:v>0.24967858533493426</c:v>
                </c:pt>
                <c:pt idx="96">
                  <c:v>0.26668220584967411</c:v>
                </c:pt>
                <c:pt idx="97">
                  <c:v>0.24967858533493426</c:v>
                </c:pt>
                <c:pt idx="98">
                  <c:v>0.23729845648218828</c:v>
                </c:pt>
                <c:pt idx="99">
                  <c:v>0.21634365258212221</c:v>
                </c:pt>
                <c:pt idx="100">
                  <c:v>0.20852611898808607</c:v>
                </c:pt>
                <c:pt idx="101">
                  <c:v>0.18920663141784227</c:v>
                </c:pt>
                <c:pt idx="102">
                  <c:v>0.18790572925048046</c:v>
                </c:pt>
                <c:pt idx="103">
                  <c:v>0.18596327587174008</c:v>
                </c:pt>
                <c:pt idx="104">
                  <c:v>0.1793111198178072</c:v>
                </c:pt>
                <c:pt idx="105">
                  <c:v>0.16338050812971916</c:v>
                </c:pt>
                <c:pt idx="106">
                  <c:v>0.1321892889561905</c:v>
                </c:pt>
                <c:pt idx="107">
                  <c:v>0.10680168242731258</c:v>
                </c:pt>
                <c:pt idx="108">
                  <c:v>0.10680168242731258</c:v>
                </c:pt>
                <c:pt idx="109">
                  <c:v>0.10680168242731258</c:v>
                </c:pt>
                <c:pt idx="110">
                  <c:v>0.10680168242731258</c:v>
                </c:pt>
                <c:pt idx="111">
                  <c:v>0.10680168242731258</c:v>
                </c:pt>
                <c:pt idx="112">
                  <c:v>0.10680168242731258</c:v>
                </c:pt>
                <c:pt idx="113">
                  <c:v>0.10680168242731258</c:v>
                </c:pt>
                <c:pt idx="114">
                  <c:v>0.10680168242731258</c:v>
                </c:pt>
                <c:pt idx="115">
                  <c:v>0.10680168242731258</c:v>
                </c:pt>
                <c:pt idx="116">
                  <c:v>0.10680168242731258</c:v>
                </c:pt>
                <c:pt idx="117">
                  <c:v>0.10680168242731258</c:v>
                </c:pt>
                <c:pt idx="118">
                  <c:v>0.10680168242731258</c:v>
                </c:pt>
                <c:pt idx="119">
                  <c:v>0.10680168242731258</c:v>
                </c:pt>
                <c:pt idx="120">
                  <c:v>0.10680168242731258</c:v>
                </c:pt>
                <c:pt idx="121">
                  <c:v>0.10680168242731258</c:v>
                </c:pt>
                <c:pt idx="122">
                  <c:v>0.10680168242731258</c:v>
                </c:pt>
                <c:pt idx="123">
                  <c:v>8.7029860860963079E-2</c:v>
                </c:pt>
                <c:pt idx="124">
                  <c:v>8.7029860860963079E-2</c:v>
                </c:pt>
                <c:pt idx="125">
                  <c:v>8.7029860860963079E-2</c:v>
                </c:pt>
                <c:pt idx="126">
                  <c:v>7.3948829930635118E-2</c:v>
                </c:pt>
                <c:pt idx="127">
                  <c:v>4.9357700842803859E-2</c:v>
                </c:pt>
                <c:pt idx="128">
                  <c:v>1.4955080452674518E-2</c:v>
                </c:pt>
                <c:pt idx="129">
                  <c:v>-7.0138551304024743E-2</c:v>
                </c:pt>
                <c:pt idx="130">
                  <c:v>-7.0138551304024743E-2</c:v>
                </c:pt>
                <c:pt idx="131">
                  <c:v>-7.0138551304024743E-2</c:v>
                </c:pt>
                <c:pt idx="132">
                  <c:v>-7.0138551304024743E-2</c:v>
                </c:pt>
                <c:pt idx="133">
                  <c:v>-7.0882850261262786E-2</c:v>
                </c:pt>
                <c:pt idx="134">
                  <c:v>-8.4581887531999481E-2</c:v>
                </c:pt>
                <c:pt idx="135">
                  <c:v>-9.2411159186771896E-2</c:v>
                </c:pt>
                <c:pt idx="136">
                  <c:v>-0.10699063800016353</c:v>
                </c:pt>
                <c:pt idx="137">
                  <c:v>-0.10699063800016353</c:v>
                </c:pt>
                <c:pt idx="138">
                  <c:v>-0.10699063800016353</c:v>
                </c:pt>
                <c:pt idx="139">
                  <c:v>-0.10699063800016353</c:v>
                </c:pt>
                <c:pt idx="140">
                  <c:v>-0.10699063800016353</c:v>
                </c:pt>
                <c:pt idx="141">
                  <c:v>-0.10699063800016353</c:v>
                </c:pt>
                <c:pt idx="142">
                  <c:v>-0.10699063800016353</c:v>
                </c:pt>
                <c:pt idx="143">
                  <c:v>-0.10699063800016353</c:v>
                </c:pt>
                <c:pt idx="144">
                  <c:v>-0.10699063800016353</c:v>
                </c:pt>
                <c:pt idx="145">
                  <c:v>-0.10699063800016353</c:v>
                </c:pt>
                <c:pt idx="146">
                  <c:v>-0.10699063800016353</c:v>
                </c:pt>
                <c:pt idx="147">
                  <c:v>-0.10699063800016353</c:v>
                </c:pt>
                <c:pt idx="148">
                  <c:v>-0.10699063800016353</c:v>
                </c:pt>
                <c:pt idx="149">
                  <c:v>-0.10699063800016353</c:v>
                </c:pt>
                <c:pt idx="150">
                  <c:v>-0.10699063800016353</c:v>
                </c:pt>
                <c:pt idx="151">
                  <c:v>-9.5419152590091524E-2</c:v>
                </c:pt>
                <c:pt idx="152">
                  <c:v>-9.5419152590091524E-2</c:v>
                </c:pt>
                <c:pt idx="153">
                  <c:v>-8.9716046596555923E-2</c:v>
                </c:pt>
                <c:pt idx="154">
                  <c:v>-8.4581887531999481E-2</c:v>
                </c:pt>
                <c:pt idx="155">
                  <c:v>-8.4581887531999481E-2</c:v>
                </c:pt>
              </c:numCache>
            </c:numRef>
          </c:val>
          <c:smooth val="0"/>
          <c:extLst>
            <c:ext xmlns:c16="http://schemas.microsoft.com/office/drawing/2014/chart" uri="{C3380CC4-5D6E-409C-BE32-E72D297353CC}">
              <c16:uniqueId val="{00000045-F49A-4C62-8244-21979534F0EF}"/>
            </c:ext>
          </c:extLst>
        </c:ser>
        <c:ser>
          <c:idx val="1"/>
          <c:order val="5"/>
          <c:tx>
            <c:strRef>
              <c:f>BASE!$AI$2</c:f>
              <c:strCache>
                <c:ptCount val="1"/>
                <c:pt idx="0">
                  <c:v>Q10</c:v>
                </c:pt>
              </c:strCache>
            </c:strRef>
          </c:tx>
          <c:spPr>
            <a:ln w="22225" cap="rnd">
              <a:solidFill>
                <a:schemeClr val="accent3">
                  <a:lumMod val="75000"/>
                </a:schemeClr>
              </a:solidFill>
              <a:prstDash val="sysDash"/>
              <a:round/>
            </a:ln>
            <a:effectLst/>
          </c:spPr>
          <c:marker>
            <c:symbol val="none"/>
          </c:marker>
          <c:cat>
            <c:numRef>
              <c:f>BASE!$AA$1150:$AA$1500</c:f>
              <c:numCache>
                <c:formatCode>m/d/yyyy</c:formatCode>
                <c:ptCount val="351"/>
                <c:pt idx="0">
                  <c:v>45212</c:v>
                </c:pt>
                <c:pt idx="1">
                  <c:v>45219</c:v>
                </c:pt>
                <c:pt idx="2">
                  <c:v>45226</c:v>
                </c:pt>
                <c:pt idx="3">
                  <c:v>45233</c:v>
                </c:pt>
                <c:pt idx="4">
                  <c:v>45240</c:v>
                </c:pt>
                <c:pt idx="5">
                  <c:v>45247</c:v>
                </c:pt>
                <c:pt idx="6">
                  <c:v>45254</c:v>
                </c:pt>
                <c:pt idx="7">
                  <c:v>45261</c:v>
                </c:pt>
                <c:pt idx="8">
                  <c:v>45268</c:v>
                </c:pt>
                <c:pt idx="9">
                  <c:v>45275</c:v>
                </c:pt>
                <c:pt idx="10">
                  <c:v>45282</c:v>
                </c:pt>
                <c:pt idx="11">
                  <c:v>45289</c:v>
                </c:pt>
                <c:pt idx="12">
                  <c:v>45296</c:v>
                </c:pt>
                <c:pt idx="13">
                  <c:v>45303</c:v>
                </c:pt>
                <c:pt idx="14">
                  <c:v>45310</c:v>
                </c:pt>
                <c:pt idx="15">
                  <c:v>45317</c:v>
                </c:pt>
                <c:pt idx="16">
                  <c:v>45324</c:v>
                </c:pt>
                <c:pt idx="17">
                  <c:v>45331</c:v>
                </c:pt>
                <c:pt idx="18">
                  <c:v>45338</c:v>
                </c:pt>
                <c:pt idx="19">
                  <c:v>45345</c:v>
                </c:pt>
                <c:pt idx="20">
                  <c:v>45352</c:v>
                </c:pt>
                <c:pt idx="21">
                  <c:v>45359</c:v>
                </c:pt>
                <c:pt idx="22">
                  <c:v>45366</c:v>
                </c:pt>
                <c:pt idx="23">
                  <c:v>45373</c:v>
                </c:pt>
                <c:pt idx="24">
                  <c:v>45380</c:v>
                </c:pt>
                <c:pt idx="25">
                  <c:v>45387</c:v>
                </c:pt>
                <c:pt idx="26">
                  <c:v>45394</c:v>
                </c:pt>
                <c:pt idx="27">
                  <c:v>45401</c:v>
                </c:pt>
                <c:pt idx="28">
                  <c:v>45408</c:v>
                </c:pt>
                <c:pt idx="29">
                  <c:v>45415</c:v>
                </c:pt>
                <c:pt idx="30">
                  <c:v>45422</c:v>
                </c:pt>
                <c:pt idx="31">
                  <c:v>45429</c:v>
                </c:pt>
                <c:pt idx="32">
                  <c:v>45436</c:v>
                </c:pt>
                <c:pt idx="33">
                  <c:v>45443</c:v>
                </c:pt>
                <c:pt idx="34">
                  <c:v>45450</c:v>
                </c:pt>
                <c:pt idx="35">
                  <c:v>45457</c:v>
                </c:pt>
                <c:pt idx="36">
                  <c:v>45464</c:v>
                </c:pt>
                <c:pt idx="37">
                  <c:v>45471</c:v>
                </c:pt>
                <c:pt idx="38">
                  <c:v>45478</c:v>
                </c:pt>
                <c:pt idx="39">
                  <c:v>45485</c:v>
                </c:pt>
                <c:pt idx="40">
                  <c:v>45492</c:v>
                </c:pt>
                <c:pt idx="41">
                  <c:v>45499</c:v>
                </c:pt>
                <c:pt idx="42">
                  <c:v>45506</c:v>
                </c:pt>
                <c:pt idx="43">
                  <c:v>45513</c:v>
                </c:pt>
                <c:pt idx="44">
                  <c:v>45520</c:v>
                </c:pt>
                <c:pt idx="45">
                  <c:v>45527</c:v>
                </c:pt>
                <c:pt idx="46">
                  <c:v>45534</c:v>
                </c:pt>
                <c:pt idx="47">
                  <c:v>45541</c:v>
                </c:pt>
                <c:pt idx="48">
                  <c:v>45548</c:v>
                </c:pt>
                <c:pt idx="49">
                  <c:v>45555</c:v>
                </c:pt>
                <c:pt idx="50">
                  <c:v>45562</c:v>
                </c:pt>
                <c:pt idx="51">
                  <c:v>45569</c:v>
                </c:pt>
                <c:pt idx="52">
                  <c:v>45576</c:v>
                </c:pt>
                <c:pt idx="53">
                  <c:v>45583</c:v>
                </c:pt>
                <c:pt idx="54">
                  <c:v>45590</c:v>
                </c:pt>
                <c:pt idx="55">
                  <c:v>45597</c:v>
                </c:pt>
                <c:pt idx="56">
                  <c:v>45604</c:v>
                </c:pt>
                <c:pt idx="57">
                  <c:v>45611</c:v>
                </c:pt>
                <c:pt idx="58">
                  <c:v>45618</c:v>
                </c:pt>
                <c:pt idx="59">
                  <c:v>45625</c:v>
                </c:pt>
                <c:pt idx="60">
                  <c:v>45632</c:v>
                </c:pt>
                <c:pt idx="61">
                  <c:v>45639</c:v>
                </c:pt>
                <c:pt idx="62">
                  <c:v>45646</c:v>
                </c:pt>
                <c:pt idx="63">
                  <c:v>45653</c:v>
                </c:pt>
                <c:pt idx="64">
                  <c:v>45660</c:v>
                </c:pt>
                <c:pt idx="65">
                  <c:v>45667</c:v>
                </c:pt>
                <c:pt idx="66">
                  <c:v>45674</c:v>
                </c:pt>
                <c:pt idx="67">
                  <c:v>45681</c:v>
                </c:pt>
                <c:pt idx="68">
                  <c:v>45688</c:v>
                </c:pt>
                <c:pt idx="69">
                  <c:v>45695</c:v>
                </c:pt>
                <c:pt idx="70">
                  <c:v>45702</c:v>
                </c:pt>
                <c:pt idx="71">
                  <c:v>45709</c:v>
                </c:pt>
                <c:pt idx="72">
                  <c:v>45716</c:v>
                </c:pt>
                <c:pt idx="73">
                  <c:v>45723</c:v>
                </c:pt>
                <c:pt idx="74">
                  <c:v>45730</c:v>
                </c:pt>
                <c:pt idx="75">
                  <c:v>45737</c:v>
                </c:pt>
                <c:pt idx="76">
                  <c:v>45744</c:v>
                </c:pt>
                <c:pt idx="77">
                  <c:v>45751</c:v>
                </c:pt>
                <c:pt idx="78">
                  <c:v>45758</c:v>
                </c:pt>
                <c:pt idx="79">
                  <c:v>45765</c:v>
                </c:pt>
                <c:pt idx="80">
                  <c:v>45772</c:v>
                </c:pt>
                <c:pt idx="81">
                  <c:v>45779</c:v>
                </c:pt>
                <c:pt idx="82">
                  <c:v>45786</c:v>
                </c:pt>
                <c:pt idx="83">
                  <c:v>45793</c:v>
                </c:pt>
                <c:pt idx="84">
                  <c:v>45800</c:v>
                </c:pt>
                <c:pt idx="85">
                  <c:v>45807</c:v>
                </c:pt>
                <c:pt idx="86">
                  <c:v>45814</c:v>
                </c:pt>
                <c:pt idx="87">
                  <c:v>45821</c:v>
                </c:pt>
                <c:pt idx="88">
                  <c:v>45828</c:v>
                </c:pt>
                <c:pt idx="89">
                  <c:v>45835</c:v>
                </c:pt>
                <c:pt idx="90">
                  <c:v>45842</c:v>
                </c:pt>
                <c:pt idx="91">
                  <c:v>45849</c:v>
                </c:pt>
                <c:pt idx="92">
                  <c:v>45856</c:v>
                </c:pt>
                <c:pt idx="93">
                  <c:v>45863</c:v>
                </c:pt>
                <c:pt idx="94">
                  <c:v>45870</c:v>
                </c:pt>
                <c:pt idx="95">
                  <c:v>45877</c:v>
                </c:pt>
                <c:pt idx="96">
                  <c:v>45884</c:v>
                </c:pt>
                <c:pt idx="97">
                  <c:v>45891</c:v>
                </c:pt>
                <c:pt idx="98">
                  <c:v>45898</c:v>
                </c:pt>
                <c:pt idx="99">
                  <c:v>45905</c:v>
                </c:pt>
                <c:pt idx="100">
                  <c:v>45912</c:v>
                </c:pt>
                <c:pt idx="101">
                  <c:v>45919</c:v>
                </c:pt>
                <c:pt idx="102">
                  <c:v>45926</c:v>
                </c:pt>
                <c:pt idx="103">
                  <c:v>45933</c:v>
                </c:pt>
                <c:pt idx="104">
                  <c:v>45940</c:v>
                </c:pt>
                <c:pt idx="105">
                  <c:v>45947</c:v>
                </c:pt>
                <c:pt idx="106">
                  <c:v>45954</c:v>
                </c:pt>
                <c:pt idx="107">
                  <c:v>45961</c:v>
                </c:pt>
                <c:pt idx="108">
                  <c:v>45968</c:v>
                </c:pt>
                <c:pt idx="109">
                  <c:v>45975</c:v>
                </c:pt>
                <c:pt idx="110">
                  <c:v>45982</c:v>
                </c:pt>
                <c:pt idx="111">
                  <c:v>45989</c:v>
                </c:pt>
                <c:pt idx="112">
                  <c:v>45996</c:v>
                </c:pt>
                <c:pt idx="113">
                  <c:v>46003</c:v>
                </c:pt>
                <c:pt idx="114">
                  <c:v>46010</c:v>
                </c:pt>
                <c:pt idx="115">
                  <c:v>46017</c:v>
                </c:pt>
                <c:pt idx="116">
                  <c:v>46024</c:v>
                </c:pt>
                <c:pt idx="117">
                  <c:v>46031</c:v>
                </c:pt>
                <c:pt idx="118">
                  <c:v>46038</c:v>
                </c:pt>
                <c:pt idx="119">
                  <c:v>46045</c:v>
                </c:pt>
                <c:pt idx="120">
                  <c:v>46052</c:v>
                </c:pt>
                <c:pt idx="121">
                  <c:v>46059</c:v>
                </c:pt>
                <c:pt idx="122">
                  <c:v>46066</c:v>
                </c:pt>
                <c:pt idx="123">
                  <c:v>46073</c:v>
                </c:pt>
                <c:pt idx="124">
                  <c:v>46080</c:v>
                </c:pt>
                <c:pt idx="125">
                  <c:v>46087</c:v>
                </c:pt>
                <c:pt idx="126">
                  <c:v>46094</c:v>
                </c:pt>
                <c:pt idx="127">
                  <c:v>46101</c:v>
                </c:pt>
                <c:pt idx="128">
                  <c:v>46108</c:v>
                </c:pt>
                <c:pt idx="129">
                  <c:v>46115</c:v>
                </c:pt>
                <c:pt idx="130">
                  <c:v>46122</c:v>
                </c:pt>
                <c:pt idx="131">
                  <c:v>46129</c:v>
                </c:pt>
                <c:pt idx="132">
                  <c:v>46136</c:v>
                </c:pt>
                <c:pt idx="133">
                  <c:v>46143</c:v>
                </c:pt>
                <c:pt idx="134">
                  <c:v>46150</c:v>
                </c:pt>
                <c:pt idx="135">
                  <c:v>46157</c:v>
                </c:pt>
                <c:pt idx="136">
                  <c:v>46164</c:v>
                </c:pt>
                <c:pt idx="137">
                  <c:v>46171</c:v>
                </c:pt>
                <c:pt idx="138">
                  <c:v>46178</c:v>
                </c:pt>
                <c:pt idx="139">
                  <c:v>46185</c:v>
                </c:pt>
                <c:pt idx="140">
                  <c:v>46192</c:v>
                </c:pt>
                <c:pt idx="141">
                  <c:v>46199</c:v>
                </c:pt>
                <c:pt idx="142">
                  <c:v>46206</c:v>
                </c:pt>
                <c:pt idx="143">
                  <c:v>46213</c:v>
                </c:pt>
                <c:pt idx="144">
                  <c:v>46220</c:v>
                </c:pt>
                <c:pt idx="145">
                  <c:v>46227</c:v>
                </c:pt>
                <c:pt idx="146">
                  <c:v>46234</c:v>
                </c:pt>
                <c:pt idx="147">
                  <c:v>46241</c:v>
                </c:pt>
                <c:pt idx="148">
                  <c:v>46248</c:v>
                </c:pt>
                <c:pt idx="149">
                  <c:v>46255</c:v>
                </c:pt>
                <c:pt idx="150">
                  <c:v>46262</c:v>
                </c:pt>
                <c:pt idx="151">
                  <c:v>46269</c:v>
                </c:pt>
                <c:pt idx="152">
                  <c:v>46276</c:v>
                </c:pt>
                <c:pt idx="153">
                  <c:v>46283</c:v>
                </c:pt>
                <c:pt idx="154">
                  <c:v>46290</c:v>
                </c:pt>
                <c:pt idx="155">
                  <c:v>46297</c:v>
                </c:pt>
              </c:numCache>
            </c:numRef>
          </c:cat>
          <c:val>
            <c:numRef>
              <c:f>BASE!$AI$1150:$AI$1500</c:f>
              <c:numCache>
                <c:formatCode>General</c:formatCode>
                <c:ptCount val="351"/>
                <c:pt idx="0">
                  <c:v>-1.4901859512284514</c:v>
                </c:pt>
                <c:pt idx="1">
                  <c:v>-1.4901859512284514</c:v>
                </c:pt>
                <c:pt idx="2">
                  <c:v>-1.4901859512284514</c:v>
                </c:pt>
                <c:pt idx="3">
                  <c:v>-1.4901859512284514</c:v>
                </c:pt>
                <c:pt idx="4">
                  <c:v>-1.4901859512284514</c:v>
                </c:pt>
                <c:pt idx="5">
                  <c:v>-1.4901859512284514</c:v>
                </c:pt>
                <c:pt idx="6">
                  <c:v>-1.4901859512284514</c:v>
                </c:pt>
                <c:pt idx="7">
                  <c:v>-1.4901859512284514</c:v>
                </c:pt>
                <c:pt idx="8">
                  <c:v>-1.4901859512284514</c:v>
                </c:pt>
                <c:pt idx="9">
                  <c:v>-1.4901859512284514</c:v>
                </c:pt>
                <c:pt idx="10">
                  <c:v>-1.4901859512284514</c:v>
                </c:pt>
                <c:pt idx="11">
                  <c:v>-1.4901859512284514</c:v>
                </c:pt>
                <c:pt idx="12">
                  <c:v>-1.4808445327332467</c:v>
                </c:pt>
                <c:pt idx="13">
                  <c:v>-1.4757206013613891</c:v>
                </c:pt>
                <c:pt idx="14">
                  <c:v>-1.4682999176444074</c:v>
                </c:pt>
                <c:pt idx="15">
                  <c:v>-1.4682999176444074</c:v>
                </c:pt>
                <c:pt idx="16">
                  <c:v>-1.4682999176444074</c:v>
                </c:pt>
                <c:pt idx="17">
                  <c:v>-1.4670560985519392</c:v>
                </c:pt>
                <c:pt idx="18">
                  <c:v>-1.4396164518360142</c:v>
                </c:pt>
                <c:pt idx="19">
                  <c:v>-1.2563434962837299</c:v>
                </c:pt>
                <c:pt idx="20">
                  <c:v>-1.1955283215920345</c:v>
                </c:pt>
                <c:pt idx="21">
                  <c:v>-1.1784237191882987</c:v>
                </c:pt>
                <c:pt idx="22">
                  <c:v>-1.0493472069483314</c:v>
                </c:pt>
                <c:pt idx="23">
                  <c:v>-1.045770404565638</c:v>
                </c:pt>
                <c:pt idx="24">
                  <c:v>-1.0311567992160999</c:v>
                </c:pt>
                <c:pt idx="25">
                  <c:v>-1.0311567992160999</c:v>
                </c:pt>
                <c:pt idx="26">
                  <c:v>-1.0311567992160999</c:v>
                </c:pt>
                <c:pt idx="27">
                  <c:v>-1.0311567992160999</c:v>
                </c:pt>
                <c:pt idx="28">
                  <c:v>-1.0311567992160999</c:v>
                </c:pt>
                <c:pt idx="29">
                  <c:v>-1.0311567992160999</c:v>
                </c:pt>
                <c:pt idx="30">
                  <c:v>-1.0311567992160999</c:v>
                </c:pt>
                <c:pt idx="31">
                  <c:v>-1.0311567992160999</c:v>
                </c:pt>
                <c:pt idx="32">
                  <c:v>-1.0311567992160999</c:v>
                </c:pt>
                <c:pt idx="33">
                  <c:v>-1.0311567992160999</c:v>
                </c:pt>
                <c:pt idx="34">
                  <c:v>-1.0311567992160999</c:v>
                </c:pt>
                <c:pt idx="35">
                  <c:v>-1.0311567992160999</c:v>
                </c:pt>
                <c:pt idx="36">
                  <c:v>-1.0311567992160999</c:v>
                </c:pt>
                <c:pt idx="37">
                  <c:v>-1.0311567992160999</c:v>
                </c:pt>
                <c:pt idx="38">
                  <c:v>-1.0311567992160999</c:v>
                </c:pt>
                <c:pt idx="39">
                  <c:v>-1.0311567992160999</c:v>
                </c:pt>
                <c:pt idx="40">
                  <c:v>-1.0311567992160999</c:v>
                </c:pt>
                <c:pt idx="41">
                  <c:v>-1.0311567992160999</c:v>
                </c:pt>
                <c:pt idx="42">
                  <c:v>-1.0311567992160999</c:v>
                </c:pt>
                <c:pt idx="43">
                  <c:v>-1.0311567992160999</c:v>
                </c:pt>
                <c:pt idx="44">
                  <c:v>-1.0311567992160999</c:v>
                </c:pt>
                <c:pt idx="45">
                  <c:v>-1.0311567992160999</c:v>
                </c:pt>
                <c:pt idx="46">
                  <c:v>-1.0311567992160999</c:v>
                </c:pt>
                <c:pt idx="47">
                  <c:v>-1.0311567992160999</c:v>
                </c:pt>
                <c:pt idx="48">
                  <c:v>-1.0311567992160999</c:v>
                </c:pt>
                <c:pt idx="49">
                  <c:v>-1.0311567992160999</c:v>
                </c:pt>
                <c:pt idx="50">
                  <c:v>-1.0311567992160999</c:v>
                </c:pt>
                <c:pt idx="51">
                  <c:v>-1.0311567992160999</c:v>
                </c:pt>
                <c:pt idx="52">
                  <c:v>-1.0311567992160999</c:v>
                </c:pt>
                <c:pt idx="53">
                  <c:v>-1.0311567992160999</c:v>
                </c:pt>
                <c:pt idx="54">
                  <c:v>-1.0311567992160999</c:v>
                </c:pt>
                <c:pt idx="55">
                  <c:v>-1.0311567992160999</c:v>
                </c:pt>
                <c:pt idx="56">
                  <c:v>-1.0311567992160999</c:v>
                </c:pt>
                <c:pt idx="57">
                  <c:v>-1.0311567992160999</c:v>
                </c:pt>
                <c:pt idx="58">
                  <c:v>-1.0311567992160999</c:v>
                </c:pt>
                <c:pt idx="59">
                  <c:v>-1.0311567992160999</c:v>
                </c:pt>
                <c:pt idx="60">
                  <c:v>-1.0311567992160999</c:v>
                </c:pt>
                <c:pt idx="61">
                  <c:v>-1.0311567992160999</c:v>
                </c:pt>
                <c:pt idx="62">
                  <c:v>-1.0311567992160999</c:v>
                </c:pt>
                <c:pt idx="63">
                  <c:v>-1.0311567992160999</c:v>
                </c:pt>
                <c:pt idx="64">
                  <c:v>-0.99428125657004218</c:v>
                </c:pt>
                <c:pt idx="65">
                  <c:v>-0.98964407131430243</c:v>
                </c:pt>
                <c:pt idx="66">
                  <c:v>-0.96948699161399987</c:v>
                </c:pt>
                <c:pt idx="67">
                  <c:v>-0.92150479150616382</c:v>
                </c:pt>
                <c:pt idx="68">
                  <c:v>-0.89336982047116109</c:v>
                </c:pt>
                <c:pt idx="69">
                  <c:v>-0.88422465282438389</c:v>
                </c:pt>
                <c:pt idx="70">
                  <c:v>-0.72258170706294889</c:v>
                </c:pt>
                <c:pt idx="71">
                  <c:v>-0.42544125450870746</c:v>
                </c:pt>
                <c:pt idx="72">
                  <c:v>-0.42143799222729228</c:v>
                </c:pt>
                <c:pt idx="73">
                  <c:v>-0.3909051998147714</c:v>
                </c:pt>
                <c:pt idx="74">
                  <c:v>-0.35332205128334182</c:v>
                </c:pt>
                <c:pt idx="75">
                  <c:v>-0.24615963317591594</c:v>
                </c:pt>
                <c:pt idx="76">
                  <c:v>-6.4114817673037242E-2</c:v>
                </c:pt>
                <c:pt idx="77">
                  <c:v>5.687624190130745E-3</c:v>
                </c:pt>
                <c:pt idx="78">
                  <c:v>2.3315285677221336E-2</c:v>
                </c:pt>
                <c:pt idx="79">
                  <c:v>3.6052424028942549E-2</c:v>
                </c:pt>
                <c:pt idx="80">
                  <c:v>4.8603406949669768E-2</c:v>
                </c:pt>
                <c:pt idx="81">
                  <c:v>7.9138610637280699E-2</c:v>
                </c:pt>
                <c:pt idx="82">
                  <c:v>0.1135468615486028</c:v>
                </c:pt>
                <c:pt idx="83">
                  <c:v>0.12369823943032164</c:v>
                </c:pt>
                <c:pt idx="84">
                  <c:v>0.1257506300253019</c:v>
                </c:pt>
                <c:pt idx="85">
                  <c:v>0.1257506300253019</c:v>
                </c:pt>
                <c:pt idx="86">
                  <c:v>0.1257506300253019</c:v>
                </c:pt>
                <c:pt idx="87">
                  <c:v>0.1257506300253019</c:v>
                </c:pt>
                <c:pt idx="88">
                  <c:v>0.1257506300253019</c:v>
                </c:pt>
                <c:pt idx="89">
                  <c:v>0.1257506300253019</c:v>
                </c:pt>
                <c:pt idx="90">
                  <c:v>0.1257506300253019</c:v>
                </c:pt>
                <c:pt idx="91">
                  <c:v>0.14196184526912281</c:v>
                </c:pt>
                <c:pt idx="92">
                  <c:v>0.11534810768680513</c:v>
                </c:pt>
                <c:pt idx="93">
                  <c:v>0.11534810768680513</c:v>
                </c:pt>
                <c:pt idx="94">
                  <c:v>0.14196184526912281</c:v>
                </c:pt>
                <c:pt idx="95">
                  <c:v>0.17264414397499633</c:v>
                </c:pt>
                <c:pt idx="96">
                  <c:v>0.17264414397499633</c:v>
                </c:pt>
                <c:pt idx="97">
                  <c:v>0.17264414397499633</c:v>
                </c:pt>
                <c:pt idx="98">
                  <c:v>0.14196184526912281</c:v>
                </c:pt>
                <c:pt idx="99">
                  <c:v>0.11534810768680513</c:v>
                </c:pt>
                <c:pt idx="100">
                  <c:v>9.1317449260386194E-2</c:v>
                </c:pt>
                <c:pt idx="101">
                  <c:v>8.2075824289233559E-2</c:v>
                </c:pt>
                <c:pt idx="102">
                  <c:v>7.5994261446718239E-2</c:v>
                </c:pt>
                <c:pt idx="103">
                  <c:v>5.4209214408088617E-2</c:v>
                </c:pt>
                <c:pt idx="104">
                  <c:v>-5.4019412237651991E-2</c:v>
                </c:pt>
                <c:pt idx="105">
                  <c:v>-0.13493213385675651</c:v>
                </c:pt>
                <c:pt idx="106">
                  <c:v>-0.24640092197169636</c:v>
                </c:pt>
                <c:pt idx="107">
                  <c:v>-0.24640092197169636</c:v>
                </c:pt>
                <c:pt idx="108">
                  <c:v>-0.24640092197169636</c:v>
                </c:pt>
                <c:pt idx="109">
                  <c:v>-0.24640092197169636</c:v>
                </c:pt>
                <c:pt idx="110">
                  <c:v>-0.24640092197169636</c:v>
                </c:pt>
                <c:pt idx="111">
                  <c:v>-0.24640092197169636</c:v>
                </c:pt>
                <c:pt idx="112">
                  <c:v>-0.24640092197169636</c:v>
                </c:pt>
                <c:pt idx="113">
                  <c:v>-0.24640092197169636</c:v>
                </c:pt>
                <c:pt idx="114">
                  <c:v>-0.24640092197169636</c:v>
                </c:pt>
                <c:pt idx="115">
                  <c:v>-0.24640092197169636</c:v>
                </c:pt>
                <c:pt idx="116">
                  <c:v>-0.24640092197169636</c:v>
                </c:pt>
                <c:pt idx="117">
                  <c:v>-0.24640092197169636</c:v>
                </c:pt>
                <c:pt idx="118">
                  <c:v>-0.24640092197169636</c:v>
                </c:pt>
                <c:pt idx="119">
                  <c:v>-0.24640092197169636</c:v>
                </c:pt>
                <c:pt idx="120">
                  <c:v>-0.24640092197169636</c:v>
                </c:pt>
                <c:pt idx="121">
                  <c:v>-0.24640092197169636</c:v>
                </c:pt>
                <c:pt idx="122">
                  <c:v>-0.24640092197169636</c:v>
                </c:pt>
                <c:pt idx="123">
                  <c:v>-0.24640092197169636</c:v>
                </c:pt>
                <c:pt idx="124">
                  <c:v>-0.24640092197169636</c:v>
                </c:pt>
                <c:pt idx="125">
                  <c:v>-0.24640092197169636</c:v>
                </c:pt>
                <c:pt idx="126">
                  <c:v>-0.25226865499516221</c:v>
                </c:pt>
                <c:pt idx="127">
                  <c:v>-0.25754637559178539</c:v>
                </c:pt>
                <c:pt idx="128">
                  <c:v>-0.25754637559178539</c:v>
                </c:pt>
                <c:pt idx="129">
                  <c:v>-0.25754637559178539</c:v>
                </c:pt>
                <c:pt idx="130">
                  <c:v>-0.25754637559178539</c:v>
                </c:pt>
                <c:pt idx="131">
                  <c:v>-0.25754637559178539</c:v>
                </c:pt>
                <c:pt idx="132">
                  <c:v>-0.25754637559178539</c:v>
                </c:pt>
                <c:pt idx="133">
                  <c:v>-0.25754637559178539</c:v>
                </c:pt>
                <c:pt idx="134">
                  <c:v>-0.25754637559178539</c:v>
                </c:pt>
                <c:pt idx="135">
                  <c:v>-0.25754637559178539</c:v>
                </c:pt>
                <c:pt idx="136">
                  <c:v>-0.25754637559178539</c:v>
                </c:pt>
                <c:pt idx="137">
                  <c:v>-0.25754637559178539</c:v>
                </c:pt>
                <c:pt idx="138">
                  <c:v>-0.25754637559178539</c:v>
                </c:pt>
                <c:pt idx="139">
                  <c:v>-0.25754637559178539</c:v>
                </c:pt>
                <c:pt idx="140">
                  <c:v>-0.25754637559178539</c:v>
                </c:pt>
                <c:pt idx="141">
                  <c:v>-0.25754637559178539</c:v>
                </c:pt>
                <c:pt idx="142">
                  <c:v>-0.25754637559178539</c:v>
                </c:pt>
                <c:pt idx="143">
                  <c:v>-0.25754637559178539</c:v>
                </c:pt>
                <c:pt idx="144">
                  <c:v>-0.25754637559178539</c:v>
                </c:pt>
                <c:pt idx="145">
                  <c:v>-0.25754637559178539</c:v>
                </c:pt>
                <c:pt idx="146">
                  <c:v>-0.25754637559178539</c:v>
                </c:pt>
                <c:pt idx="147">
                  <c:v>-0.25754637559178539</c:v>
                </c:pt>
                <c:pt idx="148">
                  <c:v>-0.25754637559178539</c:v>
                </c:pt>
                <c:pt idx="149">
                  <c:v>-0.25754637559178539</c:v>
                </c:pt>
                <c:pt idx="150">
                  <c:v>-0.25754637559178539</c:v>
                </c:pt>
                <c:pt idx="151">
                  <c:v>-0.25754637559178539</c:v>
                </c:pt>
                <c:pt idx="152">
                  <c:v>-0.25754637559178539</c:v>
                </c:pt>
                <c:pt idx="153">
                  <c:v>-0.25031738966477773</c:v>
                </c:pt>
                <c:pt idx="154">
                  <c:v>-0.21501967214133366</c:v>
                </c:pt>
                <c:pt idx="155">
                  <c:v>-0.19937073264337196</c:v>
                </c:pt>
              </c:numCache>
            </c:numRef>
          </c:val>
          <c:smooth val="0"/>
          <c:extLst>
            <c:ext xmlns:c16="http://schemas.microsoft.com/office/drawing/2014/chart" uri="{C3380CC4-5D6E-409C-BE32-E72D297353CC}">
              <c16:uniqueId val="{00000039-F49A-4C62-8244-21979534F0EF}"/>
            </c:ext>
          </c:extLst>
        </c:ser>
        <c:dLbls>
          <c:showLegendKey val="0"/>
          <c:showVal val="0"/>
          <c:showCatName val="0"/>
          <c:showSerName val="0"/>
          <c:showPercent val="0"/>
          <c:showBubbleSize val="0"/>
        </c:dLbls>
        <c:smooth val="0"/>
        <c:axId val="1721877647"/>
        <c:axId val="1721876687"/>
      </c:lineChart>
      <c:dateAx>
        <c:axId val="1721877647"/>
        <c:scaling>
          <c:orientation val="minMax"/>
        </c:scaling>
        <c:delete val="0"/>
        <c:axPos val="b"/>
        <c:numFmt formatCode="mmm\-yy" sourceLinked="0"/>
        <c:majorTickMark val="out"/>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AR"/>
          </a:p>
        </c:txPr>
        <c:crossAx val="1721876687"/>
        <c:crosses val="autoZero"/>
        <c:auto val="1"/>
        <c:lblOffset val="100"/>
        <c:baseTimeUnit val="days"/>
      </c:dateAx>
      <c:valAx>
        <c:axId val="172187668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_-* #,##0.0000_-;\-* #,##0.0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crossAx val="172187764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Rolling Beta 90w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'Beta Rolling'!$J$91</c:f>
              <c:strCache>
                <c:ptCount val="1"/>
                <c:pt idx="0">
                  <c:v>BBAR AR Equity</c:v>
                </c:pt>
              </c:strCache>
            </c:strRef>
          </c:tx>
          <c:spPr>
            <a:ln w="28575" cap="rnd">
              <a:solidFill>
                <a:schemeClr val="accent1"/>
              </a:solidFill>
              <a:round/>
            </a:ln>
            <a:effectLst/>
          </c:spPr>
          <c:marker>
            <c:symbol val="none"/>
          </c:marker>
          <c:cat>
            <c:numRef>
              <c:f>'Beta Rolling'!$I$92:$I$3000</c:f>
              <c:numCache>
                <c:formatCode>m/d/yyyy</c:formatCode>
                <c:ptCount val="2909"/>
                <c:pt idx="0">
                  <c:v>43371</c:v>
                </c:pt>
                <c:pt idx="1">
                  <c:v>43378</c:v>
                </c:pt>
                <c:pt idx="2">
                  <c:v>43385</c:v>
                </c:pt>
                <c:pt idx="3">
                  <c:v>43392</c:v>
                </c:pt>
                <c:pt idx="4">
                  <c:v>43399</c:v>
                </c:pt>
                <c:pt idx="5">
                  <c:v>43406</c:v>
                </c:pt>
                <c:pt idx="6">
                  <c:v>43413</c:v>
                </c:pt>
                <c:pt idx="7">
                  <c:v>43420</c:v>
                </c:pt>
                <c:pt idx="8">
                  <c:v>43427</c:v>
                </c:pt>
                <c:pt idx="9">
                  <c:v>43434</c:v>
                </c:pt>
                <c:pt idx="10">
                  <c:v>43441</c:v>
                </c:pt>
                <c:pt idx="11">
                  <c:v>43448</c:v>
                </c:pt>
                <c:pt idx="12">
                  <c:v>43455</c:v>
                </c:pt>
                <c:pt idx="13">
                  <c:v>43462</c:v>
                </c:pt>
                <c:pt idx="14">
                  <c:v>43469</c:v>
                </c:pt>
                <c:pt idx="15">
                  <c:v>43476</c:v>
                </c:pt>
                <c:pt idx="16">
                  <c:v>43483</c:v>
                </c:pt>
                <c:pt idx="17">
                  <c:v>43490</c:v>
                </c:pt>
                <c:pt idx="18">
                  <c:v>43497</c:v>
                </c:pt>
                <c:pt idx="19">
                  <c:v>43504</c:v>
                </c:pt>
                <c:pt idx="20">
                  <c:v>43511</c:v>
                </c:pt>
                <c:pt idx="21">
                  <c:v>43518</c:v>
                </c:pt>
                <c:pt idx="22">
                  <c:v>43525</c:v>
                </c:pt>
                <c:pt idx="23">
                  <c:v>43532</c:v>
                </c:pt>
                <c:pt idx="24">
                  <c:v>43539</c:v>
                </c:pt>
                <c:pt idx="25">
                  <c:v>43546</c:v>
                </c:pt>
                <c:pt idx="26">
                  <c:v>43553</c:v>
                </c:pt>
                <c:pt idx="27">
                  <c:v>43560</c:v>
                </c:pt>
                <c:pt idx="28">
                  <c:v>43567</c:v>
                </c:pt>
                <c:pt idx="29">
                  <c:v>43574</c:v>
                </c:pt>
                <c:pt idx="30">
                  <c:v>43581</c:v>
                </c:pt>
                <c:pt idx="31">
                  <c:v>43588</c:v>
                </c:pt>
                <c:pt idx="32">
                  <c:v>43595</c:v>
                </c:pt>
                <c:pt idx="33">
                  <c:v>43602</c:v>
                </c:pt>
                <c:pt idx="34">
                  <c:v>43609</c:v>
                </c:pt>
                <c:pt idx="35">
                  <c:v>43616</c:v>
                </c:pt>
                <c:pt idx="36">
                  <c:v>43623</c:v>
                </c:pt>
                <c:pt idx="37">
                  <c:v>43630</c:v>
                </c:pt>
                <c:pt idx="38">
                  <c:v>43637</c:v>
                </c:pt>
                <c:pt idx="39">
                  <c:v>43644</c:v>
                </c:pt>
                <c:pt idx="40">
                  <c:v>43651</c:v>
                </c:pt>
                <c:pt idx="41">
                  <c:v>43658</c:v>
                </c:pt>
                <c:pt idx="42">
                  <c:v>43665</c:v>
                </c:pt>
                <c:pt idx="43">
                  <c:v>43672</c:v>
                </c:pt>
                <c:pt idx="44">
                  <c:v>43679</c:v>
                </c:pt>
                <c:pt idx="45">
                  <c:v>43686</c:v>
                </c:pt>
                <c:pt idx="46">
                  <c:v>43693</c:v>
                </c:pt>
                <c:pt idx="47">
                  <c:v>43700</c:v>
                </c:pt>
                <c:pt idx="48">
                  <c:v>43707</c:v>
                </c:pt>
                <c:pt idx="49">
                  <c:v>43714</c:v>
                </c:pt>
                <c:pt idx="50">
                  <c:v>43721</c:v>
                </c:pt>
                <c:pt idx="51">
                  <c:v>43728</c:v>
                </c:pt>
                <c:pt idx="52">
                  <c:v>43735</c:v>
                </c:pt>
                <c:pt idx="53">
                  <c:v>43742</c:v>
                </c:pt>
                <c:pt idx="54">
                  <c:v>43749</c:v>
                </c:pt>
                <c:pt idx="55">
                  <c:v>43756</c:v>
                </c:pt>
                <c:pt idx="56">
                  <c:v>43763</c:v>
                </c:pt>
                <c:pt idx="57">
                  <c:v>43770</c:v>
                </c:pt>
                <c:pt idx="58">
                  <c:v>43777</c:v>
                </c:pt>
                <c:pt idx="59">
                  <c:v>43784</c:v>
                </c:pt>
                <c:pt idx="60">
                  <c:v>43791</c:v>
                </c:pt>
                <c:pt idx="61">
                  <c:v>43798</c:v>
                </c:pt>
                <c:pt idx="62">
                  <c:v>43805</c:v>
                </c:pt>
                <c:pt idx="63">
                  <c:v>43812</c:v>
                </c:pt>
                <c:pt idx="64">
                  <c:v>43819</c:v>
                </c:pt>
                <c:pt idx="65">
                  <c:v>43826</c:v>
                </c:pt>
                <c:pt idx="66">
                  <c:v>43833</c:v>
                </c:pt>
                <c:pt idx="67">
                  <c:v>43840</c:v>
                </c:pt>
                <c:pt idx="68">
                  <c:v>43847</c:v>
                </c:pt>
                <c:pt idx="69">
                  <c:v>43854</c:v>
                </c:pt>
                <c:pt idx="70">
                  <c:v>43861</c:v>
                </c:pt>
                <c:pt idx="71">
                  <c:v>43868</c:v>
                </c:pt>
                <c:pt idx="72">
                  <c:v>43875</c:v>
                </c:pt>
                <c:pt idx="73">
                  <c:v>43882</c:v>
                </c:pt>
                <c:pt idx="74">
                  <c:v>43889</c:v>
                </c:pt>
                <c:pt idx="75">
                  <c:v>43896</c:v>
                </c:pt>
                <c:pt idx="76">
                  <c:v>43903</c:v>
                </c:pt>
                <c:pt idx="77">
                  <c:v>43910</c:v>
                </c:pt>
                <c:pt idx="78">
                  <c:v>43917</c:v>
                </c:pt>
                <c:pt idx="79">
                  <c:v>43924</c:v>
                </c:pt>
                <c:pt idx="80">
                  <c:v>43931</c:v>
                </c:pt>
                <c:pt idx="81">
                  <c:v>43938</c:v>
                </c:pt>
                <c:pt idx="82">
                  <c:v>43945</c:v>
                </c:pt>
                <c:pt idx="83">
                  <c:v>43952</c:v>
                </c:pt>
                <c:pt idx="84">
                  <c:v>43959</c:v>
                </c:pt>
                <c:pt idx="85">
                  <c:v>43966</c:v>
                </c:pt>
                <c:pt idx="86">
                  <c:v>43973</c:v>
                </c:pt>
                <c:pt idx="87">
                  <c:v>43980</c:v>
                </c:pt>
                <c:pt idx="88">
                  <c:v>43987</c:v>
                </c:pt>
                <c:pt idx="89">
                  <c:v>43994</c:v>
                </c:pt>
                <c:pt idx="90">
                  <c:v>44001</c:v>
                </c:pt>
                <c:pt idx="91">
                  <c:v>44008</c:v>
                </c:pt>
                <c:pt idx="92">
                  <c:v>44015</c:v>
                </c:pt>
                <c:pt idx="93">
                  <c:v>44022</c:v>
                </c:pt>
                <c:pt idx="94">
                  <c:v>44029</c:v>
                </c:pt>
                <c:pt idx="95">
                  <c:v>44036</c:v>
                </c:pt>
                <c:pt idx="96">
                  <c:v>44043</c:v>
                </c:pt>
                <c:pt idx="97">
                  <c:v>44050</c:v>
                </c:pt>
                <c:pt idx="98">
                  <c:v>44057</c:v>
                </c:pt>
                <c:pt idx="99">
                  <c:v>44064</c:v>
                </c:pt>
                <c:pt idx="100">
                  <c:v>44071</c:v>
                </c:pt>
                <c:pt idx="101">
                  <c:v>44078</c:v>
                </c:pt>
                <c:pt idx="102">
                  <c:v>44085</c:v>
                </c:pt>
                <c:pt idx="103">
                  <c:v>44092</c:v>
                </c:pt>
                <c:pt idx="104">
                  <c:v>44099</c:v>
                </c:pt>
                <c:pt idx="105">
                  <c:v>44106</c:v>
                </c:pt>
                <c:pt idx="106">
                  <c:v>44113</c:v>
                </c:pt>
                <c:pt idx="107">
                  <c:v>44120</c:v>
                </c:pt>
                <c:pt idx="108">
                  <c:v>44127</c:v>
                </c:pt>
                <c:pt idx="109">
                  <c:v>44134</c:v>
                </c:pt>
                <c:pt idx="110">
                  <c:v>44141</c:v>
                </c:pt>
                <c:pt idx="111">
                  <c:v>44148</c:v>
                </c:pt>
                <c:pt idx="112">
                  <c:v>44155</c:v>
                </c:pt>
                <c:pt idx="113">
                  <c:v>44162</c:v>
                </c:pt>
                <c:pt idx="114">
                  <c:v>44169</c:v>
                </c:pt>
                <c:pt idx="115">
                  <c:v>44176</c:v>
                </c:pt>
                <c:pt idx="116">
                  <c:v>44183</c:v>
                </c:pt>
                <c:pt idx="117">
                  <c:v>44190</c:v>
                </c:pt>
                <c:pt idx="118">
                  <c:v>44197</c:v>
                </c:pt>
                <c:pt idx="119">
                  <c:v>44204</c:v>
                </c:pt>
                <c:pt idx="120">
                  <c:v>44211</c:v>
                </c:pt>
                <c:pt idx="121">
                  <c:v>44218</c:v>
                </c:pt>
                <c:pt idx="122">
                  <c:v>44225</c:v>
                </c:pt>
                <c:pt idx="123">
                  <c:v>44232</c:v>
                </c:pt>
                <c:pt idx="124">
                  <c:v>44239</c:v>
                </c:pt>
                <c:pt idx="125">
                  <c:v>44246</c:v>
                </c:pt>
                <c:pt idx="126">
                  <c:v>44253</c:v>
                </c:pt>
                <c:pt idx="127">
                  <c:v>44260</c:v>
                </c:pt>
                <c:pt idx="128">
                  <c:v>44267</c:v>
                </c:pt>
                <c:pt idx="129">
                  <c:v>44274</c:v>
                </c:pt>
                <c:pt idx="130">
                  <c:v>44281</c:v>
                </c:pt>
                <c:pt idx="131">
                  <c:v>44288</c:v>
                </c:pt>
                <c:pt idx="132">
                  <c:v>44295</c:v>
                </c:pt>
                <c:pt idx="133">
                  <c:v>44302</c:v>
                </c:pt>
                <c:pt idx="134">
                  <c:v>44309</c:v>
                </c:pt>
                <c:pt idx="135">
                  <c:v>44316</c:v>
                </c:pt>
                <c:pt idx="136">
                  <c:v>44323</c:v>
                </c:pt>
                <c:pt idx="137">
                  <c:v>44330</c:v>
                </c:pt>
                <c:pt idx="138">
                  <c:v>44337</c:v>
                </c:pt>
                <c:pt idx="139">
                  <c:v>44344</c:v>
                </c:pt>
                <c:pt idx="140">
                  <c:v>44351</c:v>
                </c:pt>
                <c:pt idx="141">
                  <c:v>44358</c:v>
                </c:pt>
                <c:pt idx="142">
                  <c:v>44365</c:v>
                </c:pt>
                <c:pt idx="143">
                  <c:v>44372</c:v>
                </c:pt>
                <c:pt idx="144">
                  <c:v>44379</c:v>
                </c:pt>
                <c:pt idx="145">
                  <c:v>44386</c:v>
                </c:pt>
                <c:pt idx="146">
                  <c:v>44393</c:v>
                </c:pt>
                <c:pt idx="147">
                  <c:v>44400</c:v>
                </c:pt>
                <c:pt idx="148">
                  <c:v>44407</c:v>
                </c:pt>
                <c:pt idx="149">
                  <c:v>44414</c:v>
                </c:pt>
                <c:pt idx="150">
                  <c:v>44421</c:v>
                </c:pt>
                <c:pt idx="151">
                  <c:v>44428</c:v>
                </c:pt>
                <c:pt idx="152">
                  <c:v>44435</c:v>
                </c:pt>
                <c:pt idx="153">
                  <c:v>44442</c:v>
                </c:pt>
                <c:pt idx="154">
                  <c:v>44449</c:v>
                </c:pt>
                <c:pt idx="155">
                  <c:v>44456</c:v>
                </c:pt>
                <c:pt idx="156">
                  <c:v>44463</c:v>
                </c:pt>
                <c:pt idx="157">
                  <c:v>44470</c:v>
                </c:pt>
                <c:pt idx="158">
                  <c:v>44477</c:v>
                </c:pt>
                <c:pt idx="159">
                  <c:v>44484</c:v>
                </c:pt>
                <c:pt idx="160">
                  <c:v>44491</c:v>
                </c:pt>
                <c:pt idx="161">
                  <c:v>44498</c:v>
                </c:pt>
                <c:pt idx="162">
                  <c:v>44505</c:v>
                </c:pt>
                <c:pt idx="163">
                  <c:v>44512</c:v>
                </c:pt>
                <c:pt idx="164">
                  <c:v>44519</c:v>
                </c:pt>
                <c:pt idx="165">
                  <c:v>44526</c:v>
                </c:pt>
                <c:pt idx="166">
                  <c:v>44533</c:v>
                </c:pt>
                <c:pt idx="167">
                  <c:v>44540</c:v>
                </c:pt>
                <c:pt idx="168">
                  <c:v>44547</c:v>
                </c:pt>
                <c:pt idx="169">
                  <c:v>44554</c:v>
                </c:pt>
                <c:pt idx="170">
                  <c:v>44561</c:v>
                </c:pt>
                <c:pt idx="171">
                  <c:v>44568</c:v>
                </c:pt>
                <c:pt idx="172">
                  <c:v>44575</c:v>
                </c:pt>
                <c:pt idx="173">
                  <c:v>44582</c:v>
                </c:pt>
                <c:pt idx="174">
                  <c:v>44589</c:v>
                </c:pt>
                <c:pt idx="175">
                  <c:v>44596</c:v>
                </c:pt>
                <c:pt idx="176">
                  <c:v>44603</c:v>
                </c:pt>
                <c:pt idx="177">
                  <c:v>44610</c:v>
                </c:pt>
                <c:pt idx="178">
                  <c:v>44617</c:v>
                </c:pt>
                <c:pt idx="179">
                  <c:v>44624</c:v>
                </c:pt>
                <c:pt idx="180">
                  <c:v>44631</c:v>
                </c:pt>
                <c:pt idx="181">
                  <c:v>44638</c:v>
                </c:pt>
                <c:pt idx="182">
                  <c:v>44645</c:v>
                </c:pt>
                <c:pt idx="183">
                  <c:v>44652</c:v>
                </c:pt>
                <c:pt idx="184">
                  <c:v>44659</c:v>
                </c:pt>
                <c:pt idx="185">
                  <c:v>44666</c:v>
                </c:pt>
                <c:pt idx="186">
                  <c:v>44673</c:v>
                </c:pt>
                <c:pt idx="187">
                  <c:v>44680</c:v>
                </c:pt>
                <c:pt idx="188">
                  <c:v>44687</c:v>
                </c:pt>
                <c:pt idx="189">
                  <c:v>44694</c:v>
                </c:pt>
                <c:pt idx="190">
                  <c:v>44701</c:v>
                </c:pt>
                <c:pt idx="191">
                  <c:v>44708</c:v>
                </c:pt>
                <c:pt idx="192">
                  <c:v>44715</c:v>
                </c:pt>
                <c:pt idx="193">
                  <c:v>44722</c:v>
                </c:pt>
                <c:pt idx="194">
                  <c:v>44729</c:v>
                </c:pt>
                <c:pt idx="195">
                  <c:v>44736</c:v>
                </c:pt>
                <c:pt idx="196">
                  <c:v>44743</c:v>
                </c:pt>
                <c:pt idx="197">
                  <c:v>44750</c:v>
                </c:pt>
                <c:pt idx="198">
                  <c:v>44757</c:v>
                </c:pt>
                <c:pt idx="199">
                  <c:v>44764</c:v>
                </c:pt>
                <c:pt idx="200">
                  <c:v>44771</c:v>
                </c:pt>
                <c:pt idx="201">
                  <c:v>44778</c:v>
                </c:pt>
                <c:pt idx="202">
                  <c:v>44785</c:v>
                </c:pt>
                <c:pt idx="203">
                  <c:v>44792</c:v>
                </c:pt>
                <c:pt idx="204">
                  <c:v>44799</c:v>
                </c:pt>
                <c:pt idx="205">
                  <c:v>44806</c:v>
                </c:pt>
                <c:pt idx="206">
                  <c:v>44813</c:v>
                </c:pt>
                <c:pt idx="207">
                  <c:v>44820</c:v>
                </c:pt>
                <c:pt idx="208">
                  <c:v>44827</c:v>
                </c:pt>
                <c:pt idx="209">
                  <c:v>44834</c:v>
                </c:pt>
                <c:pt idx="210">
                  <c:v>44841</c:v>
                </c:pt>
                <c:pt idx="211">
                  <c:v>44848</c:v>
                </c:pt>
                <c:pt idx="212">
                  <c:v>44855</c:v>
                </c:pt>
                <c:pt idx="213">
                  <c:v>44862</c:v>
                </c:pt>
                <c:pt idx="214">
                  <c:v>44869</c:v>
                </c:pt>
                <c:pt idx="215">
                  <c:v>44876</c:v>
                </c:pt>
                <c:pt idx="216">
                  <c:v>44883</c:v>
                </c:pt>
                <c:pt idx="217">
                  <c:v>44890</c:v>
                </c:pt>
                <c:pt idx="218">
                  <c:v>44897</c:v>
                </c:pt>
                <c:pt idx="219">
                  <c:v>44904</c:v>
                </c:pt>
                <c:pt idx="220">
                  <c:v>44911</c:v>
                </c:pt>
                <c:pt idx="221">
                  <c:v>44918</c:v>
                </c:pt>
                <c:pt idx="222">
                  <c:v>44925</c:v>
                </c:pt>
                <c:pt idx="223">
                  <c:v>44932</c:v>
                </c:pt>
                <c:pt idx="224">
                  <c:v>44939</c:v>
                </c:pt>
                <c:pt idx="225">
                  <c:v>44946</c:v>
                </c:pt>
                <c:pt idx="226">
                  <c:v>44953</c:v>
                </c:pt>
                <c:pt idx="227">
                  <c:v>44960</c:v>
                </c:pt>
                <c:pt idx="228">
                  <c:v>44967</c:v>
                </c:pt>
                <c:pt idx="229">
                  <c:v>44974</c:v>
                </c:pt>
                <c:pt idx="230">
                  <c:v>44981</c:v>
                </c:pt>
                <c:pt idx="231">
                  <c:v>44988</c:v>
                </c:pt>
                <c:pt idx="232">
                  <c:v>44995</c:v>
                </c:pt>
                <c:pt idx="233">
                  <c:v>45002</c:v>
                </c:pt>
                <c:pt idx="234">
                  <c:v>45009</c:v>
                </c:pt>
                <c:pt idx="235">
                  <c:v>45016</c:v>
                </c:pt>
                <c:pt idx="236">
                  <c:v>45023</c:v>
                </c:pt>
                <c:pt idx="237">
                  <c:v>45030</c:v>
                </c:pt>
                <c:pt idx="238">
                  <c:v>45037</c:v>
                </c:pt>
                <c:pt idx="239">
                  <c:v>45044</c:v>
                </c:pt>
                <c:pt idx="240">
                  <c:v>45051</c:v>
                </c:pt>
                <c:pt idx="241">
                  <c:v>45058</c:v>
                </c:pt>
                <c:pt idx="242">
                  <c:v>45065</c:v>
                </c:pt>
                <c:pt idx="243">
                  <c:v>45072</c:v>
                </c:pt>
                <c:pt idx="244">
                  <c:v>45079</c:v>
                </c:pt>
                <c:pt idx="245">
                  <c:v>45086</c:v>
                </c:pt>
                <c:pt idx="246">
                  <c:v>45093</c:v>
                </c:pt>
                <c:pt idx="247">
                  <c:v>45100</c:v>
                </c:pt>
                <c:pt idx="248">
                  <c:v>45107</c:v>
                </c:pt>
                <c:pt idx="249">
                  <c:v>45114</c:v>
                </c:pt>
                <c:pt idx="250">
                  <c:v>45121</c:v>
                </c:pt>
                <c:pt idx="251">
                  <c:v>45128</c:v>
                </c:pt>
                <c:pt idx="252">
                  <c:v>45135</c:v>
                </c:pt>
                <c:pt idx="253">
                  <c:v>45142</c:v>
                </c:pt>
                <c:pt idx="254">
                  <c:v>45149</c:v>
                </c:pt>
                <c:pt idx="255">
                  <c:v>45156</c:v>
                </c:pt>
                <c:pt idx="256">
                  <c:v>45163</c:v>
                </c:pt>
                <c:pt idx="257">
                  <c:v>45170</c:v>
                </c:pt>
                <c:pt idx="258">
                  <c:v>45177</c:v>
                </c:pt>
                <c:pt idx="259">
                  <c:v>45184</c:v>
                </c:pt>
                <c:pt idx="260">
                  <c:v>45191</c:v>
                </c:pt>
                <c:pt idx="261">
                  <c:v>45198</c:v>
                </c:pt>
                <c:pt idx="262">
                  <c:v>45205</c:v>
                </c:pt>
                <c:pt idx="263">
                  <c:v>45212</c:v>
                </c:pt>
                <c:pt idx="264">
                  <c:v>45219</c:v>
                </c:pt>
                <c:pt idx="265">
                  <c:v>45226</c:v>
                </c:pt>
                <c:pt idx="266">
                  <c:v>45233</c:v>
                </c:pt>
                <c:pt idx="267">
                  <c:v>45240</c:v>
                </c:pt>
                <c:pt idx="268">
                  <c:v>45247</c:v>
                </c:pt>
                <c:pt idx="269">
                  <c:v>45254</c:v>
                </c:pt>
                <c:pt idx="270">
                  <c:v>45261</c:v>
                </c:pt>
                <c:pt idx="271">
                  <c:v>45268</c:v>
                </c:pt>
                <c:pt idx="272">
                  <c:v>45275</c:v>
                </c:pt>
                <c:pt idx="273">
                  <c:v>45282</c:v>
                </c:pt>
                <c:pt idx="274">
                  <c:v>45289</c:v>
                </c:pt>
                <c:pt idx="275">
                  <c:v>45296</c:v>
                </c:pt>
                <c:pt idx="276">
                  <c:v>45303</c:v>
                </c:pt>
                <c:pt idx="277">
                  <c:v>45310</c:v>
                </c:pt>
                <c:pt idx="278">
                  <c:v>45317</c:v>
                </c:pt>
                <c:pt idx="279">
                  <c:v>45324</c:v>
                </c:pt>
                <c:pt idx="280">
                  <c:v>45331</c:v>
                </c:pt>
                <c:pt idx="281">
                  <c:v>45338</c:v>
                </c:pt>
                <c:pt idx="282">
                  <c:v>45345</c:v>
                </c:pt>
                <c:pt idx="283">
                  <c:v>45352</c:v>
                </c:pt>
                <c:pt idx="284">
                  <c:v>45359</c:v>
                </c:pt>
                <c:pt idx="285">
                  <c:v>45366</c:v>
                </c:pt>
                <c:pt idx="286">
                  <c:v>45373</c:v>
                </c:pt>
                <c:pt idx="287">
                  <c:v>45380</c:v>
                </c:pt>
                <c:pt idx="288">
                  <c:v>45387</c:v>
                </c:pt>
                <c:pt idx="289">
                  <c:v>45394</c:v>
                </c:pt>
                <c:pt idx="290">
                  <c:v>45401</c:v>
                </c:pt>
                <c:pt idx="291">
                  <c:v>45408</c:v>
                </c:pt>
                <c:pt idx="292">
                  <c:v>45415</c:v>
                </c:pt>
                <c:pt idx="293">
                  <c:v>45422</c:v>
                </c:pt>
                <c:pt idx="294">
                  <c:v>45429</c:v>
                </c:pt>
                <c:pt idx="295">
                  <c:v>45436</c:v>
                </c:pt>
                <c:pt idx="296">
                  <c:v>45443</c:v>
                </c:pt>
                <c:pt idx="297">
                  <c:v>45450</c:v>
                </c:pt>
                <c:pt idx="298">
                  <c:v>45457</c:v>
                </c:pt>
                <c:pt idx="299">
                  <c:v>45464</c:v>
                </c:pt>
                <c:pt idx="300">
                  <c:v>45471</c:v>
                </c:pt>
                <c:pt idx="301">
                  <c:v>45478</c:v>
                </c:pt>
                <c:pt idx="302">
                  <c:v>45485</c:v>
                </c:pt>
                <c:pt idx="303">
                  <c:v>45492</c:v>
                </c:pt>
                <c:pt idx="304">
                  <c:v>45499</c:v>
                </c:pt>
                <c:pt idx="305">
                  <c:v>45506</c:v>
                </c:pt>
                <c:pt idx="306">
                  <c:v>45513</c:v>
                </c:pt>
                <c:pt idx="307">
                  <c:v>45520</c:v>
                </c:pt>
                <c:pt idx="308">
                  <c:v>45527</c:v>
                </c:pt>
                <c:pt idx="309">
                  <c:v>45534</c:v>
                </c:pt>
                <c:pt idx="310">
                  <c:v>45541</c:v>
                </c:pt>
                <c:pt idx="311">
                  <c:v>45548</c:v>
                </c:pt>
                <c:pt idx="312">
                  <c:v>45555</c:v>
                </c:pt>
                <c:pt idx="313">
                  <c:v>45562</c:v>
                </c:pt>
                <c:pt idx="314">
                  <c:v>45569</c:v>
                </c:pt>
                <c:pt idx="315">
                  <c:v>45576</c:v>
                </c:pt>
                <c:pt idx="316">
                  <c:v>45583</c:v>
                </c:pt>
                <c:pt idx="317">
                  <c:v>45590</c:v>
                </c:pt>
                <c:pt idx="318">
                  <c:v>45597</c:v>
                </c:pt>
                <c:pt idx="319">
                  <c:v>45604</c:v>
                </c:pt>
                <c:pt idx="320">
                  <c:v>45611</c:v>
                </c:pt>
                <c:pt idx="321">
                  <c:v>45618</c:v>
                </c:pt>
                <c:pt idx="322">
                  <c:v>45625</c:v>
                </c:pt>
                <c:pt idx="323">
                  <c:v>45632</c:v>
                </c:pt>
                <c:pt idx="324">
                  <c:v>45639</c:v>
                </c:pt>
                <c:pt idx="325">
                  <c:v>45646</c:v>
                </c:pt>
                <c:pt idx="326">
                  <c:v>45653</c:v>
                </c:pt>
                <c:pt idx="327">
                  <c:v>45660</c:v>
                </c:pt>
                <c:pt idx="328">
                  <c:v>45667</c:v>
                </c:pt>
                <c:pt idx="329">
                  <c:v>45674</c:v>
                </c:pt>
                <c:pt idx="330">
                  <c:v>45681</c:v>
                </c:pt>
                <c:pt idx="331">
                  <c:v>45688</c:v>
                </c:pt>
                <c:pt idx="332">
                  <c:v>45695</c:v>
                </c:pt>
                <c:pt idx="333">
                  <c:v>45702</c:v>
                </c:pt>
                <c:pt idx="334">
                  <c:v>45709</c:v>
                </c:pt>
                <c:pt idx="335">
                  <c:v>45716</c:v>
                </c:pt>
                <c:pt idx="336">
                  <c:v>45723</c:v>
                </c:pt>
                <c:pt idx="337">
                  <c:v>45730</c:v>
                </c:pt>
                <c:pt idx="338">
                  <c:v>45737</c:v>
                </c:pt>
                <c:pt idx="339">
                  <c:v>45744</c:v>
                </c:pt>
                <c:pt idx="340">
                  <c:v>45751</c:v>
                </c:pt>
                <c:pt idx="341">
                  <c:v>45758</c:v>
                </c:pt>
                <c:pt idx="342">
                  <c:v>45765</c:v>
                </c:pt>
                <c:pt idx="343">
                  <c:v>45772</c:v>
                </c:pt>
                <c:pt idx="344">
                  <c:v>45779</c:v>
                </c:pt>
                <c:pt idx="345">
                  <c:v>45786</c:v>
                </c:pt>
                <c:pt idx="346">
                  <c:v>45793</c:v>
                </c:pt>
                <c:pt idx="347">
                  <c:v>45800</c:v>
                </c:pt>
                <c:pt idx="348">
                  <c:v>45807</c:v>
                </c:pt>
                <c:pt idx="349">
                  <c:v>45814</c:v>
                </c:pt>
                <c:pt idx="350">
                  <c:v>45821</c:v>
                </c:pt>
                <c:pt idx="351">
                  <c:v>45828</c:v>
                </c:pt>
                <c:pt idx="352">
                  <c:v>45835</c:v>
                </c:pt>
                <c:pt idx="353">
                  <c:v>45842</c:v>
                </c:pt>
                <c:pt idx="354">
                  <c:v>45849</c:v>
                </c:pt>
                <c:pt idx="355">
                  <c:v>45856</c:v>
                </c:pt>
                <c:pt idx="356">
                  <c:v>45863</c:v>
                </c:pt>
                <c:pt idx="357">
                  <c:v>45870</c:v>
                </c:pt>
                <c:pt idx="358">
                  <c:v>45877</c:v>
                </c:pt>
                <c:pt idx="359">
                  <c:v>45884</c:v>
                </c:pt>
                <c:pt idx="360">
                  <c:v>45891</c:v>
                </c:pt>
                <c:pt idx="361">
                  <c:v>45898</c:v>
                </c:pt>
                <c:pt idx="362">
                  <c:v>45905</c:v>
                </c:pt>
                <c:pt idx="363">
                  <c:v>45912</c:v>
                </c:pt>
                <c:pt idx="364">
                  <c:v>45919</c:v>
                </c:pt>
                <c:pt idx="365">
                  <c:v>45926</c:v>
                </c:pt>
                <c:pt idx="366">
                  <c:v>45933</c:v>
                </c:pt>
                <c:pt idx="367">
                  <c:v>45940</c:v>
                </c:pt>
                <c:pt idx="368">
                  <c:v>45947</c:v>
                </c:pt>
                <c:pt idx="369">
                  <c:v>45954</c:v>
                </c:pt>
                <c:pt idx="370">
                  <c:v>45961</c:v>
                </c:pt>
                <c:pt idx="371">
                  <c:v>45968</c:v>
                </c:pt>
                <c:pt idx="372">
                  <c:v>45975</c:v>
                </c:pt>
                <c:pt idx="373">
                  <c:v>45982</c:v>
                </c:pt>
                <c:pt idx="374">
                  <c:v>45989</c:v>
                </c:pt>
                <c:pt idx="375">
                  <c:v>45996</c:v>
                </c:pt>
                <c:pt idx="376">
                  <c:v>46003</c:v>
                </c:pt>
                <c:pt idx="377">
                  <c:v>46010</c:v>
                </c:pt>
                <c:pt idx="378">
                  <c:v>46017</c:v>
                </c:pt>
                <c:pt idx="379">
                  <c:v>46024</c:v>
                </c:pt>
                <c:pt idx="380">
                  <c:v>46031</c:v>
                </c:pt>
                <c:pt idx="381">
                  <c:v>46038</c:v>
                </c:pt>
                <c:pt idx="382">
                  <c:v>46045</c:v>
                </c:pt>
                <c:pt idx="383">
                  <c:v>46052</c:v>
                </c:pt>
                <c:pt idx="384">
                  <c:v>46059</c:v>
                </c:pt>
                <c:pt idx="385">
                  <c:v>46066</c:v>
                </c:pt>
                <c:pt idx="386">
                  <c:v>46073</c:v>
                </c:pt>
                <c:pt idx="387">
                  <c:v>46080</c:v>
                </c:pt>
                <c:pt idx="388">
                  <c:v>46087</c:v>
                </c:pt>
                <c:pt idx="389">
                  <c:v>46094</c:v>
                </c:pt>
                <c:pt idx="390">
                  <c:v>46101</c:v>
                </c:pt>
                <c:pt idx="391">
                  <c:v>46108</c:v>
                </c:pt>
                <c:pt idx="392">
                  <c:v>46115</c:v>
                </c:pt>
                <c:pt idx="393">
                  <c:v>46122</c:v>
                </c:pt>
                <c:pt idx="394">
                  <c:v>46129</c:v>
                </c:pt>
                <c:pt idx="395">
                  <c:v>46136</c:v>
                </c:pt>
                <c:pt idx="396">
                  <c:v>46143</c:v>
                </c:pt>
                <c:pt idx="397">
                  <c:v>46150</c:v>
                </c:pt>
                <c:pt idx="398">
                  <c:v>46157</c:v>
                </c:pt>
                <c:pt idx="399">
                  <c:v>46164</c:v>
                </c:pt>
                <c:pt idx="400">
                  <c:v>46171</c:v>
                </c:pt>
                <c:pt idx="401">
                  <c:v>46178</c:v>
                </c:pt>
                <c:pt idx="402">
                  <c:v>46185</c:v>
                </c:pt>
                <c:pt idx="403">
                  <c:v>46192</c:v>
                </c:pt>
                <c:pt idx="404">
                  <c:v>46199</c:v>
                </c:pt>
                <c:pt idx="405">
                  <c:v>46206</c:v>
                </c:pt>
                <c:pt idx="406">
                  <c:v>46213</c:v>
                </c:pt>
                <c:pt idx="407">
                  <c:v>46220</c:v>
                </c:pt>
                <c:pt idx="408">
                  <c:v>46227</c:v>
                </c:pt>
                <c:pt idx="409">
                  <c:v>46234</c:v>
                </c:pt>
                <c:pt idx="410">
                  <c:v>46241</c:v>
                </c:pt>
                <c:pt idx="411">
                  <c:v>46248</c:v>
                </c:pt>
                <c:pt idx="412">
                  <c:v>46255</c:v>
                </c:pt>
                <c:pt idx="413">
                  <c:v>46262</c:v>
                </c:pt>
                <c:pt idx="414">
                  <c:v>46269</c:v>
                </c:pt>
                <c:pt idx="415">
                  <c:v>46276</c:v>
                </c:pt>
                <c:pt idx="416">
                  <c:v>46283</c:v>
                </c:pt>
                <c:pt idx="417">
                  <c:v>46290</c:v>
                </c:pt>
                <c:pt idx="418">
                  <c:v>46297</c:v>
                </c:pt>
                <c:pt idx="419">
                  <c:v>46304</c:v>
                </c:pt>
              </c:numCache>
            </c:numRef>
          </c:cat>
          <c:val>
            <c:numRef>
              <c:f>'Beta Rolling'!$J$92:$J$3000</c:f>
              <c:numCache>
                <c:formatCode>General</c:formatCode>
                <c:ptCount val="2909"/>
                <c:pt idx="0">
                  <c:v>1.166161165533349</c:v>
                </c:pt>
                <c:pt idx="1">
                  <c:v>1.1797825610992319</c:v>
                </c:pt>
                <c:pt idx="2">
                  <c:v>1.1879781710939987</c:v>
                </c:pt>
                <c:pt idx="3">
                  <c:v>1.1872762666478229</c:v>
                </c:pt>
                <c:pt idx="4">
                  <c:v>1.1925343843029257</c:v>
                </c:pt>
                <c:pt idx="5">
                  <c:v>1.1991494910908083</c:v>
                </c:pt>
                <c:pt idx="6">
                  <c:v>1.2061517180653725</c:v>
                </c:pt>
                <c:pt idx="7">
                  <c:v>1.2142784489744163</c:v>
                </c:pt>
                <c:pt idx="8">
                  <c:v>1.2143863869842451</c:v>
                </c:pt>
                <c:pt idx="9">
                  <c:v>1.2129985357370479</c:v>
                </c:pt>
                <c:pt idx="10">
                  <c:v>1.2113617421214089</c:v>
                </c:pt>
                <c:pt idx="11">
                  <c:v>1.2133374481748385</c:v>
                </c:pt>
                <c:pt idx="12">
                  <c:v>1.2143810941202224</c:v>
                </c:pt>
                <c:pt idx="13">
                  <c:v>1.2134475435027916</c:v>
                </c:pt>
                <c:pt idx="14">
                  <c:v>1.204157739871752</c:v>
                </c:pt>
                <c:pt idx="15">
                  <c:v>1.2058111179461035</c:v>
                </c:pt>
                <c:pt idx="16">
                  <c:v>1.2069907390278209</c:v>
                </c:pt>
                <c:pt idx="17">
                  <c:v>1.2094159244739877</c:v>
                </c:pt>
                <c:pt idx="18">
                  <c:v>1.2082227738336333</c:v>
                </c:pt>
                <c:pt idx="19">
                  <c:v>1.2081018726471879</c:v>
                </c:pt>
                <c:pt idx="20">
                  <c:v>1.1997421931754995</c:v>
                </c:pt>
                <c:pt idx="21">
                  <c:v>1.197855895218928</c:v>
                </c:pt>
                <c:pt idx="22">
                  <c:v>1.1961617764110317</c:v>
                </c:pt>
                <c:pt idx="23">
                  <c:v>1.1908882540740442</c:v>
                </c:pt>
                <c:pt idx="24">
                  <c:v>1.1852329801898625</c:v>
                </c:pt>
                <c:pt idx="25">
                  <c:v>1.1904919576711643</c:v>
                </c:pt>
                <c:pt idx="26">
                  <c:v>1.1902628668523978</c:v>
                </c:pt>
                <c:pt idx="27">
                  <c:v>1.190604119739999</c:v>
                </c:pt>
                <c:pt idx="28">
                  <c:v>1.1801781876918453</c:v>
                </c:pt>
                <c:pt idx="29">
                  <c:v>1.1800646384139148</c:v>
                </c:pt>
                <c:pt idx="30">
                  <c:v>1.1832276495841252</c:v>
                </c:pt>
                <c:pt idx="31">
                  <c:v>1.181336712522512</c:v>
                </c:pt>
                <c:pt idx="32">
                  <c:v>1.1954861117671192</c:v>
                </c:pt>
                <c:pt idx="33">
                  <c:v>1.1905353442515139</c:v>
                </c:pt>
                <c:pt idx="34">
                  <c:v>1.2012173271763278</c:v>
                </c:pt>
                <c:pt idx="35">
                  <c:v>1.2058865899453521</c:v>
                </c:pt>
                <c:pt idx="36">
                  <c:v>1.2096600707168852</c:v>
                </c:pt>
                <c:pt idx="37">
                  <c:v>1.1911903287498586</c:v>
                </c:pt>
                <c:pt idx="38">
                  <c:v>1.1951737573139716</c:v>
                </c:pt>
                <c:pt idx="39">
                  <c:v>1.1934803901369855</c:v>
                </c:pt>
                <c:pt idx="40">
                  <c:v>1.1916747003373422</c:v>
                </c:pt>
                <c:pt idx="41">
                  <c:v>1.1923234747610847</c:v>
                </c:pt>
                <c:pt idx="42">
                  <c:v>1.1948522788238309</c:v>
                </c:pt>
                <c:pt idx="43">
                  <c:v>1.2030979152583783</c:v>
                </c:pt>
                <c:pt idx="44">
                  <c:v>1.2050601582564027</c:v>
                </c:pt>
                <c:pt idx="45">
                  <c:v>1.2037373713679089</c:v>
                </c:pt>
                <c:pt idx="46">
                  <c:v>1.2186042866770241</c:v>
                </c:pt>
                <c:pt idx="47">
                  <c:v>1.2201964874457893</c:v>
                </c:pt>
                <c:pt idx="48">
                  <c:v>1.215624499472151</c:v>
                </c:pt>
                <c:pt idx="49">
                  <c:v>1.1983663684650971</c:v>
                </c:pt>
                <c:pt idx="50">
                  <c:v>1.1975744724827737</c:v>
                </c:pt>
                <c:pt idx="51">
                  <c:v>1.2006648222280727</c:v>
                </c:pt>
                <c:pt idx="52">
                  <c:v>1.2034019398943316</c:v>
                </c:pt>
                <c:pt idx="53">
                  <c:v>1.1903086451618445</c:v>
                </c:pt>
                <c:pt idx="54">
                  <c:v>1.1917952318228637</c:v>
                </c:pt>
                <c:pt idx="55">
                  <c:v>1.1965092598082052</c:v>
                </c:pt>
                <c:pt idx="56">
                  <c:v>1.183541616663516</c:v>
                </c:pt>
                <c:pt idx="57">
                  <c:v>1.1839973800575063</c:v>
                </c:pt>
                <c:pt idx="58">
                  <c:v>1.1697479376295825</c:v>
                </c:pt>
                <c:pt idx="59">
                  <c:v>1.1726253868904704</c:v>
                </c:pt>
                <c:pt idx="60">
                  <c:v>1.1811164384815909</c:v>
                </c:pt>
                <c:pt idx="61">
                  <c:v>1.1842307151284817</c:v>
                </c:pt>
                <c:pt idx="62">
                  <c:v>1.1945275796629253</c:v>
                </c:pt>
                <c:pt idx="63">
                  <c:v>1.1942918914245007</c:v>
                </c:pt>
                <c:pt idx="64">
                  <c:v>1.1924389564441311</c:v>
                </c:pt>
                <c:pt idx="65">
                  <c:v>1.2006806780783015</c:v>
                </c:pt>
                <c:pt idx="66">
                  <c:v>1.2015105920875184</c:v>
                </c:pt>
                <c:pt idx="67">
                  <c:v>1.2137778730739794</c:v>
                </c:pt>
                <c:pt idx="68">
                  <c:v>1.2193305702243027</c:v>
                </c:pt>
                <c:pt idx="69">
                  <c:v>1.2257847459413576</c:v>
                </c:pt>
                <c:pt idx="70">
                  <c:v>1.2319258591276023</c:v>
                </c:pt>
                <c:pt idx="71">
                  <c:v>1.2419750897185766</c:v>
                </c:pt>
                <c:pt idx="72">
                  <c:v>1.2507720437017846</c:v>
                </c:pt>
                <c:pt idx="73">
                  <c:v>1.2477570296947798</c:v>
                </c:pt>
                <c:pt idx="74">
                  <c:v>1.2244528969194601</c:v>
                </c:pt>
                <c:pt idx="75">
                  <c:v>1.2267706593078709</c:v>
                </c:pt>
                <c:pt idx="76">
                  <c:v>1.2359557459580401</c:v>
                </c:pt>
                <c:pt idx="77">
                  <c:v>1.2245599255923008</c:v>
                </c:pt>
                <c:pt idx="78">
                  <c:v>1.2316564507740715</c:v>
                </c:pt>
                <c:pt idx="79">
                  <c:v>1.2343862656027016</c:v>
                </c:pt>
                <c:pt idx="80">
                  <c:v>1.2328096115387221</c:v>
                </c:pt>
                <c:pt idx="81">
                  <c:v>1.2433671289813175</c:v>
                </c:pt>
                <c:pt idx="82">
                  <c:v>1.2453434143858246</c:v>
                </c:pt>
                <c:pt idx="83">
                  <c:v>1.2477098008324665</c:v>
                </c:pt>
                <c:pt idx="84">
                  <c:v>1.2610343243663993</c:v>
                </c:pt>
                <c:pt idx="85">
                  <c:v>1.2646997386076635</c:v>
                </c:pt>
                <c:pt idx="86">
                  <c:v>1.2829391216251582</c:v>
                </c:pt>
                <c:pt idx="87">
                  <c:v>1.2872834901896817</c:v>
                </c:pt>
                <c:pt idx="88">
                  <c:v>1.2981967971633306</c:v>
                </c:pt>
                <c:pt idx="89">
                  <c:v>1.260610054018058</c:v>
                </c:pt>
                <c:pt idx="90">
                  <c:v>1.2693736690239323</c:v>
                </c:pt>
                <c:pt idx="91">
                  <c:v>1.2699139878845938</c:v>
                </c:pt>
                <c:pt idx="92">
                  <c:v>1.2670948990219348</c:v>
                </c:pt>
                <c:pt idx="93">
                  <c:v>1.2713168473754841</c:v>
                </c:pt>
                <c:pt idx="94">
                  <c:v>1.2646971198575405</c:v>
                </c:pt>
                <c:pt idx="95">
                  <c:v>1.2617769222554363</c:v>
                </c:pt>
                <c:pt idx="96">
                  <c:v>1.2596211550628043</c:v>
                </c:pt>
                <c:pt idx="97">
                  <c:v>1.2504906006358527</c:v>
                </c:pt>
                <c:pt idx="98">
                  <c:v>1.2567328551145465</c:v>
                </c:pt>
                <c:pt idx="99">
                  <c:v>1.2587777498359045</c:v>
                </c:pt>
                <c:pt idx="100">
                  <c:v>1.2560504839197817</c:v>
                </c:pt>
                <c:pt idx="101">
                  <c:v>1.2585691853668788</c:v>
                </c:pt>
                <c:pt idx="102">
                  <c:v>1.2618852030472567</c:v>
                </c:pt>
                <c:pt idx="103">
                  <c:v>1.2665356652982169</c:v>
                </c:pt>
                <c:pt idx="104">
                  <c:v>1.2702752201626355</c:v>
                </c:pt>
                <c:pt idx="105">
                  <c:v>1.2686867063919689</c:v>
                </c:pt>
                <c:pt idx="106">
                  <c:v>1.2633228670065753</c:v>
                </c:pt>
                <c:pt idx="107">
                  <c:v>1.2653219000432214</c:v>
                </c:pt>
                <c:pt idx="108">
                  <c:v>1.2680039261662062</c:v>
                </c:pt>
                <c:pt idx="109">
                  <c:v>1.2745288323317385</c:v>
                </c:pt>
                <c:pt idx="110">
                  <c:v>1.2826521511731652</c:v>
                </c:pt>
                <c:pt idx="111">
                  <c:v>1.2842025147081488</c:v>
                </c:pt>
                <c:pt idx="112">
                  <c:v>1.2813967149204359</c:v>
                </c:pt>
                <c:pt idx="113">
                  <c:v>1.2909727873522048</c:v>
                </c:pt>
                <c:pt idx="114">
                  <c:v>1.2935475552099351</c:v>
                </c:pt>
                <c:pt idx="115">
                  <c:v>1.2934080333286369</c:v>
                </c:pt>
                <c:pt idx="116">
                  <c:v>1.2976117859298295</c:v>
                </c:pt>
                <c:pt idx="117">
                  <c:v>1.2935877083404117</c:v>
                </c:pt>
                <c:pt idx="118">
                  <c:v>1.2956792697767661</c:v>
                </c:pt>
                <c:pt idx="119">
                  <c:v>1.2956131720149111</c:v>
                </c:pt>
                <c:pt idx="120">
                  <c:v>1.2932739499257562</c:v>
                </c:pt>
                <c:pt idx="121">
                  <c:v>1.2942372001752689</c:v>
                </c:pt>
                <c:pt idx="122">
                  <c:v>1.2953442501083738</c:v>
                </c:pt>
                <c:pt idx="123">
                  <c:v>1.2947245648571581</c:v>
                </c:pt>
                <c:pt idx="124">
                  <c:v>1.2902385970763892</c:v>
                </c:pt>
                <c:pt idx="125">
                  <c:v>1.2881622081136161</c:v>
                </c:pt>
                <c:pt idx="126">
                  <c:v>1.2897232527357252</c:v>
                </c:pt>
                <c:pt idx="127">
                  <c:v>1.299497038585133</c:v>
                </c:pt>
                <c:pt idx="128">
                  <c:v>1.3018446365254714</c:v>
                </c:pt>
                <c:pt idx="129">
                  <c:v>1.3033090196139081</c:v>
                </c:pt>
                <c:pt idx="130">
                  <c:v>1.3037403557390193</c:v>
                </c:pt>
                <c:pt idx="131">
                  <c:v>1.3009226142334334</c:v>
                </c:pt>
                <c:pt idx="132">
                  <c:v>1.3004549008998691</c:v>
                </c:pt>
                <c:pt idx="133">
                  <c:v>1.2973438324532418</c:v>
                </c:pt>
                <c:pt idx="134">
                  <c:v>1.2982439567141952</c:v>
                </c:pt>
                <c:pt idx="135">
                  <c:v>1.3009086132801819</c:v>
                </c:pt>
                <c:pt idx="136">
                  <c:v>1.315538968725863</c:v>
                </c:pt>
                <c:pt idx="137">
                  <c:v>1.3196437363597744</c:v>
                </c:pt>
                <c:pt idx="138">
                  <c:v>1.3307633866871666</c:v>
                </c:pt>
                <c:pt idx="139">
                  <c:v>1.3538229335261029</c:v>
                </c:pt>
                <c:pt idx="140">
                  <c:v>1.3597759614301024</c:v>
                </c:pt>
                <c:pt idx="141">
                  <c:v>1.3570174347675235</c:v>
                </c:pt>
                <c:pt idx="142">
                  <c:v>1.3604302550996705</c:v>
                </c:pt>
                <c:pt idx="143">
                  <c:v>1.3817915436987953</c:v>
                </c:pt>
                <c:pt idx="144">
                  <c:v>1.3822370989000687</c:v>
                </c:pt>
                <c:pt idx="145">
                  <c:v>1.3834943627135432</c:v>
                </c:pt>
                <c:pt idx="146">
                  <c:v>1.400249277797041</c:v>
                </c:pt>
                <c:pt idx="147">
                  <c:v>1.4084026701080741</c:v>
                </c:pt>
                <c:pt idx="148">
                  <c:v>1.4120242733490369</c:v>
                </c:pt>
                <c:pt idx="149">
                  <c:v>1.4111089698038837</c:v>
                </c:pt>
                <c:pt idx="150">
                  <c:v>1.3969587539363326</c:v>
                </c:pt>
                <c:pt idx="151">
                  <c:v>1.3914141742094011</c:v>
                </c:pt>
                <c:pt idx="152">
                  <c:v>1.4086139149412655</c:v>
                </c:pt>
                <c:pt idx="153">
                  <c:v>1.4094084636151269</c:v>
                </c:pt>
                <c:pt idx="154">
                  <c:v>1.413756235942685</c:v>
                </c:pt>
                <c:pt idx="155">
                  <c:v>1.4039283826507316</c:v>
                </c:pt>
                <c:pt idx="156">
                  <c:v>1.4022668494108799</c:v>
                </c:pt>
                <c:pt idx="157">
                  <c:v>1.3897778835239252</c:v>
                </c:pt>
                <c:pt idx="158">
                  <c:v>1.3880979222505085</c:v>
                </c:pt>
                <c:pt idx="159">
                  <c:v>1.3728116176301226</c:v>
                </c:pt>
                <c:pt idx="160">
                  <c:v>1.3780493249691526</c:v>
                </c:pt>
                <c:pt idx="161">
                  <c:v>1.3781145350120734</c:v>
                </c:pt>
                <c:pt idx="162">
                  <c:v>1.3438524549249866</c:v>
                </c:pt>
                <c:pt idx="163">
                  <c:v>1.344523737055255</c:v>
                </c:pt>
                <c:pt idx="164">
                  <c:v>1.3605374564514505</c:v>
                </c:pt>
                <c:pt idx="165">
                  <c:v>1.3640837239704435</c:v>
                </c:pt>
                <c:pt idx="166">
                  <c:v>1.367625820356914</c:v>
                </c:pt>
                <c:pt idx="167">
                  <c:v>1.4346992856501153</c:v>
                </c:pt>
                <c:pt idx="168">
                  <c:v>1.4229838692424284</c:v>
                </c:pt>
                <c:pt idx="169">
                  <c:v>1.4276513796050241</c:v>
                </c:pt>
                <c:pt idx="170">
                  <c:v>1.4241036376346161</c:v>
                </c:pt>
                <c:pt idx="171">
                  <c:v>1.4122004242676878</c:v>
                </c:pt>
                <c:pt idx="172">
                  <c:v>1.4066980181940993</c:v>
                </c:pt>
                <c:pt idx="173">
                  <c:v>1.3997828500361271</c:v>
                </c:pt>
                <c:pt idx="174">
                  <c:v>1.3749009206708334</c:v>
                </c:pt>
                <c:pt idx="175">
                  <c:v>1.3713894177931043</c:v>
                </c:pt>
                <c:pt idx="176">
                  <c:v>1.3760165195617042</c:v>
                </c:pt>
                <c:pt idx="177">
                  <c:v>1.3719777567395661</c:v>
                </c:pt>
                <c:pt idx="178">
                  <c:v>1.3589805280063048</c:v>
                </c:pt>
                <c:pt idx="179">
                  <c:v>1.3607893669521334</c:v>
                </c:pt>
                <c:pt idx="180">
                  <c:v>1.3548005229457523</c:v>
                </c:pt>
                <c:pt idx="181">
                  <c:v>1.3553172426391535</c:v>
                </c:pt>
                <c:pt idx="182">
                  <c:v>1.3598818116192395</c:v>
                </c:pt>
                <c:pt idx="183">
                  <c:v>1.3517768648010398</c:v>
                </c:pt>
                <c:pt idx="184">
                  <c:v>1.3687300582657036</c:v>
                </c:pt>
                <c:pt idx="185">
                  <c:v>1.3755422509662787</c:v>
                </c:pt>
                <c:pt idx="186">
                  <c:v>1.3755535513204422</c:v>
                </c:pt>
                <c:pt idx="187">
                  <c:v>1.3866708509159265</c:v>
                </c:pt>
                <c:pt idx="188">
                  <c:v>1.3680558357948021</c:v>
                </c:pt>
                <c:pt idx="189">
                  <c:v>1.3639452799240352</c:v>
                </c:pt>
                <c:pt idx="190">
                  <c:v>1.3718049337986424</c:v>
                </c:pt>
                <c:pt idx="191">
                  <c:v>1.3597789721363265</c:v>
                </c:pt>
                <c:pt idx="192">
                  <c:v>1.3634281602120373</c:v>
                </c:pt>
                <c:pt idx="193">
                  <c:v>1.3615551894461102</c:v>
                </c:pt>
                <c:pt idx="194">
                  <c:v>1.3455882505036727</c:v>
                </c:pt>
                <c:pt idx="195">
                  <c:v>1.3414444052797267</c:v>
                </c:pt>
                <c:pt idx="196">
                  <c:v>1.3293442808810043</c:v>
                </c:pt>
                <c:pt idx="197">
                  <c:v>1.2673632716718695</c:v>
                </c:pt>
                <c:pt idx="198">
                  <c:v>1.2578680263954589</c:v>
                </c:pt>
                <c:pt idx="199">
                  <c:v>1.2032294617608372</c:v>
                </c:pt>
                <c:pt idx="200">
                  <c:v>1.189447140164392</c:v>
                </c:pt>
                <c:pt idx="201">
                  <c:v>1.1840263976134198</c:v>
                </c:pt>
                <c:pt idx="202">
                  <c:v>1.192384094568874</c:v>
                </c:pt>
                <c:pt idx="203">
                  <c:v>1.1678972157487928</c:v>
                </c:pt>
                <c:pt idx="204">
                  <c:v>1.1851692329967138</c:v>
                </c:pt>
                <c:pt idx="205">
                  <c:v>1.1876795674540268</c:v>
                </c:pt>
                <c:pt idx="206">
                  <c:v>1.1887743219103597</c:v>
                </c:pt>
                <c:pt idx="207">
                  <c:v>1.2013723047920346</c:v>
                </c:pt>
                <c:pt idx="208">
                  <c:v>1.1972133809710308</c:v>
                </c:pt>
                <c:pt idx="209">
                  <c:v>1.1907674195382123</c:v>
                </c:pt>
                <c:pt idx="210">
                  <c:v>1.1978023556992496</c:v>
                </c:pt>
                <c:pt idx="211">
                  <c:v>1.2021079074758894</c:v>
                </c:pt>
                <c:pt idx="212">
                  <c:v>1.2042976810914423</c:v>
                </c:pt>
                <c:pt idx="213">
                  <c:v>1.1793855066921008</c:v>
                </c:pt>
                <c:pt idx="214">
                  <c:v>1.1802277059892026</c:v>
                </c:pt>
                <c:pt idx="215">
                  <c:v>1.1888857053481283</c:v>
                </c:pt>
                <c:pt idx="216">
                  <c:v>1.1783554116299813</c:v>
                </c:pt>
                <c:pt idx="217">
                  <c:v>1.1943673691748198</c:v>
                </c:pt>
                <c:pt idx="218">
                  <c:v>1.1821958929775869</c:v>
                </c:pt>
                <c:pt idx="219">
                  <c:v>1.1793880831221497</c:v>
                </c:pt>
                <c:pt idx="220">
                  <c:v>1.1795723398250912</c:v>
                </c:pt>
                <c:pt idx="221">
                  <c:v>1.2262818383358789</c:v>
                </c:pt>
                <c:pt idx="222">
                  <c:v>1.242209556301531</c:v>
                </c:pt>
                <c:pt idx="223">
                  <c:v>1.2517636186815126</c:v>
                </c:pt>
                <c:pt idx="224">
                  <c:v>1.2498929747047924</c:v>
                </c:pt>
                <c:pt idx="225">
                  <c:v>1.2486968370493041</c:v>
                </c:pt>
                <c:pt idx="226">
                  <c:v>1.2464893774962233</c:v>
                </c:pt>
                <c:pt idx="227">
                  <c:v>1.2466311136583763</c:v>
                </c:pt>
                <c:pt idx="228">
                  <c:v>1.2433916148690345</c:v>
                </c:pt>
                <c:pt idx="229">
                  <c:v>1.2346143052562999</c:v>
                </c:pt>
                <c:pt idx="230">
                  <c:v>1.2155195413362865</c:v>
                </c:pt>
                <c:pt idx="231">
                  <c:v>1.2139665684514369</c:v>
                </c:pt>
                <c:pt idx="232">
                  <c:v>1.2087393337980195</c:v>
                </c:pt>
                <c:pt idx="233">
                  <c:v>1.2237694480798911</c:v>
                </c:pt>
                <c:pt idx="234">
                  <c:v>1.2251056747253735</c:v>
                </c:pt>
                <c:pt idx="235">
                  <c:v>1.183990047112514</c:v>
                </c:pt>
                <c:pt idx="236">
                  <c:v>1.1839784145112289</c:v>
                </c:pt>
                <c:pt idx="237">
                  <c:v>1.2219740033897732</c:v>
                </c:pt>
                <c:pt idx="238">
                  <c:v>1.2128405591236635</c:v>
                </c:pt>
                <c:pt idx="239">
                  <c:v>1.2105745640261916</c:v>
                </c:pt>
                <c:pt idx="240">
                  <c:v>1.2166134817508283</c:v>
                </c:pt>
                <c:pt idx="241">
                  <c:v>1.2376407025932024</c:v>
                </c:pt>
                <c:pt idx="242">
                  <c:v>1.195758630530201</c:v>
                </c:pt>
                <c:pt idx="243">
                  <c:v>1.194937031170811</c:v>
                </c:pt>
                <c:pt idx="244">
                  <c:v>1.1947855258092699</c:v>
                </c:pt>
                <c:pt idx="245">
                  <c:v>1.2267375699108993</c:v>
                </c:pt>
                <c:pt idx="246">
                  <c:v>1.2311039337625438</c:v>
                </c:pt>
                <c:pt idx="247">
                  <c:v>1.2288001672785933</c:v>
                </c:pt>
                <c:pt idx="248">
                  <c:v>1.2269574063804574</c:v>
                </c:pt>
                <c:pt idx="249">
                  <c:v>1.2329767265352873</c:v>
                </c:pt>
                <c:pt idx="250">
                  <c:v>1.2223643133384849</c:v>
                </c:pt>
                <c:pt idx="251">
                  <c:v>1.2152791746919447</c:v>
                </c:pt>
                <c:pt idx="252">
                  <c:v>1.2487301984023873</c:v>
                </c:pt>
                <c:pt idx="253">
                  <c:v>1.2521874332928717</c:v>
                </c:pt>
                <c:pt idx="254">
                  <c:v>1.2326397413478085</c:v>
                </c:pt>
                <c:pt idx="255">
                  <c:v>1.1216168167820593</c:v>
                </c:pt>
                <c:pt idx="256">
                  <c:v>1.1346024483926578</c:v>
                </c:pt>
                <c:pt idx="257">
                  <c:v>1.1229491561756788</c:v>
                </c:pt>
                <c:pt idx="258">
                  <c:v>1.1452039988966822</c:v>
                </c:pt>
                <c:pt idx="259">
                  <c:v>1.1421661588877747</c:v>
                </c:pt>
                <c:pt idx="260">
                  <c:v>1.1511549828023162</c:v>
                </c:pt>
                <c:pt idx="261">
                  <c:v>1.1529373706342474</c:v>
                </c:pt>
                <c:pt idx="262">
                  <c:v>1.166038157007548</c:v>
                </c:pt>
                <c:pt idx="263">
                  <c:v>1.0618830140817979</c:v>
                </c:pt>
                <c:pt idx="264">
                  <c:v>1.0554864310365246</c:v>
                </c:pt>
                <c:pt idx="265">
                  <c:v>0.96465186041213835</c:v>
                </c:pt>
                <c:pt idx="266">
                  <c:v>0.95838289338062299</c:v>
                </c:pt>
                <c:pt idx="267">
                  <c:v>0.95953828319838019</c:v>
                </c:pt>
                <c:pt idx="268">
                  <c:v>0.9530514541136671</c:v>
                </c:pt>
                <c:pt idx="269">
                  <c:v>0.93266142911882444</c:v>
                </c:pt>
                <c:pt idx="270">
                  <c:v>0.92838805058422424</c:v>
                </c:pt>
                <c:pt idx="271">
                  <c:v>0.92583599094481261</c:v>
                </c:pt>
                <c:pt idx="272">
                  <c:v>0.92576126793184632</c:v>
                </c:pt>
                <c:pt idx="273">
                  <c:v>0.92364863457203406</c:v>
                </c:pt>
                <c:pt idx="274">
                  <c:v>0.92210293892897299</c:v>
                </c:pt>
                <c:pt idx="275">
                  <c:v>0.90769744839556676</c:v>
                </c:pt>
                <c:pt idx="276">
                  <c:v>0.90770870938180059</c:v>
                </c:pt>
                <c:pt idx="277">
                  <c:v>0.92016452232400192</c:v>
                </c:pt>
                <c:pt idx="278">
                  <c:v>0.92817022867745669</c:v>
                </c:pt>
                <c:pt idx="279">
                  <c:v>0.92699077084297954</c:v>
                </c:pt>
                <c:pt idx="280">
                  <c:v>0.93614625175034594</c:v>
                </c:pt>
                <c:pt idx="281">
                  <c:v>0.9346455059529688</c:v>
                </c:pt>
                <c:pt idx="282">
                  <c:v>0.93130445545763429</c:v>
                </c:pt>
                <c:pt idx="283">
                  <c:v>0.92360567394583382</c:v>
                </c:pt>
                <c:pt idx="284">
                  <c:v>0.90779979391448062</c:v>
                </c:pt>
                <c:pt idx="285">
                  <c:v>0.90766721221756708</c:v>
                </c:pt>
                <c:pt idx="286">
                  <c:v>0.9028179031107807</c:v>
                </c:pt>
                <c:pt idx="287">
                  <c:v>0.90320457972433377</c:v>
                </c:pt>
                <c:pt idx="288">
                  <c:v>0.9030140655001655</c:v>
                </c:pt>
                <c:pt idx="289">
                  <c:v>0.90919895103664672</c:v>
                </c:pt>
                <c:pt idx="290">
                  <c:v>0.90376345779152256</c:v>
                </c:pt>
                <c:pt idx="291">
                  <c:v>0.90551924240054016</c:v>
                </c:pt>
                <c:pt idx="292">
                  <c:v>0.91246164504331273</c:v>
                </c:pt>
                <c:pt idx="293">
                  <c:v>0.9102764517433769</c:v>
                </c:pt>
                <c:pt idx="294">
                  <c:v>0.90673222974545753</c:v>
                </c:pt>
                <c:pt idx="295">
                  <c:v>0.90151158463564651</c:v>
                </c:pt>
                <c:pt idx="296">
                  <c:v>0.90413425559774863</c:v>
                </c:pt>
                <c:pt idx="297">
                  <c:v>0.90504448756701428</c:v>
                </c:pt>
                <c:pt idx="298">
                  <c:v>0.90728285420677224</c:v>
                </c:pt>
                <c:pt idx="299">
                  <c:v>0.90943043643098198</c:v>
                </c:pt>
                <c:pt idx="300">
                  <c:v>0.91017823737893711</c:v>
                </c:pt>
                <c:pt idx="301">
                  <c:v>0.90851145951020018</c:v>
                </c:pt>
                <c:pt idx="302">
                  <c:v>0.90981383890374701</c:v>
                </c:pt>
                <c:pt idx="303">
                  <c:v>0.92238504473016647</c:v>
                </c:pt>
                <c:pt idx="304">
                  <c:v>0.92245443401994986</c:v>
                </c:pt>
                <c:pt idx="305">
                  <c:v>0.91351974932036484</c:v>
                </c:pt>
                <c:pt idx="306">
                  <c:v>0.92127523834608349</c:v>
                </c:pt>
                <c:pt idx="307">
                  <c:v>0.91999257571001547</c:v>
                </c:pt>
                <c:pt idx="308">
                  <c:v>0.92340234716800795</c:v>
                </c:pt>
                <c:pt idx="309">
                  <c:v>0.92263764532906223</c:v>
                </c:pt>
                <c:pt idx="310">
                  <c:v>0.91764198401615604</c:v>
                </c:pt>
                <c:pt idx="311">
                  <c:v>0.89955525866736941</c:v>
                </c:pt>
                <c:pt idx="312">
                  <c:v>0.89398230724362837</c:v>
                </c:pt>
                <c:pt idx="313">
                  <c:v>0.89703810188916244</c:v>
                </c:pt>
                <c:pt idx="314">
                  <c:v>0.8901201583105236</c:v>
                </c:pt>
                <c:pt idx="315">
                  <c:v>0.89005823457733657</c:v>
                </c:pt>
                <c:pt idx="316">
                  <c:v>0.89033975543767874</c:v>
                </c:pt>
                <c:pt idx="317">
                  <c:v>0.88411988994095647</c:v>
                </c:pt>
                <c:pt idx="318">
                  <c:v>0.88351090683998457</c:v>
                </c:pt>
                <c:pt idx="319">
                  <c:v>0.88734450112396912</c:v>
                </c:pt>
                <c:pt idx="320">
                  <c:v>0.88967306887846243</c:v>
                </c:pt>
                <c:pt idx="321">
                  <c:v>0.88506137474041979</c:v>
                </c:pt>
                <c:pt idx="322">
                  <c:v>0.88552227575977938</c:v>
                </c:pt>
                <c:pt idx="323">
                  <c:v>0.87221901755947195</c:v>
                </c:pt>
                <c:pt idx="324">
                  <c:v>0.86568377178570299</c:v>
                </c:pt>
                <c:pt idx="325">
                  <c:v>0.87471874774292235</c:v>
                </c:pt>
                <c:pt idx="326">
                  <c:v>0.87690296562825931</c:v>
                </c:pt>
                <c:pt idx="327">
                  <c:v>0.86618840712889722</c:v>
                </c:pt>
                <c:pt idx="328">
                  <c:v>0.8684035137948154</c:v>
                </c:pt>
                <c:pt idx="329">
                  <c:v>0.86870244117585815</c:v>
                </c:pt>
                <c:pt idx="330">
                  <c:v>0.86623532095894862</c:v>
                </c:pt>
                <c:pt idx="331">
                  <c:v>0.86258272201124009</c:v>
                </c:pt>
                <c:pt idx="332">
                  <c:v>0.86613375656767577</c:v>
                </c:pt>
                <c:pt idx="333">
                  <c:v>0.86794017484592534</c:v>
                </c:pt>
                <c:pt idx="334">
                  <c:v>0.87044697598522769</c:v>
                </c:pt>
                <c:pt idx="335">
                  <c:v>0.85760952043478633</c:v>
                </c:pt>
                <c:pt idx="336">
                  <c:v>0.85442580324819783</c:v>
                </c:pt>
                <c:pt idx="337">
                  <c:v>0.85437351207429368</c:v>
                </c:pt>
                <c:pt idx="338">
                  <c:v>0.8542197431243147</c:v>
                </c:pt>
                <c:pt idx="339">
                  <c:v>0.85368922873874908</c:v>
                </c:pt>
                <c:pt idx="340">
                  <c:v>0.86391800291446197</c:v>
                </c:pt>
                <c:pt idx="341">
                  <c:v>0.86942554495806967</c:v>
                </c:pt>
                <c:pt idx="342">
                  <c:v>0.86619861767673401</c:v>
                </c:pt>
                <c:pt idx="343">
                  <c:v>0.86370786802719235</c:v>
                </c:pt>
                <c:pt idx="344">
                  <c:v>0.86538077418161152</c:v>
                </c:pt>
                <c:pt idx="345">
                  <c:v>0.88633183781205871</c:v>
                </c:pt>
                <c:pt idx="346">
                  <c:v>0.87425125634415901</c:v>
                </c:pt>
                <c:pt idx="347">
                  <c:v>0.87453836177382438</c:v>
                </c:pt>
                <c:pt idx="348">
                  <c:v>0.85487038895670342</c:v>
                </c:pt>
                <c:pt idx="349">
                  <c:v>0.86277382303666128</c:v>
                </c:pt>
                <c:pt idx="350">
                  <c:v>0.86064758718697609</c:v>
                </c:pt>
                <c:pt idx="351">
                  <c:v>0.86420150066912971</c:v>
                </c:pt>
                <c:pt idx="352">
                  <c:v>0.8530897842374966</c:v>
                </c:pt>
                <c:pt idx="353">
                  <c:v>0.90301784378430716</c:v>
                </c:pt>
                <c:pt idx="354">
                  <c:v>0.91196428143051966</c:v>
                </c:pt>
                <c:pt idx="355">
                  <c:v>0.96092609152519082</c:v>
                </c:pt>
                <c:pt idx="356">
                  <c:v>0.96130352619780257</c:v>
                </c:pt>
                <c:pt idx="357">
                  <c:v>0.96149526169779609</c:v>
                </c:pt>
                <c:pt idx="358">
                  <c:v>0.9616532259749665</c:v>
                </c:pt>
                <c:pt idx="359">
                  <c:v>1.0184323594285216</c:v>
                </c:pt>
                <c:pt idx="360">
                  <c:v>1.0391119748469713</c:v>
                </c:pt>
                <c:pt idx="361">
                  <c:v>1.0639357036516852</c:v>
                </c:pt>
                <c:pt idx="362">
                  <c:v>1.0624949329006523</c:v>
                </c:pt>
                <c:pt idx="363">
                  <c:v>1.0993539110434489</c:v>
                </c:pt>
                <c:pt idx="364">
                  <c:v>1.1066870851164998</c:v>
                </c:pt>
                <c:pt idx="365">
                  <c:v>1.1446059209906425</c:v>
                </c:pt>
                <c:pt idx="366">
                  <c:v>1.1461648734271683</c:v>
                </c:pt>
                <c:pt idx="367">
                  <c:v>1.1368152576688584</c:v>
                </c:pt>
                <c:pt idx="368">
                  <c:v>1.1195375863420149</c:v>
                </c:pt>
                <c:pt idx="369">
                  <c:v>1.1318755884027247</c:v>
                </c:pt>
                <c:pt idx="370">
                  <c:v>1.2012321092716975</c:v>
                </c:pt>
                <c:pt idx="371">
                  <c:v>1.2056786423143429</c:v>
                </c:pt>
                <c:pt idx="372">
                  <c:v>1.1993381878783587</c:v>
                </c:pt>
                <c:pt idx="373">
                  <c:v>1.2071169226625198</c:v>
                </c:pt>
                <c:pt idx="374">
                  <c:v>1.2407267431447591</c:v>
                </c:pt>
                <c:pt idx="375">
                  <c:v>1.2389510448724523</c:v>
                </c:pt>
                <c:pt idx="376">
                  <c:v>1.2619463405423765</c:v>
                </c:pt>
                <c:pt idx="377">
                  <c:v>1.2663979319516152</c:v>
                </c:pt>
                <c:pt idx="378">
                  <c:v>1.2675538656054501</c:v>
                </c:pt>
                <c:pt idx="379">
                  <c:v>1.269534914205007</c:v>
                </c:pt>
                <c:pt idx="380">
                  <c:v>1.2734794122977111</c:v>
                </c:pt>
                <c:pt idx="381">
                  <c:v>1.2756428243909599</c:v>
                </c:pt>
                <c:pt idx="382">
                  <c:v>1.2816169839204916</c:v>
                </c:pt>
                <c:pt idx="383">
                  <c:v>1.2856324875287584</c:v>
                </c:pt>
                <c:pt idx="384">
                  <c:v>1.2879316572749988</c:v>
                </c:pt>
                <c:pt idx="385">
                  <c:v>1.2976073759403635</c:v>
                </c:pt>
                <c:pt idx="386">
                  <c:v>1.2918343482697348</c:v>
                </c:pt>
                <c:pt idx="387">
                  <c:v>1.2997491408743058</c:v>
                </c:pt>
                <c:pt idx="388">
                  <c:v>1.2997148877135536</c:v>
                </c:pt>
                <c:pt idx="389">
                  <c:v>1.2993303764219704</c:v>
                </c:pt>
                <c:pt idx="390">
                  <c:v>1.2992927626775681</c:v>
                </c:pt>
                <c:pt idx="391">
                  <c:v>1.3008743999022545</c:v>
                </c:pt>
                <c:pt idx="392">
                  <c:v>1.3087729076871935</c:v>
                </c:pt>
                <c:pt idx="393">
                  <c:v>1.3093335789855474</c:v>
                </c:pt>
                <c:pt idx="394">
                  <c:v>1.30483361608454</c:v>
                </c:pt>
                <c:pt idx="395">
                  <c:v>1.3218635159535801</c:v>
                </c:pt>
                <c:pt idx="396">
                  <c:v>1.3170310583515463</c:v>
                </c:pt>
                <c:pt idx="397">
                  <c:v>1.3099813544294585</c:v>
                </c:pt>
                <c:pt idx="398">
                  <c:v>1.3100048885718714</c:v>
                </c:pt>
                <c:pt idx="399">
                  <c:v>1.3154618204329405</c:v>
                </c:pt>
                <c:pt idx="400">
                  <c:v>1.3281066037677296</c:v>
                </c:pt>
                <c:pt idx="401">
                  <c:v>1.3335060923075264</c:v>
                </c:pt>
                <c:pt idx="402">
                  <c:v>1.346573713249001</c:v>
                </c:pt>
                <c:pt idx="403">
                  <c:v>1.3418647620767141</c:v>
                </c:pt>
                <c:pt idx="404">
                  <c:v>1.3421047615669985</c:v>
                </c:pt>
                <c:pt idx="405">
                  <c:v>1.3428320786515409</c:v>
                </c:pt>
                <c:pt idx="406">
                  <c:v>1.3454896240910645</c:v>
                </c:pt>
                <c:pt idx="407">
                  <c:v>1.3447021835488338</c:v>
                </c:pt>
                <c:pt idx="408">
                  <c:v>1.3424539463428296</c:v>
                </c:pt>
                <c:pt idx="409">
                  <c:v>1.3394544076343724</c:v>
                </c:pt>
                <c:pt idx="410">
                  <c:v>1.3474460220675686</c:v>
                </c:pt>
                <c:pt idx="411">
                  <c:v>1.3660154282829</c:v>
                </c:pt>
                <c:pt idx="412">
                  <c:v>1.368994789152755</c:v>
                </c:pt>
                <c:pt idx="413">
                  <c:v>1.3710013755963431</c:v>
                </c:pt>
                <c:pt idx="414">
                  <c:v>1.3841470787496442</c:v>
                </c:pt>
                <c:pt idx="415">
                  <c:v>1.3787826636928324</c:v>
                </c:pt>
                <c:pt idx="416">
                  <c:v>1.3726503047174063</c:v>
                </c:pt>
                <c:pt idx="417">
                  <c:v>1.3683210359840912</c:v>
                </c:pt>
                <c:pt idx="418">
                  <c:v>1.3644291407297775</c:v>
                </c:pt>
                <c:pt idx="419">
                  <c:v>1.3808372507638502</c:v>
                </c:pt>
              </c:numCache>
            </c:numRef>
          </c:val>
          <c:smooth val="0"/>
          <c:extLst>
            <c:ext xmlns:c16="http://schemas.microsoft.com/office/drawing/2014/chart" uri="{C3380CC4-5D6E-409C-BE32-E72D297353CC}">
              <c16:uniqueId val="{00000000-4D81-4025-9A76-2E87C81F7AC8}"/>
            </c:ext>
          </c:extLst>
        </c:ser>
        <c:ser>
          <c:idx val="1"/>
          <c:order val="1"/>
          <c:tx>
            <c:strRef>
              <c:f>'Beta Rolling'!$K$91</c:f>
              <c:strCache>
                <c:ptCount val="1"/>
                <c:pt idx="0">
                  <c:v>BMA AR Equity</c:v>
                </c:pt>
              </c:strCache>
            </c:strRef>
          </c:tx>
          <c:spPr>
            <a:ln w="28575" cap="rnd">
              <a:solidFill>
                <a:schemeClr val="accent2"/>
              </a:solidFill>
              <a:round/>
            </a:ln>
            <a:effectLst/>
          </c:spPr>
          <c:marker>
            <c:symbol val="none"/>
          </c:marker>
          <c:cat>
            <c:numRef>
              <c:f>'Beta Rolling'!$I$92:$I$3000</c:f>
              <c:numCache>
                <c:formatCode>m/d/yyyy</c:formatCode>
                <c:ptCount val="2909"/>
                <c:pt idx="0">
                  <c:v>43371</c:v>
                </c:pt>
                <c:pt idx="1">
                  <c:v>43378</c:v>
                </c:pt>
                <c:pt idx="2">
                  <c:v>43385</c:v>
                </c:pt>
                <c:pt idx="3">
                  <c:v>43392</c:v>
                </c:pt>
                <c:pt idx="4">
                  <c:v>43399</c:v>
                </c:pt>
                <c:pt idx="5">
                  <c:v>43406</c:v>
                </c:pt>
                <c:pt idx="6">
                  <c:v>43413</c:v>
                </c:pt>
                <c:pt idx="7">
                  <c:v>43420</c:v>
                </c:pt>
                <c:pt idx="8">
                  <c:v>43427</c:v>
                </c:pt>
                <c:pt idx="9">
                  <c:v>43434</c:v>
                </c:pt>
                <c:pt idx="10">
                  <c:v>43441</c:v>
                </c:pt>
                <c:pt idx="11">
                  <c:v>43448</c:v>
                </c:pt>
                <c:pt idx="12">
                  <c:v>43455</c:v>
                </c:pt>
                <c:pt idx="13">
                  <c:v>43462</c:v>
                </c:pt>
                <c:pt idx="14">
                  <c:v>43469</c:v>
                </c:pt>
                <c:pt idx="15">
                  <c:v>43476</c:v>
                </c:pt>
                <c:pt idx="16">
                  <c:v>43483</c:v>
                </c:pt>
                <c:pt idx="17">
                  <c:v>43490</c:v>
                </c:pt>
                <c:pt idx="18">
                  <c:v>43497</c:v>
                </c:pt>
                <c:pt idx="19">
                  <c:v>43504</c:v>
                </c:pt>
                <c:pt idx="20">
                  <c:v>43511</c:v>
                </c:pt>
                <c:pt idx="21">
                  <c:v>43518</c:v>
                </c:pt>
                <c:pt idx="22">
                  <c:v>43525</c:v>
                </c:pt>
                <c:pt idx="23">
                  <c:v>43532</c:v>
                </c:pt>
                <c:pt idx="24">
                  <c:v>43539</c:v>
                </c:pt>
                <c:pt idx="25">
                  <c:v>43546</c:v>
                </c:pt>
                <c:pt idx="26">
                  <c:v>43553</c:v>
                </c:pt>
                <c:pt idx="27">
                  <c:v>43560</c:v>
                </c:pt>
                <c:pt idx="28">
                  <c:v>43567</c:v>
                </c:pt>
                <c:pt idx="29">
                  <c:v>43574</c:v>
                </c:pt>
                <c:pt idx="30">
                  <c:v>43581</c:v>
                </c:pt>
                <c:pt idx="31">
                  <c:v>43588</c:v>
                </c:pt>
                <c:pt idx="32">
                  <c:v>43595</c:v>
                </c:pt>
                <c:pt idx="33">
                  <c:v>43602</c:v>
                </c:pt>
                <c:pt idx="34">
                  <c:v>43609</c:v>
                </c:pt>
                <c:pt idx="35">
                  <c:v>43616</c:v>
                </c:pt>
                <c:pt idx="36">
                  <c:v>43623</c:v>
                </c:pt>
                <c:pt idx="37">
                  <c:v>43630</c:v>
                </c:pt>
                <c:pt idx="38">
                  <c:v>43637</c:v>
                </c:pt>
                <c:pt idx="39">
                  <c:v>43644</c:v>
                </c:pt>
                <c:pt idx="40">
                  <c:v>43651</c:v>
                </c:pt>
                <c:pt idx="41">
                  <c:v>43658</c:v>
                </c:pt>
                <c:pt idx="42">
                  <c:v>43665</c:v>
                </c:pt>
                <c:pt idx="43">
                  <c:v>43672</c:v>
                </c:pt>
                <c:pt idx="44">
                  <c:v>43679</c:v>
                </c:pt>
                <c:pt idx="45">
                  <c:v>43686</c:v>
                </c:pt>
                <c:pt idx="46">
                  <c:v>43693</c:v>
                </c:pt>
                <c:pt idx="47">
                  <c:v>43700</c:v>
                </c:pt>
                <c:pt idx="48">
                  <c:v>43707</c:v>
                </c:pt>
                <c:pt idx="49">
                  <c:v>43714</c:v>
                </c:pt>
                <c:pt idx="50">
                  <c:v>43721</c:v>
                </c:pt>
                <c:pt idx="51">
                  <c:v>43728</c:v>
                </c:pt>
                <c:pt idx="52">
                  <c:v>43735</c:v>
                </c:pt>
                <c:pt idx="53">
                  <c:v>43742</c:v>
                </c:pt>
                <c:pt idx="54">
                  <c:v>43749</c:v>
                </c:pt>
                <c:pt idx="55">
                  <c:v>43756</c:v>
                </c:pt>
                <c:pt idx="56">
                  <c:v>43763</c:v>
                </c:pt>
                <c:pt idx="57">
                  <c:v>43770</c:v>
                </c:pt>
                <c:pt idx="58">
                  <c:v>43777</c:v>
                </c:pt>
                <c:pt idx="59">
                  <c:v>43784</c:v>
                </c:pt>
                <c:pt idx="60">
                  <c:v>43791</c:v>
                </c:pt>
                <c:pt idx="61">
                  <c:v>43798</c:v>
                </c:pt>
                <c:pt idx="62">
                  <c:v>43805</c:v>
                </c:pt>
                <c:pt idx="63">
                  <c:v>43812</c:v>
                </c:pt>
                <c:pt idx="64">
                  <c:v>43819</c:v>
                </c:pt>
                <c:pt idx="65">
                  <c:v>43826</c:v>
                </c:pt>
                <c:pt idx="66">
                  <c:v>43833</c:v>
                </c:pt>
                <c:pt idx="67">
                  <c:v>43840</c:v>
                </c:pt>
                <c:pt idx="68">
                  <c:v>43847</c:v>
                </c:pt>
                <c:pt idx="69">
                  <c:v>43854</c:v>
                </c:pt>
                <c:pt idx="70">
                  <c:v>43861</c:v>
                </c:pt>
                <c:pt idx="71">
                  <c:v>43868</c:v>
                </c:pt>
                <c:pt idx="72">
                  <c:v>43875</c:v>
                </c:pt>
                <c:pt idx="73">
                  <c:v>43882</c:v>
                </c:pt>
                <c:pt idx="74">
                  <c:v>43889</c:v>
                </c:pt>
                <c:pt idx="75">
                  <c:v>43896</c:v>
                </c:pt>
                <c:pt idx="76">
                  <c:v>43903</c:v>
                </c:pt>
                <c:pt idx="77">
                  <c:v>43910</c:v>
                </c:pt>
                <c:pt idx="78">
                  <c:v>43917</c:v>
                </c:pt>
                <c:pt idx="79">
                  <c:v>43924</c:v>
                </c:pt>
                <c:pt idx="80">
                  <c:v>43931</c:v>
                </c:pt>
                <c:pt idx="81">
                  <c:v>43938</c:v>
                </c:pt>
                <c:pt idx="82">
                  <c:v>43945</c:v>
                </c:pt>
                <c:pt idx="83">
                  <c:v>43952</c:v>
                </c:pt>
                <c:pt idx="84">
                  <c:v>43959</c:v>
                </c:pt>
                <c:pt idx="85">
                  <c:v>43966</c:v>
                </c:pt>
                <c:pt idx="86">
                  <c:v>43973</c:v>
                </c:pt>
                <c:pt idx="87">
                  <c:v>43980</c:v>
                </c:pt>
                <c:pt idx="88">
                  <c:v>43987</c:v>
                </c:pt>
                <c:pt idx="89">
                  <c:v>43994</c:v>
                </c:pt>
                <c:pt idx="90">
                  <c:v>44001</c:v>
                </c:pt>
                <c:pt idx="91">
                  <c:v>44008</c:v>
                </c:pt>
                <c:pt idx="92">
                  <c:v>44015</c:v>
                </c:pt>
                <c:pt idx="93">
                  <c:v>44022</c:v>
                </c:pt>
                <c:pt idx="94">
                  <c:v>44029</c:v>
                </c:pt>
                <c:pt idx="95">
                  <c:v>44036</c:v>
                </c:pt>
                <c:pt idx="96">
                  <c:v>44043</c:v>
                </c:pt>
                <c:pt idx="97">
                  <c:v>44050</c:v>
                </c:pt>
                <c:pt idx="98">
                  <c:v>44057</c:v>
                </c:pt>
                <c:pt idx="99">
                  <c:v>44064</c:v>
                </c:pt>
                <c:pt idx="100">
                  <c:v>44071</c:v>
                </c:pt>
                <c:pt idx="101">
                  <c:v>44078</c:v>
                </c:pt>
                <c:pt idx="102">
                  <c:v>44085</c:v>
                </c:pt>
                <c:pt idx="103">
                  <c:v>44092</c:v>
                </c:pt>
                <c:pt idx="104">
                  <c:v>44099</c:v>
                </c:pt>
                <c:pt idx="105">
                  <c:v>44106</c:v>
                </c:pt>
                <c:pt idx="106">
                  <c:v>44113</c:v>
                </c:pt>
                <c:pt idx="107">
                  <c:v>44120</c:v>
                </c:pt>
                <c:pt idx="108">
                  <c:v>44127</c:v>
                </c:pt>
                <c:pt idx="109">
                  <c:v>44134</c:v>
                </c:pt>
                <c:pt idx="110">
                  <c:v>44141</c:v>
                </c:pt>
                <c:pt idx="111">
                  <c:v>44148</c:v>
                </c:pt>
                <c:pt idx="112">
                  <c:v>44155</c:v>
                </c:pt>
                <c:pt idx="113">
                  <c:v>44162</c:v>
                </c:pt>
                <c:pt idx="114">
                  <c:v>44169</c:v>
                </c:pt>
                <c:pt idx="115">
                  <c:v>44176</c:v>
                </c:pt>
                <c:pt idx="116">
                  <c:v>44183</c:v>
                </c:pt>
                <c:pt idx="117">
                  <c:v>44190</c:v>
                </c:pt>
                <c:pt idx="118">
                  <c:v>44197</c:v>
                </c:pt>
                <c:pt idx="119">
                  <c:v>44204</c:v>
                </c:pt>
                <c:pt idx="120">
                  <c:v>44211</c:v>
                </c:pt>
                <c:pt idx="121">
                  <c:v>44218</c:v>
                </c:pt>
                <c:pt idx="122">
                  <c:v>44225</c:v>
                </c:pt>
                <c:pt idx="123">
                  <c:v>44232</c:v>
                </c:pt>
                <c:pt idx="124">
                  <c:v>44239</c:v>
                </c:pt>
                <c:pt idx="125">
                  <c:v>44246</c:v>
                </c:pt>
                <c:pt idx="126">
                  <c:v>44253</c:v>
                </c:pt>
                <c:pt idx="127">
                  <c:v>44260</c:v>
                </c:pt>
                <c:pt idx="128">
                  <c:v>44267</c:v>
                </c:pt>
                <c:pt idx="129">
                  <c:v>44274</c:v>
                </c:pt>
                <c:pt idx="130">
                  <c:v>44281</c:v>
                </c:pt>
                <c:pt idx="131">
                  <c:v>44288</c:v>
                </c:pt>
                <c:pt idx="132">
                  <c:v>44295</c:v>
                </c:pt>
                <c:pt idx="133">
                  <c:v>44302</c:v>
                </c:pt>
                <c:pt idx="134">
                  <c:v>44309</c:v>
                </c:pt>
                <c:pt idx="135">
                  <c:v>44316</c:v>
                </c:pt>
                <c:pt idx="136">
                  <c:v>44323</c:v>
                </c:pt>
                <c:pt idx="137">
                  <c:v>44330</c:v>
                </c:pt>
                <c:pt idx="138">
                  <c:v>44337</c:v>
                </c:pt>
                <c:pt idx="139">
                  <c:v>44344</c:v>
                </c:pt>
                <c:pt idx="140">
                  <c:v>44351</c:v>
                </c:pt>
                <c:pt idx="141">
                  <c:v>44358</c:v>
                </c:pt>
                <c:pt idx="142">
                  <c:v>44365</c:v>
                </c:pt>
                <c:pt idx="143">
                  <c:v>44372</c:v>
                </c:pt>
                <c:pt idx="144">
                  <c:v>44379</c:v>
                </c:pt>
                <c:pt idx="145">
                  <c:v>44386</c:v>
                </c:pt>
                <c:pt idx="146">
                  <c:v>44393</c:v>
                </c:pt>
                <c:pt idx="147">
                  <c:v>44400</c:v>
                </c:pt>
                <c:pt idx="148">
                  <c:v>44407</c:v>
                </c:pt>
                <c:pt idx="149">
                  <c:v>44414</c:v>
                </c:pt>
                <c:pt idx="150">
                  <c:v>44421</c:v>
                </c:pt>
                <c:pt idx="151">
                  <c:v>44428</c:v>
                </c:pt>
                <c:pt idx="152">
                  <c:v>44435</c:v>
                </c:pt>
                <c:pt idx="153">
                  <c:v>44442</c:v>
                </c:pt>
                <c:pt idx="154">
                  <c:v>44449</c:v>
                </c:pt>
                <c:pt idx="155">
                  <c:v>44456</c:v>
                </c:pt>
                <c:pt idx="156">
                  <c:v>44463</c:v>
                </c:pt>
                <c:pt idx="157">
                  <c:v>44470</c:v>
                </c:pt>
                <c:pt idx="158">
                  <c:v>44477</c:v>
                </c:pt>
                <c:pt idx="159">
                  <c:v>44484</c:v>
                </c:pt>
                <c:pt idx="160">
                  <c:v>44491</c:v>
                </c:pt>
                <c:pt idx="161">
                  <c:v>44498</c:v>
                </c:pt>
                <c:pt idx="162">
                  <c:v>44505</c:v>
                </c:pt>
                <c:pt idx="163">
                  <c:v>44512</c:v>
                </c:pt>
                <c:pt idx="164">
                  <c:v>44519</c:v>
                </c:pt>
                <c:pt idx="165">
                  <c:v>44526</c:v>
                </c:pt>
                <c:pt idx="166">
                  <c:v>44533</c:v>
                </c:pt>
                <c:pt idx="167">
                  <c:v>44540</c:v>
                </c:pt>
                <c:pt idx="168">
                  <c:v>44547</c:v>
                </c:pt>
                <c:pt idx="169">
                  <c:v>44554</c:v>
                </c:pt>
                <c:pt idx="170">
                  <c:v>44561</c:v>
                </c:pt>
                <c:pt idx="171">
                  <c:v>44568</c:v>
                </c:pt>
                <c:pt idx="172">
                  <c:v>44575</c:v>
                </c:pt>
                <c:pt idx="173">
                  <c:v>44582</c:v>
                </c:pt>
                <c:pt idx="174">
                  <c:v>44589</c:v>
                </c:pt>
                <c:pt idx="175">
                  <c:v>44596</c:v>
                </c:pt>
                <c:pt idx="176">
                  <c:v>44603</c:v>
                </c:pt>
                <c:pt idx="177">
                  <c:v>44610</c:v>
                </c:pt>
                <c:pt idx="178">
                  <c:v>44617</c:v>
                </c:pt>
                <c:pt idx="179">
                  <c:v>44624</c:v>
                </c:pt>
                <c:pt idx="180">
                  <c:v>44631</c:v>
                </c:pt>
                <c:pt idx="181">
                  <c:v>44638</c:v>
                </c:pt>
                <c:pt idx="182">
                  <c:v>44645</c:v>
                </c:pt>
                <c:pt idx="183">
                  <c:v>44652</c:v>
                </c:pt>
                <c:pt idx="184">
                  <c:v>44659</c:v>
                </c:pt>
                <c:pt idx="185">
                  <c:v>44666</c:v>
                </c:pt>
                <c:pt idx="186">
                  <c:v>44673</c:v>
                </c:pt>
                <c:pt idx="187">
                  <c:v>44680</c:v>
                </c:pt>
                <c:pt idx="188">
                  <c:v>44687</c:v>
                </c:pt>
                <c:pt idx="189">
                  <c:v>44694</c:v>
                </c:pt>
                <c:pt idx="190">
                  <c:v>44701</c:v>
                </c:pt>
                <c:pt idx="191">
                  <c:v>44708</c:v>
                </c:pt>
                <c:pt idx="192">
                  <c:v>44715</c:v>
                </c:pt>
                <c:pt idx="193">
                  <c:v>44722</c:v>
                </c:pt>
                <c:pt idx="194">
                  <c:v>44729</c:v>
                </c:pt>
                <c:pt idx="195">
                  <c:v>44736</c:v>
                </c:pt>
                <c:pt idx="196">
                  <c:v>44743</c:v>
                </c:pt>
                <c:pt idx="197">
                  <c:v>44750</c:v>
                </c:pt>
                <c:pt idx="198">
                  <c:v>44757</c:v>
                </c:pt>
                <c:pt idx="199">
                  <c:v>44764</c:v>
                </c:pt>
                <c:pt idx="200">
                  <c:v>44771</c:v>
                </c:pt>
                <c:pt idx="201">
                  <c:v>44778</c:v>
                </c:pt>
                <c:pt idx="202">
                  <c:v>44785</c:v>
                </c:pt>
                <c:pt idx="203">
                  <c:v>44792</c:v>
                </c:pt>
                <c:pt idx="204">
                  <c:v>44799</c:v>
                </c:pt>
                <c:pt idx="205">
                  <c:v>44806</c:v>
                </c:pt>
                <c:pt idx="206">
                  <c:v>44813</c:v>
                </c:pt>
                <c:pt idx="207">
                  <c:v>44820</c:v>
                </c:pt>
                <c:pt idx="208">
                  <c:v>44827</c:v>
                </c:pt>
                <c:pt idx="209">
                  <c:v>44834</c:v>
                </c:pt>
                <c:pt idx="210">
                  <c:v>44841</c:v>
                </c:pt>
                <c:pt idx="211">
                  <c:v>44848</c:v>
                </c:pt>
                <c:pt idx="212">
                  <c:v>44855</c:v>
                </c:pt>
                <c:pt idx="213">
                  <c:v>44862</c:v>
                </c:pt>
                <c:pt idx="214">
                  <c:v>44869</c:v>
                </c:pt>
                <c:pt idx="215">
                  <c:v>44876</c:v>
                </c:pt>
                <c:pt idx="216">
                  <c:v>44883</c:v>
                </c:pt>
                <c:pt idx="217">
                  <c:v>44890</c:v>
                </c:pt>
                <c:pt idx="218">
                  <c:v>44897</c:v>
                </c:pt>
                <c:pt idx="219">
                  <c:v>44904</c:v>
                </c:pt>
                <c:pt idx="220">
                  <c:v>44911</c:v>
                </c:pt>
                <c:pt idx="221">
                  <c:v>44918</c:v>
                </c:pt>
                <c:pt idx="222">
                  <c:v>44925</c:v>
                </c:pt>
                <c:pt idx="223">
                  <c:v>44932</c:v>
                </c:pt>
                <c:pt idx="224">
                  <c:v>44939</c:v>
                </c:pt>
                <c:pt idx="225">
                  <c:v>44946</c:v>
                </c:pt>
                <c:pt idx="226">
                  <c:v>44953</c:v>
                </c:pt>
                <c:pt idx="227">
                  <c:v>44960</c:v>
                </c:pt>
                <c:pt idx="228">
                  <c:v>44967</c:v>
                </c:pt>
                <c:pt idx="229">
                  <c:v>44974</c:v>
                </c:pt>
                <c:pt idx="230">
                  <c:v>44981</c:v>
                </c:pt>
                <c:pt idx="231">
                  <c:v>44988</c:v>
                </c:pt>
                <c:pt idx="232">
                  <c:v>44995</c:v>
                </c:pt>
                <c:pt idx="233">
                  <c:v>45002</c:v>
                </c:pt>
                <c:pt idx="234">
                  <c:v>45009</c:v>
                </c:pt>
                <c:pt idx="235">
                  <c:v>45016</c:v>
                </c:pt>
                <c:pt idx="236">
                  <c:v>45023</c:v>
                </c:pt>
                <c:pt idx="237">
                  <c:v>45030</c:v>
                </c:pt>
                <c:pt idx="238">
                  <c:v>45037</c:v>
                </c:pt>
                <c:pt idx="239">
                  <c:v>45044</c:v>
                </c:pt>
                <c:pt idx="240">
                  <c:v>45051</c:v>
                </c:pt>
                <c:pt idx="241">
                  <c:v>45058</c:v>
                </c:pt>
                <c:pt idx="242">
                  <c:v>45065</c:v>
                </c:pt>
                <c:pt idx="243">
                  <c:v>45072</c:v>
                </c:pt>
                <c:pt idx="244">
                  <c:v>45079</c:v>
                </c:pt>
                <c:pt idx="245">
                  <c:v>45086</c:v>
                </c:pt>
                <c:pt idx="246">
                  <c:v>45093</c:v>
                </c:pt>
                <c:pt idx="247">
                  <c:v>45100</c:v>
                </c:pt>
                <c:pt idx="248">
                  <c:v>45107</c:v>
                </c:pt>
                <c:pt idx="249">
                  <c:v>45114</c:v>
                </c:pt>
                <c:pt idx="250">
                  <c:v>45121</c:v>
                </c:pt>
                <c:pt idx="251">
                  <c:v>45128</c:v>
                </c:pt>
                <c:pt idx="252">
                  <c:v>45135</c:v>
                </c:pt>
                <c:pt idx="253">
                  <c:v>45142</c:v>
                </c:pt>
                <c:pt idx="254">
                  <c:v>45149</c:v>
                </c:pt>
                <c:pt idx="255">
                  <c:v>45156</c:v>
                </c:pt>
                <c:pt idx="256">
                  <c:v>45163</c:v>
                </c:pt>
                <c:pt idx="257">
                  <c:v>45170</c:v>
                </c:pt>
                <c:pt idx="258">
                  <c:v>45177</c:v>
                </c:pt>
                <c:pt idx="259">
                  <c:v>45184</c:v>
                </c:pt>
                <c:pt idx="260">
                  <c:v>45191</c:v>
                </c:pt>
                <c:pt idx="261">
                  <c:v>45198</c:v>
                </c:pt>
                <c:pt idx="262">
                  <c:v>45205</c:v>
                </c:pt>
                <c:pt idx="263">
                  <c:v>45212</c:v>
                </c:pt>
                <c:pt idx="264">
                  <c:v>45219</c:v>
                </c:pt>
                <c:pt idx="265">
                  <c:v>45226</c:v>
                </c:pt>
                <c:pt idx="266">
                  <c:v>45233</c:v>
                </c:pt>
                <c:pt idx="267">
                  <c:v>45240</c:v>
                </c:pt>
                <c:pt idx="268">
                  <c:v>45247</c:v>
                </c:pt>
                <c:pt idx="269">
                  <c:v>45254</c:v>
                </c:pt>
                <c:pt idx="270">
                  <c:v>45261</c:v>
                </c:pt>
                <c:pt idx="271">
                  <c:v>45268</c:v>
                </c:pt>
                <c:pt idx="272">
                  <c:v>45275</c:v>
                </c:pt>
                <c:pt idx="273">
                  <c:v>45282</c:v>
                </c:pt>
                <c:pt idx="274">
                  <c:v>45289</c:v>
                </c:pt>
                <c:pt idx="275">
                  <c:v>45296</c:v>
                </c:pt>
                <c:pt idx="276">
                  <c:v>45303</c:v>
                </c:pt>
                <c:pt idx="277">
                  <c:v>45310</c:v>
                </c:pt>
                <c:pt idx="278">
                  <c:v>45317</c:v>
                </c:pt>
                <c:pt idx="279">
                  <c:v>45324</c:v>
                </c:pt>
                <c:pt idx="280">
                  <c:v>45331</c:v>
                </c:pt>
                <c:pt idx="281">
                  <c:v>45338</c:v>
                </c:pt>
                <c:pt idx="282">
                  <c:v>45345</c:v>
                </c:pt>
                <c:pt idx="283">
                  <c:v>45352</c:v>
                </c:pt>
                <c:pt idx="284">
                  <c:v>45359</c:v>
                </c:pt>
                <c:pt idx="285">
                  <c:v>45366</c:v>
                </c:pt>
                <c:pt idx="286">
                  <c:v>45373</c:v>
                </c:pt>
                <c:pt idx="287">
                  <c:v>45380</c:v>
                </c:pt>
                <c:pt idx="288">
                  <c:v>45387</c:v>
                </c:pt>
                <c:pt idx="289">
                  <c:v>45394</c:v>
                </c:pt>
                <c:pt idx="290">
                  <c:v>45401</c:v>
                </c:pt>
                <c:pt idx="291">
                  <c:v>45408</c:v>
                </c:pt>
                <c:pt idx="292">
                  <c:v>45415</c:v>
                </c:pt>
                <c:pt idx="293">
                  <c:v>45422</c:v>
                </c:pt>
                <c:pt idx="294">
                  <c:v>45429</c:v>
                </c:pt>
                <c:pt idx="295">
                  <c:v>45436</c:v>
                </c:pt>
                <c:pt idx="296">
                  <c:v>45443</c:v>
                </c:pt>
                <c:pt idx="297">
                  <c:v>45450</c:v>
                </c:pt>
                <c:pt idx="298">
                  <c:v>45457</c:v>
                </c:pt>
                <c:pt idx="299">
                  <c:v>45464</c:v>
                </c:pt>
                <c:pt idx="300">
                  <c:v>45471</c:v>
                </c:pt>
                <c:pt idx="301">
                  <c:v>45478</c:v>
                </c:pt>
                <c:pt idx="302">
                  <c:v>45485</c:v>
                </c:pt>
                <c:pt idx="303">
                  <c:v>45492</c:v>
                </c:pt>
                <c:pt idx="304">
                  <c:v>45499</c:v>
                </c:pt>
                <c:pt idx="305">
                  <c:v>45506</c:v>
                </c:pt>
                <c:pt idx="306">
                  <c:v>45513</c:v>
                </c:pt>
                <c:pt idx="307">
                  <c:v>45520</c:v>
                </c:pt>
                <c:pt idx="308">
                  <c:v>45527</c:v>
                </c:pt>
                <c:pt idx="309">
                  <c:v>45534</c:v>
                </c:pt>
                <c:pt idx="310">
                  <c:v>45541</c:v>
                </c:pt>
                <c:pt idx="311">
                  <c:v>45548</c:v>
                </c:pt>
                <c:pt idx="312">
                  <c:v>45555</c:v>
                </c:pt>
                <c:pt idx="313">
                  <c:v>45562</c:v>
                </c:pt>
                <c:pt idx="314">
                  <c:v>45569</c:v>
                </c:pt>
                <c:pt idx="315">
                  <c:v>45576</c:v>
                </c:pt>
                <c:pt idx="316">
                  <c:v>45583</c:v>
                </c:pt>
                <c:pt idx="317">
                  <c:v>45590</c:v>
                </c:pt>
                <c:pt idx="318">
                  <c:v>45597</c:v>
                </c:pt>
                <c:pt idx="319">
                  <c:v>45604</c:v>
                </c:pt>
                <c:pt idx="320">
                  <c:v>45611</c:v>
                </c:pt>
                <c:pt idx="321">
                  <c:v>45618</c:v>
                </c:pt>
                <c:pt idx="322">
                  <c:v>45625</c:v>
                </c:pt>
                <c:pt idx="323">
                  <c:v>45632</c:v>
                </c:pt>
                <c:pt idx="324">
                  <c:v>45639</c:v>
                </c:pt>
                <c:pt idx="325">
                  <c:v>45646</c:v>
                </c:pt>
                <c:pt idx="326">
                  <c:v>45653</c:v>
                </c:pt>
                <c:pt idx="327">
                  <c:v>45660</c:v>
                </c:pt>
                <c:pt idx="328">
                  <c:v>45667</c:v>
                </c:pt>
                <c:pt idx="329">
                  <c:v>45674</c:v>
                </c:pt>
                <c:pt idx="330">
                  <c:v>45681</c:v>
                </c:pt>
                <c:pt idx="331">
                  <c:v>45688</c:v>
                </c:pt>
                <c:pt idx="332">
                  <c:v>45695</c:v>
                </c:pt>
                <c:pt idx="333">
                  <c:v>45702</c:v>
                </c:pt>
                <c:pt idx="334">
                  <c:v>45709</c:v>
                </c:pt>
                <c:pt idx="335">
                  <c:v>45716</c:v>
                </c:pt>
                <c:pt idx="336">
                  <c:v>45723</c:v>
                </c:pt>
                <c:pt idx="337">
                  <c:v>45730</c:v>
                </c:pt>
                <c:pt idx="338">
                  <c:v>45737</c:v>
                </c:pt>
                <c:pt idx="339">
                  <c:v>45744</c:v>
                </c:pt>
                <c:pt idx="340">
                  <c:v>45751</c:v>
                </c:pt>
                <c:pt idx="341">
                  <c:v>45758</c:v>
                </c:pt>
                <c:pt idx="342">
                  <c:v>45765</c:v>
                </c:pt>
                <c:pt idx="343">
                  <c:v>45772</c:v>
                </c:pt>
                <c:pt idx="344">
                  <c:v>45779</c:v>
                </c:pt>
                <c:pt idx="345">
                  <c:v>45786</c:v>
                </c:pt>
                <c:pt idx="346">
                  <c:v>45793</c:v>
                </c:pt>
                <c:pt idx="347">
                  <c:v>45800</c:v>
                </c:pt>
                <c:pt idx="348">
                  <c:v>45807</c:v>
                </c:pt>
                <c:pt idx="349">
                  <c:v>45814</c:v>
                </c:pt>
                <c:pt idx="350">
                  <c:v>45821</c:v>
                </c:pt>
                <c:pt idx="351">
                  <c:v>45828</c:v>
                </c:pt>
                <c:pt idx="352">
                  <c:v>45835</c:v>
                </c:pt>
                <c:pt idx="353">
                  <c:v>45842</c:v>
                </c:pt>
                <c:pt idx="354">
                  <c:v>45849</c:v>
                </c:pt>
                <c:pt idx="355">
                  <c:v>45856</c:v>
                </c:pt>
                <c:pt idx="356">
                  <c:v>45863</c:v>
                </c:pt>
                <c:pt idx="357">
                  <c:v>45870</c:v>
                </c:pt>
                <c:pt idx="358">
                  <c:v>45877</c:v>
                </c:pt>
                <c:pt idx="359">
                  <c:v>45884</c:v>
                </c:pt>
                <c:pt idx="360">
                  <c:v>45891</c:v>
                </c:pt>
                <c:pt idx="361">
                  <c:v>45898</c:v>
                </c:pt>
                <c:pt idx="362">
                  <c:v>45905</c:v>
                </c:pt>
                <c:pt idx="363">
                  <c:v>45912</c:v>
                </c:pt>
                <c:pt idx="364">
                  <c:v>45919</c:v>
                </c:pt>
                <c:pt idx="365">
                  <c:v>45926</c:v>
                </c:pt>
                <c:pt idx="366">
                  <c:v>45933</c:v>
                </c:pt>
                <c:pt idx="367">
                  <c:v>45940</c:v>
                </c:pt>
                <c:pt idx="368">
                  <c:v>45947</c:v>
                </c:pt>
                <c:pt idx="369">
                  <c:v>45954</c:v>
                </c:pt>
                <c:pt idx="370">
                  <c:v>45961</c:v>
                </c:pt>
                <c:pt idx="371">
                  <c:v>45968</c:v>
                </c:pt>
                <c:pt idx="372">
                  <c:v>45975</c:v>
                </c:pt>
                <c:pt idx="373">
                  <c:v>45982</c:v>
                </c:pt>
                <c:pt idx="374">
                  <c:v>45989</c:v>
                </c:pt>
                <c:pt idx="375">
                  <c:v>45996</c:v>
                </c:pt>
                <c:pt idx="376">
                  <c:v>46003</c:v>
                </c:pt>
                <c:pt idx="377">
                  <c:v>46010</c:v>
                </c:pt>
                <c:pt idx="378">
                  <c:v>46017</c:v>
                </c:pt>
                <c:pt idx="379">
                  <c:v>46024</c:v>
                </c:pt>
                <c:pt idx="380">
                  <c:v>46031</c:v>
                </c:pt>
                <c:pt idx="381">
                  <c:v>46038</c:v>
                </c:pt>
                <c:pt idx="382">
                  <c:v>46045</c:v>
                </c:pt>
                <c:pt idx="383">
                  <c:v>46052</c:v>
                </c:pt>
                <c:pt idx="384">
                  <c:v>46059</c:v>
                </c:pt>
                <c:pt idx="385">
                  <c:v>46066</c:v>
                </c:pt>
                <c:pt idx="386">
                  <c:v>46073</c:v>
                </c:pt>
                <c:pt idx="387">
                  <c:v>46080</c:v>
                </c:pt>
                <c:pt idx="388">
                  <c:v>46087</c:v>
                </c:pt>
                <c:pt idx="389">
                  <c:v>46094</c:v>
                </c:pt>
                <c:pt idx="390">
                  <c:v>46101</c:v>
                </c:pt>
                <c:pt idx="391">
                  <c:v>46108</c:v>
                </c:pt>
                <c:pt idx="392">
                  <c:v>46115</c:v>
                </c:pt>
                <c:pt idx="393">
                  <c:v>46122</c:v>
                </c:pt>
                <c:pt idx="394">
                  <c:v>46129</c:v>
                </c:pt>
                <c:pt idx="395">
                  <c:v>46136</c:v>
                </c:pt>
                <c:pt idx="396">
                  <c:v>46143</c:v>
                </c:pt>
                <c:pt idx="397">
                  <c:v>46150</c:v>
                </c:pt>
                <c:pt idx="398">
                  <c:v>46157</c:v>
                </c:pt>
                <c:pt idx="399">
                  <c:v>46164</c:v>
                </c:pt>
                <c:pt idx="400">
                  <c:v>46171</c:v>
                </c:pt>
                <c:pt idx="401">
                  <c:v>46178</c:v>
                </c:pt>
                <c:pt idx="402">
                  <c:v>46185</c:v>
                </c:pt>
                <c:pt idx="403">
                  <c:v>46192</c:v>
                </c:pt>
                <c:pt idx="404">
                  <c:v>46199</c:v>
                </c:pt>
                <c:pt idx="405">
                  <c:v>46206</c:v>
                </c:pt>
                <c:pt idx="406">
                  <c:v>46213</c:v>
                </c:pt>
                <c:pt idx="407">
                  <c:v>46220</c:v>
                </c:pt>
                <c:pt idx="408">
                  <c:v>46227</c:v>
                </c:pt>
                <c:pt idx="409">
                  <c:v>46234</c:v>
                </c:pt>
                <c:pt idx="410">
                  <c:v>46241</c:v>
                </c:pt>
                <c:pt idx="411">
                  <c:v>46248</c:v>
                </c:pt>
                <c:pt idx="412">
                  <c:v>46255</c:v>
                </c:pt>
                <c:pt idx="413">
                  <c:v>46262</c:v>
                </c:pt>
                <c:pt idx="414">
                  <c:v>46269</c:v>
                </c:pt>
                <c:pt idx="415">
                  <c:v>46276</c:v>
                </c:pt>
                <c:pt idx="416">
                  <c:v>46283</c:v>
                </c:pt>
                <c:pt idx="417">
                  <c:v>46290</c:v>
                </c:pt>
                <c:pt idx="418">
                  <c:v>46297</c:v>
                </c:pt>
                <c:pt idx="419">
                  <c:v>46304</c:v>
                </c:pt>
              </c:numCache>
            </c:numRef>
          </c:cat>
          <c:val>
            <c:numRef>
              <c:f>'Beta Rolling'!$K$92:$K$3000</c:f>
              <c:numCache>
                <c:formatCode>General</c:formatCode>
                <c:ptCount val="2909"/>
                <c:pt idx="0">
                  <c:v>1.0402949796216525</c:v>
                </c:pt>
                <c:pt idx="1">
                  <c:v>1.0405588635408294</c:v>
                </c:pt>
                <c:pt idx="2">
                  <c:v>1.0436206454460237</c:v>
                </c:pt>
                <c:pt idx="3">
                  <c:v>1.0505006727515478</c:v>
                </c:pt>
                <c:pt idx="4">
                  <c:v>1.0621762073545145</c:v>
                </c:pt>
                <c:pt idx="5">
                  <c:v>1.0646676436689033</c:v>
                </c:pt>
                <c:pt idx="6">
                  <c:v>1.0776999840533832</c:v>
                </c:pt>
                <c:pt idx="7">
                  <c:v>1.0913138865529666</c:v>
                </c:pt>
                <c:pt idx="8">
                  <c:v>1.0891966106232704</c:v>
                </c:pt>
                <c:pt idx="9">
                  <c:v>1.0871299116564686</c:v>
                </c:pt>
                <c:pt idx="10">
                  <c:v>1.089595428462935</c:v>
                </c:pt>
                <c:pt idx="11">
                  <c:v>1.0881293637203369</c:v>
                </c:pt>
                <c:pt idx="12">
                  <c:v>1.100634086748403</c:v>
                </c:pt>
                <c:pt idx="13">
                  <c:v>1.1275805733100175</c:v>
                </c:pt>
                <c:pt idx="14">
                  <c:v>1.1237638542187607</c:v>
                </c:pt>
                <c:pt idx="15">
                  <c:v>1.1373655639434912</c:v>
                </c:pt>
                <c:pt idx="16">
                  <c:v>1.1381920113570567</c:v>
                </c:pt>
                <c:pt idx="17">
                  <c:v>1.1367351262625935</c:v>
                </c:pt>
                <c:pt idx="18">
                  <c:v>1.1365283679387446</c:v>
                </c:pt>
                <c:pt idx="19">
                  <c:v>1.1366081017814826</c:v>
                </c:pt>
                <c:pt idx="20">
                  <c:v>1.1353127113607189</c:v>
                </c:pt>
                <c:pt idx="21">
                  <c:v>1.1369002607517158</c:v>
                </c:pt>
                <c:pt idx="22">
                  <c:v>1.1524657483631411</c:v>
                </c:pt>
                <c:pt idx="23">
                  <c:v>1.1502307106917817</c:v>
                </c:pt>
                <c:pt idx="24">
                  <c:v>1.1585500905524331</c:v>
                </c:pt>
                <c:pt idx="25">
                  <c:v>1.1511223001970308</c:v>
                </c:pt>
                <c:pt idx="26">
                  <c:v>1.151081724631293</c:v>
                </c:pt>
                <c:pt idx="27">
                  <c:v>1.1459005153535082</c:v>
                </c:pt>
                <c:pt idx="28">
                  <c:v>1.1350383161845243</c:v>
                </c:pt>
                <c:pt idx="29">
                  <c:v>1.1367548341213609</c:v>
                </c:pt>
                <c:pt idx="30">
                  <c:v>1.1490297268283203</c:v>
                </c:pt>
                <c:pt idx="31">
                  <c:v>1.1577510239464466</c:v>
                </c:pt>
                <c:pt idx="32">
                  <c:v>1.1475876526196747</c:v>
                </c:pt>
                <c:pt idx="33">
                  <c:v>1.1440282704123692</c:v>
                </c:pt>
                <c:pt idx="34">
                  <c:v>1.1548960958088477</c:v>
                </c:pt>
                <c:pt idx="35">
                  <c:v>1.1527565855601096</c:v>
                </c:pt>
                <c:pt idx="36">
                  <c:v>1.1657459426564287</c:v>
                </c:pt>
                <c:pt idx="37">
                  <c:v>1.1524913543533786</c:v>
                </c:pt>
                <c:pt idx="38">
                  <c:v>1.1549566715634465</c:v>
                </c:pt>
                <c:pt idx="39">
                  <c:v>1.1595885290764676</c:v>
                </c:pt>
                <c:pt idx="40">
                  <c:v>1.16013101524493</c:v>
                </c:pt>
                <c:pt idx="41">
                  <c:v>1.1583471626901212</c:v>
                </c:pt>
                <c:pt idx="42">
                  <c:v>1.1607405160622499</c:v>
                </c:pt>
                <c:pt idx="43">
                  <c:v>1.1752584950415643</c:v>
                </c:pt>
                <c:pt idx="44">
                  <c:v>1.1825449699103219</c:v>
                </c:pt>
                <c:pt idx="45">
                  <c:v>1.2100798668608368</c:v>
                </c:pt>
                <c:pt idx="46">
                  <c:v>1.2134297871947666</c:v>
                </c:pt>
                <c:pt idx="47">
                  <c:v>1.2350461262882682</c:v>
                </c:pt>
                <c:pt idx="48">
                  <c:v>1.2465270375401163</c:v>
                </c:pt>
                <c:pt idx="49">
                  <c:v>1.2270223651422605</c:v>
                </c:pt>
                <c:pt idx="50">
                  <c:v>1.2341393583139755</c:v>
                </c:pt>
                <c:pt idx="51">
                  <c:v>1.2370205110768455</c:v>
                </c:pt>
                <c:pt idx="52">
                  <c:v>1.2435612728664749</c:v>
                </c:pt>
                <c:pt idx="53">
                  <c:v>1.2344934784845114</c:v>
                </c:pt>
                <c:pt idx="54">
                  <c:v>1.2361113923709521</c:v>
                </c:pt>
                <c:pt idx="55">
                  <c:v>1.2441669535062521</c:v>
                </c:pt>
                <c:pt idx="56">
                  <c:v>1.2388161548759395</c:v>
                </c:pt>
                <c:pt idx="57">
                  <c:v>1.2396316221664929</c:v>
                </c:pt>
                <c:pt idx="58">
                  <c:v>1.223234964036465</c:v>
                </c:pt>
                <c:pt idx="59">
                  <c:v>1.2150432638410094</c:v>
                </c:pt>
                <c:pt idx="60">
                  <c:v>1.2129398672262697</c:v>
                </c:pt>
                <c:pt idx="61">
                  <c:v>1.215118152690535</c:v>
                </c:pt>
                <c:pt idx="62">
                  <c:v>1.229800583899622</c:v>
                </c:pt>
                <c:pt idx="63">
                  <c:v>1.2318214715810745</c:v>
                </c:pt>
                <c:pt idx="64">
                  <c:v>1.2380282079516716</c:v>
                </c:pt>
                <c:pt idx="65">
                  <c:v>1.2364057007097005</c:v>
                </c:pt>
                <c:pt idx="66">
                  <c:v>1.233129630148027</c:v>
                </c:pt>
                <c:pt idx="67">
                  <c:v>1.2353421508501301</c:v>
                </c:pt>
                <c:pt idx="68">
                  <c:v>1.2349824880724047</c:v>
                </c:pt>
                <c:pt idx="69">
                  <c:v>1.2300177034884225</c:v>
                </c:pt>
                <c:pt idx="70">
                  <c:v>1.2353017985086314</c:v>
                </c:pt>
                <c:pt idx="71">
                  <c:v>1.2321841027899627</c:v>
                </c:pt>
                <c:pt idx="72">
                  <c:v>1.2451554354215255</c:v>
                </c:pt>
                <c:pt idx="73">
                  <c:v>1.2480475995049538</c:v>
                </c:pt>
                <c:pt idx="74">
                  <c:v>1.2688234909218541</c:v>
                </c:pt>
                <c:pt idx="75">
                  <c:v>1.261615280720118</c:v>
                </c:pt>
                <c:pt idx="76">
                  <c:v>1.2569137258716543</c:v>
                </c:pt>
                <c:pt idx="77">
                  <c:v>1.2660450620758734</c:v>
                </c:pt>
                <c:pt idx="78">
                  <c:v>1.2605317394101987</c:v>
                </c:pt>
                <c:pt idx="79">
                  <c:v>1.2617139320292772</c:v>
                </c:pt>
                <c:pt idx="80">
                  <c:v>1.2524388128202695</c:v>
                </c:pt>
                <c:pt idx="81">
                  <c:v>1.2598765447240361</c:v>
                </c:pt>
                <c:pt idx="82">
                  <c:v>1.2604554973968787</c:v>
                </c:pt>
                <c:pt idx="83">
                  <c:v>1.2515400170407112</c:v>
                </c:pt>
                <c:pt idx="84">
                  <c:v>1.2542771588413368</c:v>
                </c:pt>
                <c:pt idx="85">
                  <c:v>1.2486297716038839</c:v>
                </c:pt>
                <c:pt idx="86">
                  <c:v>1.2569275219130815</c:v>
                </c:pt>
                <c:pt idx="87">
                  <c:v>1.2715820591504203</c:v>
                </c:pt>
                <c:pt idx="88">
                  <c:v>1.2892591715757575</c:v>
                </c:pt>
                <c:pt idx="89">
                  <c:v>1.2981285051374909</c:v>
                </c:pt>
                <c:pt idx="90">
                  <c:v>1.2976565313683075</c:v>
                </c:pt>
                <c:pt idx="91">
                  <c:v>1.3050303359340663</c:v>
                </c:pt>
                <c:pt idx="92">
                  <c:v>1.3044209587517475</c:v>
                </c:pt>
                <c:pt idx="93">
                  <c:v>1.3080591909380861</c:v>
                </c:pt>
                <c:pt idx="94">
                  <c:v>1.3046877618248405</c:v>
                </c:pt>
                <c:pt idx="95">
                  <c:v>1.3011811510773628</c:v>
                </c:pt>
                <c:pt idx="96">
                  <c:v>1.2966105813183249</c:v>
                </c:pt>
                <c:pt idx="97">
                  <c:v>1.2915704440565263</c:v>
                </c:pt>
                <c:pt idx="98">
                  <c:v>1.2913632044197336</c:v>
                </c:pt>
                <c:pt idx="99">
                  <c:v>1.2945498628877128</c:v>
                </c:pt>
                <c:pt idx="100">
                  <c:v>1.2940121058354495</c:v>
                </c:pt>
                <c:pt idx="101">
                  <c:v>1.2926637809668426</c:v>
                </c:pt>
                <c:pt idx="102">
                  <c:v>1.2905959035133456</c:v>
                </c:pt>
                <c:pt idx="103">
                  <c:v>1.2773909563180623</c:v>
                </c:pt>
                <c:pt idx="104">
                  <c:v>1.2802018826265116</c:v>
                </c:pt>
                <c:pt idx="105">
                  <c:v>1.2728328030787834</c:v>
                </c:pt>
                <c:pt idx="106">
                  <c:v>1.2683276603244227</c:v>
                </c:pt>
                <c:pt idx="107">
                  <c:v>1.2647942549018201</c:v>
                </c:pt>
                <c:pt idx="108">
                  <c:v>1.2560728094440776</c:v>
                </c:pt>
                <c:pt idx="109">
                  <c:v>1.2643477164620487</c:v>
                </c:pt>
                <c:pt idx="110">
                  <c:v>1.2727815938078606</c:v>
                </c:pt>
                <c:pt idx="111">
                  <c:v>1.2733022123634985</c:v>
                </c:pt>
                <c:pt idx="112">
                  <c:v>1.2704216710222163</c:v>
                </c:pt>
                <c:pt idx="113">
                  <c:v>1.2719556046198173</c:v>
                </c:pt>
                <c:pt idx="114">
                  <c:v>1.2717552682102935</c:v>
                </c:pt>
                <c:pt idx="115">
                  <c:v>1.2739623984332917</c:v>
                </c:pt>
                <c:pt idx="116">
                  <c:v>1.2737707862674581</c:v>
                </c:pt>
                <c:pt idx="117">
                  <c:v>1.2756667057203648</c:v>
                </c:pt>
                <c:pt idx="118">
                  <c:v>1.28239277973317</c:v>
                </c:pt>
                <c:pt idx="119">
                  <c:v>1.2815966754624679</c:v>
                </c:pt>
                <c:pt idx="120">
                  <c:v>1.2777131786947555</c:v>
                </c:pt>
                <c:pt idx="121">
                  <c:v>1.273526266651495</c:v>
                </c:pt>
                <c:pt idx="122">
                  <c:v>1.2735187205180745</c:v>
                </c:pt>
                <c:pt idx="123">
                  <c:v>1.2748651474148864</c:v>
                </c:pt>
                <c:pt idx="124">
                  <c:v>1.2704264158835832</c:v>
                </c:pt>
                <c:pt idx="125">
                  <c:v>1.2728741338397742</c:v>
                </c:pt>
                <c:pt idx="126">
                  <c:v>1.2690952167787886</c:v>
                </c:pt>
                <c:pt idx="127">
                  <c:v>1.2719161697757597</c:v>
                </c:pt>
                <c:pt idx="128">
                  <c:v>1.2743559346044593</c:v>
                </c:pt>
                <c:pt idx="129">
                  <c:v>1.2708184154634576</c:v>
                </c:pt>
                <c:pt idx="130">
                  <c:v>1.2702929962186904</c:v>
                </c:pt>
                <c:pt idx="131">
                  <c:v>1.2680132425994852</c:v>
                </c:pt>
                <c:pt idx="132">
                  <c:v>1.2668148731621753</c:v>
                </c:pt>
                <c:pt idx="133">
                  <c:v>1.2606578876008534</c:v>
                </c:pt>
                <c:pt idx="134">
                  <c:v>1.2596740926360253</c:v>
                </c:pt>
                <c:pt idx="135">
                  <c:v>1.2465564378114093</c:v>
                </c:pt>
                <c:pt idx="136">
                  <c:v>1.2623899233498159</c:v>
                </c:pt>
                <c:pt idx="137">
                  <c:v>1.2446972047480986</c:v>
                </c:pt>
                <c:pt idx="138">
                  <c:v>1.2346286656147278</c:v>
                </c:pt>
                <c:pt idx="139">
                  <c:v>1.2558444988564916</c:v>
                </c:pt>
                <c:pt idx="140">
                  <c:v>1.2378351225907187</c:v>
                </c:pt>
                <c:pt idx="141">
                  <c:v>1.2348853438688405</c:v>
                </c:pt>
                <c:pt idx="142">
                  <c:v>1.2444523726012897</c:v>
                </c:pt>
                <c:pt idx="143">
                  <c:v>1.2562864893791041</c:v>
                </c:pt>
                <c:pt idx="144">
                  <c:v>1.2576878095739765</c:v>
                </c:pt>
                <c:pt idx="145">
                  <c:v>1.2599798810606018</c:v>
                </c:pt>
                <c:pt idx="146">
                  <c:v>1.2671622231068906</c:v>
                </c:pt>
                <c:pt idx="147">
                  <c:v>1.2755502913298558</c:v>
                </c:pt>
                <c:pt idx="148">
                  <c:v>1.2862144916124574</c:v>
                </c:pt>
                <c:pt idx="149">
                  <c:v>1.2993564463812883</c:v>
                </c:pt>
                <c:pt idx="150">
                  <c:v>1.2993704007963809</c:v>
                </c:pt>
                <c:pt idx="151">
                  <c:v>1.2946802916872699</c:v>
                </c:pt>
                <c:pt idx="152">
                  <c:v>1.2997945712892431</c:v>
                </c:pt>
                <c:pt idx="153">
                  <c:v>1.2990970337407712</c:v>
                </c:pt>
                <c:pt idx="154">
                  <c:v>1.2928544349017113</c:v>
                </c:pt>
                <c:pt idx="155">
                  <c:v>1.2962491801682243</c:v>
                </c:pt>
                <c:pt idx="156">
                  <c:v>1.3096594568707287</c:v>
                </c:pt>
                <c:pt idx="157">
                  <c:v>1.3074137483072157</c:v>
                </c:pt>
                <c:pt idx="158">
                  <c:v>1.3041275839805488</c:v>
                </c:pt>
                <c:pt idx="159">
                  <c:v>1.3056943280698818</c:v>
                </c:pt>
                <c:pt idx="160">
                  <c:v>1.3058096370045822</c:v>
                </c:pt>
                <c:pt idx="161">
                  <c:v>1.3082566422186115</c:v>
                </c:pt>
                <c:pt idx="162">
                  <c:v>1.2914527195920174</c:v>
                </c:pt>
                <c:pt idx="163">
                  <c:v>1.2946301634546715</c:v>
                </c:pt>
                <c:pt idx="164">
                  <c:v>1.2922065218024852</c:v>
                </c:pt>
                <c:pt idx="165">
                  <c:v>1.2939586173125506</c:v>
                </c:pt>
                <c:pt idx="166">
                  <c:v>1.3142941377216129</c:v>
                </c:pt>
                <c:pt idx="167">
                  <c:v>1.3304610507227086</c:v>
                </c:pt>
                <c:pt idx="168">
                  <c:v>1.3214168719170984</c:v>
                </c:pt>
                <c:pt idx="169">
                  <c:v>1.3209719991849929</c:v>
                </c:pt>
                <c:pt idx="170">
                  <c:v>1.3353589194405764</c:v>
                </c:pt>
                <c:pt idx="171">
                  <c:v>1.3297907864292531</c:v>
                </c:pt>
                <c:pt idx="172">
                  <c:v>1.3276812916989738</c:v>
                </c:pt>
                <c:pt idx="173">
                  <c:v>1.3259078048833606</c:v>
                </c:pt>
                <c:pt idx="174">
                  <c:v>1.310621014241746</c:v>
                </c:pt>
                <c:pt idx="175">
                  <c:v>1.3286184403790535</c:v>
                </c:pt>
                <c:pt idx="176">
                  <c:v>1.3298349889418077</c:v>
                </c:pt>
                <c:pt idx="177">
                  <c:v>1.3070182972463911</c:v>
                </c:pt>
                <c:pt idx="178">
                  <c:v>1.2566264719850999</c:v>
                </c:pt>
                <c:pt idx="179">
                  <c:v>1.2564899722465162</c:v>
                </c:pt>
                <c:pt idx="180">
                  <c:v>1.2532495288756977</c:v>
                </c:pt>
                <c:pt idx="181">
                  <c:v>1.2471347715592265</c:v>
                </c:pt>
                <c:pt idx="182">
                  <c:v>1.2526455840915003</c:v>
                </c:pt>
                <c:pt idx="183">
                  <c:v>1.2318072961303479</c:v>
                </c:pt>
                <c:pt idx="184">
                  <c:v>1.2277360286051719</c:v>
                </c:pt>
                <c:pt idx="185">
                  <c:v>1.2345482470220608</c:v>
                </c:pt>
                <c:pt idx="186">
                  <c:v>1.2354587886568593</c:v>
                </c:pt>
                <c:pt idx="187">
                  <c:v>1.240997571314383</c:v>
                </c:pt>
                <c:pt idx="188">
                  <c:v>1.2416047283396978</c:v>
                </c:pt>
                <c:pt idx="189">
                  <c:v>1.2471791232139064</c:v>
                </c:pt>
                <c:pt idx="190">
                  <c:v>1.2478742272202341</c:v>
                </c:pt>
                <c:pt idx="191">
                  <c:v>1.252466148813667</c:v>
                </c:pt>
                <c:pt idx="192">
                  <c:v>1.264041507831184</c:v>
                </c:pt>
                <c:pt idx="193">
                  <c:v>1.2894218090429015</c:v>
                </c:pt>
                <c:pt idx="194">
                  <c:v>1.2823516260408829</c:v>
                </c:pt>
                <c:pt idx="195">
                  <c:v>1.2897334187123766</c:v>
                </c:pt>
                <c:pt idx="196">
                  <c:v>1.2894376597016886</c:v>
                </c:pt>
                <c:pt idx="197">
                  <c:v>1.2377450320940668</c:v>
                </c:pt>
                <c:pt idx="198">
                  <c:v>1.2665170495919049</c:v>
                </c:pt>
                <c:pt idx="199">
                  <c:v>1.2278440854593013</c:v>
                </c:pt>
                <c:pt idx="200">
                  <c:v>1.2266471314529246</c:v>
                </c:pt>
                <c:pt idx="201">
                  <c:v>1.2257628904381561</c:v>
                </c:pt>
                <c:pt idx="202">
                  <c:v>1.2243848470804801</c:v>
                </c:pt>
                <c:pt idx="203">
                  <c:v>1.2187455780050624</c:v>
                </c:pt>
                <c:pt idx="204">
                  <c:v>1.210908591195861</c:v>
                </c:pt>
                <c:pt idx="205">
                  <c:v>1.2058306716005667</c:v>
                </c:pt>
                <c:pt idx="206">
                  <c:v>1.2250436055744345</c:v>
                </c:pt>
                <c:pt idx="207">
                  <c:v>1.2263102441247804</c:v>
                </c:pt>
                <c:pt idx="208">
                  <c:v>1.2241195788182753</c:v>
                </c:pt>
                <c:pt idx="209">
                  <c:v>1.2372820597110032</c:v>
                </c:pt>
                <c:pt idx="210">
                  <c:v>1.239958065053298</c:v>
                </c:pt>
                <c:pt idx="211">
                  <c:v>1.2371412745024919</c:v>
                </c:pt>
                <c:pt idx="212">
                  <c:v>1.2379560347882688</c:v>
                </c:pt>
                <c:pt idx="213">
                  <c:v>1.2152361391446811</c:v>
                </c:pt>
                <c:pt idx="214">
                  <c:v>1.2148739371688482</c:v>
                </c:pt>
                <c:pt idx="215">
                  <c:v>1.2229686065158276</c:v>
                </c:pt>
                <c:pt idx="216">
                  <c:v>1.2089508351124478</c:v>
                </c:pt>
                <c:pt idx="217">
                  <c:v>1.2169605036683662</c:v>
                </c:pt>
                <c:pt idx="218">
                  <c:v>1.2088181051570601</c:v>
                </c:pt>
                <c:pt idx="219">
                  <c:v>1.208495673733635</c:v>
                </c:pt>
                <c:pt idx="220">
                  <c:v>1.2121950323456991</c:v>
                </c:pt>
                <c:pt idx="221">
                  <c:v>1.2438963802264875</c:v>
                </c:pt>
                <c:pt idx="222">
                  <c:v>1.2361482245894917</c:v>
                </c:pt>
                <c:pt idx="223">
                  <c:v>1.2480454333493229</c:v>
                </c:pt>
                <c:pt idx="224">
                  <c:v>1.2537628168621653</c:v>
                </c:pt>
                <c:pt idx="225">
                  <c:v>1.2510644939786855</c:v>
                </c:pt>
                <c:pt idx="226">
                  <c:v>1.2473692477155716</c:v>
                </c:pt>
                <c:pt idx="227">
                  <c:v>1.2384974899329348</c:v>
                </c:pt>
                <c:pt idx="228">
                  <c:v>1.2332286524656115</c:v>
                </c:pt>
                <c:pt idx="229">
                  <c:v>1.2299806363703458</c:v>
                </c:pt>
                <c:pt idx="230">
                  <c:v>1.2520676318884272</c:v>
                </c:pt>
                <c:pt idx="231">
                  <c:v>1.2545285512828313</c:v>
                </c:pt>
                <c:pt idx="232">
                  <c:v>1.2371087475870783</c:v>
                </c:pt>
                <c:pt idx="233">
                  <c:v>1.228780813267093</c:v>
                </c:pt>
                <c:pt idx="234">
                  <c:v>1.2317701711172284</c:v>
                </c:pt>
                <c:pt idx="235">
                  <c:v>1.1991412771823737</c:v>
                </c:pt>
                <c:pt idx="236">
                  <c:v>1.1985984488233616</c:v>
                </c:pt>
                <c:pt idx="237">
                  <c:v>1.2116625348436694</c:v>
                </c:pt>
                <c:pt idx="238">
                  <c:v>1.1982207952970569</c:v>
                </c:pt>
                <c:pt idx="239">
                  <c:v>1.1980263490298415</c:v>
                </c:pt>
                <c:pt idx="240">
                  <c:v>1.1973070639637224</c:v>
                </c:pt>
                <c:pt idx="241">
                  <c:v>1.1965515969983731</c:v>
                </c:pt>
                <c:pt idx="242">
                  <c:v>1.1597848843468763</c:v>
                </c:pt>
                <c:pt idx="243">
                  <c:v>1.1589163511858604</c:v>
                </c:pt>
                <c:pt idx="244">
                  <c:v>1.1602675792486434</c:v>
                </c:pt>
                <c:pt idx="245">
                  <c:v>1.1835401507953502</c:v>
                </c:pt>
                <c:pt idx="246">
                  <c:v>1.1877726907087132</c:v>
                </c:pt>
                <c:pt idx="247">
                  <c:v>1.1874726022717796</c:v>
                </c:pt>
                <c:pt idx="248">
                  <c:v>1.1816383135010469</c:v>
                </c:pt>
                <c:pt idx="249">
                  <c:v>1.1902686541151775</c:v>
                </c:pt>
                <c:pt idx="250">
                  <c:v>1.1977177467622888</c:v>
                </c:pt>
                <c:pt idx="251">
                  <c:v>1.1885592095938378</c:v>
                </c:pt>
                <c:pt idx="252">
                  <c:v>1.2110302156127732</c:v>
                </c:pt>
                <c:pt idx="253">
                  <c:v>1.2208234743957882</c:v>
                </c:pt>
                <c:pt idx="254">
                  <c:v>1.2115233225152193</c:v>
                </c:pt>
                <c:pt idx="255">
                  <c:v>1.0687428048874292</c:v>
                </c:pt>
                <c:pt idx="256">
                  <c:v>1.0785566343803696</c:v>
                </c:pt>
                <c:pt idx="257">
                  <c:v>1.0680842373563078</c:v>
                </c:pt>
                <c:pt idx="258">
                  <c:v>1.100830024352059</c:v>
                </c:pt>
                <c:pt idx="259">
                  <c:v>1.0978411154121177</c:v>
                </c:pt>
                <c:pt idx="260">
                  <c:v>1.0968754776725473</c:v>
                </c:pt>
                <c:pt idx="261">
                  <c:v>1.0994387940167831</c:v>
                </c:pt>
                <c:pt idx="262">
                  <c:v>1.0921567958405642</c:v>
                </c:pt>
                <c:pt idx="263">
                  <c:v>0.96931477843400993</c:v>
                </c:pt>
                <c:pt idx="264">
                  <c:v>0.97068962150660287</c:v>
                </c:pt>
                <c:pt idx="265">
                  <c:v>0.89535551614466802</c:v>
                </c:pt>
                <c:pt idx="266">
                  <c:v>0.88178690388830017</c:v>
                </c:pt>
                <c:pt idx="267">
                  <c:v>0.87951750098425041</c:v>
                </c:pt>
                <c:pt idx="268">
                  <c:v>0.87732226193461782</c:v>
                </c:pt>
                <c:pt idx="269">
                  <c:v>0.95234791866007396</c:v>
                </c:pt>
                <c:pt idx="270">
                  <c:v>0.94117675290369196</c:v>
                </c:pt>
                <c:pt idx="271">
                  <c:v>0.93511532273623155</c:v>
                </c:pt>
                <c:pt idx="272">
                  <c:v>0.93036886114364292</c:v>
                </c:pt>
                <c:pt idx="273">
                  <c:v>0.92993193862940882</c:v>
                </c:pt>
                <c:pt idx="274">
                  <c:v>0.93346160346017548</c:v>
                </c:pt>
                <c:pt idx="275">
                  <c:v>0.92950847290817695</c:v>
                </c:pt>
                <c:pt idx="276">
                  <c:v>0.92632120849991129</c:v>
                </c:pt>
                <c:pt idx="277">
                  <c:v>0.93939035084568512</c:v>
                </c:pt>
                <c:pt idx="278">
                  <c:v>0.94330219740973342</c:v>
                </c:pt>
                <c:pt idx="279">
                  <c:v>0.94549479911902479</c:v>
                </c:pt>
                <c:pt idx="280">
                  <c:v>0.96130766890059172</c:v>
                </c:pt>
                <c:pt idx="281">
                  <c:v>0.95904819530014329</c:v>
                </c:pt>
                <c:pt idx="282">
                  <c:v>0.95397614647780971</c:v>
                </c:pt>
                <c:pt idx="283">
                  <c:v>0.93855604790401848</c:v>
                </c:pt>
                <c:pt idx="284">
                  <c:v>0.93527108303568895</c:v>
                </c:pt>
                <c:pt idx="285">
                  <c:v>0.93359260496765517</c:v>
                </c:pt>
                <c:pt idx="286">
                  <c:v>0.94715659972675548</c:v>
                </c:pt>
                <c:pt idx="287">
                  <c:v>0.95424956352751011</c:v>
                </c:pt>
                <c:pt idx="288">
                  <c:v>0.95137738087883517</c:v>
                </c:pt>
                <c:pt idx="289">
                  <c:v>0.95411929488757663</c:v>
                </c:pt>
                <c:pt idx="290">
                  <c:v>0.94603072625123585</c:v>
                </c:pt>
                <c:pt idx="291">
                  <c:v>0.94067555726715757</c:v>
                </c:pt>
                <c:pt idx="292">
                  <c:v>0.95693984101945773</c:v>
                </c:pt>
                <c:pt idx="293">
                  <c:v>0.95485936432314522</c:v>
                </c:pt>
                <c:pt idx="294">
                  <c:v>0.95623511021963015</c:v>
                </c:pt>
                <c:pt idx="295">
                  <c:v>0.95498714596131351</c:v>
                </c:pt>
                <c:pt idx="296">
                  <c:v>0.95767273693332855</c:v>
                </c:pt>
                <c:pt idx="297">
                  <c:v>0.96843240809831721</c:v>
                </c:pt>
                <c:pt idx="298">
                  <c:v>0.97014180925305082</c:v>
                </c:pt>
                <c:pt idx="299">
                  <c:v>0.96243098887931189</c:v>
                </c:pt>
                <c:pt idx="300">
                  <c:v>0.96284839735511096</c:v>
                </c:pt>
                <c:pt idx="301">
                  <c:v>0.96395067223567987</c:v>
                </c:pt>
                <c:pt idx="302">
                  <c:v>0.96303744796728052</c:v>
                </c:pt>
                <c:pt idx="303">
                  <c:v>0.96157556942410871</c:v>
                </c:pt>
                <c:pt idx="304">
                  <c:v>0.96348680850365565</c:v>
                </c:pt>
                <c:pt idx="305">
                  <c:v>0.96034636450774946</c:v>
                </c:pt>
                <c:pt idx="306">
                  <c:v>0.958614490165691</c:v>
                </c:pt>
                <c:pt idx="307">
                  <c:v>0.95948949161405328</c:v>
                </c:pt>
                <c:pt idx="308">
                  <c:v>0.96364002013217098</c:v>
                </c:pt>
                <c:pt idx="309">
                  <c:v>0.96561092696806505</c:v>
                </c:pt>
                <c:pt idx="310">
                  <c:v>0.96115851441020572</c:v>
                </c:pt>
                <c:pt idx="311">
                  <c:v>0.95114323158579062</c:v>
                </c:pt>
                <c:pt idx="312">
                  <c:v>0.95029733666391236</c:v>
                </c:pt>
                <c:pt idx="313">
                  <c:v>0.9566447397203216</c:v>
                </c:pt>
                <c:pt idx="314">
                  <c:v>0.95026841864673695</c:v>
                </c:pt>
                <c:pt idx="315">
                  <c:v>0.95053182395055369</c:v>
                </c:pt>
                <c:pt idx="316">
                  <c:v>0.95076486026669671</c:v>
                </c:pt>
                <c:pt idx="317">
                  <c:v>0.94833638897096861</c:v>
                </c:pt>
                <c:pt idx="318">
                  <c:v>0.95173768572231776</c:v>
                </c:pt>
                <c:pt idx="319">
                  <c:v>0.95038408718234391</c:v>
                </c:pt>
                <c:pt idx="320">
                  <c:v>0.9471646913568369</c:v>
                </c:pt>
                <c:pt idx="321">
                  <c:v>0.93933804753309014</c:v>
                </c:pt>
                <c:pt idx="322">
                  <c:v>0.94417390904031662</c:v>
                </c:pt>
                <c:pt idx="323">
                  <c:v>0.94024117831791965</c:v>
                </c:pt>
                <c:pt idx="324">
                  <c:v>0.93952795702415659</c:v>
                </c:pt>
                <c:pt idx="325">
                  <c:v>0.94706439154211119</c:v>
                </c:pt>
                <c:pt idx="326">
                  <c:v>0.9470822186129475</c:v>
                </c:pt>
                <c:pt idx="327">
                  <c:v>0.94350057025810519</c:v>
                </c:pt>
                <c:pt idx="328">
                  <c:v>0.94732138334634419</c:v>
                </c:pt>
                <c:pt idx="329">
                  <c:v>0.94949256724338604</c:v>
                </c:pt>
                <c:pt idx="330">
                  <c:v>0.94975510726372647</c:v>
                </c:pt>
                <c:pt idx="331">
                  <c:v>0.95348637187300611</c:v>
                </c:pt>
                <c:pt idx="332">
                  <c:v>0.95769406869464313</c:v>
                </c:pt>
                <c:pt idx="333">
                  <c:v>0.95925323217586578</c:v>
                </c:pt>
                <c:pt idx="334">
                  <c:v>0.95961196248872049</c:v>
                </c:pt>
                <c:pt idx="335">
                  <c:v>0.9550986342116895</c:v>
                </c:pt>
                <c:pt idx="336">
                  <c:v>0.94774728001503972</c:v>
                </c:pt>
                <c:pt idx="337">
                  <c:v>0.94724235871630635</c:v>
                </c:pt>
                <c:pt idx="338">
                  <c:v>0.94744667115293468</c:v>
                </c:pt>
                <c:pt idx="339">
                  <c:v>0.9469791301687801</c:v>
                </c:pt>
                <c:pt idx="340">
                  <c:v>0.94842119235253464</c:v>
                </c:pt>
                <c:pt idx="341">
                  <c:v>0.95608513473292767</c:v>
                </c:pt>
                <c:pt idx="342">
                  <c:v>0.95430720587221429</c:v>
                </c:pt>
                <c:pt idx="343">
                  <c:v>0.94962648356981005</c:v>
                </c:pt>
                <c:pt idx="344">
                  <c:v>0.95265708849113118</c:v>
                </c:pt>
                <c:pt idx="345">
                  <c:v>0.9954892730329219</c:v>
                </c:pt>
                <c:pt idx="346">
                  <c:v>0.98483196392383321</c:v>
                </c:pt>
                <c:pt idx="347">
                  <c:v>0.98614394673002348</c:v>
                </c:pt>
                <c:pt idx="348">
                  <c:v>0.97071055937046891</c:v>
                </c:pt>
                <c:pt idx="349">
                  <c:v>0.97857743935304897</c:v>
                </c:pt>
                <c:pt idx="350">
                  <c:v>0.97849185344779321</c:v>
                </c:pt>
                <c:pt idx="351">
                  <c:v>0.97849489511181909</c:v>
                </c:pt>
                <c:pt idx="352">
                  <c:v>0.9827687927061074</c:v>
                </c:pt>
                <c:pt idx="353">
                  <c:v>1.0603529406623717</c:v>
                </c:pt>
                <c:pt idx="354">
                  <c:v>1.0606203319272143</c:v>
                </c:pt>
                <c:pt idx="355">
                  <c:v>1.1150200733011129</c:v>
                </c:pt>
                <c:pt idx="356">
                  <c:v>1.1257694169820711</c:v>
                </c:pt>
                <c:pt idx="357">
                  <c:v>1.126865783856444</c:v>
                </c:pt>
                <c:pt idx="358">
                  <c:v>1.1290267137048091</c:v>
                </c:pt>
                <c:pt idx="359">
                  <c:v>1.146003769985654</c:v>
                </c:pt>
                <c:pt idx="360">
                  <c:v>1.1650576515722457</c:v>
                </c:pt>
                <c:pt idx="361">
                  <c:v>1.2008005978816121</c:v>
                </c:pt>
                <c:pt idx="362">
                  <c:v>1.2044228543169568</c:v>
                </c:pt>
                <c:pt idx="363">
                  <c:v>1.2338483239955349</c:v>
                </c:pt>
                <c:pt idx="364">
                  <c:v>1.2302666736277761</c:v>
                </c:pt>
                <c:pt idx="365">
                  <c:v>1.2560692984069204</c:v>
                </c:pt>
                <c:pt idx="366">
                  <c:v>1.2605041420317271</c:v>
                </c:pt>
                <c:pt idx="367">
                  <c:v>1.2538640145514812</c:v>
                </c:pt>
                <c:pt idx="368">
                  <c:v>1.2528375966460306</c:v>
                </c:pt>
                <c:pt idx="369">
                  <c:v>1.2550546176671769</c:v>
                </c:pt>
                <c:pt idx="370">
                  <c:v>1.1946541975884486</c:v>
                </c:pt>
                <c:pt idx="371">
                  <c:v>1.2023653110802557</c:v>
                </c:pt>
                <c:pt idx="372">
                  <c:v>1.1918216002741286</c:v>
                </c:pt>
                <c:pt idx="373">
                  <c:v>1.2050781710651572</c:v>
                </c:pt>
                <c:pt idx="374">
                  <c:v>1.2222945165267485</c:v>
                </c:pt>
                <c:pt idx="375">
                  <c:v>1.2171944285925436</c:v>
                </c:pt>
                <c:pt idx="376">
                  <c:v>1.2055527878490615</c:v>
                </c:pt>
                <c:pt idx="377">
                  <c:v>1.2048005879089225</c:v>
                </c:pt>
                <c:pt idx="378">
                  <c:v>1.2032218087405511</c:v>
                </c:pt>
                <c:pt idx="379">
                  <c:v>1.2040425105110826</c:v>
                </c:pt>
                <c:pt idx="380">
                  <c:v>1.2053523959308112</c:v>
                </c:pt>
                <c:pt idx="381">
                  <c:v>1.210137716284502</c:v>
                </c:pt>
                <c:pt idx="382">
                  <c:v>1.1918264650070105</c:v>
                </c:pt>
                <c:pt idx="383">
                  <c:v>1.1954816832430624</c:v>
                </c:pt>
                <c:pt idx="384">
                  <c:v>1.1943299616786114</c:v>
                </c:pt>
                <c:pt idx="385">
                  <c:v>1.1990471339223592</c:v>
                </c:pt>
                <c:pt idx="386">
                  <c:v>1.1899828502602385</c:v>
                </c:pt>
                <c:pt idx="387">
                  <c:v>1.1975857807629005</c:v>
                </c:pt>
                <c:pt idx="388">
                  <c:v>1.1953149785802555</c:v>
                </c:pt>
                <c:pt idx="389">
                  <c:v>1.1956038565110658</c:v>
                </c:pt>
                <c:pt idx="390">
                  <c:v>1.1954316394254167</c:v>
                </c:pt>
                <c:pt idx="391">
                  <c:v>1.1967126442276612</c:v>
                </c:pt>
                <c:pt idx="392">
                  <c:v>1.206123426589472</c:v>
                </c:pt>
                <c:pt idx="393">
                  <c:v>1.2180740013263645</c:v>
                </c:pt>
                <c:pt idx="394">
                  <c:v>1.2105018699309198</c:v>
                </c:pt>
                <c:pt idx="395">
                  <c:v>1.2172095602432922</c:v>
                </c:pt>
                <c:pt idx="396">
                  <c:v>1.2276961716719355</c:v>
                </c:pt>
                <c:pt idx="397">
                  <c:v>1.2210658836415693</c:v>
                </c:pt>
                <c:pt idx="398">
                  <c:v>1.2191156824840479</c:v>
                </c:pt>
                <c:pt idx="399">
                  <c:v>1.2174767353760207</c:v>
                </c:pt>
                <c:pt idx="400">
                  <c:v>1.2334709735406382</c:v>
                </c:pt>
                <c:pt idx="401">
                  <c:v>1.2326991031799734</c:v>
                </c:pt>
                <c:pt idx="402">
                  <c:v>1.243213502238691</c:v>
                </c:pt>
                <c:pt idx="403">
                  <c:v>1.2374730044518421</c:v>
                </c:pt>
                <c:pt idx="404">
                  <c:v>1.2334825216461001</c:v>
                </c:pt>
                <c:pt idx="405">
                  <c:v>1.2332412175207472</c:v>
                </c:pt>
                <c:pt idx="406">
                  <c:v>1.2335313525023843</c:v>
                </c:pt>
                <c:pt idx="407">
                  <c:v>1.2331014918663059</c:v>
                </c:pt>
                <c:pt idx="408">
                  <c:v>1.2315836614100053</c:v>
                </c:pt>
                <c:pt idx="409">
                  <c:v>1.23334437093538</c:v>
                </c:pt>
                <c:pt idx="410">
                  <c:v>1.2446294716532043</c:v>
                </c:pt>
                <c:pt idx="411">
                  <c:v>1.2609449658176233</c:v>
                </c:pt>
                <c:pt idx="412">
                  <c:v>1.2623330784273699</c:v>
                </c:pt>
                <c:pt idx="413">
                  <c:v>1.2650080446008898</c:v>
                </c:pt>
                <c:pt idx="414">
                  <c:v>1.262692521413878</c:v>
                </c:pt>
                <c:pt idx="415">
                  <c:v>1.2558844021760958</c:v>
                </c:pt>
                <c:pt idx="416">
                  <c:v>1.2560215643298327</c:v>
                </c:pt>
                <c:pt idx="417">
                  <c:v>1.2572109482567664</c:v>
                </c:pt>
                <c:pt idx="418">
                  <c:v>1.2560120194107591</c:v>
                </c:pt>
                <c:pt idx="419">
                  <c:v>1.2639557974737348</c:v>
                </c:pt>
              </c:numCache>
            </c:numRef>
          </c:val>
          <c:smooth val="0"/>
          <c:extLst>
            <c:ext xmlns:c16="http://schemas.microsoft.com/office/drawing/2014/chart" uri="{C3380CC4-5D6E-409C-BE32-E72D297353CC}">
              <c16:uniqueId val="{00000001-4D81-4025-9A76-2E87C81F7AC8}"/>
            </c:ext>
          </c:extLst>
        </c:ser>
        <c:ser>
          <c:idx val="2"/>
          <c:order val="2"/>
          <c:tx>
            <c:strRef>
              <c:f>'Beta Rolling'!$L$91</c:f>
              <c:strCache>
                <c:ptCount val="1"/>
                <c:pt idx="0">
                  <c:v>GGAL AR Equity</c:v>
                </c:pt>
              </c:strCache>
            </c:strRef>
          </c:tx>
          <c:spPr>
            <a:ln w="28575" cap="rnd">
              <a:solidFill>
                <a:schemeClr val="accent3"/>
              </a:solidFill>
              <a:round/>
            </a:ln>
            <a:effectLst/>
          </c:spPr>
          <c:marker>
            <c:symbol val="none"/>
          </c:marker>
          <c:cat>
            <c:numRef>
              <c:f>'Beta Rolling'!$I$92:$I$3000</c:f>
              <c:numCache>
                <c:formatCode>m/d/yyyy</c:formatCode>
                <c:ptCount val="2909"/>
                <c:pt idx="0">
                  <c:v>43371</c:v>
                </c:pt>
                <c:pt idx="1">
                  <c:v>43378</c:v>
                </c:pt>
                <c:pt idx="2">
                  <c:v>43385</c:v>
                </c:pt>
                <c:pt idx="3">
                  <c:v>43392</c:v>
                </c:pt>
                <c:pt idx="4">
                  <c:v>43399</c:v>
                </c:pt>
                <c:pt idx="5">
                  <c:v>43406</c:v>
                </c:pt>
                <c:pt idx="6">
                  <c:v>43413</c:v>
                </c:pt>
                <c:pt idx="7">
                  <c:v>43420</c:v>
                </c:pt>
                <c:pt idx="8">
                  <c:v>43427</c:v>
                </c:pt>
                <c:pt idx="9">
                  <c:v>43434</c:v>
                </c:pt>
                <c:pt idx="10">
                  <c:v>43441</c:v>
                </c:pt>
                <c:pt idx="11">
                  <c:v>43448</c:v>
                </c:pt>
                <c:pt idx="12">
                  <c:v>43455</c:v>
                </c:pt>
                <c:pt idx="13">
                  <c:v>43462</c:v>
                </c:pt>
                <c:pt idx="14">
                  <c:v>43469</c:v>
                </c:pt>
                <c:pt idx="15">
                  <c:v>43476</c:v>
                </c:pt>
                <c:pt idx="16">
                  <c:v>43483</c:v>
                </c:pt>
                <c:pt idx="17">
                  <c:v>43490</c:v>
                </c:pt>
                <c:pt idx="18">
                  <c:v>43497</c:v>
                </c:pt>
                <c:pt idx="19">
                  <c:v>43504</c:v>
                </c:pt>
                <c:pt idx="20">
                  <c:v>43511</c:v>
                </c:pt>
                <c:pt idx="21">
                  <c:v>43518</c:v>
                </c:pt>
                <c:pt idx="22">
                  <c:v>43525</c:v>
                </c:pt>
                <c:pt idx="23">
                  <c:v>43532</c:v>
                </c:pt>
                <c:pt idx="24">
                  <c:v>43539</c:v>
                </c:pt>
                <c:pt idx="25">
                  <c:v>43546</c:v>
                </c:pt>
                <c:pt idx="26">
                  <c:v>43553</c:v>
                </c:pt>
                <c:pt idx="27">
                  <c:v>43560</c:v>
                </c:pt>
                <c:pt idx="28">
                  <c:v>43567</c:v>
                </c:pt>
                <c:pt idx="29">
                  <c:v>43574</c:v>
                </c:pt>
                <c:pt idx="30">
                  <c:v>43581</c:v>
                </c:pt>
                <c:pt idx="31">
                  <c:v>43588</c:v>
                </c:pt>
                <c:pt idx="32">
                  <c:v>43595</c:v>
                </c:pt>
                <c:pt idx="33">
                  <c:v>43602</c:v>
                </c:pt>
                <c:pt idx="34">
                  <c:v>43609</c:v>
                </c:pt>
                <c:pt idx="35">
                  <c:v>43616</c:v>
                </c:pt>
                <c:pt idx="36">
                  <c:v>43623</c:v>
                </c:pt>
                <c:pt idx="37">
                  <c:v>43630</c:v>
                </c:pt>
                <c:pt idx="38">
                  <c:v>43637</c:v>
                </c:pt>
                <c:pt idx="39">
                  <c:v>43644</c:v>
                </c:pt>
                <c:pt idx="40">
                  <c:v>43651</c:v>
                </c:pt>
                <c:pt idx="41">
                  <c:v>43658</c:v>
                </c:pt>
                <c:pt idx="42">
                  <c:v>43665</c:v>
                </c:pt>
                <c:pt idx="43">
                  <c:v>43672</c:v>
                </c:pt>
                <c:pt idx="44">
                  <c:v>43679</c:v>
                </c:pt>
                <c:pt idx="45">
                  <c:v>43686</c:v>
                </c:pt>
                <c:pt idx="46">
                  <c:v>43693</c:v>
                </c:pt>
                <c:pt idx="47">
                  <c:v>43700</c:v>
                </c:pt>
                <c:pt idx="48">
                  <c:v>43707</c:v>
                </c:pt>
                <c:pt idx="49">
                  <c:v>43714</c:v>
                </c:pt>
                <c:pt idx="50">
                  <c:v>43721</c:v>
                </c:pt>
                <c:pt idx="51">
                  <c:v>43728</c:v>
                </c:pt>
                <c:pt idx="52">
                  <c:v>43735</c:v>
                </c:pt>
                <c:pt idx="53">
                  <c:v>43742</c:v>
                </c:pt>
                <c:pt idx="54">
                  <c:v>43749</c:v>
                </c:pt>
                <c:pt idx="55">
                  <c:v>43756</c:v>
                </c:pt>
                <c:pt idx="56">
                  <c:v>43763</c:v>
                </c:pt>
                <c:pt idx="57">
                  <c:v>43770</c:v>
                </c:pt>
                <c:pt idx="58">
                  <c:v>43777</c:v>
                </c:pt>
                <c:pt idx="59">
                  <c:v>43784</c:v>
                </c:pt>
                <c:pt idx="60">
                  <c:v>43791</c:v>
                </c:pt>
                <c:pt idx="61">
                  <c:v>43798</c:v>
                </c:pt>
                <c:pt idx="62">
                  <c:v>43805</c:v>
                </c:pt>
                <c:pt idx="63">
                  <c:v>43812</c:v>
                </c:pt>
                <c:pt idx="64">
                  <c:v>43819</c:v>
                </c:pt>
                <c:pt idx="65">
                  <c:v>43826</c:v>
                </c:pt>
                <c:pt idx="66">
                  <c:v>43833</c:v>
                </c:pt>
                <c:pt idx="67">
                  <c:v>43840</c:v>
                </c:pt>
                <c:pt idx="68">
                  <c:v>43847</c:v>
                </c:pt>
                <c:pt idx="69">
                  <c:v>43854</c:v>
                </c:pt>
                <c:pt idx="70">
                  <c:v>43861</c:v>
                </c:pt>
                <c:pt idx="71">
                  <c:v>43868</c:v>
                </c:pt>
                <c:pt idx="72">
                  <c:v>43875</c:v>
                </c:pt>
                <c:pt idx="73">
                  <c:v>43882</c:v>
                </c:pt>
                <c:pt idx="74">
                  <c:v>43889</c:v>
                </c:pt>
                <c:pt idx="75">
                  <c:v>43896</c:v>
                </c:pt>
                <c:pt idx="76">
                  <c:v>43903</c:v>
                </c:pt>
                <c:pt idx="77">
                  <c:v>43910</c:v>
                </c:pt>
                <c:pt idx="78">
                  <c:v>43917</c:v>
                </c:pt>
                <c:pt idx="79">
                  <c:v>43924</c:v>
                </c:pt>
                <c:pt idx="80">
                  <c:v>43931</c:v>
                </c:pt>
                <c:pt idx="81">
                  <c:v>43938</c:v>
                </c:pt>
                <c:pt idx="82">
                  <c:v>43945</c:v>
                </c:pt>
                <c:pt idx="83">
                  <c:v>43952</c:v>
                </c:pt>
                <c:pt idx="84">
                  <c:v>43959</c:v>
                </c:pt>
                <c:pt idx="85">
                  <c:v>43966</c:v>
                </c:pt>
                <c:pt idx="86">
                  <c:v>43973</c:v>
                </c:pt>
                <c:pt idx="87">
                  <c:v>43980</c:v>
                </c:pt>
                <c:pt idx="88">
                  <c:v>43987</c:v>
                </c:pt>
                <c:pt idx="89">
                  <c:v>43994</c:v>
                </c:pt>
                <c:pt idx="90">
                  <c:v>44001</c:v>
                </c:pt>
                <c:pt idx="91">
                  <c:v>44008</c:v>
                </c:pt>
                <c:pt idx="92">
                  <c:v>44015</c:v>
                </c:pt>
                <c:pt idx="93">
                  <c:v>44022</c:v>
                </c:pt>
                <c:pt idx="94">
                  <c:v>44029</c:v>
                </c:pt>
                <c:pt idx="95">
                  <c:v>44036</c:v>
                </c:pt>
                <c:pt idx="96">
                  <c:v>44043</c:v>
                </c:pt>
                <c:pt idx="97">
                  <c:v>44050</c:v>
                </c:pt>
                <c:pt idx="98">
                  <c:v>44057</c:v>
                </c:pt>
                <c:pt idx="99">
                  <c:v>44064</c:v>
                </c:pt>
                <c:pt idx="100">
                  <c:v>44071</c:v>
                </c:pt>
                <c:pt idx="101">
                  <c:v>44078</c:v>
                </c:pt>
                <c:pt idx="102">
                  <c:v>44085</c:v>
                </c:pt>
                <c:pt idx="103">
                  <c:v>44092</c:v>
                </c:pt>
                <c:pt idx="104">
                  <c:v>44099</c:v>
                </c:pt>
                <c:pt idx="105">
                  <c:v>44106</c:v>
                </c:pt>
                <c:pt idx="106">
                  <c:v>44113</c:v>
                </c:pt>
                <c:pt idx="107">
                  <c:v>44120</c:v>
                </c:pt>
                <c:pt idx="108">
                  <c:v>44127</c:v>
                </c:pt>
                <c:pt idx="109">
                  <c:v>44134</c:v>
                </c:pt>
                <c:pt idx="110">
                  <c:v>44141</c:v>
                </c:pt>
                <c:pt idx="111">
                  <c:v>44148</c:v>
                </c:pt>
                <c:pt idx="112">
                  <c:v>44155</c:v>
                </c:pt>
                <c:pt idx="113">
                  <c:v>44162</c:v>
                </c:pt>
                <c:pt idx="114">
                  <c:v>44169</c:v>
                </c:pt>
                <c:pt idx="115">
                  <c:v>44176</c:v>
                </c:pt>
                <c:pt idx="116">
                  <c:v>44183</c:v>
                </c:pt>
                <c:pt idx="117">
                  <c:v>44190</c:v>
                </c:pt>
                <c:pt idx="118">
                  <c:v>44197</c:v>
                </c:pt>
                <c:pt idx="119">
                  <c:v>44204</c:v>
                </c:pt>
                <c:pt idx="120">
                  <c:v>44211</c:v>
                </c:pt>
                <c:pt idx="121">
                  <c:v>44218</c:v>
                </c:pt>
                <c:pt idx="122">
                  <c:v>44225</c:v>
                </c:pt>
                <c:pt idx="123">
                  <c:v>44232</c:v>
                </c:pt>
                <c:pt idx="124">
                  <c:v>44239</c:v>
                </c:pt>
                <c:pt idx="125">
                  <c:v>44246</c:v>
                </c:pt>
                <c:pt idx="126">
                  <c:v>44253</c:v>
                </c:pt>
                <c:pt idx="127">
                  <c:v>44260</c:v>
                </c:pt>
                <c:pt idx="128">
                  <c:v>44267</c:v>
                </c:pt>
                <c:pt idx="129">
                  <c:v>44274</c:v>
                </c:pt>
                <c:pt idx="130">
                  <c:v>44281</c:v>
                </c:pt>
                <c:pt idx="131">
                  <c:v>44288</c:v>
                </c:pt>
                <c:pt idx="132">
                  <c:v>44295</c:v>
                </c:pt>
                <c:pt idx="133">
                  <c:v>44302</c:v>
                </c:pt>
                <c:pt idx="134">
                  <c:v>44309</c:v>
                </c:pt>
                <c:pt idx="135">
                  <c:v>44316</c:v>
                </c:pt>
                <c:pt idx="136">
                  <c:v>44323</c:v>
                </c:pt>
                <c:pt idx="137">
                  <c:v>44330</c:v>
                </c:pt>
                <c:pt idx="138">
                  <c:v>44337</c:v>
                </c:pt>
                <c:pt idx="139">
                  <c:v>44344</c:v>
                </c:pt>
                <c:pt idx="140">
                  <c:v>44351</c:v>
                </c:pt>
                <c:pt idx="141">
                  <c:v>44358</c:v>
                </c:pt>
                <c:pt idx="142">
                  <c:v>44365</c:v>
                </c:pt>
                <c:pt idx="143">
                  <c:v>44372</c:v>
                </c:pt>
                <c:pt idx="144">
                  <c:v>44379</c:v>
                </c:pt>
                <c:pt idx="145">
                  <c:v>44386</c:v>
                </c:pt>
                <c:pt idx="146">
                  <c:v>44393</c:v>
                </c:pt>
                <c:pt idx="147">
                  <c:v>44400</c:v>
                </c:pt>
                <c:pt idx="148">
                  <c:v>44407</c:v>
                </c:pt>
                <c:pt idx="149">
                  <c:v>44414</c:v>
                </c:pt>
                <c:pt idx="150">
                  <c:v>44421</c:v>
                </c:pt>
                <c:pt idx="151">
                  <c:v>44428</c:v>
                </c:pt>
                <c:pt idx="152">
                  <c:v>44435</c:v>
                </c:pt>
                <c:pt idx="153">
                  <c:v>44442</c:v>
                </c:pt>
                <c:pt idx="154">
                  <c:v>44449</c:v>
                </c:pt>
                <c:pt idx="155">
                  <c:v>44456</c:v>
                </c:pt>
                <c:pt idx="156">
                  <c:v>44463</c:v>
                </c:pt>
                <c:pt idx="157">
                  <c:v>44470</c:v>
                </c:pt>
                <c:pt idx="158">
                  <c:v>44477</c:v>
                </c:pt>
                <c:pt idx="159">
                  <c:v>44484</c:v>
                </c:pt>
                <c:pt idx="160">
                  <c:v>44491</c:v>
                </c:pt>
                <c:pt idx="161">
                  <c:v>44498</c:v>
                </c:pt>
                <c:pt idx="162">
                  <c:v>44505</c:v>
                </c:pt>
                <c:pt idx="163">
                  <c:v>44512</c:v>
                </c:pt>
                <c:pt idx="164">
                  <c:v>44519</c:v>
                </c:pt>
                <c:pt idx="165">
                  <c:v>44526</c:v>
                </c:pt>
                <c:pt idx="166">
                  <c:v>44533</c:v>
                </c:pt>
                <c:pt idx="167">
                  <c:v>44540</c:v>
                </c:pt>
                <c:pt idx="168">
                  <c:v>44547</c:v>
                </c:pt>
                <c:pt idx="169">
                  <c:v>44554</c:v>
                </c:pt>
                <c:pt idx="170">
                  <c:v>44561</c:v>
                </c:pt>
                <c:pt idx="171">
                  <c:v>44568</c:v>
                </c:pt>
                <c:pt idx="172">
                  <c:v>44575</c:v>
                </c:pt>
                <c:pt idx="173">
                  <c:v>44582</c:v>
                </c:pt>
                <c:pt idx="174">
                  <c:v>44589</c:v>
                </c:pt>
                <c:pt idx="175">
                  <c:v>44596</c:v>
                </c:pt>
                <c:pt idx="176">
                  <c:v>44603</c:v>
                </c:pt>
                <c:pt idx="177">
                  <c:v>44610</c:v>
                </c:pt>
                <c:pt idx="178">
                  <c:v>44617</c:v>
                </c:pt>
                <c:pt idx="179">
                  <c:v>44624</c:v>
                </c:pt>
                <c:pt idx="180">
                  <c:v>44631</c:v>
                </c:pt>
                <c:pt idx="181">
                  <c:v>44638</c:v>
                </c:pt>
                <c:pt idx="182">
                  <c:v>44645</c:v>
                </c:pt>
                <c:pt idx="183">
                  <c:v>44652</c:v>
                </c:pt>
                <c:pt idx="184">
                  <c:v>44659</c:v>
                </c:pt>
                <c:pt idx="185">
                  <c:v>44666</c:v>
                </c:pt>
                <c:pt idx="186">
                  <c:v>44673</c:v>
                </c:pt>
                <c:pt idx="187">
                  <c:v>44680</c:v>
                </c:pt>
                <c:pt idx="188">
                  <c:v>44687</c:v>
                </c:pt>
                <c:pt idx="189">
                  <c:v>44694</c:v>
                </c:pt>
                <c:pt idx="190">
                  <c:v>44701</c:v>
                </c:pt>
                <c:pt idx="191">
                  <c:v>44708</c:v>
                </c:pt>
                <c:pt idx="192">
                  <c:v>44715</c:v>
                </c:pt>
                <c:pt idx="193">
                  <c:v>44722</c:v>
                </c:pt>
                <c:pt idx="194">
                  <c:v>44729</c:v>
                </c:pt>
                <c:pt idx="195">
                  <c:v>44736</c:v>
                </c:pt>
                <c:pt idx="196">
                  <c:v>44743</c:v>
                </c:pt>
                <c:pt idx="197">
                  <c:v>44750</c:v>
                </c:pt>
                <c:pt idx="198">
                  <c:v>44757</c:v>
                </c:pt>
                <c:pt idx="199">
                  <c:v>44764</c:v>
                </c:pt>
                <c:pt idx="200">
                  <c:v>44771</c:v>
                </c:pt>
                <c:pt idx="201">
                  <c:v>44778</c:v>
                </c:pt>
                <c:pt idx="202">
                  <c:v>44785</c:v>
                </c:pt>
                <c:pt idx="203">
                  <c:v>44792</c:v>
                </c:pt>
                <c:pt idx="204">
                  <c:v>44799</c:v>
                </c:pt>
                <c:pt idx="205">
                  <c:v>44806</c:v>
                </c:pt>
                <c:pt idx="206">
                  <c:v>44813</c:v>
                </c:pt>
                <c:pt idx="207">
                  <c:v>44820</c:v>
                </c:pt>
                <c:pt idx="208">
                  <c:v>44827</c:v>
                </c:pt>
                <c:pt idx="209">
                  <c:v>44834</c:v>
                </c:pt>
                <c:pt idx="210">
                  <c:v>44841</c:v>
                </c:pt>
                <c:pt idx="211">
                  <c:v>44848</c:v>
                </c:pt>
                <c:pt idx="212">
                  <c:v>44855</c:v>
                </c:pt>
                <c:pt idx="213">
                  <c:v>44862</c:v>
                </c:pt>
                <c:pt idx="214">
                  <c:v>44869</c:v>
                </c:pt>
                <c:pt idx="215">
                  <c:v>44876</c:v>
                </c:pt>
                <c:pt idx="216">
                  <c:v>44883</c:v>
                </c:pt>
                <c:pt idx="217">
                  <c:v>44890</c:v>
                </c:pt>
                <c:pt idx="218">
                  <c:v>44897</c:v>
                </c:pt>
                <c:pt idx="219">
                  <c:v>44904</c:v>
                </c:pt>
                <c:pt idx="220">
                  <c:v>44911</c:v>
                </c:pt>
                <c:pt idx="221">
                  <c:v>44918</c:v>
                </c:pt>
                <c:pt idx="222">
                  <c:v>44925</c:v>
                </c:pt>
                <c:pt idx="223">
                  <c:v>44932</c:v>
                </c:pt>
                <c:pt idx="224">
                  <c:v>44939</c:v>
                </c:pt>
                <c:pt idx="225">
                  <c:v>44946</c:v>
                </c:pt>
                <c:pt idx="226">
                  <c:v>44953</c:v>
                </c:pt>
                <c:pt idx="227">
                  <c:v>44960</c:v>
                </c:pt>
                <c:pt idx="228">
                  <c:v>44967</c:v>
                </c:pt>
                <c:pt idx="229">
                  <c:v>44974</c:v>
                </c:pt>
                <c:pt idx="230">
                  <c:v>44981</c:v>
                </c:pt>
                <c:pt idx="231">
                  <c:v>44988</c:v>
                </c:pt>
                <c:pt idx="232">
                  <c:v>44995</c:v>
                </c:pt>
                <c:pt idx="233">
                  <c:v>45002</c:v>
                </c:pt>
                <c:pt idx="234">
                  <c:v>45009</c:v>
                </c:pt>
                <c:pt idx="235">
                  <c:v>45016</c:v>
                </c:pt>
                <c:pt idx="236">
                  <c:v>45023</c:v>
                </c:pt>
                <c:pt idx="237">
                  <c:v>45030</c:v>
                </c:pt>
                <c:pt idx="238">
                  <c:v>45037</c:v>
                </c:pt>
                <c:pt idx="239">
                  <c:v>45044</c:v>
                </c:pt>
                <c:pt idx="240">
                  <c:v>45051</c:v>
                </c:pt>
                <c:pt idx="241">
                  <c:v>45058</c:v>
                </c:pt>
                <c:pt idx="242">
                  <c:v>45065</c:v>
                </c:pt>
                <c:pt idx="243">
                  <c:v>45072</c:v>
                </c:pt>
                <c:pt idx="244">
                  <c:v>45079</c:v>
                </c:pt>
                <c:pt idx="245">
                  <c:v>45086</c:v>
                </c:pt>
                <c:pt idx="246">
                  <c:v>45093</c:v>
                </c:pt>
                <c:pt idx="247">
                  <c:v>45100</c:v>
                </c:pt>
                <c:pt idx="248">
                  <c:v>45107</c:v>
                </c:pt>
                <c:pt idx="249">
                  <c:v>45114</c:v>
                </c:pt>
                <c:pt idx="250">
                  <c:v>45121</c:v>
                </c:pt>
                <c:pt idx="251">
                  <c:v>45128</c:v>
                </c:pt>
                <c:pt idx="252">
                  <c:v>45135</c:v>
                </c:pt>
                <c:pt idx="253">
                  <c:v>45142</c:v>
                </c:pt>
                <c:pt idx="254">
                  <c:v>45149</c:v>
                </c:pt>
                <c:pt idx="255">
                  <c:v>45156</c:v>
                </c:pt>
                <c:pt idx="256">
                  <c:v>45163</c:v>
                </c:pt>
                <c:pt idx="257">
                  <c:v>45170</c:v>
                </c:pt>
                <c:pt idx="258">
                  <c:v>45177</c:v>
                </c:pt>
                <c:pt idx="259">
                  <c:v>45184</c:v>
                </c:pt>
                <c:pt idx="260">
                  <c:v>45191</c:v>
                </c:pt>
                <c:pt idx="261">
                  <c:v>45198</c:v>
                </c:pt>
                <c:pt idx="262">
                  <c:v>45205</c:v>
                </c:pt>
                <c:pt idx="263">
                  <c:v>45212</c:v>
                </c:pt>
                <c:pt idx="264">
                  <c:v>45219</c:v>
                </c:pt>
                <c:pt idx="265">
                  <c:v>45226</c:v>
                </c:pt>
                <c:pt idx="266">
                  <c:v>45233</c:v>
                </c:pt>
                <c:pt idx="267">
                  <c:v>45240</c:v>
                </c:pt>
                <c:pt idx="268">
                  <c:v>45247</c:v>
                </c:pt>
                <c:pt idx="269">
                  <c:v>45254</c:v>
                </c:pt>
                <c:pt idx="270">
                  <c:v>45261</c:v>
                </c:pt>
                <c:pt idx="271">
                  <c:v>45268</c:v>
                </c:pt>
                <c:pt idx="272">
                  <c:v>45275</c:v>
                </c:pt>
                <c:pt idx="273">
                  <c:v>45282</c:v>
                </c:pt>
                <c:pt idx="274">
                  <c:v>45289</c:v>
                </c:pt>
                <c:pt idx="275">
                  <c:v>45296</c:v>
                </c:pt>
                <c:pt idx="276">
                  <c:v>45303</c:v>
                </c:pt>
                <c:pt idx="277">
                  <c:v>45310</c:v>
                </c:pt>
                <c:pt idx="278">
                  <c:v>45317</c:v>
                </c:pt>
                <c:pt idx="279">
                  <c:v>45324</c:v>
                </c:pt>
                <c:pt idx="280">
                  <c:v>45331</c:v>
                </c:pt>
                <c:pt idx="281">
                  <c:v>45338</c:v>
                </c:pt>
                <c:pt idx="282">
                  <c:v>45345</c:v>
                </c:pt>
                <c:pt idx="283">
                  <c:v>45352</c:v>
                </c:pt>
                <c:pt idx="284">
                  <c:v>45359</c:v>
                </c:pt>
                <c:pt idx="285">
                  <c:v>45366</c:v>
                </c:pt>
                <c:pt idx="286">
                  <c:v>45373</c:v>
                </c:pt>
                <c:pt idx="287">
                  <c:v>45380</c:v>
                </c:pt>
                <c:pt idx="288">
                  <c:v>45387</c:v>
                </c:pt>
                <c:pt idx="289">
                  <c:v>45394</c:v>
                </c:pt>
                <c:pt idx="290">
                  <c:v>45401</c:v>
                </c:pt>
                <c:pt idx="291">
                  <c:v>45408</c:v>
                </c:pt>
                <c:pt idx="292">
                  <c:v>45415</c:v>
                </c:pt>
                <c:pt idx="293">
                  <c:v>45422</c:v>
                </c:pt>
                <c:pt idx="294">
                  <c:v>45429</c:v>
                </c:pt>
                <c:pt idx="295">
                  <c:v>45436</c:v>
                </c:pt>
                <c:pt idx="296">
                  <c:v>45443</c:v>
                </c:pt>
                <c:pt idx="297">
                  <c:v>45450</c:v>
                </c:pt>
                <c:pt idx="298">
                  <c:v>45457</c:v>
                </c:pt>
                <c:pt idx="299">
                  <c:v>45464</c:v>
                </c:pt>
                <c:pt idx="300">
                  <c:v>45471</c:v>
                </c:pt>
                <c:pt idx="301">
                  <c:v>45478</c:v>
                </c:pt>
                <c:pt idx="302">
                  <c:v>45485</c:v>
                </c:pt>
                <c:pt idx="303">
                  <c:v>45492</c:v>
                </c:pt>
                <c:pt idx="304">
                  <c:v>45499</c:v>
                </c:pt>
                <c:pt idx="305">
                  <c:v>45506</c:v>
                </c:pt>
                <c:pt idx="306">
                  <c:v>45513</c:v>
                </c:pt>
                <c:pt idx="307">
                  <c:v>45520</c:v>
                </c:pt>
                <c:pt idx="308">
                  <c:v>45527</c:v>
                </c:pt>
                <c:pt idx="309">
                  <c:v>45534</c:v>
                </c:pt>
                <c:pt idx="310">
                  <c:v>45541</c:v>
                </c:pt>
                <c:pt idx="311">
                  <c:v>45548</c:v>
                </c:pt>
                <c:pt idx="312">
                  <c:v>45555</c:v>
                </c:pt>
                <c:pt idx="313">
                  <c:v>45562</c:v>
                </c:pt>
                <c:pt idx="314">
                  <c:v>45569</c:v>
                </c:pt>
                <c:pt idx="315">
                  <c:v>45576</c:v>
                </c:pt>
                <c:pt idx="316">
                  <c:v>45583</c:v>
                </c:pt>
                <c:pt idx="317">
                  <c:v>45590</c:v>
                </c:pt>
                <c:pt idx="318">
                  <c:v>45597</c:v>
                </c:pt>
                <c:pt idx="319">
                  <c:v>45604</c:v>
                </c:pt>
                <c:pt idx="320">
                  <c:v>45611</c:v>
                </c:pt>
                <c:pt idx="321">
                  <c:v>45618</c:v>
                </c:pt>
                <c:pt idx="322">
                  <c:v>45625</c:v>
                </c:pt>
                <c:pt idx="323">
                  <c:v>45632</c:v>
                </c:pt>
                <c:pt idx="324">
                  <c:v>45639</c:v>
                </c:pt>
                <c:pt idx="325">
                  <c:v>45646</c:v>
                </c:pt>
                <c:pt idx="326">
                  <c:v>45653</c:v>
                </c:pt>
                <c:pt idx="327">
                  <c:v>45660</c:v>
                </c:pt>
                <c:pt idx="328">
                  <c:v>45667</c:v>
                </c:pt>
                <c:pt idx="329">
                  <c:v>45674</c:v>
                </c:pt>
                <c:pt idx="330">
                  <c:v>45681</c:v>
                </c:pt>
                <c:pt idx="331">
                  <c:v>45688</c:v>
                </c:pt>
                <c:pt idx="332">
                  <c:v>45695</c:v>
                </c:pt>
                <c:pt idx="333">
                  <c:v>45702</c:v>
                </c:pt>
                <c:pt idx="334">
                  <c:v>45709</c:v>
                </c:pt>
                <c:pt idx="335">
                  <c:v>45716</c:v>
                </c:pt>
                <c:pt idx="336">
                  <c:v>45723</c:v>
                </c:pt>
                <c:pt idx="337">
                  <c:v>45730</c:v>
                </c:pt>
                <c:pt idx="338">
                  <c:v>45737</c:v>
                </c:pt>
                <c:pt idx="339">
                  <c:v>45744</c:v>
                </c:pt>
                <c:pt idx="340">
                  <c:v>45751</c:v>
                </c:pt>
                <c:pt idx="341">
                  <c:v>45758</c:v>
                </c:pt>
                <c:pt idx="342">
                  <c:v>45765</c:v>
                </c:pt>
                <c:pt idx="343">
                  <c:v>45772</c:v>
                </c:pt>
                <c:pt idx="344">
                  <c:v>45779</c:v>
                </c:pt>
                <c:pt idx="345">
                  <c:v>45786</c:v>
                </c:pt>
                <c:pt idx="346">
                  <c:v>45793</c:v>
                </c:pt>
                <c:pt idx="347">
                  <c:v>45800</c:v>
                </c:pt>
                <c:pt idx="348">
                  <c:v>45807</c:v>
                </c:pt>
                <c:pt idx="349">
                  <c:v>45814</c:v>
                </c:pt>
                <c:pt idx="350">
                  <c:v>45821</c:v>
                </c:pt>
                <c:pt idx="351">
                  <c:v>45828</c:v>
                </c:pt>
                <c:pt idx="352">
                  <c:v>45835</c:v>
                </c:pt>
                <c:pt idx="353">
                  <c:v>45842</c:v>
                </c:pt>
                <c:pt idx="354">
                  <c:v>45849</c:v>
                </c:pt>
                <c:pt idx="355">
                  <c:v>45856</c:v>
                </c:pt>
                <c:pt idx="356">
                  <c:v>45863</c:v>
                </c:pt>
                <c:pt idx="357">
                  <c:v>45870</c:v>
                </c:pt>
                <c:pt idx="358">
                  <c:v>45877</c:v>
                </c:pt>
                <c:pt idx="359">
                  <c:v>45884</c:v>
                </c:pt>
                <c:pt idx="360">
                  <c:v>45891</c:v>
                </c:pt>
                <c:pt idx="361">
                  <c:v>45898</c:v>
                </c:pt>
                <c:pt idx="362">
                  <c:v>45905</c:v>
                </c:pt>
                <c:pt idx="363">
                  <c:v>45912</c:v>
                </c:pt>
                <c:pt idx="364">
                  <c:v>45919</c:v>
                </c:pt>
                <c:pt idx="365">
                  <c:v>45926</c:v>
                </c:pt>
                <c:pt idx="366">
                  <c:v>45933</c:v>
                </c:pt>
                <c:pt idx="367">
                  <c:v>45940</c:v>
                </c:pt>
                <c:pt idx="368">
                  <c:v>45947</c:v>
                </c:pt>
                <c:pt idx="369">
                  <c:v>45954</c:v>
                </c:pt>
                <c:pt idx="370">
                  <c:v>45961</c:v>
                </c:pt>
                <c:pt idx="371">
                  <c:v>45968</c:v>
                </c:pt>
                <c:pt idx="372">
                  <c:v>45975</c:v>
                </c:pt>
                <c:pt idx="373">
                  <c:v>45982</c:v>
                </c:pt>
                <c:pt idx="374">
                  <c:v>45989</c:v>
                </c:pt>
                <c:pt idx="375">
                  <c:v>45996</c:v>
                </c:pt>
                <c:pt idx="376">
                  <c:v>46003</c:v>
                </c:pt>
                <c:pt idx="377">
                  <c:v>46010</c:v>
                </c:pt>
                <c:pt idx="378">
                  <c:v>46017</c:v>
                </c:pt>
                <c:pt idx="379">
                  <c:v>46024</c:v>
                </c:pt>
                <c:pt idx="380">
                  <c:v>46031</c:v>
                </c:pt>
                <c:pt idx="381">
                  <c:v>46038</c:v>
                </c:pt>
                <c:pt idx="382">
                  <c:v>46045</c:v>
                </c:pt>
                <c:pt idx="383">
                  <c:v>46052</c:v>
                </c:pt>
                <c:pt idx="384">
                  <c:v>46059</c:v>
                </c:pt>
                <c:pt idx="385">
                  <c:v>46066</c:v>
                </c:pt>
                <c:pt idx="386">
                  <c:v>46073</c:v>
                </c:pt>
                <c:pt idx="387">
                  <c:v>46080</c:v>
                </c:pt>
                <c:pt idx="388">
                  <c:v>46087</c:v>
                </c:pt>
                <c:pt idx="389">
                  <c:v>46094</c:v>
                </c:pt>
                <c:pt idx="390">
                  <c:v>46101</c:v>
                </c:pt>
                <c:pt idx="391">
                  <c:v>46108</c:v>
                </c:pt>
                <c:pt idx="392">
                  <c:v>46115</c:v>
                </c:pt>
                <c:pt idx="393">
                  <c:v>46122</c:v>
                </c:pt>
                <c:pt idx="394">
                  <c:v>46129</c:v>
                </c:pt>
                <c:pt idx="395">
                  <c:v>46136</c:v>
                </c:pt>
                <c:pt idx="396">
                  <c:v>46143</c:v>
                </c:pt>
                <c:pt idx="397">
                  <c:v>46150</c:v>
                </c:pt>
                <c:pt idx="398">
                  <c:v>46157</c:v>
                </c:pt>
                <c:pt idx="399">
                  <c:v>46164</c:v>
                </c:pt>
                <c:pt idx="400">
                  <c:v>46171</c:v>
                </c:pt>
                <c:pt idx="401">
                  <c:v>46178</c:v>
                </c:pt>
                <c:pt idx="402">
                  <c:v>46185</c:v>
                </c:pt>
                <c:pt idx="403">
                  <c:v>46192</c:v>
                </c:pt>
                <c:pt idx="404">
                  <c:v>46199</c:v>
                </c:pt>
                <c:pt idx="405">
                  <c:v>46206</c:v>
                </c:pt>
                <c:pt idx="406">
                  <c:v>46213</c:v>
                </c:pt>
                <c:pt idx="407">
                  <c:v>46220</c:v>
                </c:pt>
                <c:pt idx="408">
                  <c:v>46227</c:v>
                </c:pt>
                <c:pt idx="409">
                  <c:v>46234</c:v>
                </c:pt>
                <c:pt idx="410">
                  <c:v>46241</c:v>
                </c:pt>
                <c:pt idx="411">
                  <c:v>46248</c:v>
                </c:pt>
                <c:pt idx="412">
                  <c:v>46255</c:v>
                </c:pt>
                <c:pt idx="413">
                  <c:v>46262</c:v>
                </c:pt>
                <c:pt idx="414">
                  <c:v>46269</c:v>
                </c:pt>
                <c:pt idx="415">
                  <c:v>46276</c:v>
                </c:pt>
                <c:pt idx="416">
                  <c:v>46283</c:v>
                </c:pt>
                <c:pt idx="417">
                  <c:v>46290</c:v>
                </c:pt>
                <c:pt idx="418">
                  <c:v>46297</c:v>
                </c:pt>
                <c:pt idx="419">
                  <c:v>46304</c:v>
                </c:pt>
              </c:numCache>
            </c:numRef>
          </c:cat>
          <c:val>
            <c:numRef>
              <c:f>'Beta Rolling'!$L$92:$L$3000</c:f>
              <c:numCache>
                <c:formatCode>General</c:formatCode>
                <c:ptCount val="2909"/>
                <c:pt idx="0">
                  <c:v>1.0863556823397655</c:v>
                </c:pt>
                <c:pt idx="1">
                  <c:v>1.1007744578016307</c:v>
                </c:pt>
                <c:pt idx="2">
                  <c:v>1.0978230337923949</c:v>
                </c:pt>
                <c:pt idx="3">
                  <c:v>1.1083172377064794</c:v>
                </c:pt>
                <c:pt idx="4">
                  <c:v>1.107009697519336</c:v>
                </c:pt>
                <c:pt idx="5">
                  <c:v>1.1204363704878311</c:v>
                </c:pt>
                <c:pt idx="6">
                  <c:v>1.1225470954222405</c:v>
                </c:pt>
                <c:pt idx="7">
                  <c:v>1.1195718420106586</c:v>
                </c:pt>
                <c:pt idx="8">
                  <c:v>1.1170100714403506</c:v>
                </c:pt>
                <c:pt idx="9">
                  <c:v>1.1208175918289738</c:v>
                </c:pt>
                <c:pt idx="10">
                  <c:v>1.1193484994027221</c:v>
                </c:pt>
                <c:pt idx="11">
                  <c:v>1.1133065374994255</c:v>
                </c:pt>
                <c:pt idx="12">
                  <c:v>1.1142366678048179</c:v>
                </c:pt>
                <c:pt idx="13">
                  <c:v>1.1130099538193017</c:v>
                </c:pt>
                <c:pt idx="14">
                  <c:v>1.1207303035921576</c:v>
                </c:pt>
                <c:pt idx="15">
                  <c:v>1.1211804805967476</c:v>
                </c:pt>
                <c:pt idx="16">
                  <c:v>1.1223527919384637</c:v>
                </c:pt>
                <c:pt idx="17">
                  <c:v>1.1212676996000788</c:v>
                </c:pt>
                <c:pt idx="18">
                  <c:v>1.1206081593390884</c:v>
                </c:pt>
                <c:pt idx="19">
                  <c:v>1.120749891935978</c:v>
                </c:pt>
                <c:pt idx="20">
                  <c:v>1.1167285853337712</c:v>
                </c:pt>
                <c:pt idx="21">
                  <c:v>1.1157549968929175</c:v>
                </c:pt>
                <c:pt idx="22">
                  <c:v>1.1172928861544449</c:v>
                </c:pt>
                <c:pt idx="23">
                  <c:v>1.1236900948167015</c:v>
                </c:pt>
                <c:pt idx="24">
                  <c:v>1.1217180032168592</c:v>
                </c:pt>
                <c:pt idx="25">
                  <c:v>1.1182699551939428</c:v>
                </c:pt>
                <c:pt idx="26">
                  <c:v>1.11811477739308</c:v>
                </c:pt>
                <c:pt idx="27">
                  <c:v>1.1146003346835831</c:v>
                </c:pt>
                <c:pt idx="28">
                  <c:v>1.1085320113204713</c:v>
                </c:pt>
                <c:pt idx="29">
                  <c:v>1.108554259450542</c:v>
                </c:pt>
                <c:pt idx="30">
                  <c:v>1.1228315619575135</c:v>
                </c:pt>
                <c:pt idx="31">
                  <c:v>1.1340002892093342</c:v>
                </c:pt>
                <c:pt idx="32">
                  <c:v>1.1286773245501003</c:v>
                </c:pt>
                <c:pt idx="33">
                  <c:v>1.1269305263704541</c:v>
                </c:pt>
                <c:pt idx="34">
                  <c:v>1.1317833459933431</c:v>
                </c:pt>
                <c:pt idx="35">
                  <c:v>1.1338055540484906</c:v>
                </c:pt>
                <c:pt idx="36">
                  <c:v>1.1363478396942033</c:v>
                </c:pt>
                <c:pt idx="37">
                  <c:v>1.1466981902223383</c:v>
                </c:pt>
                <c:pt idx="38">
                  <c:v>1.1468349694671682</c:v>
                </c:pt>
                <c:pt idx="39">
                  <c:v>1.1443445826823311</c:v>
                </c:pt>
                <c:pt idx="40">
                  <c:v>1.1441697788287029</c:v>
                </c:pt>
                <c:pt idx="41">
                  <c:v>1.144650687203874</c:v>
                </c:pt>
                <c:pt idx="42">
                  <c:v>1.1422471072359142</c:v>
                </c:pt>
                <c:pt idx="43">
                  <c:v>1.1522289780710169</c:v>
                </c:pt>
                <c:pt idx="44">
                  <c:v>1.1581124868155168</c:v>
                </c:pt>
                <c:pt idx="45">
                  <c:v>1.1653428952448388</c:v>
                </c:pt>
                <c:pt idx="46">
                  <c:v>1.217062850676816</c:v>
                </c:pt>
                <c:pt idx="47">
                  <c:v>1.234600420688913</c:v>
                </c:pt>
                <c:pt idx="48">
                  <c:v>1.2459070043311151</c:v>
                </c:pt>
                <c:pt idx="49">
                  <c:v>1.2294011724118172</c:v>
                </c:pt>
                <c:pt idx="50">
                  <c:v>1.2270577323220504</c:v>
                </c:pt>
                <c:pt idx="51">
                  <c:v>1.2258233490803987</c:v>
                </c:pt>
                <c:pt idx="52">
                  <c:v>1.225828971881721</c:v>
                </c:pt>
                <c:pt idx="53">
                  <c:v>1.2178460849456563</c:v>
                </c:pt>
                <c:pt idx="54">
                  <c:v>1.2178489042819121</c:v>
                </c:pt>
                <c:pt idx="55">
                  <c:v>1.2292516051614686</c:v>
                </c:pt>
                <c:pt idx="56">
                  <c:v>1.2350943472792568</c:v>
                </c:pt>
                <c:pt idx="57">
                  <c:v>1.235159711203982</c:v>
                </c:pt>
                <c:pt idx="58">
                  <c:v>1.2152144457152192</c:v>
                </c:pt>
                <c:pt idx="59">
                  <c:v>1.2161185001955812</c:v>
                </c:pt>
                <c:pt idx="60">
                  <c:v>1.2146813101297682</c:v>
                </c:pt>
                <c:pt idx="61">
                  <c:v>1.2152646786532726</c:v>
                </c:pt>
                <c:pt idx="62">
                  <c:v>1.221782012632421</c:v>
                </c:pt>
                <c:pt idx="63">
                  <c:v>1.2228612537144961</c:v>
                </c:pt>
                <c:pt idx="64">
                  <c:v>1.2188958836856587</c:v>
                </c:pt>
                <c:pt idx="65">
                  <c:v>1.2202590418995316</c:v>
                </c:pt>
                <c:pt idx="66">
                  <c:v>1.2171021055181239</c:v>
                </c:pt>
                <c:pt idx="67">
                  <c:v>1.2227102424219505</c:v>
                </c:pt>
                <c:pt idx="68">
                  <c:v>1.227598543060145</c:v>
                </c:pt>
                <c:pt idx="69">
                  <c:v>1.2218889798938677</c:v>
                </c:pt>
                <c:pt idx="70">
                  <c:v>1.2246917123255936</c:v>
                </c:pt>
                <c:pt idx="71">
                  <c:v>1.2409603215546563</c:v>
                </c:pt>
                <c:pt idx="72">
                  <c:v>1.2464711991014688</c:v>
                </c:pt>
                <c:pt idx="73">
                  <c:v>1.2511848966695782</c:v>
                </c:pt>
                <c:pt idx="74">
                  <c:v>1.2315735578285802</c:v>
                </c:pt>
                <c:pt idx="75">
                  <c:v>1.2256855339921076</c:v>
                </c:pt>
                <c:pt idx="76">
                  <c:v>1.2142388945795386</c:v>
                </c:pt>
                <c:pt idx="77">
                  <c:v>1.2402373853004196</c:v>
                </c:pt>
                <c:pt idx="78">
                  <c:v>1.240782269675456</c:v>
                </c:pt>
                <c:pt idx="79">
                  <c:v>1.2327595914050946</c:v>
                </c:pt>
                <c:pt idx="80">
                  <c:v>1.2299355391756113</c:v>
                </c:pt>
                <c:pt idx="81">
                  <c:v>1.243250408688237</c:v>
                </c:pt>
                <c:pt idx="82">
                  <c:v>1.2472563861439903</c:v>
                </c:pt>
                <c:pt idx="83">
                  <c:v>1.2600118003533243</c:v>
                </c:pt>
                <c:pt idx="84">
                  <c:v>1.2665594420778072</c:v>
                </c:pt>
                <c:pt idx="85">
                  <c:v>1.2603232959191497</c:v>
                </c:pt>
                <c:pt idx="86">
                  <c:v>1.3103890708464281</c:v>
                </c:pt>
                <c:pt idx="87">
                  <c:v>1.3190831436286523</c:v>
                </c:pt>
                <c:pt idx="88">
                  <c:v>1.337740663872601</c:v>
                </c:pt>
                <c:pt idx="89">
                  <c:v>1.3048739383988794</c:v>
                </c:pt>
                <c:pt idx="90">
                  <c:v>1.3003683677199349</c:v>
                </c:pt>
                <c:pt idx="91">
                  <c:v>1.2994750016947716</c:v>
                </c:pt>
                <c:pt idx="92">
                  <c:v>1.3025941036073865</c:v>
                </c:pt>
                <c:pt idx="93">
                  <c:v>1.3091172226297472</c:v>
                </c:pt>
                <c:pt idx="94">
                  <c:v>1.3104386462546536</c:v>
                </c:pt>
                <c:pt idx="95">
                  <c:v>1.3070192093677879</c:v>
                </c:pt>
                <c:pt idx="96">
                  <c:v>1.307649537683039</c:v>
                </c:pt>
                <c:pt idx="97">
                  <c:v>1.3072725223257207</c:v>
                </c:pt>
                <c:pt idx="98">
                  <c:v>1.3103979264638179</c:v>
                </c:pt>
                <c:pt idx="99">
                  <c:v>1.3119708046062086</c:v>
                </c:pt>
                <c:pt idx="100">
                  <c:v>1.3116045369337803</c:v>
                </c:pt>
                <c:pt idx="101">
                  <c:v>1.3144230239932169</c:v>
                </c:pt>
                <c:pt idx="102">
                  <c:v>1.3192887442004437</c:v>
                </c:pt>
                <c:pt idx="103">
                  <c:v>1.3273154108470455</c:v>
                </c:pt>
                <c:pt idx="104">
                  <c:v>1.3248482946748281</c:v>
                </c:pt>
                <c:pt idx="105">
                  <c:v>1.3242475132303784</c:v>
                </c:pt>
                <c:pt idx="106">
                  <c:v>1.3165186695024702</c:v>
                </c:pt>
                <c:pt idx="107">
                  <c:v>1.3136247196857895</c:v>
                </c:pt>
                <c:pt idx="108">
                  <c:v>1.3075420647472598</c:v>
                </c:pt>
                <c:pt idx="109">
                  <c:v>1.308877120834794</c:v>
                </c:pt>
                <c:pt idx="110">
                  <c:v>1.3238817091264765</c:v>
                </c:pt>
                <c:pt idx="111">
                  <c:v>1.3249648929868456</c:v>
                </c:pt>
                <c:pt idx="112">
                  <c:v>1.3237116411837229</c:v>
                </c:pt>
                <c:pt idx="113">
                  <c:v>1.3218013039494203</c:v>
                </c:pt>
                <c:pt idx="114">
                  <c:v>1.323021142341708</c:v>
                </c:pt>
                <c:pt idx="115">
                  <c:v>1.3226592818590652</c:v>
                </c:pt>
                <c:pt idx="116">
                  <c:v>1.3236668217043601</c:v>
                </c:pt>
                <c:pt idx="117">
                  <c:v>1.322973080969158</c:v>
                </c:pt>
                <c:pt idx="118">
                  <c:v>1.3266045454157849</c:v>
                </c:pt>
                <c:pt idx="119">
                  <c:v>1.3266486903599346</c:v>
                </c:pt>
                <c:pt idx="120">
                  <c:v>1.3216124072735496</c:v>
                </c:pt>
                <c:pt idx="121">
                  <c:v>1.3189653741059624</c:v>
                </c:pt>
                <c:pt idx="122">
                  <c:v>1.3182613465208648</c:v>
                </c:pt>
                <c:pt idx="123">
                  <c:v>1.3199301653951745</c:v>
                </c:pt>
                <c:pt idx="124">
                  <c:v>1.3183154674630908</c:v>
                </c:pt>
                <c:pt idx="125">
                  <c:v>1.3172006156743328</c:v>
                </c:pt>
                <c:pt idx="126">
                  <c:v>1.3210283664405349</c:v>
                </c:pt>
                <c:pt idx="127">
                  <c:v>1.3178249816670171</c:v>
                </c:pt>
                <c:pt idx="128">
                  <c:v>1.3208125671027788</c:v>
                </c:pt>
                <c:pt idx="129">
                  <c:v>1.3215880592593208</c:v>
                </c:pt>
                <c:pt idx="130">
                  <c:v>1.3217808115045051</c:v>
                </c:pt>
                <c:pt idx="131">
                  <c:v>1.3197510069830498</c:v>
                </c:pt>
                <c:pt idx="132">
                  <c:v>1.3230694708117527</c:v>
                </c:pt>
                <c:pt idx="133">
                  <c:v>1.318510640246787</c:v>
                </c:pt>
                <c:pt idx="134">
                  <c:v>1.3179965249361338</c:v>
                </c:pt>
                <c:pt idx="135">
                  <c:v>1.3167122102337563</c:v>
                </c:pt>
                <c:pt idx="136">
                  <c:v>1.3129638348966659</c:v>
                </c:pt>
                <c:pt idx="137">
                  <c:v>1.2978111857035524</c:v>
                </c:pt>
                <c:pt idx="138">
                  <c:v>1.2870060781853607</c:v>
                </c:pt>
                <c:pt idx="139">
                  <c:v>1.3071950782985144</c:v>
                </c:pt>
                <c:pt idx="140">
                  <c:v>1.3146127018629279</c:v>
                </c:pt>
                <c:pt idx="141">
                  <c:v>1.3155843681767903</c:v>
                </c:pt>
                <c:pt idx="142">
                  <c:v>1.3238495094576621</c:v>
                </c:pt>
                <c:pt idx="143">
                  <c:v>1.336087547463654</c:v>
                </c:pt>
                <c:pt idx="144">
                  <c:v>1.3382472278171038</c:v>
                </c:pt>
                <c:pt idx="145">
                  <c:v>1.3390169707119879</c:v>
                </c:pt>
                <c:pt idx="146">
                  <c:v>1.3422653177475454</c:v>
                </c:pt>
                <c:pt idx="147">
                  <c:v>1.3505766304343647</c:v>
                </c:pt>
                <c:pt idx="148">
                  <c:v>1.3663455947420504</c:v>
                </c:pt>
                <c:pt idx="149">
                  <c:v>1.3669297839297148</c:v>
                </c:pt>
                <c:pt idx="150">
                  <c:v>1.362020719487725</c:v>
                </c:pt>
                <c:pt idx="151">
                  <c:v>1.3547056844465211</c:v>
                </c:pt>
                <c:pt idx="152">
                  <c:v>1.3668191505309675</c:v>
                </c:pt>
                <c:pt idx="153">
                  <c:v>1.3662213046090554</c:v>
                </c:pt>
                <c:pt idx="154">
                  <c:v>1.3738043286292843</c:v>
                </c:pt>
                <c:pt idx="155">
                  <c:v>1.374145399752607</c:v>
                </c:pt>
                <c:pt idx="156">
                  <c:v>1.3801212139031496</c:v>
                </c:pt>
                <c:pt idx="157">
                  <c:v>1.3784173328103413</c:v>
                </c:pt>
                <c:pt idx="158">
                  <c:v>1.3762041023831335</c:v>
                </c:pt>
                <c:pt idx="159">
                  <c:v>1.3765309051393642</c:v>
                </c:pt>
                <c:pt idx="160">
                  <c:v>1.3795427427768101</c:v>
                </c:pt>
                <c:pt idx="161">
                  <c:v>1.3767427913060808</c:v>
                </c:pt>
                <c:pt idx="162">
                  <c:v>1.3685931602065287</c:v>
                </c:pt>
                <c:pt idx="163">
                  <c:v>1.3679471918664274</c:v>
                </c:pt>
                <c:pt idx="164">
                  <c:v>1.3816271381231406</c:v>
                </c:pt>
                <c:pt idx="165">
                  <c:v>1.3775355673328191</c:v>
                </c:pt>
                <c:pt idx="166">
                  <c:v>1.4083804921013416</c:v>
                </c:pt>
                <c:pt idx="167">
                  <c:v>1.4019307861438515</c:v>
                </c:pt>
                <c:pt idx="168">
                  <c:v>1.3967330858870137</c:v>
                </c:pt>
                <c:pt idx="169">
                  <c:v>1.4116387279081919</c:v>
                </c:pt>
                <c:pt idx="170">
                  <c:v>1.4170890061830104</c:v>
                </c:pt>
                <c:pt idx="171">
                  <c:v>1.4103324578817065</c:v>
                </c:pt>
                <c:pt idx="172">
                  <c:v>1.4013762572419945</c:v>
                </c:pt>
                <c:pt idx="173">
                  <c:v>1.3947068169228947</c:v>
                </c:pt>
                <c:pt idx="174">
                  <c:v>1.390682883478491</c:v>
                </c:pt>
                <c:pt idx="175">
                  <c:v>1.4020745030963397</c:v>
                </c:pt>
                <c:pt idx="176">
                  <c:v>1.401680322684568</c:v>
                </c:pt>
                <c:pt idx="177">
                  <c:v>1.3872449376113685</c:v>
                </c:pt>
                <c:pt idx="178">
                  <c:v>1.3486256969547166</c:v>
                </c:pt>
                <c:pt idx="179">
                  <c:v>1.3570201944898688</c:v>
                </c:pt>
                <c:pt idx="180">
                  <c:v>1.3680121104171181</c:v>
                </c:pt>
                <c:pt idx="181">
                  <c:v>1.3653544422903436</c:v>
                </c:pt>
                <c:pt idx="182">
                  <c:v>1.3633127715426154</c:v>
                </c:pt>
                <c:pt idx="183">
                  <c:v>1.3400137202939513</c:v>
                </c:pt>
                <c:pt idx="184">
                  <c:v>1.3416206598017422</c:v>
                </c:pt>
                <c:pt idx="185">
                  <c:v>1.3376026774676419</c:v>
                </c:pt>
                <c:pt idx="186">
                  <c:v>1.3370077401164631</c:v>
                </c:pt>
                <c:pt idx="187">
                  <c:v>1.3293120175034163</c:v>
                </c:pt>
                <c:pt idx="188">
                  <c:v>1.3189407468531278</c:v>
                </c:pt>
                <c:pt idx="189">
                  <c:v>1.3165318110217248</c:v>
                </c:pt>
                <c:pt idx="190">
                  <c:v>1.3179798180192142</c:v>
                </c:pt>
                <c:pt idx="191">
                  <c:v>1.3017198118719835</c:v>
                </c:pt>
                <c:pt idx="192">
                  <c:v>1.3032847461706902</c:v>
                </c:pt>
                <c:pt idx="193">
                  <c:v>1.2870795222178182</c:v>
                </c:pt>
                <c:pt idx="194">
                  <c:v>1.2836082837269618</c:v>
                </c:pt>
                <c:pt idx="195">
                  <c:v>1.2761660011373126</c:v>
                </c:pt>
                <c:pt idx="196">
                  <c:v>1.2751053229408891</c:v>
                </c:pt>
                <c:pt idx="197">
                  <c:v>1.172981717662843</c:v>
                </c:pt>
                <c:pt idx="198">
                  <c:v>1.1899994667035674</c:v>
                </c:pt>
                <c:pt idx="199">
                  <c:v>1.1465497104557825</c:v>
                </c:pt>
                <c:pt idx="200">
                  <c:v>1.1193915166724997</c:v>
                </c:pt>
                <c:pt idx="201">
                  <c:v>1.1175236701015101</c:v>
                </c:pt>
                <c:pt idx="202">
                  <c:v>1.1165065493985373</c:v>
                </c:pt>
                <c:pt idx="203">
                  <c:v>1.108392484302158</c:v>
                </c:pt>
                <c:pt idx="204">
                  <c:v>1.1045601292385232</c:v>
                </c:pt>
                <c:pt idx="205">
                  <c:v>1.1111910350523226</c:v>
                </c:pt>
                <c:pt idx="206">
                  <c:v>1.1207284797494887</c:v>
                </c:pt>
                <c:pt idx="207">
                  <c:v>1.1289031811247576</c:v>
                </c:pt>
                <c:pt idx="208">
                  <c:v>1.1270411005227476</c:v>
                </c:pt>
                <c:pt idx="209">
                  <c:v>1.1391016133276568</c:v>
                </c:pt>
                <c:pt idx="210">
                  <c:v>1.1392519958399152</c:v>
                </c:pt>
                <c:pt idx="211">
                  <c:v>1.1376439917407439</c:v>
                </c:pt>
                <c:pt idx="212">
                  <c:v>1.1405927407478698</c:v>
                </c:pt>
                <c:pt idx="213">
                  <c:v>1.1094875803909874</c:v>
                </c:pt>
                <c:pt idx="214">
                  <c:v>1.1094135684388591</c:v>
                </c:pt>
                <c:pt idx="215">
                  <c:v>1.1144960716740477</c:v>
                </c:pt>
                <c:pt idx="216">
                  <c:v>1.0911033913518453</c:v>
                </c:pt>
                <c:pt idx="217">
                  <c:v>1.0932635741673498</c:v>
                </c:pt>
                <c:pt idx="218">
                  <c:v>1.0891619694615868</c:v>
                </c:pt>
                <c:pt idx="219">
                  <c:v>1.0893433365502885</c:v>
                </c:pt>
                <c:pt idx="220">
                  <c:v>1.0848815436083239</c:v>
                </c:pt>
                <c:pt idx="221">
                  <c:v>1.1196640412756635</c:v>
                </c:pt>
                <c:pt idx="222">
                  <c:v>1.1184793159201549</c:v>
                </c:pt>
                <c:pt idx="223">
                  <c:v>1.1382882942397623</c:v>
                </c:pt>
                <c:pt idx="224">
                  <c:v>1.1716964375349403</c:v>
                </c:pt>
                <c:pt idx="225">
                  <c:v>1.1707457152951404</c:v>
                </c:pt>
                <c:pt idx="226">
                  <c:v>1.1666100119515246</c:v>
                </c:pt>
                <c:pt idx="227">
                  <c:v>1.1728103860287924</c:v>
                </c:pt>
                <c:pt idx="228">
                  <c:v>1.1724900964055651</c:v>
                </c:pt>
                <c:pt idx="229">
                  <c:v>1.1638723183826047</c:v>
                </c:pt>
                <c:pt idx="230">
                  <c:v>1.1628942520931975</c:v>
                </c:pt>
                <c:pt idx="231">
                  <c:v>1.1641788531684156</c:v>
                </c:pt>
                <c:pt idx="232">
                  <c:v>1.1610060311768751</c:v>
                </c:pt>
                <c:pt idx="233">
                  <c:v>1.1642849361507888</c:v>
                </c:pt>
                <c:pt idx="234">
                  <c:v>1.1602166445654578</c:v>
                </c:pt>
                <c:pt idx="235">
                  <c:v>1.1259984549066453</c:v>
                </c:pt>
                <c:pt idx="236">
                  <c:v>1.1253120556310112</c:v>
                </c:pt>
                <c:pt idx="237">
                  <c:v>1.1374781448970266</c:v>
                </c:pt>
                <c:pt idx="238">
                  <c:v>1.1334427080581975</c:v>
                </c:pt>
                <c:pt idx="239">
                  <c:v>1.1346886067753124</c:v>
                </c:pt>
                <c:pt idx="240">
                  <c:v>1.1361853128803472</c:v>
                </c:pt>
                <c:pt idx="241">
                  <c:v>1.1459953204851427</c:v>
                </c:pt>
                <c:pt idx="242">
                  <c:v>1.1104375175054071</c:v>
                </c:pt>
                <c:pt idx="243">
                  <c:v>1.1103560749474868</c:v>
                </c:pt>
                <c:pt idx="244">
                  <c:v>1.1122291377159881</c:v>
                </c:pt>
                <c:pt idx="245">
                  <c:v>1.1599549115856564</c:v>
                </c:pt>
                <c:pt idx="246">
                  <c:v>1.1791655209341503</c:v>
                </c:pt>
                <c:pt idx="247">
                  <c:v>1.1737397340483835</c:v>
                </c:pt>
                <c:pt idx="248">
                  <c:v>1.1731810146265689</c:v>
                </c:pt>
                <c:pt idx="249">
                  <c:v>1.1741339376706588</c:v>
                </c:pt>
                <c:pt idx="250">
                  <c:v>1.166359196807609</c:v>
                </c:pt>
                <c:pt idx="251">
                  <c:v>1.1704381899774208</c:v>
                </c:pt>
                <c:pt idx="252">
                  <c:v>1.1744286324793018</c:v>
                </c:pt>
                <c:pt idx="253">
                  <c:v>1.1658142972536714</c:v>
                </c:pt>
                <c:pt idx="254">
                  <c:v>1.1381318496065802</c:v>
                </c:pt>
                <c:pt idx="255">
                  <c:v>1.0191028808658233</c:v>
                </c:pt>
                <c:pt idx="256">
                  <c:v>1.0393464087159257</c:v>
                </c:pt>
                <c:pt idx="257">
                  <c:v>1.031506507131968</c:v>
                </c:pt>
                <c:pt idx="258">
                  <c:v>1.0272694047373312</c:v>
                </c:pt>
                <c:pt idx="259">
                  <c:v>1.0207607045911935</c:v>
                </c:pt>
                <c:pt idx="260">
                  <c:v>1.0262090590023956</c:v>
                </c:pt>
                <c:pt idx="261">
                  <c:v>1.027354274508909</c:v>
                </c:pt>
                <c:pt idx="262">
                  <c:v>0.99619841209688254</c:v>
                </c:pt>
                <c:pt idx="263">
                  <c:v>0.89253515849973053</c:v>
                </c:pt>
                <c:pt idx="264">
                  <c:v>0.88295749419650305</c:v>
                </c:pt>
                <c:pt idx="265">
                  <c:v>0.85300997372918963</c:v>
                </c:pt>
                <c:pt idx="266">
                  <c:v>0.83857486837722883</c:v>
                </c:pt>
                <c:pt idx="267">
                  <c:v>0.8372746306448392</c:v>
                </c:pt>
                <c:pt idx="268">
                  <c:v>0.82912860695234802</c:v>
                </c:pt>
                <c:pt idx="269">
                  <c:v>0.83839315674785453</c:v>
                </c:pt>
                <c:pt idx="270">
                  <c:v>0.82442887208671356</c:v>
                </c:pt>
                <c:pt idx="271">
                  <c:v>0.82132671009931135</c:v>
                </c:pt>
                <c:pt idx="272">
                  <c:v>0.81981998139570589</c:v>
                </c:pt>
                <c:pt idx="273">
                  <c:v>0.81825089289166741</c:v>
                </c:pt>
                <c:pt idx="274">
                  <c:v>0.81736619002292765</c:v>
                </c:pt>
                <c:pt idx="275">
                  <c:v>0.81752147548972853</c:v>
                </c:pt>
                <c:pt idx="276">
                  <c:v>0.81842800685996264</c:v>
                </c:pt>
                <c:pt idx="277">
                  <c:v>0.83626611776150239</c:v>
                </c:pt>
                <c:pt idx="278">
                  <c:v>0.84571346315126217</c:v>
                </c:pt>
                <c:pt idx="279">
                  <c:v>0.84711477305636063</c:v>
                </c:pt>
                <c:pt idx="280">
                  <c:v>0.86676174261747396</c:v>
                </c:pt>
                <c:pt idx="281">
                  <c:v>0.86251164356243881</c:v>
                </c:pt>
                <c:pt idx="282">
                  <c:v>0.86049998706252318</c:v>
                </c:pt>
                <c:pt idx="283">
                  <c:v>0.85699229325542636</c:v>
                </c:pt>
                <c:pt idx="284">
                  <c:v>0.8541174855065311</c:v>
                </c:pt>
                <c:pt idx="285">
                  <c:v>0.8553529508067127</c:v>
                </c:pt>
                <c:pt idx="286">
                  <c:v>0.85212663570131175</c:v>
                </c:pt>
                <c:pt idx="287">
                  <c:v>0.86861313966457554</c:v>
                </c:pt>
                <c:pt idx="288">
                  <c:v>0.86506448621750687</c:v>
                </c:pt>
                <c:pt idx="289">
                  <c:v>0.86822032434164453</c:v>
                </c:pt>
                <c:pt idx="290">
                  <c:v>0.86324719601496647</c:v>
                </c:pt>
                <c:pt idx="291">
                  <c:v>0.86360856921601603</c:v>
                </c:pt>
                <c:pt idx="292">
                  <c:v>0.87044910729723668</c:v>
                </c:pt>
                <c:pt idx="293">
                  <c:v>0.87096283108677652</c:v>
                </c:pt>
                <c:pt idx="294">
                  <c:v>0.87110817975945454</c:v>
                </c:pt>
                <c:pt idx="295">
                  <c:v>0.86632172688681108</c:v>
                </c:pt>
                <c:pt idx="296">
                  <c:v>0.8637152008605441</c:v>
                </c:pt>
                <c:pt idx="297">
                  <c:v>0.86284487047179093</c:v>
                </c:pt>
                <c:pt idx="298">
                  <c:v>0.86306918142688072</c:v>
                </c:pt>
                <c:pt idx="299">
                  <c:v>0.85545179821185069</c:v>
                </c:pt>
                <c:pt idx="300">
                  <c:v>0.85651211444842845</c:v>
                </c:pt>
                <c:pt idx="301">
                  <c:v>0.8539131963990032</c:v>
                </c:pt>
                <c:pt idx="302">
                  <c:v>0.85422103250565407</c:v>
                </c:pt>
                <c:pt idx="303">
                  <c:v>0.86202258029798273</c:v>
                </c:pt>
                <c:pt idx="304">
                  <c:v>0.86061475066682491</c:v>
                </c:pt>
                <c:pt idx="305">
                  <c:v>0.85957265312700637</c:v>
                </c:pt>
                <c:pt idx="306">
                  <c:v>0.86960784514598444</c:v>
                </c:pt>
                <c:pt idx="307">
                  <c:v>0.86989008749144658</c:v>
                </c:pt>
                <c:pt idx="308">
                  <c:v>0.86739232221545781</c:v>
                </c:pt>
                <c:pt idx="309">
                  <c:v>0.87101761717631954</c:v>
                </c:pt>
                <c:pt idx="310">
                  <c:v>0.86779481707033979</c:v>
                </c:pt>
                <c:pt idx="311">
                  <c:v>0.85743029834003515</c:v>
                </c:pt>
                <c:pt idx="312">
                  <c:v>0.8578470796733586</c:v>
                </c:pt>
                <c:pt idx="313">
                  <c:v>0.85741359403442785</c:v>
                </c:pt>
                <c:pt idx="314">
                  <c:v>0.84286338354853296</c:v>
                </c:pt>
                <c:pt idx="315">
                  <c:v>0.84248411230905351</c:v>
                </c:pt>
                <c:pt idx="316">
                  <c:v>0.84247207370014199</c:v>
                </c:pt>
                <c:pt idx="317">
                  <c:v>0.83619284903577273</c:v>
                </c:pt>
                <c:pt idx="318">
                  <c:v>0.83813233058698777</c:v>
                </c:pt>
                <c:pt idx="319">
                  <c:v>0.83920474024862357</c:v>
                </c:pt>
                <c:pt idx="320">
                  <c:v>0.83694979710162787</c:v>
                </c:pt>
                <c:pt idx="321">
                  <c:v>0.82750189711379507</c:v>
                </c:pt>
                <c:pt idx="322">
                  <c:v>0.82659656603451359</c:v>
                </c:pt>
                <c:pt idx="323">
                  <c:v>0.81698998003800882</c:v>
                </c:pt>
                <c:pt idx="324">
                  <c:v>0.81495615462718973</c:v>
                </c:pt>
                <c:pt idx="325">
                  <c:v>0.82279842673869308</c:v>
                </c:pt>
                <c:pt idx="326">
                  <c:v>0.82215462778474158</c:v>
                </c:pt>
                <c:pt idx="327">
                  <c:v>0.81818719731102596</c:v>
                </c:pt>
                <c:pt idx="328">
                  <c:v>0.81924947003992943</c:v>
                </c:pt>
                <c:pt idx="329">
                  <c:v>0.82343376606905461</c:v>
                </c:pt>
                <c:pt idx="330">
                  <c:v>0.82391157287255778</c:v>
                </c:pt>
                <c:pt idx="331">
                  <c:v>0.82447140724392576</c:v>
                </c:pt>
                <c:pt idx="332">
                  <c:v>0.83136525748940038</c:v>
                </c:pt>
                <c:pt idx="333">
                  <c:v>0.83541614388398511</c:v>
                </c:pt>
                <c:pt idx="334">
                  <c:v>0.83515980344498131</c:v>
                </c:pt>
                <c:pt idx="335">
                  <c:v>0.81538167596687972</c:v>
                </c:pt>
                <c:pt idx="336">
                  <c:v>0.80521418314922788</c:v>
                </c:pt>
                <c:pt idx="337">
                  <c:v>0.8056466792952961</c:v>
                </c:pt>
                <c:pt idx="338">
                  <c:v>0.80491803259174144</c:v>
                </c:pt>
                <c:pt idx="339">
                  <c:v>0.80539319873057069</c:v>
                </c:pt>
                <c:pt idx="340">
                  <c:v>0.81465544755130914</c:v>
                </c:pt>
                <c:pt idx="341">
                  <c:v>0.81785528560590237</c:v>
                </c:pt>
                <c:pt idx="342">
                  <c:v>0.81614657721601058</c:v>
                </c:pt>
                <c:pt idx="343">
                  <c:v>0.81842472438936631</c:v>
                </c:pt>
                <c:pt idx="344">
                  <c:v>0.82135670684887951</c:v>
                </c:pt>
                <c:pt idx="345">
                  <c:v>0.85287280866738757</c:v>
                </c:pt>
                <c:pt idx="346">
                  <c:v>0.8434000596334581</c:v>
                </c:pt>
                <c:pt idx="347">
                  <c:v>0.84486163037952122</c:v>
                </c:pt>
                <c:pt idx="348">
                  <c:v>0.83821580553543495</c:v>
                </c:pt>
                <c:pt idx="349">
                  <c:v>0.84275432376577264</c:v>
                </c:pt>
                <c:pt idx="350">
                  <c:v>0.83979879815107117</c:v>
                </c:pt>
                <c:pt idx="351">
                  <c:v>0.84048329014198786</c:v>
                </c:pt>
                <c:pt idx="352">
                  <c:v>0.85656927347627299</c:v>
                </c:pt>
                <c:pt idx="353">
                  <c:v>0.91574838188762053</c:v>
                </c:pt>
                <c:pt idx="354">
                  <c:v>0.92176831426486594</c:v>
                </c:pt>
                <c:pt idx="355">
                  <c:v>0.93945341359460632</c:v>
                </c:pt>
                <c:pt idx="356">
                  <c:v>0.94909931509106005</c:v>
                </c:pt>
                <c:pt idx="357">
                  <c:v>0.94993898164441104</c:v>
                </c:pt>
                <c:pt idx="358">
                  <c:v>0.95478752759949548</c:v>
                </c:pt>
                <c:pt idx="359">
                  <c:v>1.0230382625765555</c:v>
                </c:pt>
                <c:pt idx="360">
                  <c:v>1.0506919751638022</c:v>
                </c:pt>
                <c:pt idx="361">
                  <c:v>1.0819712770275833</c:v>
                </c:pt>
                <c:pt idx="362">
                  <c:v>1.0824195982241598</c:v>
                </c:pt>
                <c:pt idx="363">
                  <c:v>1.1170955458640268</c:v>
                </c:pt>
                <c:pt idx="364">
                  <c:v>1.1195990659029786</c:v>
                </c:pt>
                <c:pt idx="365">
                  <c:v>1.1300232576720839</c:v>
                </c:pt>
                <c:pt idx="366">
                  <c:v>1.1299327347415591</c:v>
                </c:pt>
                <c:pt idx="367">
                  <c:v>1.11211782720068</c:v>
                </c:pt>
                <c:pt idx="368">
                  <c:v>1.0905873956484589</c:v>
                </c:pt>
                <c:pt idx="369">
                  <c:v>1.0961706423831037</c:v>
                </c:pt>
                <c:pt idx="370">
                  <c:v>1.1876409524709517</c:v>
                </c:pt>
                <c:pt idx="371">
                  <c:v>1.2012176413186046</c:v>
                </c:pt>
                <c:pt idx="372">
                  <c:v>1.1942936647654441</c:v>
                </c:pt>
                <c:pt idx="373">
                  <c:v>1.2017329456503383</c:v>
                </c:pt>
                <c:pt idx="374">
                  <c:v>1.2110243474740137</c:v>
                </c:pt>
                <c:pt idx="375">
                  <c:v>1.2098924022147546</c:v>
                </c:pt>
                <c:pt idx="376">
                  <c:v>1.2332227868994856</c:v>
                </c:pt>
                <c:pt idx="377">
                  <c:v>1.2403901984864334</c:v>
                </c:pt>
                <c:pt idx="378">
                  <c:v>1.2402204140159498</c:v>
                </c:pt>
                <c:pt idx="379">
                  <c:v>1.2390566966143166</c:v>
                </c:pt>
                <c:pt idx="380">
                  <c:v>1.2412824111071374</c:v>
                </c:pt>
                <c:pt idx="381">
                  <c:v>1.2460297092073389</c:v>
                </c:pt>
                <c:pt idx="382">
                  <c:v>1.245611064482945</c:v>
                </c:pt>
                <c:pt idx="383">
                  <c:v>1.2464619566429562</c:v>
                </c:pt>
                <c:pt idx="384">
                  <c:v>1.247605147044619</c:v>
                </c:pt>
                <c:pt idx="385">
                  <c:v>1.2537333661652166</c:v>
                </c:pt>
                <c:pt idx="386">
                  <c:v>1.2590179190962423</c:v>
                </c:pt>
                <c:pt idx="387">
                  <c:v>1.2643904561226473</c:v>
                </c:pt>
                <c:pt idx="388">
                  <c:v>1.2652609596709203</c:v>
                </c:pt>
                <c:pt idx="389">
                  <c:v>1.2655866396402045</c:v>
                </c:pt>
                <c:pt idx="390">
                  <c:v>1.2675099371372449</c:v>
                </c:pt>
                <c:pt idx="391">
                  <c:v>1.2664380895098537</c:v>
                </c:pt>
                <c:pt idx="392">
                  <c:v>1.2706381808263099</c:v>
                </c:pt>
                <c:pt idx="393">
                  <c:v>1.2771607050790086</c:v>
                </c:pt>
                <c:pt idx="394">
                  <c:v>1.2752971227222987</c:v>
                </c:pt>
                <c:pt idx="395">
                  <c:v>1.2869163450133245</c:v>
                </c:pt>
                <c:pt idx="396">
                  <c:v>1.2782364895932765</c:v>
                </c:pt>
                <c:pt idx="397">
                  <c:v>1.2744300552347982</c:v>
                </c:pt>
                <c:pt idx="398">
                  <c:v>1.2780395791646886</c:v>
                </c:pt>
                <c:pt idx="399">
                  <c:v>1.2705028237193534</c:v>
                </c:pt>
                <c:pt idx="400">
                  <c:v>1.2763829456488613</c:v>
                </c:pt>
                <c:pt idx="401">
                  <c:v>1.2744159417642742</c:v>
                </c:pt>
                <c:pt idx="402">
                  <c:v>1.2807506115864773</c:v>
                </c:pt>
                <c:pt idx="403">
                  <c:v>1.2800593781585001</c:v>
                </c:pt>
                <c:pt idx="404">
                  <c:v>1.2802808738553733</c:v>
                </c:pt>
                <c:pt idx="405">
                  <c:v>1.2797409251092293</c:v>
                </c:pt>
                <c:pt idx="406">
                  <c:v>1.2790150999992129</c:v>
                </c:pt>
                <c:pt idx="407">
                  <c:v>1.2803889255035226</c:v>
                </c:pt>
                <c:pt idx="408">
                  <c:v>1.2788389865515453</c:v>
                </c:pt>
                <c:pt idx="409">
                  <c:v>1.2814401190811833</c:v>
                </c:pt>
                <c:pt idx="410">
                  <c:v>1.2852188650044678</c:v>
                </c:pt>
                <c:pt idx="411">
                  <c:v>1.3041586794860986</c:v>
                </c:pt>
                <c:pt idx="412">
                  <c:v>1.3051327656754814</c:v>
                </c:pt>
                <c:pt idx="413">
                  <c:v>1.3080178940409048</c:v>
                </c:pt>
                <c:pt idx="414">
                  <c:v>1.3131602028179108</c:v>
                </c:pt>
                <c:pt idx="415">
                  <c:v>1.3085398735166927</c:v>
                </c:pt>
                <c:pt idx="416">
                  <c:v>1.312312216122832</c:v>
                </c:pt>
                <c:pt idx="417">
                  <c:v>1.3115818538282384</c:v>
                </c:pt>
                <c:pt idx="418">
                  <c:v>1.3121714341315294</c:v>
                </c:pt>
                <c:pt idx="419">
                  <c:v>1.3253953998439965</c:v>
                </c:pt>
              </c:numCache>
            </c:numRef>
          </c:val>
          <c:smooth val="0"/>
          <c:extLst>
            <c:ext xmlns:c16="http://schemas.microsoft.com/office/drawing/2014/chart" uri="{C3380CC4-5D6E-409C-BE32-E72D297353CC}">
              <c16:uniqueId val="{00000002-4D81-4025-9A76-2E87C81F7AC8}"/>
            </c:ext>
          </c:extLst>
        </c:ser>
        <c:ser>
          <c:idx val="3"/>
          <c:order val="3"/>
          <c:tx>
            <c:strRef>
              <c:f>'Beta Rolling'!$M$91</c:f>
              <c:strCache>
                <c:ptCount val="1"/>
                <c:pt idx="0">
                  <c:v>SUPV AR Equity</c:v>
                </c:pt>
              </c:strCache>
            </c:strRef>
          </c:tx>
          <c:spPr>
            <a:ln w="28575" cap="rnd">
              <a:solidFill>
                <a:schemeClr val="accent4"/>
              </a:solidFill>
              <a:round/>
            </a:ln>
            <a:effectLst/>
          </c:spPr>
          <c:marker>
            <c:symbol val="none"/>
          </c:marker>
          <c:cat>
            <c:numRef>
              <c:f>'Beta Rolling'!$I$92:$I$3000</c:f>
              <c:numCache>
                <c:formatCode>m/d/yyyy</c:formatCode>
                <c:ptCount val="2909"/>
                <c:pt idx="0">
                  <c:v>43371</c:v>
                </c:pt>
                <c:pt idx="1">
                  <c:v>43378</c:v>
                </c:pt>
                <c:pt idx="2">
                  <c:v>43385</c:v>
                </c:pt>
                <c:pt idx="3">
                  <c:v>43392</c:v>
                </c:pt>
                <c:pt idx="4">
                  <c:v>43399</c:v>
                </c:pt>
                <c:pt idx="5">
                  <c:v>43406</c:v>
                </c:pt>
                <c:pt idx="6">
                  <c:v>43413</c:v>
                </c:pt>
                <c:pt idx="7">
                  <c:v>43420</c:v>
                </c:pt>
                <c:pt idx="8">
                  <c:v>43427</c:v>
                </c:pt>
                <c:pt idx="9">
                  <c:v>43434</c:v>
                </c:pt>
                <c:pt idx="10">
                  <c:v>43441</c:v>
                </c:pt>
                <c:pt idx="11">
                  <c:v>43448</c:v>
                </c:pt>
                <c:pt idx="12">
                  <c:v>43455</c:v>
                </c:pt>
                <c:pt idx="13">
                  <c:v>43462</c:v>
                </c:pt>
                <c:pt idx="14">
                  <c:v>43469</c:v>
                </c:pt>
                <c:pt idx="15">
                  <c:v>43476</c:v>
                </c:pt>
                <c:pt idx="16">
                  <c:v>43483</c:v>
                </c:pt>
                <c:pt idx="17">
                  <c:v>43490</c:v>
                </c:pt>
                <c:pt idx="18">
                  <c:v>43497</c:v>
                </c:pt>
                <c:pt idx="19">
                  <c:v>43504</c:v>
                </c:pt>
                <c:pt idx="20">
                  <c:v>43511</c:v>
                </c:pt>
                <c:pt idx="21">
                  <c:v>43518</c:v>
                </c:pt>
                <c:pt idx="22">
                  <c:v>43525</c:v>
                </c:pt>
                <c:pt idx="23">
                  <c:v>43532</c:v>
                </c:pt>
                <c:pt idx="24">
                  <c:v>43539</c:v>
                </c:pt>
                <c:pt idx="25">
                  <c:v>43546</c:v>
                </c:pt>
                <c:pt idx="26">
                  <c:v>43553</c:v>
                </c:pt>
                <c:pt idx="27">
                  <c:v>43560</c:v>
                </c:pt>
                <c:pt idx="28">
                  <c:v>43567</c:v>
                </c:pt>
                <c:pt idx="29">
                  <c:v>43574</c:v>
                </c:pt>
                <c:pt idx="30">
                  <c:v>43581</c:v>
                </c:pt>
                <c:pt idx="31">
                  <c:v>43588</c:v>
                </c:pt>
                <c:pt idx="32">
                  <c:v>43595</c:v>
                </c:pt>
                <c:pt idx="33">
                  <c:v>43602</c:v>
                </c:pt>
                <c:pt idx="34">
                  <c:v>43609</c:v>
                </c:pt>
                <c:pt idx="35">
                  <c:v>43616</c:v>
                </c:pt>
                <c:pt idx="36">
                  <c:v>43623</c:v>
                </c:pt>
                <c:pt idx="37">
                  <c:v>43630</c:v>
                </c:pt>
                <c:pt idx="38">
                  <c:v>43637</c:v>
                </c:pt>
                <c:pt idx="39">
                  <c:v>43644</c:v>
                </c:pt>
                <c:pt idx="40">
                  <c:v>43651</c:v>
                </c:pt>
                <c:pt idx="41">
                  <c:v>43658</c:v>
                </c:pt>
                <c:pt idx="42">
                  <c:v>43665</c:v>
                </c:pt>
                <c:pt idx="43">
                  <c:v>43672</c:v>
                </c:pt>
                <c:pt idx="44">
                  <c:v>43679</c:v>
                </c:pt>
                <c:pt idx="45">
                  <c:v>43686</c:v>
                </c:pt>
                <c:pt idx="46">
                  <c:v>43693</c:v>
                </c:pt>
                <c:pt idx="47">
                  <c:v>43700</c:v>
                </c:pt>
                <c:pt idx="48">
                  <c:v>43707</c:v>
                </c:pt>
                <c:pt idx="49">
                  <c:v>43714</c:v>
                </c:pt>
                <c:pt idx="50">
                  <c:v>43721</c:v>
                </c:pt>
                <c:pt idx="51">
                  <c:v>43728</c:v>
                </c:pt>
                <c:pt idx="52">
                  <c:v>43735</c:v>
                </c:pt>
                <c:pt idx="53">
                  <c:v>43742</c:v>
                </c:pt>
                <c:pt idx="54">
                  <c:v>43749</c:v>
                </c:pt>
                <c:pt idx="55">
                  <c:v>43756</c:v>
                </c:pt>
                <c:pt idx="56">
                  <c:v>43763</c:v>
                </c:pt>
                <c:pt idx="57">
                  <c:v>43770</c:v>
                </c:pt>
                <c:pt idx="58">
                  <c:v>43777</c:v>
                </c:pt>
                <c:pt idx="59">
                  <c:v>43784</c:v>
                </c:pt>
                <c:pt idx="60">
                  <c:v>43791</c:v>
                </c:pt>
                <c:pt idx="61">
                  <c:v>43798</c:v>
                </c:pt>
                <c:pt idx="62">
                  <c:v>43805</c:v>
                </c:pt>
                <c:pt idx="63">
                  <c:v>43812</c:v>
                </c:pt>
                <c:pt idx="64">
                  <c:v>43819</c:v>
                </c:pt>
                <c:pt idx="65">
                  <c:v>43826</c:v>
                </c:pt>
                <c:pt idx="66">
                  <c:v>43833</c:v>
                </c:pt>
                <c:pt idx="67">
                  <c:v>43840</c:v>
                </c:pt>
                <c:pt idx="68">
                  <c:v>43847</c:v>
                </c:pt>
                <c:pt idx="69">
                  <c:v>43854</c:v>
                </c:pt>
                <c:pt idx="70">
                  <c:v>43861</c:v>
                </c:pt>
                <c:pt idx="71">
                  <c:v>43868</c:v>
                </c:pt>
                <c:pt idx="72">
                  <c:v>43875</c:v>
                </c:pt>
                <c:pt idx="73">
                  <c:v>43882</c:v>
                </c:pt>
                <c:pt idx="74">
                  <c:v>43889</c:v>
                </c:pt>
                <c:pt idx="75">
                  <c:v>43896</c:v>
                </c:pt>
                <c:pt idx="76">
                  <c:v>43903</c:v>
                </c:pt>
                <c:pt idx="77">
                  <c:v>43910</c:v>
                </c:pt>
                <c:pt idx="78">
                  <c:v>43917</c:v>
                </c:pt>
                <c:pt idx="79">
                  <c:v>43924</c:v>
                </c:pt>
                <c:pt idx="80">
                  <c:v>43931</c:v>
                </c:pt>
                <c:pt idx="81">
                  <c:v>43938</c:v>
                </c:pt>
                <c:pt idx="82">
                  <c:v>43945</c:v>
                </c:pt>
                <c:pt idx="83">
                  <c:v>43952</c:v>
                </c:pt>
                <c:pt idx="84">
                  <c:v>43959</c:v>
                </c:pt>
                <c:pt idx="85">
                  <c:v>43966</c:v>
                </c:pt>
                <c:pt idx="86">
                  <c:v>43973</c:v>
                </c:pt>
                <c:pt idx="87">
                  <c:v>43980</c:v>
                </c:pt>
                <c:pt idx="88">
                  <c:v>43987</c:v>
                </c:pt>
                <c:pt idx="89">
                  <c:v>43994</c:v>
                </c:pt>
                <c:pt idx="90">
                  <c:v>44001</c:v>
                </c:pt>
                <c:pt idx="91">
                  <c:v>44008</c:v>
                </c:pt>
                <c:pt idx="92">
                  <c:v>44015</c:v>
                </c:pt>
                <c:pt idx="93">
                  <c:v>44022</c:v>
                </c:pt>
                <c:pt idx="94">
                  <c:v>44029</c:v>
                </c:pt>
                <c:pt idx="95">
                  <c:v>44036</c:v>
                </c:pt>
                <c:pt idx="96">
                  <c:v>44043</c:v>
                </c:pt>
                <c:pt idx="97">
                  <c:v>44050</c:v>
                </c:pt>
                <c:pt idx="98">
                  <c:v>44057</c:v>
                </c:pt>
                <c:pt idx="99">
                  <c:v>44064</c:v>
                </c:pt>
                <c:pt idx="100">
                  <c:v>44071</c:v>
                </c:pt>
                <c:pt idx="101">
                  <c:v>44078</c:v>
                </c:pt>
                <c:pt idx="102">
                  <c:v>44085</c:v>
                </c:pt>
                <c:pt idx="103">
                  <c:v>44092</c:v>
                </c:pt>
                <c:pt idx="104">
                  <c:v>44099</c:v>
                </c:pt>
                <c:pt idx="105">
                  <c:v>44106</c:v>
                </c:pt>
                <c:pt idx="106">
                  <c:v>44113</c:v>
                </c:pt>
                <c:pt idx="107">
                  <c:v>44120</c:v>
                </c:pt>
                <c:pt idx="108">
                  <c:v>44127</c:v>
                </c:pt>
                <c:pt idx="109">
                  <c:v>44134</c:v>
                </c:pt>
                <c:pt idx="110">
                  <c:v>44141</c:v>
                </c:pt>
                <c:pt idx="111">
                  <c:v>44148</c:v>
                </c:pt>
                <c:pt idx="112">
                  <c:v>44155</c:v>
                </c:pt>
                <c:pt idx="113">
                  <c:v>44162</c:v>
                </c:pt>
                <c:pt idx="114">
                  <c:v>44169</c:v>
                </c:pt>
                <c:pt idx="115">
                  <c:v>44176</c:v>
                </c:pt>
                <c:pt idx="116">
                  <c:v>44183</c:v>
                </c:pt>
                <c:pt idx="117">
                  <c:v>44190</c:v>
                </c:pt>
                <c:pt idx="118">
                  <c:v>44197</c:v>
                </c:pt>
                <c:pt idx="119">
                  <c:v>44204</c:v>
                </c:pt>
                <c:pt idx="120">
                  <c:v>44211</c:v>
                </c:pt>
                <c:pt idx="121">
                  <c:v>44218</c:v>
                </c:pt>
                <c:pt idx="122">
                  <c:v>44225</c:v>
                </c:pt>
                <c:pt idx="123">
                  <c:v>44232</c:v>
                </c:pt>
                <c:pt idx="124">
                  <c:v>44239</c:v>
                </c:pt>
                <c:pt idx="125">
                  <c:v>44246</c:v>
                </c:pt>
                <c:pt idx="126">
                  <c:v>44253</c:v>
                </c:pt>
                <c:pt idx="127">
                  <c:v>44260</c:v>
                </c:pt>
                <c:pt idx="128">
                  <c:v>44267</c:v>
                </c:pt>
                <c:pt idx="129">
                  <c:v>44274</c:v>
                </c:pt>
                <c:pt idx="130">
                  <c:v>44281</c:v>
                </c:pt>
                <c:pt idx="131">
                  <c:v>44288</c:v>
                </c:pt>
                <c:pt idx="132">
                  <c:v>44295</c:v>
                </c:pt>
                <c:pt idx="133">
                  <c:v>44302</c:v>
                </c:pt>
                <c:pt idx="134">
                  <c:v>44309</c:v>
                </c:pt>
                <c:pt idx="135">
                  <c:v>44316</c:v>
                </c:pt>
                <c:pt idx="136">
                  <c:v>44323</c:v>
                </c:pt>
                <c:pt idx="137">
                  <c:v>44330</c:v>
                </c:pt>
                <c:pt idx="138">
                  <c:v>44337</c:v>
                </c:pt>
                <c:pt idx="139">
                  <c:v>44344</c:v>
                </c:pt>
                <c:pt idx="140">
                  <c:v>44351</c:v>
                </c:pt>
                <c:pt idx="141">
                  <c:v>44358</c:v>
                </c:pt>
                <c:pt idx="142">
                  <c:v>44365</c:v>
                </c:pt>
                <c:pt idx="143">
                  <c:v>44372</c:v>
                </c:pt>
                <c:pt idx="144">
                  <c:v>44379</c:v>
                </c:pt>
                <c:pt idx="145">
                  <c:v>44386</c:v>
                </c:pt>
                <c:pt idx="146">
                  <c:v>44393</c:v>
                </c:pt>
                <c:pt idx="147">
                  <c:v>44400</c:v>
                </c:pt>
                <c:pt idx="148">
                  <c:v>44407</c:v>
                </c:pt>
                <c:pt idx="149">
                  <c:v>44414</c:v>
                </c:pt>
                <c:pt idx="150">
                  <c:v>44421</c:v>
                </c:pt>
                <c:pt idx="151">
                  <c:v>44428</c:v>
                </c:pt>
                <c:pt idx="152">
                  <c:v>44435</c:v>
                </c:pt>
                <c:pt idx="153">
                  <c:v>44442</c:v>
                </c:pt>
                <c:pt idx="154">
                  <c:v>44449</c:v>
                </c:pt>
                <c:pt idx="155">
                  <c:v>44456</c:v>
                </c:pt>
                <c:pt idx="156">
                  <c:v>44463</c:v>
                </c:pt>
                <c:pt idx="157">
                  <c:v>44470</c:v>
                </c:pt>
                <c:pt idx="158">
                  <c:v>44477</c:v>
                </c:pt>
                <c:pt idx="159">
                  <c:v>44484</c:v>
                </c:pt>
                <c:pt idx="160">
                  <c:v>44491</c:v>
                </c:pt>
                <c:pt idx="161">
                  <c:v>44498</c:v>
                </c:pt>
                <c:pt idx="162">
                  <c:v>44505</c:v>
                </c:pt>
                <c:pt idx="163">
                  <c:v>44512</c:v>
                </c:pt>
                <c:pt idx="164">
                  <c:v>44519</c:v>
                </c:pt>
                <c:pt idx="165">
                  <c:v>44526</c:v>
                </c:pt>
                <c:pt idx="166">
                  <c:v>44533</c:v>
                </c:pt>
                <c:pt idx="167">
                  <c:v>44540</c:v>
                </c:pt>
                <c:pt idx="168">
                  <c:v>44547</c:v>
                </c:pt>
                <c:pt idx="169">
                  <c:v>44554</c:v>
                </c:pt>
                <c:pt idx="170">
                  <c:v>44561</c:v>
                </c:pt>
                <c:pt idx="171">
                  <c:v>44568</c:v>
                </c:pt>
                <c:pt idx="172">
                  <c:v>44575</c:v>
                </c:pt>
                <c:pt idx="173">
                  <c:v>44582</c:v>
                </c:pt>
                <c:pt idx="174">
                  <c:v>44589</c:v>
                </c:pt>
                <c:pt idx="175">
                  <c:v>44596</c:v>
                </c:pt>
                <c:pt idx="176">
                  <c:v>44603</c:v>
                </c:pt>
                <c:pt idx="177">
                  <c:v>44610</c:v>
                </c:pt>
                <c:pt idx="178">
                  <c:v>44617</c:v>
                </c:pt>
                <c:pt idx="179">
                  <c:v>44624</c:v>
                </c:pt>
                <c:pt idx="180">
                  <c:v>44631</c:v>
                </c:pt>
                <c:pt idx="181">
                  <c:v>44638</c:v>
                </c:pt>
                <c:pt idx="182">
                  <c:v>44645</c:v>
                </c:pt>
                <c:pt idx="183">
                  <c:v>44652</c:v>
                </c:pt>
                <c:pt idx="184">
                  <c:v>44659</c:v>
                </c:pt>
                <c:pt idx="185">
                  <c:v>44666</c:v>
                </c:pt>
                <c:pt idx="186">
                  <c:v>44673</c:v>
                </c:pt>
                <c:pt idx="187">
                  <c:v>44680</c:v>
                </c:pt>
                <c:pt idx="188">
                  <c:v>44687</c:v>
                </c:pt>
                <c:pt idx="189">
                  <c:v>44694</c:v>
                </c:pt>
                <c:pt idx="190">
                  <c:v>44701</c:v>
                </c:pt>
                <c:pt idx="191">
                  <c:v>44708</c:v>
                </c:pt>
                <c:pt idx="192">
                  <c:v>44715</c:v>
                </c:pt>
                <c:pt idx="193">
                  <c:v>44722</c:v>
                </c:pt>
                <c:pt idx="194">
                  <c:v>44729</c:v>
                </c:pt>
                <c:pt idx="195">
                  <c:v>44736</c:v>
                </c:pt>
                <c:pt idx="196">
                  <c:v>44743</c:v>
                </c:pt>
                <c:pt idx="197">
                  <c:v>44750</c:v>
                </c:pt>
                <c:pt idx="198">
                  <c:v>44757</c:v>
                </c:pt>
                <c:pt idx="199">
                  <c:v>44764</c:v>
                </c:pt>
                <c:pt idx="200">
                  <c:v>44771</c:v>
                </c:pt>
                <c:pt idx="201">
                  <c:v>44778</c:v>
                </c:pt>
                <c:pt idx="202">
                  <c:v>44785</c:v>
                </c:pt>
                <c:pt idx="203">
                  <c:v>44792</c:v>
                </c:pt>
                <c:pt idx="204">
                  <c:v>44799</c:v>
                </c:pt>
                <c:pt idx="205">
                  <c:v>44806</c:v>
                </c:pt>
                <c:pt idx="206">
                  <c:v>44813</c:v>
                </c:pt>
                <c:pt idx="207">
                  <c:v>44820</c:v>
                </c:pt>
                <c:pt idx="208">
                  <c:v>44827</c:v>
                </c:pt>
                <c:pt idx="209">
                  <c:v>44834</c:v>
                </c:pt>
                <c:pt idx="210">
                  <c:v>44841</c:v>
                </c:pt>
                <c:pt idx="211">
                  <c:v>44848</c:v>
                </c:pt>
                <c:pt idx="212">
                  <c:v>44855</c:v>
                </c:pt>
                <c:pt idx="213">
                  <c:v>44862</c:v>
                </c:pt>
                <c:pt idx="214">
                  <c:v>44869</c:v>
                </c:pt>
                <c:pt idx="215">
                  <c:v>44876</c:v>
                </c:pt>
                <c:pt idx="216">
                  <c:v>44883</c:v>
                </c:pt>
                <c:pt idx="217">
                  <c:v>44890</c:v>
                </c:pt>
                <c:pt idx="218">
                  <c:v>44897</c:v>
                </c:pt>
                <c:pt idx="219">
                  <c:v>44904</c:v>
                </c:pt>
                <c:pt idx="220">
                  <c:v>44911</c:v>
                </c:pt>
                <c:pt idx="221">
                  <c:v>44918</c:v>
                </c:pt>
                <c:pt idx="222">
                  <c:v>44925</c:v>
                </c:pt>
                <c:pt idx="223">
                  <c:v>44932</c:v>
                </c:pt>
                <c:pt idx="224">
                  <c:v>44939</c:v>
                </c:pt>
                <c:pt idx="225">
                  <c:v>44946</c:v>
                </c:pt>
                <c:pt idx="226">
                  <c:v>44953</c:v>
                </c:pt>
                <c:pt idx="227">
                  <c:v>44960</c:v>
                </c:pt>
                <c:pt idx="228">
                  <c:v>44967</c:v>
                </c:pt>
                <c:pt idx="229">
                  <c:v>44974</c:v>
                </c:pt>
                <c:pt idx="230">
                  <c:v>44981</c:v>
                </c:pt>
                <c:pt idx="231">
                  <c:v>44988</c:v>
                </c:pt>
                <c:pt idx="232">
                  <c:v>44995</c:v>
                </c:pt>
                <c:pt idx="233">
                  <c:v>45002</c:v>
                </c:pt>
                <c:pt idx="234">
                  <c:v>45009</c:v>
                </c:pt>
                <c:pt idx="235">
                  <c:v>45016</c:v>
                </c:pt>
                <c:pt idx="236">
                  <c:v>45023</c:v>
                </c:pt>
                <c:pt idx="237">
                  <c:v>45030</c:v>
                </c:pt>
                <c:pt idx="238">
                  <c:v>45037</c:v>
                </c:pt>
                <c:pt idx="239">
                  <c:v>45044</c:v>
                </c:pt>
                <c:pt idx="240">
                  <c:v>45051</c:v>
                </c:pt>
                <c:pt idx="241">
                  <c:v>45058</c:v>
                </c:pt>
                <c:pt idx="242">
                  <c:v>45065</c:v>
                </c:pt>
                <c:pt idx="243">
                  <c:v>45072</c:v>
                </c:pt>
                <c:pt idx="244">
                  <c:v>45079</c:v>
                </c:pt>
                <c:pt idx="245">
                  <c:v>45086</c:v>
                </c:pt>
                <c:pt idx="246">
                  <c:v>45093</c:v>
                </c:pt>
                <c:pt idx="247">
                  <c:v>45100</c:v>
                </c:pt>
                <c:pt idx="248">
                  <c:v>45107</c:v>
                </c:pt>
                <c:pt idx="249">
                  <c:v>45114</c:v>
                </c:pt>
                <c:pt idx="250">
                  <c:v>45121</c:v>
                </c:pt>
                <c:pt idx="251">
                  <c:v>45128</c:v>
                </c:pt>
                <c:pt idx="252">
                  <c:v>45135</c:v>
                </c:pt>
                <c:pt idx="253">
                  <c:v>45142</c:v>
                </c:pt>
                <c:pt idx="254">
                  <c:v>45149</c:v>
                </c:pt>
                <c:pt idx="255">
                  <c:v>45156</c:v>
                </c:pt>
                <c:pt idx="256">
                  <c:v>45163</c:v>
                </c:pt>
                <c:pt idx="257">
                  <c:v>45170</c:v>
                </c:pt>
                <c:pt idx="258">
                  <c:v>45177</c:v>
                </c:pt>
                <c:pt idx="259">
                  <c:v>45184</c:v>
                </c:pt>
                <c:pt idx="260">
                  <c:v>45191</c:v>
                </c:pt>
                <c:pt idx="261">
                  <c:v>45198</c:v>
                </c:pt>
                <c:pt idx="262">
                  <c:v>45205</c:v>
                </c:pt>
                <c:pt idx="263">
                  <c:v>45212</c:v>
                </c:pt>
                <c:pt idx="264">
                  <c:v>45219</c:v>
                </c:pt>
                <c:pt idx="265">
                  <c:v>45226</c:v>
                </c:pt>
                <c:pt idx="266">
                  <c:v>45233</c:v>
                </c:pt>
                <c:pt idx="267">
                  <c:v>45240</c:v>
                </c:pt>
                <c:pt idx="268">
                  <c:v>45247</c:v>
                </c:pt>
                <c:pt idx="269">
                  <c:v>45254</c:v>
                </c:pt>
                <c:pt idx="270">
                  <c:v>45261</c:v>
                </c:pt>
                <c:pt idx="271">
                  <c:v>45268</c:v>
                </c:pt>
                <c:pt idx="272">
                  <c:v>45275</c:v>
                </c:pt>
                <c:pt idx="273">
                  <c:v>45282</c:v>
                </c:pt>
                <c:pt idx="274">
                  <c:v>45289</c:v>
                </c:pt>
                <c:pt idx="275">
                  <c:v>45296</c:v>
                </c:pt>
                <c:pt idx="276">
                  <c:v>45303</c:v>
                </c:pt>
                <c:pt idx="277">
                  <c:v>45310</c:v>
                </c:pt>
                <c:pt idx="278">
                  <c:v>45317</c:v>
                </c:pt>
                <c:pt idx="279">
                  <c:v>45324</c:v>
                </c:pt>
                <c:pt idx="280">
                  <c:v>45331</c:v>
                </c:pt>
                <c:pt idx="281">
                  <c:v>45338</c:v>
                </c:pt>
                <c:pt idx="282">
                  <c:v>45345</c:v>
                </c:pt>
                <c:pt idx="283">
                  <c:v>45352</c:v>
                </c:pt>
                <c:pt idx="284">
                  <c:v>45359</c:v>
                </c:pt>
                <c:pt idx="285">
                  <c:v>45366</c:v>
                </c:pt>
                <c:pt idx="286">
                  <c:v>45373</c:v>
                </c:pt>
                <c:pt idx="287">
                  <c:v>45380</c:v>
                </c:pt>
                <c:pt idx="288">
                  <c:v>45387</c:v>
                </c:pt>
                <c:pt idx="289">
                  <c:v>45394</c:v>
                </c:pt>
                <c:pt idx="290">
                  <c:v>45401</c:v>
                </c:pt>
                <c:pt idx="291">
                  <c:v>45408</c:v>
                </c:pt>
                <c:pt idx="292">
                  <c:v>45415</c:v>
                </c:pt>
                <c:pt idx="293">
                  <c:v>45422</c:v>
                </c:pt>
                <c:pt idx="294">
                  <c:v>45429</c:v>
                </c:pt>
                <c:pt idx="295">
                  <c:v>45436</c:v>
                </c:pt>
                <c:pt idx="296">
                  <c:v>45443</c:v>
                </c:pt>
                <c:pt idx="297">
                  <c:v>45450</c:v>
                </c:pt>
                <c:pt idx="298">
                  <c:v>45457</c:v>
                </c:pt>
                <c:pt idx="299">
                  <c:v>45464</c:v>
                </c:pt>
                <c:pt idx="300">
                  <c:v>45471</c:v>
                </c:pt>
                <c:pt idx="301">
                  <c:v>45478</c:v>
                </c:pt>
                <c:pt idx="302">
                  <c:v>45485</c:v>
                </c:pt>
                <c:pt idx="303">
                  <c:v>45492</c:v>
                </c:pt>
                <c:pt idx="304">
                  <c:v>45499</c:v>
                </c:pt>
                <c:pt idx="305">
                  <c:v>45506</c:v>
                </c:pt>
                <c:pt idx="306">
                  <c:v>45513</c:v>
                </c:pt>
                <c:pt idx="307">
                  <c:v>45520</c:v>
                </c:pt>
                <c:pt idx="308">
                  <c:v>45527</c:v>
                </c:pt>
                <c:pt idx="309">
                  <c:v>45534</c:v>
                </c:pt>
                <c:pt idx="310">
                  <c:v>45541</c:v>
                </c:pt>
                <c:pt idx="311">
                  <c:v>45548</c:v>
                </c:pt>
                <c:pt idx="312">
                  <c:v>45555</c:v>
                </c:pt>
                <c:pt idx="313">
                  <c:v>45562</c:v>
                </c:pt>
                <c:pt idx="314">
                  <c:v>45569</c:v>
                </c:pt>
                <c:pt idx="315">
                  <c:v>45576</c:v>
                </c:pt>
                <c:pt idx="316">
                  <c:v>45583</c:v>
                </c:pt>
                <c:pt idx="317">
                  <c:v>45590</c:v>
                </c:pt>
                <c:pt idx="318">
                  <c:v>45597</c:v>
                </c:pt>
                <c:pt idx="319">
                  <c:v>45604</c:v>
                </c:pt>
                <c:pt idx="320">
                  <c:v>45611</c:v>
                </c:pt>
                <c:pt idx="321">
                  <c:v>45618</c:v>
                </c:pt>
                <c:pt idx="322">
                  <c:v>45625</c:v>
                </c:pt>
                <c:pt idx="323">
                  <c:v>45632</c:v>
                </c:pt>
                <c:pt idx="324">
                  <c:v>45639</c:v>
                </c:pt>
                <c:pt idx="325">
                  <c:v>45646</c:v>
                </c:pt>
                <c:pt idx="326">
                  <c:v>45653</c:v>
                </c:pt>
                <c:pt idx="327">
                  <c:v>45660</c:v>
                </c:pt>
                <c:pt idx="328">
                  <c:v>45667</c:v>
                </c:pt>
                <c:pt idx="329">
                  <c:v>45674</c:v>
                </c:pt>
                <c:pt idx="330">
                  <c:v>45681</c:v>
                </c:pt>
                <c:pt idx="331">
                  <c:v>45688</c:v>
                </c:pt>
                <c:pt idx="332">
                  <c:v>45695</c:v>
                </c:pt>
                <c:pt idx="333">
                  <c:v>45702</c:v>
                </c:pt>
                <c:pt idx="334">
                  <c:v>45709</c:v>
                </c:pt>
                <c:pt idx="335">
                  <c:v>45716</c:v>
                </c:pt>
                <c:pt idx="336">
                  <c:v>45723</c:v>
                </c:pt>
                <c:pt idx="337">
                  <c:v>45730</c:v>
                </c:pt>
                <c:pt idx="338">
                  <c:v>45737</c:v>
                </c:pt>
                <c:pt idx="339">
                  <c:v>45744</c:v>
                </c:pt>
                <c:pt idx="340">
                  <c:v>45751</c:v>
                </c:pt>
                <c:pt idx="341">
                  <c:v>45758</c:v>
                </c:pt>
                <c:pt idx="342">
                  <c:v>45765</c:v>
                </c:pt>
                <c:pt idx="343">
                  <c:v>45772</c:v>
                </c:pt>
                <c:pt idx="344">
                  <c:v>45779</c:v>
                </c:pt>
                <c:pt idx="345">
                  <c:v>45786</c:v>
                </c:pt>
                <c:pt idx="346">
                  <c:v>45793</c:v>
                </c:pt>
                <c:pt idx="347">
                  <c:v>45800</c:v>
                </c:pt>
                <c:pt idx="348">
                  <c:v>45807</c:v>
                </c:pt>
                <c:pt idx="349">
                  <c:v>45814</c:v>
                </c:pt>
                <c:pt idx="350">
                  <c:v>45821</c:v>
                </c:pt>
                <c:pt idx="351">
                  <c:v>45828</c:v>
                </c:pt>
                <c:pt idx="352">
                  <c:v>45835</c:v>
                </c:pt>
                <c:pt idx="353">
                  <c:v>45842</c:v>
                </c:pt>
                <c:pt idx="354">
                  <c:v>45849</c:v>
                </c:pt>
                <c:pt idx="355">
                  <c:v>45856</c:v>
                </c:pt>
                <c:pt idx="356">
                  <c:v>45863</c:v>
                </c:pt>
                <c:pt idx="357">
                  <c:v>45870</c:v>
                </c:pt>
                <c:pt idx="358">
                  <c:v>45877</c:v>
                </c:pt>
                <c:pt idx="359">
                  <c:v>45884</c:v>
                </c:pt>
                <c:pt idx="360">
                  <c:v>45891</c:v>
                </c:pt>
                <c:pt idx="361">
                  <c:v>45898</c:v>
                </c:pt>
                <c:pt idx="362">
                  <c:v>45905</c:v>
                </c:pt>
                <c:pt idx="363">
                  <c:v>45912</c:v>
                </c:pt>
                <c:pt idx="364">
                  <c:v>45919</c:v>
                </c:pt>
                <c:pt idx="365">
                  <c:v>45926</c:v>
                </c:pt>
                <c:pt idx="366">
                  <c:v>45933</c:v>
                </c:pt>
                <c:pt idx="367">
                  <c:v>45940</c:v>
                </c:pt>
                <c:pt idx="368">
                  <c:v>45947</c:v>
                </c:pt>
                <c:pt idx="369">
                  <c:v>45954</c:v>
                </c:pt>
                <c:pt idx="370">
                  <c:v>45961</c:v>
                </c:pt>
                <c:pt idx="371">
                  <c:v>45968</c:v>
                </c:pt>
                <c:pt idx="372">
                  <c:v>45975</c:v>
                </c:pt>
                <c:pt idx="373">
                  <c:v>45982</c:v>
                </c:pt>
                <c:pt idx="374">
                  <c:v>45989</c:v>
                </c:pt>
                <c:pt idx="375">
                  <c:v>45996</c:v>
                </c:pt>
                <c:pt idx="376">
                  <c:v>46003</c:v>
                </c:pt>
                <c:pt idx="377">
                  <c:v>46010</c:v>
                </c:pt>
                <c:pt idx="378">
                  <c:v>46017</c:v>
                </c:pt>
                <c:pt idx="379">
                  <c:v>46024</c:v>
                </c:pt>
                <c:pt idx="380">
                  <c:v>46031</c:v>
                </c:pt>
                <c:pt idx="381">
                  <c:v>46038</c:v>
                </c:pt>
                <c:pt idx="382">
                  <c:v>46045</c:v>
                </c:pt>
                <c:pt idx="383">
                  <c:v>46052</c:v>
                </c:pt>
                <c:pt idx="384">
                  <c:v>46059</c:v>
                </c:pt>
                <c:pt idx="385">
                  <c:v>46066</c:v>
                </c:pt>
                <c:pt idx="386">
                  <c:v>46073</c:v>
                </c:pt>
                <c:pt idx="387">
                  <c:v>46080</c:v>
                </c:pt>
                <c:pt idx="388">
                  <c:v>46087</c:v>
                </c:pt>
                <c:pt idx="389">
                  <c:v>46094</c:v>
                </c:pt>
                <c:pt idx="390">
                  <c:v>46101</c:v>
                </c:pt>
                <c:pt idx="391">
                  <c:v>46108</c:v>
                </c:pt>
                <c:pt idx="392">
                  <c:v>46115</c:v>
                </c:pt>
                <c:pt idx="393">
                  <c:v>46122</c:v>
                </c:pt>
                <c:pt idx="394">
                  <c:v>46129</c:v>
                </c:pt>
                <c:pt idx="395">
                  <c:v>46136</c:v>
                </c:pt>
                <c:pt idx="396">
                  <c:v>46143</c:v>
                </c:pt>
                <c:pt idx="397">
                  <c:v>46150</c:v>
                </c:pt>
                <c:pt idx="398">
                  <c:v>46157</c:v>
                </c:pt>
                <c:pt idx="399">
                  <c:v>46164</c:v>
                </c:pt>
                <c:pt idx="400">
                  <c:v>46171</c:v>
                </c:pt>
                <c:pt idx="401">
                  <c:v>46178</c:v>
                </c:pt>
                <c:pt idx="402">
                  <c:v>46185</c:v>
                </c:pt>
                <c:pt idx="403">
                  <c:v>46192</c:v>
                </c:pt>
                <c:pt idx="404">
                  <c:v>46199</c:v>
                </c:pt>
                <c:pt idx="405">
                  <c:v>46206</c:v>
                </c:pt>
                <c:pt idx="406">
                  <c:v>46213</c:v>
                </c:pt>
                <c:pt idx="407">
                  <c:v>46220</c:v>
                </c:pt>
                <c:pt idx="408">
                  <c:v>46227</c:v>
                </c:pt>
                <c:pt idx="409">
                  <c:v>46234</c:v>
                </c:pt>
                <c:pt idx="410">
                  <c:v>46241</c:v>
                </c:pt>
                <c:pt idx="411">
                  <c:v>46248</c:v>
                </c:pt>
                <c:pt idx="412">
                  <c:v>46255</c:v>
                </c:pt>
                <c:pt idx="413">
                  <c:v>46262</c:v>
                </c:pt>
                <c:pt idx="414">
                  <c:v>46269</c:v>
                </c:pt>
                <c:pt idx="415">
                  <c:v>46276</c:v>
                </c:pt>
                <c:pt idx="416">
                  <c:v>46283</c:v>
                </c:pt>
                <c:pt idx="417">
                  <c:v>46290</c:v>
                </c:pt>
                <c:pt idx="418">
                  <c:v>46297</c:v>
                </c:pt>
                <c:pt idx="419">
                  <c:v>46304</c:v>
                </c:pt>
              </c:numCache>
            </c:numRef>
          </c:cat>
          <c:val>
            <c:numRef>
              <c:f>'Beta Rolling'!$M$92:$M$3000</c:f>
              <c:numCache>
                <c:formatCode>General</c:formatCode>
                <c:ptCount val="2909"/>
                <c:pt idx="0">
                  <c:v>1.5907640126703062</c:v>
                </c:pt>
                <c:pt idx="1">
                  <c:v>1.5694069589209017</c:v>
                </c:pt>
                <c:pt idx="2">
                  <c:v>1.5690175718879626</c:v>
                </c:pt>
                <c:pt idx="3">
                  <c:v>1.570847115348261</c:v>
                </c:pt>
                <c:pt idx="4">
                  <c:v>1.5807254801609087</c:v>
                </c:pt>
                <c:pt idx="5">
                  <c:v>1.5815165506052222</c:v>
                </c:pt>
                <c:pt idx="6">
                  <c:v>1.5815489355464862</c:v>
                </c:pt>
                <c:pt idx="7">
                  <c:v>1.5874727491326344</c:v>
                </c:pt>
                <c:pt idx="8">
                  <c:v>1.5797111145533067</c:v>
                </c:pt>
                <c:pt idx="9">
                  <c:v>1.5773642868601645</c:v>
                </c:pt>
                <c:pt idx="10">
                  <c:v>1.576447308258361</c:v>
                </c:pt>
                <c:pt idx="11">
                  <c:v>1.5763262442436172</c:v>
                </c:pt>
                <c:pt idx="12">
                  <c:v>1.5710684174164371</c:v>
                </c:pt>
                <c:pt idx="13">
                  <c:v>1.5796017568791476</c:v>
                </c:pt>
                <c:pt idx="14">
                  <c:v>1.5632645349234668</c:v>
                </c:pt>
                <c:pt idx="15">
                  <c:v>1.5640198603519548</c:v>
                </c:pt>
                <c:pt idx="16">
                  <c:v>1.5574166135777745</c:v>
                </c:pt>
                <c:pt idx="17">
                  <c:v>1.5582757657529902</c:v>
                </c:pt>
                <c:pt idx="18">
                  <c:v>1.5731146004241481</c:v>
                </c:pt>
                <c:pt idx="19">
                  <c:v>1.5723960946024547</c:v>
                </c:pt>
                <c:pt idx="20">
                  <c:v>1.5708022886180006</c:v>
                </c:pt>
                <c:pt idx="21">
                  <c:v>1.5706495760095884</c:v>
                </c:pt>
                <c:pt idx="22">
                  <c:v>1.5890066983050701</c:v>
                </c:pt>
                <c:pt idx="23">
                  <c:v>1.5887233751390069</c:v>
                </c:pt>
                <c:pt idx="24">
                  <c:v>1.5826382800927727</c:v>
                </c:pt>
                <c:pt idx="25">
                  <c:v>1.5840704294520751</c:v>
                </c:pt>
                <c:pt idx="26">
                  <c:v>1.5798594612442247</c:v>
                </c:pt>
                <c:pt idx="27">
                  <c:v>1.5767831819124651</c:v>
                </c:pt>
                <c:pt idx="28">
                  <c:v>1.5758830259862768</c:v>
                </c:pt>
                <c:pt idx="29">
                  <c:v>1.5743499111612336</c:v>
                </c:pt>
                <c:pt idx="30">
                  <c:v>1.5680003444798329</c:v>
                </c:pt>
                <c:pt idx="31">
                  <c:v>1.5627552656049206</c:v>
                </c:pt>
                <c:pt idx="32">
                  <c:v>1.5444243810866511</c:v>
                </c:pt>
                <c:pt idx="33">
                  <c:v>1.5383370648081292</c:v>
                </c:pt>
                <c:pt idx="34">
                  <c:v>1.5386423489059402</c:v>
                </c:pt>
                <c:pt idx="35">
                  <c:v>1.5308204305094661</c:v>
                </c:pt>
                <c:pt idx="36">
                  <c:v>1.5296800737386045</c:v>
                </c:pt>
                <c:pt idx="37">
                  <c:v>1.5363176001297827</c:v>
                </c:pt>
                <c:pt idx="38">
                  <c:v>1.5388341653845705</c:v>
                </c:pt>
                <c:pt idx="39">
                  <c:v>1.5464293192167711</c:v>
                </c:pt>
                <c:pt idx="40">
                  <c:v>1.5449769894065579</c:v>
                </c:pt>
                <c:pt idx="41">
                  <c:v>1.5450845667535298</c:v>
                </c:pt>
                <c:pt idx="42">
                  <c:v>1.5370645984036242</c:v>
                </c:pt>
                <c:pt idx="43">
                  <c:v>1.5327532136293673</c:v>
                </c:pt>
                <c:pt idx="44">
                  <c:v>1.5305599357819402</c:v>
                </c:pt>
                <c:pt idx="45">
                  <c:v>1.5132358605343099</c:v>
                </c:pt>
                <c:pt idx="46">
                  <c:v>1.38919656582974</c:v>
                </c:pt>
                <c:pt idx="47">
                  <c:v>1.3879768152484717</c:v>
                </c:pt>
                <c:pt idx="48">
                  <c:v>1.4041036976425392</c:v>
                </c:pt>
                <c:pt idx="49">
                  <c:v>1.4580630553687708</c:v>
                </c:pt>
                <c:pt idx="50">
                  <c:v>1.439436336800485</c:v>
                </c:pt>
                <c:pt idx="51">
                  <c:v>1.4415197821696679</c:v>
                </c:pt>
                <c:pt idx="52">
                  <c:v>1.4476271587579228</c:v>
                </c:pt>
                <c:pt idx="53">
                  <c:v>1.4262383618421073</c:v>
                </c:pt>
                <c:pt idx="54">
                  <c:v>1.4250411949442803</c:v>
                </c:pt>
                <c:pt idx="55">
                  <c:v>1.4301659373915889</c:v>
                </c:pt>
                <c:pt idx="56">
                  <c:v>1.4253355742365408</c:v>
                </c:pt>
                <c:pt idx="57">
                  <c:v>1.4344796360584982</c:v>
                </c:pt>
                <c:pt idx="58">
                  <c:v>1.4192825777364222</c:v>
                </c:pt>
                <c:pt idx="59">
                  <c:v>1.4207098700778225</c:v>
                </c:pt>
                <c:pt idx="60">
                  <c:v>1.4204055598159098</c:v>
                </c:pt>
                <c:pt idx="61">
                  <c:v>1.4233626719632713</c:v>
                </c:pt>
                <c:pt idx="62">
                  <c:v>1.4238948128078939</c:v>
                </c:pt>
                <c:pt idx="63">
                  <c:v>1.4271449458153831</c:v>
                </c:pt>
                <c:pt idx="64">
                  <c:v>1.4257690516265271</c:v>
                </c:pt>
                <c:pt idx="65">
                  <c:v>1.4477831556356615</c:v>
                </c:pt>
                <c:pt idx="66">
                  <c:v>1.4491660500731085</c:v>
                </c:pt>
                <c:pt idx="67">
                  <c:v>1.4509898316101393</c:v>
                </c:pt>
                <c:pt idx="68">
                  <c:v>1.4576783837547038</c:v>
                </c:pt>
                <c:pt idx="69">
                  <c:v>1.4496746891797923</c:v>
                </c:pt>
                <c:pt idx="70">
                  <c:v>1.4552197847157313</c:v>
                </c:pt>
                <c:pt idx="71">
                  <c:v>1.4698432567779192</c:v>
                </c:pt>
                <c:pt idx="72">
                  <c:v>1.4642449590046613</c:v>
                </c:pt>
                <c:pt idx="73">
                  <c:v>1.4676764181836877</c:v>
                </c:pt>
                <c:pt idx="74">
                  <c:v>1.4576835827666295</c:v>
                </c:pt>
                <c:pt idx="75">
                  <c:v>1.4476768594301814</c:v>
                </c:pt>
                <c:pt idx="76">
                  <c:v>1.46094154070323</c:v>
                </c:pt>
                <c:pt idx="77">
                  <c:v>1.3990955778658487</c:v>
                </c:pt>
                <c:pt idx="78">
                  <c:v>1.3878961185959784</c:v>
                </c:pt>
                <c:pt idx="79">
                  <c:v>1.3725856872111315</c:v>
                </c:pt>
                <c:pt idx="80">
                  <c:v>1.3674998362441375</c:v>
                </c:pt>
                <c:pt idx="81">
                  <c:v>1.3627555111139547</c:v>
                </c:pt>
                <c:pt idx="82">
                  <c:v>1.3631519332997442</c:v>
                </c:pt>
                <c:pt idx="83">
                  <c:v>1.3616274236399186</c:v>
                </c:pt>
                <c:pt idx="84">
                  <c:v>1.3660218745539519</c:v>
                </c:pt>
                <c:pt idx="85">
                  <c:v>1.3386937420823743</c:v>
                </c:pt>
                <c:pt idx="86">
                  <c:v>1.3031898152215433</c:v>
                </c:pt>
                <c:pt idx="87">
                  <c:v>1.3089641858450705</c:v>
                </c:pt>
                <c:pt idx="88">
                  <c:v>1.3340225888675725</c:v>
                </c:pt>
                <c:pt idx="89">
                  <c:v>1.312857304271553</c:v>
                </c:pt>
                <c:pt idx="90">
                  <c:v>1.3157000816226518</c:v>
                </c:pt>
                <c:pt idx="91">
                  <c:v>1.3182929327456241</c:v>
                </c:pt>
                <c:pt idx="92">
                  <c:v>1.3188265724610035</c:v>
                </c:pt>
                <c:pt idx="93">
                  <c:v>1.3197858031490264</c:v>
                </c:pt>
                <c:pt idx="94">
                  <c:v>1.321253068083057</c:v>
                </c:pt>
                <c:pt idx="95">
                  <c:v>1.317784087703749</c:v>
                </c:pt>
                <c:pt idx="96">
                  <c:v>1.3164775053471183</c:v>
                </c:pt>
                <c:pt idx="97">
                  <c:v>1.3121262198367887</c:v>
                </c:pt>
                <c:pt idx="98">
                  <c:v>1.3156874598505144</c:v>
                </c:pt>
                <c:pt idx="99">
                  <c:v>1.3143674552050815</c:v>
                </c:pt>
                <c:pt idx="100">
                  <c:v>1.3128989020670581</c:v>
                </c:pt>
                <c:pt idx="101">
                  <c:v>1.3144036277984759</c:v>
                </c:pt>
                <c:pt idx="102">
                  <c:v>1.310095151147366</c:v>
                </c:pt>
                <c:pt idx="103">
                  <c:v>1.3158342772151688</c:v>
                </c:pt>
                <c:pt idx="104">
                  <c:v>1.3196008970847091</c:v>
                </c:pt>
                <c:pt idx="105">
                  <c:v>1.3175328088674751</c:v>
                </c:pt>
                <c:pt idx="106">
                  <c:v>1.3096331934493406</c:v>
                </c:pt>
                <c:pt idx="107">
                  <c:v>1.3068652504518561</c:v>
                </c:pt>
                <c:pt idx="108">
                  <c:v>1.2983806964685418</c:v>
                </c:pt>
                <c:pt idx="109">
                  <c:v>1.2822326790206018</c:v>
                </c:pt>
                <c:pt idx="110">
                  <c:v>1.2855389202240777</c:v>
                </c:pt>
                <c:pt idx="111">
                  <c:v>1.2855912244811678</c:v>
                </c:pt>
                <c:pt idx="112">
                  <c:v>1.2760615371148618</c:v>
                </c:pt>
                <c:pt idx="113">
                  <c:v>1.2744636818549115</c:v>
                </c:pt>
                <c:pt idx="114">
                  <c:v>1.2782298813756356</c:v>
                </c:pt>
                <c:pt idx="115">
                  <c:v>1.2717122253537556</c:v>
                </c:pt>
                <c:pt idx="116">
                  <c:v>1.2738543806693101</c:v>
                </c:pt>
                <c:pt idx="117">
                  <c:v>1.2730043930569437</c:v>
                </c:pt>
                <c:pt idx="118">
                  <c:v>1.272526365250144</c:v>
                </c:pt>
                <c:pt idx="119">
                  <c:v>1.2727336743828424</c:v>
                </c:pt>
                <c:pt idx="120">
                  <c:v>1.272307838087696</c:v>
                </c:pt>
                <c:pt idx="121">
                  <c:v>1.2695159592497023</c:v>
                </c:pt>
                <c:pt idx="122">
                  <c:v>1.2745865971838979</c:v>
                </c:pt>
                <c:pt idx="123">
                  <c:v>1.2749224145807663</c:v>
                </c:pt>
                <c:pt idx="124">
                  <c:v>1.274047152336631</c:v>
                </c:pt>
                <c:pt idx="125">
                  <c:v>1.2712118174964566</c:v>
                </c:pt>
                <c:pt idx="126">
                  <c:v>1.2837986275238003</c:v>
                </c:pt>
                <c:pt idx="127">
                  <c:v>1.2750440205267448</c:v>
                </c:pt>
                <c:pt idx="128">
                  <c:v>1.2724984254751475</c:v>
                </c:pt>
                <c:pt idx="129">
                  <c:v>1.270321872779002</c:v>
                </c:pt>
                <c:pt idx="130">
                  <c:v>1.2715718186301681</c:v>
                </c:pt>
                <c:pt idx="131">
                  <c:v>1.2692275694099644</c:v>
                </c:pt>
                <c:pt idx="132">
                  <c:v>1.2706738699491531</c:v>
                </c:pt>
                <c:pt idx="133">
                  <c:v>1.2717572342935477</c:v>
                </c:pt>
                <c:pt idx="134">
                  <c:v>1.2717286445901979</c:v>
                </c:pt>
                <c:pt idx="135">
                  <c:v>1.2785881782141149</c:v>
                </c:pt>
                <c:pt idx="136">
                  <c:v>1.3224576347560872</c:v>
                </c:pt>
                <c:pt idx="137">
                  <c:v>1.3101938254843351</c:v>
                </c:pt>
                <c:pt idx="138">
                  <c:v>1.2900854379494731</c:v>
                </c:pt>
                <c:pt idx="139">
                  <c:v>1.2276311031958496</c:v>
                </c:pt>
                <c:pt idx="140">
                  <c:v>1.2607053245328614</c:v>
                </c:pt>
                <c:pt idx="141">
                  <c:v>1.2601368732933471</c:v>
                </c:pt>
                <c:pt idx="142">
                  <c:v>1.2609391742113374</c:v>
                </c:pt>
                <c:pt idx="143">
                  <c:v>1.2822490079664393</c:v>
                </c:pt>
                <c:pt idx="144">
                  <c:v>1.2821453089073078</c:v>
                </c:pt>
                <c:pt idx="145">
                  <c:v>1.2836678971685473</c:v>
                </c:pt>
                <c:pt idx="146">
                  <c:v>1.2974595892332246</c:v>
                </c:pt>
                <c:pt idx="147">
                  <c:v>1.3006498508287236</c:v>
                </c:pt>
                <c:pt idx="148">
                  <c:v>1.3091155775392034</c:v>
                </c:pt>
                <c:pt idx="149">
                  <c:v>1.3033135996977583</c:v>
                </c:pt>
                <c:pt idx="150">
                  <c:v>1.2999421759802405</c:v>
                </c:pt>
                <c:pt idx="151">
                  <c:v>1.2998684824314104</c:v>
                </c:pt>
                <c:pt idx="152">
                  <c:v>1.3063122457531309</c:v>
                </c:pt>
                <c:pt idx="153">
                  <c:v>1.308497833146081</c:v>
                </c:pt>
                <c:pt idx="154">
                  <c:v>1.3127373869712766</c:v>
                </c:pt>
                <c:pt idx="155">
                  <c:v>1.279280579733675</c:v>
                </c:pt>
                <c:pt idx="156">
                  <c:v>1.2702192265923387</c:v>
                </c:pt>
                <c:pt idx="157">
                  <c:v>1.2663219529522194</c:v>
                </c:pt>
                <c:pt idx="158">
                  <c:v>1.2622534723880741</c:v>
                </c:pt>
                <c:pt idx="159">
                  <c:v>1.2651029357444348</c:v>
                </c:pt>
                <c:pt idx="160">
                  <c:v>1.2639020398341407</c:v>
                </c:pt>
                <c:pt idx="161">
                  <c:v>1.2693139978053842</c:v>
                </c:pt>
                <c:pt idx="162">
                  <c:v>1.2390554070778648</c:v>
                </c:pt>
                <c:pt idx="163">
                  <c:v>1.2404012482536766</c:v>
                </c:pt>
                <c:pt idx="164">
                  <c:v>1.2420898352552026</c:v>
                </c:pt>
                <c:pt idx="165">
                  <c:v>1.2370107434619162</c:v>
                </c:pt>
                <c:pt idx="166">
                  <c:v>1.1932181432116284</c:v>
                </c:pt>
                <c:pt idx="167">
                  <c:v>1.2810589912530315</c:v>
                </c:pt>
                <c:pt idx="168">
                  <c:v>1.2926720971859615</c:v>
                </c:pt>
                <c:pt idx="169">
                  <c:v>1.3069843990413046</c:v>
                </c:pt>
                <c:pt idx="170">
                  <c:v>1.316364050235066</c:v>
                </c:pt>
                <c:pt idx="171">
                  <c:v>1.3067688548542273</c:v>
                </c:pt>
                <c:pt idx="172">
                  <c:v>1.3050284067598694</c:v>
                </c:pt>
                <c:pt idx="173">
                  <c:v>1.3096233864614693</c:v>
                </c:pt>
                <c:pt idx="174">
                  <c:v>1.2897614145644225</c:v>
                </c:pt>
                <c:pt idx="175">
                  <c:v>1.289017237215937</c:v>
                </c:pt>
                <c:pt idx="176">
                  <c:v>1.2752772436764233</c:v>
                </c:pt>
                <c:pt idx="177">
                  <c:v>1.2560200766089902</c:v>
                </c:pt>
                <c:pt idx="178">
                  <c:v>1.1795688420326556</c:v>
                </c:pt>
                <c:pt idx="179">
                  <c:v>1.1773066622865374</c:v>
                </c:pt>
                <c:pt idx="180">
                  <c:v>1.1587158373208815</c:v>
                </c:pt>
                <c:pt idx="181">
                  <c:v>1.1603691118760304</c:v>
                </c:pt>
                <c:pt idx="182">
                  <c:v>1.1561707685749472</c:v>
                </c:pt>
                <c:pt idx="183">
                  <c:v>1.1426708958927538</c:v>
                </c:pt>
                <c:pt idx="184">
                  <c:v>1.1285444984555097</c:v>
                </c:pt>
                <c:pt idx="185">
                  <c:v>1.1272961128603971</c:v>
                </c:pt>
                <c:pt idx="186">
                  <c:v>1.1253815792805137</c:v>
                </c:pt>
                <c:pt idx="187">
                  <c:v>1.1235704414899417</c:v>
                </c:pt>
                <c:pt idx="188">
                  <c:v>1.1152959953798269</c:v>
                </c:pt>
                <c:pt idx="189">
                  <c:v>1.1208737153721722</c:v>
                </c:pt>
                <c:pt idx="190">
                  <c:v>1.1204718712343831</c:v>
                </c:pt>
                <c:pt idx="191">
                  <c:v>1.1182734281746409</c:v>
                </c:pt>
                <c:pt idx="192">
                  <c:v>1.120608170391139</c:v>
                </c:pt>
                <c:pt idx="193">
                  <c:v>1.0736105203631023</c:v>
                </c:pt>
                <c:pt idx="194">
                  <c:v>1.0880033402791207</c:v>
                </c:pt>
                <c:pt idx="195">
                  <c:v>1.0705934223603999</c:v>
                </c:pt>
                <c:pt idx="196">
                  <c:v>1.0975684026487593</c:v>
                </c:pt>
                <c:pt idx="197">
                  <c:v>1.0234959279791982</c:v>
                </c:pt>
                <c:pt idx="198">
                  <c:v>1.0243866458803061</c:v>
                </c:pt>
                <c:pt idx="199">
                  <c:v>1.1404704058050925</c:v>
                </c:pt>
                <c:pt idx="200">
                  <c:v>1.1070088307973935</c:v>
                </c:pt>
                <c:pt idx="201">
                  <c:v>1.096641088881128</c:v>
                </c:pt>
                <c:pt idx="202">
                  <c:v>1.1016603686376465</c:v>
                </c:pt>
                <c:pt idx="203">
                  <c:v>1.0870436677736308</c:v>
                </c:pt>
                <c:pt idx="204">
                  <c:v>1.0776196867237136</c:v>
                </c:pt>
                <c:pt idx="205">
                  <c:v>1.0872498041519449</c:v>
                </c:pt>
                <c:pt idx="206">
                  <c:v>1.0807196894652606</c:v>
                </c:pt>
                <c:pt idx="207">
                  <c:v>1.0887344422737089</c:v>
                </c:pt>
                <c:pt idx="208">
                  <c:v>1.09061431043348</c:v>
                </c:pt>
                <c:pt idx="209">
                  <c:v>1.0946713635120071</c:v>
                </c:pt>
                <c:pt idx="210">
                  <c:v>1.0979690898582766</c:v>
                </c:pt>
                <c:pt idx="211">
                  <c:v>1.0875272362586166</c:v>
                </c:pt>
                <c:pt idx="212">
                  <c:v>1.0846677022605309</c:v>
                </c:pt>
                <c:pt idx="213">
                  <c:v>1.0727205892358653</c:v>
                </c:pt>
                <c:pt idx="214">
                  <c:v>1.0741656128282953</c:v>
                </c:pt>
                <c:pt idx="215">
                  <c:v>1.1000912099728926</c:v>
                </c:pt>
                <c:pt idx="216">
                  <c:v>1.0502012328827934</c:v>
                </c:pt>
                <c:pt idx="217">
                  <c:v>1.0489704368572503</c:v>
                </c:pt>
                <c:pt idx="218">
                  <c:v>1.0506061241745652</c:v>
                </c:pt>
                <c:pt idx="219">
                  <c:v>1.0481315826479944</c:v>
                </c:pt>
                <c:pt idx="220">
                  <c:v>1.0442834121807916</c:v>
                </c:pt>
                <c:pt idx="221">
                  <c:v>1.1098920468878908</c:v>
                </c:pt>
                <c:pt idx="222">
                  <c:v>1.0973648488724077</c:v>
                </c:pt>
                <c:pt idx="223">
                  <c:v>1.1036292380592392</c:v>
                </c:pt>
                <c:pt idx="224">
                  <c:v>1.1737688685528871</c:v>
                </c:pt>
                <c:pt idx="225">
                  <c:v>1.1741944408693166</c:v>
                </c:pt>
                <c:pt idx="226">
                  <c:v>1.1775083258256021</c:v>
                </c:pt>
                <c:pt idx="227">
                  <c:v>1.1824581632461013</c:v>
                </c:pt>
                <c:pt idx="228">
                  <c:v>1.180449322639207</c:v>
                </c:pt>
                <c:pt idx="229">
                  <c:v>1.1736986739713418</c:v>
                </c:pt>
                <c:pt idx="230">
                  <c:v>1.1413371665768546</c:v>
                </c:pt>
                <c:pt idx="231">
                  <c:v>1.1341957015708568</c:v>
                </c:pt>
                <c:pt idx="232">
                  <c:v>1.1427811753412658</c:v>
                </c:pt>
                <c:pt idx="233">
                  <c:v>1.1651486468928942</c:v>
                </c:pt>
                <c:pt idx="234">
                  <c:v>1.1656591790548796</c:v>
                </c:pt>
                <c:pt idx="235">
                  <c:v>1.1252164852357798</c:v>
                </c:pt>
                <c:pt idx="236">
                  <c:v>1.1248574954213193</c:v>
                </c:pt>
                <c:pt idx="237">
                  <c:v>1.1367442906610785</c:v>
                </c:pt>
                <c:pt idx="238">
                  <c:v>1.1296515339125492</c:v>
                </c:pt>
                <c:pt idx="239">
                  <c:v>1.12830109178116</c:v>
                </c:pt>
                <c:pt idx="240">
                  <c:v>1.1310559342653075</c:v>
                </c:pt>
                <c:pt idx="241">
                  <c:v>1.14440374572232</c:v>
                </c:pt>
                <c:pt idx="242">
                  <c:v>1.127737761723185</c:v>
                </c:pt>
                <c:pt idx="243">
                  <c:v>1.128269423320801</c:v>
                </c:pt>
                <c:pt idx="244">
                  <c:v>1.1290450449180613</c:v>
                </c:pt>
                <c:pt idx="245">
                  <c:v>1.1615482435507367</c:v>
                </c:pt>
                <c:pt idx="246">
                  <c:v>1.1952417350519349</c:v>
                </c:pt>
                <c:pt idx="247">
                  <c:v>1.1935077503958531</c:v>
                </c:pt>
                <c:pt idx="248">
                  <c:v>1.1914949974432674</c:v>
                </c:pt>
                <c:pt idx="249">
                  <c:v>1.1939622667773331</c:v>
                </c:pt>
                <c:pt idx="250">
                  <c:v>1.1945595985802757</c:v>
                </c:pt>
                <c:pt idx="251">
                  <c:v>1.1852577587173903</c:v>
                </c:pt>
                <c:pt idx="252">
                  <c:v>1.2097792944667651</c:v>
                </c:pt>
                <c:pt idx="253">
                  <c:v>1.2081182938152657</c:v>
                </c:pt>
                <c:pt idx="254">
                  <c:v>1.2138691471185692</c:v>
                </c:pt>
                <c:pt idx="255">
                  <c:v>1.07749941647925</c:v>
                </c:pt>
                <c:pt idx="256">
                  <c:v>1.0715156137929001</c:v>
                </c:pt>
                <c:pt idx="257">
                  <c:v>1.0672193293922745</c:v>
                </c:pt>
                <c:pt idx="258">
                  <c:v>1.0437951539616239</c:v>
                </c:pt>
                <c:pt idx="259">
                  <c:v>1.0348063938834042</c:v>
                </c:pt>
                <c:pt idx="260">
                  <c:v>1.0488751629392314</c:v>
                </c:pt>
                <c:pt idx="261">
                  <c:v>1.049341922594017</c:v>
                </c:pt>
                <c:pt idx="262">
                  <c:v>1.0097075768357835</c:v>
                </c:pt>
                <c:pt idx="263">
                  <c:v>0.90441128432939588</c:v>
                </c:pt>
                <c:pt idx="264">
                  <c:v>0.90713001780470193</c:v>
                </c:pt>
                <c:pt idx="265">
                  <c:v>0.88940667345453606</c:v>
                </c:pt>
                <c:pt idx="266">
                  <c:v>0.88684363104349695</c:v>
                </c:pt>
                <c:pt idx="267">
                  <c:v>0.88382588389437289</c:v>
                </c:pt>
                <c:pt idx="268">
                  <c:v>0.86770733236708175</c:v>
                </c:pt>
                <c:pt idx="269">
                  <c:v>1.0827460466115306</c:v>
                </c:pt>
                <c:pt idx="270">
                  <c:v>1.0637715039888971</c:v>
                </c:pt>
                <c:pt idx="271">
                  <c:v>1.0713450320640727</c:v>
                </c:pt>
                <c:pt idx="272">
                  <c:v>1.070771934363514</c:v>
                </c:pt>
                <c:pt idx="273">
                  <c:v>1.0712244645593525</c:v>
                </c:pt>
                <c:pt idx="274">
                  <c:v>1.0730194851924841</c:v>
                </c:pt>
                <c:pt idx="275">
                  <c:v>1.0440430332480013</c:v>
                </c:pt>
                <c:pt idx="276">
                  <c:v>1.0366876737011343</c:v>
                </c:pt>
                <c:pt idx="277">
                  <c:v>1.056159598717356</c:v>
                </c:pt>
                <c:pt idx="278">
                  <c:v>1.0580985376147847</c:v>
                </c:pt>
                <c:pt idx="279">
                  <c:v>1.059323765335815</c:v>
                </c:pt>
                <c:pt idx="280">
                  <c:v>1.0815387474192959</c:v>
                </c:pt>
                <c:pt idx="281">
                  <c:v>1.0757768196641009</c:v>
                </c:pt>
                <c:pt idx="282">
                  <c:v>1.0734517005836894</c:v>
                </c:pt>
                <c:pt idx="283">
                  <c:v>1.0759681971878023</c:v>
                </c:pt>
                <c:pt idx="284">
                  <c:v>1.0562597905606692</c:v>
                </c:pt>
                <c:pt idx="285">
                  <c:v>1.0680099127879372</c:v>
                </c:pt>
                <c:pt idx="286">
                  <c:v>1.063919545744836</c:v>
                </c:pt>
                <c:pt idx="287">
                  <c:v>1.0878342557573215</c:v>
                </c:pt>
                <c:pt idx="288">
                  <c:v>1.0846286875898437</c:v>
                </c:pt>
                <c:pt idx="289">
                  <c:v>1.0625580395940857</c:v>
                </c:pt>
                <c:pt idx="290">
                  <c:v>1.0684651958511122</c:v>
                </c:pt>
                <c:pt idx="291">
                  <c:v>1.0791998118659372</c:v>
                </c:pt>
                <c:pt idx="292">
                  <c:v>1.0863865707509386</c:v>
                </c:pt>
                <c:pt idx="293">
                  <c:v>1.0848672985252519</c:v>
                </c:pt>
                <c:pt idx="294">
                  <c:v>1.0868403639542252</c:v>
                </c:pt>
                <c:pt idx="295">
                  <c:v>1.0847501392388861</c:v>
                </c:pt>
                <c:pt idx="296">
                  <c:v>1.0883033956305328</c:v>
                </c:pt>
                <c:pt idx="297">
                  <c:v>1.0903512709049954</c:v>
                </c:pt>
                <c:pt idx="298">
                  <c:v>1.0927767284720327</c:v>
                </c:pt>
                <c:pt idx="299">
                  <c:v>1.090274884856901</c:v>
                </c:pt>
                <c:pt idx="300">
                  <c:v>1.0900760833443994</c:v>
                </c:pt>
                <c:pt idx="301">
                  <c:v>1.0974960102804552</c:v>
                </c:pt>
                <c:pt idx="302">
                  <c:v>1.0954710925048372</c:v>
                </c:pt>
                <c:pt idx="303">
                  <c:v>1.1005303882885253</c:v>
                </c:pt>
                <c:pt idx="304">
                  <c:v>1.0994712171001717</c:v>
                </c:pt>
                <c:pt idx="305">
                  <c:v>1.0980217252748632</c:v>
                </c:pt>
                <c:pt idx="306">
                  <c:v>1.1077938390956774</c:v>
                </c:pt>
                <c:pt idx="307">
                  <c:v>1.1079587836028211</c:v>
                </c:pt>
                <c:pt idx="308">
                  <c:v>1.1084327736672632</c:v>
                </c:pt>
                <c:pt idx="309">
                  <c:v>1.107893833537732</c:v>
                </c:pt>
                <c:pt idx="310">
                  <c:v>1.1062891105608721</c:v>
                </c:pt>
                <c:pt idx="311">
                  <c:v>1.0934872842651759</c:v>
                </c:pt>
                <c:pt idx="312">
                  <c:v>1.0985918720598502</c:v>
                </c:pt>
                <c:pt idx="313">
                  <c:v>1.1047429554331532</c:v>
                </c:pt>
                <c:pt idx="314">
                  <c:v>1.0856827845281054</c:v>
                </c:pt>
                <c:pt idx="315">
                  <c:v>1.0854484493189616</c:v>
                </c:pt>
                <c:pt idx="316">
                  <c:v>1.085655077458844</c:v>
                </c:pt>
                <c:pt idx="317">
                  <c:v>1.0847565414088363</c:v>
                </c:pt>
                <c:pt idx="318">
                  <c:v>1.0845047546251423</c:v>
                </c:pt>
                <c:pt idx="319">
                  <c:v>1.0872342092422571</c:v>
                </c:pt>
                <c:pt idx="320">
                  <c:v>1.0883242396359618</c:v>
                </c:pt>
                <c:pt idx="321">
                  <c:v>1.0843015042234723</c:v>
                </c:pt>
                <c:pt idx="322">
                  <c:v>1.0840105603032788</c:v>
                </c:pt>
                <c:pt idx="323">
                  <c:v>1.0691462763422301</c:v>
                </c:pt>
                <c:pt idx="324">
                  <c:v>1.0689145019776269</c:v>
                </c:pt>
                <c:pt idx="325">
                  <c:v>1.0856846885627622</c:v>
                </c:pt>
                <c:pt idx="326">
                  <c:v>1.0844842398122581</c:v>
                </c:pt>
                <c:pt idx="327">
                  <c:v>1.0827562316192527</c:v>
                </c:pt>
                <c:pt idx="328">
                  <c:v>1.0851503586591749</c:v>
                </c:pt>
                <c:pt idx="329">
                  <c:v>1.0925818634844358</c:v>
                </c:pt>
                <c:pt idx="330">
                  <c:v>1.0902734876465843</c:v>
                </c:pt>
                <c:pt idx="331">
                  <c:v>1.0875322271610155</c:v>
                </c:pt>
                <c:pt idx="332">
                  <c:v>1.0937107039967457</c:v>
                </c:pt>
                <c:pt idx="333">
                  <c:v>1.0948103576335166</c:v>
                </c:pt>
                <c:pt idx="334">
                  <c:v>1.0964508126560895</c:v>
                </c:pt>
                <c:pt idx="335">
                  <c:v>1.088250097949123</c:v>
                </c:pt>
                <c:pt idx="336">
                  <c:v>1.0806552896071782</c:v>
                </c:pt>
                <c:pt idx="337">
                  <c:v>1.0809798129957313</c:v>
                </c:pt>
                <c:pt idx="338">
                  <c:v>1.0816946891861856</c:v>
                </c:pt>
                <c:pt idx="339">
                  <c:v>1.0817095966852639</c:v>
                </c:pt>
                <c:pt idx="340">
                  <c:v>1.0947528528019932</c:v>
                </c:pt>
                <c:pt idx="341">
                  <c:v>1.1032129152861712</c:v>
                </c:pt>
                <c:pt idx="342">
                  <c:v>1.1023952748914594</c:v>
                </c:pt>
                <c:pt idx="343">
                  <c:v>1.1020970169691917</c:v>
                </c:pt>
                <c:pt idx="344">
                  <c:v>1.102566898909408</c:v>
                </c:pt>
                <c:pt idx="345">
                  <c:v>1.1616079222149991</c:v>
                </c:pt>
                <c:pt idx="346">
                  <c:v>1.152358676647615</c:v>
                </c:pt>
                <c:pt idx="347">
                  <c:v>1.1520934979796087</c:v>
                </c:pt>
                <c:pt idx="348">
                  <c:v>1.1672435961756247</c:v>
                </c:pt>
                <c:pt idx="349">
                  <c:v>1.1757507130261187</c:v>
                </c:pt>
                <c:pt idx="350">
                  <c:v>1.1750131978392098</c:v>
                </c:pt>
                <c:pt idx="351">
                  <c:v>1.1773451900638454</c:v>
                </c:pt>
                <c:pt idx="352">
                  <c:v>1.2023105999838493</c:v>
                </c:pt>
                <c:pt idx="353">
                  <c:v>1.2936142193579874</c:v>
                </c:pt>
                <c:pt idx="354">
                  <c:v>1.2920755839337335</c:v>
                </c:pt>
                <c:pt idx="355">
                  <c:v>1.326652014823994</c:v>
                </c:pt>
                <c:pt idx="356">
                  <c:v>1.3253280845018658</c:v>
                </c:pt>
                <c:pt idx="357">
                  <c:v>1.3287394525791751</c:v>
                </c:pt>
                <c:pt idx="358">
                  <c:v>1.3388938912498602</c:v>
                </c:pt>
                <c:pt idx="359">
                  <c:v>1.2500481508846006</c:v>
                </c:pt>
                <c:pt idx="360">
                  <c:v>1.2813953919438354</c:v>
                </c:pt>
                <c:pt idx="361">
                  <c:v>1.2819798050050399</c:v>
                </c:pt>
                <c:pt idx="362">
                  <c:v>1.2823554948767579</c:v>
                </c:pt>
                <c:pt idx="363">
                  <c:v>1.3285893270528775</c:v>
                </c:pt>
                <c:pt idx="364">
                  <c:v>1.3206648330701432</c:v>
                </c:pt>
                <c:pt idx="365">
                  <c:v>1.3834678004235552</c:v>
                </c:pt>
                <c:pt idx="366">
                  <c:v>1.3926755019919277</c:v>
                </c:pt>
                <c:pt idx="367">
                  <c:v>1.3905835917841995</c:v>
                </c:pt>
                <c:pt idx="368">
                  <c:v>1.3947985432570242</c:v>
                </c:pt>
                <c:pt idx="369">
                  <c:v>1.3940027614657955</c:v>
                </c:pt>
                <c:pt idx="370">
                  <c:v>1.538166117996437</c:v>
                </c:pt>
                <c:pt idx="371">
                  <c:v>1.5492715315624581</c:v>
                </c:pt>
                <c:pt idx="372">
                  <c:v>1.5453136119677771</c:v>
                </c:pt>
                <c:pt idx="373">
                  <c:v>1.5572373149875254</c:v>
                </c:pt>
                <c:pt idx="374">
                  <c:v>1.5798684865559243</c:v>
                </c:pt>
                <c:pt idx="375">
                  <c:v>1.5716055707399532</c:v>
                </c:pt>
                <c:pt idx="376">
                  <c:v>1.5993306892568639</c:v>
                </c:pt>
                <c:pt idx="377">
                  <c:v>1.6005881673832512</c:v>
                </c:pt>
                <c:pt idx="378">
                  <c:v>1.5994469150178268</c:v>
                </c:pt>
                <c:pt idx="379">
                  <c:v>1.6019471904897633</c:v>
                </c:pt>
                <c:pt idx="380">
                  <c:v>1.6030690907036689</c:v>
                </c:pt>
                <c:pt idx="381">
                  <c:v>1.6011499629010295</c:v>
                </c:pt>
                <c:pt idx="382">
                  <c:v>1.6094614260291613</c:v>
                </c:pt>
                <c:pt idx="383">
                  <c:v>1.6143880927870937</c:v>
                </c:pt>
                <c:pt idx="384">
                  <c:v>1.6147239472462396</c:v>
                </c:pt>
                <c:pt idx="385">
                  <c:v>1.6124815572365798</c:v>
                </c:pt>
                <c:pt idx="386">
                  <c:v>1.615336523178726</c:v>
                </c:pt>
                <c:pt idx="387">
                  <c:v>1.6271643004260541</c:v>
                </c:pt>
                <c:pt idx="388">
                  <c:v>1.6263023769747071</c:v>
                </c:pt>
                <c:pt idx="389">
                  <c:v>1.6263539445398827</c:v>
                </c:pt>
                <c:pt idx="390">
                  <c:v>1.6231488737575737</c:v>
                </c:pt>
                <c:pt idx="391">
                  <c:v>1.6228673240826796</c:v>
                </c:pt>
                <c:pt idx="392">
                  <c:v>1.6373128149358447</c:v>
                </c:pt>
                <c:pt idx="393">
                  <c:v>1.6458538338549651</c:v>
                </c:pt>
                <c:pt idx="394">
                  <c:v>1.6410562331690541</c:v>
                </c:pt>
                <c:pt idx="395">
                  <c:v>1.6514334802601178</c:v>
                </c:pt>
                <c:pt idx="396">
                  <c:v>1.652564946748228</c:v>
                </c:pt>
                <c:pt idx="397">
                  <c:v>1.6531778673031814</c:v>
                </c:pt>
                <c:pt idx="398">
                  <c:v>1.6566998763842211</c:v>
                </c:pt>
                <c:pt idx="399">
                  <c:v>1.6622909549350846</c:v>
                </c:pt>
                <c:pt idx="400">
                  <c:v>1.6726716679648501</c:v>
                </c:pt>
                <c:pt idx="401">
                  <c:v>1.6687614116894309</c:v>
                </c:pt>
                <c:pt idx="402">
                  <c:v>1.6697238175822064</c:v>
                </c:pt>
                <c:pt idx="403">
                  <c:v>1.6640058672396361</c:v>
                </c:pt>
                <c:pt idx="404">
                  <c:v>1.6684822346091697</c:v>
                </c:pt>
                <c:pt idx="405">
                  <c:v>1.6681862154948024</c:v>
                </c:pt>
                <c:pt idx="406">
                  <c:v>1.6672830523455306</c:v>
                </c:pt>
                <c:pt idx="407">
                  <c:v>1.6635158184496348</c:v>
                </c:pt>
                <c:pt idx="408">
                  <c:v>1.6623735542512617</c:v>
                </c:pt>
                <c:pt idx="409">
                  <c:v>1.662757916338149</c:v>
                </c:pt>
                <c:pt idx="410">
                  <c:v>1.6639549654405852</c:v>
                </c:pt>
                <c:pt idx="411">
                  <c:v>1.6789558766135291</c:v>
                </c:pt>
                <c:pt idx="412">
                  <c:v>1.6752962758437975</c:v>
                </c:pt>
                <c:pt idx="413">
                  <c:v>1.6795325495163975</c:v>
                </c:pt>
                <c:pt idx="414">
                  <c:v>1.6857958545486396</c:v>
                </c:pt>
                <c:pt idx="415">
                  <c:v>1.667296526064129</c:v>
                </c:pt>
                <c:pt idx="416">
                  <c:v>1.6731525838962891</c:v>
                </c:pt>
                <c:pt idx="417">
                  <c:v>1.6751254266415023</c:v>
                </c:pt>
                <c:pt idx="418">
                  <c:v>1.6643968955649393</c:v>
                </c:pt>
                <c:pt idx="419">
                  <c:v>1.6760156452599344</c:v>
                </c:pt>
              </c:numCache>
            </c:numRef>
          </c:val>
          <c:smooth val="0"/>
          <c:extLst>
            <c:ext xmlns:c16="http://schemas.microsoft.com/office/drawing/2014/chart" uri="{C3380CC4-5D6E-409C-BE32-E72D297353CC}">
              <c16:uniqueId val="{00000003-4D81-4025-9A76-2E87C81F7AC8}"/>
            </c:ext>
          </c:extLst>
        </c:ser>
        <c:dLbls>
          <c:showLegendKey val="0"/>
          <c:showVal val="0"/>
          <c:showCatName val="0"/>
          <c:showSerName val="0"/>
          <c:showPercent val="0"/>
          <c:showBubbleSize val="0"/>
        </c:dLbls>
        <c:smooth val="0"/>
        <c:axId val="161779791"/>
        <c:axId val="161780271"/>
      </c:lineChart>
      <c:dateAx>
        <c:axId val="161779791"/>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1780271"/>
        <c:crosses val="autoZero"/>
        <c:auto val="1"/>
        <c:lblOffset val="100"/>
        <c:baseTimeUnit val="days"/>
      </c:dateAx>
      <c:valAx>
        <c:axId val="161780271"/>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177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s-AR"/>
              <a:t>BBAR/Bancos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AR"/>
        </a:p>
      </c:txPr>
    </c:title>
    <c:autoTitleDeleted val="0"/>
    <c:plotArea>
      <c:layout/>
      <c:lineChart>
        <c:grouping val="standard"/>
        <c:varyColors val="0"/>
        <c:ser>
          <c:idx val="0"/>
          <c:order val="0"/>
          <c:tx>
            <c:v>BBAR/Bancos</c:v>
          </c:tx>
          <c:spPr>
            <a:ln w="22225" cap="rnd" cmpd="sng" algn="ctr">
              <a:solidFill>
                <a:schemeClr val="accent1"/>
              </a:solidFill>
              <a:round/>
            </a:ln>
            <a:effectLst/>
          </c:spPr>
          <c:marker>
            <c:symbol val="none"/>
          </c:marker>
          <c:cat>
            <c:numRef>
              <c:f>'Indice Bancos'!$AO$6:$AO$505</c:f>
              <c:numCache>
                <c:formatCode>m/d/yyyy</c:formatCode>
                <c:ptCount val="500"/>
                <c:pt idx="0">
                  <c:v>42741</c:v>
                </c:pt>
                <c:pt idx="1">
                  <c:v>42748</c:v>
                </c:pt>
                <c:pt idx="2">
                  <c:v>42755</c:v>
                </c:pt>
                <c:pt idx="3">
                  <c:v>42762</c:v>
                </c:pt>
                <c:pt idx="4">
                  <c:v>42769</c:v>
                </c:pt>
                <c:pt idx="5">
                  <c:v>42776</c:v>
                </c:pt>
                <c:pt idx="6">
                  <c:v>42783</c:v>
                </c:pt>
                <c:pt idx="7">
                  <c:v>42790</c:v>
                </c:pt>
                <c:pt idx="8">
                  <c:v>42797</c:v>
                </c:pt>
                <c:pt idx="9">
                  <c:v>42804</c:v>
                </c:pt>
                <c:pt idx="10">
                  <c:v>42811</c:v>
                </c:pt>
                <c:pt idx="11">
                  <c:v>42818</c:v>
                </c:pt>
                <c:pt idx="12">
                  <c:v>42825</c:v>
                </c:pt>
                <c:pt idx="13">
                  <c:v>42832</c:v>
                </c:pt>
                <c:pt idx="14">
                  <c:v>42839</c:v>
                </c:pt>
                <c:pt idx="15">
                  <c:v>42846</c:v>
                </c:pt>
                <c:pt idx="16">
                  <c:v>42853</c:v>
                </c:pt>
                <c:pt idx="17">
                  <c:v>42860</c:v>
                </c:pt>
                <c:pt idx="18">
                  <c:v>42867</c:v>
                </c:pt>
                <c:pt idx="19">
                  <c:v>42874</c:v>
                </c:pt>
                <c:pt idx="20">
                  <c:v>42881</c:v>
                </c:pt>
                <c:pt idx="21">
                  <c:v>42888</c:v>
                </c:pt>
                <c:pt idx="22">
                  <c:v>42895</c:v>
                </c:pt>
                <c:pt idx="23">
                  <c:v>42902</c:v>
                </c:pt>
                <c:pt idx="24">
                  <c:v>42909</c:v>
                </c:pt>
                <c:pt idx="25">
                  <c:v>42916</c:v>
                </c:pt>
                <c:pt idx="26">
                  <c:v>42923</c:v>
                </c:pt>
                <c:pt idx="27">
                  <c:v>42930</c:v>
                </c:pt>
                <c:pt idx="28">
                  <c:v>42937</c:v>
                </c:pt>
                <c:pt idx="29">
                  <c:v>42944</c:v>
                </c:pt>
                <c:pt idx="30">
                  <c:v>42951</c:v>
                </c:pt>
                <c:pt idx="31">
                  <c:v>42958</c:v>
                </c:pt>
                <c:pt idx="32">
                  <c:v>42965</c:v>
                </c:pt>
                <c:pt idx="33">
                  <c:v>42972</c:v>
                </c:pt>
                <c:pt idx="34">
                  <c:v>42979</c:v>
                </c:pt>
                <c:pt idx="35">
                  <c:v>42986</c:v>
                </c:pt>
                <c:pt idx="36">
                  <c:v>42993</c:v>
                </c:pt>
                <c:pt idx="37">
                  <c:v>43000</c:v>
                </c:pt>
                <c:pt idx="38">
                  <c:v>43007</c:v>
                </c:pt>
                <c:pt idx="39">
                  <c:v>43014</c:v>
                </c:pt>
                <c:pt idx="40">
                  <c:v>43021</c:v>
                </c:pt>
                <c:pt idx="41">
                  <c:v>43028</c:v>
                </c:pt>
                <c:pt idx="42">
                  <c:v>43035</c:v>
                </c:pt>
                <c:pt idx="43">
                  <c:v>43042</c:v>
                </c:pt>
                <c:pt idx="44">
                  <c:v>43049</c:v>
                </c:pt>
                <c:pt idx="45">
                  <c:v>43056</c:v>
                </c:pt>
                <c:pt idx="46">
                  <c:v>43063</c:v>
                </c:pt>
                <c:pt idx="47">
                  <c:v>43070</c:v>
                </c:pt>
                <c:pt idx="48">
                  <c:v>43077</c:v>
                </c:pt>
                <c:pt idx="49">
                  <c:v>43084</c:v>
                </c:pt>
                <c:pt idx="50">
                  <c:v>43091</c:v>
                </c:pt>
                <c:pt idx="51">
                  <c:v>43098</c:v>
                </c:pt>
                <c:pt idx="52">
                  <c:v>43105</c:v>
                </c:pt>
                <c:pt idx="53">
                  <c:v>43112</c:v>
                </c:pt>
                <c:pt idx="54">
                  <c:v>43119</c:v>
                </c:pt>
                <c:pt idx="55">
                  <c:v>43126</c:v>
                </c:pt>
                <c:pt idx="56">
                  <c:v>43133</c:v>
                </c:pt>
                <c:pt idx="57">
                  <c:v>43140</c:v>
                </c:pt>
                <c:pt idx="58">
                  <c:v>43147</c:v>
                </c:pt>
                <c:pt idx="59">
                  <c:v>43154</c:v>
                </c:pt>
                <c:pt idx="60">
                  <c:v>43161</c:v>
                </c:pt>
                <c:pt idx="61">
                  <c:v>43168</c:v>
                </c:pt>
                <c:pt idx="62">
                  <c:v>43175</c:v>
                </c:pt>
                <c:pt idx="63">
                  <c:v>43182</c:v>
                </c:pt>
                <c:pt idx="64">
                  <c:v>43189</c:v>
                </c:pt>
                <c:pt idx="65">
                  <c:v>43196</c:v>
                </c:pt>
                <c:pt idx="66">
                  <c:v>43203</c:v>
                </c:pt>
                <c:pt idx="67">
                  <c:v>43210</c:v>
                </c:pt>
                <c:pt idx="68">
                  <c:v>43217</c:v>
                </c:pt>
                <c:pt idx="69">
                  <c:v>43224</c:v>
                </c:pt>
                <c:pt idx="70">
                  <c:v>43231</c:v>
                </c:pt>
                <c:pt idx="71">
                  <c:v>43238</c:v>
                </c:pt>
                <c:pt idx="72">
                  <c:v>43245</c:v>
                </c:pt>
                <c:pt idx="73">
                  <c:v>43252</c:v>
                </c:pt>
                <c:pt idx="74">
                  <c:v>43259</c:v>
                </c:pt>
                <c:pt idx="75">
                  <c:v>43266</c:v>
                </c:pt>
                <c:pt idx="76">
                  <c:v>43273</c:v>
                </c:pt>
                <c:pt idx="77">
                  <c:v>43280</c:v>
                </c:pt>
                <c:pt idx="78">
                  <c:v>43287</c:v>
                </c:pt>
                <c:pt idx="79">
                  <c:v>43294</c:v>
                </c:pt>
                <c:pt idx="80">
                  <c:v>43301</c:v>
                </c:pt>
                <c:pt idx="81">
                  <c:v>43308</c:v>
                </c:pt>
                <c:pt idx="82">
                  <c:v>43315</c:v>
                </c:pt>
                <c:pt idx="83">
                  <c:v>43322</c:v>
                </c:pt>
                <c:pt idx="84">
                  <c:v>43329</c:v>
                </c:pt>
                <c:pt idx="85">
                  <c:v>43336</c:v>
                </c:pt>
                <c:pt idx="86">
                  <c:v>43343</c:v>
                </c:pt>
                <c:pt idx="87">
                  <c:v>43350</c:v>
                </c:pt>
                <c:pt idx="88">
                  <c:v>43357</c:v>
                </c:pt>
                <c:pt idx="89">
                  <c:v>43364</c:v>
                </c:pt>
                <c:pt idx="90">
                  <c:v>43371</c:v>
                </c:pt>
                <c:pt idx="91">
                  <c:v>43378</c:v>
                </c:pt>
                <c:pt idx="92">
                  <c:v>43385</c:v>
                </c:pt>
                <c:pt idx="93">
                  <c:v>43392</c:v>
                </c:pt>
                <c:pt idx="94">
                  <c:v>43399</c:v>
                </c:pt>
                <c:pt idx="95">
                  <c:v>43406</c:v>
                </c:pt>
                <c:pt idx="96">
                  <c:v>43413</c:v>
                </c:pt>
                <c:pt idx="97">
                  <c:v>43420</c:v>
                </c:pt>
                <c:pt idx="98">
                  <c:v>43427</c:v>
                </c:pt>
                <c:pt idx="99">
                  <c:v>43434</c:v>
                </c:pt>
                <c:pt idx="100">
                  <c:v>43441</c:v>
                </c:pt>
                <c:pt idx="101">
                  <c:v>43448</c:v>
                </c:pt>
                <c:pt idx="102">
                  <c:v>43455</c:v>
                </c:pt>
                <c:pt idx="103">
                  <c:v>43462</c:v>
                </c:pt>
                <c:pt idx="104">
                  <c:v>43469</c:v>
                </c:pt>
                <c:pt idx="105">
                  <c:v>43476</c:v>
                </c:pt>
                <c:pt idx="106">
                  <c:v>43483</c:v>
                </c:pt>
                <c:pt idx="107">
                  <c:v>43490</c:v>
                </c:pt>
                <c:pt idx="108">
                  <c:v>43497</c:v>
                </c:pt>
                <c:pt idx="109">
                  <c:v>43504</c:v>
                </c:pt>
                <c:pt idx="110">
                  <c:v>43511</c:v>
                </c:pt>
                <c:pt idx="111">
                  <c:v>43518</c:v>
                </c:pt>
                <c:pt idx="112">
                  <c:v>43525</c:v>
                </c:pt>
                <c:pt idx="113">
                  <c:v>43532</c:v>
                </c:pt>
                <c:pt idx="114">
                  <c:v>43539</c:v>
                </c:pt>
                <c:pt idx="115">
                  <c:v>43546</c:v>
                </c:pt>
                <c:pt idx="116">
                  <c:v>43553</c:v>
                </c:pt>
                <c:pt idx="117">
                  <c:v>43560</c:v>
                </c:pt>
                <c:pt idx="118">
                  <c:v>43567</c:v>
                </c:pt>
                <c:pt idx="119">
                  <c:v>43574</c:v>
                </c:pt>
                <c:pt idx="120">
                  <c:v>43581</c:v>
                </c:pt>
                <c:pt idx="121">
                  <c:v>43588</c:v>
                </c:pt>
                <c:pt idx="122">
                  <c:v>43595</c:v>
                </c:pt>
                <c:pt idx="123">
                  <c:v>43602</c:v>
                </c:pt>
                <c:pt idx="124">
                  <c:v>43609</c:v>
                </c:pt>
                <c:pt idx="125">
                  <c:v>43616</c:v>
                </c:pt>
                <c:pt idx="126">
                  <c:v>43623</c:v>
                </c:pt>
                <c:pt idx="127">
                  <c:v>43630</c:v>
                </c:pt>
                <c:pt idx="128">
                  <c:v>43637</c:v>
                </c:pt>
                <c:pt idx="129">
                  <c:v>43644</c:v>
                </c:pt>
                <c:pt idx="130">
                  <c:v>43651</c:v>
                </c:pt>
                <c:pt idx="131">
                  <c:v>43658</c:v>
                </c:pt>
                <c:pt idx="132">
                  <c:v>43665</c:v>
                </c:pt>
                <c:pt idx="133">
                  <c:v>43672</c:v>
                </c:pt>
                <c:pt idx="134">
                  <c:v>43679</c:v>
                </c:pt>
                <c:pt idx="135">
                  <c:v>43686</c:v>
                </c:pt>
                <c:pt idx="136">
                  <c:v>43693</c:v>
                </c:pt>
                <c:pt idx="137">
                  <c:v>43700</c:v>
                </c:pt>
                <c:pt idx="138">
                  <c:v>43707</c:v>
                </c:pt>
                <c:pt idx="139">
                  <c:v>43714</c:v>
                </c:pt>
                <c:pt idx="140">
                  <c:v>43721</c:v>
                </c:pt>
                <c:pt idx="141">
                  <c:v>43728</c:v>
                </c:pt>
                <c:pt idx="142">
                  <c:v>43735</c:v>
                </c:pt>
                <c:pt idx="143">
                  <c:v>43742</c:v>
                </c:pt>
                <c:pt idx="144">
                  <c:v>43749</c:v>
                </c:pt>
                <c:pt idx="145">
                  <c:v>43756</c:v>
                </c:pt>
                <c:pt idx="146">
                  <c:v>43763</c:v>
                </c:pt>
                <c:pt idx="147">
                  <c:v>43770</c:v>
                </c:pt>
                <c:pt idx="148">
                  <c:v>43777</c:v>
                </c:pt>
                <c:pt idx="149">
                  <c:v>43784</c:v>
                </c:pt>
                <c:pt idx="150">
                  <c:v>43791</c:v>
                </c:pt>
                <c:pt idx="151">
                  <c:v>43798</c:v>
                </c:pt>
                <c:pt idx="152">
                  <c:v>43805</c:v>
                </c:pt>
                <c:pt idx="153">
                  <c:v>43812</c:v>
                </c:pt>
                <c:pt idx="154">
                  <c:v>43819</c:v>
                </c:pt>
                <c:pt idx="155">
                  <c:v>43826</c:v>
                </c:pt>
                <c:pt idx="156">
                  <c:v>43833</c:v>
                </c:pt>
                <c:pt idx="157">
                  <c:v>43840</c:v>
                </c:pt>
                <c:pt idx="158">
                  <c:v>43847</c:v>
                </c:pt>
                <c:pt idx="159">
                  <c:v>43854</c:v>
                </c:pt>
                <c:pt idx="160">
                  <c:v>43861</c:v>
                </c:pt>
                <c:pt idx="161">
                  <c:v>43868</c:v>
                </c:pt>
                <c:pt idx="162">
                  <c:v>43875</c:v>
                </c:pt>
                <c:pt idx="163">
                  <c:v>43882</c:v>
                </c:pt>
                <c:pt idx="164">
                  <c:v>43889</c:v>
                </c:pt>
                <c:pt idx="165">
                  <c:v>43896</c:v>
                </c:pt>
                <c:pt idx="166">
                  <c:v>43903</c:v>
                </c:pt>
                <c:pt idx="167">
                  <c:v>43910</c:v>
                </c:pt>
                <c:pt idx="168">
                  <c:v>43917</c:v>
                </c:pt>
                <c:pt idx="169">
                  <c:v>43924</c:v>
                </c:pt>
                <c:pt idx="170">
                  <c:v>43931</c:v>
                </c:pt>
                <c:pt idx="171">
                  <c:v>43938</c:v>
                </c:pt>
                <c:pt idx="172">
                  <c:v>43945</c:v>
                </c:pt>
                <c:pt idx="173">
                  <c:v>43952</c:v>
                </c:pt>
                <c:pt idx="174">
                  <c:v>43959</c:v>
                </c:pt>
                <c:pt idx="175">
                  <c:v>43966</c:v>
                </c:pt>
                <c:pt idx="176">
                  <c:v>43973</c:v>
                </c:pt>
                <c:pt idx="177">
                  <c:v>43980</c:v>
                </c:pt>
                <c:pt idx="178">
                  <c:v>43987</c:v>
                </c:pt>
                <c:pt idx="179">
                  <c:v>43994</c:v>
                </c:pt>
                <c:pt idx="180">
                  <c:v>44001</c:v>
                </c:pt>
                <c:pt idx="181">
                  <c:v>44008</c:v>
                </c:pt>
                <c:pt idx="182">
                  <c:v>44015</c:v>
                </c:pt>
                <c:pt idx="183">
                  <c:v>44022</c:v>
                </c:pt>
                <c:pt idx="184">
                  <c:v>44029</c:v>
                </c:pt>
                <c:pt idx="185">
                  <c:v>44036</c:v>
                </c:pt>
                <c:pt idx="186">
                  <c:v>44043</c:v>
                </c:pt>
                <c:pt idx="187">
                  <c:v>44050</c:v>
                </c:pt>
                <c:pt idx="188">
                  <c:v>44057</c:v>
                </c:pt>
                <c:pt idx="189">
                  <c:v>44064</c:v>
                </c:pt>
                <c:pt idx="190">
                  <c:v>44071</c:v>
                </c:pt>
                <c:pt idx="191">
                  <c:v>44078</c:v>
                </c:pt>
                <c:pt idx="192">
                  <c:v>44085</c:v>
                </c:pt>
                <c:pt idx="193">
                  <c:v>44092</c:v>
                </c:pt>
                <c:pt idx="194">
                  <c:v>44099</c:v>
                </c:pt>
                <c:pt idx="195">
                  <c:v>44106</c:v>
                </c:pt>
                <c:pt idx="196">
                  <c:v>44113</c:v>
                </c:pt>
                <c:pt idx="197">
                  <c:v>44120</c:v>
                </c:pt>
                <c:pt idx="198">
                  <c:v>44127</c:v>
                </c:pt>
                <c:pt idx="199">
                  <c:v>44134</c:v>
                </c:pt>
                <c:pt idx="200">
                  <c:v>44141</c:v>
                </c:pt>
                <c:pt idx="201">
                  <c:v>44148</c:v>
                </c:pt>
                <c:pt idx="202">
                  <c:v>44155</c:v>
                </c:pt>
                <c:pt idx="203">
                  <c:v>44162</c:v>
                </c:pt>
                <c:pt idx="204">
                  <c:v>44169</c:v>
                </c:pt>
                <c:pt idx="205">
                  <c:v>44176</c:v>
                </c:pt>
                <c:pt idx="206">
                  <c:v>44183</c:v>
                </c:pt>
                <c:pt idx="207">
                  <c:v>44190</c:v>
                </c:pt>
                <c:pt idx="208">
                  <c:v>44197</c:v>
                </c:pt>
                <c:pt idx="209">
                  <c:v>44204</c:v>
                </c:pt>
                <c:pt idx="210">
                  <c:v>44211</c:v>
                </c:pt>
                <c:pt idx="211">
                  <c:v>44218</c:v>
                </c:pt>
                <c:pt idx="212">
                  <c:v>44225</c:v>
                </c:pt>
                <c:pt idx="213">
                  <c:v>44232</c:v>
                </c:pt>
                <c:pt idx="214">
                  <c:v>44239</c:v>
                </c:pt>
                <c:pt idx="215">
                  <c:v>44246</c:v>
                </c:pt>
                <c:pt idx="216">
                  <c:v>44253</c:v>
                </c:pt>
                <c:pt idx="217">
                  <c:v>44260</c:v>
                </c:pt>
                <c:pt idx="218">
                  <c:v>44267</c:v>
                </c:pt>
                <c:pt idx="219">
                  <c:v>44274</c:v>
                </c:pt>
                <c:pt idx="220">
                  <c:v>44281</c:v>
                </c:pt>
                <c:pt idx="221">
                  <c:v>44288</c:v>
                </c:pt>
                <c:pt idx="222">
                  <c:v>44295</c:v>
                </c:pt>
                <c:pt idx="223">
                  <c:v>44302</c:v>
                </c:pt>
                <c:pt idx="224">
                  <c:v>44309</c:v>
                </c:pt>
                <c:pt idx="225">
                  <c:v>44316</c:v>
                </c:pt>
                <c:pt idx="226">
                  <c:v>44323</c:v>
                </c:pt>
                <c:pt idx="227">
                  <c:v>44330</c:v>
                </c:pt>
                <c:pt idx="228">
                  <c:v>44337</c:v>
                </c:pt>
                <c:pt idx="229">
                  <c:v>44344</c:v>
                </c:pt>
                <c:pt idx="230">
                  <c:v>44351</c:v>
                </c:pt>
                <c:pt idx="231">
                  <c:v>44358</c:v>
                </c:pt>
                <c:pt idx="232">
                  <c:v>44365</c:v>
                </c:pt>
                <c:pt idx="233">
                  <c:v>44372</c:v>
                </c:pt>
                <c:pt idx="234">
                  <c:v>44379</c:v>
                </c:pt>
                <c:pt idx="235">
                  <c:v>44386</c:v>
                </c:pt>
                <c:pt idx="236">
                  <c:v>44393</c:v>
                </c:pt>
                <c:pt idx="237">
                  <c:v>44400</c:v>
                </c:pt>
                <c:pt idx="238">
                  <c:v>44407</c:v>
                </c:pt>
                <c:pt idx="239">
                  <c:v>44414</c:v>
                </c:pt>
                <c:pt idx="240">
                  <c:v>44421</c:v>
                </c:pt>
                <c:pt idx="241">
                  <c:v>44428</c:v>
                </c:pt>
                <c:pt idx="242">
                  <c:v>44435</c:v>
                </c:pt>
                <c:pt idx="243">
                  <c:v>44442</c:v>
                </c:pt>
                <c:pt idx="244">
                  <c:v>44449</c:v>
                </c:pt>
                <c:pt idx="245">
                  <c:v>44456</c:v>
                </c:pt>
                <c:pt idx="246">
                  <c:v>44463</c:v>
                </c:pt>
                <c:pt idx="247">
                  <c:v>44470</c:v>
                </c:pt>
                <c:pt idx="248">
                  <c:v>44477</c:v>
                </c:pt>
                <c:pt idx="249">
                  <c:v>44484</c:v>
                </c:pt>
                <c:pt idx="250">
                  <c:v>44491</c:v>
                </c:pt>
                <c:pt idx="251">
                  <c:v>44498</c:v>
                </c:pt>
                <c:pt idx="252">
                  <c:v>44505</c:v>
                </c:pt>
                <c:pt idx="253">
                  <c:v>44512</c:v>
                </c:pt>
                <c:pt idx="254">
                  <c:v>44519</c:v>
                </c:pt>
                <c:pt idx="255">
                  <c:v>44526</c:v>
                </c:pt>
                <c:pt idx="256">
                  <c:v>44533</c:v>
                </c:pt>
                <c:pt idx="257">
                  <c:v>44540</c:v>
                </c:pt>
                <c:pt idx="258">
                  <c:v>44547</c:v>
                </c:pt>
                <c:pt idx="259">
                  <c:v>44554</c:v>
                </c:pt>
                <c:pt idx="260">
                  <c:v>44561</c:v>
                </c:pt>
                <c:pt idx="261">
                  <c:v>44568</c:v>
                </c:pt>
                <c:pt idx="262">
                  <c:v>44575</c:v>
                </c:pt>
                <c:pt idx="263">
                  <c:v>44582</c:v>
                </c:pt>
                <c:pt idx="264">
                  <c:v>44589</c:v>
                </c:pt>
                <c:pt idx="265">
                  <c:v>44596</c:v>
                </c:pt>
                <c:pt idx="266">
                  <c:v>44603</c:v>
                </c:pt>
                <c:pt idx="267">
                  <c:v>44610</c:v>
                </c:pt>
                <c:pt idx="268">
                  <c:v>44617</c:v>
                </c:pt>
                <c:pt idx="269">
                  <c:v>44624</c:v>
                </c:pt>
                <c:pt idx="270">
                  <c:v>44631</c:v>
                </c:pt>
                <c:pt idx="271">
                  <c:v>44638</c:v>
                </c:pt>
                <c:pt idx="272">
                  <c:v>44645</c:v>
                </c:pt>
                <c:pt idx="273">
                  <c:v>44652</c:v>
                </c:pt>
                <c:pt idx="274">
                  <c:v>44659</c:v>
                </c:pt>
                <c:pt idx="275">
                  <c:v>44666</c:v>
                </c:pt>
                <c:pt idx="276">
                  <c:v>44673</c:v>
                </c:pt>
                <c:pt idx="277">
                  <c:v>44680</c:v>
                </c:pt>
                <c:pt idx="278">
                  <c:v>44687</c:v>
                </c:pt>
                <c:pt idx="279">
                  <c:v>44694</c:v>
                </c:pt>
                <c:pt idx="280">
                  <c:v>44701</c:v>
                </c:pt>
                <c:pt idx="281">
                  <c:v>44708</c:v>
                </c:pt>
                <c:pt idx="282">
                  <c:v>44715</c:v>
                </c:pt>
                <c:pt idx="283">
                  <c:v>44722</c:v>
                </c:pt>
                <c:pt idx="284">
                  <c:v>44729</c:v>
                </c:pt>
                <c:pt idx="285">
                  <c:v>44736</c:v>
                </c:pt>
                <c:pt idx="286">
                  <c:v>44743</c:v>
                </c:pt>
                <c:pt idx="287">
                  <c:v>44750</c:v>
                </c:pt>
                <c:pt idx="288">
                  <c:v>44757</c:v>
                </c:pt>
                <c:pt idx="289">
                  <c:v>44764</c:v>
                </c:pt>
                <c:pt idx="290">
                  <c:v>44771</c:v>
                </c:pt>
                <c:pt idx="291">
                  <c:v>44778</c:v>
                </c:pt>
                <c:pt idx="292">
                  <c:v>44785</c:v>
                </c:pt>
                <c:pt idx="293">
                  <c:v>44792</c:v>
                </c:pt>
                <c:pt idx="294">
                  <c:v>44799</c:v>
                </c:pt>
                <c:pt idx="295">
                  <c:v>44806</c:v>
                </c:pt>
                <c:pt idx="296">
                  <c:v>44813</c:v>
                </c:pt>
                <c:pt idx="297">
                  <c:v>44820</c:v>
                </c:pt>
                <c:pt idx="298">
                  <c:v>44827</c:v>
                </c:pt>
                <c:pt idx="299">
                  <c:v>44834</c:v>
                </c:pt>
                <c:pt idx="300">
                  <c:v>44841</c:v>
                </c:pt>
                <c:pt idx="301">
                  <c:v>44848</c:v>
                </c:pt>
                <c:pt idx="302">
                  <c:v>44855</c:v>
                </c:pt>
                <c:pt idx="303">
                  <c:v>44862</c:v>
                </c:pt>
                <c:pt idx="304">
                  <c:v>44869</c:v>
                </c:pt>
                <c:pt idx="305">
                  <c:v>44876</c:v>
                </c:pt>
                <c:pt idx="306">
                  <c:v>44883</c:v>
                </c:pt>
                <c:pt idx="307">
                  <c:v>44890</c:v>
                </c:pt>
                <c:pt idx="308">
                  <c:v>44897</c:v>
                </c:pt>
                <c:pt idx="309">
                  <c:v>44904</c:v>
                </c:pt>
                <c:pt idx="310">
                  <c:v>44911</c:v>
                </c:pt>
                <c:pt idx="311">
                  <c:v>44918</c:v>
                </c:pt>
                <c:pt idx="312">
                  <c:v>44925</c:v>
                </c:pt>
                <c:pt idx="313">
                  <c:v>44932</c:v>
                </c:pt>
                <c:pt idx="314">
                  <c:v>44939</c:v>
                </c:pt>
                <c:pt idx="315">
                  <c:v>44946</c:v>
                </c:pt>
                <c:pt idx="316">
                  <c:v>44953</c:v>
                </c:pt>
                <c:pt idx="317">
                  <c:v>44960</c:v>
                </c:pt>
                <c:pt idx="318">
                  <c:v>44967</c:v>
                </c:pt>
                <c:pt idx="319">
                  <c:v>44974</c:v>
                </c:pt>
                <c:pt idx="320">
                  <c:v>44981</c:v>
                </c:pt>
                <c:pt idx="321">
                  <c:v>44988</c:v>
                </c:pt>
                <c:pt idx="322">
                  <c:v>44995</c:v>
                </c:pt>
                <c:pt idx="323">
                  <c:v>45002</c:v>
                </c:pt>
                <c:pt idx="324">
                  <c:v>45009</c:v>
                </c:pt>
                <c:pt idx="325">
                  <c:v>45016</c:v>
                </c:pt>
                <c:pt idx="326">
                  <c:v>45023</c:v>
                </c:pt>
                <c:pt idx="327">
                  <c:v>45030</c:v>
                </c:pt>
                <c:pt idx="328">
                  <c:v>45037</c:v>
                </c:pt>
                <c:pt idx="329">
                  <c:v>45044</c:v>
                </c:pt>
                <c:pt idx="330">
                  <c:v>45051</c:v>
                </c:pt>
                <c:pt idx="331">
                  <c:v>45058</c:v>
                </c:pt>
                <c:pt idx="332">
                  <c:v>45065</c:v>
                </c:pt>
                <c:pt idx="333">
                  <c:v>45072</c:v>
                </c:pt>
                <c:pt idx="334">
                  <c:v>45079</c:v>
                </c:pt>
                <c:pt idx="335">
                  <c:v>45086</c:v>
                </c:pt>
                <c:pt idx="336">
                  <c:v>45093</c:v>
                </c:pt>
                <c:pt idx="337">
                  <c:v>45100</c:v>
                </c:pt>
                <c:pt idx="338">
                  <c:v>45107</c:v>
                </c:pt>
                <c:pt idx="339">
                  <c:v>45114</c:v>
                </c:pt>
                <c:pt idx="340">
                  <c:v>45121</c:v>
                </c:pt>
                <c:pt idx="341">
                  <c:v>45128</c:v>
                </c:pt>
                <c:pt idx="342">
                  <c:v>45135</c:v>
                </c:pt>
                <c:pt idx="343">
                  <c:v>45142</c:v>
                </c:pt>
                <c:pt idx="344">
                  <c:v>45149</c:v>
                </c:pt>
                <c:pt idx="345">
                  <c:v>45156</c:v>
                </c:pt>
                <c:pt idx="346">
                  <c:v>45163</c:v>
                </c:pt>
                <c:pt idx="347">
                  <c:v>45170</c:v>
                </c:pt>
                <c:pt idx="348">
                  <c:v>45177</c:v>
                </c:pt>
                <c:pt idx="349">
                  <c:v>45184</c:v>
                </c:pt>
                <c:pt idx="350">
                  <c:v>45191</c:v>
                </c:pt>
                <c:pt idx="351">
                  <c:v>45198</c:v>
                </c:pt>
                <c:pt idx="352">
                  <c:v>45205</c:v>
                </c:pt>
                <c:pt idx="353">
                  <c:v>45212</c:v>
                </c:pt>
                <c:pt idx="354">
                  <c:v>45219</c:v>
                </c:pt>
                <c:pt idx="355">
                  <c:v>45226</c:v>
                </c:pt>
                <c:pt idx="356">
                  <c:v>45233</c:v>
                </c:pt>
                <c:pt idx="357">
                  <c:v>45240</c:v>
                </c:pt>
                <c:pt idx="358">
                  <c:v>45247</c:v>
                </c:pt>
                <c:pt idx="359">
                  <c:v>45254</c:v>
                </c:pt>
                <c:pt idx="360">
                  <c:v>45261</c:v>
                </c:pt>
                <c:pt idx="361">
                  <c:v>45268</c:v>
                </c:pt>
                <c:pt idx="362">
                  <c:v>45275</c:v>
                </c:pt>
                <c:pt idx="363">
                  <c:v>45282</c:v>
                </c:pt>
                <c:pt idx="364">
                  <c:v>45289</c:v>
                </c:pt>
                <c:pt idx="365">
                  <c:v>45296</c:v>
                </c:pt>
                <c:pt idx="366">
                  <c:v>45303</c:v>
                </c:pt>
                <c:pt idx="367">
                  <c:v>45310</c:v>
                </c:pt>
                <c:pt idx="368">
                  <c:v>45317</c:v>
                </c:pt>
                <c:pt idx="369">
                  <c:v>45324</c:v>
                </c:pt>
                <c:pt idx="370">
                  <c:v>45331</c:v>
                </c:pt>
                <c:pt idx="371">
                  <c:v>45338</c:v>
                </c:pt>
                <c:pt idx="372">
                  <c:v>45345</c:v>
                </c:pt>
                <c:pt idx="373">
                  <c:v>45352</c:v>
                </c:pt>
                <c:pt idx="374">
                  <c:v>45359</c:v>
                </c:pt>
                <c:pt idx="375">
                  <c:v>45366</c:v>
                </c:pt>
                <c:pt idx="376">
                  <c:v>45373</c:v>
                </c:pt>
                <c:pt idx="377">
                  <c:v>45380</c:v>
                </c:pt>
                <c:pt idx="378">
                  <c:v>45387</c:v>
                </c:pt>
                <c:pt idx="379">
                  <c:v>45394</c:v>
                </c:pt>
                <c:pt idx="380">
                  <c:v>45401</c:v>
                </c:pt>
                <c:pt idx="381">
                  <c:v>45408</c:v>
                </c:pt>
                <c:pt idx="382">
                  <c:v>45415</c:v>
                </c:pt>
                <c:pt idx="383">
                  <c:v>45422</c:v>
                </c:pt>
                <c:pt idx="384">
                  <c:v>45429</c:v>
                </c:pt>
                <c:pt idx="385">
                  <c:v>45436</c:v>
                </c:pt>
                <c:pt idx="386">
                  <c:v>45443</c:v>
                </c:pt>
                <c:pt idx="387">
                  <c:v>45450</c:v>
                </c:pt>
                <c:pt idx="388">
                  <c:v>45457</c:v>
                </c:pt>
                <c:pt idx="389">
                  <c:v>45464</c:v>
                </c:pt>
                <c:pt idx="390">
                  <c:v>45471</c:v>
                </c:pt>
                <c:pt idx="391">
                  <c:v>45478</c:v>
                </c:pt>
                <c:pt idx="392">
                  <c:v>45485</c:v>
                </c:pt>
                <c:pt idx="393">
                  <c:v>45492</c:v>
                </c:pt>
                <c:pt idx="394">
                  <c:v>45499</c:v>
                </c:pt>
                <c:pt idx="395">
                  <c:v>45506</c:v>
                </c:pt>
                <c:pt idx="396">
                  <c:v>45513</c:v>
                </c:pt>
                <c:pt idx="397">
                  <c:v>45520</c:v>
                </c:pt>
                <c:pt idx="398">
                  <c:v>45527</c:v>
                </c:pt>
                <c:pt idx="399">
                  <c:v>45534</c:v>
                </c:pt>
                <c:pt idx="400">
                  <c:v>45541</c:v>
                </c:pt>
                <c:pt idx="401">
                  <c:v>45548</c:v>
                </c:pt>
                <c:pt idx="402">
                  <c:v>45555</c:v>
                </c:pt>
                <c:pt idx="403">
                  <c:v>45562</c:v>
                </c:pt>
                <c:pt idx="404">
                  <c:v>45569</c:v>
                </c:pt>
                <c:pt idx="405">
                  <c:v>45576</c:v>
                </c:pt>
                <c:pt idx="406">
                  <c:v>45583</c:v>
                </c:pt>
                <c:pt idx="407">
                  <c:v>45590</c:v>
                </c:pt>
                <c:pt idx="408">
                  <c:v>45597</c:v>
                </c:pt>
                <c:pt idx="409">
                  <c:v>45604</c:v>
                </c:pt>
                <c:pt idx="410">
                  <c:v>45611</c:v>
                </c:pt>
                <c:pt idx="411">
                  <c:v>45618</c:v>
                </c:pt>
                <c:pt idx="412">
                  <c:v>45625</c:v>
                </c:pt>
                <c:pt idx="413">
                  <c:v>45632</c:v>
                </c:pt>
                <c:pt idx="414">
                  <c:v>45639</c:v>
                </c:pt>
                <c:pt idx="415">
                  <c:v>45646</c:v>
                </c:pt>
                <c:pt idx="416">
                  <c:v>45653</c:v>
                </c:pt>
                <c:pt idx="417">
                  <c:v>45660</c:v>
                </c:pt>
                <c:pt idx="418">
                  <c:v>45667</c:v>
                </c:pt>
                <c:pt idx="419">
                  <c:v>45674</c:v>
                </c:pt>
                <c:pt idx="420">
                  <c:v>45681</c:v>
                </c:pt>
                <c:pt idx="421">
                  <c:v>45688</c:v>
                </c:pt>
                <c:pt idx="422">
                  <c:v>45695</c:v>
                </c:pt>
                <c:pt idx="423">
                  <c:v>45702</c:v>
                </c:pt>
                <c:pt idx="424">
                  <c:v>45709</c:v>
                </c:pt>
                <c:pt idx="425">
                  <c:v>45716</c:v>
                </c:pt>
                <c:pt idx="426">
                  <c:v>45723</c:v>
                </c:pt>
                <c:pt idx="427">
                  <c:v>45730</c:v>
                </c:pt>
                <c:pt idx="428">
                  <c:v>45737</c:v>
                </c:pt>
                <c:pt idx="429">
                  <c:v>45744</c:v>
                </c:pt>
                <c:pt idx="430">
                  <c:v>45751</c:v>
                </c:pt>
                <c:pt idx="431">
                  <c:v>45758</c:v>
                </c:pt>
                <c:pt idx="432">
                  <c:v>45765</c:v>
                </c:pt>
                <c:pt idx="433">
                  <c:v>45772</c:v>
                </c:pt>
                <c:pt idx="434">
                  <c:v>45779</c:v>
                </c:pt>
                <c:pt idx="435">
                  <c:v>45786</c:v>
                </c:pt>
                <c:pt idx="436">
                  <c:v>45793</c:v>
                </c:pt>
                <c:pt idx="437">
                  <c:v>45800</c:v>
                </c:pt>
                <c:pt idx="438">
                  <c:v>45807</c:v>
                </c:pt>
                <c:pt idx="439">
                  <c:v>45814</c:v>
                </c:pt>
                <c:pt idx="440">
                  <c:v>45821</c:v>
                </c:pt>
                <c:pt idx="441">
                  <c:v>45828</c:v>
                </c:pt>
                <c:pt idx="442">
                  <c:v>45835</c:v>
                </c:pt>
                <c:pt idx="443">
                  <c:v>45842</c:v>
                </c:pt>
                <c:pt idx="444">
                  <c:v>45849</c:v>
                </c:pt>
                <c:pt idx="445">
                  <c:v>45856</c:v>
                </c:pt>
                <c:pt idx="446">
                  <c:v>45863</c:v>
                </c:pt>
                <c:pt idx="447">
                  <c:v>45870</c:v>
                </c:pt>
                <c:pt idx="448">
                  <c:v>45877</c:v>
                </c:pt>
                <c:pt idx="449">
                  <c:v>45884</c:v>
                </c:pt>
                <c:pt idx="450">
                  <c:v>45891</c:v>
                </c:pt>
                <c:pt idx="451">
                  <c:v>45898</c:v>
                </c:pt>
                <c:pt idx="452">
                  <c:v>45905</c:v>
                </c:pt>
                <c:pt idx="453">
                  <c:v>45912</c:v>
                </c:pt>
                <c:pt idx="454">
                  <c:v>45919</c:v>
                </c:pt>
                <c:pt idx="455">
                  <c:v>45926</c:v>
                </c:pt>
                <c:pt idx="456">
                  <c:v>45933</c:v>
                </c:pt>
                <c:pt idx="457">
                  <c:v>45940</c:v>
                </c:pt>
                <c:pt idx="458">
                  <c:v>45947</c:v>
                </c:pt>
                <c:pt idx="459">
                  <c:v>45954</c:v>
                </c:pt>
                <c:pt idx="460">
                  <c:v>45961</c:v>
                </c:pt>
                <c:pt idx="461">
                  <c:v>45968</c:v>
                </c:pt>
                <c:pt idx="462">
                  <c:v>45975</c:v>
                </c:pt>
                <c:pt idx="463">
                  <c:v>45982</c:v>
                </c:pt>
                <c:pt idx="464">
                  <c:v>45989</c:v>
                </c:pt>
                <c:pt idx="465">
                  <c:v>45996</c:v>
                </c:pt>
                <c:pt idx="466">
                  <c:v>46003</c:v>
                </c:pt>
                <c:pt idx="467">
                  <c:v>46010</c:v>
                </c:pt>
                <c:pt idx="468">
                  <c:v>46017</c:v>
                </c:pt>
                <c:pt idx="469">
                  <c:v>46024</c:v>
                </c:pt>
                <c:pt idx="470">
                  <c:v>46031</c:v>
                </c:pt>
                <c:pt idx="471">
                  <c:v>46038</c:v>
                </c:pt>
                <c:pt idx="472">
                  <c:v>46045</c:v>
                </c:pt>
                <c:pt idx="473">
                  <c:v>46052</c:v>
                </c:pt>
                <c:pt idx="474">
                  <c:v>46059</c:v>
                </c:pt>
                <c:pt idx="475">
                  <c:v>46066</c:v>
                </c:pt>
                <c:pt idx="476">
                  <c:v>46073</c:v>
                </c:pt>
                <c:pt idx="477">
                  <c:v>46080</c:v>
                </c:pt>
                <c:pt idx="478">
                  <c:v>46087</c:v>
                </c:pt>
                <c:pt idx="479">
                  <c:v>46094</c:v>
                </c:pt>
                <c:pt idx="480">
                  <c:v>46101</c:v>
                </c:pt>
                <c:pt idx="481">
                  <c:v>46108</c:v>
                </c:pt>
                <c:pt idx="482">
                  <c:v>46115</c:v>
                </c:pt>
                <c:pt idx="483">
                  <c:v>46122</c:v>
                </c:pt>
                <c:pt idx="484">
                  <c:v>46129</c:v>
                </c:pt>
                <c:pt idx="485">
                  <c:v>46136</c:v>
                </c:pt>
                <c:pt idx="486">
                  <c:v>46143</c:v>
                </c:pt>
                <c:pt idx="487">
                  <c:v>46150</c:v>
                </c:pt>
                <c:pt idx="488">
                  <c:v>46157</c:v>
                </c:pt>
                <c:pt idx="489">
                  <c:v>46164</c:v>
                </c:pt>
                <c:pt idx="490">
                  <c:v>46171</c:v>
                </c:pt>
                <c:pt idx="491">
                  <c:v>46178</c:v>
                </c:pt>
                <c:pt idx="492">
                  <c:v>46185</c:v>
                </c:pt>
                <c:pt idx="493">
                  <c:v>46192</c:v>
                </c:pt>
                <c:pt idx="494">
                  <c:v>46199</c:v>
                </c:pt>
                <c:pt idx="495">
                  <c:v>46206</c:v>
                </c:pt>
                <c:pt idx="496">
                  <c:v>46213</c:v>
                </c:pt>
                <c:pt idx="497">
                  <c:v>46220</c:v>
                </c:pt>
                <c:pt idx="498">
                  <c:v>46227</c:v>
                </c:pt>
                <c:pt idx="499">
                  <c:v>46234</c:v>
                </c:pt>
              </c:numCache>
            </c:numRef>
          </c:cat>
          <c:val>
            <c:numRef>
              <c:f>'Indice Bancos'!$AX$6:$AX$505</c:f>
              <c:numCache>
                <c:formatCode>General</c:formatCode>
                <c:ptCount val="500"/>
                <c:pt idx="0">
                  <c:v>1</c:v>
                </c:pt>
                <c:pt idx="1">
                  <c:v>0.95486692696807463</c:v>
                </c:pt>
                <c:pt idx="2">
                  <c:v>0.92500640978420812</c:v>
                </c:pt>
                <c:pt idx="3">
                  <c:v>0.96280522597050111</c:v>
                </c:pt>
                <c:pt idx="4">
                  <c:v>0.96237106411083295</c:v>
                </c:pt>
                <c:pt idx="5">
                  <c:v>0.91756043747423222</c:v>
                </c:pt>
                <c:pt idx="6">
                  <c:v>0.90930277664899029</c:v>
                </c:pt>
                <c:pt idx="7">
                  <c:v>0.89714418108058192</c:v>
                </c:pt>
                <c:pt idx="8">
                  <c:v>0.86585496936239559</c:v>
                </c:pt>
                <c:pt idx="9">
                  <c:v>0.86029060154975046</c:v>
                </c:pt>
                <c:pt idx="10">
                  <c:v>0.87244226416462001</c:v>
                </c:pt>
                <c:pt idx="11">
                  <c:v>0.84903991280554481</c:v>
                </c:pt>
                <c:pt idx="12">
                  <c:v>0.84403915793889439</c:v>
                </c:pt>
                <c:pt idx="13">
                  <c:v>0.85610588643933572</c:v>
                </c:pt>
                <c:pt idx="14">
                  <c:v>0.85241544740283226</c:v>
                </c:pt>
                <c:pt idx="15">
                  <c:v>0.84549619177875412</c:v>
                </c:pt>
                <c:pt idx="16">
                  <c:v>0.83213414870151936</c:v>
                </c:pt>
                <c:pt idx="17">
                  <c:v>0.79915190486887433</c:v>
                </c:pt>
                <c:pt idx="18">
                  <c:v>0.79903141589781823</c:v>
                </c:pt>
                <c:pt idx="19">
                  <c:v>0.77564054995325515</c:v>
                </c:pt>
                <c:pt idx="20">
                  <c:v>0.80358499423635288</c:v>
                </c:pt>
                <c:pt idx="21">
                  <c:v>0.83688541899928626</c:v>
                </c:pt>
                <c:pt idx="22">
                  <c:v>0.8170331572257169</c:v>
                </c:pt>
                <c:pt idx="23">
                  <c:v>0.83887962115864312</c:v>
                </c:pt>
                <c:pt idx="24">
                  <c:v>0.822742369417923</c:v>
                </c:pt>
                <c:pt idx="25">
                  <c:v>0.79885956749804299</c:v>
                </c:pt>
                <c:pt idx="26">
                  <c:v>0.78941735811998504</c:v>
                </c:pt>
                <c:pt idx="27">
                  <c:v>0.7826422672976362</c:v>
                </c:pt>
                <c:pt idx="28">
                  <c:v>0.73752850740927334</c:v>
                </c:pt>
                <c:pt idx="29">
                  <c:v>0.73731567701797784</c:v>
                </c:pt>
                <c:pt idx="30">
                  <c:v>0.7435022557236155</c:v>
                </c:pt>
                <c:pt idx="31">
                  <c:v>0.75482812020364254</c:v>
                </c:pt>
                <c:pt idx="32">
                  <c:v>0.70050637591280129</c:v>
                </c:pt>
                <c:pt idx="33">
                  <c:v>0.7076039160252996</c:v>
                </c:pt>
                <c:pt idx="34">
                  <c:v>0.69374612838004202</c:v>
                </c:pt>
                <c:pt idx="35">
                  <c:v>0.70905949742546215</c:v>
                </c:pt>
                <c:pt idx="36">
                  <c:v>0.74003919428532983</c:v>
                </c:pt>
                <c:pt idx="37">
                  <c:v>0.73204759247989593</c:v>
                </c:pt>
                <c:pt idx="38">
                  <c:v>0.72689931512815376</c:v>
                </c:pt>
                <c:pt idx="39">
                  <c:v>0.71731181291533774</c:v>
                </c:pt>
                <c:pt idx="40">
                  <c:v>0.72905759398583758</c:v>
                </c:pt>
                <c:pt idx="41">
                  <c:v>0.72377722904372832</c:v>
                </c:pt>
                <c:pt idx="42">
                  <c:v>0.72322613103459021</c:v>
                </c:pt>
                <c:pt idx="43">
                  <c:v>0.73495251290645547</c:v>
                </c:pt>
                <c:pt idx="44">
                  <c:v>0.7276806713716969</c:v>
                </c:pt>
                <c:pt idx="45">
                  <c:v>0.76774886133032927</c:v>
                </c:pt>
                <c:pt idx="46">
                  <c:v>0.76070419894339958</c:v>
                </c:pt>
                <c:pt idx="47">
                  <c:v>0.73612186349106223</c:v>
                </c:pt>
                <c:pt idx="48">
                  <c:v>0.71806811292479555</c:v>
                </c:pt>
                <c:pt idx="49">
                  <c:v>0.75646205077728812</c:v>
                </c:pt>
                <c:pt idx="50">
                  <c:v>0.7774246632305003</c:v>
                </c:pt>
                <c:pt idx="51">
                  <c:v>0.7636549371597976</c:v>
                </c:pt>
                <c:pt idx="52">
                  <c:v>0.7745264286415825</c:v>
                </c:pt>
                <c:pt idx="53">
                  <c:v>0.77719846636267442</c:v>
                </c:pt>
                <c:pt idx="54">
                  <c:v>0.76831787646067484</c:v>
                </c:pt>
                <c:pt idx="55">
                  <c:v>0.79313359279690243</c:v>
                </c:pt>
                <c:pt idx="56">
                  <c:v>0.77018399436186025</c:v>
                </c:pt>
                <c:pt idx="57">
                  <c:v>0.771899006191198</c:v>
                </c:pt>
                <c:pt idx="58">
                  <c:v>0.77728897335086322</c:v>
                </c:pt>
                <c:pt idx="59">
                  <c:v>0.7690155967585186</c:v>
                </c:pt>
                <c:pt idx="60">
                  <c:v>0.75560455118374892</c:v>
                </c:pt>
                <c:pt idx="61">
                  <c:v>0.73725455224716696</c:v>
                </c:pt>
                <c:pt idx="62">
                  <c:v>0.75743415206260833</c:v>
                </c:pt>
                <c:pt idx="63">
                  <c:v>0.74142560421584902</c:v>
                </c:pt>
                <c:pt idx="64">
                  <c:v>0.73531355040226853</c:v>
                </c:pt>
                <c:pt idx="65">
                  <c:v>0.74157040238764205</c:v>
                </c:pt>
                <c:pt idx="66">
                  <c:v>0.74103845957948167</c:v>
                </c:pt>
                <c:pt idx="67">
                  <c:v>0.73887858991611455</c:v>
                </c:pt>
                <c:pt idx="68">
                  <c:v>0.75819855057954577</c:v>
                </c:pt>
                <c:pt idx="69">
                  <c:v>0.77728450370485758</c:v>
                </c:pt>
                <c:pt idx="70">
                  <c:v>0.76249583362726447</c:v>
                </c:pt>
                <c:pt idx="71">
                  <c:v>0.75595233563441966</c:v>
                </c:pt>
                <c:pt idx="72">
                  <c:v>0.73395858068429065</c:v>
                </c:pt>
                <c:pt idx="73">
                  <c:v>0.69758492703479824</c:v>
                </c:pt>
                <c:pt idx="74">
                  <c:v>0.72856889417409243</c:v>
                </c:pt>
                <c:pt idx="75">
                  <c:v>0.77450856189874762</c:v>
                </c:pt>
                <c:pt idx="76">
                  <c:v>0.75882773760059652</c:v>
                </c:pt>
                <c:pt idx="77">
                  <c:v>0.76579491880820627</c:v>
                </c:pt>
                <c:pt idx="78">
                  <c:v>0.72495723656359046</c:v>
                </c:pt>
                <c:pt idx="79">
                  <c:v>0.73779021443403758</c:v>
                </c:pt>
                <c:pt idx="80">
                  <c:v>0.74467992544224626</c:v>
                </c:pt>
                <c:pt idx="81">
                  <c:v>0.76528703974692225</c:v>
                </c:pt>
                <c:pt idx="82">
                  <c:v>0.74587632185643538</c:v>
                </c:pt>
                <c:pt idx="83">
                  <c:v>0.73743958373379104</c:v>
                </c:pt>
                <c:pt idx="84">
                  <c:v>0.73092493435825223</c:v>
                </c:pt>
                <c:pt idx="85">
                  <c:v>0.7380313810731175</c:v>
                </c:pt>
                <c:pt idx="86">
                  <c:v>0.75498430525799254</c:v>
                </c:pt>
                <c:pt idx="87">
                  <c:v>0.77818381374472645</c:v>
                </c:pt>
                <c:pt idx="88">
                  <c:v>0.79084316784745456</c:v>
                </c:pt>
                <c:pt idx="89">
                  <c:v>0.83099763316618158</c:v>
                </c:pt>
                <c:pt idx="90">
                  <c:v>0.90399837050755827</c:v>
                </c:pt>
                <c:pt idx="91">
                  <c:v>0.90147104911574838</c:v>
                </c:pt>
                <c:pt idx="92">
                  <c:v>0.85959717443184958</c:v>
                </c:pt>
                <c:pt idx="93">
                  <c:v>0.88440959877739489</c:v>
                </c:pt>
                <c:pt idx="94">
                  <c:v>0.8907892028254033</c:v>
                </c:pt>
                <c:pt idx="95">
                  <c:v>0.8851498056585444</c:v>
                </c:pt>
                <c:pt idx="96">
                  <c:v>0.88175127397701614</c:v>
                </c:pt>
                <c:pt idx="97">
                  <c:v>0.9025982494456507</c:v>
                </c:pt>
                <c:pt idx="98">
                  <c:v>0.88747130555762199</c:v>
                </c:pt>
                <c:pt idx="99">
                  <c:v>0.87831985720798578</c:v>
                </c:pt>
                <c:pt idx="100">
                  <c:v>0.88394204809241061</c:v>
                </c:pt>
                <c:pt idx="101">
                  <c:v>0.85617721666941404</c:v>
                </c:pt>
                <c:pt idx="102">
                  <c:v>0.85847633661386635</c:v>
                </c:pt>
                <c:pt idx="103">
                  <c:v>0.84286921739342113</c:v>
                </c:pt>
                <c:pt idx="104">
                  <c:v>0.82236848084221736</c:v>
                </c:pt>
                <c:pt idx="105">
                  <c:v>0.81327325165338216</c:v>
                </c:pt>
                <c:pt idx="106">
                  <c:v>0.81289648119997526</c:v>
                </c:pt>
                <c:pt idx="107">
                  <c:v>0.78162055454532975</c:v>
                </c:pt>
                <c:pt idx="108">
                  <c:v>0.78135731601496672</c:v>
                </c:pt>
                <c:pt idx="109">
                  <c:v>0.7782151277216357</c:v>
                </c:pt>
                <c:pt idx="110">
                  <c:v>0.76575403722238655</c:v>
                </c:pt>
                <c:pt idx="111">
                  <c:v>0.76056014082013901</c:v>
                </c:pt>
                <c:pt idx="112">
                  <c:v>0.76325374458212769</c:v>
                </c:pt>
                <c:pt idx="113">
                  <c:v>0.81094005277123293</c:v>
                </c:pt>
                <c:pt idx="114">
                  <c:v>0.77148182443372826</c:v>
                </c:pt>
                <c:pt idx="115">
                  <c:v>0.75616063685863577</c:v>
                </c:pt>
                <c:pt idx="116">
                  <c:v>0.75541356144418181</c:v>
                </c:pt>
                <c:pt idx="117">
                  <c:v>0.73192410955156162</c:v>
                </c:pt>
                <c:pt idx="118">
                  <c:v>0.71601041861943615</c:v>
                </c:pt>
                <c:pt idx="119">
                  <c:v>0.7097361219407966</c:v>
                </c:pt>
                <c:pt idx="120">
                  <c:v>0.72811250540921402</c:v>
                </c:pt>
                <c:pt idx="121">
                  <c:v>0.71012383304313331</c:v>
                </c:pt>
                <c:pt idx="122">
                  <c:v>0.69313399359393957</c:v>
                </c:pt>
                <c:pt idx="123">
                  <c:v>0.7119227848678169</c:v>
                </c:pt>
                <c:pt idx="124">
                  <c:v>0.72045392986281531</c:v>
                </c:pt>
                <c:pt idx="125">
                  <c:v>0.69913695031946377</c:v>
                </c:pt>
                <c:pt idx="126">
                  <c:v>0.67864843950177312</c:v>
                </c:pt>
                <c:pt idx="127">
                  <c:v>0.66358039792135026</c:v>
                </c:pt>
                <c:pt idx="128">
                  <c:v>0.64849200382109573</c:v>
                </c:pt>
                <c:pt idx="129">
                  <c:v>0.63248171455096847</c:v>
                </c:pt>
                <c:pt idx="130">
                  <c:v>0.65535641085147833</c:v>
                </c:pt>
                <c:pt idx="131">
                  <c:v>0.66672396797179667</c:v>
                </c:pt>
                <c:pt idx="132">
                  <c:v>0.65849253645915595</c:v>
                </c:pt>
                <c:pt idx="133">
                  <c:v>0.64932170577449377</c:v>
                </c:pt>
                <c:pt idx="134">
                  <c:v>0.66834486322002917</c:v>
                </c:pt>
                <c:pt idx="135">
                  <c:v>0.63386325327216486</c:v>
                </c:pt>
                <c:pt idx="136">
                  <c:v>0.63995436771692316</c:v>
                </c:pt>
                <c:pt idx="137">
                  <c:v>0.66786863640344796</c:v>
                </c:pt>
                <c:pt idx="138">
                  <c:v>0.71488225075905465</c:v>
                </c:pt>
                <c:pt idx="139">
                  <c:v>0.71525917608635214</c:v>
                </c:pt>
                <c:pt idx="140">
                  <c:v>0.72212147647022773</c:v>
                </c:pt>
                <c:pt idx="141">
                  <c:v>0.70324161585833744</c:v>
                </c:pt>
                <c:pt idx="142">
                  <c:v>0.68260820243384024</c:v>
                </c:pt>
                <c:pt idx="143">
                  <c:v>0.67134869597005054</c:v>
                </c:pt>
                <c:pt idx="144">
                  <c:v>0.66512254576387531</c:v>
                </c:pt>
                <c:pt idx="145">
                  <c:v>0.65026791982280219</c:v>
                </c:pt>
                <c:pt idx="146">
                  <c:v>0.62905854412088913</c:v>
                </c:pt>
                <c:pt idx="147">
                  <c:v>0.62477748508703135</c:v>
                </c:pt>
                <c:pt idx="148">
                  <c:v>0.5927523361130701</c:v>
                </c:pt>
                <c:pt idx="149">
                  <c:v>0.57356506581488087</c:v>
                </c:pt>
                <c:pt idx="150">
                  <c:v>0.6099079368375262</c:v>
                </c:pt>
                <c:pt idx="151">
                  <c:v>0.60168511022307336</c:v>
                </c:pt>
                <c:pt idx="152">
                  <c:v>0.59235476305388624</c:v>
                </c:pt>
                <c:pt idx="153">
                  <c:v>0.65548351500535662</c:v>
                </c:pt>
                <c:pt idx="154">
                  <c:v>0.64256673652179208</c:v>
                </c:pt>
                <c:pt idx="155">
                  <c:v>0.66324618535494129</c:v>
                </c:pt>
                <c:pt idx="156">
                  <c:v>0.63655363429224221</c:v>
                </c:pt>
                <c:pt idx="157">
                  <c:v>0.66729961004307292</c:v>
                </c:pt>
                <c:pt idx="158">
                  <c:v>0.67676942344869928</c:v>
                </c:pt>
                <c:pt idx="159">
                  <c:v>0.64653149914549746</c:v>
                </c:pt>
                <c:pt idx="160">
                  <c:v>0.63098943370017457</c:v>
                </c:pt>
                <c:pt idx="161">
                  <c:v>0.63291563895759539</c:v>
                </c:pt>
                <c:pt idx="162">
                  <c:v>0.61087573857945165</c:v>
                </c:pt>
                <c:pt idx="163">
                  <c:v>0.60648688449770038</c:v>
                </c:pt>
                <c:pt idx="164">
                  <c:v>0.61802908827340208</c:v>
                </c:pt>
                <c:pt idx="165">
                  <c:v>0.63306522819159572</c:v>
                </c:pt>
                <c:pt idx="166">
                  <c:v>0.60780619514359091</c:v>
                </c:pt>
                <c:pt idx="167">
                  <c:v>0.66209159646499371</c:v>
                </c:pt>
                <c:pt idx="168">
                  <c:v>0.65158156352141872</c:v>
                </c:pt>
                <c:pt idx="169">
                  <c:v>0.65848984738458893</c:v>
                </c:pt>
                <c:pt idx="170">
                  <c:v>0.68211243685987155</c:v>
                </c:pt>
                <c:pt idx="171">
                  <c:v>0.69797650756222041</c:v>
                </c:pt>
                <c:pt idx="172">
                  <c:v>0.69787370547882344</c:v>
                </c:pt>
                <c:pt idx="173">
                  <c:v>0.70129295794075008</c:v>
                </c:pt>
                <c:pt idx="174">
                  <c:v>0.72079236605161967</c:v>
                </c:pt>
                <c:pt idx="175">
                  <c:v>0.74729498144989426</c:v>
                </c:pt>
                <c:pt idx="176">
                  <c:v>0.73310920860427253</c:v>
                </c:pt>
                <c:pt idx="177">
                  <c:v>0.75559307244957541</c:v>
                </c:pt>
                <c:pt idx="178">
                  <c:v>0.74633406449290307</c:v>
                </c:pt>
                <c:pt idx="179">
                  <c:v>0.74639289041629286</c:v>
                </c:pt>
                <c:pt idx="180">
                  <c:v>0.72788849795174448</c:v>
                </c:pt>
                <c:pt idx="181">
                  <c:v>0.75295413621377727</c:v>
                </c:pt>
                <c:pt idx="182">
                  <c:v>0.76311060133064557</c:v>
                </c:pt>
                <c:pt idx="183">
                  <c:v>0.74684969835298398</c:v>
                </c:pt>
                <c:pt idx="184">
                  <c:v>0.72000508996591828</c:v>
                </c:pt>
                <c:pt idx="185">
                  <c:v>0.71718926173972652</c:v>
                </c:pt>
                <c:pt idx="186">
                  <c:v>0.71773129246019263</c:v>
                </c:pt>
                <c:pt idx="187">
                  <c:v>0.69644554371155665</c:v>
                </c:pt>
                <c:pt idx="188">
                  <c:v>0.67665618835958907</c:v>
                </c:pt>
                <c:pt idx="189">
                  <c:v>0.68033143554292275</c:v>
                </c:pt>
                <c:pt idx="190">
                  <c:v>0.7009583617756262</c:v>
                </c:pt>
                <c:pt idx="191">
                  <c:v>0.67435983743121419</c:v>
                </c:pt>
                <c:pt idx="192">
                  <c:v>0.69543958443884479</c:v>
                </c:pt>
                <c:pt idx="193">
                  <c:v>0.68678778942184504</c:v>
                </c:pt>
                <c:pt idx="194">
                  <c:v>0.68979609486771909</c:v>
                </c:pt>
                <c:pt idx="195">
                  <c:v>0.6941792557232469</c:v>
                </c:pt>
                <c:pt idx="196">
                  <c:v>0.69803829105076254</c:v>
                </c:pt>
                <c:pt idx="197">
                  <c:v>0.72211433524163149</c:v>
                </c:pt>
                <c:pt idx="198">
                  <c:v>0.76142281507906373</c:v>
                </c:pt>
                <c:pt idx="199">
                  <c:v>0.75766462642459409</c:v>
                </c:pt>
                <c:pt idx="200">
                  <c:v>0.73954545920000636</c:v>
                </c:pt>
                <c:pt idx="201">
                  <c:v>0.75310517390174969</c:v>
                </c:pt>
                <c:pt idx="202">
                  <c:v>0.73743920629411686</c:v>
                </c:pt>
                <c:pt idx="203">
                  <c:v>0.75474485902697075</c:v>
                </c:pt>
                <c:pt idx="204">
                  <c:v>0.76251941442855375</c:v>
                </c:pt>
                <c:pt idx="205">
                  <c:v>0.74930262247196266</c:v>
                </c:pt>
                <c:pt idx="206">
                  <c:v>0.71721708497263714</c:v>
                </c:pt>
                <c:pt idx="207">
                  <c:v>0.74189910653027724</c:v>
                </c:pt>
                <c:pt idx="208">
                  <c:v>0.74578189834984543</c:v>
                </c:pt>
                <c:pt idx="209">
                  <c:v>0.72213354653480011</c:v>
                </c:pt>
                <c:pt idx="210">
                  <c:v>0.74036262204542858</c:v>
                </c:pt>
                <c:pt idx="211">
                  <c:v>0.74636342401549449</c:v>
                </c:pt>
                <c:pt idx="212">
                  <c:v>0.74743265724699692</c:v>
                </c:pt>
                <c:pt idx="213">
                  <c:v>0.7333524364194246</c:v>
                </c:pt>
                <c:pt idx="214">
                  <c:v>0.72926545809028964</c:v>
                </c:pt>
                <c:pt idx="215">
                  <c:v>0.72311076895480086</c:v>
                </c:pt>
                <c:pt idx="216">
                  <c:v>0.73660142834991715</c:v>
                </c:pt>
                <c:pt idx="217">
                  <c:v>0.72851241742818384</c:v>
                </c:pt>
                <c:pt idx="218">
                  <c:v>0.7309102406371456</c:v>
                </c:pt>
                <c:pt idx="219">
                  <c:v>0.71559971294159586</c:v>
                </c:pt>
                <c:pt idx="220">
                  <c:v>0.71587648615558475</c:v>
                </c:pt>
                <c:pt idx="221">
                  <c:v>0.71778805137677693</c:v>
                </c:pt>
                <c:pt idx="222">
                  <c:v>0.72717017121200023</c:v>
                </c:pt>
                <c:pt idx="223">
                  <c:v>0.72439033008009135</c:v>
                </c:pt>
                <c:pt idx="224">
                  <c:v>0.71772923041071335</c:v>
                </c:pt>
                <c:pt idx="225">
                  <c:v>0.70717230622307614</c:v>
                </c:pt>
                <c:pt idx="226">
                  <c:v>0.70396271919906317</c:v>
                </c:pt>
                <c:pt idx="227">
                  <c:v>0.71639489453981142</c:v>
                </c:pt>
                <c:pt idx="228">
                  <c:v>0.74248715480307592</c:v>
                </c:pt>
                <c:pt idx="229">
                  <c:v>0.74283424788110397</c:v>
                </c:pt>
                <c:pt idx="230">
                  <c:v>0.76679143671818795</c:v>
                </c:pt>
                <c:pt idx="231">
                  <c:v>0.77506478793607392</c:v>
                </c:pt>
                <c:pt idx="232">
                  <c:v>0.77662445535105518</c:v>
                </c:pt>
                <c:pt idx="233">
                  <c:v>0.76725131208473552</c:v>
                </c:pt>
                <c:pt idx="234">
                  <c:v>0.77255253421281167</c:v>
                </c:pt>
                <c:pt idx="235">
                  <c:v>0.77121746599871011</c:v>
                </c:pt>
                <c:pt idx="236">
                  <c:v>0.78640514965745045</c:v>
                </c:pt>
                <c:pt idx="237">
                  <c:v>0.77552795736015401</c:v>
                </c:pt>
                <c:pt idx="238">
                  <c:v>0.79497592130788652</c:v>
                </c:pt>
                <c:pt idx="239">
                  <c:v>0.78017030208072946</c:v>
                </c:pt>
                <c:pt idx="240">
                  <c:v>0.78089274044381685</c:v>
                </c:pt>
                <c:pt idx="241">
                  <c:v>0.78544803687525477</c:v>
                </c:pt>
                <c:pt idx="242">
                  <c:v>0.79938432481776656</c:v>
                </c:pt>
                <c:pt idx="243">
                  <c:v>0.80028084804713762</c:v>
                </c:pt>
                <c:pt idx="244">
                  <c:v>0.78287429761857419</c:v>
                </c:pt>
                <c:pt idx="245">
                  <c:v>0.75902094689936184</c:v>
                </c:pt>
                <c:pt idx="246">
                  <c:v>0.77440626377674804</c:v>
                </c:pt>
                <c:pt idx="247">
                  <c:v>0.76861145132793063</c:v>
                </c:pt>
                <c:pt idx="248">
                  <c:v>0.76377534540151049</c:v>
                </c:pt>
                <c:pt idx="249">
                  <c:v>0.74525696550653553</c:v>
                </c:pt>
                <c:pt idx="250">
                  <c:v>0.7606140390975471</c:v>
                </c:pt>
                <c:pt idx="251">
                  <c:v>0.75769881418437013</c:v>
                </c:pt>
                <c:pt idx="252">
                  <c:v>0.73644011431601197</c:v>
                </c:pt>
                <c:pt idx="253">
                  <c:v>0.73910796785175525</c:v>
                </c:pt>
                <c:pt idx="254">
                  <c:v>0.73329847531760484</c:v>
                </c:pt>
                <c:pt idx="255">
                  <c:v>0.72008615539162213</c:v>
                </c:pt>
                <c:pt idx="256">
                  <c:v>0.7309116886078425</c:v>
                </c:pt>
                <c:pt idx="257">
                  <c:v>0.70270728669354399</c:v>
                </c:pt>
                <c:pt idx="258">
                  <c:v>0.71699401819541864</c:v>
                </c:pt>
                <c:pt idx="259">
                  <c:v>0.71756831371014373</c:v>
                </c:pt>
                <c:pt idx="260">
                  <c:v>0.74866009269795863</c:v>
                </c:pt>
                <c:pt idx="261">
                  <c:v>0.7310172605230264</c:v>
                </c:pt>
                <c:pt idx="262">
                  <c:v>0.72897297351093415</c:v>
                </c:pt>
                <c:pt idx="263">
                  <c:v>0.73888949744285559</c:v>
                </c:pt>
                <c:pt idx="264">
                  <c:v>0.73607624790853488</c:v>
                </c:pt>
                <c:pt idx="265">
                  <c:v>0.75155704641751864</c:v>
                </c:pt>
                <c:pt idx="266">
                  <c:v>0.7387226866642127</c:v>
                </c:pt>
                <c:pt idx="267">
                  <c:v>0.77494759885484699</c:v>
                </c:pt>
                <c:pt idx="268">
                  <c:v>0.74884101605473319</c:v>
                </c:pt>
                <c:pt idx="269">
                  <c:v>0.70992818073243991</c:v>
                </c:pt>
                <c:pt idx="270">
                  <c:v>0.71371370420499647</c:v>
                </c:pt>
                <c:pt idx="271">
                  <c:v>0.71124424706734812</c:v>
                </c:pt>
                <c:pt idx="272">
                  <c:v>0.71208065293698797</c:v>
                </c:pt>
                <c:pt idx="273">
                  <c:v>0.70399910188399073</c:v>
                </c:pt>
                <c:pt idx="274">
                  <c:v>0.69437137502715118</c:v>
                </c:pt>
                <c:pt idx="275">
                  <c:v>0.68258651296186879</c:v>
                </c:pt>
                <c:pt idx="276">
                  <c:v>0.69416073866447536</c:v>
                </c:pt>
                <c:pt idx="277">
                  <c:v>0.69564023736744451</c:v>
                </c:pt>
                <c:pt idx="278">
                  <c:v>0.69691907677432186</c:v>
                </c:pt>
                <c:pt idx="279">
                  <c:v>0.6682125538413255</c:v>
                </c:pt>
                <c:pt idx="280">
                  <c:v>0.67009887578536242</c:v>
                </c:pt>
                <c:pt idx="281">
                  <c:v>0.67989817188619162</c:v>
                </c:pt>
                <c:pt idx="282">
                  <c:v>0.67997393229113645</c:v>
                </c:pt>
                <c:pt idx="283">
                  <c:v>0.67938622760934253</c:v>
                </c:pt>
                <c:pt idx="284">
                  <c:v>0.70640307440347772</c:v>
                </c:pt>
                <c:pt idx="285">
                  <c:v>0.70773364414755946</c:v>
                </c:pt>
                <c:pt idx="286">
                  <c:v>0.70034928518078243</c:v>
                </c:pt>
                <c:pt idx="287">
                  <c:v>0.72263159828494117</c:v>
                </c:pt>
                <c:pt idx="288">
                  <c:v>0.76208905018263517</c:v>
                </c:pt>
                <c:pt idx="289">
                  <c:v>0.74943740755457056</c:v>
                </c:pt>
                <c:pt idx="290">
                  <c:v>0.73475496668527596</c:v>
                </c:pt>
                <c:pt idx="291">
                  <c:v>0.74033490097146637</c:v>
                </c:pt>
                <c:pt idx="292">
                  <c:v>0.75989937336034263</c:v>
                </c:pt>
                <c:pt idx="293">
                  <c:v>0.74352532086595058</c:v>
                </c:pt>
                <c:pt idx="294">
                  <c:v>0.772226466772025</c:v>
                </c:pt>
                <c:pt idx="295">
                  <c:v>0.76130386998881616</c:v>
                </c:pt>
                <c:pt idx="296">
                  <c:v>0.76073781369298277</c:v>
                </c:pt>
                <c:pt idx="297">
                  <c:v>0.74512049888374643</c:v>
                </c:pt>
                <c:pt idx="298">
                  <c:v>0.75428407491621108</c:v>
                </c:pt>
                <c:pt idx="299">
                  <c:v>0.8067383700960018</c:v>
                </c:pt>
                <c:pt idx="300">
                  <c:v>0.80666317800595522</c:v>
                </c:pt>
                <c:pt idx="301">
                  <c:v>0.80018252549604652</c:v>
                </c:pt>
                <c:pt idx="302">
                  <c:v>0.78670354139219145</c:v>
                </c:pt>
                <c:pt idx="303">
                  <c:v>0.77786970572309178</c:v>
                </c:pt>
                <c:pt idx="304">
                  <c:v>0.79173689211855358</c:v>
                </c:pt>
                <c:pt idx="305">
                  <c:v>0.76992322736677521</c:v>
                </c:pt>
                <c:pt idx="306">
                  <c:v>0.77287102255770967</c:v>
                </c:pt>
                <c:pt idx="307">
                  <c:v>0.8267338684866854</c:v>
                </c:pt>
                <c:pt idx="308">
                  <c:v>0.79876800853597851</c:v>
                </c:pt>
                <c:pt idx="309">
                  <c:v>0.80111884595945537</c:v>
                </c:pt>
                <c:pt idx="310">
                  <c:v>0.79959668965768183</c:v>
                </c:pt>
                <c:pt idx="311">
                  <c:v>0.81346947212951615</c:v>
                </c:pt>
                <c:pt idx="312">
                  <c:v>0.85299000228215527</c:v>
                </c:pt>
                <c:pt idx="313">
                  <c:v>0.84040370416247734</c:v>
                </c:pt>
                <c:pt idx="314">
                  <c:v>0.824678246506937</c:v>
                </c:pt>
                <c:pt idx="315">
                  <c:v>0.78201771208948545</c:v>
                </c:pt>
                <c:pt idx="316">
                  <c:v>0.78963696644324366</c:v>
                </c:pt>
                <c:pt idx="317">
                  <c:v>0.77938267194617517</c:v>
                </c:pt>
                <c:pt idx="318">
                  <c:v>0.78470518402580403</c:v>
                </c:pt>
                <c:pt idx="319">
                  <c:v>0.80073169568041069</c:v>
                </c:pt>
                <c:pt idx="320">
                  <c:v>0.84439488062217305</c:v>
                </c:pt>
                <c:pt idx="321">
                  <c:v>0.86738163193505169</c:v>
                </c:pt>
                <c:pt idx="322">
                  <c:v>0.85960519795768286</c:v>
                </c:pt>
                <c:pt idx="323">
                  <c:v>0.82638535181861172</c:v>
                </c:pt>
                <c:pt idx="324">
                  <c:v>0.82369013783042366</c:v>
                </c:pt>
                <c:pt idx="325">
                  <c:v>0.81818388679117937</c:v>
                </c:pt>
                <c:pt idx="326">
                  <c:v>0.81919818489465779</c:v>
                </c:pt>
                <c:pt idx="327">
                  <c:v>0.86063531266460214</c:v>
                </c:pt>
                <c:pt idx="328">
                  <c:v>0.85879782913167513</c:v>
                </c:pt>
                <c:pt idx="329">
                  <c:v>0.84751585250228401</c:v>
                </c:pt>
                <c:pt idx="330">
                  <c:v>0.81267075140140022</c:v>
                </c:pt>
                <c:pt idx="331">
                  <c:v>0.84249808026299755</c:v>
                </c:pt>
                <c:pt idx="332">
                  <c:v>0.84673741271797931</c:v>
                </c:pt>
                <c:pt idx="333">
                  <c:v>0.85328916055891113</c:v>
                </c:pt>
                <c:pt idx="334">
                  <c:v>0.8419464465104417</c:v>
                </c:pt>
                <c:pt idx="335">
                  <c:v>0.82839234468681955</c:v>
                </c:pt>
                <c:pt idx="336">
                  <c:v>0.79099275430720262</c:v>
                </c:pt>
                <c:pt idx="337">
                  <c:v>0.78261769649959079</c:v>
                </c:pt>
                <c:pt idx="338">
                  <c:v>0.75433564869381275</c:v>
                </c:pt>
                <c:pt idx="339">
                  <c:v>0.77497964551075593</c:v>
                </c:pt>
                <c:pt idx="340">
                  <c:v>0.75773600489639104</c:v>
                </c:pt>
                <c:pt idx="341">
                  <c:v>0.74603203161422049</c:v>
                </c:pt>
                <c:pt idx="342">
                  <c:v>0.73724694054615791</c:v>
                </c:pt>
                <c:pt idx="343">
                  <c:v>0.7201041623523553</c:v>
                </c:pt>
                <c:pt idx="344">
                  <c:v>0.72549552044735643</c:v>
                </c:pt>
                <c:pt idx="345">
                  <c:v>0.74648510601081797</c:v>
                </c:pt>
                <c:pt idx="346">
                  <c:v>0.74997721615760315</c:v>
                </c:pt>
                <c:pt idx="347">
                  <c:v>0.72109872910796657</c:v>
                </c:pt>
                <c:pt idx="348">
                  <c:v>0.70523730682326224</c:v>
                </c:pt>
                <c:pt idx="349">
                  <c:v>0.71431633357501123</c:v>
                </c:pt>
                <c:pt idx="350">
                  <c:v>0.71995236295311105</c:v>
                </c:pt>
                <c:pt idx="351">
                  <c:v>0.68281899106575816</c:v>
                </c:pt>
                <c:pt idx="352">
                  <c:v>0.738701429176716</c:v>
                </c:pt>
                <c:pt idx="353">
                  <c:v>0.75587868986558504</c:v>
                </c:pt>
                <c:pt idx="354">
                  <c:v>0.74443697246841434</c:v>
                </c:pt>
                <c:pt idx="355">
                  <c:v>0.77467006165698815</c:v>
                </c:pt>
                <c:pt idx="356">
                  <c:v>0.73769950586171118</c:v>
                </c:pt>
                <c:pt idx="357">
                  <c:v>0.75484387053151569</c:v>
                </c:pt>
                <c:pt idx="358">
                  <c:v>0.73588347995003001</c:v>
                </c:pt>
                <c:pt idx="359">
                  <c:v>0.72429198099364944</c:v>
                </c:pt>
                <c:pt idx="360">
                  <c:v>0.69436071752113415</c:v>
                </c:pt>
                <c:pt idx="361">
                  <c:v>0.70612341547943691</c:v>
                </c:pt>
                <c:pt idx="362">
                  <c:v>0.68733207287449483</c:v>
                </c:pt>
                <c:pt idx="363">
                  <c:v>0.69854214641026502</c:v>
                </c:pt>
                <c:pt idx="364">
                  <c:v>0.70673460159530077</c:v>
                </c:pt>
                <c:pt idx="365">
                  <c:v>0.68157896661472905</c:v>
                </c:pt>
                <c:pt idx="366">
                  <c:v>0.68159778029069695</c:v>
                </c:pt>
                <c:pt idx="367">
                  <c:v>0.6743762499323801</c:v>
                </c:pt>
                <c:pt idx="368">
                  <c:v>0.67779347558071501</c:v>
                </c:pt>
                <c:pt idx="369">
                  <c:v>0.64268771991559936</c:v>
                </c:pt>
                <c:pt idx="370">
                  <c:v>0.65695859264491574</c:v>
                </c:pt>
                <c:pt idx="371">
                  <c:v>0.64450765549446221</c:v>
                </c:pt>
                <c:pt idx="372">
                  <c:v>0.63776833562114477</c:v>
                </c:pt>
                <c:pt idx="373">
                  <c:v>0.63372657328243831</c:v>
                </c:pt>
                <c:pt idx="374">
                  <c:v>0.69614838740348695</c:v>
                </c:pt>
                <c:pt idx="375">
                  <c:v>0.69032871100489335</c:v>
                </c:pt>
                <c:pt idx="376">
                  <c:v>0.66590701946247877</c:v>
                </c:pt>
                <c:pt idx="377">
                  <c:v>0.6692994510796908</c:v>
                </c:pt>
                <c:pt idx="378">
                  <c:v>0.69497765239948284</c:v>
                </c:pt>
                <c:pt idx="379">
                  <c:v>0.65054990834302184</c:v>
                </c:pt>
                <c:pt idx="380">
                  <c:v>0.65520190049027627</c:v>
                </c:pt>
                <c:pt idx="381">
                  <c:v>0.67207338089406665</c:v>
                </c:pt>
                <c:pt idx="382">
                  <c:v>0.66413570898608076</c:v>
                </c:pt>
                <c:pt idx="383">
                  <c:v>0.67343894906120927</c:v>
                </c:pt>
                <c:pt idx="384">
                  <c:v>0.68423230475431929</c:v>
                </c:pt>
                <c:pt idx="385">
                  <c:v>0.67082411127220742</c:v>
                </c:pt>
                <c:pt idx="386">
                  <c:v>0.68426137256610797</c:v>
                </c:pt>
                <c:pt idx="387">
                  <c:v>0.69142324414023582</c:v>
                </c:pt>
                <c:pt idx="388">
                  <c:v>0.68917334874798264</c:v>
                </c:pt>
                <c:pt idx="389">
                  <c:v>0.67475428946979743</c:v>
                </c:pt>
                <c:pt idx="390">
                  <c:v>0.67276876488788995</c:v>
                </c:pt>
                <c:pt idx="391">
                  <c:v>0.66706732540771796</c:v>
                </c:pt>
                <c:pt idx="392">
                  <c:v>0.69611006611105952</c:v>
                </c:pt>
                <c:pt idx="393">
                  <c:v>0.66980250243855377</c:v>
                </c:pt>
                <c:pt idx="394">
                  <c:v>0.6701063637704342</c:v>
                </c:pt>
                <c:pt idx="395">
                  <c:v>0.68536243939410024</c:v>
                </c:pt>
                <c:pt idx="396">
                  <c:v>0.6961411569796454</c:v>
                </c:pt>
                <c:pt idx="397">
                  <c:v>0.70015115684171281</c:v>
                </c:pt>
                <c:pt idx="398">
                  <c:v>0.68239319968567402</c:v>
                </c:pt>
                <c:pt idx="399">
                  <c:v>0.65204843058459061</c:v>
                </c:pt>
                <c:pt idx="400">
                  <c:v>0.66607102103134086</c:v>
                </c:pt>
                <c:pt idx="401">
                  <c:v>0.63764460744104257</c:v>
                </c:pt>
                <c:pt idx="402">
                  <c:v>0.62975517000016312</c:v>
                </c:pt>
                <c:pt idx="403">
                  <c:v>0.62839182914932368</c:v>
                </c:pt>
                <c:pt idx="404">
                  <c:v>0.63886984652561285</c:v>
                </c:pt>
                <c:pt idx="405">
                  <c:v>0.62720652132552457</c:v>
                </c:pt>
                <c:pt idx="406">
                  <c:v>0.59791619247463845</c:v>
                </c:pt>
                <c:pt idx="407">
                  <c:v>0.63220032818508798</c:v>
                </c:pt>
                <c:pt idx="408">
                  <c:v>0.66913917406949575</c:v>
                </c:pt>
                <c:pt idx="409">
                  <c:v>0.70322789622407411</c:v>
                </c:pt>
                <c:pt idx="410">
                  <c:v>0.71646198813883821</c:v>
                </c:pt>
                <c:pt idx="411">
                  <c:v>0.72900404247801798</c:v>
                </c:pt>
                <c:pt idx="412">
                  <c:v>0.72521068531301369</c:v>
                </c:pt>
                <c:pt idx="413">
                  <c:v>0.71768157507704977</c:v>
                </c:pt>
                <c:pt idx="414">
                  <c:v>0.68570364662857153</c:v>
                </c:pt>
                <c:pt idx="415">
                  <c:v>0.68942588528821591</c:v>
                </c:pt>
                <c:pt idx="416">
                  <c:v>0.73613285742138357</c:v>
                </c:pt>
                <c:pt idx="417">
                  <c:v>0.75274399662828051</c:v>
                </c:pt>
                <c:pt idx="418">
                  <c:v>0.7706237871044167</c:v>
                </c:pt>
                <c:pt idx="419">
                  <c:v>0.77837418865937746</c:v>
                </c:pt>
                <c:pt idx="420">
                  <c:v>0.7809951626959456</c:v>
                </c:pt>
                <c:pt idx="421">
                  <c:v>0.78334649333109285</c:v>
                </c:pt>
                <c:pt idx="422">
                  <c:v>0.79158250500897898</c:v>
                </c:pt>
                <c:pt idx="423">
                  <c:v>0.80711790333779343</c:v>
                </c:pt>
                <c:pt idx="424">
                  <c:v>0.78292907054689254</c:v>
                </c:pt>
                <c:pt idx="425">
                  <c:v>0.78915686430236764</c:v>
                </c:pt>
                <c:pt idx="426">
                  <c:v>0.78416122548099543</c:v>
                </c:pt>
                <c:pt idx="427">
                  <c:v>0.77519288372983308</c:v>
                </c:pt>
                <c:pt idx="428">
                  <c:v>0.79253988644599971</c:v>
                </c:pt>
                <c:pt idx="429">
                  <c:v>0.81154714096204617</c:v>
                </c:pt>
                <c:pt idx="430">
                  <c:v>0.80410009626006451</c:v>
                </c:pt>
                <c:pt idx="431">
                  <c:v>0.79725021513728511</c:v>
                </c:pt>
                <c:pt idx="432">
                  <c:v>0.79947132903422569</c:v>
                </c:pt>
                <c:pt idx="433">
                  <c:v>0.79675826632847846</c:v>
                </c:pt>
                <c:pt idx="434">
                  <c:v>0.80134710192711889</c:v>
                </c:pt>
                <c:pt idx="435">
                  <c:v>0.81643415556304888</c:v>
                </c:pt>
                <c:pt idx="436">
                  <c:v>0.81025889504902815</c:v>
                </c:pt>
                <c:pt idx="437">
                  <c:v>0.80981690698472863</c:v>
                </c:pt>
                <c:pt idx="438">
                  <c:v>0.80848714535075639</c:v>
                </c:pt>
                <c:pt idx="439">
                  <c:v>0.79281431146144365</c:v>
                </c:pt>
                <c:pt idx="440">
                  <c:v>0.8027265814891289</c:v>
                </c:pt>
                <c:pt idx="441">
                  <c:v>0.78101227026896769</c:v>
                </c:pt>
                <c:pt idx="442">
                  <c:v>0.79485371502413615</c:v>
                </c:pt>
                <c:pt idx="443">
                  <c:v>0.78614985111783975</c:v>
                </c:pt>
                <c:pt idx="444">
                  <c:v>0.764005698484576</c:v>
                </c:pt>
                <c:pt idx="445">
                  <c:v>0.78203149035323782</c:v>
                </c:pt>
                <c:pt idx="446">
                  <c:v>0.76217482134547099</c:v>
                </c:pt>
                <c:pt idx="447">
                  <c:v>0.76898163643995576</c:v>
                </c:pt>
                <c:pt idx="448">
                  <c:v>0.78717378054673337</c:v>
                </c:pt>
                <c:pt idx="449">
                  <c:v>0.77712489697709586</c:v>
                </c:pt>
                <c:pt idx="450">
                  <c:v>0.7439050579192833</c:v>
                </c:pt>
                <c:pt idx="451">
                  <c:v>0.7532048051729191</c:v>
                </c:pt>
                <c:pt idx="452">
                  <c:v>0.73765336280616978</c:v>
                </c:pt>
                <c:pt idx="453">
                  <c:v>0.73544488329513114</c:v>
                </c:pt>
                <c:pt idx="454">
                  <c:v>0.71533965587144399</c:v>
                </c:pt>
                <c:pt idx="455">
                  <c:v>0.7198705025589236</c:v>
                </c:pt>
                <c:pt idx="456">
                  <c:v>0.70358731630772264</c:v>
                </c:pt>
                <c:pt idx="457">
                  <c:v>0.69918443286948961</c:v>
                </c:pt>
                <c:pt idx="458">
                  <c:v>0.68791376175735974</c:v>
                </c:pt>
                <c:pt idx="459">
                  <c:v>0.67675911422202073</c:v>
                </c:pt>
                <c:pt idx="460">
                  <c:v>0.68398035965859472</c:v>
                </c:pt>
                <c:pt idx="461">
                  <c:v>0.69780374381769239</c:v>
                </c:pt>
                <c:pt idx="462">
                  <c:v>0.70783387400760955</c:v>
                </c:pt>
                <c:pt idx="463">
                  <c:v>0.71165337641401272</c:v>
                </c:pt>
                <c:pt idx="464">
                  <c:v>0.72229817375233962</c:v>
                </c:pt>
                <c:pt idx="465">
                  <c:v>0.7427002398794238</c:v>
                </c:pt>
                <c:pt idx="466">
                  <c:v>0.76481117855806524</c:v>
                </c:pt>
                <c:pt idx="467">
                  <c:v>0.76870009494905089</c:v>
                </c:pt>
                <c:pt idx="468">
                  <c:v>0.76119867693012955</c:v>
                </c:pt>
                <c:pt idx="469">
                  <c:v>0.7696681943687762</c:v>
                </c:pt>
                <c:pt idx="470">
                  <c:v>0.76153228912614379</c:v>
                </c:pt>
                <c:pt idx="471">
                  <c:v>0.75365430972546632</c:v>
                </c:pt>
                <c:pt idx="472">
                  <c:v>0.78867324257693505</c:v>
                </c:pt>
                <c:pt idx="473">
                  <c:v>0.79335002556264389</c:v>
                </c:pt>
                <c:pt idx="474">
                  <c:v>0.7785694141396331</c:v>
                </c:pt>
                <c:pt idx="475">
                  <c:v>0.76593286226776036</c:v>
                </c:pt>
                <c:pt idx="476">
                  <c:v>0.7506244034945303</c:v>
                </c:pt>
                <c:pt idx="477">
                  <c:v>0.75258200423998678</c:v>
                </c:pt>
                <c:pt idx="478">
                  <c:v>0.75627643396450683</c:v>
                </c:pt>
                <c:pt idx="479">
                  <c:v>0.74606608384985817</c:v>
                </c:pt>
                <c:pt idx="480">
                  <c:v>0.73431756857492614</c:v>
                </c:pt>
                <c:pt idx="481">
                  <c:v>0.75843166448521682</c:v>
                </c:pt>
                <c:pt idx="482">
                  <c:v>0.78610848177647241</c:v>
                </c:pt>
                <c:pt idx="483">
                  <c:v>0.76521381071538286</c:v>
                </c:pt>
                <c:pt idx="484">
                  <c:v>0.76609490657224344</c:v>
                </c:pt>
                <c:pt idx="485">
                  <c:v>0.7497335545820617</c:v>
                </c:pt>
                <c:pt idx="486">
                  <c:v>0.76658795235284116</c:v>
                </c:pt>
                <c:pt idx="487">
                  <c:v>0.77990296547036986</c:v>
                </c:pt>
                <c:pt idx="488">
                  <c:v>0.76849907987187349</c:v>
                </c:pt>
                <c:pt idx="489">
                  <c:v>0.7713356937970457</c:v>
                </c:pt>
                <c:pt idx="490">
                  <c:v>0.78072199460165759</c:v>
                </c:pt>
                <c:pt idx="491">
                  <c:v>0.78580390857226701</c:v>
                </c:pt>
                <c:pt idx="492">
                  <c:v>0.80533247290790466</c:v>
                </c:pt>
                <c:pt idx="493">
                  <c:v>0.82233072857889211</c:v>
                </c:pt>
                <c:pt idx="494">
                  <c:v>0.81248562701243743</c:v>
                </c:pt>
                <c:pt idx="495">
                  <c:v>0.82698368916000542</c:v>
                </c:pt>
                <c:pt idx="496">
                  <c:v>0.84127106936670037</c:v>
                </c:pt>
                <c:pt idx="497">
                  <c:v>0.82846112503260727</c:v>
                </c:pt>
                <c:pt idx="498">
                  <c:v>0.81157907940852336</c:v>
                </c:pt>
                <c:pt idx="499">
                  <c:v>0.80452478537851135</c:v>
                </c:pt>
              </c:numCache>
            </c:numRef>
          </c:val>
          <c:smooth val="0"/>
          <c:extLst>
            <c:ext xmlns:c16="http://schemas.microsoft.com/office/drawing/2014/chart" uri="{C3380CC4-5D6E-409C-BE32-E72D297353CC}">
              <c16:uniqueId val="{00000000-11E9-4EDB-A1E5-D1E3DF41F9BD}"/>
            </c:ext>
          </c:extLst>
        </c:ser>
        <c:dLbls>
          <c:showLegendKey val="0"/>
          <c:showVal val="0"/>
          <c:showCatName val="0"/>
          <c:showSerName val="0"/>
          <c:showPercent val="0"/>
          <c:showBubbleSize val="0"/>
        </c:dLbls>
        <c:smooth val="0"/>
        <c:axId val="270583647"/>
        <c:axId val="270582687"/>
      </c:lineChart>
      <c:dateAx>
        <c:axId val="270583647"/>
        <c:scaling>
          <c:orientation val="minMax"/>
        </c:scaling>
        <c:delete val="0"/>
        <c:axPos val="b"/>
        <c:numFmt formatCode="m/d/yyyy"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2687"/>
        <c:crosses val="autoZero"/>
        <c:auto val="1"/>
        <c:lblOffset val="100"/>
        <c:baseTimeUnit val="days"/>
      </c:dateAx>
      <c:valAx>
        <c:axId val="270582687"/>
        <c:scaling>
          <c:orientation val="minMax"/>
          <c:max val="1"/>
          <c:min val="0.5"/>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3647"/>
        <c:crosses val="autoZero"/>
        <c:crossBetween val="between"/>
        <c:majorUnit val="3.0000000000000006E-2"/>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s-AR"/>
              <a:t>BMA/Bancos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AR"/>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cat>
            <c:numRef>
              <c:f>'Indice Bancos'!$AO$6:$AO$505</c:f>
              <c:numCache>
                <c:formatCode>m/d/yyyy</c:formatCode>
                <c:ptCount val="500"/>
                <c:pt idx="0">
                  <c:v>42741</c:v>
                </c:pt>
                <c:pt idx="1">
                  <c:v>42748</c:v>
                </c:pt>
                <c:pt idx="2">
                  <c:v>42755</c:v>
                </c:pt>
                <c:pt idx="3">
                  <c:v>42762</c:v>
                </c:pt>
                <c:pt idx="4">
                  <c:v>42769</c:v>
                </c:pt>
                <c:pt idx="5">
                  <c:v>42776</c:v>
                </c:pt>
                <c:pt idx="6">
                  <c:v>42783</c:v>
                </c:pt>
                <c:pt idx="7">
                  <c:v>42790</c:v>
                </c:pt>
                <c:pt idx="8">
                  <c:v>42797</c:v>
                </c:pt>
                <c:pt idx="9">
                  <c:v>42804</c:v>
                </c:pt>
                <c:pt idx="10">
                  <c:v>42811</c:v>
                </c:pt>
                <c:pt idx="11">
                  <c:v>42818</c:v>
                </c:pt>
                <c:pt idx="12">
                  <c:v>42825</c:v>
                </c:pt>
                <c:pt idx="13">
                  <c:v>42832</c:v>
                </c:pt>
                <c:pt idx="14">
                  <c:v>42839</c:v>
                </c:pt>
                <c:pt idx="15">
                  <c:v>42846</c:v>
                </c:pt>
                <c:pt idx="16">
                  <c:v>42853</c:v>
                </c:pt>
                <c:pt idx="17">
                  <c:v>42860</c:v>
                </c:pt>
                <c:pt idx="18">
                  <c:v>42867</c:v>
                </c:pt>
                <c:pt idx="19">
                  <c:v>42874</c:v>
                </c:pt>
                <c:pt idx="20">
                  <c:v>42881</c:v>
                </c:pt>
                <c:pt idx="21">
                  <c:v>42888</c:v>
                </c:pt>
                <c:pt idx="22">
                  <c:v>42895</c:v>
                </c:pt>
                <c:pt idx="23">
                  <c:v>42902</c:v>
                </c:pt>
                <c:pt idx="24">
                  <c:v>42909</c:v>
                </c:pt>
                <c:pt idx="25">
                  <c:v>42916</c:v>
                </c:pt>
                <c:pt idx="26">
                  <c:v>42923</c:v>
                </c:pt>
                <c:pt idx="27">
                  <c:v>42930</c:v>
                </c:pt>
                <c:pt idx="28">
                  <c:v>42937</c:v>
                </c:pt>
                <c:pt idx="29">
                  <c:v>42944</c:v>
                </c:pt>
                <c:pt idx="30">
                  <c:v>42951</c:v>
                </c:pt>
                <c:pt idx="31">
                  <c:v>42958</c:v>
                </c:pt>
                <c:pt idx="32">
                  <c:v>42965</c:v>
                </c:pt>
                <c:pt idx="33">
                  <c:v>42972</c:v>
                </c:pt>
                <c:pt idx="34">
                  <c:v>42979</c:v>
                </c:pt>
                <c:pt idx="35">
                  <c:v>42986</c:v>
                </c:pt>
                <c:pt idx="36">
                  <c:v>42993</c:v>
                </c:pt>
                <c:pt idx="37">
                  <c:v>43000</c:v>
                </c:pt>
                <c:pt idx="38">
                  <c:v>43007</c:v>
                </c:pt>
                <c:pt idx="39">
                  <c:v>43014</c:v>
                </c:pt>
                <c:pt idx="40">
                  <c:v>43021</c:v>
                </c:pt>
                <c:pt idx="41">
                  <c:v>43028</c:v>
                </c:pt>
                <c:pt idx="42">
                  <c:v>43035</c:v>
                </c:pt>
                <c:pt idx="43">
                  <c:v>43042</c:v>
                </c:pt>
                <c:pt idx="44">
                  <c:v>43049</c:v>
                </c:pt>
                <c:pt idx="45">
                  <c:v>43056</c:v>
                </c:pt>
                <c:pt idx="46">
                  <c:v>43063</c:v>
                </c:pt>
                <c:pt idx="47">
                  <c:v>43070</c:v>
                </c:pt>
                <c:pt idx="48">
                  <c:v>43077</c:v>
                </c:pt>
                <c:pt idx="49">
                  <c:v>43084</c:v>
                </c:pt>
                <c:pt idx="50">
                  <c:v>43091</c:v>
                </c:pt>
                <c:pt idx="51">
                  <c:v>43098</c:v>
                </c:pt>
                <c:pt idx="52">
                  <c:v>43105</c:v>
                </c:pt>
                <c:pt idx="53">
                  <c:v>43112</c:v>
                </c:pt>
                <c:pt idx="54">
                  <c:v>43119</c:v>
                </c:pt>
                <c:pt idx="55">
                  <c:v>43126</c:v>
                </c:pt>
                <c:pt idx="56">
                  <c:v>43133</c:v>
                </c:pt>
                <c:pt idx="57">
                  <c:v>43140</c:v>
                </c:pt>
                <c:pt idx="58">
                  <c:v>43147</c:v>
                </c:pt>
                <c:pt idx="59">
                  <c:v>43154</c:v>
                </c:pt>
                <c:pt idx="60">
                  <c:v>43161</c:v>
                </c:pt>
                <c:pt idx="61">
                  <c:v>43168</c:v>
                </c:pt>
                <c:pt idx="62">
                  <c:v>43175</c:v>
                </c:pt>
                <c:pt idx="63">
                  <c:v>43182</c:v>
                </c:pt>
                <c:pt idx="64">
                  <c:v>43189</c:v>
                </c:pt>
                <c:pt idx="65">
                  <c:v>43196</c:v>
                </c:pt>
                <c:pt idx="66">
                  <c:v>43203</c:v>
                </c:pt>
                <c:pt idx="67">
                  <c:v>43210</c:v>
                </c:pt>
                <c:pt idx="68">
                  <c:v>43217</c:v>
                </c:pt>
                <c:pt idx="69">
                  <c:v>43224</c:v>
                </c:pt>
                <c:pt idx="70">
                  <c:v>43231</c:v>
                </c:pt>
                <c:pt idx="71">
                  <c:v>43238</c:v>
                </c:pt>
                <c:pt idx="72">
                  <c:v>43245</c:v>
                </c:pt>
                <c:pt idx="73">
                  <c:v>43252</c:v>
                </c:pt>
                <c:pt idx="74">
                  <c:v>43259</c:v>
                </c:pt>
                <c:pt idx="75">
                  <c:v>43266</c:v>
                </c:pt>
                <c:pt idx="76">
                  <c:v>43273</c:v>
                </c:pt>
                <c:pt idx="77">
                  <c:v>43280</c:v>
                </c:pt>
                <c:pt idx="78">
                  <c:v>43287</c:v>
                </c:pt>
                <c:pt idx="79">
                  <c:v>43294</c:v>
                </c:pt>
                <c:pt idx="80">
                  <c:v>43301</c:v>
                </c:pt>
                <c:pt idx="81">
                  <c:v>43308</c:v>
                </c:pt>
                <c:pt idx="82">
                  <c:v>43315</c:v>
                </c:pt>
                <c:pt idx="83">
                  <c:v>43322</c:v>
                </c:pt>
                <c:pt idx="84">
                  <c:v>43329</c:v>
                </c:pt>
                <c:pt idx="85">
                  <c:v>43336</c:v>
                </c:pt>
                <c:pt idx="86">
                  <c:v>43343</c:v>
                </c:pt>
                <c:pt idx="87">
                  <c:v>43350</c:v>
                </c:pt>
                <c:pt idx="88">
                  <c:v>43357</c:v>
                </c:pt>
                <c:pt idx="89">
                  <c:v>43364</c:v>
                </c:pt>
                <c:pt idx="90">
                  <c:v>43371</c:v>
                </c:pt>
                <c:pt idx="91">
                  <c:v>43378</c:v>
                </c:pt>
                <c:pt idx="92">
                  <c:v>43385</c:v>
                </c:pt>
                <c:pt idx="93">
                  <c:v>43392</c:v>
                </c:pt>
                <c:pt idx="94">
                  <c:v>43399</c:v>
                </c:pt>
                <c:pt idx="95">
                  <c:v>43406</c:v>
                </c:pt>
                <c:pt idx="96">
                  <c:v>43413</c:v>
                </c:pt>
                <c:pt idx="97">
                  <c:v>43420</c:v>
                </c:pt>
                <c:pt idx="98">
                  <c:v>43427</c:v>
                </c:pt>
                <c:pt idx="99">
                  <c:v>43434</c:v>
                </c:pt>
                <c:pt idx="100">
                  <c:v>43441</c:v>
                </c:pt>
                <c:pt idx="101">
                  <c:v>43448</c:v>
                </c:pt>
                <c:pt idx="102">
                  <c:v>43455</c:v>
                </c:pt>
                <c:pt idx="103">
                  <c:v>43462</c:v>
                </c:pt>
                <c:pt idx="104">
                  <c:v>43469</c:v>
                </c:pt>
                <c:pt idx="105">
                  <c:v>43476</c:v>
                </c:pt>
                <c:pt idx="106">
                  <c:v>43483</c:v>
                </c:pt>
                <c:pt idx="107">
                  <c:v>43490</c:v>
                </c:pt>
                <c:pt idx="108">
                  <c:v>43497</c:v>
                </c:pt>
                <c:pt idx="109">
                  <c:v>43504</c:v>
                </c:pt>
                <c:pt idx="110">
                  <c:v>43511</c:v>
                </c:pt>
                <c:pt idx="111">
                  <c:v>43518</c:v>
                </c:pt>
                <c:pt idx="112">
                  <c:v>43525</c:v>
                </c:pt>
                <c:pt idx="113">
                  <c:v>43532</c:v>
                </c:pt>
                <c:pt idx="114">
                  <c:v>43539</c:v>
                </c:pt>
                <c:pt idx="115">
                  <c:v>43546</c:v>
                </c:pt>
                <c:pt idx="116">
                  <c:v>43553</c:v>
                </c:pt>
                <c:pt idx="117">
                  <c:v>43560</c:v>
                </c:pt>
                <c:pt idx="118">
                  <c:v>43567</c:v>
                </c:pt>
                <c:pt idx="119">
                  <c:v>43574</c:v>
                </c:pt>
                <c:pt idx="120">
                  <c:v>43581</c:v>
                </c:pt>
                <c:pt idx="121">
                  <c:v>43588</c:v>
                </c:pt>
                <c:pt idx="122">
                  <c:v>43595</c:v>
                </c:pt>
                <c:pt idx="123">
                  <c:v>43602</c:v>
                </c:pt>
                <c:pt idx="124">
                  <c:v>43609</c:v>
                </c:pt>
                <c:pt idx="125">
                  <c:v>43616</c:v>
                </c:pt>
                <c:pt idx="126">
                  <c:v>43623</c:v>
                </c:pt>
                <c:pt idx="127">
                  <c:v>43630</c:v>
                </c:pt>
                <c:pt idx="128">
                  <c:v>43637</c:v>
                </c:pt>
                <c:pt idx="129">
                  <c:v>43644</c:v>
                </c:pt>
                <c:pt idx="130">
                  <c:v>43651</c:v>
                </c:pt>
                <c:pt idx="131">
                  <c:v>43658</c:v>
                </c:pt>
                <c:pt idx="132">
                  <c:v>43665</c:v>
                </c:pt>
                <c:pt idx="133">
                  <c:v>43672</c:v>
                </c:pt>
                <c:pt idx="134">
                  <c:v>43679</c:v>
                </c:pt>
                <c:pt idx="135">
                  <c:v>43686</c:v>
                </c:pt>
                <c:pt idx="136">
                  <c:v>43693</c:v>
                </c:pt>
                <c:pt idx="137">
                  <c:v>43700</c:v>
                </c:pt>
                <c:pt idx="138">
                  <c:v>43707</c:v>
                </c:pt>
                <c:pt idx="139">
                  <c:v>43714</c:v>
                </c:pt>
                <c:pt idx="140">
                  <c:v>43721</c:v>
                </c:pt>
                <c:pt idx="141">
                  <c:v>43728</c:v>
                </c:pt>
                <c:pt idx="142">
                  <c:v>43735</c:v>
                </c:pt>
                <c:pt idx="143">
                  <c:v>43742</c:v>
                </c:pt>
                <c:pt idx="144">
                  <c:v>43749</c:v>
                </c:pt>
                <c:pt idx="145">
                  <c:v>43756</c:v>
                </c:pt>
                <c:pt idx="146">
                  <c:v>43763</c:v>
                </c:pt>
                <c:pt idx="147">
                  <c:v>43770</c:v>
                </c:pt>
                <c:pt idx="148">
                  <c:v>43777</c:v>
                </c:pt>
                <c:pt idx="149">
                  <c:v>43784</c:v>
                </c:pt>
                <c:pt idx="150">
                  <c:v>43791</c:v>
                </c:pt>
                <c:pt idx="151">
                  <c:v>43798</c:v>
                </c:pt>
                <c:pt idx="152">
                  <c:v>43805</c:v>
                </c:pt>
                <c:pt idx="153">
                  <c:v>43812</c:v>
                </c:pt>
                <c:pt idx="154">
                  <c:v>43819</c:v>
                </c:pt>
                <c:pt idx="155">
                  <c:v>43826</c:v>
                </c:pt>
                <c:pt idx="156">
                  <c:v>43833</c:v>
                </c:pt>
                <c:pt idx="157">
                  <c:v>43840</c:v>
                </c:pt>
                <c:pt idx="158">
                  <c:v>43847</c:v>
                </c:pt>
                <c:pt idx="159">
                  <c:v>43854</c:v>
                </c:pt>
                <c:pt idx="160">
                  <c:v>43861</c:v>
                </c:pt>
                <c:pt idx="161">
                  <c:v>43868</c:v>
                </c:pt>
                <c:pt idx="162">
                  <c:v>43875</c:v>
                </c:pt>
                <c:pt idx="163">
                  <c:v>43882</c:v>
                </c:pt>
                <c:pt idx="164">
                  <c:v>43889</c:v>
                </c:pt>
                <c:pt idx="165">
                  <c:v>43896</c:v>
                </c:pt>
                <c:pt idx="166">
                  <c:v>43903</c:v>
                </c:pt>
                <c:pt idx="167">
                  <c:v>43910</c:v>
                </c:pt>
                <c:pt idx="168">
                  <c:v>43917</c:v>
                </c:pt>
                <c:pt idx="169">
                  <c:v>43924</c:v>
                </c:pt>
                <c:pt idx="170">
                  <c:v>43931</c:v>
                </c:pt>
                <c:pt idx="171">
                  <c:v>43938</c:v>
                </c:pt>
                <c:pt idx="172">
                  <c:v>43945</c:v>
                </c:pt>
                <c:pt idx="173">
                  <c:v>43952</c:v>
                </c:pt>
                <c:pt idx="174">
                  <c:v>43959</c:v>
                </c:pt>
                <c:pt idx="175">
                  <c:v>43966</c:v>
                </c:pt>
                <c:pt idx="176">
                  <c:v>43973</c:v>
                </c:pt>
                <c:pt idx="177">
                  <c:v>43980</c:v>
                </c:pt>
                <c:pt idx="178">
                  <c:v>43987</c:v>
                </c:pt>
                <c:pt idx="179">
                  <c:v>43994</c:v>
                </c:pt>
                <c:pt idx="180">
                  <c:v>44001</c:v>
                </c:pt>
                <c:pt idx="181">
                  <c:v>44008</c:v>
                </c:pt>
                <c:pt idx="182">
                  <c:v>44015</c:v>
                </c:pt>
                <c:pt idx="183">
                  <c:v>44022</c:v>
                </c:pt>
                <c:pt idx="184">
                  <c:v>44029</c:v>
                </c:pt>
                <c:pt idx="185">
                  <c:v>44036</c:v>
                </c:pt>
                <c:pt idx="186">
                  <c:v>44043</c:v>
                </c:pt>
                <c:pt idx="187">
                  <c:v>44050</c:v>
                </c:pt>
                <c:pt idx="188">
                  <c:v>44057</c:v>
                </c:pt>
                <c:pt idx="189">
                  <c:v>44064</c:v>
                </c:pt>
                <c:pt idx="190">
                  <c:v>44071</c:v>
                </c:pt>
                <c:pt idx="191">
                  <c:v>44078</c:v>
                </c:pt>
                <c:pt idx="192">
                  <c:v>44085</c:v>
                </c:pt>
                <c:pt idx="193">
                  <c:v>44092</c:v>
                </c:pt>
                <c:pt idx="194">
                  <c:v>44099</c:v>
                </c:pt>
                <c:pt idx="195">
                  <c:v>44106</c:v>
                </c:pt>
                <c:pt idx="196">
                  <c:v>44113</c:v>
                </c:pt>
                <c:pt idx="197">
                  <c:v>44120</c:v>
                </c:pt>
                <c:pt idx="198">
                  <c:v>44127</c:v>
                </c:pt>
                <c:pt idx="199">
                  <c:v>44134</c:v>
                </c:pt>
                <c:pt idx="200">
                  <c:v>44141</c:v>
                </c:pt>
                <c:pt idx="201">
                  <c:v>44148</c:v>
                </c:pt>
                <c:pt idx="202">
                  <c:v>44155</c:v>
                </c:pt>
                <c:pt idx="203">
                  <c:v>44162</c:v>
                </c:pt>
                <c:pt idx="204">
                  <c:v>44169</c:v>
                </c:pt>
                <c:pt idx="205">
                  <c:v>44176</c:v>
                </c:pt>
                <c:pt idx="206">
                  <c:v>44183</c:v>
                </c:pt>
                <c:pt idx="207">
                  <c:v>44190</c:v>
                </c:pt>
                <c:pt idx="208">
                  <c:v>44197</c:v>
                </c:pt>
                <c:pt idx="209">
                  <c:v>44204</c:v>
                </c:pt>
                <c:pt idx="210">
                  <c:v>44211</c:v>
                </c:pt>
                <c:pt idx="211">
                  <c:v>44218</c:v>
                </c:pt>
                <c:pt idx="212">
                  <c:v>44225</c:v>
                </c:pt>
                <c:pt idx="213">
                  <c:v>44232</c:v>
                </c:pt>
                <c:pt idx="214">
                  <c:v>44239</c:v>
                </c:pt>
                <c:pt idx="215">
                  <c:v>44246</c:v>
                </c:pt>
                <c:pt idx="216">
                  <c:v>44253</c:v>
                </c:pt>
                <c:pt idx="217">
                  <c:v>44260</c:v>
                </c:pt>
                <c:pt idx="218">
                  <c:v>44267</c:v>
                </c:pt>
                <c:pt idx="219">
                  <c:v>44274</c:v>
                </c:pt>
                <c:pt idx="220">
                  <c:v>44281</c:v>
                </c:pt>
                <c:pt idx="221">
                  <c:v>44288</c:v>
                </c:pt>
                <c:pt idx="222">
                  <c:v>44295</c:v>
                </c:pt>
                <c:pt idx="223">
                  <c:v>44302</c:v>
                </c:pt>
                <c:pt idx="224">
                  <c:v>44309</c:v>
                </c:pt>
                <c:pt idx="225">
                  <c:v>44316</c:v>
                </c:pt>
                <c:pt idx="226">
                  <c:v>44323</c:v>
                </c:pt>
                <c:pt idx="227">
                  <c:v>44330</c:v>
                </c:pt>
                <c:pt idx="228">
                  <c:v>44337</c:v>
                </c:pt>
                <c:pt idx="229">
                  <c:v>44344</c:v>
                </c:pt>
                <c:pt idx="230">
                  <c:v>44351</c:v>
                </c:pt>
                <c:pt idx="231">
                  <c:v>44358</c:v>
                </c:pt>
                <c:pt idx="232">
                  <c:v>44365</c:v>
                </c:pt>
                <c:pt idx="233">
                  <c:v>44372</c:v>
                </c:pt>
                <c:pt idx="234">
                  <c:v>44379</c:v>
                </c:pt>
                <c:pt idx="235">
                  <c:v>44386</c:v>
                </c:pt>
                <c:pt idx="236">
                  <c:v>44393</c:v>
                </c:pt>
                <c:pt idx="237">
                  <c:v>44400</c:v>
                </c:pt>
                <c:pt idx="238">
                  <c:v>44407</c:v>
                </c:pt>
                <c:pt idx="239">
                  <c:v>44414</c:v>
                </c:pt>
                <c:pt idx="240">
                  <c:v>44421</c:v>
                </c:pt>
                <c:pt idx="241">
                  <c:v>44428</c:v>
                </c:pt>
                <c:pt idx="242">
                  <c:v>44435</c:v>
                </c:pt>
                <c:pt idx="243">
                  <c:v>44442</c:v>
                </c:pt>
                <c:pt idx="244">
                  <c:v>44449</c:v>
                </c:pt>
                <c:pt idx="245">
                  <c:v>44456</c:v>
                </c:pt>
                <c:pt idx="246">
                  <c:v>44463</c:v>
                </c:pt>
                <c:pt idx="247">
                  <c:v>44470</c:v>
                </c:pt>
                <c:pt idx="248">
                  <c:v>44477</c:v>
                </c:pt>
                <c:pt idx="249">
                  <c:v>44484</c:v>
                </c:pt>
                <c:pt idx="250">
                  <c:v>44491</c:v>
                </c:pt>
                <c:pt idx="251">
                  <c:v>44498</c:v>
                </c:pt>
                <c:pt idx="252">
                  <c:v>44505</c:v>
                </c:pt>
                <c:pt idx="253">
                  <c:v>44512</c:v>
                </c:pt>
                <c:pt idx="254">
                  <c:v>44519</c:v>
                </c:pt>
                <c:pt idx="255">
                  <c:v>44526</c:v>
                </c:pt>
                <c:pt idx="256">
                  <c:v>44533</c:v>
                </c:pt>
                <c:pt idx="257">
                  <c:v>44540</c:v>
                </c:pt>
                <c:pt idx="258">
                  <c:v>44547</c:v>
                </c:pt>
                <c:pt idx="259">
                  <c:v>44554</c:v>
                </c:pt>
                <c:pt idx="260">
                  <c:v>44561</c:v>
                </c:pt>
                <c:pt idx="261">
                  <c:v>44568</c:v>
                </c:pt>
                <c:pt idx="262">
                  <c:v>44575</c:v>
                </c:pt>
                <c:pt idx="263">
                  <c:v>44582</c:v>
                </c:pt>
                <c:pt idx="264">
                  <c:v>44589</c:v>
                </c:pt>
                <c:pt idx="265">
                  <c:v>44596</c:v>
                </c:pt>
                <c:pt idx="266">
                  <c:v>44603</c:v>
                </c:pt>
                <c:pt idx="267">
                  <c:v>44610</c:v>
                </c:pt>
                <c:pt idx="268">
                  <c:v>44617</c:v>
                </c:pt>
                <c:pt idx="269">
                  <c:v>44624</c:v>
                </c:pt>
                <c:pt idx="270">
                  <c:v>44631</c:v>
                </c:pt>
                <c:pt idx="271">
                  <c:v>44638</c:v>
                </c:pt>
                <c:pt idx="272">
                  <c:v>44645</c:v>
                </c:pt>
                <c:pt idx="273">
                  <c:v>44652</c:v>
                </c:pt>
                <c:pt idx="274">
                  <c:v>44659</c:v>
                </c:pt>
                <c:pt idx="275">
                  <c:v>44666</c:v>
                </c:pt>
                <c:pt idx="276">
                  <c:v>44673</c:v>
                </c:pt>
                <c:pt idx="277">
                  <c:v>44680</c:v>
                </c:pt>
                <c:pt idx="278">
                  <c:v>44687</c:v>
                </c:pt>
                <c:pt idx="279">
                  <c:v>44694</c:v>
                </c:pt>
                <c:pt idx="280">
                  <c:v>44701</c:v>
                </c:pt>
                <c:pt idx="281">
                  <c:v>44708</c:v>
                </c:pt>
                <c:pt idx="282">
                  <c:v>44715</c:v>
                </c:pt>
                <c:pt idx="283">
                  <c:v>44722</c:v>
                </c:pt>
                <c:pt idx="284">
                  <c:v>44729</c:v>
                </c:pt>
                <c:pt idx="285">
                  <c:v>44736</c:v>
                </c:pt>
                <c:pt idx="286">
                  <c:v>44743</c:v>
                </c:pt>
                <c:pt idx="287">
                  <c:v>44750</c:v>
                </c:pt>
                <c:pt idx="288">
                  <c:v>44757</c:v>
                </c:pt>
                <c:pt idx="289">
                  <c:v>44764</c:v>
                </c:pt>
                <c:pt idx="290">
                  <c:v>44771</c:v>
                </c:pt>
                <c:pt idx="291">
                  <c:v>44778</c:v>
                </c:pt>
                <c:pt idx="292">
                  <c:v>44785</c:v>
                </c:pt>
                <c:pt idx="293">
                  <c:v>44792</c:v>
                </c:pt>
                <c:pt idx="294">
                  <c:v>44799</c:v>
                </c:pt>
                <c:pt idx="295">
                  <c:v>44806</c:v>
                </c:pt>
                <c:pt idx="296">
                  <c:v>44813</c:v>
                </c:pt>
                <c:pt idx="297">
                  <c:v>44820</c:v>
                </c:pt>
                <c:pt idx="298">
                  <c:v>44827</c:v>
                </c:pt>
                <c:pt idx="299">
                  <c:v>44834</c:v>
                </c:pt>
                <c:pt idx="300">
                  <c:v>44841</c:v>
                </c:pt>
                <c:pt idx="301">
                  <c:v>44848</c:v>
                </c:pt>
                <c:pt idx="302">
                  <c:v>44855</c:v>
                </c:pt>
                <c:pt idx="303">
                  <c:v>44862</c:v>
                </c:pt>
                <c:pt idx="304">
                  <c:v>44869</c:v>
                </c:pt>
                <c:pt idx="305">
                  <c:v>44876</c:v>
                </c:pt>
                <c:pt idx="306">
                  <c:v>44883</c:v>
                </c:pt>
                <c:pt idx="307">
                  <c:v>44890</c:v>
                </c:pt>
                <c:pt idx="308">
                  <c:v>44897</c:v>
                </c:pt>
                <c:pt idx="309">
                  <c:v>44904</c:v>
                </c:pt>
                <c:pt idx="310">
                  <c:v>44911</c:v>
                </c:pt>
                <c:pt idx="311">
                  <c:v>44918</c:v>
                </c:pt>
                <c:pt idx="312">
                  <c:v>44925</c:v>
                </c:pt>
                <c:pt idx="313">
                  <c:v>44932</c:v>
                </c:pt>
                <c:pt idx="314">
                  <c:v>44939</c:v>
                </c:pt>
                <c:pt idx="315">
                  <c:v>44946</c:v>
                </c:pt>
                <c:pt idx="316">
                  <c:v>44953</c:v>
                </c:pt>
                <c:pt idx="317">
                  <c:v>44960</c:v>
                </c:pt>
                <c:pt idx="318">
                  <c:v>44967</c:v>
                </c:pt>
                <c:pt idx="319">
                  <c:v>44974</c:v>
                </c:pt>
                <c:pt idx="320">
                  <c:v>44981</c:v>
                </c:pt>
                <c:pt idx="321">
                  <c:v>44988</c:v>
                </c:pt>
                <c:pt idx="322">
                  <c:v>44995</c:v>
                </c:pt>
                <c:pt idx="323">
                  <c:v>45002</c:v>
                </c:pt>
                <c:pt idx="324">
                  <c:v>45009</c:v>
                </c:pt>
                <c:pt idx="325">
                  <c:v>45016</c:v>
                </c:pt>
                <c:pt idx="326">
                  <c:v>45023</c:v>
                </c:pt>
                <c:pt idx="327">
                  <c:v>45030</c:v>
                </c:pt>
                <c:pt idx="328">
                  <c:v>45037</c:v>
                </c:pt>
                <c:pt idx="329">
                  <c:v>45044</c:v>
                </c:pt>
                <c:pt idx="330">
                  <c:v>45051</c:v>
                </c:pt>
                <c:pt idx="331">
                  <c:v>45058</c:v>
                </c:pt>
                <c:pt idx="332">
                  <c:v>45065</c:v>
                </c:pt>
                <c:pt idx="333">
                  <c:v>45072</c:v>
                </c:pt>
                <c:pt idx="334">
                  <c:v>45079</c:v>
                </c:pt>
                <c:pt idx="335">
                  <c:v>45086</c:v>
                </c:pt>
                <c:pt idx="336">
                  <c:v>45093</c:v>
                </c:pt>
                <c:pt idx="337">
                  <c:v>45100</c:v>
                </c:pt>
                <c:pt idx="338">
                  <c:v>45107</c:v>
                </c:pt>
                <c:pt idx="339">
                  <c:v>45114</c:v>
                </c:pt>
                <c:pt idx="340">
                  <c:v>45121</c:v>
                </c:pt>
                <c:pt idx="341">
                  <c:v>45128</c:v>
                </c:pt>
                <c:pt idx="342">
                  <c:v>45135</c:v>
                </c:pt>
                <c:pt idx="343">
                  <c:v>45142</c:v>
                </c:pt>
                <c:pt idx="344">
                  <c:v>45149</c:v>
                </c:pt>
                <c:pt idx="345">
                  <c:v>45156</c:v>
                </c:pt>
                <c:pt idx="346">
                  <c:v>45163</c:v>
                </c:pt>
                <c:pt idx="347">
                  <c:v>45170</c:v>
                </c:pt>
                <c:pt idx="348">
                  <c:v>45177</c:v>
                </c:pt>
                <c:pt idx="349">
                  <c:v>45184</c:v>
                </c:pt>
                <c:pt idx="350">
                  <c:v>45191</c:v>
                </c:pt>
                <c:pt idx="351">
                  <c:v>45198</c:v>
                </c:pt>
                <c:pt idx="352">
                  <c:v>45205</c:v>
                </c:pt>
                <c:pt idx="353">
                  <c:v>45212</c:v>
                </c:pt>
                <c:pt idx="354">
                  <c:v>45219</c:v>
                </c:pt>
                <c:pt idx="355">
                  <c:v>45226</c:v>
                </c:pt>
                <c:pt idx="356">
                  <c:v>45233</c:v>
                </c:pt>
                <c:pt idx="357">
                  <c:v>45240</c:v>
                </c:pt>
                <c:pt idx="358">
                  <c:v>45247</c:v>
                </c:pt>
                <c:pt idx="359">
                  <c:v>45254</c:v>
                </c:pt>
                <c:pt idx="360">
                  <c:v>45261</c:v>
                </c:pt>
                <c:pt idx="361">
                  <c:v>45268</c:v>
                </c:pt>
                <c:pt idx="362">
                  <c:v>45275</c:v>
                </c:pt>
                <c:pt idx="363">
                  <c:v>45282</c:v>
                </c:pt>
                <c:pt idx="364">
                  <c:v>45289</c:v>
                </c:pt>
                <c:pt idx="365">
                  <c:v>45296</c:v>
                </c:pt>
                <c:pt idx="366">
                  <c:v>45303</c:v>
                </c:pt>
                <c:pt idx="367">
                  <c:v>45310</c:v>
                </c:pt>
                <c:pt idx="368">
                  <c:v>45317</c:v>
                </c:pt>
                <c:pt idx="369">
                  <c:v>45324</c:v>
                </c:pt>
                <c:pt idx="370">
                  <c:v>45331</c:v>
                </c:pt>
                <c:pt idx="371">
                  <c:v>45338</c:v>
                </c:pt>
                <c:pt idx="372">
                  <c:v>45345</c:v>
                </c:pt>
                <c:pt idx="373">
                  <c:v>45352</c:v>
                </c:pt>
                <c:pt idx="374">
                  <c:v>45359</c:v>
                </c:pt>
                <c:pt idx="375">
                  <c:v>45366</c:v>
                </c:pt>
                <c:pt idx="376">
                  <c:v>45373</c:v>
                </c:pt>
                <c:pt idx="377">
                  <c:v>45380</c:v>
                </c:pt>
                <c:pt idx="378">
                  <c:v>45387</c:v>
                </c:pt>
                <c:pt idx="379">
                  <c:v>45394</c:v>
                </c:pt>
                <c:pt idx="380">
                  <c:v>45401</c:v>
                </c:pt>
                <c:pt idx="381">
                  <c:v>45408</c:v>
                </c:pt>
                <c:pt idx="382">
                  <c:v>45415</c:v>
                </c:pt>
                <c:pt idx="383">
                  <c:v>45422</c:v>
                </c:pt>
                <c:pt idx="384">
                  <c:v>45429</c:v>
                </c:pt>
                <c:pt idx="385">
                  <c:v>45436</c:v>
                </c:pt>
                <c:pt idx="386">
                  <c:v>45443</c:v>
                </c:pt>
                <c:pt idx="387">
                  <c:v>45450</c:v>
                </c:pt>
                <c:pt idx="388">
                  <c:v>45457</c:v>
                </c:pt>
                <c:pt idx="389">
                  <c:v>45464</c:v>
                </c:pt>
                <c:pt idx="390">
                  <c:v>45471</c:v>
                </c:pt>
                <c:pt idx="391">
                  <c:v>45478</c:v>
                </c:pt>
                <c:pt idx="392">
                  <c:v>45485</c:v>
                </c:pt>
                <c:pt idx="393">
                  <c:v>45492</c:v>
                </c:pt>
                <c:pt idx="394">
                  <c:v>45499</c:v>
                </c:pt>
                <c:pt idx="395">
                  <c:v>45506</c:v>
                </c:pt>
                <c:pt idx="396">
                  <c:v>45513</c:v>
                </c:pt>
                <c:pt idx="397">
                  <c:v>45520</c:v>
                </c:pt>
                <c:pt idx="398">
                  <c:v>45527</c:v>
                </c:pt>
                <c:pt idx="399">
                  <c:v>45534</c:v>
                </c:pt>
                <c:pt idx="400">
                  <c:v>45541</c:v>
                </c:pt>
                <c:pt idx="401">
                  <c:v>45548</c:v>
                </c:pt>
                <c:pt idx="402">
                  <c:v>45555</c:v>
                </c:pt>
                <c:pt idx="403">
                  <c:v>45562</c:v>
                </c:pt>
                <c:pt idx="404">
                  <c:v>45569</c:v>
                </c:pt>
                <c:pt idx="405">
                  <c:v>45576</c:v>
                </c:pt>
                <c:pt idx="406">
                  <c:v>45583</c:v>
                </c:pt>
                <c:pt idx="407">
                  <c:v>45590</c:v>
                </c:pt>
                <c:pt idx="408">
                  <c:v>45597</c:v>
                </c:pt>
                <c:pt idx="409">
                  <c:v>45604</c:v>
                </c:pt>
                <c:pt idx="410">
                  <c:v>45611</c:v>
                </c:pt>
                <c:pt idx="411">
                  <c:v>45618</c:v>
                </c:pt>
                <c:pt idx="412">
                  <c:v>45625</c:v>
                </c:pt>
                <c:pt idx="413">
                  <c:v>45632</c:v>
                </c:pt>
                <c:pt idx="414">
                  <c:v>45639</c:v>
                </c:pt>
                <c:pt idx="415">
                  <c:v>45646</c:v>
                </c:pt>
                <c:pt idx="416">
                  <c:v>45653</c:v>
                </c:pt>
                <c:pt idx="417">
                  <c:v>45660</c:v>
                </c:pt>
                <c:pt idx="418">
                  <c:v>45667</c:v>
                </c:pt>
                <c:pt idx="419">
                  <c:v>45674</c:v>
                </c:pt>
                <c:pt idx="420">
                  <c:v>45681</c:v>
                </c:pt>
                <c:pt idx="421">
                  <c:v>45688</c:v>
                </c:pt>
                <c:pt idx="422">
                  <c:v>45695</c:v>
                </c:pt>
                <c:pt idx="423">
                  <c:v>45702</c:v>
                </c:pt>
                <c:pt idx="424">
                  <c:v>45709</c:v>
                </c:pt>
                <c:pt idx="425">
                  <c:v>45716</c:v>
                </c:pt>
                <c:pt idx="426">
                  <c:v>45723</c:v>
                </c:pt>
                <c:pt idx="427">
                  <c:v>45730</c:v>
                </c:pt>
                <c:pt idx="428">
                  <c:v>45737</c:v>
                </c:pt>
                <c:pt idx="429">
                  <c:v>45744</c:v>
                </c:pt>
                <c:pt idx="430">
                  <c:v>45751</c:v>
                </c:pt>
                <c:pt idx="431">
                  <c:v>45758</c:v>
                </c:pt>
                <c:pt idx="432">
                  <c:v>45765</c:v>
                </c:pt>
                <c:pt idx="433">
                  <c:v>45772</c:v>
                </c:pt>
                <c:pt idx="434">
                  <c:v>45779</c:v>
                </c:pt>
                <c:pt idx="435">
                  <c:v>45786</c:v>
                </c:pt>
                <c:pt idx="436">
                  <c:v>45793</c:v>
                </c:pt>
                <c:pt idx="437">
                  <c:v>45800</c:v>
                </c:pt>
                <c:pt idx="438">
                  <c:v>45807</c:v>
                </c:pt>
                <c:pt idx="439">
                  <c:v>45814</c:v>
                </c:pt>
                <c:pt idx="440">
                  <c:v>45821</c:v>
                </c:pt>
                <c:pt idx="441">
                  <c:v>45828</c:v>
                </c:pt>
                <c:pt idx="442">
                  <c:v>45835</c:v>
                </c:pt>
                <c:pt idx="443">
                  <c:v>45842</c:v>
                </c:pt>
                <c:pt idx="444">
                  <c:v>45849</c:v>
                </c:pt>
                <c:pt idx="445">
                  <c:v>45856</c:v>
                </c:pt>
                <c:pt idx="446">
                  <c:v>45863</c:v>
                </c:pt>
                <c:pt idx="447">
                  <c:v>45870</c:v>
                </c:pt>
                <c:pt idx="448">
                  <c:v>45877</c:v>
                </c:pt>
                <c:pt idx="449">
                  <c:v>45884</c:v>
                </c:pt>
                <c:pt idx="450">
                  <c:v>45891</c:v>
                </c:pt>
                <c:pt idx="451">
                  <c:v>45898</c:v>
                </c:pt>
                <c:pt idx="452">
                  <c:v>45905</c:v>
                </c:pt>
                <c:pt idx="453">
                  <c:v>45912</c:v>
                </c:pt>
                <c:pt idx="454">
                  <c:v>45919</c:v>
                </c:pt>
                <c:pt idx="455">
                  <c:v>45926</c:v>
                </c:pt>
                <c:pt idx="456">
                  <c:v>45933</c:v>
                </c:pt>
                <c:pt idx="457">
                  <c:v>45940</c:v>
                </c:pt>
                <c:pt idx="458">
                  <c:v>45947</c:v>
                </c:pt>
                <c:pt idx="459">
                  <c:v>45954</c:v>
                </c:pt>
                <c:pt idx="460">
                  <c:v>45961</c:v>
                </c:pt>
                <c:pt idx="461">
                  <c:v>45968</c:v>
                </c:pt>
                <c:pt idx="462">
                  <c:v>45975</c:v>
                </c:pt>
                <c:pt idx="463">
                  <c:v>45982</c:v>
                </c:pt>
                <c:pt idx="464">
                  <c:v>45989</c:v>
                </c:pt>
                <c:pt idx="465">
                  <c:v>45996</c:v>
                </c:pt>
                <c:pt idx="466">
                  <c:v>46003</c:v>
                </c:pt>
                <c:pt idx="467">
                  <c:v>46010</c:v>
                </c:pt>
                <c:pt idx="468">
                  <c:v>46017</c:v>
                </c:pt>
                <c:pt idx="469">
                  <c:v>46024</c:v>
                </c:pt>
                <c:pt idx="470">
                  <c:v>46031</c:v>
                </c:pt>
                <c:pt idx="471">
                  <c:v>46038</c:v>
                </c:pt>
                <c:pt idx="472">
                  <c:v>46045</c:v>
                </c:pt>
                <c:pt idx="473">
                  <c:v>46052</c:v>
                </c:pt>
                <c:pt idx="474">
                  <c:v>46059</c:v>
                </c:pt>
                <c:pt idx="475">
                  <c:v>46066</c:v>
                </c:pt>
                <c:pt idx="476">
                  <c:v>46073</c:v>
                </c:pt>
                <c:pt idx="477">
                  <c:v>46080</c:v>
                </c:pt>
                <c:pt idx="478">
                  <c:v>46087</c:v>
                </c:pt>
                <c:pt idx="479">
                  <c:v>46094</c:v>
                </c:pt>
                <c:pt idx="480">
                  <c:v>46101</c:v>
                </c:pt>
                <c:pt idx="481">
                  <c:v>46108</c:v>
                </c:pt>
                <c:pt idx="482">
                  <c:v>46115</c:v>
                </c:pt>
                <c:pt idx="483">
                  <c:v>46122</c:v>
                </c:pt>
                <c:pt idx="484">
                  <c:v>46129</c:v>
                </c:pt>
                <c:pt idx="485">
                  <c:v>46136</c:v>
                </c:pt>
                <c:pt idx="486">
                  <c:v>46143</c:v>
                </c:pt>
                <c:pt idx="487">
                  <c:v>46150</c:v>
                </c:pt>
                <c:pt idx="488">
                  <c:v>46157</c:v>
                </c:pt>
                <c:pt idx="489">
                  <c:v>46164</c:v>
                </c:pt>
                <c:pt idx="490">
                  <c:v>46171</c:v>
                </c:pt>
                <c:pt idx="491">
                  <c:v>46178</c:v>
                </c:pt>
                <c:pt idx="492">
                  <c:v>46185</c:v>
                </c:pt>
                <c:pt idx="493">
                  <c:v>46192</c:v>
                </c:pt>
                <c:pt idx="494">
                  <c:v>46199</c:v>
                </c:pt>
                <c:pt idx="495">
                  <c:v>46206</c:v>
                </c:pt>
                <c:pt idx="496">
                  <c:v>46213</c:v>
                </c:pt>
                <c:pt idx="497">
                  <c:v>46220</c:v>
                </c:pt>
                <c:pt idx="498">
                  <c:v>46227</c:v>
                </c:pt>
                <c:pt idx="499">
                  <c:v>46234</c:v>
                </c:pt>
              </c:numCache>
            </c:numRef>
          </c:cat>
          <c:val>
            <c:numRef>
              <c:f>'Indice Bancos'!$AY$6:$AY$505</c:f>
              <c:numCache>
                <c:formatCode>General</c:formatCode>
                <c:ptCount val="500"/>
                <c:pt idx="0">
                  <c:v>1</c:v>
                </c:pt>
                <c:pt idx="1">
                  <c:v>0.99552020211139647</c:v>
                </c:pt>
                <c:pt idx="2">
                  <c:v>1.0038046306465076</c:v>
                </c:pt>
                <c:pt idx="3">
                  <c:v>1.0207889388194737</c:v>
                </c:pt>
                <c:pt idx="4">
                  <c:v>1.0043405277914585</c:v>
                </c:pt>
                <c:pt idx="5">
                  <c:v>1.0245006986243317</c:v>
                </c:pt>
                <c:pt idx="6">
                  <c:v>1.0153855094391167</c:v>
                </c:pt>
                <c:pt idx="7">
                  <c:v>1.0466365524993206</c:v>
                </c:pt>
                <c:pt idx="8">
                  <c:v>1.0602468936022251</c:v>
                </c:pt>
                <c:pt idx="9">
                  <c:v>1.0585673078689664</c:v>
                </c:pt>
                <c:pt idx="10">
                  <c:v>1.0404099568198477</c:v>
                </c:pt>
                <c:pt idx="11">
                  <c:v>1.0284948835673533</c:v>
                </c:pt>
                <c:pt idx="12">
                  <c:v>1.0290627959973493</c:v>
                </c:pt>
                <c:pt idx="13">
                  <c:v>1.0134447816655279</c:v>
                </c:pt>
                <c:pt idx="14">
                  <c:v>1.0017326956813575</c:v>
                </c:pt>
                <c:pt idx="15">
                  <c:v>1.0058730466944994</c:v>
                </c:pt>
                <c:pt idx="16">
                  <c:v>1.0213224690915506</c:v>
                </c:pt>
                <c:pt idx="17">
                  <c:v>1.0165384820217716</c:v>
                </c:pt>
                <c:pt idx="18">
                  <c:v>1.0020021482392303</c:v>
                </c:pt>
                <c:pt idx="19">
                  <c:v>0.99428345140518248</c:v>
                </c:pt>
                <c:pt idx="20">
                  <c:v>0.97846998818546593</c:v>
                </c:pt>
                <c:pt idx="21">
                  <c:v>0.96282432119673167</c:v>
                </c:pt>
                <c:pt idx="22">
                  <c:v>1.0028585397336733</c:v>
                </c:pt>
                <c:pt idx="23">
                  <c:v>0.98020461298605932</c:v>
                </c:pt>
                <c:pt idx="24">
                  <c:v>1.0132766574877219</c:v>
                </c:pt>
                <c:pt idx="25">
                  <c:v>1.0215830564617108</c:v>
                </c:pt>
                <c:pt idx="26">
                  <c:v>1.0276511543952593</c:v>
                </c:pt>
                <c:pt idx="27">
                  <c:v>1.0364217866559893</c:v>
                </c:pt>
                <c:pt idx="28">
                  <c:v>1.0668276490687645</c:v>
                </c:pt>
                <c:pt idx="29">
                  <c:v>1.0853236589200108</c:v>
                </c:pt>
                <c:pt idx="30">
                  <c:v>1.0879330857555913</c:v>
                </c:pt>
                <c:pt idx="31">
                  <c:v>1.0585706948453399</c:v>
                </c:pt>
                <c:pt idx="32">
                  <c:v>1.0896652848533874</c:v>
                </c:pt>
                <c:pt idx="33">
                  <c:v>1.1000834642767288</c:v>
                </c:pt>
                <c:pt idx="34">
                  <c:v>1.100454623700083</c:v>
                </c:pt>
                <c:pt idx="35">
                  <c:v>1.0754965237725636</c:v>
                </c:pt>
                <c:pt idx="36">
                  <c:v>1.0648242348119608</c:v>
                </c:pt>
                <c:pt idx="37">
                  <c:v>1.0787288551800154</c:v>
                </c:pt>
                <c:pt idx="38">
                  <c:v>1.0759414598635031</c:v>
                </c:pt>
                <c:pt idx="39">
                  <c:v>1.082552647053256</c:v>
                </c:pt>
                <c:pt idx="40">
                  <c:v>1.0808782919467701</c:v>
                </c:pt>
                <c:pt idx="41">
                  <c:v>1.0827539816528888</c:v>
                </c:pt>
                <c:pt idx="42">
                  <c:v>1.1057717455775715</c:v>
                </c:pt>
                <c:pt idx="43">
                  <c:v>1.0657343461605921</c:v>
                </c:pt>
                <c:pt idx="44">
                  <c:v>1.0676818950450782</c:v>
                </c:pt>
                <c:pt idx="45">
                  <c:v>0.96849161057003308</c:v>
                </c:pt>
                <c:pt idx="46">
                  <c:v>0.95487745298057469</c:v>
                </c:pt>
                <c:pt idx="47">
                  <c:v>0.94104812514088465</c:v>
                </c:pt>
                <c:pt idx="48">
                  <c:v>0.9762730391424318</c:v>
                </c:pt>
                <c:pt idx="49">
                  <c:v>0.93564262860682579</c:v>
                </c:pt>
                <c:pt idx="50">
                  <c:v>0.93538043203412169</c:v>
                </c:pt>
                <c:pt idx="51">
                  <c:v>0.92705462070231692</c:v>
                </c:pt>
                <c:pt idx="52">
                  <c:v>0.90542335393711115</c:v>
                </c:pt>
                <c:pt idx="53">
                  <c:v>0.88466885543391482</c:v>
                </c:pt>
                <c:pt idx="54">
                  <c:v>0.87526010118064268</c:v>
                </c:pt>
                <c:pt idx="55">
                  <c:v>0.8833891644186852</c:v>
                </c:pt>
                <c:pt idx="56">
                  <c:v>0.87667761919965936</c:v>
                </c:pt>
                <c:pt idx="57">
                  <c:v>0.8832911533085247</c:v>
                </c:pt>
                <c:pt idx="58">
                  <c:v>0.88392052654476783</c:v>
                </c:pt>
                <c:pt idx="59">
                  <c:v>0.91885463596586603</c:v>
                </c:pt>
                <c:pt idx="60">
                  <c:v>0.93370785799638056</c:v>
                </c:pt>
                <c:pt idx="61">
                  <c:v>0.92659112335246951</c:v>
                </c:pt>
                <c:pt idx="62">
                  <c:v>0.90398656802140742</c:v>
                </c:pt>
                <c:pt idx="63">
                  <c:v>0.91661858107056915</c:v>
                </c:pt>
                <c:pt idx="64">
                  <c:v>0.90243987376026269</c:v>
                </c:pt>
                <c:pt idx="65">
                  <c:v>0.89945946954123268</c:v>
                </c:pt>
                <c:pt idx="66">
                  <c:v>0.90001473843509716</c:v>
                </c:pt>
                <c:pt idx="67">
                  <c:v>0.90328754523757671</c:v>
                </c:pt>
                <c:pt idx="68">
                  <c:v>0.86556606553241566</c:v>
                </c:pt>
                <c:pt idx="69">
                  <c:v>0.87267114400259327</c:v>
                </c:pt>
                <c:pt idx="70">
                  <c:v>0.86745027576684797</c:v>
                </c:pt>
                <c:pt idx="71">
                  <c:v>0.93643554812435881</c:v>
                </c:pt>
                <c:pt idx="72">
                  <c:v>0.97325226471318671</c:v>
                </c:pt>
                <c:pt idx="73">
                  <c:v>0.98377462036399055</c:v>
                </c:pt>
                <c:pt idx="74">
                  <c:v>0.91406801967950058</c:v>
                </c:pt>
                <c:pt idx="75">
                  <c:v>0.8929706473649619</c:v>
                </c:pt>
                <c:pt idx="76">
                  <c:v>0.9426711481737059</c:v>
                </c:pt>
                <c:pt idx="77">
                  <c:v>0.9384180943137912</c:v>
                </c:pt>
                <c:pt idx="78">
                  <c:v>0.97567969969986446</c:v>
                </c:pt>
                <c:pt idx="79">
                  <c:v>0.99002953983690223</c:v>
                </c:pt>
                <c:pt idx="80">
                  <c:v>0.98808417664041681</c:v>
                </c:pt>
                <c:pt idx="81">
                  <c:v>0.99451940523965121</c:v>
                </c:pt>
                <c:pt idx="82">
                  <c:v>0.94700909295715829</c:v>
                </c:pt>
                <c:pt idx="83">
                  <c:v>0.91264852709978617</c:v>
                </c:pt>
                <c:pt idx="84">
                  <c:v>0.90173952952271808</c:v>
                </c:pt>
                <c:pt idx="85">
                  <c:v>0.93581835411548486</c:v>
                </c:pt>
                <c:pt idx="86">
                  <c:v>0.98198958687167581</c:v>
                </c:pt>
                <c:pt idx="87">
                  <c:v>0.9470510005296181</c:v>
                </c:pt>
                <c:pt idx="88">
                  <c:v>0.95107258424188057</c:v>
                </c:pt>
                <c:pt idx="89">
                  <c:v>0.87830806388625882</c:v>
                </c:pt>
                <c:pt idx="90">
                  <c:v>0.85141857211115357</c:v>
                </c:pt>
                <c:pt idx="91">
                  <c:v>0.87223842289764908</c:v>
                </c:pt>
                <c:pt idx="92">
                  <c:v>0.8643714159216882</c:v>
                </c:pt>
                <c:pt idx="93">
                  <c:v>0.86056216776963235</c:v>
                </c:pt>
                <c:pt idx="94">
                  <c:v>0.91891213596350196</c:v>
                </c:pt>
                <c:pt idx="95">
                  <c:v>0.90483949331356639</c:v>
                </c:pt>
                <c:pt idx="96">
                  <c:v>0.88637661513758392</c:v>
                </c:pt>
                <c:pt idx="97">
                  <c:v>0.89448854666119582</c:v>
                </c:pt>
                <c:pt idx="98">
                  <c:v>0.89633977006355003</c:v>
                </c:pt>
                <c:pt idx="99">
                  <c:v>0.87168009319090289</c:v>
                </c:pt>
                <c:pt idx="100">
                  <c:v>0.83866941566573472</c:v>
                </c:pt>
                <c:pt idx="101">
                  <c:v>0.8329912007666509</c:v>
                </c:pt>
                <c:pt idx="102">
                  <c:v>0.81733918513689874</c:v>
                </c:pt>
                <c:pt idx="103">
                  <c:v>0.85992996257058618</c:v>
                </c:pt>
                <c:pt idx="104">
                  <c:v>0.84837680609658161</c:v>
                </c:pt>
                <c:pt idx="105">
                  <c:v>0.87869226386012156</c:v>
                </c:pt>
                <c:pt idx="106">
                  <c:v>0.87854169899041068</c:v>
                </c:pt>
                <c:pt idx="107">
                  <c:v>0.89082037183363338</c:v>
                </c:pt>
                <c:pt idx="108">
                  <c:v>0.88862341916812049</c:v>
                </c:pt>
                <c:pt idx="109">
                  <c:v>0.88442445720524676</c:v>
                </c:pt>
                <c:pt idx="110">
                  <c:v>0.90190126624668132</c:v>
                </c:pt>
                <c:pt idx="111">
                  <c:v>0.89362331322558552</c:v>
                </c:pt>
                <c:pt idx="112">
                  <c:v>0.89008343752829278</c:v>
                </c:pt>
                <c:pt idx="113">
                  <c:v>0.89521626441115365</c:v>
                </c:pt>
                <c:pt idx="114">
                  <c:v>0.93646221753614689</c:v>
                </c:pt>
                <c:pt idx="115">
                  <c:v>0.95271057698541683</c:v>
                </c:pt>
                <c:pt idx="116">
                  <c:v>0.95326122867650154</c:v>
                </c:pt>
                <c:pt idx="117">
                  <c:v>0.97009259046300156</c:v>
                </c:pt>
                <c:pt idx="118">
                  <c:v>0.99429950186654947</c:v>
                </c:pt>
                <c:pt idx="119">
                  <c:v>1.011954787122858</c:v>
                </c:pt>
                <c:pt idx="120">
                  <c:v>1.0072082790471817</c:v>
                </c:pt>
                <c:pt idx="121">
                  <c:v>1.0135288305577073</c:v>
                </c:pt>
                <c:pt idx="122">
                  <c:v>1.017643913654102</c:v>
                </c:pt>
                <c:pt idx="123">
                  <c:v>0.9999260209602423</c:v>
                </c:pt>
                <c:pt idx="124">
                  <c:v>1.0102033205211778</c:v>
                </c:pt>
                <c:pt idx="125">
                  <c:v>1.0365221830851514</c:v>
                </c:pt>
                <c:pt idx="126">
                  <c:v>1.0702440556411592</c:v>
                </c:pt>
                <c:pt idx="127">
                  <c:v>1.0606738593843374</c:v>
                </c:pt>
                <c:pt idx="128">
                  <c:v>1.0563056068420067</c:v>
                </c:pt>
                <c:pt idx="129">
                  <c:v>1.0937061306493607</c:v>
                </c:pt>
                <c:pt idx="130">
                  <c:v>1.0674749494405458</c:v>
                </c:pt>
                <c:pt idx="131">
                  <c:v>1.0456316108793304</c:v>
                </c:pt>
                <c:pt idx="132">
                  <c:v>1.0316556456642596</c:v>
                </c:pt>
                <c:pt idx="133">
                  <c:v>1.0393999242851835</c:v>
                </c:pt>
                <c:pt idx="134">
                  <c:v>1.0216559583338061</c:v>
                </c:pt>
                <c:pt idx="135">
                  <c:v>1.0782882944657204</c:v>
                </c:pt>
                <c:pt idx="136">
                  <c:v>1.1150819647529653</c:v>
                </c:pt>
                <c:pt idx="137">
                  <c:v>1.09213512575922</c:v>
                </c:pt>
                <c:pt idx="138">
                  <c:v>1.076625469986118</c:v>
                </c:pt>
                <c:pt idx="139">
                  <c:v>1.0718111496160472</c:v>
                </c:pt>
                <c:pt idx="140">
                  <c:v>1.0963794214529707</c:v>
                </c:pt>
                <c:pt idx="141">
                  <c:v>1.0483109016731089</c:v>
                </c:pt>
                <c:pt idx="142">
                  <c:v>1.0597436365648556</c:v>
                </c:pt>
                <c:pt idx="143">
                  <c:v>1.0611743879811275</c:v>
                </c:pt>
                <c:pt idx="144">
                  <c:v>1.0809604915264031</c:v>
                </c:pt>
                <c:pt idx="145">
                  <c:v>1.0747840289870292</c:v>
                </c:pt>
                <c:pt idx="146">
                  <c:v>1.0700732322926869</c:v>
                </c:pt>
                <c:pt idx="147">
                  <c:v>1.0625512013073084</c:v>
                </c:pt>
                <c:pt idx="148">
                  <c:v>1.0582348852519325</c:v>
                </c:pt>
                <c:pt idx="149">
                  <c:v>1.0981408263209358</c:v>
                </c:pt>
                <c:pt idx="150">
                  <c:v>1.0775087227092779</c:v>
                </c:pt>
                <c:pt idx="151">
                  <c:v>1.0711955578248584</c:v>
                </c:pt>
                <c:pt idx="152">
                  <c:v>1.111061142635851</c:v>
                </c:pt>
                <c:pt idx="153">
                  <c:v>1.078028248648762</c:v>
                </c:pt>
                <c:pt idx="154">
                  <c:v>1.1371245595277857</c:v>
                </c:pt>
                <c:pt idx="155">
                  <c:v>1.1225430622842756</c:v>
                </c:pt>
                <c:pt idx="156">
                  <c:v>1.1359818318616497</c:v>
                </c:pt>
                <c:pt idx="157">
                  <c:v>1.1116277619526278</c:v>
                </c:pt>
                <c:pt idx="158">
                  <c:v>1.0883572728719622</c:v>
                </c:pt>
                <c:pt idx="159">
                  <c:v>1.1105068441814212</c:v>
                </c:pt>
                <c:pt idx="160">
                  <c:v>1.1182538592977342</c:v>
                </c:pt>
                <c:pt idx="161">
                  <c:v>1.1299846493497447</c:v>
                </c:pt>
                <c:pt idx="162">
                  <c:v>1.1482681963159593</c:v>
                </c:pt>
                <c:pt idx="163">
                  <c:v>1.1786193272964072</c:v>
                </c:pt>
                <c:pt idx="164">
                  <c:v>1.1575993037572305</c:v>
                </c:pt>
                <c:pt idx="165">
                  <c:v>1.1570650851332633</c:v>
                </c:pt>
                <c:pt idx="166">
                  <c:v>1.1552170125817753</c:v>
                </c:pt>
                <c:pt idx="167">
                  <c:v>1.1622812315495747</c:v>
                </c:pt>
                <c:pt idx="168">
                  <c:v>1.1495412057941878</c:v>
                </c:pt>
                <c:pt idx="169">
                  <c:v>1.1631663154661558</c:v>
                </c:pt>
                <c:pt idx="170">
                  <c:v>1.1249902555014797</c:v>
                </c:pt>
                <c:pt idx="171">
                  <c:v>1.1103679325883749</c:v>
                </c:pt>
                <c:pt idx="172">
                  <c:v>1.1395133349820783</c:v>
                </c:pt>
                <c:pt idx="173">
                  <c:v>1.1234257393318186</c:v>
                </c:pt>
                <c:pt idx="174">
                  <c:v>1.1121032663022439</c:v>
                </c:pt>
                <c:pt idx="175">
                  <c:v>1.0851619630540601</c:v>
                </c:pt>
                <c:pt idx="176">
                  <c:v>1.0784631046595723</c:v>
                </c:pt>
                <c:pt idx="177">
                  <c:v>1.0569667700251184</c:v>
                </c:pt>
                <c:pt idx="178">
                  <c:v>1.0570661068958382</c:v>
                </c:pt>
                <c:pt idx="179">
                  <c:v>1.0384277721158488</c:v>
                </c:pt>
                <c:pt idx="180">
                  <c:v>1.0282077393667102</c:v>
                </c:pt>
                <c:pt idx="181">
                  <c:v>1.0067331654164442</c:v>
                </c:pt>
                <c:pt idx="182">
                  <c:v>1.0155613445921381</c:v>
                </c:pt>
                <c:pt idx="183">
                  <c:v>1.0125291797908877</c:v>
                </c:pt>
                <c:pt idx="184">
                  <c:v>1.0242087226852827</c:v>
                </c:pt>
                <c:pt idx="185">
                  <c:v>1.0062529379484924</c:v>
                </c:pt>
                <c:pt idx="186">
                  <c:v>0.97880619346021047</c:v>
                </c:pt>
                <c:pt idx="187">
                  <c:v>0.97655045830799792</c:v>
                </c:pt>
                <c:pt idx="188">
                  <c:v>0.9957090157862396</c:v>
                </c:pt>
                <c:pt idx="189">
                  <c:v>0.9997450760058243</c:v>
                </c:pt>
                <c:pt idx="190">
                  <c:v>0.98827239647408405</c:v>
                </c:pt>
                <c:pt idx="191">
                  <c:v>1.0206440066497682</c:v>
                </c:pt>
                <c:pt idx="192">
                  <c:v>1.0003126095506303</c:v>
                </c:pt>
                <c:pt idx="193">
                  <c:v>1.0398682707039304</c:v>
                </c:pt>
                <c:pt idx="194">
                  <c:v>1.0435510272696478</c:v>
                </c:pt>
                <c:pt idx="195">
                  <c:v>1.0318295973508107</c:v>
                </c:pt>
                <c:pt idx="196">
                  <c:v>1.0484381163401606</c:v>
                </c:pt>
                <c:pt idx="197">
                  <c:v>1.0359815185921983</c:v>
                </c:pt>
                <c:pt idx="198">
                  <c:v>1.0077146794263925</c:v>
                </c:pt>
                <c:pt idx="199">
                  <c:v>0.99934257295387174</c:v>
                </c:pt>
                <c:pt idx="200">
                  <c:v>0.98567278404232739</c:v>
                </c:pt>
                <c:pt idx="201">
                  <c:v>0.98827589635745017</c:v>
                </c:pt>
                <c:pt idx="202">
                  <c:v>0.99673470504909545</c:v>
                </c:pt>
                <c:pt idx="203">
                  <c:v>0.99262158229342567</c:v>
                </c:pt>
                <c:pt idx="204">
                  <c:v>0.98093482151490885</c:v>
                </c:pt>
                <c:pt idx="205">
                  <c:v>0.97462039139543466</c:v>
                </c:pt>
                <c:pt idx="206">
                  <c:v>0.99755486991034048</c:v>
                </c:pt>
                <c:pt idx="207">
                  <c:v>0.96812647261599649</c:v>
                </c:pt>
                <c:pt idx="208">
                  <c:v>0.96872075294187254</c:v>
                </c:pt>
                <c:pt idx="209">
                  <c:v>0.97738383024559383</c:v>
                </c:pt>
                <c:pt idx="210">
                  <c:v>0.96258728600137544</c:v>
                </c:pt>
                <c:pt idx="211">
                  <c:v>0.96735970238267055</c:v>
                </c:pt>
                <c:pt idx="212">
                  <c:v>0.95403459110735633</c:v>
                </c:pt>
                <c:pt idx="213">
                  <c:v>0.95791726076693084</c:v>
                </c:pt>
                <c:pt idx="214">
                  <c:v>0.97354886403066576</c:v>
                </c:pt>
                <c:pt idx="215">
                  <c:v>0.96045436897789238</c:v>
                </c:pt>
                <c:pt idx="216">
                  <c:v>0.96938287808981527</c:v>
                </c:pt>
                <c:pt idx="217">
                  <c:v>0.97909059801977505</c:v>
                </c:pt>
                <c:pt idx="218">
                  <c:v>0.97541600879778989</c:v>
                </c:pt>
                <c:pt idx="219">
                  <c:v>0.98022617998392603</c:v>
                </c:pt>
                <c:pt idx="220">
                  <c:v>0.98276329673542484</c:v>
                </c:pt>
                <c:pt idx="221">
                  <c:v>0.96701954103196119</c:v>
                </c:pt>
                <c:pt idx="222">
                  <c:v>0.95777953573469654</c:v>
                </c:pt>
                <c:pt idx="223">
                  <c:v>0.9640368488791482</c:v>
                </c:pt>
                <c:pt idx="224">
                  <c:v>0.95936695478759515</c:v>
                </c:pt>
                <c:pt idx="225">
                  <c:v>0.97860113946015082</c:v>
                </c:pt>
                <c:pt idx="226">
                  <c:v>0.97901598699682812</c:v>
                </c:pt>
                <c:pt idx="227">
                  <c:v>0.98933013767257283</c:v>
                </c:pt>
                <c:pt idx="228">
                  <c:v>0.97792872152625854</c:v>
                </c:pt>
                <c:pt idx="229">
                  <c:v>0.97766053177718981</c:v>
                </c:pt>
                <c:pt idx="230">
                  <c:v>0.94789073370504395</c:v>
                </c:pt>
                <c:pt idx="231">
                  <c:v>0.94564878287717358</c:v>
                </c:pt>
                <c:pt idx="232">
                  <c:v>0.94004194442184363</c:v>
                </c:pt>
                <c:pt idx="233">
                  <c:v>0.93382816711691863</c:v>
                </c:pt>
                <c:pt idx="234">
                  <c:v>0.9412481409025264</c:v>
                </c:pt>
                <c:pt idx="235">
                  <c:v>0.92828163732734292</c:v>
                </c:pt>
                <c:pt idx="236">
                  <c:v>0.92754289466422624</c:v>
                </c:pt>
                <c:pt idx="237">
                  <c:v>0.92211939005203847</c:v>
                </c:pt>
                <c:pt idx="238">
                  <c:v>0.92060111025539226</c:v>
                </c:pt>
                <c:pt idx="239">
                  <c:v>0.91713714870687613</c:v>
                </c:pt>
                <c:pt idx="240">
                  <c:v>0.92801568021253278</c:v>
                </c:pt>
                <c:pt idx="241">
                  <c:v>0.91772126984772928</c:v>
                </c:pt>
                <c:pt idx="242">
                  <c:v>0.92061136472679173</c:v>
                </c:pt>
                <c:pt idx="243">
                  <c:v>0.91924933784572516</c:v>
                </c:pt>
                <c:pt idx="244">
                  <c:v>0.93102804795846439</c:v>
                </c:pt>
                <c:pt idx="245">
                  <c:v>0.95230016590671729</c:v>
                </c:pt>
                <c:pt idx="246">
                  <c:v>0.92728879171495782</c:v>
                </c:pt>
                <c:pt idx="247">
                  <c:v>0.91417835923929858</c:v>
                </c:pt>
                <c:pt idx="248">
                  <c:v>0.90248006747539466</c:v>
                </c:pt>
                <c:pt idx="249">
                  <c:v>0.89866835268559164</c:v>
                </c:pt>
                <c:pt idx="250">
                  <c:v>0.88034222219372749</c:v>
                </c:pt>
                <c:pt idx="251">
                  <c:v>0.85569684366448029</c:v>
                </c:pt>
                <c:pt idx="252">
                  <c:v>0.8386157635688557</c:v>
                </c:pt>
                <c:pt idx="253">
                  <c:v>0.85971428502911573</c:v>
                </c:pt>
                <c:pt idx="254">
                  <c:v>0.87667303619057302</c:v>
                </c:pt>
                <c:pt idx="255">
                  <c:v>0.86723405787648977</c:v>
                </c:pt>
                <c:pt idx="256">
                  <c:v>0.88174977771818663</c:v>
                </c:pt>
                <c:pt idx="257">
                  <c:v>0.87885102934917803</c:v>
                </c:pt>
                <c:pt idx="258">
                  <c:v>0.88312869663598392</c:v>
                </c:pt>
                <c:pt idx="259">
                  <c:v>0.87498358292063605</c:v>
                </c:pt>
                <c:pt idx="260">
                  <c:v>0.85384557334118694</c:v>
                </c:pt>
                <c:pt idx="261">
                  <c:v>0.86230725001104613</c:v>
                </c:pt>
                <c:pt idx="262">
                  <c:v>0.88542991850177222</c:v>
                </c:pt>
                <c:pt idx="263">
                  <c:v>0.89246269195945982</c:v>
                </c:pt>
                <c:pt idx="264">
                  <c:v>0.86574910185452558</c:v>
                </c:pt>
                <c:pt idx="265">
                  <c:v>0.85852427268121545</c:v>
                </c:pt>
                <c:pt idx="266">
                  <c:v>0.87265171656337193</c:v>
                </c:pt>
                <c:pt idx="267">
                  <c:v>0.85109788636074035</c:v>
                </c:pt>
                <c:pt idx="268">
                  <c:v>0.86564428022798212</c:v>
                </c:pt>
                <c:pt idx="269">
                  <c:v>0.87543797211254859</c:v>
                </c:pt>
                <c:pt idx="270">
                  <c:v>0.88519458265218576</c:v>
                </c:pt>
                <c:pt idx="271">
                  <c:v>0.90001595841682247</c:v>
                </c:pt>
                <c:pt idx="272">
                  <c:v>0.90633559116952289</c:v>
                </c:pt>
                <c:pt idx="273">
                  <c:v>0.91660419416800665</c:v>
                </c:pt>
                <c:pt idx="274">
                  <c:v>0.93870756939604749</c:v>
                </c:pt>
                <c:pt idx="275">
                  <c:v>0.9401856700862975</c:v>
                </c:pt>
                <c:pt idx="276">
                  <c:v>0.94086608105787495</c:v>
                </c:pt>
                <c:pt idx="277">
                  <c:v>0.92323829439045313</c:v>
                </c:pt>
                <c:pt idx="278">
                  <c:v>0.90905455547749126</c:v>
                </c:pt>
                <c:pt idx="279">
                  <c:v>0.94528904585656826</c:v>
                </c:pt>
                <c:pt idx="280">
                  <c:v>0.94138739928173387</c:v>
                </c:pt>
                <c:pt idx="281">
                  <c:v>0.95423048899222795</c:v>
                </c:pt>
                <c:pt idx="282">
                  <c:v>0.92494347730608195</c:v>
                </c:pt>
                <c:pt idx="283">
                  <c:v>0.91349482471637311</c:v>
                </c:pt>
                <c:pt idx="284">
                  <c:v>0.91101123595369504</c:v>
                </c:pt>
                <c:pt idx="285">
                  <c:v>0.8914055107309159</c:v>
                </c:pt>
                <c:pt idx="286">
                  <c:v>0.90281925189603363</c:v>
                </c:pt>
                <c:pt idx="287">
                  <c:v>0.92102568935690154</c:v>
                </c:pt>
                <c:pt idx="288">
                  <c:v>0.8921614222490164</c:v>
                </c:pt>
                <c:pt idx="289">
                  <c:v>0.90464556254939132</c:v>
                </c:pt>
                <c:pt idx="290">
                  <c:v>0.92241283896005288</c:v>
                </c:pt>
                <c:pt idx="291">
                  <c:v>0.90843584851232662</c:v>
                </c:pt>
                <c:pt idx="292">
                  <c:v>0.90298886825687386</c:v>
                </c:pt>
                <c:pt idx="293">
                  <c:v>0.91642386337144244</c:v>
                </c:pt>
                <c:pt idx="294">
                  <c:v>0.90672986220450946</c:v>
                </c:pt>
                <c:pt idx="295">
                  <c:v>0.92521795881442537</c:v>
                </c:pt>
                <c:pt idx="296">
                  <c:v>0.93482354151337221</c:v>
                </c:pt>
                <c:pt idx="297">
                  <c:v>0.97194327020234694</c:v>
                </c:pt>
                <c:pt idx="298">
                  <c:v>0.96998716614316216</c:v>
                </c:pt>
                <c:pt idx="299">
                  <c:v>0.94601935149079897</c:v>
                </c:pt>
                <c:pt idx="300">
                  <c:v>0.96306548413223025</c:v>
                </c:pt>
                <c:pt idx="301">
                  <c:v>0.97211265481661213</c:v>
                </c:pt>
                <c:pt idx="302">
                  <c:v>0.95651518904085653</c:v>
                </c:pt>
                <c:pt idx="303">
                  <c:v>0.97434295677429617</c:v>
                </c:pt>
                <c:pt idx="304">
                  <c:v>0.96130884034584896</c:v>
                </c:pt>
                <c:pt idx="305">
                  <c:v>0.93463733249788883</c:v>
                </c:pt>
                <c:pt idx="306">
                  <c:v>0.93037433148457638</c:v>
                </c:pt>
                <c:pt idx="307">
                  <c:v>0.91963640017668358</c:v>
                </c:pt>
                <c:pt idx="308">
                  <c:v>0.90987635882944318</c:v>
                </c:pt>
                <c:pt idx="309">
                  <c:v>0.91680692292110966</c:v>
                </c:pt>
                <c:pt idx="310">
                  <c:v>0.90794668613343366</c:v>
                </c:pt>
                <c:pt idx="311">
                  <c:v>0.90589107657716061</c:v>
                </c:pt>
                <c:pt idx="312">
                  <c:v>0.88568641459094333</c:v>
                </c:pt>
                <c:pt idx="313">
                  <c:v>0.86822352756535937</c:v>
                </c:pt>
                <c:pt idx="314">
                  <c:v>0.85808869171205793</c:v>
                </c:pt>
                <c:pt idx="315">
                  <c:v>0.88851926324833097</c:v>
                </c:pt>
                <c:pt idx="316">
                  <c:v>0.88618741474884088</c:v>
                </c:pt>
                <c:pt idx="317">
                  <c:v>0.89839168001303515</c:v>
                </c:pt>
                <c:pt idx="318">
                  <c:v>0.87721914985118421</c:v>
                </c:pt>
                <c:pt idx="319">
                  <c:v>0.84528307394904523</c:v>
                </c:pt>
                <c:pt idx="320">
                  <c:v>0.84035620524891008</c:v>
                </c:pt>
                <c:pt idx="321">
                  <c:v>0.8283550538249207</c:v>
                </c:pt>
                <c:pt idx="322">
                  <c:v>0.85219767024330195</c:v>
                </c:pt>
                <c:pt idx="323">
                  <c:v>0.87403725355257211</c:v>
                </c:pt>
                <c:pt idx="324">
                  <c:v>0.86239564996418805</c:v>
                </c:pt>
                <c:pt idx="325">
                  <c:v>0.87176805809989266</c:v>
                </c:pt>
                <c:pt idx="326">
                  <c:v>0.87075651635479956</c:v>
                </c:pt>
                <c:pt idx="327">
                  <c:v>0.85985861698721644</c:v>
                </c:pt>
                <c:pt idx="328">
                  <c:v>0.83436398776062914</c:v>
                </c:pt>
                <c:pt idx="329">
                  <c:v>0.83597404822736698</c:v>
                </c:pt>
                <c:pt idx="330">
                  <c:v>0.83768621789288844</c:v>
                </c:pt>
                <c:pt idx="331">
                  <c:v>0.81694094845367549</c:v>
                </c:pt>
                <c:pt idx="332">
                  <c:v>0.82596718323722162</c:v>
                </c:pt>
                <c:pt idx="333">
                  <c:v>0.83181129214433269</c:v>
                </c:pt>
                <c:pt idx="334">
                  <c:v>0.8303597944890021</c:v>
                </c:pt>
                <c:pt idx="335">
                  <c:v>0.80294967597320555</c:v>
                </c:pt>
                <c:pt idx="336">
                  <c:v>0.8046833558168397</c:v>
                </c:pt>
                <c:pt idx="337">
                  <c:v>0.82892734478650509</c:v>
                </c:pt>
                <c:pt idx="338">
                  <c:v>0.88074895680544985</c:v>
                </c:pt>
                <c:pt idx="339">
                  <c:v>0.855463207787721</c:v>
                </c:pt>
                <c:pt idx="340">
                  <c:v>0.8996972656173885</c:v>
                </c:pt>
                <c:pt idx="341">
                  <c:v>0.90275695685790658</c:v>
                </c:pt>
                <c:pt idx="342">
                  <c:v>0.91749270783928349</c:v>
                </c:pt>
                <c:pt idx="343">
                  <c:v>0.85722516206044519</c:v>
                </c:pt>
                <c:pt idx="344">
                  <c:v>0.85664813614114244</c:v>
                </c:pt>
                <c:pt idx="345">
                  <c:v>0.84736316760269725</c:v>
                </c:pt>
                <c:pt idx="346">
                  <c:v>0.84257940099679507</c:v>
                </c:pt>
                <c:pt idx="347">
                  <c:v>0.84799059407782917</c:v>
                </c:pt>
                <c:pt idx="348">
                  <c:v>0.81889396566597883</c:v>
                </c:pt>
                <c:pt idx="349">
                  <c:v>0.82809778632798736</c:v>
                </c:pt>
                <c:pt idx="350">
                  <c:v>0.83588844389713035</c:v>
                </c:pt>
                <c:pt idx="351">
                  <c:v>0.82063146590821345</c:v>
                </c:pt>
                <c:pt idx="352">
                  <c:v>0.83685700738950175</c:v>
                </c:pt>
                <c:pt idx="353">
                  <c:v>0.82131424989124102</c:v>
                </c:pt>
                <c:pt idx="354">
                  <c:v>0.85567818777718674</c:v>
                </c:pt>
                <c:pt idx="355">
                  <c:v>0.87833401776861708</c:v>
                </c:pt>
                <c:pt idx="356">
                  <c:v>0.89082125725130756</c:v>
                </c:pt>
                <c:pt idx="357">
                  <c:v>0.87917320575282765</c:v>
                </c:pt>
                <c:pt idx="358">
                  <c:v>0.86788312308722115</c:v>
                </c:pt>
                <c:pt idx="359">
                  <c:v>0.9100052933344307</c:v>
                </c:pt>
                <c:pt idx="360">
                  <c:v>0.91225507886971502</c:v>
                </c:pt>
                <c:pt idx="361">
                  <c:v>0.88935029420893963</c:v>
                </c:pt>
                <c:pt idx="362">
                  <c:v>0.9100829135035382</c:v>
                </c:pt>
                <c:pt idx="363">
                  <c:v>0.90902106900130575</c:v>
                </c:pt>
                <c:pt idx="364">
                  <c:v>0.89058441406651578</c:v>
                </c:pt>
                <c:pt idx="365">
                  <c:v>0.89497281659272243</c:v>
                </c:pt>
                <c:pt idx="366">
                  <c:v>0.9169545592716567</c:v>
                </c:pt>
                <c:pt idx="367">
                  <c:v>0.920585716169535</c:v>
                </c:pt>
                <c:pt idx="368">
                  <c:v>0.89620949505881853</c:v>
                </c:pt>
                <c:pt idx="369">
                  <c:v>0.91063134058330542</c:v>
                </c:pt>
                <c:pt idx="370">
                  <c:v>0.90229718882297227</c:v>
                </c:pt>
                <c:pt idx="371">
                  <c:v>0.88839704950056286</c:v>
                </c:pt>
                <c:pt idx="372">
                  <c:v>0.93257901208869631</c:v>
                </c:pt>
                <c:pt idx="373">
                  <c:v>0.97203288586555281</c:v>
                </c:pt>
                <c:pt idx="374">
                  <c:v>0.95500289180899589</c:v>
                </c:pt>
                <c:pt idx="375">
                  <c:v>0.96999552759455387</c:v>
                </c:pt>
                <c:pt idx="376">
                  <c:v>1.0259101134945083</c:v>
                </c:pt>
                <c:pt idx="377">
                  <c:v>1.0181240887280651</c:v>
                </c:pt>
                <c:pt idx="378">
                  <c:v>0.97946574295908639</c:v>
                </c:pt>
                <c:pt idx="379">
                  <c:v>0.95785189471902954</c:v>
                </c:pt>
                <c:pt idx="380">
                  <c:v>0.95829850496366031</c:v>
                </c:pt>
                <c:pt idx="381">
                  <c:v>0.92945268766495115</c:v>
                </c:pt>
                <c:pt idx="382">
                  <c:v>0.95926456513689651</c:v>
                </c:pt>
                <c:pt idx="383">
                  <c:v>0.96591706900128038</c:v>
                </c:pt>
                <c:pt idx="384">
                  <c:v>0.97588708532725332</c:v>
                </c:pt>
                <c:pt idx="385">
                  <c:v>0.96802988024755554</c:v>
                </c:pt>
                <c:pt idx="386">
                  <c:v>0.99660009358823443</c:v>
                </c:pt>
                <c:pt idx="387">
                  <c:v>0.95958381818319582</c:v>
                </c:pt>
                <c:pt idx="388">
                  <c:v>0.98188568063056558</c:v>
                </c:pt>
                <c:pt idx="389">
                  <c:v>0.98317203079768123</c:v>
                </c:pt>
                <c:pt idx="390">
                  <c:v>0.98748904379763169</c:v>
                </c:pt>
                <c:pt idx="391">
                  <c:v>0.97566263259608033</c:v>
                </c:pt>
                <c:pt idx="392">
                  <c:v>0.96890278869598967</c:v>
                </c:pt>
                <c:pt idx="393">
                  <c:v>0.99316421476342531</c:v>
                </c:pt>
                <c:pt idx="394">
                  <c:v>0.96658939731624327</c:v>
                </c:pt>
                <c:pt idx="395">
                  <c:v>0.95125859157559289</c:v>
                </c:pt>
                <c:pt idx="396">
                  <c:v>0.90702352538562248</c:v>
                </c:pt>
                <c:pt idx="397">
                  <c:v>0.92812578868711937</c:v>
                </c:pt>
                <c:pt idx="398">
                  <c:v>0.89404295494984343</c:v>
                </c:pt>
                <c:pt idx="399">
                  <c:v>0.88875083516905706</c:v>
                </c:pt>
                <c:pt idx="400">
                  <c:v>0.88420546446658821</c:v>
                </c:pt>
                <c:pt idx="401">
                  <c:v>0.89097387526631278</c:v>
                </c:pt>
                <c:pt idx="402">
                  <c:v>0.92492513908179341</c:v>
                </c:pt>
                <c:pt idx="403">
                  <c:v>0.90307766145689428</c:v>
                </c:pt>
                <c:pt idx="404">
                  <c:v>0.91482833081723747</c:v>
                </c:pt>
                <c:pt idx="405">
                  <c:v>0.90360893663781439</c:v>
                </c:pt>
                <c:pt idx="406">
                  <c:v>0.88257399461461283</c:v>
                </c:pt>
                <c:pt idx="407">
                  <c:v>0.88254897051392389</c:v>
                </c:pt>
                <c:pt idx="408">
                  <c:v>0.8677797932200183</c:v>
                </c:pt>
                <c:pt idx="409">
                  <c:v>0.86220778020387356</c:v>
                </c:pt>
                <c:pt idx="410">
                  <c:v>0.83707412712813711</c:v>
                </c:pt>
                <c:pt idx="411">
                  <c:v>0.84989214328584384</c:v>
                </c:pt>
                <c:pt idx="412">
                  <c:v>0.85579559728203636</c:v>
                </c:pt>
                <c:pt idx="413">
                  <c:v>0.85154981848849953</c:v>
                </c:pt>
                <c:pt idx="414">
                  <c:v>0.87915680421748255</c:v>
                </c:pt>
                <c:pt idx="415">
                  <c:v>0.88850440147851451</c:v>
                </c:pt>
                <c:pt idx="416">
                  <c:v>0.88748439475015928</c:v>
                </c:pt>
                <c:pt idx="417">
                  <c:v>0.88440555395370635</c:v>
                </c:pt>
                <c:pt idx="418">
                  <c:v>0.8805624620270659</c:v>
                </c:pt>
                <c:pt idx="419">
                  <c:v>0.87406684161939063</c:v>
                </c:pt>
                <c:pt idx="420">
                  <c:v>0.84021746200532132</c:v>
                </c:pt>
                <c:pt idx="421">
                  <c:v>0.83927109947271672</c:v>
                </c:pt>
                <c:pt idx="422">
                  <c:v>0.83843096247436877</c:v>
                </c:pt>
                <c:pt idx="423">
                  <c:v>0.8563939333572187</c:v>
                </c:pt>
                <c:pt idx="424">
                  <c:v>0.85848408986407743</c:v>
                </c:pt>
                <c:pt idx="425">
                  <c:v>0.82802130798678408</c:v>
                </c:pt>
                <c:pt idx="426">
                  <c:v>0.83528055728650907</c:v>
                </c:pt>
                <c:pt idx="427">
                  <c:v>0.82425860616551672</c:v>
                </c:pt>
                <c:pt idx="428">
                  <c:v>0.8132344308194821</c:v>
                </c:pt>
                <c:pt idx="429">
                  <c:v>0.80057761131450622</c:v>
                </c:pt>
                <c:pt idx="430">
                  <c:v>0.80281705970482997</c:v>
                </c:pt>
                <c:pt idx="431">
                  <c:v>0.82967553981054543</c:v>
                </c:pt>
                <c:pt idx="432">
                  <c:v>0.84132473185768242</c:v>
                </c:pt>
                <c:pt idx="433">
                  <c:v>0.83233288240687053</c:v>
                </c:pt>
                <c:pt idx="434">
                  <c:v>0.82698962051262781</c:v>
                </c:pt>
                <c:pt idx="435">
                  <c:v>0.83412610609761684</c:v>
                </c:pt>
                <c:pt idx="436">
                  <c:v>0.83074378406053917</c:v>
                </c:pt>
                <c:pt idx="437">
                  <c:v>0.83111835323736571</c:v>
                </c:pt>
                <c:pt idx="438">
                  <c:v>0.81889019363516324</c:v>
                </c:pt>
                <c:pt idx="439">
                  <c:v>0.79875749779624505</c:v>
                </c:pt>
                <c:pt idx="440">
                  <c:v>0.78520275166054676</c:v>
                </c:pt>
                <c:pt idx="441">
                  <c:v>0.79138265806620134</c:v>
                </c:pt>
                <c:pt idx="442">
                  <c:v>0.79797853587827128</c:v>
                </c:pt>
                <c:pt idx="443">
                  <c:v>0.79820065482445368</c:v>
                </c:pt>
                <c:pt idx="444">
                  <c:v>0.80695877293734497</c:v>
                </c:pt>
                <c:pt idx="445">
                  <c:v>0.7972966929082379</c:v>
                </c:pt>
                <c:pt idx="446">
                  <c:v>0.80709528043837497</c:v>
                </c:pt>
                <c:pt idx="447">
                  <c:v>0.80275355828820572</c:v>
                </c:pt>
                <c:pt idx="448">
                  <c:v>0.80661287951498739</c:v>
                </c:pt>
                <c:pt idx="449">
                  <c:v>0.81113053525925527</c:v>
                </c:pt>
                <c:pt idx="450">
                  <c:v>0.83886488537143888</c:v>
                </c:pt>
                <c:pt idx="451">
                  <c:v>0.84844307086560855</c:v>
                </c:pt>
                <c:pt idx="452">
                  <c:v>0.84652464308648301</c:v>
                </c:pt>
                <c:pt idx="453">
                  <c:v>0.84413351953504923</c:v>
                </c:pt>
                <c:pt idx="454">
                  <c:v>0.85868935340697494</c:v>
                </c:pt>
                <c:pt idx="455">
                  <c:v>0.87423182624114093</c:v>
                </c:pt>
                <c:pt idx="456">
                  <c:v>0.87076408458254262</c:v>
                </c:pt>
                <c:pt idx="457">
                  <c:v>0.88542859616736613</c:v>
                </c:pt>
                <c:pt idx="458">
                  <c:v>0.92919553774811359</c:v>
                </c:pt>
                <c:pt idx="459">
                  <c:v>0.92271363798680595</c:v>
                </c:pt>
                <c:pt idx="460">
                  <c:v>0.88923544412421707</c:v>
                </c:pt>
                <c:pt idx="461">
                  <c:v>0.88805275953311646</c:v>
                </c:pt>
                <c:pt idx="462">
                  <c:v>0.89505733316875902</c:v>
                </c:pt>
                <c:pt idx="463">
                  <c:v>0.90452063202740673</c:v>
                </c:pt>
                <c:pt idx="464">
                  <c:v>0.91816170094566796</c:v>
                </c:pt>
                <c:pt idx="465">
                  <c:v>0.93838807995350548</c:v>
                </c:pt>
                <c:pt idx="466">
                  <c:v>0.95127277268092736</c:v>
                </c:pt>
                <c:pt idx="467">
                  <c:v>0.91166669071200401</c:v>
                </c:pt>
                <c:pt idx="468">
                  <c:v>0.91291678321091074</c:v>
                </c:pt>
                <c:pt idx="469">
                  <c:v>0.91229615477659931</c:v>
                </c:pt>
                <c:pt idx="470">
                  <c:v>0.92576002831475446</c:v>
                </c:pt>
                <c:pt idx="471">
                  <c:v>0.95639844571882549</c:v>
                </c:pt>
                <c:pt idx="472">
                  <c:v>0.95182248137995318</c:v>
                </c:pt>
                <c:pt idx="473">
                  <c:v>0.96142588469391554</c:v>
                </c:pt>
                <c:pt idx="474">
                  <c:v>0.96829000525453912</c:v>
                </c:pt>
                <c:pt idx="475">
                  <c:v>0.98564095491577397</c:v>
                </c:pt>
                <c:pt idx="476">
                  <c:v>0.97938559737340625</c:v>
                </c:pt>
                <c:pt idx="477">
                  <c:v>0.9356229923939039</c:v>
                </c:pt>
                <c:pt idx="478">
                  <c:v>0.92319230902279392</c:v>
                </c:pt>
                <c:pt idx="479">
                  <c:v>0.90414804919915315</c:v>
                </c:pt>
                <c:pt idx="480">
                  <c:v>0.88945992777970928</c:v>
                </c:pt>
                <c:pt idx="481">
                  <c:v>0.90860787530313525</c:v>
                </c:pt>
                <c:pt idx="482">
                  <c:v>0.91644247198727469</c:v>
                </c:pt>
                <c:pt idx="483">
                  <c:v>0.91620443753059744</c:v>
                </c:pt>
                <c:pt idx="484">
                  <c:v>0.92931107449813177</c:v>
                </c:pt>
                <c:pt idx="485">
                  <c:v>0.93810634219219069</c:v>
                </c:pt>
                <c:pt idx="486">
                  <c:v>0.94262678896275198</c:v>
                </c:pt>
                <c:pt idx="487">
                  <c:v>0.93192816685919433</c:v>
                </c:pt>
                <c:pt idx="488">
                  <c:v>0.93037499528625422</c:v>
                </c:pt>
                <c:pt idx="489">
                  <c:v>0.93555111269740421</c:v>
                </c:pt>
                <c:pt idx="490">
                  <c:v>0.94881886761749146</c:v>
                </c:pt>
                <c:pt idx="491">
                  <c:v>0.94393006193924012</c:v>
                </c:pt>
                <c:pt idx="492">
                  <c:v>0.94509624760701394</c:v>
                </c:pt>
                <c:pt idx="493">
                  <c:v>0.93027987947698043</c:v>
                </c:pt>
                <c:pt idx="494">
                  <c:v>0.95032261678471475</c:v>
                </c:pt>
                <c:pt idx="495">
                  <c:v>0.94341731412133278</c:v>
                </c:pt>
                <c:pt idx="496">
                  <c:v>0.92709462589497704</c:v>
                </c:pt>
                <c:pt idx="497">
                  <c:v>0.94031559458384073</c:v>
                </c:pt>
                <c:pt idx="498">
                  <c:v>0.94839361542364364</c:v>
                </c:pt>
                <c:pt idx="499">
                  <c:v>0.95686293086715934</c:v>
                </c:pt>
              </c:numCache>
            </c:numRef>
          </c:val>
          <c:smooth val="0"/>
          <c:extLst>
            <c:ext xmlns:c16="http://schemas.microsoft.com/office/drawing/2014/chart" uri="{C3380CC4-5D6E-409C-BE32-E72D297353CC}">
              <c16:uniqueId val="{00000000-B148-42DA-BF47-338CC2E1ABBA}"/>
            </c:ext>
          </c:extLst>
        </c:ser>
        <c:dLbls>
          <c:showLegendKey val="0"/>
          <c:showVal val="0"/>
          <c:showCatName val="0"/>
          <c:showSerName val="0"/>
          <c:showPercent val="0"/>
          <c:showBubbleSize val="0"/>
        </c:dLbls>
        <c:smooth val="0"/>
        <c:axId val="270583647"/>
        <c:axId val="270582687"/>
      </c:lineChart>
      <c:dateAx>
        <c:axId val="270583647"/>
        <c:scaling>
          <c:orientation val="minMax"/>
        </c:scaling>
        <c:delete val="0"/>
        <c:axPos val="b"/>
        <c:numFmt formatCode="m/d/yyyy"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2687"/>
        <c:crosses val="autoZero"/>
        <c:auto val="1"/>
        <c:lblOffset val="100"/>
        <c:baseTimeUnit val="days"/>
      </c:dateAx>
      <c:valAx>
        <c:axId val="270582687"/>
        <c:scaling>
          <c:orientation val="minMax"/>
          <c:min val="0.70000000000000007"/>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3647"/>
        <c:crosses val="autoZero"/>
        <c:crossBetween val="between"/>
        <c:majorUnit val="5.000000000000001E-2"/>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s-AR"/>
              <a:t>GGAL/Bancos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AR"/>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cat>
            <c:numRef>
              <c:f>'Indice Bancos'!$AO$6:$AO$505</c:f>
              <c:numCache>
                <c:formatCode>m/d/yyyy</c:formatCode>
                <c:ptCount val="500"/>
                <c:pt idx="0">
                  <c:v>42741</c:v>
                </c:pt>
                <c:pt idx="1">
                  <c:v>42748</c:v>
                </c:pt>
                <c:pt idx="2">
                  <c:v>42755</c:v>
                </c:pt>
                <c:pt idx="3">
                  <c:v>42762</c:v>
                </c:pt>
                <c:pt idx="4">
                  <c:v>42769</c:v>
                </c:pt>
                <c:pt idx="5">
                  <c:v>42776</c:v>
                </c:pt>
                <c:pt idx="6">
                  <c:v>42783</c:v>
                </c:pt>
                <c:pt idx="7">
                  <c:v>42790</c:v>
                </c:pt>
                <c:pt idx="8">
                  <c:v>42797</c:v>
                </c:pt>
                <c:pt idx="9">
                  <c:v>42804</c:v>
                </c:pt>
                <c:pt idx="10">
                  <c:v>42811</c:v>
                </c:pt>
                <c:pt idx="11">
                  <c:v>42818</c:v>
                </c:pt>
                <c:pt idx="12">
                  <c:v>42825</c:v>
                </c:pt>
                <c:pt idx="13">
                  <c:v>42832</c:v>
                </c:pt>
                <c:pt idx="14">
                  <c:v>42839</c:v>
                </c:pt>
                <c:pt idx="15">
                  <c:v>42846</c:v>
                </c:pt>
                <c:pt idx="16">
                  <c:v>42853</c:v>
                </c:pt>
                <c:pt idx="17">
                  <c:v>42860</c:v>
                </c:pt>
                <c:pt idx="18">
                  <c:v>42867</c:v>
                </c:pt>
                <c:pt idx="19">
                  <c:v>42874</c:v>
                </c:pt>
                <c:pt idx="20">
                  <c:v>42881</c:v>
                </c:pt>
                <c:pt idx="21">
                  <c:v>42888</c:v>
                </c:pt>
                <c:pt idx="22">
                  <c:v>42895</c:v>
                </c:pt>
                <c:pt idx="23">
                  <c:v>42902</c:v>
                </c:pt>
                <c:pt idx="24">
                  <c:v>42909</c:v>
                </c:pt>
                <c:pt idx="25">
                  <c:v>42916</c:v>
                </c:pt>
                <c:pt idx="26">
                  <c:v>42923</c:v>
                </c:pt>
                <c:pt idx="27">
                  <c:v>42930</c:v>
                </c:pt>
                <c:pt idx="28">
                  <c:v>42937</c:v>
                </c:pt>
                <c:pt idx="29">
                  <c:v>42944</c:v>
                </c:pt>
                <c:pt idx="30">
                  <c:v>42951</c:v>
                </c:pt>
                <c:pt idx="31">
                  <c:v>42958</c:v>
                </c:pt>
                <c:pt idx="32">
                  <c:v>42965</c:v>
                </c:pt>
                <c:pt idx="33">
                  <c:v>42972</c:v>
                </c:pt>
                <c:pt idx="34">
                  <c:v>42979</c:v>
                </c:pt>
                <c:pt idx="35">
                  <c:v>42986</c:v>
                </c:pt>
                <c:pt idx="36">
                  <c:v>42993</c:v>
                </c:pt>
                <c:pt idx="37">
                  <c:v>43000</c:v>
                </c:pt>
                <c:pt idx="38">
                  <c:v>43007</c:v>
                </c:pt>
                <c:pt idx="39">
                  <c:v>43014</c:v>
                </c:pt>
                <c:pt idx="40">
                  <c:v>43021</c:v>
                </c:pt>
                <c:pt idx="41">
                  <c:v>43028</c:v>
                </c:pt>
                <c:pt idx="42">
                  <c:v>43035</c:v>
                </c:pt>
                <c:pt idx="43">
                  <c:v>43042</c:v>
                </c:pt>
                <c:pt idx="44">
                  <c:v>43049</c:v>
                </c:pt>
                <c:pt idx="45">
                  <c:v>43056</c:v>
                </c:pt>
                <c:pt idx="46">
                  <c:v>43063</c:v>
                </c:pt>
                <c:pt idx="47">
                  <c:v>43070</c:v>
                </c:pt>
                <c:pt idx="48">
                  <c:v>43077</c:v>
                </c:pt>
                <c:pt idx="49">
                  <c:v>43084</c:v>
                </c:pt>
                <c:pt idx="50">
                  <c:v>43091</c:v>
                </c:pt>
                <c:pt idx="51">
                  <c:v>43098</c:v>
                </c:pt>
                <c:pt idx="52">
                  <c:v>43105</c:v>
                </c:pt>
                <c:pt idx="53">
                  <c:v>43112</c:v>
                </c:pt>
                <c:pt idx="54">
                  <c:v>43119</c:v>
                </c:pt>
                <c:pt idx="55">
                  <c:v>43126</c:v>
                </c:pt>
                <c:pt idx="56">
                  <c:v>43133</c:v>
                </c:pt>
                <c:pt idx="57">
                  <c:v>43140</c:v>
                </c:pt>
                <c:pt idx="58">
                  <c:v>43147</c:v>
                </c:pt>
                <c:pt idx="59">
                  <c:v>43154</c:v>
                </c:pt>
                <c:pt idx="60">
                  <c:v>43161</c:v>
                </c:pt>
                <c:pt idx="61">
                  <c:v>43168</c:v>
                </c:pt>
                <c:pt idx="62">
                  <c:v>43175</c:v>
                </c:pt>
                <c:pt idx="63">
                  <c:v>43182</c:v>
                </c:pt>
                <c:pt idx="64">
                  <c:v>43189</c:v>
                </c:pt>
                <c:pt idx="65">
                  <c:v>43196</c:v>
                </c:pt>
                <c:pt idx="66">
                  <c:v>43203</c:v>
                </c:pt>
                <c:pt idx="67">
                  <c:v>43210</c:v>
                </c:pt>
                <c:pt idx="68">
                  <c:v>43217</c:v>
                </c:pt>
                <c:pt idx="69">
                  <c:v>43224</c:v>
                </c:pt>
                <c:pt idx="70">
                  <c:v>43231</c:v>
                </c:pt>
                <c:pt idx="71">
                  <c:v>43238</c:v>
                </c:pt>
                <c:pt idx="72">
                  <c:v>43245</c:v>
                </c:pt>
                <c:pt idx="73">
                  <c:v>43252</c:v>
                </c:pt>
                <c:pt idx="74">
                  <c:v>43259</c:v>
                </c:pt>
                <c:pt idx="75">
                  <c:v>43266</c:v>
                </c:pt>
                <c:pt idx="76">
                  <c:v>43273</c:v>
                </c:pt>
                <c:pt idx="77">
                  <c:v>43280</c:v>
                </c:pt>
                <c:pt idx="78">
                  <c:v>43287</c:v>
                </c:pt>
                <c:pt idx="79">
                  <c:v>43294</c:v>
                </c:pt>
                <c:pt idx="80">
                  <c:v>43301</c:v>
                </c:pt>
                <c:pt idx="81">
                  <c:v>43308</c:v>
                </c:pt>
                <c:pt idx="82">
                  <c:v>43315</c:v>
                </c:pt>
                <c:pt idx="83">
                  <c:v>43322</c:v>
                </c:pt>
                <c:pt idx="84">
                  <c:v>43329</c:v>
                </c:pt>
                <c:pt idx="85">
                  <c:v>43336</c:v>
                </c:pt>
                <c:pt idx="86">
                  <c:v>43343</c:v>
                </c:pt>
                <c:pt idx="87">
                  <c:v>43350</c:v>
                </c:pt>
                <c:pt idx="88">
                  <c:v>43357</c:v>
                </c:pt>
                <c:pt idx="89">
                  <c:v>43364</c:v>
                </c:pt>
                <c:pt idx="90">
                  <c:v>43371</c:v>
                </c:pt>
                <c:pt idx="91">
                  <c:v>43378</c:v>
                </c:pt>
                <c:pt idx="92">
                  <c:v>43385</c:v>
                </c:pt>
                <c:pt idx="93">
                  <c:v>43392</c:v>
                </c:pt>
                <c:pt idx="94">
                  <c:v>43399</c:v>
                </c:pt>
                <c:pt idx="95">
                  <c:v>43406</c:v>
                </c:pt>
                <c:pt idx="96">
                  <c:v>43413</c:v>
                </c:pt>
                <c:pt idx="97">
                  <c:v>43420</c:v>
                </c:pt>
                <c:pt idx="98">
                  <c:v>43427</c:v>
                </c:pt>
                <c:pt idx="99">
                  <c:v>43434</c:v>
                </c:pt>
                <c:pt idx="100">
                  <c:v>43441</c:v>
                </c:pt>
                <c:pt idx="101">
                  <c:v>43448</c:v>
                </c:pt>
                <c:pt idx="102">
                  <c:v>43455</c:v>
                </c:pt>
                <c:pt idx="103">
                  <c:v>43462</c:v>
                </c:pt>
                <c:pt idx="104">
                  <c:v>43469</c:v>
                </c:pt>
                <c:pt idx="105">
                  <c:v>43476</c:v>
                </c:pt>
                <c:pt idx="106">
                  <c:v>43483</c:v>
                </c:pt>
                <c:pt idx="107">
                  <c:v>43490</c:v>
                </c:pt>
                <c:pt idx="108">
                  <c:v>43497</c:v>
                </c:pt>
                <c:pt idx="109">
                  <c:v>43504</c:v>
                </c:pt>
                <c:pt idx="110">
                  <c:v>43511</c:v>
                </c:pt>
                <c:pt idx="111">
                  <c:v>43518</c:v>
                </c:pt>
                <c:pt idx="112">
                  <c:v>43525</c:v>
                </c:pt>
                <c:pt idx="113">
                  <c:v>43532</c:v>
                </c:pt>
                <c:pt idx="114">
                  <c:v>43539</c:v>
                </c:pt>
                <c:pt idx="115">
                  <c:v>43546</c:v>
                </c:pt>
                <c:pt idx="116">
                  <c:v>43553</c:v>
                </c:pt>
                <c:pt idx="117">
                  <c:v>43560</c:v>
                </c:pt>
                <c:pt idx="118">
                  <c:v>43567</c:v>
                </c:pt>
                <c:pt idx="119">
                  <c:v>43574</c:v>
                </c:pt>
                <c:pt idx="120">
                  <c:v>43581</c:v>
                </c:pt>
                <c:pt idx="121">
                  <c:v>43588</c:v>
                </c:pt>
                <c:pt idx="122">
                  <c:v>43595</c:v>
                </c:pt>
                <c:pt idx="123">
                  <c:v>43602</c:v>
                </c:pt>
                <c:pt idx="124">
                  <c:v>43609</c:v>
                </c:pt>
                <c:pt idx="125">
                  <c:v>43616</c:v>
                </c:pt>
                <c:pt idx="126">
                  <c:v>43623</c:v>
                </c:pt>
                <c:pt idx="127">
                  <c:v>43630</c:v>
                </c:pt>
                <c:pt idx="128">
                  <c:v>43637</c:v>
                </c:pt>
                <c:pt idx="129">
                  <c:v>43644</c:v>
                </c:pt>
                <c:pt idx="130">
                  <c:v>43651</c:v>
                </c:pt>
                <c:pt idx="131">
                  <c:v>43658</c:v>
                </c:pt>
                <c:pt idx="132">
                  <c:v>43665</c:v>
                </c:pt>
                <c:pt idx="133">
                  <c:v>43672</c:v>
                </c:pt>
                <c:pt idx="134">
                  <c:v>43679</c:v>
                </c:pt>
                <c:pt idx="135">
                  <c:v>43686</c:v>
                </c:pt>
                <c:pt idx="136">
                  <c:v>43693</c:v>
                </c:pt>
                <c:pt idx="137">
                  <c:v>43700</c:v>
                </c:pt>
                <c:pt idx="138">
                  <c:v>43707</c:v>
                </c:pt>
                <c:pt idx="139">
                  <c:v>43714</c:v>
                </c:pt>
                <c:pt idx="140">
                  <c:v>43721</c:v>
                </c:pt>
                <c:pt idx="141">
                  <c:v>43728</c:v>
                </c:pt>
                <c:pt idx="142">
                  <c:v>43735</c:v>
                </c:pt>
                <c:pt idx="143">
                  <c:v>43742</c:v>
                </c:pt>
                <c:pt idx="144">
                  <c:v>43749</c:v>
                </c:pt>
                <c:pt idx="145">
                  <c:v>43756</c:v>
                </c:pt>
                <c:pt idx="146">
                  <c:v>43763</c:v>
                </c:pt>
                <c:pt idx="147">
                  <c:v>43770</c:v>
                </c:pt>
                <c:pt idx="148">
                  <c:v>43777</c:v>
                </c:pt>
                <c:pt idx="149">
                  <c:v>43784</c:v>
                </c:pt>
                <c:pt idx="150">
                  <c:v>43791</c:v>
                </c:pt>
                <c:pt idx="151">
                  <c:v>43798</c:v>
                </c:pt>
                <c:pt idx="152">
                  <c:v>43805</c:v>
                </c:pt>
                <c:pt idx="153">
                  <c:v>43812</c:v>
                </c:pt>
                <c:pt idx="154">
                  <c:v>43819</c:v>
                </c:pt>
                <c:pt idx="155">
                  <c:v>43826</c:v>
                </c:pt>
                <c:pt idx="156">
                  <c:v>43833</c:v>
                </c:pt>
                <c:pt idx="157">
                  <c:v>43840</c:v>
                </c:pt>
                <c:pt idx="158">
                  <c:v>43847</c:v>
                </c:pt>
                <c:pt idx="159">
                  <c:v>43854</c:v>
                </c:pt>
                <c:pt idx="160">
                  <c:v>43861</c:v>
                </c:pt>
                <c:pt idx="161">
                  <c:v>43868</c:v>
                </c:pt>
                <c:pt idx="162">
                  <c:v>43875</c:v>
                </c:pt>
                <c:pt idx="163">
                  <c:v>43882</c:v>
                </c:pt>
                <c:pt idx="164">
                  <c:v>43889</c:v>
                </c:pt>
                <c:pt idx="165">
                  <c:v>43896</c:v>
                </c:pt>
                <c:pt idx="166">
                  <c:v>43903</c:v>
                </c:pt>
                <c:pt idx="167">
                  <c:v>43910</c:v>
                </c:pt>
                <c:pt idx="168">
                  <c:v>43917</c:v>
                </c:pt>
                <c:pt idx="169">
                  <c:v>43924</c:v>
                </c:pt>
                <c:pt idx="170">
                  <c:v>43931</c:v>
                </c:pt>
                <c:pt idx="171">
                  <c:v>43938</c:v>
                </c:pt>
                <c:pt idx="172">
                  <c:v>43945</c:v>
                </c:pt>
                <c:pt idx="173">
                  <c:v>43952</c:v>
                </c:pt>
                <c:pt idx="174">
                  <c:v>43959</c:v>
                </c:pt>
                <c:pt idx="175">
                  <c:v>43966</c:v>
                </c:pt>
                <c:pt idx="176">
                  <c:v>43973</c:v>
                </c:pt>
                <c:pt idx="177">
                  <c:v>43980</c:v>
                </c:pt>
                <c:pt idx="178">
                  <c:v>43987</c:v>
                </c:pt>
                <c:pt idx="179">
                  <c:v>43994</c:v>
                </c:pt>
                <c:pt idx="180">
                  <c:v>44001</c:v>
                </c:pt>
                <c:pt idx="181">
                  <c:v>44008</c:v>
                </c:pt>
                <c:pt idx="182">
                  <c:v>44015</c:v>
                </c:pt>
                <c:pt idx="183">
                  <c:v>44022</c:v>
                </c:pt>
                <c:pt idx="184">
                  <c:v>44029</c:v>
                </c:pt>
                <c:pt idx="185">
                  <c:v>44036</c:v>
                </c:pt>
                <c:pt idx="186">
                  <c:v>44043</c:v>
                </c:pt>
                <c:pt idx="187">
                  <c:v>44050</c:v>
                </c:pt>
                <c:pt idx="188">
                  <c:v>44057</c:v>
                </c:pt>
                <c:pt idx="189">
                  <c:v>44064</c:v>
                </c:pt>
                <c:pt idx="190">
                  <c:v>44071</c:v>
                </c:pt>
                <c:pt idx="191">
                  <c:v>44078</c:v>
                </c:pt>
                <c:pt idx="192">
                  <c:v>44085</c:v>
                </c:pt>
                <c:pt idx="193">
                  <c:v>44092</c:v>
                </c:pt>
                <c:pt idx="194">
                  <c:v>44099</c:v>
                </c:pt>
                <c:pt idx="195">
                  <c:v>44106</c:v>
                </c:pt>
                <c:pt idx="196">
                  <c:v>44113</c:v>
                </c:pt>
                <c:pt idx="197">
                  <c:v>44120</c:v>
                </c:pt>
                <c:pt idx="198">
                  <c:v>44127</c:v>
                </c:pt>
                <c:pt idx="199">
                  <c:v>44134</c:v>
                </c:pt>
                <c:pt idx="200">
                  <c:v>44141</c:v>
                </c:pt>
                <c:pt idx="201">
                  <c:v>44148</c:v>
                </c:pt>
                <c:pt idx="202">
                  <c:v>44155</c:v>
                </c:pt>
                <c:pt idx="203">
                  <c:v>44162</c:v>
                </c:pt>
                <c:pt idx="204">
                  <c:v>44169</c:v>
                </c:pt>
                <c:pt idx="205">
                  <c:v>44176</c:v>
                </c:pt>
                <c:pt idx="206">
                  <c:v>44183</c:v>
                </c:pt>
                <c:pt idx="207">
                  <c:v>44190</c:v>
                </c:pt>
                <c:pt idx="208">
                  <c:v>44197</c:v>
                </c:pt>
                <c:pt idx="209">
                  <c:v>44204</c:v>
                </c:pt>
                <c:pt idx="210">
                  <c:v>44211</c:v>
                </c:pt>
                <c:pt idx="211">
                  <c:v>44218</c:v>
                </c:pt>
                <c:pt idx="212">
                  <c:v>44225</c:v>
                </c:pt>
                <c:pt idx="213">
                  <c:v>44232</c:v>
                </c:pt>
                <c:pt idx="214">
                  <c:v>44239</c:v>
                </c:pt>
                <c:pt idx="215">
                  <c:v>44246</c:v>
                </c:pt>
                <c:pt idx="216">
                  <c:v>44253</c:v>
                </c:pt>
                <c:pt idx="217">
                  <c:v>44260</c:v>
                </c:pt>
                <c:pt idx="218">
                  <c:v>44267</c:v>
                </c:pt>
                <c:pt idx="219">
                  <c:v>44274</c:v>
                </c:pt>
                <c:pt idx="220">
                  <c:v>44281</c:v>
                </c:pt>
                <c:pt idx="221">
                  <c:v>44288</c:v>
                </c:pt>
                <c:pt idx="222">
                  <c:v>44295</c:v>
                </c:pt>
                <c:pt idx="223">
                  <c:v>44302</c:v>
                </c:pt>
                <c:pt idx="224">
                  <c:v>44309</c:v>
                </c:pt>
                <c:pt idx="225">
                  <c:v>44316</c:v>
                </c:pt>
                <c:pt idx="226">
                  <c:v>44323</c:v>
                </c:pt>
                <c:pt idx="227">
                  <c:v>44330</c:v>
                </c:pt>
                <c:pt idx="228">
                  <c:v>44337</c:v>
                </c:pt>
                <c:pt idx="229">
                  <c:v>44344</c:v>
                </c:pt>
                <c:pt idx="230">
                  <c:v>44351</c:v>
                </c:pt>
                <c:pt idx="231">
                  <c:v>44358</c:v>
                </c:pt>
                <c:pt idx="232">
                  <c:v>44365</c:v>
                </c:pt>
                <c:pt idx="233">
                  <c:v>44372</c:v>
                </c:pt>
                <c:pt idx="234">
                  <c:v>44379</c:v>
                </c:pt>
                <c:pt idx="235">
                  <c:v>44386</c:v>
                </c:pt>
                <c:pt idx="236">
                  <c:v>44393</c:v>
                </c:pt>
                <c:pt idx="237">
                  <c:v>44400</c:v>
                </c:pt>
                <c:pt idx="238">
                  <c:v>44407</c:v>
                </c:pt>
                <c:pt idx="239">
                  <c:v>44414</c:v>
                </c:pt>
                <c:pt idx="240">
                  <c:v>44421</c:v>
                </c:pt>
                <c:pt idx="241">
                  <c:v>44428</c:v>
                </c:pt>
                <c:pt idx="242">
                  <c:v>44435</c:v>
                </c:pt>
                <c:pt idx="243">
                  <c:v>44442</c:v>
                </c:pt>
                <c:pt idx="244">
                  <c:v>44449</c:v>
                </c:pt>
                <c:pt idx="245">
                  <c:v>44456</c:v>
                </c:pt>
                <c:pt idx="246">
                  <c:v>44463</c:v>
                </c:pt>
                <c:pt idx="247">
                  <c:v>44470</c:v>
                </c:pt>
                <c:pt idx="248">
                  <c:v>44477</c:v>
                </c:pt>
                <c:pt idx="249">
                  <c:v>44484</c:v>
                </c:pt>
                <c:pt idx="250">
                  <c:v>44491</c:v>
                </c:pt>
                <c:pt idx="251">
                  <c:v>44498</c:v>
                </c:pt>
                <c:pt idx="252">
                  <c:v>44505</c:v>
                </c:pt>
                <c:pt idx="253">
                  <c:v>44512</c:v>
                </c:pt>
                <c:pt idx="254">
                  <c:v>44519</c:v>
                </c:pt>
                <c:pt idx="255">
                  <c:v>44526</c:v>
                </c:pt>
                <c:pt idx="256">
                  <c:v>44533</c:v>
                </c:pt>
                <c:pt idx="257">
                  <c:v>44540</c:v>
                </c:pt>
                <c:pt idx="258">
                  <c:v>44547</c:v>
                </c:pt>
                <c:pt idx="259">
                  <c:v>44554</c:v>
                </c:pt>
                <c:pt idx="260">
                  <c:v>44561</c:v>
                </c:pt>
                <c:pt idx="261">
                  <c:v>44568</c:v>
                </c:pt>
                <c:pt idx="262">
                  <c:v>44575</c:v>
                </c:pt>
                <c:pt idx="263">
                  <c:v>44582</c:v>
                </c:pt>
                <c:pt idx="264">
                  <c:v>44589</c:v>
                </c:pt>
                <c:pt idx="265">
                  <c:v>44596</c:v>
                </c:pt>
                <c:pt idx="266">
                  <c:v>44603</c:v>
                </c:pt>
                <c:pt idx="267">
                  <c:v>44610</c:v>
                </c:pt>
                <c:pt idx="268">
                  <c:v>44617</c:v>
                </c:pt>
                <c:pt idx="269">
                  <c:v>44624</c:v>
                </c:pt>
                <c:pt idx="270">
                  <c:v>44631</c:v>
                </c:pt>
                <c:pt idx="271">
                  <c:v>44638</c:v>
                </c:pt>
                <c:pt idx="272">
                  <c:v>44645</c:v>
                </c:pt>
                <c:pt idx="273">
                  <c:v>44652</c:v>
                </c:pt>
                <c:pt idx="274">
                  <c:v>44659</c:v>
                </c:pt>
                <c:pt idx="275">
                  <c:v>44666</c:v>
                </c:pt>
                <c:pt idx="276">
                  <c:v>44673</c:v>
                </c:pt>
                <c:pt idx="277">
                  <c:v>44680</c:v>
                </c:pt>
                <c:pt idx="278">
                  <c:v>44687</c:v>
                </c:pt>
                <c:pt idx="279">
                  <c:v>44694</c:v>
                </c:pt>
                <c:pt idx="280">
                  <c:v>44701</c:v>
                </c:pt>
                <c:pt idx="281">
                  <c:v>44708</c:v>
                </c:pt>
                <c:pt idx="282">
                  <c:v>44715</c:v>
                </c:pt>
                <c:pt idx="283">
                  <c:v>44722</c:v>
                </c:pt>
                <c:pt idx="284">
                  <c:v>44729</c:v>
                </c:pt>
                <c:pt idx="285">
                  <c:v>44736</c:v>
                </c:pt>
                <c:pt idx="286">
                  <c:v>44743</c:v>
                </c:pt>
                <c:pt idx="287">
                  <c:v>44750</c:v>
                </c:pt>
                <c:pt idx="288">
                  <c:v>44757</c:v>
                </c:pt>
                <c:pt idx="289">
                  <c:v>44764</c:v>
                </c:pt>
                <c:pt idx="290">
                  <c:v>44771</c:v>
                </c:pt>
                <c:pt idx="291">
                  <c:v>44778</c:v>
                </c:pt>
                <c:pt idx="292">
                  <c:v>44785</c:v>
                </c:pt>
                <c:pt idx="293">
                  <c:v>44792</c:v>
                </c:pt>
                <c:pt idx="294">
                  <c:v>44799</c:v>
                </c:pt>
                <c:pt idx="295">
                  <c:v>44806</c:v>
                </c:pt>
                <c:pt idx="296">
                  <c:v>44813</c:v>
                </c:pt>
                <c:pt idx="297">
                  <c:v>44820</c:v>
                </c:pt>
                <c:pt idx="298">
                  <c:v>44827</c:v>
                </c:pt>
                <c:pt idx="299">
                  <c:v>44834</c:v>
                </c:pt>
                <c:pt idx="300">
                  <c:v>44841</c:v>
                </c:pt>
                <c:pt idx="301">
                  <c:v>44848</c:v>
                </c:pt>
                <c:pt idx="302">
                  <c:v>44855</c:v>
                </c:pt>
                <c:pt idx="303">
                  <c:v>44862</c:v>
                </c:pt>
                <c:pt idx="304">
                  <c:v>44869</c:v>
                </c:pt>
                <c:pt idx="305">
                  <c:v>44876</c:v>
                </c:pt>
                <c:pt idx="306">
                  <c:v>44883</c:v>
                </c:pt>
                <c:pt idx="307">
                  <c:v>44890</c:v>
                </c:pt>
                <c:pt idx="308">
                  <c:v>44897</c:v>
                </c:pt>
                <c:pt idx="309">
                  <c:v>44904</c:v>
                </c:pt>
                <c:pt idx="310">
                  <c:v>44911</c:v>
                </c:pt>
                <c:pt idx="311">
                  <c:v>44918</c:v>
                </c:pt>
                <c:pt idx="312">
                  <c:v>44925</c:v>
                </c:pt>
                <c:pt idx="313">
                  <c:v>44932</c:v>
                </c:pt>
                <c:pt idx="314">
                  <c:v>44939</c:v>
                </c:pt>
                <c:pt idx="315">
                  <c:v>44946</c:v>
                </c:pt>
                <c:pt idx="316">
                  <c:v>44953</c:v>
                </c:pt>
                <c:pt idx="317">
                  <c:v>44960</c:v>
                </c:pt>
                <c:pt idx="318">
                  <c:v>44967</c:v>
                </c:pt>
                <c:pt idx="319">
                  <c:v>44974</c:v>
                </c:pt>
                <c:pt idx="320">
                  <c:v>44981</c:v>
                </c:pt>
                <c:pt idx="321">
                  <c:v>44988</c:v>
                </c:pt>
                <c:pt idx="322">
                  <c:v>44995</c:v>
                </c:pt>
                <c:pt idx="323">
                  <c:v>45002</c:v>
                </c:pt>
                <c:pt idx="324">
                  <c:v>45009</c:v>
                </c:pt>
                <c:pt idx="325">
                  <c:v>45016</c:v>
                </c:pt>
                <c:pt idx="326">
                  <c:v>45023</c:v>
                </c:pt>
                <c:pt idx="327">
                  <c:v>45030</c:v>
                </c:pt>
                <c:pt idx="328">
                  <c:v>45037</c:v>
                </c:pt>
                <c:pt idx="329">
                  <c:v>45044</c:v>
                </c:pt>
                <c:pt idx="330">
                  <c:v>45051</c:v>
                </c:pt>
                <c:pt idx="331">
                  <c:v>45058</c:v>
                </c:pt>
                <c:pt idx="332">
                  <c:v>45065</c:v>
                </c:pt>
                <c:pt idx="333">
                  <c:v>45072</c:v>
                </c:pt>
                <c:pt idx="334">
                  <c:v>45079</c:v>
                </c:pt>
                <c:pt idx="335">
                  <c:v>45086</c:v>
                </c:pt>
                <c:pt idx="336">
                  <c:v>45093</c:v>
                </c:pt>
                <c:pt idx="337">
                  <c:v>45100</c:v>
                </c:pt>
                <c:pt idx="338">
                  <c:v>45107</c:v>
                </c:pt>
                <c:pt idx="339">
                  <c:v>45114</c:v>
                </c:pt>
                <c:pt idx="340">
                  <c:v>45121</c:v>
                </c:pt>
                <c:pt idx="341">
                  <c:v>45128</c:v>
                </c:pt>
                <c:pt idx="342">
                  <c:v>45135</c:v>
                </c:pt>
                <c:pt idx="343">
                  <c:v>45142</c:v>
                </c:pt>
                <c:pt idx="344">
                  <c:v>45149</c:v>
                </c:pt>
                <c:pt idx="345">
                  <c:v>45156</c:v>
                </c:pt>
                <c:pt idx="346">
                  <c:v>45163</c:v>
                </c:pt>
                <c:pt idx="347">
                  <c:v>45170</c:v>
                </c:pt>
                <c:pt idx="348">
                  <c:v>45177</c:v>
                </c:pt>
                <c:pt idx="349">
                  <c:v>45184</c:v>
                </c:pt>
                <c:pt idx="350">
                  <c:v>45191</c:v>
                </c:pt>
                <c:pt idx="351">
                  <c:v>45198</c:v>
                </c:pt>
                <c:pt idx="352">
                  <c:v>45205</c:v>
                </c:pt>
                <c:pt idx="353">
                  <c:v>45212</c:v>
                </c:pt>
                <c:pt idx="354">
                  <c:v>45219</c:v>
                </c:pt>
                <c:pt idx="355">
                  <c:v>45226</c:v>
                </c:pt>
                <c:pt idx="356">
                  <c:v>45233</c:v>
                </c:pt>
                <c:pt idx="357">
                  <c:v>45240</c:v>
                </c:pt>
                <c:pt idx="358">
                  <c:v>45247</c:v>
                </c:pt>
                <c:pt idx="359">
                  <c:v>45254</c:v>
                </c:pt>
                <c:pt idx="360">
                  <c:v>45261</c:v>
                </c:pt>
                <c:pt idx="361">
                  <c:v>45268</c:v>
                </c:pt>
                <c:pt idx="362">
                  <c:v>45275</c:v>
                </c:pt>
                <c:pt idx="363">
                  <c:v>45282</c:v>
                </c:pt>
                <c:pt idx="364">
                  <c:v>45289</c:v>
                </c:pt>
                <c:pt idx="365">
                  <c:v>45296</c:v>
                </c:pt>
                <c:pt idx="366">
                  <c:v>45303</c:v>
                </c:pt>
                <c:pt idx="367">
                  <c:v>45310</c:v>
                </c:pt>
                <c:pt idx="368">
                  <c:v>45317</c:v>
                </c:pt>
                <c:pt idx="369">
                  <c:v>45324</c:v>
                </c:pt>
                <c:pt idx="370">
                  <c:v>45331</c:v>
                </c:pt>
                <c:pt idx="371">
                  <c:v>45338</c:v>
                </c:pt>
                <c:pt idx="372">
                  <c:v>45345</c:v>
                </c:pt>
                <c:pt idx="373">
                  <c:v>45352</c:v>
                </c:pt>
                <c:pt idx="374">
                  <c:v>45359</c:v>
                </c:pt>
                <c:pt idx="375">
                  <c:v>45366</c:v>
                </c:pt>
                <c:pt idx="376">
                  <c:v>45373</c:v>
                </c:pt>
                <c:pt idx="377">
                  <c:v>45380</c:v>
                </c:pt>
                <c:pt idx="378">
                  <c:v>45387</c:v>
                </c:pt>
                <c:pt idx="379">
                  <c:v>45394</c:v>
                </c:pt>
                <c:pt idx="380">
                  <c:v>45401</c:v>
                </c:pt>
                <c:pt idx="381">
                  <c:v>45408</c:v>
                </c:pt>
                <c:pt idx="382">
                  <c:v>45415</c:v>
                </c:pt>
                <c:pt idx="383">
                  <c:v>45422</c:v>
                </c:pt>
                <c:pt idx="384">
                  <c:v>45429</c:v>
                </c:pt>
                <c:pt idx="385">
                  <c:v>45436</c:v>
                </c:pt>
                <c:pt idx="386">
                  <c:v>45443</c:v>
                </c:pt>
                <c:pt idx="387">
                  <c:v>45450</c:v>
                </c:pt>
                <c:pt idx="388">
                  <c:v>45457</c:v>
                </c:pt>
                <c:pt idx="389">
                  <c:v>45464</c:v>
                </c:pt>
                <c:pt idx="390">
                  <c:v>45471</c:v>
                </c:pt>
                <c:pt idx="391">
                  <c:v>45478</c:v>
                </c:pt>
                <c:pt idx="392">
                  <c:v>45485</c:v>
                </c:pt>
                <c:pt idx="393">
                  <c:v>45492</c:v>
                </c:pt>
                <c:pt idx="394">
                  <c:v>45499</c:v>
                </c:pt>
                <c:pt idx="395">
                  <c:v>45506</c:v>
                </c:pt>
                <c:pt idx="396">
                  <c:v>45513</c:v>
                </c:pt>
                <c:pt idx="397">
                  <c:v>45520</c:v>
                </c:pt>
                <c:pt idx="398">
                  <c:v>45527</c:v>
                </c:pt>
                <c:pt idx="399">
                  <c:v>45534</c:v>
                </c:pt>
                <c:pt idx="400">
                  <c:v>45541</c:v>
                </c:pt>
                <c:pt idx="401">
                  <c:v>45548</c:v>
                </c:pt>
                <c:pt idx="402">
                  <c:v>45555</c:v>
                </c:pt>
                <c:pt idx="403">
                  <c:v>45562</c:v>
                </c:pt>
                <c:pt idx="404">
                  <c:v>45569</c:v>
                </c:pt>
                <c:pt idx="405">
                  <c:v>45576</c:v>
                </c:pt>
                <c:pt idx="406">
                  <c:v>45583</c:v>
                </c:pt>
                <c:pt idx="407">
                  <c:v>45590</c:v>
                </c:pt>
                <c:pt idx="408">
                  <c:v>45597</c:v>
                </c:pt>
                <c:pt idx="409">
                  <c:v>45604</c:v>
                </c:pt>
                <c:pt idx="410">
                  <c:v>45611</c:v>
                </c:pt>
                <c:pt idx="411">
                  <c:v>45618</c:v>
                </c:pt>
                <c:pt idx="412">
                  <c:v>45625</c:v>
                </c:pt>
                <c:pt idx="413">
                  <c:v>45632</c:v>
                </c:pt>
                <c:pt idx="414">
                  <c:v>45639</c:v>
                </c:pt>
                <c:pt idx="415">
                  <c:v>45646</c:v>
                </c:pt>
                <c:pt idx="416">
                  <c:v>45653</c:v>
                </c:pt>
                <c:pt idx="417">
                  <c:v>45660</c:v>
                </c:pt>
                <c:pt idx="418">
                  <c:v>45667</c:v>
                </c:pt>
                <c:pt idx="419">
                  <c:v>45674</c:v>
                </c:pt>
                <c:pt idx="420">
                  <c:v>45681</c:v>
                </c:pt>
                <c:pt idx="421">
                  <c:v>45688</c:v>
                </c:pt>
                <c:pt idx="422">
                  <c:v>45695</c:v>
                </c:pt>
                <c:pt idx="423">
                  <c:v>45702</c:v>
                </c:pt>
                <c:pt idx="424">
                  <c:v>45709</c:v>
                </c:pt>
                <c:pt idx="425">
                  <c:v>45716</c:v>
                </c:pt>
                <c:pt idx="426">
                  <c:v>45723</c:v>
                </c:pt>
                <c:pt idx="427">
                  <c:v>45730</c:v>
                </c:pt>
                <c:pt idx="428">
                  <c:v>45737</c:v>
                </c:pt>
                <c:pt idx="429">
                  <c:v>45744</c:v>
                </c:pt>
                <c:pt idx="430">
                  <c:v>45751</c:v>
                </c:pt>
                <c:pt idx="431">
                  <c:v>45758</c:v>
                </c:pt>
                <c:pt idx="432">
                  <c:v>45765</c:v>
                </c:pt>
                <c:pt idx="433">
                  <c:v>45772</c:v>
                </c:pt>
                <c:pt idx="434">
                  <c:v>45779</c:v>
                </c:pt>
                <c:pt idx="435">
                  <c:v>45786</c:v>
                </c:pt>
                <c:pt idx="436">
                  <c:v>45793</c:v>
                </c:pt>
                <c:pt idx="437">
                  <c:v>45800</c:v>
                </c:pt>
                <c:pt idx="438">
                  <c:v>45807</c:v>
                </c:pt>
                <c:pt idx="439">
                  <c:v>45814</c:v>
                </c:pt>
                <c:pt idx="440">
                  <c:v>45821</c:v>
                </c:pt>
                <c:pt idx="441">
                  <c:v>45828</c:v>
                </c:pt>
                <c:pt idx="442">
                  <c:v>45835</c:v>
                </c:pt>
                <c:pt idx="443">
                  <c:v>45842</c:v>
                </c:pt>
                <c:pt idx="444">
                  <c:v>45849</c:v>
                </c:pt>
                <c:pt idx="445">
                  <c:v>45856</c:v>
                </c:pt>
                <c:pt idx="446">
                  <c:v>45863</c:v>
                </c:pt>
                <c:pt idx="447">
                  <c:v>45870</c:v>
                </c:pt>
                <c:pt idx="448">
                  <c:v>45877</c:v>
                </c:pt>
                <c:pt idx="449">
                  <c:v>45884</c:v>
                </c:pt>
                <c:pt idx="450">
                  <c:v>45891</c:v>
                </c:pt>
                <c:pt idx="451">
                  <c:v>45898</c:v>
                </c:pt>
                <c:pt idx="452">
                  <c:v>45905</c:v>
                </c:pt>
                <c:pt idx="453">
                  <c:v>45912</c:v>
                </c:pt>
                <c:pt idx="454">
                  <c:v>45919</c:v>
                </c:pt>
                <c:pt idx="455">
                  <c:v>45926</c:v>
                </c:pt>
                <c:pt idx="456">
                  <c:v>45933</c:v>
                </c:pt>
                <c:pt idx="457">
                  <c:v>45940</c:v>
                </c:pt>
                <c:pt idx="458">
                  <c:v>45947</c:v>
                </c:pt>
                <c:pt idx="459">
                  <c:v>45954</c:v>
                </c:pt>
                <c:pt idx="460">
                  <c:v>45961</c:v>
                </c:pt>
                <c:pt idx="461">
                  <c:v>45968</c:v>
                </c:pt>
                <c:pt idx="462">
                  <c:v>45975</c:v>
                </c:pt>
                <c:pt idx="463">
                  <c:v>45982</c:v>
                </c:pt>
                <c:pt idx="464">
                  <c:v>45989</c:v>
                </c:pt>
                <c:pt idx="465">
                  <c:v>45996</c:v>
                </c:pt>
                <c:pt idx="466">
                  <c:v>46003</c:v>
                </c:pt>
                <c:pt idx="467">
                  <c:v>46010</c:v>
                </c:pt>
                <c:pt idx="468">
                  <c:v>46017</c:v>
                </c:pt>
                <c:pt idx="469">
                  <c:v>46024</c:v>
                </c:pt>
                <c:pt idx="470">
                  <c:v>46031</c:v>
                </c:pt>
                <c:pt idx="471">
                  <c:v>46038</c:v>
                </c:pt>
                <c:pt idx="472">
                  <c:v>46045</c:v>
                </c:pt>
                <c:pt idx="473">
                  <c:v>46052</c:v>
                </c:pt>
                <c:pt idx="474">
                  <c:v>46059</c:v>
                </c:pt>
                <c:pt idx="475">
                  <c:v>46066</c:v>
                </c:pt>
                <c:pt idx="476">
                  <c:v>46073</c:v>
                </c:pt>
                <c:pt idx="477">
                  <c:v>46080</c:v>
                </c:pt>
                <c:pt idx="478">
                  <c:v>46087</c:v>
                </c:pt>
                <c:pt idx="479">
                  <c:v>46094</c:v>
                </c:pt>
                <c:pt idx="480">
                  <c:v>46101</c:v>
                </c:pt>
                <c:pt idx="481">
                  <c:v>46108</c:v>
                </c:pt>
                <c:pt idx="482">
                  <c:v>46115</c:v>
                </c:pt>
                <c:pt idx="483">
                  <c:v>46122</c:v>
                </c:pt>
                <c:pt idx="484">
                  <c:v>46129</c:v>
                </c:pt>
                <c:pt idx="485">
                  <c:v>46136</c:v>
                </c:pt>
                <c:pt idx="486">
                  <c:v>46143</c:v>
                </c:pt>
                <c:pt idx="487">
                  <c:v>46150</c:v>
                </c:pt>
                <c:pt idx="488">
                  <c:v>46157</c:v>
                </c:pt>
                <c:pt idx="489">
                  <c:v>46164</c:v>
                </c:pt>
                <c:pt idx="490">
                  <c:v>46171</c:v>
                </c:pt>
                <c:pt idx="491">
                  <c:v>46178</c:v>
                </c:pt>
                <c:pt idx="492">
                  <c:v>46185</c:v>
                </c:pt>
                <c:pt idx="493">
                  <c:v>46192</c:v>
                </c:pt>
                <c:pt idx="494">
                  <c:v>46199</c:v>
                </c:pt>
                <c:pt idx="495">
                  <c:v>46206</c:v>
                </c:pt>
                <c:pt idx="496">
                  <c:v>46213</c:v>
                </c:pt>
                <c:pt idx="497">
                  <c:v>46220</c:v>
                </c:pt>
                <c:pt idx="498">
                  <c:v>46227</c:v>
                </c:pt>
                <c:pt idx="499">
                  <c:v>46234</c:v>
                </c:pt>
              </c:numCache>
            </c:numRef>
          </c:cat>
          <c:val>
            <c:numRef>
              <c:f>'Indice Bancos'!$AZ$6:$AZ$505</c:f>
              <c:numCache>
                <c:formatCode>General</c:formatCode>
                <c:ptCount val="500"/>
                <c:pt idx="0">
                  <c:v>1</c:v>
                </c:pt>
                <c:pt idx="1">
                  <c:v>1.0442539619445308</c:v>
                </c:pt>
                <c:pt idx="2">
                  <c:v>1.0612608371308685</c:v>
                </c:pt>
                <c:pt idx="3">
                  <c:v>1.0097289266054914</c:v>
                </c:pt>
                <c:pt idx="4">
                  <c:v>1.0280952029530412</c:v>
                </c:pt>
                <c:pt idx="5">
                  <c:v>1.0451669182635885</c:v>
                </c:pt>
                <c:pt idx="6">
                  <c:v>1.0622708277107447</c:v>
                </c:pt>
                <c:pt idx="7">
                  <c:v>1.0386898480296876</c:v>
                </c:pt>
                <c:pt idx="8">
                  <c:v>1.0511174096468265</c:v>
                </c:pt>
                <c:pt idx="9">
                  <c:v>1.0578139363094141</c:v>
                </c:pt>
                <c:pt idx="10">
                  <c:v>1.0670598139335172</c:v>
                </c:pt>
                <c:pt idx="11">
                  <c:v>1.1005268230333547</c:v>
                </c:pt>
                <c:pt idx="12">
                  <c:v>1.1042125629523027</c:v>
                </c:pt>
                <c:pt idx="13">
                  <c:v>1.1107892153750603</c:v>
                </c:pt>
                <c:pt idx="14">
                  <c:v>1.1267804887095498</c:v>
                </c:pt>
                <c:pt idx="15">
                  <c:v>1.1283005805963102</c:v>
                </c:pt>
                <c:pt idx="16">
                  <c:v>1.1230683729291482</c:v>
                </c:pt>
                <c:pt idx="17">
                  <c:v>1.1570847970821914</c:v>
                </c:pt>
                <c:pt idx="18">
                  <c:v>1.1731268537285906</c:v>
                </c:pt>
                <c:pt idx="19">
                  <c:v>1.2020560071740176</c:v>
                </c:pt>
                <c:pt idx="20">
                  <c:v>1.1949745679852559</c:v>
                </c:pt>
                <c:pt idx="21">
                  <c:v>1.1829986104331456</c:v>
                </c:pt>
                <c:pt idx="22">
                  <c:v>1.1564272764902643</c:v>
                </c:pt>
                <c:pt idx="23">
                  <c:v>1.1619878025426451</c:v>
                </c:pt>
                <c:pt idx="24">
                  <c:v>1.1355674171900216</c:v>
                </c:pt>
                <c:pt idx="25">
                  <c:v>1.146260335829254</c:v>
                </c:pt>
                <c:pt idx="26">
                  <c:v>1.1470874358270693</c:v>
                </c:pt>
                <c:pt idx="27">
                  <c:v>1.1422368028197327</c:v>
                </c:pt>
                <c:pt idx="28">
                  <c:v>1.1437847422534129</c:v>
                </c:pt>
                <c:pt idx="29">
                  <c:v>1.1209250631032623</c:v>
                </c:pt>
                <c:pt idx="30">
                  <c:v>1.111503301630945</c:v>
                </c:pt>
                <c:pt idx="31">
                  <c:v>1.1368012761827155</c:v>
                </c:pt>
                <c:pt idx="32">
                  <c:v>1.1513800882064922</c:v>
                </c:pt>
                <c:pt idx="33">
                  <c:v>1.1314104157132205</c:v>
                </c:pt>
                <c:pt idx="34">
                  <c:v>1.1445702250031986</c:v>
                </c:pt>
                <c:pt idx="35">
                  <c:v>1.1606367574712551</c:v>
                </c:pt>
                <c:pt idx="36">
                  <c:v>1.1434767737498976</c:v>
                </c:pt>
                <c:pt idx="37">
                  <c:v>1.1340280789338408</c:v>
                </c:pt>
                <c:pt idx="38">
                  <c:v>1.1425490264730667</c:v>
                </c:pt>
                <c:pt idx="39">
                  <c:v>1.1436595751521954</c:v>
                </c:pt>
                <c:pt idx="40">
                  <c:v>1.135047550694235</c:v>
                </c:pt>
                <c:pt idx="41">
                  <c:v>1.1376187151038526</c:v>
                </c:pt>
                <c:pt idx="42">
                  <c:v>1.111991271812963</c:v>
                </c:pt>
                <c:pt idx="43">
                  <c:v>1.1469098286035273</c:v>
                </c:pt>
                <c:pt idx="44">
                  <c:v>1.1512343116176773</c:v>
                </c:pt>
                <c:pt idx="45">
                  <c:v>1.2279975442442945</c:v>
                </c:pt>
                <c:pt idx="46">
                  <c:v>1.2496985300314472</c:v>
                </c:pt>
                <c:pt idx="47">
                  <c:v>1.287446087023955</c:v>
                </c:pt>
                <c:pt idx="48">
                  <c:v>1.2636234304065508</c:v>
                </c:pt>
                <c:pt idx="49">
                  <c:v>1.2753999058325289</c:v>
                </c:pt>
                <c:pt idx="50">
                  <c:v>1.2569093804546518</c:v>
                </c:pt>
                <c:pt idx="51">
                  <c:v>1.2786964297259953</c:v>
                </c:pt>
                <c:pt idx="52">
                  <c:v>1.2935408047278427</c:v>
                </c:pt>
                <c:pt idx="53">
                  <c:v>1.3146994953273305</c:v>
                </c:pt>
                <c:pt idx="54">
                  <c:v>1.3333109466647559</c:v>
                </c:pt>
                <c:pt idx="55">
                  <c:v>1.3018393570728493</c:v>
                </c:pt>
                <c:pt idx="56">
                  <c:v>1.3300008421236029</c:v>
                </c:pt>
                <c:pt idx="57">
                  <c:v>1.3209591940818686</c:v>
                </c:pt>
                <c:pt idx="58">
                  <c:v>1.3154207495662362</c:v>
                </c:pt>
                <c:pt idx="59">
                  <c:v>1.2831522565231885</c:v>
                </c:pt>
                <c:pt idx="60">
                  <c:v>1.2783054172916499</c:v>
                </c:pt>
                <c:pt idx="61">
                  <c:v>1.302827979353292</c:v>
                </c:pt>
                <c:pt idx="62">
                  <c:v>1.3104206638758487</c:v>
                </c:pt>
                <c:pt idx="63">
                  <c:v>1.3103994430445363</c:v>
                </c:pt>
                <c:pt idx="64">
                  <c:v>1.3319720637226198</c:v>
                </c:pt>
                <c:pt idx="65">
                  <c:v>1.3297640987487676</c:v>
                </c:pt>
                <c:pt idx="66">
                  <c:v>1.3295997032811055</c:v>
                </c:pt>
                <c:pt idx="67">
                  <c:v>1.3278529470927682</c:v>
                </c:pt>
                <c:pt idx="68">
                  <c:v>1.3533906321723461</c:v>
                </c:pt>
                <c:pt idx="69">
                  <c:v>1.3282486716884367</c:v>
                </c:pt>
                <c:pt idx="70">
                  <c:v>1.3474224811025466</c:v>
                </c:pt>
                <c:pt idx="71">
                  <c:v>1.2765226677780941</c:v>
                </c:pt>
                <c:pt idx="72">
                  <c:v>1.2552341526498172</c:v>
                </c:pt>
                <c:pt idx="73">
                  <c:v>1.2759584413143452</c:v>
                </c:pt>
                <c:pt idx="74">
                  <c:v>1.3258940657392051</c:v>
                </c:pt>
                <c:pt idx="75">
                  <c:v>1.3084523479580492</c:v>
                </c:pt>
                <c:pt idx="76">
                  <c:v>1.2671810770471548</c:v>
                </c:pt>
                <c:pt idx="77">
                  <c:v>1.2657409672402544</c:v>
                </c:pt>
                <c:pt idx="78">
                  <c:v>1.260647474864427</c:v>
                </c:pt>
                <c:pt idx="79">
                  <c:v>1.2332751027550697</c:v>
                </c:pt>
                <c:pt idx="80">
                  <c:v>1.2293231441554098</c:v>
                </c:pt>
                <c:pt idx="81">
                  <c:v>1.2037287768746106</c:v>
                </c:pt>
                <c:pt idx="82">
                  <c:v>1.2738859308893575</c:v>
                </c:pt>
                <c:pt idx="83">
                  <c:v>1.3196316279639999</c:v>
                </c:pt>
                <c:pt idx="84">
                  <c:v>1.3376129246959754</c:v>
                </c:pt>
                <c:pt idx="85">
                  <c:v>1.2935149504422725</c:v>
                </c:pt>
                <c:pt idx="86">
                  <c:v>1.226955628122768</c:v>
                </c:pt>
                <c:pt idx="87">
                  <c:v>1.245082505202914</c:v>
                </c:pt>
                <c:pt idx="88">
                  <c:v>1.2293450611737273</c:v>
                </c:pt>
                <c:pt idx="89">
                  <c:v>1.2744987923265074</c:v>
                </c:pt>
                <c:pt idx="90">
                  <c:v>1.2393661225907993</c:v>
                </c:pt>
                <c:pt idx="91">
                  <c:v>1.2184542710400337</c:v>
                </c:pt>
                <c:pt idx="92">
                  <c:v>1.2645358884096303</c:v>
                </c:pt>
                <c:pt idx="93">
                  <c:v>1.2466495962749404</c:v>
                </c:pt>
                <c:pt idx="94">
                  <c:v>1.1760128275194994</c:v>
                </c:pt>
                <c:pt idx="95">
                  <c:v>1.1966979677499596</c:v>
                </c:pt>
                <c:pt idx="96">
                  <c:v>1.2202731980433945</c:v>
                </c:pt>
                <c:pt idx="97">
                  <c:v>1.1926727254560003</c:v>
                </c:pt>
                <c:pt idx="98">
                  <c:v>1.2040725751957158</c:v>
                </c:pt>
                <c:pt idx="99">
                  <c:v>1.239678765808979</c:v>
                </c:pt>
                <c:pt idx="100">
                  <c:v>1.2713874905050793</c:v>
                </c:pt>
                <c:pt idx="101">
                  <c:v>1.3024647563337239</c:v>
                </c:pt>
                <c:pt idx="102">
                  <c:v>1.3178518311330771</c:v>
                </c:pt>
                <c:pt idx="103">
                  <c:v>1.2843726859192575</c:v>
                </c:pt>
                <c:pt idx="104">
                  <c:v>1.3155178685082356</c:v>
                </c:pt>
                <c:pt idx="105">
                  <c:v>1.2898962971948436</c:v>
                </c:pt>
                <c:pt idx="106">
                  <c:v>1.2904203228280955</c:v>
                </c:pt>
                <c:pt idx="107">
                  <c:v>1.3046498514362359</c:v>
                </c:pt>
                <c:pt idx="108">
                  <c:v>1.3072904325800911</c:v>
                </c:pt>
                <c:pt idx="109">
                  <c:v>1.3147510066514321</c:v>
                </c:pt>
                <c:pt idx="110">
                  <c:v>1.30641777387613</c:v>
                </c:pt>
                <c:pt idx="111">
                  <c:v>1.3202652653614562</c:v>
                </c:pt>
                <c:pt idx="112">
                  <c:v>1.3218175049863048</c:v>
                </c:pt>
                <c:pt idx="113">
                  <c:v>1.2736108084075048</c:v>
                </c:pt>
                <c:pt idx="114">
                  <c:v>1.2629268148209427</c:v>
                </c:pt>
                <c:pt idx="115">
                  <c:v>1.2585316079170981</c:v>
                </c:pt>
                <c:pt idx="116">
                  <c:v>1.2586089333074295</c:v>
                </c:pt>
                <c:pt idx="117">
                  <c:v>1.2608196548091133</c:v>
                </c:pt>
                <c:pt idx="118">
                  <c:v>1.2480867823431347</c:v>
                </c:pt>
                <c:pt idx="119">
                  <c:v>1.2340428739911682</c:v>
                </c:pt>
                <c:pt idx="120">
                  <c:v>1.2229340077834228</c:v>
                </c:pt>
                <c:pt idx="121">
                  <c:v>1.2319404912566805</c:v>
                </c:pt>
                <c:pt idx="122">
                  <c:v>1.242536201314526</c:v>
                </c:pt>
                <c:pt idx="123">
                  <c:v>1.2446071601881263</c:v>
                </c:pt>
                <c:pt idx="124">
                  <c:v>1.2261040219126629</c:v>
                </c:pt>
                <c:pt idx="125">
                  <c:v>1.2164465613185034</c:v>
                </c:pt>
                <c:pt idx="126">
                  <c:v>1.1981353320133148</c:v>
                </c:pt>
                <c:pt idx="127">
                  <c:v>1.2215923470546552</c:v>
                </c:pt>
                <c:pt idx="128">
                  <c:v>1.2395014833390905</c:v>
                </c:pt>
                <c:pt idx="129">
                  <c:v>1.2132942969995781</c:v>
                </c:pt>
                <c:pt idx="130">
                  <c:v>1.2214710416534678</c:v>
                </c:pt>
                <c:pt idx="131">
                  <c:v>1.2350173837115517</c:v>
                </c:pt>
                <c:pt idx="132">
                  <c:v>1.2572404188889108</c:v>
                </c:pt>
                <c:pt idx="133">
                  <c:v>1.256958719654069</c:v>
                </c:pt>
                <c:pt idx="134">
                  <c:v>1.2593761363218741</c:v>
                </c:pt>
                <c:pt idx="135">
                  <c:v>1.2286912190931056</c:v>
                </c:pt>
                <c:pt idx="136">
                  <c:v>1.1837811357888279</c:v>
                </c:pt>
                <c:pt idx="137">
                  <c:v>1.1840237242990821</c:v>
                </c:pt>
                <c:pt idx="138">
                  <c:v>1.1595931066189678</c:v>
                </c:pt>
                <c:pt idx="139">
                  <c:v>1.1643670045727217</c:v>
                </c:pt>
                <c:pt idx="140">
                  <c:v>1.1319733161859657</c:v>
                </c:pt>
                <c:pt idx="141">
                  <c:v>1.2001611922615598</c:v>
                </c:pt>
                <c:pt idx="142">
                  <c:v>1.2059234403668451</c:v>
                </c:pt>
                <c:pt idx="143">
                  <c:v>1.2142445494162699</c:v>
                </c:pt>
                <c:pt idx="144">
                  <c:v>1.1984212174007307</c:v>
                </c:pt>
                <c:pt idx="145">
                  <c:v>1.2180650226405192</c:v>
                </c:pt>
                <c:pt idx="146">
                  <c:v>1.2416930091849649</c:v>
                </c:pt>
                <c:pt idx="147">
                  <c:v>1.253500244795958</c:v>
                </c:pt>
                <c:pt idx="148">
                  <c:v>1.2861624041849016</c:v>
                </c:pt>
                <c:pt idx="149">
                  <c:v>1.2600648724137333</c:v>
                </c:pt>
                <c:pt idx="150">
                  <c:v>1.2504497179737986</c:v>
                </c:pt>
                <c:pt idx="151">
                  <c:v>1.2644342241827049</c:v>
                </c:pt>
                <c:pt idx="152">
                  <c:v>1.2297644162429866</c:v>
                </c:pt>
                <c:pt idx="153">
                  <c:v>1.210044942200069</c:v>
                </c:pt>
                <c:pt idx="154">
                  <c:v>1.1578209615492756</c:v>
                </c:pt>
                <c:pt idx="155">
                  <c:v>1.1553713372657866</c:v>
                </c:pt>
                <c:pt idx="156">
                  <c:v>1.1642945546555914</c:v>
                </c:pt>
                <c:pt idx="157">
                  <c:v>1.1635822771223543</c:v>
                </c:pt>
                <c:pt idx="158">
                  <c:v>1.1803220473884728</c:v>
                </c:pt>
                <c:pt idx="159">
                  <c:v>1.1829582087473658</c:v>
                </c:pt>
                <c:pt idx="160">
                  <c:v>1.1882400618192974</c:v>
                </c:pt>
                <c:pt idx="161">
                  <c:v>1.1745121786628692</c:v>
                </c:pt>
                <c:pt idx="162">
                  <c:v>1.1750293598843427</c:v>
                </c:pt>
                <c:pt idx="163">
                  <c:v>1.1477114688656749</c:v>
                </c:pt>
                <c:pt idx="164">
                  <c:v>1.159185406934587</c:v>
                </c:pt>
                <c:pt idx="165">
                  <c:v>1.1465915250826915</c:v>
                </c:pt>
                <c:pt idx="166">
                  <c:v>1.1706197926458084</c:v>
                </c:pt>
                <c:pt idx="167">
                  <c:v>1.1158320641811605</c:v>
                </c:pt>
                <c:pt idx="168">
                  <c:v>1.1380854792154413</c:v>
                </c:pt>
                <c:pt idx="169">
                  <c:v>1.1180648669930413</c:v>
                </c:pt>
                <c:pt idx="170">
                  <c:v>1.1365966586663381</c:v>
                </c:pt>
                <c:pt idx="171">
                  <c:v>1.1377253309041082</c:v>
                </c:pt>
                <c:pt idx="172">
                  <c:v>1.1078877232904782</c:v>
                </c:pt>
                <c:pt idx="173">
                  <c:v>1.1214169322726071</c:v>
                </c:pt>
                <c:pt idx="174">
                  <c:v>1.1159763428528344</c:v>
                </c:pt>
                <c:pt idx="175">
                  <c:v>1.1204348576872236</c:v>
                </c:pt>
                <c:pt idx="176">
                  <c:v>1.1396862807453536</c:v>
                </c:pt>
                <c:pt idx="177">
                  <c:v>1.1420811508913207</c:v>
                </c:pt>
                <c:pt idx="178">
                  <c:v>1.1500736704601897</c:v>
                </c:pt>
                <c:pt idx="179">
                  <c:v>1.1691614386259899</c:v>
                </c:pt>
                <c:pt idx="180">
                  <c:v>1.1958630799668852</c:v>
                </c:pt>
                <c:pt idx="181">
                  <c:v>1.195965728918349</c:v>
                </c:pt>
                <c:pt idx="182">
                  <c:v>1.1780169162792014</c:v>
                </c:pt>
                <c:pt idx="183">
                  <c:v>1.1953662819707851</c:v>
                </c:pt>
                <c:pt idx="184">
                  <c:v>1.2068481373258273</c:v>
                </c:pt>
                <c:pt idx="185">
                  <c:v>1.2277427572844202</c:v>
                </c:pt>
                <c:pt idx="186">
                  <c:v>1.2554199665914128</c:v>
                </c:pt>
                <c:pt idx="187">
                  <c:v>1.2763642338502486</c:v>
                </c:pt>
                <c:pt idx="188">
                  <c:v>1.2740102347410756</c:v>
                </c:pt>
                <c:pt idx="189">
                  <c:v>1.2666266842523308</c:v>
                </c:pt>
                <c:pt idx="190">
                  <c:v>1.2603528044678478</c:v>
                </c:pt>
                <c:pt idx="191">
                  <c:v>1.2504004206250514</c:v>
                </c:pt>
                <c:pt idx="192">
                  <c:v>1.2528186562337775</c:v>
                </c:pt>
                <c:pt idx="193">
                  <c:v>1.2198041570542251</c:v>
                </c:pt>
                <c:pt idx="194">
                  <c:v>1.2134103980846558</c:v>
                </c:pt>
                <c:pt idx="195">
                  <c:v>1.2216020271949111</c:v>
                </c:pt>
                <c:pt idx="196">
                  <c:v>1.2009650118606408</c:v>
                </c:pt>
                <c:pt idx="197">
                  <c:v>1.1925935734192727</c:v>
                </c:pt>
                <c:pt idx="198">
                  <c:v>1.1871432204983365</c:v>
                </c:pt>
                <c:pt idx="199">
                  <c:v>1.1991268180235679</c:v>
                </c:pt>
                <c:pt idx="200">
                  <c:v>1.2293728298481261</c:v>
                </c:pt>
                <c:pt idx="201">
                  <c:v>1.2146756073287195</c:v>
                </c:pt>
                <c:pt idx="202">
                  <c:v>1.2197803577367552</c:v>
                </c:pt>
                <c:pt idx="203">
                  <c:v>1.2087435774029516</c:v>
                </c:pt>
                <c:pt idx="204">
                  <c:v>1.2139969036354679</c:v>
                </c:pt>
                <c:pt idx="205">
                  <c:v>1.2322286350558533</c:v>
                </c:pt>
                <c:pt idx="206">
                  <c:v>1.2368066373054261</c:v>
                </c:pt>
                <c:pt idx="207">
                  <c:v>1.2455126779533503</c:v>
                </c:pt>
                <c:pt idx="208">
                  <c:v>1.2414471482295732</c:v>
                </c:pt>
                <c:pt idx="209">
                  <c:v>1.2533840446793556</c:v>
                </c:pt>
                <c:pt idx="210">
                  <c:v>1.2526199406278125</c:v>
                </c:pt>
                <c:pt idx="211">
                  <c:v>1.2423481140117401</c:v>
                </c:pt>
                <c:pt idx="212">
                  <c:v>1.2552552181813628</c:v>
                </c:pt>
                <c:pt idx="213">
                  <c:v>1.2636872870672937</c:v>
                </c:pt>
                <c:pt idx="214">
                  <c:v>1.2510736431973097</c:v>
                </c:pt>
                <c:pt idx="215">
                  <c:v>1.2700518412054529</c:v>
                </c:pt>
                <c:pt idx="216">
                  <c:v>1.2488742646098154</c:v>
                </c:pt>
                <c:pt idx="217">
                  <c:v>1.2459603101901959</c:v>
                </c:pt>
                <c:pt idx="218">
                  <c:v>1.2476756581627035</c:v>
                </c:pt>
                <c:pt idx="219">
                  <c:v>1.2559523406811408</c:v>
                </c:pt>
                <c:pt idx="220">
                  <c:v>1.2531691766273063</c:v>
                </c:pt>
                <c:pt idx="221">
                  <c:v>1.2673527793140467</c:v>
                </c:pt>
                <c:pt idx="222">
                  <c:v>1.2685993976262651</c:v>
                </c:pt>
                <c:pt idx="223">
                  <c:v>1.2646948961149218</c:v>
                </c:pt>
                <c:pt idx="224">
                  <c:v>1.2750631074066119</c:v>
                </c:pt>
                <c:pt idx="225">
                  <c:v>1.264798413409677</c:v>
                </c:pt>
                <c:pt idx="226">
                  <c:v>1.2671482617258234</c:v>
                </c:pt>
                <c:pt idx="227">
                  <c:v>1.2459712066077413</c:v>
                </c:pt>
                <c:pt idx="228">
                  <c:v>1.2349847507590697</c:v>
                </c:pt>
                <c:pt idx="229">
                  <c:v>1.2349596225804613</c:v>
                </c:pt>
                <c:pt idx="230">
                  <c:v>1.2444143385414999</c:v>
                </c:pt>
                <c:pt idx="231">
                  <c:v>1.239546800122006</c:v>
                </c:pt>
                <c:pt idx="232">
                  <c:v>1.2438535942989803</c:v>
                </c:pt>
                <c:pt idx="233">
                  <c:v>1.2582534888624899</c:v>
                </c:pt>
                <c:pt idx="234">
                  <c:v>1.2461500608993812</c:v>
                </c:pt>
                <c:pt idx="235">
                  <c:v>1.2604435403914764</c:v>
                </c:pt>
                <c:pt idx="236">
                  <c:v>1.2480721131454526</c:v>
                </c:pt>
                <c:pt idx="237">
                  <c:v>1.2629605462975109</c:v>
                </c:pt>
                <c:pt idx="238">
                  <c:v>1.247699217662076</c:v>
                </c:pt>
                <c:pt idx="239">
                  <c:v>1.2639983479196946</c:v>
                </c:pt>
                <c:pt idx="240">
                  <c:v>1.2523457604577672</c:v>
                </c:pt>
                <c:pt idx="241">
                  <c:v>1.258860289135024</c:v>
                </c:pt>
                <c:pt idx="242">
                  <c:v>1.2439202322593601</c:v>
                </c:pt>
                <c:pt idx="243">
                  <c:v>1.2445020751063742</c:v>
                </c:pt>
                <c:pt idx="244">
                  <c:v>1.2475938397137691</c:v>
                </c:pt>
                <c:pt idx="245">
                  <c:v>1.2466666952618959</c:v>
                </c:pt>
                <c:pt idx="246">
                  <c:v>1.2587038688990402</c:v>
                </c:pt>
                <c:pt idx="247">
                  <c:v>1.276997985069414</c:v>
                </c:pt>
                <c:pt idx="248">
                  <c:v>1.2930271088603162</c:v>
                </c:pt>
                <c:pt idx="249">
                  <c:v>1.312875360507711</c:v>
                </c:pt>
                <c:pt idx="250">
                  <c:v>1.318189240035097</c:v>
                </c:pt>
                <c:pt idx="251">
                  <c:v>1.3456938054171077</c:v>
                </c:pt>
                <c:pt idx="252">
                  <c:v>1.3813753959855974</c:v>
                </c:pt>
                <c:pt idx="253">
                  <c:v>1.3576932385944909</c:v>
                </c:pt>
                <c:pt idx="254">
                  <c:v>1.3455132577120774</c:v>
                </c:pt>
                <c:pt idx="255">
                  <c:v>1.3664781726132258</c:v>
                </c:pt>
                <c:pt idx="256">
                  <c:v>1.3423999166048928</c:v>
                </c:pt>
                <c:pt idx="257">
                  <c:v>1.3696952260784774</c:v>
                </c:pt>
                <c:pt idx="258">
                  <c:v>1.3530632430153824</c:v>
                </c:pt>
                <c:pt idx="259">
                  <c:v>1.3608124284418388</c:v>
                </c:pt>
                <c:pt idx="260">
                  <c:v>1.3553679251955288</c:v>
                </c:pt>
                <c:pt idx="261">
                  <c:v>1.3620287758942653</c:v>
                </c:pt>
                <c:pt idx="262">
                  <c:v>1.340378909519963</c:v>
                </c:pt>
                <c:pt idx="263">
                  <c:v>1.3246888275926481</c:v>
                </c:pt>
                <c:pt idx="264">
                  <c:v>1.3541906079976977</c:v>
                </c:pt>
                <c:pt idx="265">
                  <c:v>1.3481400632999843</c:v>
                </c:pt>
                <c:pt idx="266">
                  <c:v>1.3449030492418792</c:v>
                </c:pt>
                <c:pt idx="267">
                  <c:v>1.3354663833991307</c:v>
                </c:pt>
                <c:pt idx="268">
                  <c:v>1.3432710832268835</c:v>
                </c:pt>
                <c:pt idx="269">
                  <c:v>1.3669506967016749</c:v>
                </c:pt>
                <c:pt idx="270">
                  <c:v>1.3538068598505482</c:v>
                </c:pt>
                <c:pt idx="271">
                  <c:v>1.3409342166041625</c:v>
                </c:pt>
                <c:pt idx="272">
                  <c:v>1.3338202810140476</c:v>
                </c:pt>
                <c:pt idx="273">
                  <c:v>1.3303851146944168</c:v>
                </c:pt>
                <c:pt idx="274">
                  <c:v>1.3163054643057257</c:v>
                </c:pt>
                <c:pt idx="275">
                  <c:v>1.3249862916005661</c:v>
                </c:pt>
                <c:pt idx="276">
                  <c:v>1.3142979568471425</c:v>
                </c:pt>
                <c:pt idx="277">
                  <c:v>1.3308743476533957</c:v>
                </c:pt>
                <c:pt idx="278">
                  <c:v>1.3441495985157337</c:v>
                </c:pt>
                <c:pt idx="279">
                  <c:v>1.3317544545372855</c:v>
                </c:pt>
                <c:pt idx="280">
                  <c:v>1.3341600783796173</c:v>
                </c:pt>
                <c:pt idx="281">
                  <c:v>1.3117980300069632</c:v>
                </c:pt>
                <c:pt idx="282">
                  <c:v>1.3426169834244555</c:v>
                </c:pt>
                <c:pt idx="283">
                  <c:v>1.3552017706282165</c:v>
                </c:pt>
                <c:pt idx="284">
                  <c:v>1.3335658817316927</c:v>
                </c:pt>
                <c:pt idx="285">
                  <c:v>1.3530352411254618</c:v>
                </c:pt>
                <c:pt idx="286">
                  <c:v>1.347628118211313</c:v>
                </c:pt>
                <c:pt idx="287">
                  <c:v>1.308399454638526</c:v>
                </c:pt>
                <c:pt idx="288">
                  <c:v>1.3052869539748504</c:v>
                </c:pt>
                <c:pt idx="289">
                  <c:v>1.3028334774870172</c:v>
                </c:pt>
                <c:pt idx="290">
                  <c:v>1.2966858482257184</c:v>
                </c:pt>
                <c:pt idx="291">
                  <c:v>1.3064704444057562</c:v>
                </c:pt>
                <c:pt idx="292">
                  <c:v>1.295739442847919</c:v>
                </c:pt>
                <c:pt idx="293">
                  <c:v>1.2955275754028657</c:v>
                </c:pt>
                <c:pt idx="294">
                  <c:v>1.2815506088786155</c:v>
                </c:pt>
                <c:pt idx="295">
                  <c:v>1.2714994613185004</c:v>
                </c:pt>
                <c:pt idx="296">
                  <c:v>1.2620806328423013</c:v>
                </c:pt>
                <c:pt idx="297">
                  <c:v>1.2364913089126912</c:v>
                </c:pt>
                <c:pt idx="298">
                  <c:v>1.230817715714783</c:v>
                </c:pt>
                <c:pt idx="299">
                  <c:v>1.2116558990028614</c:v>
                </c:pt>
                <c:pt idx="300">
                  <c:v>1.1940291888259027</c:v>
                </c:pt>
                <c:pt idx="301">
                  <c:v>1.190052069076508</c:v>
                </c:pt>
                <c:pt idx="302">
                  <c:v>1.2175330712586085</c:v>
                </c:pt>
                <c:pt idx="303">
                  <c:v>1.2064198447336825</c:v>
                </c:pt>
                <c:pt idx="304">
                  <c:v>1.2082486987627865</c:v>
                </c:pt>
                <c:pt idx="305">
                  <c:v>1.2539109190203104</c:v>
                </c:pt>
                <c:pt idx="306">
                  <c:v>1.2558772189814846</c:v>
                </c:pt>
                <c:pt idx="307">
                  <c:v>1.2221371875617411</c:v>
                </c:pt>
                <c:pt idx="308">
                  <c:v>1.2554786041808408</c:v>
                </c:pt>
                <c:pt idx="309">
                  <c:v>1.246407716628718</c:v>
                </c:pt>
                <c:pt idx="310">
                  <c:v>1.2567572792458876</c:v>
                </c:pt>
                <c:pt idx="311">
                  <c:v>1.2473697953202656</c:v>
                </c:pt>
                <c:pt idx="312">
                  <c:v>1.2353885203654305</c:v>
                </c:pt>
                <c:pt idx="313">
                  <c:v>1.2637374027883272</c:v>
                </c:pt>
                <c:pt idx="314">
                  <c:v>1.2865853545705122</c:v>
                </c:pt>
                <c:pt idx="315">
                  <c:v>1.2887504872643156</c:v>
                </c:pt>
                <c:pt idx="316">
                  <c:v>1.2851678101622004</c:v>
                </c:pt>
                <c:pt idx="317">
                  <c:v>1.2806205869908573</c:v>
                </c:pt>
                <c:pt idx="318">
                  <c:v>1.2983218203968276</c:v>
                </c:pt>
                <c:pt idx="319">
                  <c:v>1.3187211830212457</c:v>
                </c:pt>
                <c:pt idx="320">
                  <c:v>1.2894235976055679</c:v>
                </c:pt>
                <c:pt idx="321">
                  <c:v>1.2837095685882716</c:v>
                </c:pt>
                <c:pt idx="322">
                  <c:v>1.26518324761728</c:v>
                </c:pt>
                <c:pt idx="323">
                  <c:v>1.2687865225949706</c:v>
                </c:pt>
                <c:pt idx="324">
                  <c:v>1.2829427713313846</c:v>
                </c:pt>
                <c:pt idx="325">
                  <c:v>1.2775919612097881</c:v>
                </c:pt>
                <c:pt idx="326">
                  <c:v>1.2778404575529525</c:v>
                </c:pt>
                <c:pt idx="327">
                  <c:v>1.2564764006024975</c:v>
                </c:pt>
                <c:pt idx="328">
                  <c:v>1.2842891378614862</c:v>
                </c:pt>
                <c:pt idx="329">
                  <c:v>1.2915228213806988</c:v>
                </c:pt>
                <c:pt idx="330">
                  <c:v>1.3172161913601892</c:v>
                </c:pt>
                <c:pt idx="331">
                  <c:v>1.3150603370781153</c:v>
                </c:pt>
                <c:pt idx="332">
                  <c:v>1.3017459998589347</c:v>
                </c:pt>
                <c:pt idx="333">
                  <c:v>1.2899905342461639</c:v>
                </c:pt>
                <c:pt idx="334">
                  <c:v>1.3009223934454395</c:v>
                </c:pt>
                <c:pt idx="335">
                  <c:v>1.3412645308150666</c:v>
                </c:pt>
                <c:pt idx="336">
                  <c:v>1.3707187987142635</c:v>
                </c:pt>
                <c:pt idx="337">
                  <c:v>1.3516697630207222</c:v>
                </c:pt>
                <c:pt idx="338">
                  <c:v>1.3196415905897783</c:v>
                </c:pt>
                <c:pt idx="339">
                  <c:v>1.3289180576517488</c:v>
                </c:pt>
                <c:pt idx="340">
                  <c:v>1.2965997565600764</c:v>
                </c:pt>
                <c:pt idx="341">
                  <c:v>1.3031056606056823</c:v>
                </c:pt>
                <c:pt idx="342">
                  <c:v>1.2947931714353758</c:v>
                </c:pt>
                <c:pt idx="343">
                  <c:v>1.3729009719916885</c:v>
                </c:pt>
                <c:pt idx="344">
                  <c:v>1.3690056250016802</c:v>
                </c:pt>
                <c:pt idx="345">
                  <c:v>1.3613950166701103</c:v>
                </c:pt>
                <c:pt idx="346">
                  <c:v>1.3635997981639467</c:v>
                </c:pt>
                <c:pt idx="347">
                  <c:v>1.381969927762142</c:v>
                </c:pt>
                <c:pt idx="348">
                  <c:v>1.426326883154492</c:v>
                </c:pt>
                <c:pt idx="349">
                  <c:v>1.4087933846074987</c:v>
                </c:pt>
                <c:pt idx="350">
                  <c:v>1.3956768503759127</c:v>
                </c:pt>
                <c:pt idx="351">
                  <c:v>1.4433117646038307</c:v>
                </c:pt>
                <c:pt idx="352">
                  <c:v>1.3793492896043797</c:v>
                </c:pt>
                <c:pt idx="353">
                  <c:v>1.3811649150736998</c:v>
                </c:pt>
                <c:pt idx="354">
                  <c:v>1.3548103384511279</c:v>
                </c:pt>
                <c:pt idx="355">
                  <c:v>1.3056945226284793</c:v>
                </c:pt>
                <c:pt idx="356">
                  <c:v>1.3237026067029276</c:v>
                </c:pt>
                <c:pt idx="357">
                  <c:v>1.3214999320965628</c:v>
                </c:pt>
                <c:pt idx="358">
                  <c:v>1.349219751892097</c:v>
                </c:pt>
                <c:pt idx="359">
                  <c:v>1.314835495261528</c:v>
                </c:pt>
                <c:pt idx="360">
                  <c:v>1.3376177954313817</c:v>
                </c:pt>
                <c:pt idx="361">
                  <c:v>1.3516562546246937</c:v>
                </c:pt>
                <c:pt idx="362">
                  <c:v>1.3457531475282201</c:v>
                </c:pt>
                <c:pt idx="363">
                  <c:v>1.3374156671003397</c:v>
                </c:pt>
                <c:pt idx="364">
                  <c:v>1.3498345400069096</c:v>
                </c:pt>
                <c:pt idx="365">
                  <c:v>1.3664116573589784</c:v>
                </c:pt>
                <c:pt idx="366">
                  <c:v>1.3433714081874772</c:v>
                </c:pt>
                <c:pt idx="367">
                  <c:v>1.3456321907501576</c:v>
                </c:pt>
                <c:pt idx="368">
                  <c:v>1.3682844837145223</c:v>
                </c:pt>
                <c:pt idx="369">
                  <c:v>1.382675159799555</c:v>
                </c:pt>
                <c:pt idx="370">
                  <c:v>1.3794233808366723</c:v>
                </c:pt>
                <c:pt idx="371">
                  <c:v>1.4044266137606267</c:v>
                </c:pt>
                <c:pt idx="372">
                  <c:v>1.3638813547548037</c:v>
                </c:pt>
                <c:pt idx="373">
                  <c:v>1.326010751075299</c:v>
                </c:pt>
                <c:pt idx="374">
                  <c:v>1.2913817161747132</c:v>
                </c:pt>
                <c:pt idx="375">
                  <c:v>1.2805622177806613</c:v>
                </c:pt>
                <c:pt idx="376">
                  <c:v>1.2425750648830329</c:v>
                </c:pt>
                <c:pt idx="377">
                  <c:v>1.2478772729428234</c:v>
                </c:pt>
                <c:pt idx="378">
                  <c:v>1.2667573865450317</c:v>
                </c:pt>
                <c:pt idx="379">
                  <c:v>1.3267136763542011</c:v>
                </c:pt>
                <c:pt idx="380">
                  <c:v>1.3223491896243782</c:v>
                </c:pt>
                <c:pt idx="381">
                  <c:v>1.3383328790843969</c:v>
                </c:pt>
                <c:pt idx="382">
                  <c:v>1.3138081696897481</c:v>
                </c:pt>
                <c:pt idx="383">
                  <c:v>1.2990312604011118</c:v>
                </c:pt>
                <c:pt idx="384">
                  <c:v>1.2798163828020122</c:v>
                </c:pt>
                <c:pt idx="385">
                  <c:v>1.2993779952736586</c:v>
                </c:pt>
                <c:pt idx="386">
                  <c:v>1.2584004782338185</c:v>
                </c:pt>
                <c:pt idx="387">
                  <c:v>1.2912716042285362</c:v>
                </c:pt>
                <c:pt idx="388">
                  <c:v>1.2696631704123571</c:v>
                </c:pt>
                <c:pt idx="389">
                  <c:v>1.2795695011148791</c:v>
                </c:pt>
                <c:pt idx="390">
                  <c:v>1.2765816467068656</c:v>
                </c:pt>
                <c:pt idx="391">
                  <c:v>1.2933860856723061</c:v>
                </c:pt>
                <c:pt idx="392">
                  <c:v>1.2786589216720043</c:v>
                </c:pt>
                <c:pt idx="393">
                  <c:v>1.2732275980617809</c:v>
                </c:pt>
                <c:pt idx="394">
                  <c:v>1.3001661238085926</c:v>
                </c:pt>
                <c:pt idx="395">
                  <c:v>1.3040982630619036</c:v>
                </c:pt>
                <c:pt idx="396">
                  <c:v>1.3410174178770684</c:v>
                </c:pt>
                <c:pt idx="397">
                  <c:v>1.3163588647171198</c:v>
                </c:pt>
                <c:pt idx="398">
                  <c:v>1.3648967204332836</c:v>
                </c:pt>
                <c:pt idx="399">
                  <c:v>1.393707447183373</c:v>
                </c:pt>
                <c:pt idx="400">
                  <c:v>1.3875598465459966</c:v>
                </c:pt>
                <c:pt idx="401">
                  <c:v>1.4025332749250732</c:v>
                </c:pt>
                <c:pt idx="402">
                  <c:v>1.3739111346026793</c:v>
                </c:pt>
                <c:pt idx="403">
                  <c:v>1.3973126393639221</c:v>
                </c:pt>
                <c:pt idx="404">
                  <c:v>1.3772287113535508</c:v>
                </c:pt>
                <c:pt idx="405">
                  <c:v>1.3976935773649803</c:v>
                </c:pt>
                <c:pt idx="406">
                  <c:v>1.4417745021070707</c:v>
                </c:pt>
                <c:pt idx="407">
                  <c:v>1.4153813416075069</c:v>
                </c:pt>
                <c:pt idx="408">
                  <c:v>1.4020090379020584</c:v>
                </c:pt>
                <c:pt idx="409">
                  <c:v>1.3814331423966448</c:v>
                </c:pt>
                <c:pt idx="410">
                  <c:v>1.396918017562113</c:v>
                </c:pt>
                <c:pt idx="411">
                  <c:v>1.37414389371377</c:v>
                </c:pt>
                <c:pt idx="412">
                  <c:v>1.3709936650295833</c:v>
                </c:pt>
                <c:pt idx="413">
                  <c:v>1.3811390261059628</c:v>
                </c:pt>
                <c:pt idx="414">
                  <c:v>1.3775405883242935</c:v>
                </c:pt>
                <c:pt idx="415">
                  <c:v>1.3650613048960092</c:v>
                </c:pt>
                <c:pt idx="416">
                  <c:v>1.3301347300855004</c:v>
                </c:pt>
                <c:pt idx="417">
                  <c:v>1.3204856123566546</c:v>
                </c:pt>
                <c:pt idx="418">
                  <c:v>1.3105976865380784</c:v>
                </c:pt>
                <c:pt idx="419">
                  <c:v>1.3112923651105859</c:v>
                </c:pt>
                <c:pt idx="420">
                  <c:v>1.343904448727856</c:v>
                </c:pt>
                <c:pt idx="421">
                  <c:v>1.3430522094940256</c:v>
                </c:pt>
                <c:pt idx="422">
                  <c:v>1.3375546468462023</c:v>
                </c:pt>
                <c:pt idx="423">
                  <c:v>1.3071087528372329</c:v>
                </c:pt>
                <c:pt idx="424">
                  <c:v>1.3236736577049093</c:v>
                </c:pt>
                <c:pt idx="425">
                  <c:v>1.347959471124955</c:v>
                </c:pt>
                <c:pt idx="426">
                  <c:v>1.3446581242871753</c:v>
                </c:pt>
                <c:pt idx="427">
                  <c:v>1.3614027044629609</c:v>
                </c:pt>
                <c:pt idx="428">
                  <c:v>1.3594598873804125</c:v>
                </c:pt>
                <c:pt idx="429">
                  <c:v>1.3579000035494739</c:v>
                </c:pt>
                <c:pt idx="430">
                  <c:v>1.3610996638064268</c:v>
                </c:pt>
                <c:pt idx="431">
                  <c:v>1.3406402791742051</c:v>
                </c:pt>
                <c:pt idx="432">
                  <c:v>1.3280803732958764</c:v>
                </c:pt>
                <c:pt idx="433">
                  <c:v>1.3384767862885969</c:v>
                </c:pt>
                <c:pt idx="434">
                  <c:v>1.3402530795159515</c:v>
                </c:pt>
                <c:pt idx="435">
                  <c:v>1.322821186933457</c:v>
                </c:pt>
                <c:pt idx="436">
                  <c:v>1.330456197440566</c:v>
                </c:pt>
                <c:pt idx="437">
                  <c:v>1.3304093685928129</c:v>
                </c:pt>
                <c:pt idx="438">
                  <c:v>1.3430115285471371</c:v>
                </c:pt>
                <c:pt idx="439">
                  <c:v>1.3733477593312509</c:v>
                </c:pt>
                <c:pt idx="440">
                  <c:v>1.3791491477858966</c:v>
                </c:pt>
                <c:pt idx="441">
                  <c:v>1.3888264168965727</c:v>
                </c:pt>
                <c:pt idx="442">
                  <c:v>1.3726414790663426</c:v>
                </c:pt>
                <c:pt idx="443">
                  <c:v>1.3786462155764267</c:v>
                </c:pt>
                <c:pt idx="444">
                  <c:v>1.3861881009932919</c:v>
                </c:pt>
                <c:pt idx="445">
                  <c:v>1.3824357196843928</c:v>
                </c:pt>
                <c:pt idx="446">
                  <c:v>1.3873881874164271</c:v>
                </c:pt>
                <c:pt idx="447">
                  <c:v>1.3866186950935036</c:v>
                </c:pt>
                <c:pt idx="448">
                  <c:v>1.3699705718102522</c:v>
                </c:pt>
                <c:pt idx="449">
                  <c:v>1.3729301785938153</c:v>
                </c:pt>
                <c:pt idx="450">
                  <c:v>1.3705526238006869</c:v>
                </c:pt>
                <c:pt idx="451">
                  <c:v>1.3548480817553021</c:v>
                </c:pt>
                <c:pt idx="452">
                  <c:v>1.3677580698099989</c:v>
                </c:pt>
                <c:pt idx="453">
                  <c:v>1.3716208744650571</c:v>
                </c:pt>
                <c:pt idx="454">
                  <c:v>1.3723276363150014</c:v>
                </c:pt>
                <c:pt idx="455">
                  <c:v>1.3544584271593676</c:v>
                </c:pt>
                <c:pt idx="456">
                  <c:v>1.3693444894566169</c:v>
                </c:pt>
                <c:pt idx="457">
                  <c:v>1.3587885836400202</c:v>
                </c:pt>
                <c:pt idx="458">
                  <c:v>1.3258005026215773</c:v>
                </c:pt>
                <c:pt idx="459">
                  <c:v>1.3399031873664771</c:v>
                </c:pt>
                <c:pt idx="460">
                  <c:v>1.3660892136751925</c:v>
                </c:pt>
                <c:pt idx="461">
                  <c:v>1.3572878754396707</c:v>
                </c:pt>
                <c:pt idx="462">
                  <c:v>1.3435170541316843</c:v>
                </c:pt>
                <c:pt idx="463">
                  <c:v>1.3319333309138273</c:v>
                </c:pt>
                <c:pt idx="464">
                  <c:v>1.3115018542688699</c:v>
                </c:pt>
                <c:pt idx="465">
                  <c:v>1.2780313530723202</c:v>
                </c:pt>
                <c:pt idx="466">
                  <c:v>1.2500947086050547</c:v>
                </c:pt>
                <c:pt idx="467">
                  <c:v>1.2843196434591539</c:v>
                </c:pt>
                <c:pt idx="468">
                  <c:v>1.2885410280749376</c:v>
                </c:pt>
                <c:pt idx="469">
                  <c:v>1.2830541266514155</c:v>
                </c:pt>
                <c:pt idx="470">
                  <c:v>1.2763658711307551</c:v>
                </c:pt>
                <c:pt idx="471">
                  <c:v>1.253453967731784</c:v>
                </c:pt>
                <c:pt idx="472">
                  <c:v>1.2325284295691317</c:v>
                </c:pt>
                <c:pt idx="473">
                  <c:v>1.220194578417926</c:v>
                </c:pt>
                <c:pt idx="474">
                  <c:v>1.2244298647472376</c:v>
                </c:pt>
                <c:pt idx="475">
                  <c:v>1.2173333745963746</c:v>
                </c:pt>
                <c:pt idx="476">
                  <c:v>1.2342032048579799</c:v>
                </c:pt>
                <c:pt idx="477">
                  <c:v>1.2736203496507204</c:v>
                </c:pt>
                <c:pt idx="478">
                  <c:v>1.282514293297133</c:v>
                </c:pt>
                <c:pt idx="479">
                  <c:v>1.3076224851730687</c:v>
                </c:pt>
                <c:pt idx="480">
                  <c:v>1.3297974648004187</c:v>
                </c:pt>
                <c:pt idx="481">
                  <c:v>1.294558862270631</c:v>
                </c:pt>
                <c:pt idx="482">
                  <c:v>1.2673777758509663</c:v>
                </c:pt>
                <c:pt idx="483">
                  <c:v>1.2826338120859735</c:v>
                </c:pt>
                <c:pt idx="484">
                  <c:v>1.2698163036456871</c:v>
                </c:pt>
                <c:pt idx="485">
                  <c:v>1.2734492995567361</c:v>
                </c:pt>
                <c:pt idx="486">
                  <c:v>1.2570950113199253</c:v>
                </c:pt>
                <c:pt idx="487">
                  <c:v>1.2574371696965667</c:v>
                </c:pt>
                <c:pt idx="488">
                  <c:v>1.2672778124236304</c:v>
                </c:pt>
                <c:pt idx="489">
                  <c:v>1.2603172293879144</c:v>
                </c:pt>
                <c:pt idx="490">
                  <c:v>1.240989920449534</c:v>
                </c:pt>
                <c:pt idx="491">
                  <c:v>1.24183608804706</c:v>
                </c:pt>
                <c:pt idx="492">
                  <c:v>1.2264295849121603</c:v>
                </c:pt>
                <c:pt idx="493">
                  <c:v>1.2278194895378867</c:v>
                </c:pt>
                <c:pt idx="494">
                  <c:v>1.2163497112791282</c:v>
                </c:pt>
                <c:pt idx="495">
                  <c:v>1.212199348775477</c:v>
                </c:pt>
                <c:pt idx="496">
                  <c:v>1.2170241083468758</c:v>
                </c:pt>
                <c:pt idx="497">
                  <c:v>1.2140736104524259</c:v>
                </c:pt>
                <c:pt idx="498">
                  <c:v>1.2188695429701246</c:v>
                </c:pt>
                <c:pt idx="499">
                  <c:v>1.2161564186398857</c:v>
                </c:pt>
              </c:numCache>
            </c:numRef>
          </c:val>
          <c:smooth val="0"/>
          <c:extLst>
            <c:ext xmlns:c16="http://schemas.microsoft.com/office/drawing/2014/chart" uri="{C3380CC4-5D6E-409C-BE32-E72D297353CC}">
              <c16:uniqueId val="{00000000-F20D-4973-A1F1-C5A7D234AEAE}"/>
            </c:ext>
          </c:extLst>
        </c:ser>
        <c:dLbls>
          <c:showLegendKey val="0"/>
          <c:showVal val="0"/>
          <c:showCatName val="0"/>
          <c:showSerName val="0"/>
          <c:showPercent val="0"/>
          <c:showBubbleSize val="0"/>
        </c:dLbls>
        <c:smooth val="0"/>
        <c:axId val="270583647"/>
        <c:axId val="270582687"/>
      </c:lineChart>
      <c:dateAx>
        <c:axId val="270583647"/>
        <c:scaling>
          <c:orientation val="minMax"/>
        </c:scaling>
        <c:delete val="0"/>
        <c:axPos val="b"/>
        <c:numFmt formatCode="m/d/yyyy"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2687"/>
        <c:crosses val="autoZero"/>
        <c:auto val="1"/>
        <c:lblOffset val="100"/>
        <c:baseTimeUnit val="days"/>
      </c:dateAx>
      <c:valAx>
        <c:axId val="270582687"/>
        <c:scaling>
          <c:orientation val="minMax"/>
          <c:min val="1"/>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3647"/>
        <c:crosses val="autoZero"/>
        <c:crossBetween val="between"/>
        <c:majorUnit val="3.0000000000000006E-2"/>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s-AR"/>
              <a:t>SUPV/Bancos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AR"/>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cat>
            <c:numRef>
              <c:f>'Indice Bancos'!$AO$6:$AO$505</c:f>
              <c:numCache>
                <c:formatCode>m/d/yyyy</c:formatCode>
                <c:ptCount val="500"/>
                <c:pt idx="0">
                  <c:v>42741</c:v>
                </c:pt>
                <c:pt idx="1">
                  <c:v>42748</c:v>
                </c:pt>
                <c:pt idx="2">
                  <c:v>42755</c:v>
                </c:pt>
                <c:pt idx="3">
                  <c:v>42762</c:v>
                </c:pt>
                <c:pt idx="4">
                  <c:v>42769</c:v>
                </c:pt>
                <c:pt idx="5">
                  <c:v>42776</c:v>
                </c:pt>
                <c:pt idx="6">
                  <c:v>42783</c:v>
                </c:pt>
                <c:pt idx="7">
                  <c:v>42790</c:v>
                </c:pt>
                <c:pt idx="8">
                  <c:v>42797</c:v>
                </c:pt>
                <c:pt idx="9">
                  <c:v>42804</c:v>
                </c:pt>
                <c:pt idx="10">
                  <c:v>42811</c:v>
                </c:pt>
                <c:pt idx="11">
                  <c:v>42818</c:v>
                </c:pt>
                <c:pt idx="12">
                  <c:v>42825</c:v>
                </c:pt>
                <c:pt idx="13">
                  <c:v>42832</c:v>
                </c:pt>
                <c:pt idx="14">
                  <c:v>42839</c:v>
                </c:pt>
                <c:pt idx="15">
                  <c:v>42846</c:v>
                </c:pt>
                <c:pt idx="16">
                  <c:v>42853</c:v>
                </c:pt>
                <c:pt idx="17">
                  <c:v>42860</c:v>
                </c:pt>
                <c:pt idx="18">
                  <c:v>42867</c:v>
                </c:pt>
                <c:pt idx="19">
                  <c:v>42874</c:v>
                </c:pt>
                <c:pt idx="20">
                  <c:v>42881</c:v>
                </c:pt>
                <c:pt idx="21">
                  <c:v>42888</c:v>
                </c:pt>
                <c:pt idx="22">
                  <c:v>42895</c:v>
                </c:pt>
                <c:pt idx="23">
                  <c:v>42902</c:v>
                </c:pt>
                <c:pt idx="24">
                  <c:v>42909</c:v>
                </c:pt>
                <c:pt idx="25">
                  <c:v>42916</c:v>
                </c:pt>
                <c:pt idx="26">
                  <c:v>42923</c:v>
                </c:pt>
                <c:pt idx="27">
                  <c:v>42930</c:v>
                </c:pt>
                <c:pt idx="28">
                  <c:v>42937</c:v>
                </c:pt>
                <c:pt idx="29">
                  <c:v>42944</c:v>
                </c:pt>
                <c:pt idx="30">
                  <c:v>42951</c:v>
                </c:pt>
                <c:pt idx="31">
                  <c:v>42958</c:v>
                </c:pt>
                <c:pt idx="32">
                  <c:v>42965</c:v>
                </c:pt>
                <c:pt idx="33">
                  <c:v>42972</c:v>
                </c:pt>
                <c:pt idx="34">
                  <c:v>42979</c:v>
                </c:pt>
                <c:pt idx="35">
                  <c:v>42986</c:v>
                </c:pt>
                <c:pt idx="36">
                  <c:v>42993</c:v>
                </c:pt>
                <c:pt idx="37">
                  <c:v>43000</c:v>
                </c:pt>
                <c:pt idx="38">
                  <c:v>43007</c:v>
                </c:pt>
                <c:pt idx="39">
                  <c:v>43014</c:v>
                </c:pt>
                <c:pt idx="40">
                  <c:v>43021</c:v>
                </c:pt>
                <c:pt idx="41">
                  <c:v>43028</c:v>
                </c:pt>
                <c:pt idx="42">
                  <c:v>43035</c:v>
                </c:pt>
                <c:pt idx="43">
                  <c:v>43042</c:v>
                </c:pt>
                <c:pt idx="44">
                  <c:v>43049</c:v>
                </c:pt>
                <c:pt idx="45">
                  <c:v>43056</c:v>
                </c:pt>
                <c:pt idx="46">
                  <c:v>43063</c:v>
                </c:pt>
                <c:pt idx="47">
                  <c:v>43070</c:v>
                </c:pt>
                <c:pt idx="48">
                  <c:v>43077</c:v>
                </c:pt>
                <c:pt idx="49">
                  <c:v>43084</c:v>
                </c:pt>
                <c:pt idx="50">
                  <c:v>43091</c:v>
                </c:pt>
                <c:pt idx="51">
                  <c:v>43098</c:v>
                </c:pt>
                <c:pt idx="52">
                  <c:v>43105</c:v>
                </c:pt>
                <c:pt idx="53">
                  <c:v>43112</c:v>
                </c:pt>
                <c:pt idx="54">
                  <c:v>43119</c:v>
                </c:pt>
                <c:pt idx="55">
                  <c:v>43126</c:v>
                </c:pt>
                <c:pt idx="56">
                  <c:v>43133</c:v>
                </c:pt>
                <c:pt idx="57">
                  <c:v>43140</c:v>
                </c:pt>
                <c:pt idx="58">
                  <c:v>43147</c:v>
                </c:pt>
                <c:pt idx="59">
                  <c:v>43154</c:v>
                </c:pt>
                <c:pt idx="60">
                  <c:v>43161</c:v>
                </c:pt>
                <c:pt idx="61">
                  <c:v>43168</c:v>
                </c:pt>
                <c:pt idx="62">
                  <c:v>43175</c:v>
                </c:pt>
                <c:pt idx="63">
                  <c:v>43182</c:v>
                </c:pt>
                <c:pt idx="64">
                  <c:v>43189</c:v>
                </c:pt>
                <c:pt idx="65">
                  <c:v>43196</c:v>
                </c:pt>
                <c:pt idx="66">
                  <c:v>43203</c:v>
                </c:pt>
                <c:pt idx="67">
                  <c:v>43210</c:v>
                </c:pt>
                <c:pt idx="68">
                  <c:v>43217</c:v>
                </c:pt>
                <c:pt idx="69">
                  <c:v>43224</c:v>
                </c:pt>
                <c:pt idx="70">
                  <c:v>43231</c:v>
                </c:pt>
                <c:pt idx="71">
                  <c:v>43238</c:v>
                </c:pt>
                <c:pt idx="72">
                  <c:v>43245</c:v>
                </c:pt>
                <c:pt idx="73">
                  <c:v>43252</c:v>
                </c:pt>
                <c:pt idx="74">
                  <c:v>43259</c:v>
                </c:pt>
                <c:pt idx="75">
                  <c:v>43266</c:v>
                </c:pt>
                <c:pt idx="76">
                  <c:v>43273</c:v>
                </c:pt>
                <c:pt idx="77">
                  <c:v>43280</c:v>
                </c:pt>
                <c:pt idx="78">
                  <c:v>43287</c:v>
                </c:pt>
                <c:pt idx="79">
                  <c:v>43294</c:v>
                </c:pt>
                <c:pt idx="80">
                  <c:v>43301</c:v>
                </c:pt>
                <c:pt idx="81">
                  <c:v>43308</c:v>
                </c:pt>
                <c:pt idx="82">
                  <c:v>43315</c:v>
                </c:pt>
                <c:pt idx="83">
                  <c:v>43322</c:v>
                </c:pt>
                <c:pt idx="84">
                  <c:v>43329</c:v>
                </c:pt>
                <c:pt idx="85">
                  <c:v>43336</c:v>
                </c:pt>
                <c:pt idx="86">
                  <c:v>43343</c:v>
                </c:pt>
                <c:pt idx="87">
                  <c:v>43350</c:v>
                </c:pt>
                <c:pt idx="88">
                  <c:v>43357</c:v>
                </c:pt>
                <c:pt idx="89">
                  <c:v>43364</c:v>
                </c:pt>
                <c:pt idx="90">
                  <c:v>43371</c:v>
                </c:pt>
                <c:pt idx="91">
                  <c:v>43378</c:v>
                </c:pt>
                <c:pt idx="92">
                  <c:v>43385</c:v>
                </c:pt>
                <c:pt idx="93">
                  <c:v>43392</c:v>
                </c:pt>
                <c:pt idx="94">
                  <c:v>43399</c:v>
                </c:pt>
                <c:pt idx="95">
                  <c:v>43406</c:v>
                </c:pt>
                <c:pt idx="96">
                  <c:v>43413</c:v>
                </c:pt>
                <c:pt idx="97">
                  <c:v>43420</c:v>
                </c:pt>
                <c:pt idx="98">
                  <c:v>43427</c:v>
                </c:pt>
                <c:pt idx="99">
                  <c:v>43434</c:v>
                </c:pt>
                <c:pt idx="100">
                  <c:v>43441</c:v>
                </c:pt>
                <c:pt idx="101">
                  <c:v>43448</c:v>
                </c:pt>
                <c:pt idx="102">
                  <c:v>43455</c:v>
                </c:pt>
                <c:pt idx="103">
                  <c:v>43462</c:v>
                </c:pt>
                <c:pt idx="104">
                  <c:v>43469</c:v>
                </c:pt>
                <c:pt idx="105">
                  <c:v>43476</c:v>
                </c:pt>
                <c:pt idx="106">
                  <c:v>43483</c:v>
                </c:pt>
                <c:pt idx="107">
                  <c:v>43490</c:v>
                </c:pt>
                <c:pt idx="108">
                  <c:v>43497</c:v>
                </c:pt>
                <c:pt idx="109">
                  <c:v>43504</c:v>
                </c:pt>
                <c:pt idx="110">
                  <c:v>43511</c:v>
                </c:pt>
                <c:pt idx="111">
                  <c:v>43518</c:v>
                </c:pt>
                <c:pt idx="112">
                  <c:v>43525</c:v>
                </c:pt>
                <c:pt idx="113">
                  <c:v>43532</c:v>
                </c:pt>
                <c:pt idx="114">
                  <c:v>43539</c:v>
                </c:pt>
                <c:pt idx="115">
                  <c:v>43546</c:v>
                </c:pt>
                <c:pt idx="116">
                  <c:v>43553</c:v>
                </c:pt>
                <c:pt idx="117">
                  <c:v>43560</c:v>
                </c:pt>
                <c:pt idx="118">
                  <c:v>43567</c:v>
                </c:pt>
                <c:pt idx="119">
                  <c:v>43574</c:v>
                </c:pt>
                <c:pt idx="120">
                  <c:v>43581</c:v>
                </c:pt>
                <c:pt idx="121">
                  <c:v>43588</c:v>
                </c:pt>
                <c:pt idx="122">
                  <c:v>43595</c:v>
                </c:pt>
                <c:pt idx="123">
                  <c:v>43602</c:v>
                </c:pt>
                <c:pt idx="124">
                  <c:v>43609</c:v>
                </c:pt>
                <c:pt idx="125">
                  <c:v>43616</c:v>
                </c:pt>
                <c:pt idx="126">
                  <c:v>43623</c:v>
                </c:pt>
                <c:pt idx="127">
                  <c:v>43630</c:v>
                </c:pt>
                <c:pt idx="128">
                  <c:v>43637</c:v>
                </c:pt>
                <c:pt idx="129">
                  <c:v>43644</c:v>
                </c:pt>
                <c:pt idx="130">
                  <c:v>43651</c:v>
                </c:pt>
                <c:pt idx="131">
                  <c:v>43658</c:v>
                </c:pt>
                <c:pt idx="132">
                  <c:v>43665</c:v>
                </c:pt>
                <c:pt idx="133">
                  <c:v>43672</c:v>
                </c:pt>
                <c:pt idx="134">
                  <c:v>43679</c:v>
                </c:pt>
                <c:pt idx="135">
                  <c:v>43686</c:v>
                </c:pt>
                <c:pt idx="136">
                  <c:v>43693</c:v>
                </c:pt>
                <c:pt idx="137">
                  <c:v>43700</c:v>
                </c:pt>
                <c:pt idx="138">
                  <c:v>43707</c:v>
                </c:pt>
                <c:pt idx="139">
                  <c:v>43714</c:v>
                </c:pt>
                <c:pt idx="140">
                  <c:v>43721</c:v>
                </c:pt>
                <c:pt idx="141">
                  <c:v>43728</c:v>
                </c:pt>
                <c:pt idx="142">
                  <c:v>43735</c:v>
                </c:pt>
                <c:pt idx="143">
                  <c:v>43742</c:v>
                </c:pt>
                <c:pt idx="144">
                  <c:v>43749</c:v>
                </c:pt>
                <c:pt idx="145">
                  <c:v>43756</c:v>
                </c:pt>
                <c:pt idx="146">
                  <c:v>43763</c:v>
                </c:pt>
                <c:pt idx="147">
                  <c:v>43770</c:v>
                </c:pt>
                <c:pt idx="148">
                  <c:v>43777</c:v>
                </c:pt>
                <c:pt idx="149">
                  <c:v>43784</c:v>
                </c:pt>
                <c:pt idx="150">
                  <c:v>43791</c:v>
                </c:pt>
                <c:pt idx="151">
                  <c:v>43798</c:v>
                </c:pt>
                <c:pt idx="152">
                  <c:v>43805</c:v>
                </c:pt>
                <c:pt idx="153">
                  <c:v>43812</c:v>
                </c:pt>
                <c:pt idx="154">
                  <c:v>43819</c:v>
                </c:pt>
                <c:pt idx="155">
                  <c:v>43826</c:v>
                </c:pt>
                <c:pt idx="156">
                  <c:v>43833</c:v>
                </c:pt>
                <c:pt idx="157">
                  <c:v>43840</c:v>
                </c:pt>
                <c:pt idx="158">
                  <c:v>43847</c:v>
                </c:pt>
                <c:pt idx="159">
                  <c:v>43854</c:v>
                </c:pt>
                <c:pt idx="160">
                  <c:v>43861</c:v>
                </c:pt>
                <c:pt idx="161">
                  <c:v>43868</c:v>
                </c:pt>
                <c:pt idx="162">
                  <c:v>43875</c:v>
                </c:pt>
                <c:pt idx="163">
                  <c:v>43882</c:v>
                </c:pt>
                <c:pt idx="164">
                  <c:v>43889</c:v>
                </c:pt>
                <c:pt idx="165">
                  <c:v>43896</c:v>
                </c:pt>
                <c:pt idx="166">
                  <c:v>43903</c:v>
                </c:pt>
                <c:pt idx="167">
                  <c:v>43910</c:v>
                </c:pt>
                <c:pt idx="168">
                  <c:v>43917</c:v>
                </c:pt>
                <c:pt idx="169">
                  <c:v>43924</c:v>
                </c:pt>
                <c:pt idx="170">
                  <c:v>43931</c:v>
                </c:pt>
                <c:pt idx="171">
                  <c:v>43938</c:v>
                </c:pt>
                <c:pt idx="172">
                  <c:v>43945</c:v>
                </c:pt>
                <c:pt idx="173">
                  <c:v>43952</c:v>
                </c:pt>
                <c:pt idx="174">
                  <c:v>43959</c:v>
                </c:pt>
                <c:pt idx="175">
                  <c:v>43966</c:v>
                </c:pt>
                <c:pt idx="176">
                  <c:v>43973</c:v>
                </c:pt>
                <c:pt idx="177">
                  <c:v>43980</c:v>
                </c:pt>
                <c:pt idx="178">
                  <c:v>43987</c:v>
                </c:pt>
                <c:pt idx="179">
                  <c:v>43994</c:v>
                </c:pt>
                <c:pt idx="180">
                  <c:v>44001</c:v>
                </c:pt>
                <c:pt idx="181">
                  <c:v>44008</c:v>
                </c:pt>
                <c:pt idx="182">
                  <c:v>44015</c:v>
                </c:pt>
                <c:pt idx="183">
                  <c:v>44022</c:v>
                </c:pt>
                <c:pt idx="184">
                  <c:v>44029</c:v>
                </c:pt>
                <c:pt idx="185">
                  <c:v>44036</c:v>
                </c:pt>
                <c:pt idx="186">
                  <c:v>44043</c:v>
                </c:pt>
                <c:pt idx="187">
                  <c:v>44050</c:v>
                </c:pt>
                <c:pt idx="188">
                  <c:v>44057</c:v>
                </c:pt>
                <c:pt idx="189">
                  <c:v>44064</c:v>
                </c:pt>
                <c:pt idx="190">
                  <c:v>44071</c:v>
                </c:pt>
                <c:pt idx="191">
                  <c:v>44078</c:v>
                </c:pt>
                <c:pt idx="192">
                  <c:v>44085</c:v>
                </c:pt>
                <c:pt idx="193">
                  <c:v>44092</c:v>
                </c:pt>
                <c:pt idx="194">
                  <c:v>44099</c:v>
                </c:pt>
                <c:pt idx="195">
                  <c:v>44106</c:v>
                </c:pt>
                <c:pt idx="196">
                  <c:v>44113</c:v>
                </c:pt>
                <c:pt idx="197">
                  <c:v>44120</c:v>
                </c:pt>
                <c:pt idx="198">
                  <c:v>44127</c:v>
                </c:pt>
                <c:pt idx="199">
                  <c:v>44134</c:v>
                </c:pt>
                <c:pt idx="200">
                  <c:v>44141</c:v>
                </c:pt>
                <c:pt idx="201">
                  <c:v>44148</c:v>
                </c:pt>
                <c:pt idx="202">
                  <c:v>44155</c:v>
                </c:pt>
                <c:pt idx="203">
                  <c:v>44162</c:v>
                </c:pt>
                <c:pt idx="204">
                  <c:v>44169</c:v>
                </c:pt>
                <c:pt idx="205">
                  <c:v>44176</c:v>
                </c:pt>
                <c:pt idx="206">
                  <c:v>44183</c:v>
                </c:pt>
                <c:pt idx="207">
                  <c:v>44190</c:v>
                </c:pt>
                <c:pt idx="208">
                  <c:v>44197</c:v>
                </c:pt>
                <c:pt idx="209">
                  <c:v>44204</c:v>
                </c:pt>
                <c:pt idx="210">
                  <c:v>44211</c:v>
                </c:pt>
                <c:pt idx="211">
                  <c:v>44218</c:v>
                </c:pt>
                <c:pt idx="212">
                  <c:v>44225</c:v>
                </c:pt>
                <c:pt idx="213">
                  <c:v>44232</c:v>
                </c:pt>
                <c:pt idx="214">
                  <c:v>44239</c:v>
                </c:pt>
                <c:pt idx="215">
                  <c:v>44246</c:v>
                </c:pt>
                <c:pt idx="216">
                  <c:v>44253</c:v>
                </c:pt>
                <c:pt idx="217">
                  <c:v>44260</c:v>
                </c:pt>
                <c:pt idx="218">
                  <c:v>44267</c:v>
                </c:pt>
                <c:pt idx="219">
                  <c:v>44274</c:v>
                </c:pt>
                <c:pt idx="220">
                  <c:v>44281</c:v>
                </c:pt>
                <c:pt idx="221">
                  <c:v>44288</c:v>
                </c:pt>
                <c:pt idx="222">
                  <c:v>44295</c:v>
                </c:pt>
                <c:pt idx="223">
                  <c:v>44302</c:v>
                </c:pt>
                <c:pt idx="224">
                  <c:v>44309</c:v>
                </c:pt>
                <c:pt idx="225">
                  <c:v>44316</c:v>
                </c:pt>
                <c:pt idx="226">
                  <c:v>44323</c:v>
                </c:pt>
                <c:pt idx="227">
                  <c:v>44330</c:v>
                </c:pt>
                <c:pt idx="228">
                  <c:v>44337</c:v>
                </c:pt>
                <c:pt idx="229">
                  <c:v>44344</c:v>
                </c:pt>
                <c:pt idx="230">
                  <c:v>44351</c:v>
                </c:pt>
                <c:pt idx="231">
                  <c:v>44358</c:v>
                </c:pt>
                <c:pt idx="232">
                  <c:v>44365</c:v>
                </c:pt>
                <c:pt idx="233">
                  <c:v>44372</c:v>
                </c:pt>
                <c:pt idx="234">
                  <c:v>44379</c:v>
                </c:pt>
                <c:pt idx="235">
                  <c:v>44386</c:v>
                </c:pt>
                <c:pt idx="236">
                  <c:v>44393</c:v>
                </c:pt>
                <c:pt idx="237">
                  <c:v>44400</c:v>
                </c:pt>
                <c:pt idx="238">
                  <c:v>44407</c:v>
                </c:pt>
                <c:pt idx="239">
                  <c:v>44414</c:v>
                </c:pt>
                <c:pt idx="240">
                  <c:v>44421</c:v>
                </c:pt>
                <c:pt idx="241">
                  <c:v>44428</c:v>
                </c:pt>
                <c:pt idx="242">
                  <c:v>44435</c:v>
                </c:pt>
                <c:pt idx="243">
                  <c:v>44442</c:v>
                </c:pt>
                <c:pt idx="244">
                  <c:v>44449</c:v>
                </c:pt>
                <c:pt idx="245">
                  <c:v>44456</c:v>
                </c:pt>
                <c:pt idx="246">
                  <c:v>44463</c:v>
                </c:pt>
                <c:pt idx="247">
                  <c:v>44470</c:v>
                </c:pt>
                <c:pt idx="248">
                  <c:v>44477</c:v>
                </c:pt>
                <c:pt idx="249">
                  <c:v>44484</c:v>
                </c:pt>
                <c:pt idx="250">
                  <c:v>44491</c:v>
                </c:pt>
                <c:pt idx="251">
                  <c:v>44498</c:v>
                </c:pt>
                <c:pt idx="252">
                  <c:v>44505</c:v>
                </c:pt>
                <c:pt idx="253">
                  <c:v>44512</c:v>
                </c:pt>
                <c:pt idx="254">
                  <c:v>44519</c:v>
                </c:pt>
                <c:pt idx="255">
                  <c:v>44526</c:v>
                </c:pt>
                <c:pt idx="256">
                  <c:v>44533</c:v>
                </c:pt>
                <c:pt idx="257">
                  <c:v>44540</c:v>
                </c:pt>
                <c:pt idx="258">
                  <c:v>44547</c:v>
                </c:pt>
                <c:pt idx="259">
                  <c:v>44554</c:v>
                </c:pt>
                <c:pt idx="260">
                  <c:v>44561</c:v>
                </c:pt>
                <c:pt idx="261">
                  <c:v>44568</c:v>
                </c:pt>
                <c:pt idx="262">
                  <c:v>44575</c:v>
                </c:pt>
                <c:pt idx="263">
                  <c:v>44582</c:v>
                </c:pt>
                <c:pt idx="264">
                  <c:v>44589</c:v>
                </c:pt>
                <c:pt idx="265">
                  <c:v>44596</c:v>
                </c:pt>
                <c:pt idx="266">
                  <c:v>44603</c:v>
                </c:pt>
                <c:pt idx="267">
                  <c:v>44610</c:v>
                </c:pt>
                <c:pt idx="268">
                  <c:v>44617</c:v>
                </c:pt>
                <c:pt idx="269">
                  <c:v>44624</c:v>
                </c:pt>
                <c:pt idx="270">
                  <c:v>44631</c:v>
                </c:pt>
                <c:pt idx="271">
                  <c:v>44638</c:v>
                </c:pt>
                <c:pt idx="272">
                  <c:v>44645</c:v>
                </c:pt>
                <c:pt idx="273">
                  <c:v>44652</c:v>
                </c:pt>
                <c:pt idx="274">
                  <c:v>44659</c:v>
                </c:pt>
                <c:pt idx="275">
                  <c:v>44666</c:v>
                </c:pt>
                <c:pt idx="276">
                  <c:v>44673</c:v>
                </c:pt>
                <c:pt idx="277">
                  <c:v>44680</c:v>
                </c:pt>
                <c:pt idx="278">
                  <c:v>44687</c:v>
                </c:pt>
                <c:pt idx="279">
                  <c:v>44694</c:v>
                </c:pt>
                <c:pt idx="280">
                  <c:v>44701</c:v>
                </c:pt>
                <c:pt idx="281">
                  <c:v>44708</c:v>
                </c:pt>
                <c:pt idx="282">
                  <c:v>44715</c:v>
                </c:pt>
                <c:pt idx="283">
                  <c:v>44722</c:v>
                </c:pt>
                <c:pt idx="284">
                  <c:v>44729</c:v>
                </c:pt>
                <c:pt idx="285">
                  <c:v>44736</c:v>
                </c:pt>
                <c:pt idx="286">
                  <c:v>44743</c:v>
                </c:pt>
                <c:pt idx="287">
                  <c:v>44750</c:v>
                </c:pt>
                <c:pt idx="288">
                  <c:v>44757</c:v>
                </c:pt>
                <c:pt idx="289">
                  <c:v>44764</c:v>
                </c:pt>
                <c:pt idx="290">
                  <c:v>44771</c:v>
                </c:pt>
                <c:pt idx="291">
                  <c:v>44778</c:v>
                </c:pt>
                <c:pt idx="292">
                  <c:v>44785</c:v>
                </c:pt>
                <c:pt idx="293">
                  <c:v>44792</c:v>
                </c:pt>
                <c:pt idx="294">
                  <c:v>44799</c:v>
                </c:pt>
                <c:pt idx="295">
                  <c:v>44806</c:v>
                </c:pt>
                <c:pt idx="296">
                  <c:v>44813</c:v>
                </c:pt>
                <c:pt idx="297">
                  <c:v>44820</c:v>
                </c:pt>
                <c:pt idx="298">
                  <c:v>44827</c:v>
                </c:pt>
                <c:pt idx="299">
                  <c:v>44834</c:v>
                </c:pt>
                <c:pt idx="300">
                  <c:v>44841</c:v>
                </c:pt>
                <c:pt idx="301">
                  <c:v>44848</c:v>
                </c:pt>
                <c:pt idx="302">
                  <c:v>44855</c:v>
                </c:pt>
                <c:pt idx="303">
                  <c:v>44862</c:v>
                </c:pt>
                <c:pt idx="304">
                  <c:v>44869</c:v>
                </c:pt>
                <c:pt idx="305">
                  <c:v>44876</c:v>
                </c:pt>
                <c:pt idx="306">
                  <c:v>44883</c:v>
                </c:pt>
                <c:pt idx="307">
                  <c:v>44890</c:v>
                </c:pt>
                <c:pt idx="308">
                  <c:v>44897</c:v>
                </c:pt>
                <c:pt idx="309">
                  <c:v>44904</c:v>
                </c:pt>
                <c:pt idx="310">
                  <c:v>44911</c:v>
                </c:pt>
                <c:pt idx="311">
                  <c:v>44918</c:v>
                </c:pt>
                <c:pt idx="312">
                  <c:v>44925</c:v>
                </c:pt>
                <c:pt idx="313">
                  <c:v>44932</c:v>
                </c:pt>
                <c:pt idx="314">
                  <c:v>44939</c:v>
                </c:pt>
                <c:pt idx="315">
                  <c:v>44946</c:v>
                </c:pt>
                <c:pt idx="316">
                  <c:v>44953</c:v>
                </c:pt>
                <c:pt idx="317">
                  <c:v>44960</c:v>
                </c:pt>
                <c:pt idx="318">
                  <c:v>44967</c:v>
                </c:pt>
                <c:pt idx="319">
                  <c:v>44974</c:v>
                </c:pt>
                <c:pt idx="320">
                  <c:v>44981</c:v>
                </c:pt>
                <c:pt idx="321">
                  <c:v>44988</c:v>
                </c:pt>
                <c:pt idx="322">
                  <c:v>44995</c:v>
                </c:pt>
                <c:pt idx="323">
                  <c:v>45002</c:v>
                </c:pt>
                <c:pt idx="324">
                  <c:v>45009</c:v>
                </c:pt>
                <c:pt idx="325">
                  <c:v>45016</c:v>
                </c:pt>
                <c:pt idx="326">
                  <c:v>45023</c:v>
                </c:pt>
                <c:pt idx="327">
                  <c:v>45030</c:v>
                </c:pt>
                <c:pt idx="328">
                  <c:v>45037</c:v>
                </c:pt>
                <c:pt idx="329">
                  <c:v>45044</c:v>
                </c:pt>
                <c:pt idx="330">
                  <c:v>45051</c:v>
                </c:pt>
                <c:pt idx="331">
                  <c:v>45058</c:v>
                </c:pt>
                <c:pt idx="332">
                  <c:v>45065</c:v>
                </c:pt>
                <c:pt idx="333">
                  <c:v>45072</c:v>
                </c:pt>
                <c:pt idx="334">
                  <c:v>45079</c:v>
                </c:pt>
                <c:pt idx="335">
                  <c:v>45086</c:v>
                </c:pt>
                <c:pt idx="336">
                  <c:v>45093</c:v>
                </c:pt>
                <c:pt idx="337">
                  <c:v>45100</c:v>
                </c:pt>
                <c:pt idx="338">
                  <c:v>45107</c:v>
                </c:pt>
                <c:pt idx="339">
                  <c:v>45114</c:v>
                </c:pt>
                <c:pt idx="340">
                  <c:v>45121</c:v>
                </c:pt>
                <c:pt idx="341">
                  <c:v>45128</c:v>
                </c:pt>
                <c:pt idx="342">
                  <c:v>45135</c:v>
                </c:pt>
                <c:pt idx="343">
                  <c:v>45142</c:v>
                </c:pt>
                <c:pt idx="344">
                  <c:v>45149</c:v>
                </c:pt>
                <c:pt idx="345">
                  <c:v>45156</c:v>
                </c:pt>
                <c:pt idx="346">
                  <c:v>45163</c:v>
                </c:pt>
                <c:pt idx="347">
                  <c:v>45170</c:v>
                </c:pt>
                <c:pt idx="348">
                  <c:v>45177</c:v>
                </c:pt>
                <c:pt idx="349">
                  <c:v>45184</c:v>
                </c:pt>
                <c:pt idx="350">
                  <c:v>45191</c:v>
                </c:pt>
                <c:pt idx="351">
                  <c:v>45198</c:v>
                </c:pt>
                <c:pt idx="352">
                  <c:v>45205</c:v>
                </c:pt>
                <c:pt idx="353">
                  <c:v>45212</c:v>
                </c:pt>
                <c:pt idx="354">
                  <c:v>45219</c:v>
                </c:pt>
                <c:pt idx="355">
                  <c:v>45226</c:v>
                </c:pt>
                <c:pt idx="356">
                  <c:v>45233</c:v>
                </c:pt>
                <c:pt idx="357">
                  <c:v>45240</c:v>
                </c:pt>
                <c:pt idx="358">
                  <c:v>45247</c:v>
                </c:pt>
                <c:pt idx="359">
                  <c:v>45254</c:v>
                </c:pt>
                <c:pt idx="360">
                  <c:v>45261</c:v>
                </c:pt>
                <c:pt idx="361">
                  <c:v>45268</c:v>
                </c:pt>
                <c:pt idx="362">
                  <c:v>45275</c:v>
                </c:pt>
                <c:pt idx="363">
                  <c:v>45282</c:v>
                </c:pt>
                <c:pt idx="364">
                  <c:v>45289</c:v>
                </c:pt>
                <c:pt idx="365">
                  <c:v>45296</c:v>
                </c:pt>
                <c:pt idx="366">
                  <c:v>45303</c:v>
                </c:pt>
                <c:pt idx="367">
                  <c:v>45310</c:v>
                </c:pt>
                <c:pt idx="368">
                  <c:v>45317</c:v>
                </c:pt>
                <c:pt idx="369">
                  <c:v>45324</c:v>
                </c:pt>
                <c:pt idx="370">
                  <c:v>45331</c:v>
                </c:pt>
                <c:pt idx="371">
                  <c:v>45338</c:v>
                </c:pt>
                <c:pt idx="372">
                  <c:v>45345</c:v>
                </c:pt>
                <c:pt idx="373">
                  <c:v>45352</c:v>
                </c:pt>
                <c:pt idx="374">
                  <c:v>45359</c:v>
                </c:pt>
                <c:pt idx="375">
                  <c:v>45366</c:v>
                </c:pt>
                <c:pt idx="376">
                  <c:v>45373</c:v>
                </c:pt>
                <c:pt idx="377">
                  <c:v>45380</c:v>
                </c:pt>
                <c:pt idx="378">
                  <c:v>45387</c:v>
                </c:pt>
                <c:pt idx="379">
                  <c:v>45394</c:v>
                </c:pt>
                <c:pt idx="380">
                  <c:v>45401</c:v>
                </c:pt>
                <c:pt idx="381">
                  <c:v>45408</c:v>
                </c:pt>
                <c:pt idx="382">
                  <c:v>45415</c:v>
                </c:pt>
                <c:pt idx="383">
                  <c:v>45422</c:v>
                </c:pt>
                <c:pt idx="384">
                  <c:v>45429</c:v>
                </c:pt>
                <c:pt idx="385">
                  <c:v>45436</c:v>
                </c:pt>
                <c:pt idx="386">
                  <c:v>45443</c:v>
                </c:pt>
                <c:pt idx="387">
                  <c:v>45450</c:v>
                </c:pt>
                <c:pt idx="388">
                  <c:v>45457</c:v>
                </c:pt>
                <c:pt idx="389">
                  <c:v>45464</c:v>
                </c:pt>
                <c:pt idx="390">
                  <c:v>45471</c:v>
                </c:pt>
                <c:pt idx="391">
                  <c:v>45478</c:v>
                </c:pt>
                <c:pt idx="392">
                  <c:v>45485</c:v>
                </c:pt>
                <c:pt idx="393">
                  <c:v>45492</c:v>
                </c:pt>
                <c:pt idx="394">
                  <c:v>45499</c:v>
                </c:pt>
                <c:pt idx="395">
                  <c:v>45506</c:v>
                </c:pt>
                <c:pt idx="396">
                  <c:v>45513</c:v>
                </c:pt>
                <c:pt idx="397">
                  <c:v>45520</c:v>
                </c:pt>
                <c:pt idx="398">
                  <c:v>45527</c:v>
                </c:pt>
                <c:pt idx="399">
                  <c:v>45534</c:v>
                </c:pt>
                <c:pt idx="400">
                  <c:v>45541</c:v>
                </c:pt>
                <c:pt idx="401">
                  <c:v>45548</c:v>
                </c:pt>
                <c:pt idx="402">
                  <c:v>45555</c:v>
                </c:pt>
                <c:pt idx="403">
                  <c:v>45562</c:v>
                </c:pt>
                <c:pt idx="404">
                  <c:v>45569</c:v>
                </c:pt>
                <c:pt idx="405">
                  <c:v>45576</c:v>
                </c:pt>
                <c:pt idx="406">
                  <c:v>45583</c:v>
                </c:pt>
                <c:pt idx="407">
                  <c:v>45590</c:v>
                </c:pt>
                <c:pt idx="408">
                  <c:v>45597</c:v>
                </c:pt>
                <c:pt idx="409">
                  <c:v>45604</c:v>
                </c:pt>
                <c:pt idx="410">
                  <c:v>45611</c:v>
                </c:pt>
                <c:pt idx="411">
                  <c:v>45618</c:v>
                </c:pt>
                <c:pt idx="412">
                  <c:v>45625</c:v>
                </c:pt>
                <c:pt idx="413">
                  <c:v>45632</c:v>
                </c:pt>
                <c:pt idx="414">
                  <c:v>45639</c:v>
                </c:pt>
                <c:pt idx="415">
                  <c:v>45646</c:v>
                </c:pt>
                <c:pt idx="416">
                  <c:v>45653</c:v>
                </c:pt>
                <c:pt idx="417">
                  <c:v>45660</c:v>
                </c:pt>
                <c:pt idx="418">
                  <c:v>45667</c:v>
                </c:pt>
                <c:pt idx="419">
                  <c:v>45674</c:v>
                </c:pt>
                <c:pt idx="420">
                  <c:v>45681</c:v>
                </c:pt>
                <c:pt idx="421">
                  <c:v>45688</c:v>
                </c:pt>
                <c:pt idx="422">
                  <c:v>45695</c:v>
                </c:pt>
                <c:pt idx="423">
                  <c:v>45702</c:v>
                </c:pt>
                <c:pt idx="424">
                  <c:v>45709</c:v>
                </c:pt>
                <c:pt idx="425">
                  <c:v>45716</c:v>
                </c:pt>
                <c:pt idx="426">
                  <c:v>45723</c:v>
                </c:pt>
                <c:pt idx="427">
                  <c:v>45730</c:v>
                </c:pt>
                <c:pt idx="428">
                  <c:v>45737</c:v>
                </c:pt>
                <c:pt idx="429">
                  <c:v>45744</c:v>
                </c:pt>
                <c:pt idx="430">
                  <c:v>45751</c:v>
                </c:pt>
                <c:pt idx="431">
                  <c:v>45758</c:v>
                </c:pt>
                <c:pt idx="432">
                  <c:v>45765</c:v>
                </c:pt>
                <c:pt idx="433">
                  <c:v>45772</c:v>
                </c:pt>
                <c:pt idx="434">
                  <c:v>45779</c:v>
                </c:pt>
                <c:pt idx="435">
                  <c:v>45786</c:v>
                </c:pt>
                <c:pt idx="436">
                  <c:v>45793</c:v>
                </c:pt>
                <c:pt idx="437">
                  <c:v>45800</c:v>
                </c:pt>
                <c:pt idx="438">
                  <c:v>45807</c:v>
                </c:pt>
                <c:pt idx="439">
                  <c:v>45814</c:v>
                </c:pt>
                <c:pt idx="440">
                  <c:v>45821</c:v>
                </c:pt>
                <c:pt idx="441">
                  <c:v>45828</c:v>
                </c:pt>
                <c:pt idx="442">
                  <c:v>45835</c:v>
                </c:pt>
                <c:pt idx="443">
                  <c:v>45842</c:v>
                </c:pt>
                <c:pt idx="444">
                  <c:v>45849</c:v>
                </c:pt>
                <c:pt idx="445">
                  <c:v>45856</c:v>
                </c:pt>
                <c:pt idx="446">
                  <c:v>45863</c:v>
                </c:pt>
                <c:pt idx="447">
                  <c:v>45870</c:v>
                </c:pt>
                <c:pt idx="448">
                  <c:v>45877</c:v>
                </c:pt>
                <c:pt idx="449">
                  <c:v>45884</c:v>
                </c:pt>
                <c:pt idx="450">
                  <c:v>45891</c:v>
                </c:pt>
                <c:pt idx="451">
                  <c:v>45898</c:v>
                </c:pt>
                <c:pt idx="452">
                  <c:v>45905</c:v>
                </c:pt>
                <c:pt idx="453">
                  <c:v>45912</c:v>
                </c:pt>
                <c:pt idx="454">
                  <c:v>45919</c:v>
                </c:pt>
                <c:pt idx="455">
                  <c:v>45926</c:v>
                </c:pt>
                <c:pt idx="456">
                  <c:v>45933</c:v>
                </c:pt>
                <c:pt idx="457">
                  <c:v>45940</c:v>
                </c:pt>
                <c:pt idx="458">
                  <c:v>45947</c:v>
                </c:pt>
                <c:pt idx="459">
                  <c:v>45954</c:v>
                </c:pt>
                <c:pt idx="460">
                  <c:v>45961</c:v>
                </c:pt>
                <c:pt idx="461">
                  <c:v>45968</c:v>
                </c:pt>
                <c:pt idx="462">
                  <c:v>45975</c:v>
                </c:pt>
                <c:pt idx="463">
                  <c:v>45982</c:v>
                </c:pt>
                <c:pt idx="464">
                  <c:v>45989</c:v>
                </c:pt>
                <c:pt idx="465">
                  <c:v>45996</c:v>
                </c:pt>
                <c:pt idx="466">
                  <c:v>46003</c:v>
                </c:pt>
                <c:pt idx="467">
                  <c:v>46010</c:v>
                </c:pt>
                <c:pt idx="468">
                  <c:v>46017</c:v>
                </c:pt>
                <c:pt idx="469">
                  <c:v>46024</c:v>
                </c:pt>
                <c:pt idx="470">
                  <c:v>46031</c:v>
                </c:pt>
                <c:pt idx="471">
                  <c:v>46038</c:v>
                </c:pt>
                <c:pt idx="472">
                  <c:v>46045</c:v>
                </c:pt>
                <c:pt idx="473">
                  <c:v>46052</c:v>
                </c:pt>
                <c:pt idx="474">
                  <c:v>46059</c:v>
                </c:pt>
                <c:pt idx="475">
                  <c:v>46066</c:v>
                </c:pt>
                <c:pt idx="476">
                  <c:v>46073</c:v>
                </c:pt>
                <c:pt idx="477">
                  <c:v>46080</c:v>
                </c:pt>
                <c:pt idx="478">
                  <c:v>46087</c:v>
                </c:pt>
                <c:pt idx="479">
                  <c:v>46094</c:v>
                </c:pt>
                <c:pt idx="480">
                  <c:v>46101</c:v>
                </c:pt>
                <c:pt idx="481">
                  <c:v>46108</c:v>
                </c:pt>
                <c:pt idx="482">
                  <c:v>46115</c:v>
                </c:pt>
                <c:pt idx="483">
                  <c:v>46122</c:v>
                </c:pt>
                <c:pt idx="484">
                  <c:v>46129</c:v>
                </c:pt>
                <c:pt idx="485">
                  <c:v>46136</c:v>
                </c:pt>
                <c:pt idx="486">
                  <c:v>46143</c:v>
                </c:pt>
                <c:pt idx="487">
                  <c:v>46150</c:v>
                </c:pt>
                <c:pt idx="488">
                  <c:v>46157</c:v>
                </c:pt>
                <c:pt idx="489">
                  <c:v>46164</c:v>
                </c:pt>
                <c:pt idx="490">
                  <c:v>46171</c:v>
                </c:pt>
                <c:pt idx="491">
                  <c:v>46178</c:v>
                </c:pt>
                <c:pt idx="492">
                  <c:v>46185</c:v>
                </c:pt>
                <c:pt idx="493">
                  <c:v>46192</c:v>
                </c:pt>
                <c:pt idx="494">
                  <c:v>46199</c:v>
                </c:pt>
                <c:pt idx="495">
                  <c:v>46206</c:v>
                </c:pt>
                <c:pt idx="496">
                  <c:v>46213</c:v>
                </c:pt>
                <c:pt idx="497">
                  <c:v>46220</c:v>
                </c:pt>
                <c:pt idx="498">
                  <c:v>46227</c:v>
                </c:pt>
                <c:pt idx="499">
                  <c:v>46234</c:v>
                </c:pt>
              </c:numCache>
            </c:numRef>
          </c:cat>
          <c:val>
            <c:numRef>
              <c:f>'Indice Bancos'!$BA$6:$BA$505</c:f>
              <c:numCache>
                <c:formatCode>General</c:formatCode>
                <c:ptCount val="500"/>
                <c:pt idx="0">
                  <c:v>1</c:v>
                </c:pt>
                <c:pt idx="1">
                  <c:v>1.012071319932035</c:v>
                </c:pt>
                <c:pt idx="2">
                  <c:v>0.97781076026761637</c:v>
                </c:pt>
                <c:pt idx="3">
                  <c:v>0.97001300822113867</c:v>
                </c:pt>
                <c:pt idx="4">
                  <c:v>0.96479681947724605</c:v>
                </c:pt>
                <c:pt idx="5">
                  <c:v>0.91432039549860589</c:v>
                </c:pt>
                <c:pt idx="6">
                  <c:v>1.0146293810507681</c:v>
                </c:pt>
                <c:pt idx="7">
                  <c:v>1.0389318826072957</c:v>
                </c:pt>
                <c:pt idx="8">
                  <c:v>1.0085931749854569</c:v>
                </c:pt>
                <c:pt idx="9">
                  <c:v>0.99747693909654056</c:v>
                </c:pt>
                <c:pt idx="10">
                  <c:v>1.0113165917800118</c:v>
                </c:pt>
                <c:pt idx="11">
                  <c:v>0.96676488235372993</c:v>
                </c:pt>
                <c:pt idx="12">
                  <c:v>1.0517304406254206</c:v>
                </c:pt>
                <c:pt idx="13">
                  <c:v>1.0141757481190445</c:v>
                </c:pt>
                <c:pt idx="14">
                  <c:v>1.0657690693230897</c:v>
                </c:pt>
                <c:pt idx="15">
                  <c:v>1.0466203097148752</c:v>
                </c:pt>
                <c:pt idx="16">
                  <c:v>1.0369923429839694</c:v>
                </c:pt>
                <c:pt idx="17">
                  <c:v>1.0055747956625931</c:v>
                </c:pt>
                <c:pt idx="18">
                  <c:v>1.0107734673304509</c:v>
                </c:pt>
                <c:pt idx="19">
                  <c:v>1.003049933156313</c:v>
                </c:pt>
                <c:pt idx="20">
                  <c:v>0.97024011629630313</c:v>
                </c:pt>
                <c:pt idx="21">
                  <c:v>0.97740772231149209</c:v>
                </c:pt>
                <c:pt idx="22">
                  <c:v>1.0331044470218631</c:v>
                </c:pt>
                <c:pt idx="23">
                  <c:v>0.9919356950724626</c:v>
                </c:pt>
                <c:pt idx="24">
                  <c:v>1.0002232607923522</c:v>
                </c:pt>
                <c:pt idx="25">
                  <c:v>1.0275180808520794</c:v>
                </c:pt>
                <c:pt idx="26">
                  <c:v>1.0205787895388274</c:v>
                </c:pt>
                <c:pt idx="27">
                  <c:v>1.0641830842391211</c:v>
                </c:pt>
                <c:pt idx="28">
                  <c:v>1.0980854749890143</c:v>
                </c:pt>
                <c:pt idx="29">
                  <c:v>1.1333047786354751</c:v>
                </c:pt>
                <c:pt idx="30">
                  <c:v>1.1252975057718182</c:v>
                </c:pt>
                <c:pt idx="31">
                  <c:v>1.1060171685777362</c:v>
                </c:pt>
                <c:pt idx="32">
                  <c:v>1.1493506511552627</c:v>
                </c:pt>
                <c:pt idx="33">
                  <c:v>1.1730600964015769</c:v>
                </c:pt>
                <c:pt idx="34">
                  <c:v>1.1560038588103727</c:v>
                </c:pt>
                <c:pt idx="35">
                  <c:v>1.1476982469583972</c:v>
                </c:pt>
                <c:pt idx="36">
                  <c:v>1.195040760294751</c:v>
                </c:pt>
                <c:pt idx="37">
                  <c:v>1.1498737857670827</c:v>
                </c:pt>
                <c:pt idx="38">
                  <c:v>1.1642730210046579</c:v>
                </c:pt>
                <c:pt idx="39">
                  <c:v>1.1020657953294768</c:v>
                </c:pt>
                <c:pt idx="40">
                  <c:v>1.1010445915271148</c:v>
                </c:pt>
                <c:pt idx="41">
                  <c:v>1.1439242748099698</c:v>
                </c:pt>
                <c:pt idx="42">
                  <c:v>1.1096225256178835</c:v>
                </c:pt>
                <c:pt idx="43">
                  <c:v>1.2020335426487874</c:v>
                </c:pt>
                <c:pt idx="44">
                  <c:v>1.1562641385638333</c:v>
                </c:pt>
                <c:pt idx="45">
                  <c:v>1.1891760184154803</c:v>
                </c:pt>
                <c:pt idx="46">
                  <c:v>1.30184122190408</c:v>
                </c:pt>
                <c:pt idx="47">
                  <c:v>1.2378422514507321</c:v>
                </c:pt>
                <c:pt idx="48">
                  <c:v>1.2022926703229619</c:v>
                </c:pt>
                <c:pt idx="49">
                  <c:v>1.2007894040824985</c:v>
                </c:pt>
                <c:pt idx="50">
                  <c:v>1.2413436081193112</c:v>
                </c:pt>
                <c:pt idx="51">
                  <c:v>1.2316074359973501</c:v>
                </c:pt>
                <c:pt idx="52">
                  <c:v>1.215290904926762</c:v>
                </c:pt>
                <c:pt idx="53">
                  <c:v>1.2489906698132387</c:v>
                </c:pt>
                <c:pt idx="54">
                  <c:v>1.288403043358419</c:v>
                </c:pt>
                <c:pt idx="55">
                  <c:v>1.3329174341114531</c:v>
                </c:pt>
                <c:pt idx="56">
                  <c:v>1.3389151490950708</c:v>
                </c:pt>
                <c:pt idx="57">
                  <c:v>1.3314206118899943</c:v>
                </c:pt>
                <c:pt idx="58">
                  <c:v>1.3295973377752799</c:v>
                </c:pt>
                <c:pt idx="59">
                  <c:v>1.32997826649157</c:v>
                </c:pt>
                <c:pt idx="60">
                  <c:v>1.301006305685326</c:v>
                </c:pt>
                <c:pt idx="61">
                  <c:v>1.276647458517651</c:v>
                </c:pt>
                <c:pt idx="62">
                  <c:v>1.3029225016452655</c:v>
                </c:pt>
                <c:pt idx="63">
                  <c:v>1.3115261368954112</c:v>
                </c:pt>
                <c:pt idx="64">
                  <c:v>1.3135058811415743</c:v>
                </c:pt>
                <c:pt idx="65">
                  <c:v>1.2999964189297357</c:v>
                </c:pt>
                <c:pt idx="66">
                  <c:v>1.3168741315778716</c:v>
                </c:pt>
                <c:pt idx="67">
                  <c:v>1.2545425197740721</c:v>
                </c:pt>
                <c:pt idx="68">
                  <c:v>1.2681147851216861</c:v>
                </c:pt>
                <c:pt idx="69">
                  <c:v>1.2482358188128906</c:v>
                </c:pt>
                <c:pt idx="70">
                  <c:v>1.2371100918710403</c:v>
                </c:pt>
                <c:pt idx="71">
                  <c:v>1.2032243799324895</c:v>
                </c:pt>
                <c:pt idx="72">
                  <c:v>1.0928736037159523</c:v>
                </c:pt>
                <c:pt idx="73">
                  <c:v>1.0884796984418916</c:v>
                </c:pt>
                <c:pt idx="74">
                  <c:v>1.0837550318458329</c:v>
                </c:pt>
                <c:pt idx="75">
                  <c:v>1.0113462139714553</c:v>
                </c:pt>
                <c:pt idx="76">
                  <c:v>0.93418076672567008</c:v>
                </c:pt>
                <c:pt idx="77">
                  <c:v>0.86765722719087035</c:v>
                </c:pt>
                <c:pt idx="78">
                  <c:v>0.94315331608692987</c:v>
                </c:pt>
                <c:pt idx="79">
                  <c:v>0.88479848702014874</c:v>
                </c:pt>
                <c:pt idx="80">
                  <c:v>0.84075863773769488</c:v>
                </c:pt>
                <c:pt idx="81">
                  <c:v>0.94538139936418619</c:v>
                </c:pt>
                <c:pt idx="82">
                  <c:v>0.96037143712936446</c:v>
                </c:pt>
                <c:pt idx="83">
                  <c:v>0.97155783509698657</c:v>
                </c:pt>
                <c:pt idx="84">
                  <c:v>0.91150176191950549</c:v>
                </c:pt>
                <c:pt idx="85">
                  <c:v>0.65105002957073266</c:v>
                </c:pt>
                <c:pt idx="86">
                  <c:v>0.77551610324957787</c:v>
                </c:pt>
                <c:pt idx="87">
                  <c:v>0.88073033287237712</c:v>
                </c:pt>
                <c:pt idx="88">
                  <c:v>0.84121236475663386</c:v>
                </c:pt>
                <c:pt idx="89">
                  <c:v>0.84992051138286806</c:v>
                </c:pt>
                <c:pt idx="90">
                  <c:v>0.79289204095051902</c:v>
                </c:pt>
                <c:pt idx="91">
                  <c:v>0.79387814295910353</c:v>
                </c:pt>
                <c:pt idx="92">
                  <c:v>0.80049162996528989</c:v>
                </c:pt>
                <c:pt idx="93">
                  <c:v>0.80544740448765284</c:v>
                </c:pt>
                <c:pt idx="94">
                  <c:v>0.85222458282798308</c:v>
                </c:pt>
                <c:pt idx="95">
                  <c:v>0.8524484582778401</c:v>
                </c:pt>
                <c:pt idx="96">
                  <c:v>0.84737191680025459</c:v>
                </c:pt>
                <c:pt idx="97">
                  <c:v>0.82833943829717216</c:v>
                </c:pt>
                <c:pt idx="98">
                  <c:v>0.87372898412124489</c:v>
                </c:pt>
                <c:pt idx="99">
                  <c:v>0.85573204891678734</c:v>
                </c:pt>
                <c:pt idx="100">
                  <c:v>0.86775545404561039</c:v>
                </c:pt>
                <c:pt idx="101">
                  <c:v>0.85810963339531277</c:v>
                </c:pt>
                <c:pt idx="102">
                  <c:v>0.82091438939118122</c:v>
                </c:pt>
                <c:pt idx="103">
                  <c:v>0.83248432518247728</c:v>
                </c:pt>
                <c:pt idx="104">
                  <c:v>0.80960174219121572</c:v>
                </c:pt>
                <c:pt idx="105">
                  <c:v>0.80931811670786702</c:v>
                </c:pt>
                <c:pt idx="106">
                  <c:v>0.77453819065971852</c:v>
                </c:pt>
                <c:pt idx="107">
                  <c:v>0.75632830118412575</c:v>
                </c:pt>
                <c:pt idx="108">
                  <c:v>0.821103716449198</c:v>
                </c:pt>
                <c:pt idx="109">
                  <c:v>0.84176175760332972</c:v>
                </c:pt>
                <c:pt idx="110">
                  <c:v>0.83547009861639399</c:v>
                </c:pt>
                <c:pt idx="111">
                  <c:v>0.8229661478644692</c:v>
                </c:pt>
                <c:pt idx="112">
                  <c:v>0.79792251701193606</c:v>
                </c:pt>
                <c:pt idx="113">
                  <c:v>0.77591027113730748</c:v>
                </c:pt>
                <c:pt idx="114">
                  <c:v>0.72038947568111422</c:v>
                </c:pt>
                <c:pt idx="115">
                  <c:v>0.67787109002002854</c:v>
                </c:pt>
                <c:pt idx="116">
                  <c:v>0.63738700502863677</c:v>
                </c:pt>
                <c:pt idx="117">
                  <c:v>0.64003463708358277</c:v>
                </c:pt>
                <c:pt idx="118">
                  <c:v>0.615794288803446</c:v>
                </c:pt>
                <c:pt idx="119">
                  <c:v>0.60480224010007466</c:v>
                </c:pt>
                <c:pt idx="120">
                  <c:v>0.61959944571655967</c:v>
                </c:pt>
                <c:pt idx="121">
                  <c:v>0.61405752149810489</c:v>
                </c:pt>
                <c:pt idx="122">
                  <c:v>0.56497213096284782</c:v>
                </c:pt>
                <c:pt idx="123">
                  <c:v>0.58019507688978711</c:v>
                </c:pt>
                <c:pt idx="124">
                  <c:v>0.56675022652529472</c:v>
                </c:pt>
                <c:pt idx="125">
                  <c:v>0.58770477982786551</c:v>
                </c:pt>
                <c:pt idx="126">
                  <c:v>0.55997260528677995</c:v>
                </c:pt>
                <c:pt idx="127">
                  <c:v>0.58092728770095214</c:v>
                </c:pt>
                <c:pt idx="128">
                  <c:v>0.55796731449872694</c:v>
                </c:pt>
                <c:pt idx="129">
                  <c:v>0.56973839694969941</c:v>
                </c:pt>
                <c:pt idx="130">
                  <c:v>0.58845204513000582</c:v>
                </c:pt>
                <c:pt idx="131">
                  <c:v>0.57372311706799661</c:v>
                </c:pt>
                <c:pt idx="132">
                  <c:v>0.57734800841470224</c:v>
                </c:pt>
                <c:pt idx="133">
                  <c:v>0.54274590076797224</c:v>
                </c:pt>
                <c:pt idx="134">
                  <c:v>0.56939664946376778</c:v>
                </c:pt>
                <c:pt idx="135">
                  <c:v>0.51824149729045521</c:v>
                </c:pt>
                <c:pt idx="136">
                  <c:v>0.56461574564305295</c:v>
                </c:pt>
                <c:pt idx="137">
                  <c:v>0.57471627938862568</c:v>
                </c:pt>
                <c:pt idx="138">
                  <c:v>0.53519420729599287</c:v>
                </c:pt>
                <c:pt idx="139">
                  <c:v>0.65471798694697769</c:v>
                </c:pt>
                <c:pt idx="140">
                  <c:v>0.61994478228900851</c:v>
                </c:pt>
                <c:pt idx="141">
                  <c:v>0.62393086816121668</c:v>
                </c:pt>
                <c:pt idx="142">
                  <c:v>0.62003489614563978</c:v>
                </c:pt>
                <c:pt idx="143">
                  <c:v>0.60473400114503351</c:v>
                </c:pt>
                <c:pt idx="144">
                  <c:v>0.60408833805618734</c:v>
                </c:pt>
                <c:pt idx="145">
                  <c:v>0.5889194701940168</c:v>
                </c:pt>
                <c:pt idx="146">
                  <c:v>0.57249029245726291</c:v>
                </c:pt>
                <c:pt idx="147">
                  <c:v>0.61263911014080119</c:v>
                </c:pt>
                <c:pt idx="148">
                  <c:v>0.60245629609832485</c:v>
                </c:pt>
                <c:pt idx="149">
                  <c:v>0.57487567861659683</c:v>
                </c:pt>
                <c:pt idx="150">
                  <c:v>0.5783609832012272</c:v>
                </c:pt>
                <c:pt idx="151">
                  <c:v>0.57095591981269123</c:v>
                </c:pt>
                <c:pt idx="152">
                  <c:v>0.53128103952030936</c:v>
                </c:pt>
                <c:pt idx="153">
                  <c:v>0.53960666971191451</c:v>
                </c:pt>
                <c:pt idx="154">
                  <c:v>0.52997018097128512</c:v>
                </c:pt>
                <c:pt idx="155">
                  <c:v>0.58699738011101488</c:v>
                </c:pt>
                <c:pt idx="156">
                  <c:v>0.55502169629708442</c:v>
                </c:pt>
                <c:pt idx="157">
                  <c:v>0.54895945239593347</c:v>
                </c:pt>
                <c:pt idx="158">
                  <c:v>0.53575979582258859</c:v>
                </c:pt>
                <c:pt idx="159">
                  <c:v>0.54414740967268849</c:v>
                </c:pt>
                <c:pt idx="160">
                  <c:v>0.52135212410636667</c:v>
                </c:pt>
                <c:pt idx="161">
                  <c:v>0.52478349568213623</c:v>
                </c:pt>
                <c:pt idx="162">
                  <c:v>0.5195984058232459</c:v>
                </c:pt>
                <c:pt idx="163">
                  <c:v>0.52653172593561104</c:v>
                </c:pt>
                <c:pt idx="164">
                  <c:v>0.53468084371418267</c:v>
                </c:pt>
                <c:pt idx="165">
                  <c:v>0.51567943408266292</c:v>
                </c:pt>
                <c:pt idx="166">
                  <c:v>0.45795978146552341</c:v>
                </c:pt>
                <c:pt idx="167">
                  <c:v>0.53786212937079558</c:v>
                </c:pt>
                <c:pt idx="168">
                  <c:v>0.56794243322673277</c:v>
                </c:pt>
                <c:pt idx="169">
                  <c:v>0.55400343970660859</c:v>
                </c:pt>
                <c:pt idx="170">
                  <c:v>0.53572784071623702</c:v>
                </c:pt>
                <c:pt idx="171">
                  <c:v>0.53984377143686246</c:v>
                </c:pt>
                <c:pt idx="172">
                  <c:v>0.55804325943111843</c:v>
                </c:pt>
                <c:pt idx="173">
                  <c:v>0.5460848835582981</c:v>
                </c:pt>
                <c:pt idx="174">
                  <c:v>0.55091176442061296</c:v>
                </c:pt>
                <c:pt idx="175">
                  <c:v>0.56564113859565868</c:v>
                </c:pt>
                <c:pt idx="176">
                  <c:v>0.62444916172985632</c:v>
                </c:pt>
                <c:pt idx="177">
                  <c:v>0.62361699903937973</c:v>
                </c:pt>
                <c:pt idx="178">
                  <c:v>0.63356554784268093</c:v>
                </c:pt>
                <c:pt idx="179">
                  <c:v>0.62033859201885178</c:v>
                </c:pt>
                <c:pt idx="180">
                  <c:v>0.5835061644788293</c:v>
                </c:pt>
                <c:pt idx="181">
                  <c:v>0.60114718114732246</c:v>
                </c:pt>
                <c:pt idx="182">
                  <c:v>0.60357019923082278</c:v>
                </c:pt>
                <c:pt idx="183">
                  <c:v>0.58567049312303143</c:v>
                </c:pt>
                <c:pt idx="184">
                  <c:v>0.61106583264915315</c:v>
                </c:pt>
                <c:pt idx="185">
                  <c:v>0.61043850305849845</c:v>
                </c:pt>
                <c:pt idx="186">
                  <c:v>0.64608065993878661</c:v>
                </c:pt>
                <c:pt idx="187">
                  <c:v>0.63550579381572003</c:v>
                </c:pt>
                <c:pt idx="188">
                  <c:v>0.63867631589338736</c:v>
                </c:pt>
                <c:pt idx="189">
                  <c:v>0.680737672063366</c:v>
                </c:pt>
                <c:pt idx="190">
                  <c:v>0.68729663020334808</c:v>
                </c:pt>
                <c:pt idx="191">
                  <c:v>0.67887424973386834</c:v>
                </c:pt>
                <c:pt idx="192">
                  <c:v>0.69333357631626757</c:v>
                </c:pt>
                <c:pt idx="193">
                  <c:v>0.66295940478531679</c:v>
                </c:pt>
                <c:pt idx="194">
                  <c:v>0.632445014647114</c:v>
                </c:pt>
                <c:pt idx="195">
                  <c:v>0.64091173012283353</c:v>
                </c:pt>
                <c:pt idx="196">
                  <c:v>0.60888514040902941</c:v>
                </c:pt>
                <c:pt idx="197">
                  <c:v>0.60858423974024334</c:v>
                </c:pt>
                <c:pt idx="198">
                  <c:v>0.63070794179869816</c:v>
                </c:pt>
                <c:pt idx="199">
                  <c:v>0.68515849551799257</c:v>
                </c:pt>
                <c:pt idx="200">
                  <c:v>0.64771288526692183</c:v>
                </c:pt>
                <c:pt idx="201">
                  <c:v>0.64239915070888209</c:v>
                </c:pt>
                <c:pt idx="202">
                  <c:v>0.60234174309302702</c:v>
                </c:pt>
                <c:pt idx="203">
                  <c:v>0.59269295096031271</c:v>
                </c:pt>
                <c:pt idx="204">
                  <c:v>0.59248074174903365</c:v>
                </c:pt>
                <c:pt idx="205">
                  <c:v>0.62213756176668744</c:v>
                </c:pt>
                <c:pt idx="206">
                  <c:v>0.62742915519283626</c:v>
                </c:pt>
                <c:pt idx="207">
                  <c:v>0.63539068527211173</c:v>
                </c:pt>
                <c:pt idx="208">
                  <c:v>0.6567306795252984</c:v>
                </c:pt>
                <c:pt idx="209">
                  <c:v>0.6477176827268567</c:v>
                </c:pt>
                <c:pt idx="210">
                  <c:v>0.6396856600170715</c:v>
                </c:pt>
                <c:pt idx="211">
                  <c:v>0.65238313633834888</c:v>
                </c:pt>
                <c:pt idx="212">
                  <c:v>0.61952602811053448</c:v>
                </c:pt>
                <c:pt idx="213">
                  <c:v>0.61282743079147228</c:v>
                </c:pt>
                <c:pt idx="214">
                  <c:v>0.61660460944815065</c:v>
                </c:pt>
                <c:pt idx="215">
                  <c:v>0.71757446511993694</c:v>
                </c:pt>
                <c:pt idx="216">
                  <c:v>0.67082488294604381</c:v>
                </c:pt>
                <c:pt idx="217">
                  <c:v>0.6600557356327692</c:v>
                </c:pt>
                <c:pt idx="218">
                  <c:v>0.62335985709506914</c:v>
                </c:pt>
                <c:pt idx="219">
                  <c:v>0.62165362707914296</c:v>
                </c:pt>
                <c:pt idx="220">
                  <c:v>0.61816501556911108</c:v>
                </c:pt>
                <c:pt idx="221">
                  <c:v>0.60604532450092274</c:v>
                </c:pt>
                <c:pt idx="222">
                  <c:v>0.60969135935689089</c:v>
                </c:pt>
                <c:pt idx="223">
                  <c:v>0.60876496860308382</c:v>
                </c:pt>
                <c:pt idx="224">
                  <c:v>0.65068246251557271</c:v>
                </c:pt>
                <c:pt idx="225">
                  <c:v>0.62265529259211549</c:v>
                </c:pt>
                <c:pt idx="226">
                  <c:v>0.59061576795492987</c:v>
                </c:pt>
                <c:pt idx="227">
                  <c:v>0.57151806882318246</c:v>
                </c:pt>
                <c:pt idx="228">
                  <c:v>0.57904702793805329</c:v>
                </c:pt>
                <c:pt idx="229">
                  <c:v>0.57418310802610717</c:v>
                </c:pt>
                <c:pt idx="230">
                  <c:v>0.60744576440740605</c:v>
                </c:pt>
                <c:pt idx="231">
                  <c:v>0.59717259417592361</c:v>
                </c:pt>
                <c:pt idx="232">
                  <c:v>0.64352504084297257</c:v>
                </c:pt>
                <c:pt idx="233">
                  <c:v>0.62943699954823529</c:v>
                </c:pt>
                <c:pt idx="234">
                  <c:v>0.64029149959173304</c:v>
                </c:pt>
                <c:pt idx="235">
                  <c:v>0.6375155439849558</c:v>
                </c:pt>
                <c:pt idx="236">
                  <c:v>0.64263262666088161</c:v>
                </c:pt>
                <c:pt idx="237">
                  <c:v>0.64479248477442008</c:v>
                </c:pt>
                <c:pt idx="238">
                  <c:v>0.65035883934387728</c:v>
                </c:pt>
                <c:pt idx="239">
                  <c:v>0.64687491570826194</c:v>
                </c:pt>
                <c:pt idx="240">
                  <c:v>0.6562330767239849</c:v>
                </c:pt>
                <c:pt idx="241">
                  <c:v>0.62718894522069857</c:v>
                </c:pt>
                <c:pt idx="242">
                  <c:v>0.58722887498325671</c:v>
                </c:pt>
                <c:pt idx="243">
                  <c:v>0.62776392462288511</c:v>
                </c:pt>
                <c:pt idx="244">
                  <c:v>0.63630910997657453</c:v>
                </c:pt>
                <c:pt idx="245">
                  <c:v>0.58887112362247906</c:v>
                </c:pt>
                <c:pt idx="246">
                  <c:v>0.62248403939497332</c:v>
                </c:pt>
                <c:pt idx="247">
                  <c:v>0.61396396189896441</c:v>
                </c:pt>
                <c:pt idx="248">
                  <c:v>0.61625455190477696</c:v>
                </c:pt>
                <c:pt idx="249">
                  <c:v>0.62914921121197409</c:v>
                </c:pt>
                <c:pt idx="250">
                  <c:v>0.6165386794949782</c:v>
                </c:pt>
                <c:pt idx="251">
                  <c:v>0.59307606229480336</c:v>
                </c:pt>
                <c:pt idx="252">
                  <c:v>0.57081872408677237</c:v>
                </c:pt>
                <c:pt idx="253">
                  <c:v>0.56918571267086104</c:v>
                </c:pt>
                <c:pt idx="254">
                  <c:v>0.59159178625517295</c:v>
                </c:pt>
                <c:pt idx="255">
                  <c:v>0.609187176389694</c:v>
                </c:pt>
                <c:pt idx="256">
                  <c:v>0.64290696435840244</c:v>
                </c:pt>
                <c:pt idx="257">
                  <c:v>0.64444585436997404</c:v>
                </c:pt>
                <c:pt idx="258">
                  <c:v>0.57462659690712525</c:v>
                </c:pt>
                <c:pt idx="259">
                  <c:v>0.58839012644237887</c:v>
                </c:pt>
                <c:pt idx="260">
                  <c:v>0.60628799417481793</c:v>
                </c:pt>
                <c:pt idx="261">
                  <c:v>0.61033048636949561</c:v>
                </c:pt>
                <c:pt idx="262">
                  <c:v>0.58591983078776699</c:v>
                </c:pt>
                <c:pt idx="263">
                  <c:v>0.58493308300886193</c:v>
                </c:pt>
                <c:pt idx="264">
                  <c:v>0.57885553735085937</c:v>
                </c:pt>
                <c:pt idx="265">
                  <c:v>0.58103103615711094</c:v>
                </c:pt>
                <c:pt idx="266">
                  <c:v>0.59172749401509372</c:v>
                </c:pt>
                <c:pt idx="267">
                  <c:v>0.57643607774955863</c:v>
                </c:pt>
                <c:pt idx="268">
                  <c:v>0.58123107644804195</c:v>
                </c:pt>
                <c:pt idx="269">
                  <c:v>0.58799158837948584</c:v>
                </c:pt>
                <c:pt idx="270">
                  <c:v>0.56811144128975555</c:v>
                </c:pt>
                <c:pt idx="271">
                  <c:v>0.54626081262001824</c:v>
                </c:pt>
                <c:pt idx="272">
                  <c:v>0.52600753681095314</c:v>
                </c:pt>
                <c:pt idx="273">
                  <c:v>0.54253381501232945</c:v>
                </c:pt>
                <c:pt idx="274">
                  <c:v>0.53851421575750602</c:v>
                </c:pt>
                <c:pt idx="275">
                  <c:v>0.53768971619832118</c:v>
                </c:pt>
                <c:pt idx="276">
                  <c:v>0.54222654930901448</c:v>
                </c:pt>
                <c:pt idx="277">
                  <c:v>0.55552827926787995</c:v>
                </c:pt>
                <c:pt idx="278">
                  <c:v>0.54284786547258157</c:v>
                </c:pt>
                <c:pt idx="279">
                  <c:v>0.51571588787764122</c:v>
                </c:pt>
                <c:pt idx="280">
                  <c:v>0.53830222121623017</c:v>
                </c:pt>
                <c:pt idx="281">
                  <c:v>0.54664413863990013</c:v>
                </c:pt>
                <c:pt idx="282">
                  <c:v>0.55440344509304107</c:v>
                </c:pt>
                <c:pt idx="283">
                  <c:v>0.58622262418444437</c:v>
                </c:pt>
                <c:pt idx="284">
                  <c:v>0.53182280012934147</c:v>
                </c:pt>
                <c:pt idx="285">
                  <c:v>0.5551556701045649</c:v>
                </c:pt>
                <c:pt idx="286">
                  <c:v>0.56613940927558626</c:v>
                </c:pt>
                <c:pt idx="287">
                  <c:v>0.55326593415609793</c:v>
                </c:pt>
                <c:pt idx="288">
                  <c:v>0.54347100061499298</c:v>
                </c:pt>
                <c:pt idx="289">
                  <c:v>0.66802599124423612</c:v>
                </c:pt>
                <c:pt idx="290">
                  <c:v>0.60438438707683118</c:v>
                </c:pt>
                <c:pt idx="291">
                  <c:v>0.6449247700015901</c:v>
                </c:pt>
                <c:pt idx="292">
                  <c:v>0.63111160348937267</c:v>
                </c:pt>
                <c:pt idx="293">
                  <c:v>0.5983193185341763</c:v>
                </c:pt>
                <c:pt idx="294">
                  <c:v>0.58426238178419798</c:v>
                </c:pt>
                <c:pt idx="295">
                  <c:v>0.58576314123037243</c:v>
                </c:pt>
                <c:pt idx="296">
                  <c:v>0.54872876425468409</c:v>
                </c:pt>
                <c:pt idx="297">
                  <c:v>0.55758708355973163</c:v>
                </c:pt>
                <c:pt idx="298">
                  <c:v>0.55683329742262633</c:v>
                </c:pt>
                <c:pt idx="299">
                  <c:v>0.56911906092265196</c:v>
                </c:pt>
                <c:pt idx="300">
                  <c:v>0.57985612694487032</c:v>
                </c:pt>
                <c:pt idx="301">
                  <c:v>0.60730258225402667</c:v>
                </c:pt>
                <c:pt idx="302">
                  <c:v>0.58108014971603894</c:v>
                </c:pt>
                <c:pt idx="303">
                  <c:v>0.60427120694548808</c:v>
                </c:pt>
                <c:pt idx="304">
                  <c:v>0.61679849713384072</c:v>
                </c:pt>
                <c:pt idx="305">
                  <c:v>0.62720660202057676</c:v>
                </c:pt>
                <c:pt idx="306">
                  <c:v>0.59197401495028712</c:v>
                </c:pt>
                <c:pt idx="307">
                  <c:v>0.57393313241144694</c:v>
                </c:pt>
                <c:pt idx="308">
                  <c:v>0.57730514404301747</c:v>
                </c:pt>
                <c:pt idx="309">
                  <c:v>0.60080537808394752</c:v>
                </c:pt>
                <c:pt idx="310">
                  <c:v>0.6008494792644149</c:v>
                </c:pt>
                <c:pt idx="311">
                  <c:v>0.61531237281375195</c:v>
                </c:pt>
                <c:pt idx="312">
                  <c:v>0.58907427154504455</c:v>
                </c:pt>
                <c:pt idx="313">
                  <c:v>0.56847763693687781</c:v>
                </c:pt>
                <c:pt idx="314">
                  <c:v>0.60154765730600479</c:v>
                </c:pt>
                <c:pt idx="315">
                  <c:v>0.55232635475997938</c:v>
                </c:pt>
                <c:pt idx="316">
                  <c:v>0.54012652334138878</c:v>
                </c:pt>
                <c:pt idx="317">
                  <c:v>0.54545285768125518</c:v>
                </c:pt>
                <c:pt idx="318">
                  <c:v>0.54931094615240483</c:v>
                </c:pt>
                <c:pt idx="319">
                  <c:v>0.55556151704678536</c:v>
                </c:pt>
                <c:pt idx="320">
                  <c:v>0.55248242347914578</c:v>
                </c:pt>
                <c:pt idx="321">
                  <c:v>0.58120471036691002</c:v>
                </c:pt>
                <c:pt idx="322">
                  <c:v>0.57221843718956689</c:v>
                </c:pt>
                <c:pt idx="323">
                  <c:v>0.53858697290290736</c:v>
                </c:pt>
                <c:pt idx="324">
                  <c:v>0.54883775767814924</c:v>
                </c:pt>
                <c:pt idx="325">
                  <c:v>0.54160143517345083</c:v>
                </c:pt>
                <c:pt idx="326">
                  <c:v>0.53943114004359627</c:v>
                </c:pt>
                <c:pt idx="327">
                  <c:v>0.52867862884978345</c:v>
                </c:pt>
                <c:pt idx="328">
                  <c:v>0.53015090547079036</c:v>
                </c:pt>
                <c:pt idx="329">
                  <c:v>0.51168996750831719</c:v>
                </c:pt>
                <c:pt idx="330">
                  <c:v>0.48700428251568556</c:v>
                </c:pt>
                <c:pt idx="331">
                  <c:v>0.50418762538734851</c:v>
                </c:pt>
                <c:pt idx="332">
                  <c:v>0.50461114842515098</c:v>
                </c:pt>
                <c:pt idx="333">
                  <c:v>0.48181765724923353</c:v>
                </c:pt>
                <c:pt idx="334">
                  <c:v>0.47585612595105736</c:v>
                </c:pt>
                <c:pt idx="335">
                  <c:v>0.4617450393478873</c:v>
                </c:pt>
                <c:pt idx="336">
                  <c:v>0.46787852488228104</c:v>
                </c:pt>
                <c:pt idx="337">
                  <c:v>0.46513927740774846</c:v>
                </c:pt>
                <c:pt idx="338">
                  <c:v>0.46579053209515331</c:v>
                </c:pt>
                <c:pt idx="339">
                  <c:v>0.4556363348205319</c:v>
                </c:pt>
                <c:pt idx="340">
                  <c:v>0.45664338696893353</c:v>
                </c:pt>
                <c:pt idx="341">
                  <c:v>0.45976994322584758</c:v>
                </c:pt>
                <c:pt idx="342">
                  <c:v>0.4752612041293473</c:v>
                </c:pt>
                <c:pt idx="343">
                  <c:v>0.48015391614761688</c:v>
                </c:pt>
                <c:pt idx="344">
                  <c:v>0.48887792372166367</c:v>
                </c:pt>
                <c:pt idx="345">
                  <c:v>0.4787669444070124</c:v>
                </c:pt>
                <c:pt idx="346">
                  <c:v>0.46496391348177796</c:v>
                </c:pt>
                <c:pt idx="347">
                  <c:v>0.43934239869450153</c:v>
                </c:pt>
                <c:pt idx="348">
                  <c:v>0.44955481859021557</c:v>
                </c:pt>
                <c:pt idx="349">
                  <c:v>0.43578275025912933</c:v>
                </c:pt>
                <c:pt idx="350">
                  <c:v>0.42218428428568638</c:v>
                </c:pt>
                <c:pt idx="351">
                  <c:v>0.45304990353361219</c:v>
                </c:pt>
                <c:pt idx="352">
                  <c:v>0.42308973454452781</c:v>
                </c:pt>
                <c:pt idx="353">
                  <c:v>0.42055109612422431</c:v>
                </c:pt>
                <c:pt idx="354">
                  <c:v>0.45440719062839779</c:v>
                </c:pt>
                <c:pt idx="355">
                  <c:v>0.42493372305098293</c:v>
                </c:pt>
                <c:pt idx="356">
                  <c:v>0.40067533543065709</c:v>
                </c:pt>
                <c:pt idx="357">
                  <c:v>0.38341959290981248</c:v>
                </c:pt>
                <c:pt idx="358">
                  <c:v>0.41378637719979988</c:v>
                </c:pt>
                <c:pt idx="359">
                  <c:v>0.48439941428925387</c:v>
                </c:pt>
                <c:pt idx="360">
                  <c:v>0.49520691945301182</c:v>
                </c:pt>
                <c:pt idx="361">
                  <c:v>0.56221068262034879</c:v>
                </c:pt>
                <c:pt idx="362">
                  <c:v>0.55613611062051604</c:v>
                </c:pt>
                <c:pt idx="363">
                  <c:v>0.60201066805432069</c:v>
                </c:pt>
                <c:pt idx="364">
                  <c:v>0.58698904133182728</c:v>
                </c:pt>
                <c:pt idx="365">
                  <c:v>0.53334323969663888</c:v>
                </c:pt>
                <c:pt idx="366">
                  <c:v>0.56907965251815584</c:v>
                </c:pt>
                <c:pt idx="367">
                  <c:v>0.57826661237503874</c:v>
                </c:pt>
                <c:pt idx="368">
                  <c:v>0.55258617031951862</c:v>
                </c:pt>
                <c:pt idx="369">
                  <c:v>0.56717108387141968</c:v>
                </c:pt>
                <c:pt idx="370">
                  <c:v>0.54347469714028573</c:v>
                </c:pt>
                <c:pt idx="371">
                  <c:v>0.54367545967785658</c:v>
                </c:pt>
                <c:pt idx="372">
                  <c:v>0.51196172601740586</c:v>
                </c:pt>
                <c:pt idx="373">
                  <c:v>0.48949060626604762</c:v>
                </c:pt>
                <c:pt idx="374">
                  <c:v>0.50475330844779653</c:v>
                </c:pt>
                <c:pt idx="375">
                  <c:v>0.53568580196976701</c:v>
                </c:pt>
                <c:pt idx="376">
                  <c:v>0.53289939310816048</c:v>
                </c:pt>
                <c:pt idx="377">
                  <c:v>0.52510246830750995</c:v>
                </c:pt>
                <c:pt idx="378">
                  <c:v>0.52203774659110813</c:v>
                </c:pt>
                <c:pt idx="379">
                  <c:v>0.49311919289320549</c:v>
                </c:pt>
                <c:pt idx="380">
                  <c:v>0.47752237430522659</c:v>
                </c:pt>
                <c:pt idx="381">
                  <c:v>0.51446248661168203</c:v>
                </c:pt>
                <c:pt idx="382">
                  <c:v>0.5144944073960398</c:v>
                </c:pt>
                <c:pt idx="383">
                  <c:v>0.51609664398687127</c:v>
                </c:pt>
                <c:pt idx="384">
                  <c:v>0.50462706800390456</c:v>
                </c:pt>
                <c:pt idx="385">
                  <c:v>0.49251289074525317</c:v>
                </c:pt>
                <c:pt idx="386">
                  <c:v>0.49285069118560326</c:v>
                </c:pt>
                <c:pt idx="387">
                  <c:v>0.4887472357234004</c:v>
                </c:pt>
                <c:pt idx="388">
                  <c:v>0.50285370751661429</c:v>
                </c:pt>
                <c:pt idx="389">
                  <c:v>0.4999257685508105</c:v>
                </c:pt>
                <c:pt idx="390">
                  <c:v>0.52311081548863092</c:v>
                </c:pt>
                <c:pt idx="391">
                  <c:v>0.52171061578812616</c:v>
                </c:pt>
                <c:pt idx="392">
                  <c:v>0.51566003449606812</c:v>
                </c:pt>
                <c:pt idx="393">
                  <c:v>0.49851608470401887</c:v>
                </c:pt>
                <c:pt idx="394">
                  <c:v>0.5022397017828415</c:v>
                </c:pt>
                <c:pt idx="395">
                  <c:v>0.48984019064700396</c:v>
                </c:pt>
                <c:pt idx="396">
                  <c:v>0.50439347295624803</c:v>
                </c:pt>
                <c:pt idx="397">
                  <c:v>0.49071985651859656</c:v>
                </c:pt>
                <c:pt idx="398">
                  <c:v>0.48721887685363069</c:v>
                </c:pt>
                <c:pt idx="399">
                  <c:v>0.46178367569181844</c:v>
                </c:pt>
                <c:pt idx="400">
                  <c:v>0.45060870126081193</c:v>
                </c:pt>
                <c:pt idx="401">
                  <c:v>0.4600484165549471</c:v>
                </c:pt>
                <c:pt idx="402">
                  <c:v>0.43626899058550128</c:v>
                </c:pt>
                <c:pt idx="403">
                  <c:v>0.42315323229869567</c:v>
                </c:pt>
                <c:pt idx="404">
                  <c:v>0.41597154997261021</c:v>
                </c:pt>
                <c:pt idx="405">
                  <c:v>0.40852116122573601</c:v>
                </c:pt>
                <c:pt idx="406">
                  <c:v>0.40444691105968589</c:v>
                </c:pt>
                <c:pt idx="407">
                  <c:v>0.40928161468826013</c:v>
                </c:pt>
                <c:pt idx="408">
                  <c:v>0.42896669862103459</c:v>
                </c:pt>
                <c:pt idx="409">
                  <c:v>0.44133902907302974</c:v>
                </c:pt>
                <c:pt idx="410">
                  <c:v>0.46836625994569736</c:v>
                </c:pt>
                <c:pt idx="411">
                  <c:v>0.47243441161317123</c:v>
                </c:pt>
                <c:pt idx="412">
                  <c:v>0.52051730000517527</c:v>
                </c:pt>
                <c:pt idx="413">
                  <c:v>0.51702079990253214</c:v>
                </c:pt>
                <c:pt idx="414">
                  <c:v>0.52470146649692573</c:v>
                </c:pt>
                <c:pt idx="415">
                  <c:v>0.59476671689447669</c:v>
                </c:pt>
                <c:pt idx="416">
                  <c:v>0.57209069023626269</c:v>
                </c:pt>
                <c:pt idx="417">
                  <c:v>0.57082097149008038</c:v>
                </c:pt>
                <c:pt idx="418">
                  <c:v>0.62673312115546831</c:v>
                </c:pt>
                <c:pt idx="419">
                  <c:v>0.59504462305246464</c:v>
                </c:pt>
                <c:pt idx="420">
                  <c:v>0.57226119586746071</c:v>
                </c:pt>
                <c:pt idx="421">
                  <c:v>0.58339320982354481</c:v>
                </c:pt>
                <c:pt idx="422">
                  <c:v>0.57246457953266627</c:v>
                </c:pt>
                <c:pt idx="423">
                  <c:v>0.5735476527950798</c:v>
                </c:pt>
                <c:pt idx="424">
                  <c:v>0.56361985918210178</c:v>
                </c:pt>
                <c:pt idx="425">
                  <c:v>0.55425447829135721</c:v>
                </c:pt>
                <c:pt idx="426">
                  <c:v>0.56626533273487534</c:v>
                </c:pt>
                <c:pt idx="427">
                  <c:v>0.57469882231600811</c:v>
                </c:pt>
                <c:pt idx="428">
                  <c:v>0.59685696469170801</c:v>
                </c:pt>
                <c:pt idx="429">
                  <c:v>0.58529480210442331</c:v>
                </c:pt>
                <c:pt idx="430">
                  <c:v>0.55166329165489192</c:v>
                </c:pt>
                <c:pt idx="431">
                  <c:v>0.57682984942410387</c:v>
                </c:pt>
                <c:pt idx="432">
                  <c:v>0.58854420554316711</c:v>
                </c:pt>
                <c:pt idx="433">
                  <c:v>0.59003370385620546</c:v>
                </c:pt>
                <c:pt idx="434">
                  <c:v>0.59061789420292032</c:v>
                </c:pt>
                <c:pt idx="435">
                  <c:v>0.58881092542004387</c:v>
                </c:pt>
                <c:pt idx="436">
                  <c:v>0.58343354169006079</c:v>
                </c:pt>
                <c:pt idx="437">
                  <c:v>0.59400902962618163</c:v>
                </c:pt>
                <c:pt idx="438">
                  <c:v>0.54092707559583519</c:v>
                </c:pt>
                <c:pt idx="439">
                  <c:v>0.54085456985999869</c:v>
                </c:pt>
                <c:pt idx="440">
                  <c:v>0.51085302958838563</c:v>
                </c:pt>
                <c:pt idx="441">
                  <c:v>0.49909032749701171</c:v>
                </c:pt>
                <c:pt idx="442">
                  <c:v>0.5217952228308812</c:v>
                </c:pt>
                <c:pt idx="443">
                  <c:v>0.52072378333650493</c:v>
                </c:pt>
                <c:pt idx="444">
                  <c:v>0.52089421088746723</c:v>
                </c:pt>
                <c:pt idx="445">
                  <c:v>0.50793857298241829</c:v>
                </c:pt>
                <c:pt idx="446">
                  <c:v>0.49530149996848077</c:v>
                </c:pt>
                <c:pt idx="447">
                  <c:v>0.50333310950397236</c:v>
                </c:pt>
                <c:pt idx="448">
                  <c:v>0.52510147869055734</c:v>
                </c:pt>
                <c:pt idx="449">
                  <c:v>0.49169736716049861</c:v>
                </c:pt>
                <c:pt idx="450">
                  <c:v>0.48686858727124327</c:v>
                </c:pt>
                <c:pt idx="451">
                  <c:v>0.47808223867667554</c:v>
                </c:pt>
                <c:pt idx="452">
                  <c:v>0.48219585024320355</c:v>
                </c:pt>
                <c:pt idx="453">
                  <c:v>0.44423647218809142</c:v>
                </c:pt>
                <c:pt idx="454">
                  <c:v>0.46081547971224168</c:v>
                </c:pt>
                <c:pt idx="455">
                  <c:v>0.4366395320639353</c:v>
                </c:pt>
                <c:pt idx="456">
                  <c:v>0.42405785498431692</c:v>
                </c:pt>
                <c:pt idx="457">
                  <c:v>0.44071326992143373</c:v>
                </c:pt>
                <c:pt idx="458">
                  <c:v>0.45961089428240554</c:v>
                </c:pt>
                <c:pt idx="459">
                  <c:v>0.45210525107523891</c:v>
                </c:pt>
                <c:pt idx="460">
                  <c:v>0.51264198671793981</c:v>
                </c:pt>
                <c:pt idx="461">
                  <c:v>0.51216339060047511</c:v>
                </c:pt>
                <c:pt idx="462">
                  <c:v>0.51749649917501439</c:v>
                </c:pt>
                <c:pt idx="463">
                  <c:v>0.48432742019185049</c:v>
                </c:pt>
                <c:pt idx="464">
                  <c:v>0.49475650738169591</c:v>
                </c:pt>
                <c:pt idx="465">
                  <c:v>0.49499731056797108</c:v>
                </c:pt>
                <c:pt idx="466">
                  <c:v>0.49593417501225251</c:v>
                </c:pt>
                <c:pt idx="467">
                  <c:v>0.49303394893673375</c:v>
                </c:pt>
                <c:pt idx="468">
                  <c:v>0.49608350997491407</c:v>
                </c:pt>
                <c:pt idx="469">
                  <c:v>0.48363808280859638</c:v>
                </c:pt>
                <c:pt idx="470">
                  <c:v>0.47631937822669418</c:v>
                </c:pt>
                <c:pt idx="471">
                  <c:v>0.45662199964854311</c:v>
                </c:pt>
                <c:pt idx="472">
                  <c:v>0.46188378729788576</c:v>
                </c:pt>
                <c:pt idx="473">
                  <c:v>0.47175964983637292</c:v>
                </c:pt>
                <c:pt idx="474">
                  <c:v>0.46678152660700084</c:v>
                </c:pt>
                <c:pt idx="475">
                  <c:v>0.49089819045068722</c:v>
                </c:pt>
                <c:pt idx="476">
                  <c:v>0.47933394279573172</c:v>
                </c:pt>
                <c:pt idx="477">
                  <c:v>0.46144247903078245</c:v>
                </c:pt>
                <c:pt idx="478">
                  <c:v>0.44552463577702461</c:v>
                </c:pt>
                <c:pt idx="479">
                  <c:v>0.45201993390934886</c:v>
                </c:pt>
                <c:pt idx="480">
                  <c:v>0.43562585393180742</c:v>
                </c:pt>
                <c:pt idx="481">
                  <c:v>0.43345754110883705</c:v>
                </c:pt>
                <c:pt idx="482">
                  <c:v>0.45396226895058878</c:v>
                </c:pt>
                <c:pt idx="483">
                  <c:v>0.44889841897699173</c:v>
                </c:pt>
                <c:pt idx="484">
                  <c:v>0.44767954505876845</c:v>
                </c:pt>
                <c:pt idx="485">
                  <c:v>0.45626933572527628</c:v>
                </c:pt>
                <c:pt idx="486">
                  <c:v>0.43211247107964318</c:v>
                </c:pt>
                <c:pt idx="487">
                  <c:v>0.414684127324913</c:v>
                </c:pt>
                <c:pt idx="488">
                  <c:v>0.398990600158937</c:v>
                </c:pt>
                <c:pt idx="489">
                  <c:v>0.39111055071122564</c:v>
                </c:pt>
                <c:pt idx="490">
                  <c:v>0.40544289721097371</c:v>
                </c:pt>
                <c:pt idx="491">
                  <c:v>0.41692039975410844</c:v>
                </c:pt>
                <c:pt idx="492">
                  <c:v>0.41500722234223131</c:v>
                </c:pt>
                <c:pt idx="493">
                  <c:v>0.42117757812747419</c:v>
                </c:pt>
                <c:pt idx="494">
                  <c:v>0.3964495184651029</c:v>
                </c:pt>
                <c:pt idx="495">
                  <c:v>0.39441749161609796</c:v>
                </c:pt>
                <c:pt idx="496">
                  <c:v>0.38259261603458966</c:v>
                </c:pt>
                <c:pt idx="497">
                  <c:v>0.39882639619905258</c:v>
                </c:pt>
                <c:pt idx="498">
                  <c:v>0.40314376447200223</c:v>
                </c:pt>
                <c:pt idx="499">
                  <c:v>0.39210022654257914</c:v>
                </c:pt>
              </c:numCache>
            </c:numRef>
          </c:val>
          <c:smooth val="0"/>
          <c:extLst>
            <c:ext xmlns:c16="http://schemas.microsoft.com/office/drawing/2014/chart" uri="{C3380CC4-5D6E-409C-BE32-E72D297353CC}">
              <c16:uniqueId val="{00000000-0762-425E-B338-B7B263E938D9}"/>
            </c:ext>
          </c:extLst>
        </c:ser>
        <c:dLbls>
          <c:showLegendKey val="0"/>
          <c:showVal val="0"/>
          <c:showCatName val="0"/>
          <c:showSerName val="0"/>
          <c:showPercent val="0"/>
          <c:showBubbleSize val="0"/>
        </c:dLbls>
        <c:smooth val="0"/>
        <c:axId val="270583647"/>
        <c:axId val="270582687"/>
      </c:lineChart>
      <c:dateAx>
        <c:axId val="270583647"/>
        <c:scaling>
          <c:orientation val="minMax"/>
        </c:scaling>
        <c:delete val="0"/>
        <c:axPos val="b"/>
        <c:numFmt formatCode="m/d/yyyy"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2687"/>
        <c:crosses val="autoZero"/>
        <c:auto val="1"/>
        <c:lblOffset val="100"/>
        <c:baseTimeUnit val="days"/>
      </c:dateAx>
      <c:valAx>
        <c:axId val="270582687"/>
        <c:scaling>
          <c:orientation val="minMax"/>
          <c:max val="0.8"/>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70583647"/>
        <c:crosses val="autoZero"/>
        <c:crossBetween val="between"/>
        <c:majorUnit val="5.000000000000001E-2"/>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BBAR/GGAL</a:t>
            </a:r>
          </a:p>
        </c:rich>
      </c:tx>
      <c:overlay val="1"/>
    </c:title>
    <c:autoTitleDeleted val="0"/>
    <c:plotArea>
      <c:layout>
        <c:manualLayout>
          <c:layoutTarget val="inner"/>
          <c:xMode val="edge"/>
          <c:yMode val="edge"/>
          <c:x val="0.12529133858267716"/>
          <c:y val="0.14862277631962673"/>
          <c:w val="0.82027515310586174"/>
          <c:h val="0.59389581510644507"/>
        </c:manualLayout>
      </c:layout>
      <c:lineChart>
        <c:grouping val="standard"/>
        <c:varyColors val="0"/>
        <c:ser>
          <c:idx val="0"/>
          <c:order val="0"/>
          <c:tx>
            <c:v>FRAN/GGAL</c:v>
          </c:tx>
          <c:spPr>
            <a:ln w="12700"/>
          </c:spPr>
          <c:marker>
            <c:symbol val="picture"/>
            <c:spPr>
              <a:ln w="9525">
                <a:noFill/>
              </a:ln>
            </c:spPr>
          </c:marker>
          <c:trendline>
            <c:spPr>
              <a:ln>
                <a:solidFill>
                  <a:srgbClr val="FF0000"/>
                </a:solidFill>
              </a:ln>
            </c:spPr>
            <c:trendlineType val="movingAvg"/>
            <c:period val="52"/>
            <c:dispRSqr val="0"/>
            <c:dispEq val="0"/>
          </c:trendline>
          <c:trendline>
            <c:trendlineType val="linear"/>
            <c:dispRSqr val="0"/>
            <c:dispEq val="0"/>
          </c:trendline>
          <c:cat>
            <c:numRef>
              <c:f>PBV!$A$78:$A$10735</c:f>
              <c:numCache>
                <c:formatCode>m/d/yyyy</c:formatCode>
                <c:ptCount val="10658"/>
                <c:pt idx="0">
                  <c:v>37708</c:v>
                </c:pt>
                <c:pt idx="1">
                  <c:v>37715</c:v>
                </c:pt>
                <c:pt idx="2">
                  <c:v>37722</c:v>
                </c:pt>
                <c:pt idx="3">
                  <c:v>37729</c:v>
                </c:pt>
                <c:pt idx="4">
                  <c:v>37736</c:v>
                </c:pt>
                <c:pt idx="5">
                  <c:v>37743</c:v>
                </c:pt>
                <c:pt idx="6">
                  <c:v>37750</c:v>
                </c:pt>
                <c:pt idx="7">
                  <c:v>37757</c:v>
                </c:pt>
                <c:pt idx="8">
                  <c:v>37764</c:v>
                </c:pt>
                <c:pt idx="9">
                  <c:v>37771</c:v>
                </c:pt>
                <c:pt idx="10">
                  <c:v>37778</c:v>
                </c:pt>
                <c:pt idx="11">
                  <c:v>37785</c:v>
                </c:pt>
                <c:pt idx="12">
                  <c:v>37792</c:v>
                </c:pt>
                <c:pt idx="13">
                  <c:v>37799</c:v>
                </c:pt>
                <c:pt idx="14">
                  <c:v>37806</c:v>
                </c:pt>
                <c:pt idx="15">
                  <c:v>37813</c:v>
                </c:pt>
                <c:pt idx="16">
                  <c:v>37820</c:v>
                </c:pt>
                <c:pt idx="17">
                  <c:v>37827</c:v>
                </c:pt>
                <c:pt idx="18">
                  <c:v>37834</c:v>
                </c:pt>
                <c:pt idx="19">
                  <c:v>37841</c:v>
                </c:pt>
                <c:pt idx="20">
                  <c:v>37848</c:v>
                </c:pt>
                <c:pt idx="21">
                  <c:v>37855</c:v>
                </c:pt>
                <c:pt idx="22">
                  <c:v>37862</c:v>
                </c:pt>
                <c:pt idx="23">
                  <c:v>37869</c:v>
                </c:pt>
                <c:pt idx="24">
                  <c:v>37876</c:v>
                </c:pt>
                <c:pt idx="25">
                  <c:v>37883</c:v>
                </c:pt>
                <c:pt idx="26">
                  <c:v>37890</c:v>
                </c:pt>
                <c:pt idx="27">
                  <c:v>37897</c:v>
                </c:pt>
                <c:pt idx="28">
                  <c:v>37904</c:v>
                </c:pt>
                <c:pt idx="29">
                  <c:v>37911</c:v>
                </c:pt>
                <c:pt idx="30">
                  <c:v>37918</c:v>
                </c:pt>
                <c:pt idx="31">
                  <c:v>37925</c:v>
                </c:pt>
                <c:pt idx="32">
                  <c:v>37932</c:v>
                </c:pt>
                <c:pt idx="33">
                  <c:v>37939</c:v>
                </c:pt>
                <c:pt idx="34">
                  <c:v>37946</c:v>
                </c:pt>
                <c:pt idx="35">
                  <c:v>37953</c:v>
                </c:pt>
                <c:pt idx="36">
                  <c:v>37960</c:v>
                </c:pt>
                <c:pt idx="37">
                  <c:v>37967</c:v>
                </c:pt>
                <c:pt idx="38">
                  <c:v>37974</c:v>
                </c:pt>
                <c:pt idx="39">
                  <c:v>37981</c:v>
                </c:pt>
                <c:pt idx="40">
                  <c:v>37988</c:v>
                </c:pt>
                <c:pt idx="41">
                  <c:v>37995</c:v>
                </c:pt>
                <c:pt idx="42">
                  <c:v>38002</c:v>
                </c:pt>
                <c:pt idx="43">
                  <c:v>38009</c:v>
                </c:pt>
                <c:pt idx="44">
                  <c:v>38016</c:v>
                </c:pt>
                <c:pt idx="45">
                  <c:v>38023</c:v>
                </c:pt>
                <c:pt idx="46">
                  <c:v>38030</c:v>
                </c:pt>
                <c:pt idx="47">
                  <c:v>38037</c:v>
                </c:pt>
                <c:pt idx="48">
                  <c:v>38044</c:v>
                </c:pt>
                <c:pt idx="49">
                  <c:v>38051</c:v>
                </c:pt>
                <c:pt idx="50">
                  <c:v>38058</c:v>
                </c:pt>
                <c:pt idx="51">
                  <c:v>38065</c:v>
                </c:pt>
                <c:pt idx="52">
                  <c:v>38072</c:v>
                </c:pt>
                <c:pt idx="53">
                  <c:v>38079</c:v>
                </c:pt>
                <c:pt idx="54">
                  <c:v>38086</c:v>
                </c:pt>
                <c:pt idx="55">
                  <c:v>38093</c:v>
                </c:pt>
                <c:pt idx="56">
                  <c:v>38100</c:v>
                </c:pt>
                <c:pt idx="57">
                  <c:v>38107</c:v>
                </c:pt>
                <c:pt idx="58">
                  <c:v>38114</c:v>
                </c:pt>
                <c:pt idx="59">
                  <c:v>38121</c:v>
                </c:pt>
                <c:pt idx="60">
                  <c:v>38128</c:v>
                </c:pt>
                <c:pt idx="61">
                  <c:v>38135</c:v>
                </c:pt>
                <c:pt idx="62">
                  <c:v>38142</c:v>
                </c:pt>
                <c:pt idx="63">
                  <c:v>38149</c:v>
                </c:pt>
                <c:pt idx="64">
                  <c:v>38156</c:v>
                </c:pt>
                <c:pt idx="65">
                  <c:v>38163</c:v>
                </c:pt>
                <c:pt idx="66">
                  <c:v>38170</c:v>
                </c:pt>
                <c:pt idx="67">
                  <c:v>38177</c:v>
                </c:pt>
                <c:pt idx="68">
                  <c:v>38184</c:v>
                </c:pt>
                <c:pt idx="69">
                  <c:v>38191</c:v>
                </c:pt>
                <c:pt idx="70">
                  <c:v>38198</c:v>
                </c:pt>
                <c:pt idx="71">
                  <c:v>38205</c:v>
                </c:pt>
                <c:pt idx="72">
                  <c:v>38212</c:v>
                </c:pt>
                <c:pt idx="73">
                  <c:v>38219</c:v>
                </c:pt>
                <c:pt idx="74">
                  <c:v>38226</c:v>
                </c:pt>
                <c:pt idx="75">
                  <c:v>38233</c:v>
                </c:pt>
                <c:pt idx="76">
                  <c:v>38240</c:v>
                </c:pt>
                <c:pt idx="77">
                  <c:v>38247</c:v>
                </c:pt>
                <c:pt idx="78">
                  <c:v>38254</c:v>
                </c:pt>
                <c:pt idx="79">
                  <c:v>38261</c:v>
                </c:pt>
                <c:pt idx="80">
                  <c:v>38268</c:v>
                </c:pt>
                <c:pt idx="81">
                  <c:v>38275</c:v>
                </c:pt>
                <c:pt idx="82">
                  <c:v>38282</c:v>
                </c:pt>
                <c:pt idx="83">
                  <c:v>38289</c:v>
                </c:pt>
                <c:pt idx="84">
                  <c:v>38296</c:v>
                </c:pt>
                <c:pt idx="85">
                  <c:v>38303</c:v>
                </c:pt>
                <c:pt idx="86">
                  <c:v>38310</c:v>
                </c:pt>
                <c:pt idx="87">
                  <c:v>38317</c:v>
                </c:pt>
                <c:pt idx="88">
                  <c:v>38324</c:v>
                </c:pt>
                <c:pt idx="89">
                  <c:v>38331</c:v>
                </c:pt>
                <c:pt idx="90">
                  <c:v>38338</c:v>
                </c:pt>
                <c:pt idx="91">
                  <c:v>38345</c:v>
                </c:pt>
                <c:pt idx="92">
                  <c:v>38352</c:v>
                </c:pt>
                <c:pt idx="93">
                  <c:v>38359</c:v>
                </c:pt>
                <c:pt idx="94">
                  <c:v>38366</c:v>
                </c:pt>
                <c:pt idx="95">
                  <c:v>38373</c:v>
                </c:pt>
                <c:pt idx="96">
                  <c:v>38380</c:v>
                </c:pt>
                <c:pt idx="97">
                  <c:v>38387</c:v>
                </c:pt>
                <c:pt idx="98">
                  <c:v>38394</c:v>
                </c:pt>
                <c:pt idx="99">
                  <c:v>38401</c:v>
                </c:pt>
                <c:pt idx="100">
                  <c:v>38408</c:v>
                </c:pt>
                <c:pt idx="101">
                  <c:v>38415</c:v>
                </c:pt>
                <c:pt idx="102">
                  <c:v>38422</c:v>
                </c:pt>
                <c:pt idx="103">
                  <c:v>38429</c:v>
                </c:pt>
                <c:pt idx="104">
                  <c:v>38436</c:v>
                </c:pt>
                <c:pt idx="105">
                  <c:v>38443</c:v>
                </c:pt>
                <c:pt idx="106">
                  <c:v>38450</c:v>
                </c:pt>
                <c:pt idx="107">
                  <c:v>38457</c:v>
                </c:pt>
                <c:pt idx="108">
                  <c:v>38464</c:v>
                </c:pt>
                <c:pt idx="109">
                  <c:v>38471</c:v>
                </c:pt>
                <c:pt idx="110">
                  <c:v>38478</c:v>
                </c:pt>
                <c:pt idx="111">
                  <c:v>38485</c:v>
                </c:pt>
                <c:pt idx="112">
                  <c:v>38492</c:v>
                </c:pt>
                <c:pt idx="113">
                  <c:v>38499</c:v>
                </c:pt>
                <c:pt idx="114">
                  <c:v>38506</c:v>
                </c:pt>
                <c:pt idx="115">
                  <c:v>38513</c:v>
                </c:pt>
                <c:pt idx="116">
                  <c:v>38520</c:v>
                </c:pt>
                <c:pt idx="117">
                  <c:v>38527</c:v>
                </c:pt>
                <c:pt idx="118">
                  <c:v>38534</c:v>
                </c:pt>
                <c:pt idx="119">
                  <c:v>38541</c:v>
                </c:pt>
                <c:pt idx="120">
                  <c:v>38548</c:v>
                </c:pt>
                <c:pt idx="121">
                  <c:v>38555</c:v>
                </c:pt>
                <c:pt idx="122">
                  <c:v>38562</c:v>
                </c:pt>
                <c:pt idx="123">
                  <c:v>38569</c:v>
                </c:pt>
                <c:pt idx="124">
                  <c:v>38576</c:v>
                </c:pt>
                <c:pt idx="125">
                  <c:v>38583</c:v>
                </c:pt>
                <c:pt idx="126">
                  <c:v>38590</c:v>
                </c:pt>
                <c:pt idx="127">
                  <c:v>38597</c:v>
                </c:pt>
                <c:pt idx="128">
                  <c:v>38604</c:v>
                </c:pt>
                <c:pt idx="129">
                  <c:v>38611</c:v>
                </c:pt>
                <c:pt idx="130">
                  <c:v>38618</c:v>
                </c:pt>
                <c:pt idx="131">
                  <c:v>38625</c:v>
                </c:pt>
                <c:pt idx="132">
                  <c:v>38632</c:v>
                </c:pt>
                <c:pt idx="133">
                  <c:v>38639</c:v>
                </c:pt>
                <c:pt idx="134">
                  <c:v>38646</c:v>
                </c:pt>
                <c:pt idx="135">
                  <c:v>38653</c:v>
                </c:pt>
                <c:pt idx="136">
                  <c:v>38660</c:v>
                </c:pt>
                <c:pt idx="137">
                  <c:v>38667</c:v>
                </c:pt>
                <c:pt idx="138">
                  <c:v>38674</c:v>
                </c:pt>
                <c:pt idx="139">
                  <c:v>38681</c:v>
                </c:pt>
                <c:pt idx="140">
                  <c:v>38688</c:v>
                </c:pt>
                <c:pt idx="141">
                  <c:v>38695</c:v>
                </c:pt>
                <c:pt idx="142">
                  <c:v>38702</c:v>
                </c:pt>
                <c:pt idx="143">
                  <c:v>38709</c:v>
                </c:pt>
                <c:pt idx="144">
                  <c:v>38716</c:v>
                </c:pt>
                <c:pt idx="145">
                  <c:v>38723</c:v>
                </c:pt>
                <c:pt idx="146">
                  <c:v>38730</c:v>
                </c:pt>
                <c:pt idx="147">
                  <c:v>38737</c:v>
                </c:pt>
                <c:pt idx="148">
                  <c:v>38744</c:v>
                </c:pt>
                <c:pt idx="149">
                  <c:v>38751</c:v>
                </c:pt>
                <c:pt idx="150">
                  <c:v>38758</c:v>
                </c:pt>
                <c:pt idx="151">
                  <c:v>38765</c:v>
                </c:pt>
                <c:pt idx="152">
                  <c:v>38772</c:v>
                </c:pt>
                <c:pt idx="153">
                  <c:v>38779</c:v>
                </c:pt>
                <c:pt idx="154">
                  <c:v>38786</c:v>
                </c:pt>
                <c:pt idx="155">
                  <c:v>38793</c:v>
                </c:pt>
                <c:pt idx="156">
                  <c:v>38800</c:v>
                </c:pt>
                <c:pt idx="157">
                  <c:v>38807</c:v>
                </c:pt>
                <c:pt idx="158">
                  <c:v>38814</c:v>
                </c:pt>
                <c:pt idx="159">
                  <c:v>38821</c:v>
                </c:pt>
                <c:pt idx="160">
                  <c:v>38828</c:v>
                </c:pt>
                <c:pt idx="161">
                  <c:v>38835</c:v>
                </c:pt>
                <c:pt idx="162">
                  <c:v>38842</c:v>
                </c:pt>
                <c:pt idx="163">
                  <c:v>38849</c:v>
                </c:pt>
                <c:pt idx="164">
                  <c:v>38856</c:v>
                </c:pt>
                <c:pt idx="165">
                  <c:v>38863</c:v>
                </c:pt>
                <c:pt idx="166">
                  <c:v>38870</c:v>
                </c:pt>
                <c:pt idx="167">
                  <c:v>38877</c:v>
                </c:pt>
                <c:pt idx="168">
                  <c:v>38884</c:v>
                </c:pt>
                <c:pt idx="169">
                  <c:v>38891</c:v>
                </c:pt>
                <c:pt idx="170">
                  <c:v>38898</c:v>
                </c:pt>
                <c:pt idx="171">
                  <c:v>38905</c:v>
                </c:pt>
                <c:pt idx="172">
                  <c:v>38912</c:v>
                </c:pt>
                <c:pt idx="173">
                  <c:v>38919</c:v>
                </c:pt>
                <c:pt idx="174">
                  <c:v>38926</c:v>
                </c:pt>
                <c:pt idx="175">
                  <c:v>38933</c:v>
                </c:pt>
                <c:pt idx="176">
                  <c:v>38940</c:v>
                </c:pt>
                <c:pt idx="177">
                  <c:v>38947</c:v>
                </c:pt>
                <c:pt idx="178">
                  <c:v>38954</c:v>
                </c:pt>
                <c:pt idx="179">
                  <c:v>38961</c:v>
                </c:pt>
                <c:pt idx="180">
                  <c:v>38968</c:v>
                </c:pt>
                <c:pt idx="181">
                  <c:v>38975</c:v>
                </c:pt>
                <c:pt idx="182">
                  <c:v>38982</c:v>
                </c:pt>
                <c:pt idx="183">
                  <c:v>38989</c:v>
                </c:pt>
                <c:pt idx="184">
                  <c:v>38996</c:v>
                </c:pt>
                <c:pt idx="185">
                  <c:v>39003</c:v>
                </c:pt>
                <c:pt idx="186">
                  <c:v>39010</c:v>
                </c:pt>
                <c:pt idx="187">
                  <c:v>39017</c:v>
                </c:pt>
                <c:pt idx="188">
                  <c:v>39024</c:v>
                </c:pt>
                <c:pt idx="189">
                  <c:v>39031</c:v>
                </c:pt>
                <c:pt idx="190">
                  <c:v>39038</c:v>
                </c:pt>
                <c:pt idx="191">
                  <c:v>39045</c:v>
                </c:pt>
                <c:pt idx="192">
                  <c:v>39052</c:v>
                </c:pt>
                <c:pt idx="193">
                  <c:v>39059</c:v>
                </c:pt>
                <c:pt idx="194">
                  <c:v>39066</c:v>
                </c:pt>
                <c:pt idx="195">
                  <c:v>39073</c:v>
                </c:pt>
                <c:pt idx="196">
                  <c:v>39080</c:v>
                </c:pt>
                <c:pt idx="197">
                  <c:v>39087</c:v>
                </c:pt>
                <c:pt idx="198">
                  <c:v>39094</c:v>
                </c:pt>
                <c:pt idx="199">
                  <c:v>39101</c:v>
                </c:pt>
                <c:pt idx="200">
                  <c:v>39108</c:v>
                </c:pt>
                <c:pt idx="201">
                  <c:v>39115</c:v>
                </c:pt>
                <c:pt idx="202">
                  <c:v>39122</c:v>
                </c:pt>
                <c:pt idx="203">
                  <c:v>39129</c:v>
                </c:pt>
                <c:pt idx="204">
                  <c:v>39136</c:v>
                </c:pt>
                <c:pt idx="205">
                  <c:v>39143</c:v>
                </c:pt>
                <c:pt idx="206">
                  <c:v>39150</c:v>
                </c:pt>
                <c:pt idx="207">
                  <c:v>39157</c:v>
                </c:pt>
                <c:pt idx="208">
                  <c:v>39164</c:v>
                </c:pt>
                <c:pt idx="209">
                  <c:v>39171</c:v>
                </c:pt>
                <c:pt idx="210">
                  <c:v>39178</c:v>
                </c:pt>
                <c:pt idx="211">
                  <c:v>39185</c:v>
                </c:pt>
                <c:pt idx="212">
                  <c:v>39192</c:v>
                </c:pt>
                <c:pt idx="213">
                  <c:v>39199</c:v>
                </c:pt>
                <c:pt idx="214">
                  <c:v>39206</c:v>
                </c:pt>
                <c:pt idx="215">
                  <c:v>39213</c:v>
                </c:pt>
                <c:pt idx="216">
                  <c:v>39220</c:v>
                </c:pt>
                <c:pt idx="217">
                  <c:v>39227</c:v>
                </c:pt>
                <c:pt idx="218">
                  <c:v>39234</c:v>
                </c:pt>
                <c:pt idx="219">
                  <c:v>39241</c:v>
                </c:pt>
                <c:pt idx="220">
                  <c:v>39248</c:v>
                </c:pt>
                <c:pt idx="221">
                  <c:v>39255</c:v>
                </c:pt>
                <c:pt idx="222">
                  <c:v>39262</c:v>
                </c:pt>
                <c:pt idx="223">
                  <c:v>39269</c:v>
                </c:pt>
                <c:pt idx="224">
                  <c:v>39276</c:v>
                </c:pt>
                <c:pt idx="225">
                  <c:v>39283</c:v>
                </c:pt>
                <c:pt idx="226">
                  <c:v>39290</c:v>
                </c:pt>
                <c:pt idx="227">
                  <c:v>39297</c:v>
                </c:pt>
                <c:pt idx="228">
                  <c:v>39304</c:v>
                </c:pt>
                <c:pt idx="229">
                  <c:v>39311</c:v>
                </c:pt>
                <c:pt idx="230">
                  <c:v>39318</c:v>
                </c:pt>
                <c:pt idx="231">
                  <c:v>39325</c:v>
                </c:pt>
                <c:pt idx="232">
                  <c:v>39332</c:v>
                </c:pt>
                <c:pt idx="233">
                  <c:v>39339</c:v>
                </c:pt>
                <c:pt idx="234">
                  <c:v>39346</c:v>
                </c:pt>
                <c:pt idx="235">
                  <c:v>39353</c:v>
                </c:pt>
                <c:pt idx="236">
                  <c:v>39360</c:v>
                </c:pt>
                <c:pt idx="237">
                  <c:v>39367</c:v>
                </c:pt>
                <c:pt idx="238">
                  <c:v>39374</c:v>
                </c:pt>
                <c:pt idx="239">
                  <c:v>39381</c:v>
                </c:pt>
                <c:pt idx="240">
                  <c:v>39388</c:v>
                </c:pt>
                <c:pt idx="241">
                  <c:v>39395</c:v>
                </c:pt>
                <c:pt idx="242">
                  <c:v>39402</c:v>
                </c:pt>
                <c:pt idx="243">
                  <c:v>39409</c:v>
                </c:pt>
                <c:pt idx="244">
                  <c:v>39416</c:v>
                </c:pt>
                <c:pt idx="245">
                  <c:v>39423</c:v>
                </c:pt>
                <c:pt idx="246">
                  <c:v>39430</c:v>
                </c:pt>
                <c:pt idx="247">
                  <c:v>39437</c:v>
                </c:pt>
                <c:pt idx="248">
                  <c:v>39444</c:v>
                </c:pt>
                <c:pt idx="249">
                  <c:v>39451</c:v>
                </c:pt>
                <c:pt idx="250">
                  <c:v>39458</c:v>
                </c:pt>
                <c:pt idx="251">
                  <c:v>39465</c:v>
                </c:pt>
                <c:pt idx="252">
                  <c:v>39472</c:v>
                </c:pt>
                <c:pt idx="253">
                  <c:v>39479</c:v>
                </c:pt>
                <c:pt idx="254">
                  <c:v>39486</c:v>
                </c:pt>
                <c:pt idx="255">
                  <c:v>39493</c:v>
                </c:pt>
                <c:pt idx="256">
                  <c:v>39500</c:v>
                </c:pt>
                <c:pt idx="257">
                  <c:v>39507</c:v>
                </c:pt>
                <c:pt idx="258">
                  <c:v>39514</c:v>
                </c:pt>
                <c:pt idx="259">
                  <c:v>39521</c:v>
                </c:pt>
                <c:pt idx="260">
                  <c:v>39528</c:v>
                </c:pt>
                <c:pt idx="261">
                  <c:v>39535</c:v>
                </c:pt>
                <c:pt idx="262">
                  <c:v>39542</c:v>
                </c:pt>
                <c:pt idx="263">
                  <c:v>39549</c:v>
                </c:pt>
                <c:pt idx="264">
                  <c:v>39556</c:v>
                </c:pt>
                <c:pt idx="265">
                  <c:v>39563</c:v>
                </c:pt>
                <c:pt idx="266">
                  <c:v>39570</c:v>
                </c:pt>
                <c:pt idx="267">
                  <c:v>39577</c:v>
                </c:pt>
                <c:pt idx="268">
                  <c:v>39584</c:v>
                </c:pt>
                <c:pt idx="269">
                  <c:v>39591</c:v>
                </c:pt>
                <c:pt idx="270">
                  <c:v>39598</c:v>
                </c:pt>
                <c:pt idx="271">
                  <c:v>39605</c:v>
                </c:pt>
                <c:pt idx="272">
                  <c:v>39612</c:v>
                </c:pt>
                <c:pt idx="273">
                  <c:v>39619</c:v>
                </c:pt>
                <c:pt idx="274">
                  <c:v>39626</c:v>
                </c:pt>
                <c:pt idx="275">
                  <c:v>39633</c:v>
                </c:pt>
                <c:pt idx="276">
                  <c:v>39640</c:v>
                </c:pt>
                <c:pt idx="277">
                  <c:v>39647</c:v>
                </c:pt>
                <c:pt idx="278">
                  <c:v>39654</c:v>
                </c:pt>
                <c:pt idx="279">
                  <c:v>39661</c:v>
                </c:pt>
                <c:pt idx="280">
                  <c:v>39668</c:v>
                </c:pt>
                <c:pt idx="281">
                  <c:v>39675</c:v>
                </c:pt>
                <c:pt idx="282">
                  <c:v>39682</c:v>
                </c:pt>
                <c:pt idx="283">
                  <c:v>39689</c:v>
                </c:pt>
                <c:pt idx="284">
                  <c:v>39696</c:v>
                </c:pt>
                <c:pt idx="285">
                  <c:v>39703</c:v>
                </c:pt>
                <c:pt idx="286">
                  <c:v>39710</c:v>
                </c:pt>
                <c:pt idx="287">
                  <c:v>39717</c:v>
                </c:pt>
                <c:pt idx="288">
                  <c:v>39724</c:v>
                </c:pt>
                <c:pt idx="289">
                  <c:v>39731</c:v>
                </c:pt>
                <c:pt idx="290">
                  <c:v>39738</c:v>
                </c:pt>
                <c:pt idx="291">
                  <c:v>39745</c:v>
                </c:pt>
                <c:pt idx="292">
                  <c:v>39752</c:v>
                </c:pt>
                <c:pt idx="293">
                  <c:v>39759</c:v>
                </c:pt>
                <c:pt idx="294">
                  <c:v>39766</c:v>
                </c:pt>
                <c:pt idx="295">
                  <c:v>39773</c:v>
                </c:pt>
                <c:pt idx="296">
                  <c:v>39780</c:v>
                </c:pt>
                <c:pt idx="297">
                  <c:v>39787</c:v>
                </c:pt>
                <c:pt idx="298">
                  <c:v>39794</c:v>
                </c:pt>
                <c:pt idx="299">
                  <c:v>39801</c:v>
                </c:pt>
                <c:pt idx="300">
                  <c:v>39808</c:v>
                </c:pt>
                <c:pt idx="301">
                  <c:v>39815</c:v>
                </c:pt>
                <c:pt idx="302">
                  <c:v>39822</c:v>
                </c:pt>
                <c:pt idx="303">
                  <c:v>39829</c:v>
                </c:pt>
                <c:pt idx="304">
                  <c:v>39836</c:v>
                </c:pt>
                <c:pt idx="305">
                  <c:v>39843</c:v>
                </c:pt>
                <c:pt idx="306">
                  <c:v>39850</c:v>
                </c:pt>
                <c:pt idx="307">
                  <c:v>39857</c:v>
                </c:pt>
                <c:pt idx="308">
                  <c:v>39864</c:v>
                </c:pt>
                <c:pt idx="309">
                  <c:v>39871</c:v>
                </c:pt>
                <c:pt idx="310">
                  <c:v>39878</c:v>
                </c:pt>
                <c:pt idx="311">
                  <c:v>39885</c:v>
                </c:pt>
                <c:pt idx="312">
                  <c:v>39892</c:v>
                </c:pt>
                <c:pt idx="313">
                  <c:v>39899</c:v>
                </c:pt>
                <c:pt idx="314">
                  <c:v>39906</c:v>
                </c:pt>
                <c:pt idx="315">
                  <c:v>39913</c:v>
                </c:pt>
                <c:pt idx="316">
                  <c:v>39920</c:v>
                </c:pt>
                <c:pt idx="317">
                  <c:v>39927</c:v>
                </c:pt>
                <c:pt idx="318">
                  <c:v>39934</c:v>
                </c:pt>
                <c:pt idx="319">
                  <c:v>39941</c:v>
                </c:pt>
                <c:pt idx="320">
                  <c:v>39948</c:v>
                </c:pt>
                <c:pt idx="321">
                  <c:v>39955</c:v>
                </c:pt>
                <c:pt idx="322">
                  <c:v>39962</c:v>
                </c:pt>
                <c:pt idx="323">
                  <c:v>39969</c:v>
                </c:pt>
                <c:pt idx="324">
                  <c:v>39976</c:v>
                </c:pt>
                <c:pt idx="325">
                  <c:v>39983</c:v>
                </c:pt>
                <c:pt idx="326">
                  <c:v>39990</c:v>
                </c:pt>
                <c:pt idx="327">
                  <c:v>39997</c:v>
                </c:pt>
                <c:pt idx="328">
                  <c:v>40004</c:v>
                </c:pt>
                <c:pt idx="329">
                  <c:v>40011</c:v>
                </c:pt>
                <c:pt idx="330">
                  <c:v>40018</c:v>
                </c:pt>
                <c:pt idx="331">
                  <c:v>40025</c:v>
                </c:pt>
                <c:pt idx="332">
                  <c:v>40032</c:v>
                </c:pt>
                <c:pt idx="333">
                  <c:v>40039</c:v>
                </c:pt>
                <c:pt idx="334">
                  <c:v>40046</c:v>
                </c:pt>
                <c:pt idx="335">
                  <c:v>40053</c:v>
                </c:pt>
                <c:pt idx="336">
                  <c:v>40060</c:v>
                </c:pt>
                <c:pt idx="337">
                  <c:v>40067</c:v>
                </c:pt>
                <c:pt idx="338">
                  <c:v>40074</c:v>
                </c:pt>
                <c:pt idx="339">
                  <c:v>40081</c:v>
                </c:pt>
                <c:pt idx="340">
                  <c:v>40088</c:v>
                </c:pt>
                <c:pt idx="341">
                  <c:v>40095</c:v>
                </c:pt>
                <c:pt idx="342">
                  <c:v>40102</c:v>
                </c:pt>
                <c:pt idx="343">
                  <c:v>40109</c:v>
                </c:pt>
                <c:pt idx="344">
                  <c:v>40116</c:v>
                </c:pt>
                <c:pt idx="345">
                  <c:v>40123</c:v>
                </c:pt>
                <c:pt idx="346">
                  <c:v>40130</c:v>
                </c:pt>
                <c:pt idx="347">
                  <c:v>40137</c:v>
                </c:pt>
                <c:pt idx="348">
                  <c:v>40144</c:v>
                </c:pt>
                <c:pt idx="349">
                  <c:v>40151</c:v>
                </c:pt>
                <c:pt idx="350">
                  <c:v>40158</c:v>
                </c:pt>
                <c:pt idx="351">
                  <c:v>40165</c:v>
                </c:pt>
                <c:pt idx="352">
                  <c:v>40172</c:v>
                </c:pt>
                <c:pt idx="353">
                  <c:v>40179</c:v>
                </c:pt>
                <c:pt idx="354">
                  <c:v>40186</c:v>
                </c:pt>
                <c:pt idx="355">
                  <c:v>40193</c:v>
                </c:pt>
                <c:pt idx="356">
                  <c:v>40200</c:v>
                </c:pt>
                <c:pt idx="357">
                  <c:v>40207</c:v>
                </c:pt>
                <c:pt idx="358">
                  <c:v>40214</c:v>
                </c:pt>
                <c:pt idx="359">
                  <c:v>40221</c:v>
                </c:pt>
                <c:pt idx="360">
                  <c:v>40228</c:v>
                </c:pt>
                <c:pt idx="361">
                  <c:v>40235</c:v>
                </c:pt>
                <c:pt idx="362">
                  <c:v>40242</c:v>
                </c:pt>
                <c:pt idx="363">
                  <c:v>40249</c:v>
                </c:pt>
                <c:pt idx="364">
                  <c:v>40256</c:v>
                </c:pt>
                <c:pt idx="365">
                  <c:v>40263</c:v>
                </c:pt>
                <c:pt idx="366">
                  <c:v>40270</c:v>
                </c:pt>
                <c:pt idx="367">
                  <c:v>40277</c:v>
                </c:pt>
                <c:pt idx="368">
                  <c:v>40284</c:v>
                </c:pt>
                <c:pt idx="369">
                  <c:v>40291</c:v>
                </c:pt>
                <c:pt idx="370">
                  <c:v>40298</c:v>
                </c:pt>
                <c:pt idx="371">
                  <c:v>40305</c:v>
                </c:pt>
                <c:pt idx="372">
                  <c:v>40312</c:v>
                </c:pt>
                <c:pt idx="373">
                  <c:v>40319</c:v>
                </c:pt>
                <c:pt idx="374">
                  <c:v>40326</c:v>
                </c:pt>
                <c:pt idx="375">
                  <c:v>40333</c:v>
                </c:pt>
                <c:pt idx="376">
                  <c:v>40340</c:v>
                </c:pt>
                <c:pt idx="377">
                  <c:v>40347</c:v>
                </c:pt>
                <c:pt idx="378">
                  <c:v>40354</c:v>
                </c:pt>
                <c:pt idx="379">
                  <c:v>40361</c:v>
                </c:pt>
                <c:pt idx="380">
                  <c:v>40368</c:v>
                </c:pt>
                <c:pt idx="381">
                  <c:v>40375</c:v>
                </c:pt>
                <c:pt idx="382">
                  <c:v>40382</c:v>
                </c:pt>
                <c:pt idx="383">
                  <c:v>40389</c:v>
                </c:pt>
                <c:pt idx="384">
                  <c:v>40396</c:v>
                </c:pt>
                <c:pt idx="385">
                  <c:v>40403</c:v>
                </c:pt>
                <c:pt idx="386">
                  <c:v>40410</c:v>
                </c:pt>
                <c:pt idx="387">
                  <c:v>40417</c:v>
                </c:pt>
                <c:pt idx="388">
                  <c:v>40424</c:v>
                </c:pt>
                <c:pt idx="389">
                  <c:v>40431</c:v>
                </c:pt>
                <c:pt idx="390">
                  <c:v>40438</c:v>
                </c:pt>
                <c:pt idx="391">
                  <c:v>40445</c:v>
                </c:pt>
                <c:pt idx="392">
                  <c:v>40452</c:v>
                </c:pt>
                <c:pt idx="393">
                  <c:v>40459</c:v>
                </c:pt>
                <c:pt idx="394">
                  <c:v>40466</c:v>
                </c:pt>
                <c:pt idx="395">
                  <c:v>40473</c:v>
                </c:pt>
                <c:pt idx="396">
                  <c:v>40480</c:v>
                </c:pt>
                <c:pt idx="397">
                  <c:v>40487</c:v>
                </c:pt>
                <c:pt idx="398">
                  <c:v>40494</c:v>
                </c:pt>
                <c:pt idx="399">
                  <c:v>40501</c:v>
                </c:pt>
                <c:pt idx="400">
                  <c:v>40508</c:v>
                </c:pt>
                <c:pt idx="401">
                  <c:v>40515</c:v>
                </c:pt>
                <c:pt idx="402">
                  <c:v>40522</c:v>
                </c:pt>
                <c:pt idx="403">
                  <c:v>40529</c:v>
                </c:pt>
                <c:pt idx="404">
                  <c:v>40536</c:v>
                </c:pt>
                <c:pt idx="405">
                  <c:v>40543</c:v>
                </c:pt>
                <c:pt idx="406">
                  <c:v>40550</c:v>
                </c:pt>
                <c:pt idx="407">
                  <c:v>40557</c:v>
                </c:pt>
                <c:pt idx="408">
                  <c:v>40564</c:v>
                </c:pt>
                <c:pt idx="409">
                  <c:v>40571</c:v>
                </c:pt>
                <c:pt idx="410">
                  <c:v>40578</c:v>
                </c:pt>
                <c:pt idx="411">
                  <c:v>40585</c:v>
                </c:pt>
                <c:pt idx="412">
                  <c:v>40592</c:v>
                </c:pt>
                <c:pt idx="413">
                  <c:v>40599</c:v>
                </c:pt>
                <c:pt idx="414">
                  <c:v>40606</c:v>
                </c:pt>
                <c:pt idx="415">
                  <c:v>40613</c:v>
                </c:pt>
                <c:pt idx="416">
                  <c:v>40620</c:v>
                </c:pt>
                <c:pt idx="417">
                  <c:v>40627</c:v>
                </c:pt>
                <c:pt idx="418">
                  <c:v>40634</c:v>
                </c:pt>
                <c:pt idx="419">
                  <c:v>40641</c:v>
                </c:pt>
                <c:pt idx="420">
                  <c:v>40648</c:v>
                </c:pt>
                <c:pt idx="421">
                  <c:v>40655</c:v>
                </c:pt>
                <c:pt idx="422">
                  <c:v>40662</c:v>
                </c:pt>
                <c:pt idx="423">
                  <c:v>40669</c:v>
                </c:pt>
                <c:pt idx="424">
                  <c:v>40676</c:v>
                </c:pt>
                <c:pt idx="425">
                  <c:v>40683</c:v>
                </c:pt>
                <c:pt idx="426">
                  <c:v>40690</c:v>
                </c:pt>
                <c:pt idx="427">
                  <c:v>40697</c:v>
                </c:pt>
                <c:pt idx="428">
                  <c:v>40704</c:v>
                </c:pt>
                <c:pt idx="429">
                  <c:v>40711</c:v>
                </c:pt>
                <c:pt idx="430">
                  <c:v>40718</c:v>
                </c:pt>
                <c:pt idx="431">
                  <c:v>40725</c:v>
                </c:pt>
                <c:pt idx="432">
                  <c:v>40732</c:v>
                </c:pt>
                <c:pt idx="433">
                  <c:v>40739</c:v>
                </c:pt>
                <c:pt idx="434">
                  <c:v>40746</c:v>
                </c:pt>
                <c:pt idx="435">
                  <c:v>40753</c:v>
                </c:pt>
                <c:pt idx="436">
                  <c:v>40760</c:v>
                </c:pt>
                <c:pt idx="437">
                  <c:v>40767</c:v>
                </c:pt>
                <c:pt idx="438">
                  <c:v>40774</c:v>
                </c:pt>
                <c:pt idx="439">
                  <c:v>40781</c:v>
                </c:pt>
                <c:pt idx="440">
                  <c:v>40788</c:v>
                </c:pt>
                <c:pt idx="441">
                  <c:v>40795</c:v>
                </c:pt>
                <c:pt idx="442">
                  <c:v>40802</c:v>
                </c:pt>
                <c:pt idx="443">
                  <c:v>40809</c:v>
                </c:pt>
                <c:pt idx="444">
                  <c:v>40816</c:v>
                </c:pt>
                <c:pt idx="445">
                  <c:v>40823</c:v>
                </c:pt>
                <c:pt idx="446">
                  <c:v>40830</c:v>
                </c:pt>
                <c:pt idx="447">
                  <c:v>40837</c:v>
                </c:pt>
                <c:pt idx="448">
                  <c:v>40844</c:v>
                </c:pt>
                <c:pt idx="449">
                  <c:v>40851</c:v>
                </c:pt>
                <c:pt idx="450">
                  <c:v>40858</c:v>
                </c:pt>
                <c:pt idx="451">
                  <c:v>40865</c:v>
                </c:pt>
                <c:pt idx="452">
                  <c:v>40872</c:v>
                </c:pt>
                <c:pt idx="453">
                  <c:v>40879</c:v>
                </c:pt>
                <c:pt idx="454">
                  <c:v>40886</c:v>
                </c:pt>
                <c:pt idx="455">
                  <c:v>40893</c:v>
                </c:pt>
                <c:pt idx="456">
                  <c:v>40900</c:v>
                </c:pt>
                <c:pt idx="457">
                  <c:v>40907</c:v>
                </c:pt>
                <c:pt idx="458">
                  <c:v>40914</c:v>
                </c:pt>
                <c:pt idx="459">
                  <c:v>40921</c:v>
                </c:pt>
                <c:pt idx="460">
                  <c:v>40928</c:v>
                </c:pt>
                <c:pt idx="461">
                  <c:v>40935</c:v>
                </c:pt>
                <c:pt idx="462">
                  <c:v>40942</c:v>
                </c:pt>
                <c:pt idx="463">
                  <c:v>40949</c:v>
                </c:pt>
                <c:pt idx="464">
                  <c:v>40956</c:v>
                </c:pt>
                <c:pt idx="465">
                  <c:v>40963</c:v>
                </c:pt>
                <c:pt idx="466">
                  <c:v>40970</c:v>
                </c:pt>
                <c:pt idx="467">
                  <c:v>40977</c:v>
                </c:pt>
                <c:pt idx="468">
                  <c:v>40984</c:v>
                </c:pt>
                <c:pt idx="469">
                  <c:v>40991</c:v>
                </c:pt>
                <c:pt idx="470">
                  <c:v>40998</c:v>
                </c:pt>
                <c:pt idx="471">
                  <c:v>41005</c:v>
                </c:pt>
                <c:pt idx="472">
                  <c:v>41012</c:v>
                </c:pt>
                <c:pt idx="473">
                  <c:v>41019</c:v>
                </c:pt>
                <c:pt idx="474">
                  <c:v>41026</c:v>
                </c:pt>
                <c:pt idx="475">
                  <c:v>41033</c:v>
                </c:pt>
                <c:pt idx="476">
                  <c:v>41040</c:v>
                </c:pt>
                <c:pt idx="477">
                  <c:v>41047</c:v>
                </c:pt>
                <c:pt idx="478">
                  <c:v>41054</c:v>
                </c:pt>
                <c:pt idx="479">
                  <c:v>41061</c:v>
                </c:pt>
                <c:pt idx="480">
                  <c:v>41068</c:v>
                </c:pt>
                <c:pt idx="481">
                  <c:v>41075</c:v>
                </c:pt>
                <c:pt idx="482">
                  <c:v>41082</c:v>
                </c:pt>
                <c:pt idx="483">
                  <c:v>41089</c:v>
                </c:pt>
                <c:pt idx="484">
                  <c:v>41096</c:v>
                </c:pt>
                <c:pt idx="485">
                  <c:v>41103</c:v>
                </c:pt>
                <c:pt idx="486">
                  <c:v>41110</c:v>
                </c:pt>
                <c:pt idx="487">
                  <c:v>41117</c:v>
                </c:pt>
                <c:pt idx="488">
                  <c:v>41124</c:v>
                </c:pt>
                <c:pt idx="489">
                  <c:v>41131</c:v>
                </c:pt>
                <c:pt idx="490">
                  <c:v>41138</c:v>
                </c:pt>
                <c:pt idx="491">
                  <c:v>41145</c:v>
                </c:pt>
                <c:pt idx="492">
                  <c:v>41152</c:v>
                </c:pt>
                <c:pt idx="493">
                  <c:v>41159</c:v>
                </c:pt>
                <c:pt idx="494">
                  <c:v>41166</c:v>
                </c:pt>
                <c:pt idx="495">
                  <c:v>41173</c:v>
                </c:pt>
                <c:pt idx="496">
                  <c:v>41180</c:v>
                </c:pt>
                <c:pt idx="497">
                  <c:v>41187</c:v>
                </c:pt>
                <c:pt idx="498">
                  <c:v>41194</c:v>
                </c:pt>
                <c:pt idx="499">
                  <c:v>41201</c:v>
                </c:pt>
                <c:pt idx="500">
                  <c:v>41208</c:v>
                </c:pt>
                <c:pt idx="501">
                  <c:v>41215</c:v>
                </c:pt>
                <c:pt idx="502">
                  <c:v>41222</c:v>
                </c:pt>
                <c:pt idx="503">
                  <c:v>41229</c:v>
                </c:pt>
                <c:pt idx="504">
                  <c:v>41236</c:v>
                </c:pt>
                <c:pt idx="505">
                  <c:v>41243</c:v>
                </c:pt>
                <c:pt idx="506">
                  <c:v>41250</c:v>
                </c:pt>
                <c:pt idx="507">
                  <c:v>41257</c:v>
                </c:pt>
                <c:pt idx="508">
                  <c:v>41264</c:v>
                </c:pt>
                <c:pt idx="509">
                  <c:v>41271</c:v>
                </c:pt>
                <c:pt idx="510">
                  <c:v>41278</c:v>
                </c:pt>
                <c:pt idx="511">
                  <c:v>41285</c:v>
                </c:pt>
                <c:pt idx="512">
                  <c:v>41292</c:v>
                </c:pt>
                <c:pt idx="513">
                  <c:v>41299</c:v>
                </c:pt>
                <c:pt idx="514">
                  <c:v>41306</c:v>
                </c:pt>
                <c:pt idx="515">
                  <c:v>41313</c:v>
                </c:pt>
                <c:pt idx="516">
                  <c:v>41320</c:v>
                </c:pt>
                <c:pt idx="517">
                  <c:v>41327</c:v>
                </c:pt>
                <c:pt idx="518">
                  <c:v>41334</c:v>
                </c:pt>
                <c:pt idx="519">
                  <c:v>41341</c:v>
                </c:pt>
                <c:pt idx="520">
                  <c:v>41348</c:v>
                </c:pt>
                <c:pt idx="521">
                  <c:v>41355</c:v>
                </c:pt>
                <c:pt idx="522">
                  <c:v>41362</c:v>
                </c:pt>
                <c:pt idx="523">
                  <c:v>41369</c:v>
                </c:pt>
                <c:pt idx="524">
                  <c:v>41376</c:v>
                </c:pt>
                <c:pt idx="525">
                  <c:v>41383</c:v>
                </c:pt>
                <c:pt idx="526">
                  <c:v>41390</c:v>
                </c:pt>
                <c:pt idx="527">
                  <c:v>41397</c:v>
                </c:pt>
                <c:pt idx="528">
                  <c:v>41404</c:v>
                </c:pt>
                <c:pt idx="529">
                  <c:v>41411</c:v>
                </c:pt>
                <c:pt idx="530">
                  <c:v>41418</c:v>
                </c:pt>
                <c:pt idx="531">
                  <c:v>41425</c:v>
                </c:pt>
                <c:pt idx="532">
                  <c:v>41432</c:v>
                </c:pt>
                <c:pt idx="533">
                  <c:v>41439</c:v>
                </c:pt>
                <c:pt idx="534">
                  <c:v>41446</c:v>
                </c:pt>
                <c:pt idx="535">
                  <c:v>41453</c:v>
                </c:pt>
                <c:pt idx="536">
                  <c:v>41460</c:v>
                </c:pt>
                <c:pt idx="537">
                  <c:v>41467</c:v>
                </c:pt>
                <c:pt idx="538">
                  <c:v>41474</c:v>
                </c:pt>
                <c:pt idx="539">
                  <c:v>41481</c:v>
                </c:pt>
                <c:pt idx="540">
                  <c:v>41488</c:v>
                </c:pt>
                <c:pt idx="541">
                  <c:v>41495</c:v>
                </c:pt>
                <c:pt idx="542">
                  <c:v>41502</c:v>
                </c:pt>
                <c:pt idx="543">
                  <c:v>41509</c:v>
                </c:pt>
                <c:pt idx="544">
                  <c:v>41516</c:v>
                </c:pt>
                <c:pt idx="545">
                  <c:v>41523</c:v>
                </c:pt>
                <c:pt idx="546">
                  <c:v>41530</c:v>
                </c:pt>
                <c:pt idx="547">
                  <c:v>41537</c:v>
                </c:pt>
                <c:pt idx="548">
                  <c:v>41544</c:v>
                </c:pt>
                <c:pt idx="549">
                  <c:v>41551</c:v>
                </c:pt>
                <c:pt idx="550">
                  <c:v>41558</c:v>
                </c:pt>
                <c:pt idx="551">
                  <c:v>41565</c:v>
                </c:pt>
                <c:pt idx="552">
                  <c:v>41572</c:v>
                </c:pt>
                <c:pt idx="553">
                  <c:v>41579</c:v>
                </c:pt>
                <c:pt idx="554">
                  <c:v>41586</c:v>
                </c:pt>
                <c:pt idx="555">
                  <c:v>41593</c:v>
                </c:pt>
                <c:pt idx="556">
                  <c:v>41600</c:v>
                </c:pt>
                <c:pt idx="557">
                  <c:v>41607</c:v>
                </c:pt>
                <c:pt idx="558">
                  <c:v>41614</c:v>
                </c:pt>
                <c:pt idx="559">
                  <c:v>41621</c:v>
                </c:pt>
                <c:pt idx="560">
                  <c:v>41628</c:v>
                </c:pt>
                <c:pt idx="561">
                  <c:v>41635</c:v>
                </c:pt>
                <c:pt idx="562">
                  <c:v>41642</c:v>
                </c:pt>
                <c:pt idx="563">
                  <c:v>41649</c:v>
                </c:pt>
                <c:pt idx="564">
                  <c:v>41656</c:v>
                </c:pt>
                <c:pt idx="565">
                  <c:v>41663</c:v>
                </c:pt>
                <c:pt idx="566">
                  <c:v>41670</c:v>
                </c:pt>
                <c:pt idx="567">
                  <c:v>41677</c:v>
                </c:pt>
                <c:pt idx="568">
                  <c:v>41684</c:v>
                </c:pt>
                <c:pt idx="569">
                  <c:v>41691</c:v>
                </c:pt>
                <c:pt idx="570">
                  <c:v>41698</c:v>
                </c:pt>
                <c:pt idx="571">
                  <c:v>41705</c:v>
                </c:pt>
                <c:pt idx="572">
                  <c:v>41712</c:v>
                </c:pt>
                <c:pt idx="573">
                  <c:v>41719</c:v>
                </c:pt>
                <c:pt idx="574">
                  <c:v>41726</c:v>
                </c:pt>
                <c:pt idx="575">
                  <c:v>41733</c:v>
                </c:pt>
                <c:pt idx="576">
                  <c:v>41740</c:v>
                </c:pt>
                <c:pt idx="577">
                  <c:v>41747</c:v>
                </c:pt>
                <c:pt idx="578">
                  <c:v>41754</c:v>
                </c:pt>
                <c:pt idx="579">
                  <c:v>41761</c:v>
                </c:pt>
                <c:pt idx="580">
                  <c:v>41768</c:v>
                </c:pt>
                <c:pt idx="581">
                  <c:v>41775</c:v>
                </c:pt>
                <c:pt idx="582">
                  <c:v>41782</c:v>
                </c:pt>
                <c:pt idx="583">
                  <c:v>41789</c:v>
                </c:pt>
                <c:pt idx="584">
                  <c:v>41796</c:v>
                </c:pt>
                <c:pt idx="585">
                  <c:v>41803</c:v>
                </c:pt>
                <c:pt idx="586">
                  <c:v>41810</c:v>
                </c:pt>
                <c:pt idx="587">
                  <c:v>41817</c:v>
                </c:pt>
                <c:pt idx="588">
                  <c:v>41824</c:v>
                </c:pt>
                <c:pt idx="589">
                  <c:v>41831</c:v>
                </c:pt>
                <c:pt idx="590">
                  <c:v>41838</c:v>
                </c:pt>
                <c:pt idx="591">
                  <c:v>41845</c:v>
                </c:pt>
                <c:pt idx="592">
                  <c:v>41852</c:v>
                </c:pt>
                <c:pt idx="593">
                  <c:v>41859</c:v>
                </c:pt>
                <c:pt idx="594">
                  <c:v>41866</c:v>
                </c:pt>
                <c:pt idx="595">
                  <c:v>41873</c:v>
                </c:pt>
                <c:pt idx="596">
                  <c:v>41880</c:v>
                </c:pt>
                <c:pt idx="597">
                  <c:v>41887</c:v>
                </c:pt>
                <c:pt idx="598">
                  <c:v>41894</c:v>
                </c:pt>
                <c:pt idx="599">
                  <c:v>41901</c:v>
                </c:pt>
                <c:pt idx="600">
                  <c:v>41908</c:v>
                </c:pt>
                <c:pt idx="601">
                  <c:v>41915</c:v>
                </c:pt>
                <c:pt idx="602">
                  <c:v>41922</c:v>
                </c:pt>
                <c:pt idx="603">
                  <c:v>41929</c:v>
                </c:pt>
                <c:pt idx="604">
                  <c:v>41936</c:v>
                </c:pt>
                <c:pt idx="605">
                  <c:v>41943</c:v>
                </c:pt>
                <c:pt idx="606">
                  <c:v>41950</c:v>
                </c:pt>
                <c:pt idx="607">
                  <c:v>41957</c:v>
                </c:pt>
                <c:pt idx="608">
                  <c:v>41964</c:v>
                </c:pt>
                <c:pt idx="609">
                  <c:v>41971</c:v>
                </c:pt>
                <c:pt idx="610">
                  <c:v>41978</c:v>
                </c:pt>
                <c:pt idx="611">
                  <c:v>41985</c:v>
                </c:pt>
                <c:pt idx="612">
                  <c:v>41992</c:v>
                </c:pt>
                <c:pt idx="613">
                  <c:v>41999</c:v>
                </c:pt>
                <c:pt idx="614">
                  <c:v>42006</c:v>
                </c:pt>
                <c:pt idx="615">
                  <c:v>42013</c:v>
                </c:pt>
                <c:pt idx="616">
                  <c:v>42020</c:v>
                </c:pt>
                <c:pt idx="617">
                  <c:v>42027</c:v>
                </c:pt>
                <c:pt idx="618">
                  <c:v>42034</c:v>
                </c:pt>
                <c:pt idx="619">
                  <c:v>42041</c:v>
                </c:pt>
                <c:pt idx="620">
                  <c:v>42048</c:v>
                </c:pt>
                <c:pt idx="621">
                  <c:v>42055</c:v>
                </c:pt>
                <c:pt idx="622">
                  <c:v>42062</c:v>
                </c:pt>
                <c:pt idx="623">
                  <c:v>42069</c:v>
                </c:pt>
                <c:pt idx="624">
                  <c:v>42076</c:v>
                </c:pt>
                <c:pt idx="625">
                  <c:v>42083</c:v>
                </c:pt>
                <c:pt idx="626">
                  <c:v>42090</c:v>
                </c:pt>
                <c:pt idx="627">
                  <c:v>42097</c:v>
                </c:pt>
                <c:pt idx="628">
                  <c:v>42104</c:v>
                </c:pt>
                <c:pt idx="629">
                  <c:v>42111</c:v>
                </c:pt>
                <c:pt idx="630">
                  <c:v>42118</c:v>
                </c:pt>
                <c:pt idx="631">
                  <c:v>42125</c:v>
                </c:pt>
                <c:pt idx="632">
                  <c:v>42132</c:v>
                </c:pt>
                <c:pt idx="633">
                  <c:v>42139</c:v>
                </c:pt>
                <c:pt idx="634">
                  <c:v>42146</c:v>
                </c:pt>
                <c:pt idx="635">
                  <c:v>42153</c:v>
                </c:pt>
                <c:pt idx="636">
                  <c:v>42160</c:v>
                </c:pt>
                <c:pt idx="637">
                  <c:v>42167</c:v>
                </c:pt>
                <c:pt idx="638">
                  <c:v>42174</c:v>
                </c:pt>
                <c:pt idx="639">
                  <c:v>42181</c:v>
                </c:pt>
                <c:pt idx="640">
                  <c:v>42188</c:v>
                </c:pt>
                <c:pt idx="641">
                  <c:v>42195</c:v>
                </c:pt>
                <c:pt idx="642">
                  <c:v>42202</c:v>
                </c:pt>
                <c:pt idx="643">
                  <c:v>42209</c:v>
                </c:pt>
                <c:pt idx="644">
                  <c:v>42216</c:v>
                </c:pt>
                <c:pt idx="645">
                  <c:v>42223</c:v>
                </c:pt>
                <c:pt idx="646">
                  <c:v>42230</c:v>
                </c:pt>
                <c:pt idx="647">
                  <c:v>42237</c:v>
                </c:pt>
                <c:pt idx="648">
                  <c:v>42244</c:v>
                </c:pt>
                <c:pt idx="649">
                  <c:v>42251</c:v>
                </c:pt>
                <c:pt idx="650">
                  <c:v>42258</c:v>
                </c:pt>
                <c:pt idx="651">
                  <c:v>42265</c:v>
                </c:pt>
                <c:pt idx="652">
                  <c:v>42272</c:v>
                </c:pt>
                <c:pt idx="653">
                  <c:v>42279</c:v>
                </c:pt>
                <c:pt idx="654">
                  <c:v>42286</c:v>
                </c:pt>
                <c:pt idx="655">
                  <c:v>42293</c:v>
                </c:pt>
                <c:pt idx="656">
                  <c:v>42300</c:v>
                </c:pt>
                <c:pt idx="657">
                  <c:v>42307</c:v>
                </c:pt>
                <c:pt idx="658">
                  <c:v>42314</c:v>
                </c:pt>
                <c:pt idx="659">
                  <c:v>42321</c:v>
                </c:pt>
                <c:pt idx="660">
                  <c:v>42328</c:v>
                </c:pt>
                <c:pt idx="661">
                  <c:v>42335</c:v>
                </c:pt>
                <c:pt idx="662">
                  <c:v>42342</c:v>
                </c:pt>
                <c:pt idx="663">
                  <c:v>42349</c:v>
                </c:pt>
                <c:pt idx="664">
                  <c:v>42356</c:v>
                </c:pt>
                <c:pt idx="665">
                  <c:v>42363</c:v>
                </c:pt>
                <c:pt idx="666">
                  <c:v>42370</c:v>
                </c:pt>
                <c:pt idx="667">
                  <c:v>42377</c:v>
                </c:pt>
                <c:pt idx="668">
                  <c:v>42384</c:v>
                </c:pt>
                <c:pt idx="669">
                  <c:v>42391</c:v>
                </c:pt>
                <c:pt idx="670">
                  <c:v>42398</c:v>
                </c:pt>
                <c:pt idx="671">
                  <c:v>42405</c:v>
                </c:pt>
                <c:pt idx="672">
                  <c:v>42412</c:v>
                </c:pt>
                <c:pt idx="673">
                  <c:v>42419</c:v>
                </c:pt>
                <c:pt idx="674">
                  <c:v>42426</c:v>
                </c:pt>
                <c:pt idx="675">
                  <c:v>42433</c:v>
                </c:pt>
                <c:pt idx="676">
                  <c:v>42440</c:v>
                </c:pt>
                <c:pt idx="677">
                  <c:v>42447</c:v>
                </c:pt>
                <c:pt idx="678">
                  <c:v>42454</c:v>
                </c:pt>
                <c:pt idx="679">
                  <c:v>42461</c:v>
                </c:pt>
                <c:pt idx="680">
                  <c:v>42468</c:v>
                </c:pt>
                <c:pt idx="681">
                  <c:v>42475</c:v>
                </c:pt>
                <c:pt idx="682">
                  <c:v>42482</c:v>
                </c:pt>
                <c:pt idx="683">
                  <c:v>42489</c:v>
                </c:pt>
                <c:pt idx="684">
                  <c:v>42496</c:v>
                </c:pt>
                <c:pt idx="685">
                  <c:v>42503</c:v>
                </c:pt>
                <c:pt idx="686">
                  <c:v>42510</c:v>
                </c:pt>
                <c:pt idx="687">
                  <c:v>42517</c:v>
                </c:pt>
                <c:pt idx="688">
                  <c:v>42524</c:v>
                </c:pt>
                <c:pt idx="689">
                  <c:v>42531</c:v>
                </c:pt>
                <c:pt idx="690">
                  <c:v>42538</c:v>
                </c:pt>
                <c:pt idx="691">
                  <c:v>42545</c:v>
                </c:pt>
                <c:pt idx="692">
                  <c:v>42552</c:v>
                </c:pt>
                <c:pt idx="693">
                  <c:v>42559</c:v>
                </c:pt>
                <c:pt idx="694">
                  <c:v>42566</c:v>
                </c:pt>
                <c:pt idx="695">
                  <c:v>42573</c:v>
                </c:pt>
                <c:pt idx="696">
                  <c:v>42580</c:v>
                </c:pt>
                <c:pt idx="697">
                  <c:v>42587</c:v>
                </c:pt>
                <c:pt idx="698">
                  <c:v>42594</c:v>
                </c:pt>
                <c:pt idx="699">
                  <c:v>42601</c:v>
                </c:pt>
                <c:pt idx="700">
                  <c:v>42608</c:v>
                </c:pt>
                <c:pt idx="701">
                  <c:v>42615</c:v>
                </c:pt>
                <c:pt idx="702">
                  <c:v>42622</c:v>
                </c:pt>
                <c:pt idx="703">
                  <c:v>42629</c:v>
                </c:pt>
                <c:pt idx="704">
                  <c:v>42636</c:v>
                </c:pt>
                <c:pt idx="705">
                  <c:v>42643</c:v>
                </c:pt>
                <c:pt idx="706">
                  <c:v>42650</c:v>
                </c:pt>
                <c:pt idx="707">
                  <c:v>42657</c:v>
                </c:pt>
                <c:pt idx="708">
                  <c:v>42664</c:v>
                </c:pt>
                <c:pt idx="709">
                  <c:v>42671</c:v>
                </c:pt>
                <c:pt idx="710">
                  <c:v>42678</c:v>
                </c:pt>
                <c:pt idx="711">
                  <c:v>42685</c:v>
                </c:pt>
                <c:pt idx="712">
                  <c:v>42692</c:v>
                </c:pt>
                <c:pt idx="713">
                  <c:v>42699</c:v>
                </c:pt>
                <c:pt idx="714">
                  <c:v>42706</c:v>
                </c:pt>
                <c:pt idx="715">
                  <c:v>42713</c:v>
                </c:pt>
                <c:pt idx="716">
                  <c:v>42720</c:v>
                </c:pt>
                <c:pt idx="717">
                  <c:v>42727</c:v>
                </c:pt>
                <c:pt idx="718">
                  <c:v>42734</c:v>
                </c:pt>
                <c:pt idx="719">
                  <c:v>42741</c:v>
                </c:pt>
                <c:pt idx="720">
                  <c:v>42748</c:v>
                </c:pt>
                <c:pt idx="721">
                  <c:v>42755</c:v>
                </c:pt>
                <c:pt idx="722">
                  <c:v>42762</c:v>
                </c:pt>
                <c:pt idx="723">
                  <c:v>42769</c:v>
                </c:pt>
                <c:pt idx="724">
                  <c:v>42776</c:v>
                </c:pt>
                <c:pt idx="725">
                  <c:v>42783</c:v>
                </c:pt>
                <c:pt idx="726">
                  <c:v>42790</c:v>
                </c:pt>
                <c:pt idx="727">
                  <c:v>42797</c:v>
                </c:pt>
                <c:pt idx="728">
                  <c:v>42804</c:v>
                </c:pt>
                <c:pt idx="729">
                  <c:v>42811</c:v>
                </c:pt>
                <c:pt idx="730">
                  <c:v>42818</c:v>
                </c:pt>
                <c:pt idx="731">
                  <c:v>42825</c:v>
                </c:pt>
                <c:pt idx="732">
                  <c:v>42832</c:v>
                </c:pt>
                <c:pt idx="733">
                  <c:v>42839</c:v>
                </c:pt>
                <c:pt idx="734">
                  <c:v>42846</c:v>
                </c:pt>
                <c:pt idx="735">
                  <c:v>42853</c:v>
                </c:pt>
                <c:pt idx="736">
                  <c:v>42860</c:v>
                </c:pt>
                <c:pt idx="737">
                  <c:v>42867</c:v>
                </c:pt>
                <c:pt idx="738">
                  <c:v>42874</c:v>
                </c:pt>
                <c:pt idx="739">
                  <c:v>42881</c:v>
                </c:pt>
                <c:pt idx="740">
                  <c:v>42888</c:v>
                </c:pt>
                <c:pt idx="741">
                  <c:v>42895</c:v>
                </c:pt>
                <c:pt idx="742">
                  <c:v>42902</c:v>
                </c:pt>
                <c:pt idx="743">
                  <c:v>42909</c:v>
                </c:pt>
                <c:pt idx="744">
                  <c:v>42916</c:v>
                </c:pt>
                <c:pt idx="745">
                  <c:v>42923</c:v>
                </c:pt>
                <c:pt idx="746">
                  <c:v>42930</c:v>
                </c:pt>
                <c:pt idx="747">
                  <c:v>42937</c:v>
                </c:pt>
                <c:pt idx="748">
                  <c:v>42944</c:v>
                </c:pt>
                <c:pt idx="749">
                  <c:v>42951</c:v>
                </c:pt>
                <c:pt idx="750">
                  <c:v>42958</c:v>
                </c:pt>
                <c:pt idx="751">
                  <c:v>42965</c:v>
                </c:pt>
                <c:pt idx="752">
                  <c:v>42972</c:v>
                </c:pt>
                <c:pt idx="753">
                  <c:v>42979</c:v>
                </c:pt>
                <c:pt idx="754">
                  <c:v>42986</c:v>
                </c:pt>
                <c:pt idx="755">
                  <c:v>42993</c:v>
                </c:pt>
                <c:pt idx="756">
                  <c:v>43000</c:v>
                </c:pt>
                <c:pt idx="757">
                  <c:v>43007</c:v>
                </c:pt>
                <c:pt idx="758">
                  <c:v>43014</c:v>
                </c:pt>
                <c:pt idx="759">
                  <c:v>43021</c:v>
                </c:pt>
                <c:pt idx="760">
                  <c:v>43028</c:v>
                </c:pt>
                <c:pt idx="761">
                  <c:v>43035</c:v>
                </c:pt>
                <c:pt idx="762">
                  <c:v>43042</c:v>
                </c:pt>
                <c:pt idx="763">
                  <c:v>43049</c:v>
                </c:pt>
                <c:pt idx="764">
                  <c:v>43056</c:v>
                </c:pt>
                <c:pt idx="765">
                  <c:v>43063</c:v>
                </c:pt>
                <c:pt idx="766">
                  <c:v>43070</c:v>
                </c:pt>
                <c:pt idx="767">
                  <c:v>43077</c:v>
                </c:pt>
                <c:pt idx="768">
                  <c:v>43084</c:v>
                </c:pt>
                <c:pt idx="769">
                  <c:v>43091</c:v>
                </c:pt>
                <c:pt idx="770">
                  <c:v>43098</c:v>
                </c:pt>
                <c:pt idx="771">
                  <c:v>43105</c:v>
                </c:pt>
                <c:pt idx="772">
                  <c:v>43112</c:v>
                </c:pt>
                <c:pt idx="773">
                  <c:v>43119</c:v>
                </c:pt>
                <c:pt idx="774">
                  <c:v>43126</c:v>
                </c:pt>
                <c:pt idx="775">
                  <c:v>43133</c:v>
                </c:pt>
                <c:pt idx="776">
                  <c:v>43140</c:v>
                </c:pt>
                <c:pt idx="777">
                  <c:v>43147</c:v>
                </c:pt>
                <c:pt idx="778">
                  <c:v>43154</c:v>
                </c:pt>
                <c:pt idx="779">
                  <c:v>43161</c:v>
                </c:pt>
                <c:pt idx="780">
                  <c:v>43168</c:v>
                </c:pt>
                <c:pt idx="781">
                  <c:v>43175</c:v>
                </c:pt>
                <c:pt idx="782">
                  <c:v>43182</c:v>
                </c:pt>
                <c:pt idx="783">
                  <c:v>43189</c:v>
                </c:pt>
                <c:pt idx="784">
                  <c:v>43196</c:v>
                </c:pt>
                <c:pt idx="785">
                  <c:v>43203</c:v>
                </c:pt>
                <c:pt idx="786">
                  <c:v>43210</c:v>
                </c:pt>
                <c:pt idx="787">
                  <c:v>43217</c:v>
                </c:pt>
                <c:pt idx="788">
                  <c:v>43224</c:v>
                </c:pt>
                <c:pt idx="789">
                  <c:v>43231</c:v>
                </c:pt>
                <c:pt idx="790">
                  <c:v>43238</c:v>
                </c:pt>
                <c:pt idx="791">
                  <c:v>43245</c:v>
                </c:pt>
                <c:pt idx="792">
                  <c:v>43252</c:v>
                </c:pt>
                <c:pt idx="793">
                  <c:v>43259</c:v>
                </c:pt>
                <c:pt idx="794">
                  <c:v>43266</c:v>
                </c:pt>
                <c:pt idx="795">
                  <c:v>43273</c:v>
                </c:pt>
                <c:pt idx="796">
                  <c:v>43280</c:v>
                </c:pt>
                <c:pt idx="797">
                  <c:v>43287</c:v>
                </c:pt>
                <c:pt idx="798">
                  <c:v>43294</c:v>
                </c:pt>
                <c:pt idx="799">
                  <c:v>43301</c:v>
                </c:pt>
                <c:pt idx="800">
                  <c:v>43308</c:v>
                </c:pt>
                <c:pt idx="801">
                  <c:v>43315</c:v>
                </c:pt>
                <c:pt idx="802">
                  <c:v>43322</c:v>
                </c:pt>
                <c:pt idx="803">
                  <c:v>43329</c:v>
                </c:pt>
                <c:pt idx="804">
                  <c:v>43336</c:v>
                </c:pt>
                <c:pt idx="805">
                  <c:v>43343</c:v>
                </c:pt>
                <c:pt idx="806">
                  <c:v>43350</c:v>
                </c:pt>
                <c:pt idx="807">
                  <c:v>43357</c:v>
                </c:pt>
                <c:pt idx="808">
                  <c:v>43364</c:v>
                </c:pt>
                <c:pt idx="809">
                  <c:v>43371</c:v>
                </c:pt>
                <c:pt idx="810">
                  <c:v>43378</c:v>
                </c:pt>
                <c:pt idx="811">
                  <c:v>43385</c:v>
                </c:pt>
                <c:pt idx="812">
                  <c:v>43392</c:v>
                </c:pt>
                <c:pt idx="813">
                  <c:v>43399</c:v>
                </c:pt>
                <c:pt idx="814">
                  <c:v>43406</c:v>
                </c:pt>
                <c:pt idx="815">
                  <c:v>43413</c:v>
                </c:pt>
                <c:pt idx="816">
                  <c:v>43420</c:v>
                </c:pt>
                <c:pt idx="817">
                  <c:v>43427</c:v>
                </c:pt>
                <c:pt idx="818">
                  <c:v>43434</c:v>
                </c:pt>
                <c:pt idx="819">
                  <c:v>43441</c:v>
                </c:pt>
                <c:pt idx="820">
                  <c:v>43448</c:v>
                </c:pt>
                <c:pt idx="821">
                  <c:v>43455</c:v>
                </c:pt>
                <c:pt idx="822">
                  <c:v>43462</c:v>
                </c:pt>
                <c:pt idx="823">
                  <c:v>43469</c:v>
                </c:pt>
                <c:pt idx="824">
                  <c:v>43476</c:v>
                </c:pt>
                <c:pt idx="825">
                  <c:v>43483</c:v>
                </c:pt>
                <c:pt idx="826">
                  <c:v>43490</c:v>
                </c:pt>
                <c:pt idx="827">
                  <c:v>43497</c:v>
                </c:pt>
                <c:pt idx="828">
                  <c:v>43504</c:v>
                </c:pt>
                <c:pt idx="829">
                  <c:v>43511</c:v>
                </c:pt>
                <c:pt idx="830">
                  <c:v>43518</c:v>
                </c:pt>
                <c:pt idx="831">
                  <c:v>43525</c:v>
                </c:pt>
                <c:pt idx="832">
                  <c:v>43532</c:v>
                </c:pt>
                <c:pt idx="833">
                  <c:v>43539</c:v>
                </c:pt>
                <c:pt idx="834">
                  <c:v>43546</c:v>
                </c:pt>
                <c:pt idx="835">
                  <c:v>43553</c:v>
                </c:pt>
                <c:pt idx="836">
                  <c:v>43560</c:v>
                </c:pt>
                <c:pt idx="837">
                  <c:v>43567</c:v>
                </c:pt>
                <c:pt idx="838">
                  <c:v>43574</c:v>
                </c:pt>
                <c:pt idx="839">
                  <c:v>43581</c:v>
                </c:pt>
                <c:pt idx="840">
                  <c:v>43588</c:v>
                </c:pt>
                <c:pt idx="841">
                  <c:v>43595</c:v>
                </c:pt>
                <c:pt idx="842">
                  <c:v>43602</c:v>
                </c:pt>
                <c:pt idx="843">
                  <c:v>43609</c:v>
                </c:pt>
                <c:pt idx="844">
                  <c:v>43616</c:v>
                </c:pt>
                <c:pt idx="845">
                  <c:v>43623</c:v>
                </c:pt>
                <c:pt idx="846">
                  <c:v>43630</c:v>
                </c:pt>
                <c:pt idx="847">
                  <c:v>43637</c:v>
                </c:pt>
                <c:pt idx="848">
                  <c:v>43644</c:v>
                </c:pt>
                <c:pt idx="849">
                  <c:v>43651</c:v>
                </c:pt>
                <c:pt idx="850">
                  <c:v>43658</c:v>
                </c:pt>
                <c:pt idx="851">
                  <c:v>43665</c:v>
                </c:pt>
                <c:pt idx="852">
                  <c:v>43672</c:v>
                </c:pt>
                <c:pt idx="853">
                  <c:v>43679</c:v>
                </c:pt>
                <c:pt idx="854">
                  <c:v>43686</c:v>
                </c:pt>
                <c:pt idx="855">
                  <c:v>43693</c:v>
                </c:pt>
                <c:pt idx="856">
                  <c:v>43700</c:v>
                </c:pt>
                <c:pt idx="857">
                  <c:v>43707</c:v>
                </c:pt>
                <c:pt idx="858">
                  <c:v>43714</c:v>
                </c:pt>
                <c:pt idx="859">
                  <c:v>43721</c:v>
                </c:pt>
                <c:pt idx="860">
                  <c:v>43728</c:v>
                </c:pt>
                <c:pt idx="861">
                  <c:v>43735</c:v>
                </c:pt>
                <c:pt idx="862">
                  <c:v>43742</c:v>
                </c:pt>
                <c:pt idx="863">
                  <c:v>43749</c:v>
                </c:pt>
                <c:pt idx="864">
                  <c:v>43756</c:v>
                </c:pt>
                <c:pt idx="865">
                  <c:v>43763</c:v>
                </c:pt>
                <c:pt idx="866">
                  <c:v>43770</c:v>
                </c:pt>
                <c:pt idx="867">
                  <c:v>43777</c:v>
                </c:pt>
                <c:pt idx="868">
                  <c:v>43784</c:v>
                </c:pt>
                <c:pt idx="869">
                  <c:v>43791</c:v>
                </c:pt>
                <c:pt idx="870">
                  <c:v>43798</c:v>
                </c:pt>
                <c:pt idx="871">
                  <c:v>43805</c:v>
                </c:pt>
                <c:pt idx="872">
                  <c:v>43812</c:v>
                </c:pt>
                <c:pt idx="873">
                  <c:v>43819</c:v>
                </c:pt>
                <c:pt idx="874">
                  <c:v>43826</c:v>
                </c:pt>
                <c:pt idx="875">
                  <c:v>43833</c:v>
                </c:pt>
                <c:pt idx="876">
                  <c:v>43840</c:v>
                </c:pt>
                <c:pt idx="877">
                  <c:v>43847</c:v>
                </c:pt>
                <c:pt idx="878">
                  <c:v>43854</c:v>
                </c:pt>
                <c:pt idx="879">
                  <c:v>43861</c:v>
                </c:pt>
                <c:pt idx="880">
                  <c:v>43868</c:v>
                </c:pt>
                <c:pt idx="881">
                  <c:v>43875</c:v>
                </c:pt>
                <c:pt idx="882">
                  <c:v>43882</c:v>
                </c:pt>
                <c:pt idx="883">
                  <c:v>43889</c:v>
                </c:pt>
                <c:pt idx="884">
                  <c:v>43896</c:v>
                </c:pt>
                <c:pt idx="885">
                  <c:v>43903</c:v>
                </c:pt>
                <c:pt idx="886">
                  <c:v>43910</c:v>
                </c:pt>
                <c:pt idx="887">
                  <c:v>43917</c:v>
                </c:pt>
                <c:pt idx="888">
                  <c:v>43924</c:v>
                </c:pt>
                <c:pt idx="889">
                  <c:v>43931</c:v>
                </c:pt>
                <c:pt idx="890">
                  <c:v>43938</c:v>
                </c:pt>
                <c:pt idx="891">
                  <c:v>43945</c:v>
                </c:pt>
                <c:pt idx="892">
                  <c:v>43952</c:v>
                </c:pt>
                <c:pt idx="893">
                  <c:v>43959</c:v>
                </c:pt>
                <c:pt idx="894">
                  <c:v>43966</c:v>
                </c:pt>
                <c:pt idx="895">
                  <c:v>43973</c:v>
                </c:pt>
                <c:pt idx="896">
                  <c:v>43980</c:v>
                </c:pt>
                <c:pt idx="897">
                  <c:v>43987</c:v>
                </c:pt>
                <c:pt idx="898">
                  <c:v>43994</c:v>
                </c:pt>
                <c:pt idx="899">
                  <c:v>44001</c:v>
                </c:pt>
                <c:pt idx="900">
                  <c:v>44008</c:v>
                </c:pt>
                <c:pt idx="901">
                  <c:v>44015</c:v>
                </c:pt>
                <c:pt idx="902">
                  <c:v>44022</c:v>
                </c:pt>
                <c:pt idx="903">
                  <c:v>44029</c:v>
                </c:pt>
                <c:pt idx="904">
                  <c:v>44036</c:v>
                </c:pt>
                <c:pt idx="905">
                  <c:v>44043</c:v>
                </c:pt>
                <c:pt idx="906">
                  <c:v>44050</c:v>
                </c:pt>
                <c:pt idx="907">
                  <c:v>44057</c:v>
                </c:pt>
                <c:pt idx="908">
                  <c:v>44064</c:v>
                </c:pt>
                <c:pt idx="909">
                  <c:v>44071</c:v>
                </c:pt>
                <c:pt idx="910">
                  <c:v>44078</c:v>
                </c:pt>
                <c:pt idx="911">
                  <c:v>44085</c:v>
                </c:pt>
                <c:pt idx="912">
                  <c:v>44092</c:v>
                </c:pt>
                <c:pt idx="913">
                  <c:v>44099</c:v>
                </c:pt>
                <c:pt idx="914">
                  <c:v>44106</c:v>
                </c:pt>
                <c:pt idx="915">
                  <c:v>44113</c:v>
                </c:pt>
                <c:pt idx="916">
                  <c:v>44120</c:v>
                </c:pt>
                <c:pt idx="917">
                  <c:v>44127</c:v>
                </c:pt>
                <c:pt idx="918">
                  <c:v>44134</c:v>
                </c:pt>
                <c:pt idx="919">
                  <c:v>44141</c:v>
                </c:pt>
                <c:pt idx="920">
                  <c:v>44148</c:v>
                </c:pt>
                <c:pt idx="921">
                  <c:v>44155</c:v>
                </c:pt>
                <c:pt idx="922">
                  <c:v>44162</c:v>
                </c:pt>
                <c:pt idx="923">
                  <c:v>44169</c:v>
                </c:pt>
                <c:pt idx="924">
                  <c:v>44176</c:v>
                </c:pt>
                <c:pt idx="925">
                  <c:v>44183</c:v>
                </c:pt>
                <c:pt idx="926">
                  <c:v>44190</c:v>
                </c:pt>
                <c:pt idx="927">
                  <c:v>44197</c:v>
                </c:pt>
                <c:pt idx="928">
                  <c:v>44204</c:v>
                </c:pt>
                <c:pt idx="929">
                  <c:v>44211</c:v>
                </c:pt>
                <c:pt idx="930">
                  <c:v>44218</c:v>
                </c:pt>
                <c:pt idx="931">
                  <c:v>44225</c:v>
                </c:pt>
                <c:pt idx="932">
                  <c:v>44232</c:v>
                </c:pt>
                <c:pt idx="933">
                  <c:v>44239</c:v>
                </c:pt>
                <c:pt idx="934">
                  <c:v>44246</c:v>
                </c:pt>
                <c:pt idx="935">
                  <c:v>44253</c:v>
                </c:pt>
                <c:pt idx="936">
                  <c:v>44260</c:v>
                </c:pt>
                <c:pt idx="937">
                  <c:v>44267</c:v>
                </c:pt>
                <c:pt idx="938">
                  <c:v>44274</c:v>
                </c:pt>
                <c:pt idx="939">
                  <c:v>44281</c:v>
                </c:pt>
                <c:pt idx="940">
                  <c:v>44288</c:v>
                </c:pt>
                <c:pt idx="941">
                  <c:v>44295</c:v>
                </c:pt>
                <c:pt idx="942">
                  <c:v>44302</c:v>
                </c:pt>
                <c:pt idx="943">
                  <c:v>44309</c:v>
                </c:pt>
                <c:pt idx="944">
                  <c:v>44316</c:v>
                </c:pt>
                <c:pt idx="945">
                  <c:v>44323</c:v>
                </c:pt>
                <c:pt idx="946">
                  <c:v>44330</c:v>
                </c:pt>
                <c:pt idx="947">
                  <c:v>44337</c:v>
                </c:pt>
                <c:pt idx="948">
                  <c:v>44344</c:v>
                </c:pt>
                <c:pt idx="949">
                  <c:v>44351</c:v>
                </c:pt>
                <c:pt idx="950">
                  <c:v>44358</c:v>
                </c:pt>
                <c:pt idx="951">
                  <c:v>44365</c:v>
                </c:pt>
                <c:pt idx="952">
                  <c:v>44372</c:v>
                </c:pt>
                <c:pt idx="953">
                  <c:v>44379</c:v>
                </c:pt>
                <c:pt idx="954">
                  <c:v>44386</c:v>
                </c:pt>
                <c:pt idx="955">
                  <c:v>44393</c:v>
                </c:pt>
                <c:pt idx="956">
                  <c:v>44400</c:v>
                </c:pt>
                <c:pt idx="957">
                  <c:v>44407</c:v>
                </c:pt>
                <c:pt idx="958">
                  <c:v>44414</c:v>
                </c:pt>
                <c:pt idx="959">
                  <c:v>44421</c:v>
                </c:pt>
                <c:pt idx="960">
                  <c:v>44428</c:v>
                </c:pt>
                <c:pt idx="961">
                  <c:v>44435</c:v>
                </c:pt>
                <c:pt idx="962">
                  <c:v>44442</c:v>
                </c:pt>
                <c:pt idx="963">
                  <c:v>44449</c:v>
                </c:pt>
                <c:pt idx="964">
                  <c:v>44456</c:v>
                </c:pt>
                <c:pt idx="965">
                  <c:v>44463</c:v>
                </c:pt>
                <c:pt idx="966">
                  <c:v>44470</c:v>
                </c:pt>
                <c:pt idx="967">
                  <c:v>44477</c:v>
                </c:pt>
                <c:pt idx="968">
                  <c:v>44484</c:v>
                </c:pt>
                <c:pt idx="969">
                  <c:v>44491</c:v>
                </c:pt>
                <c:pt idx="970">
                  <c:v>44498</c:v>
                </c:pt>
                <c:pt idx="971">
                  <c:v>44505</c:v>
                </c:pt>
                <c:pt idx="972">
                  <c:v>44512</c:v>
                </c:pt>
                <c:pt idx="973">
                  <c:v>44519</c:v>
                </c:pt>
                <c:pt idx="974">
                  <c:v>44526</c:v>
                </c:pt>
                <c:pt idx="975">
                  <c:v>44533</c:v>
                </c:pt>
                <c:pt idx="976">
                  <c:v>44540</c:v>
                </c:pt>
                <c:pt idx="977">
                  <c:v>44547</c:v>
                </c:pt>
                <c:pt idx="978">
                  <c:v>44554</c:v>
                </c:pt>
                <c:pt idx="979">
                  <c:v>44561</c:v>
                </c:pt>
                <c:pt idx="980">
                  <c:v>44568</c:v>
                </c:pt>
                <c:pt idx="981">
                  <c:v>44575</c:v>
                </c:pt>
                <c:pt idx="982">
                  <c:v>44582</c:v>
                </c:pt>
                <c:pt idx="983">
                  <c:v>44589</c:v>
                </c:pt>
                <c:pt idx="984">
                  <c:v>44596</c:v>
                </c:pt>
                <c:pt idx="985">
                  <c:v>44603</c:v>
                </c:pt>
                <c:pt idx="986">
                  <c:v>44610</c:v>
                </c:pt>
                <c:pt idx="987">
                  <c:v>44617</c:v>
                </c:pt>
                <c:pt idx="988">
                  <c:v>44624</c:v>
                </c:pt>
                <c:pt idx="989">
                  <c:v>44631</c:v>
                </c:pt>
                <c:pt idx="990">
                  <c:v>44638</c:v>
                </c:pt>
                <c:pt idx="991">
                  <c:v>44645</c:v>
                </c:pt>
                <c:pt idx="992">
                  <c:v>44652</c:v>
                </c:pt>
                <c:pt idx="993">
                  <c:v>44659</c:v>
                </c:pt>
                <c:pt idx="994">
                  <c:v>44666</c:v>
                </c:pt>
                <c:pt idx="995">
                  <c:v>44673</c:v>
                </c:pt>
                <c:pt idx="996">
                  <c:v>44680</c:v>
                </c:pt>
                <c:pt idx="997">
                  <c:v>44687</c:v>
                </c:pt>
                <c:pt idx="998">
                  <c:v>44694</c:v>
                </c:pt>
                <c:pt idx="999">
                  <c:v>44701</c:v>
                </c:pt>
                <c:pt idx="1000">
                  <c:v>44708</c:v>
                </c:pt>
                <c:pt idx="1001">
                  <c:v>44715</c:v>
                </c:pt>
                <c:pt idx="1002">
                  <c:v>44722</c:v>
                </c:pt>
                <c:pt idx="1003">
                  <c:v>44729</c:v>
                </c:pt>
                <c:pt idx="1004">
                  <c:v>44736</c:v>
                </c:pt>
                <c:pt idx="1005">
                  <c:v>44743</c:v>
                </c:pt>
                <c:pt idx="1006">
                  <c:v>44750</c:v>
                </c:pt>
                <c:pt idx="1007">
                  <c:v>44757</c:v>
                </c:pt>
                <c:pt idx="1008">
                  <c:v>44764</c:v>
                </c:pt>
                <c:pt idx="1009">
                  <c:v>44771</c:v>
                </c:pt>
                <c:pt idx="1010">
                  <c:v>44778</c:v>
                </c:pt>
                <c:pt idx="1011">
                  <c:v>44785</c:v>
                </c:pt>
                <c:pt idx="1012">
                  <c:v>44792</c:v>
                </c:pt>
                <c:pt idx="1013">
                  <c:v>44799</c:v>
                </c:pt>
                <c:pt idx="1014">
                  <c:v>44806</c:v>
                </c:pt>
                <c:pt idx="1015">
                  <c:v>44813</c:v>
                </c:pt>
                <c:pt idx="1016">
                  <c:v>44820</c:v>
                </c:pt>
                <c:pt idx="1017">
                  <c:v>44827</c:v>
                </c:pt>
                <c:pt idx="1018">
                  <c:v>44834</c:v>
                </c:pt>
                <c:pt idx="1019">
                  <c:v>44841</c:v>
                </c:pt>
                <c:pt idx="1020">
                  <c:v>44848</c:v>
                </c:pt>
                <c:pt idx="1021">
                  <c:v>44855</c:v>
                </c:pt>
                <c:pt idx="1022">
                  <c:v>44862</c:v>
                </c:pt>
                <c:pt idx="1023">
                  <c:v>44869</c:v>
                </c:pt>
                <c:pt idx="1024">
                  <c:v>44876</c:v>
                </c:pt>
                <c:pt idx="1025">
                  <c:v>44883</c:v>
                </c:pt>
                <c:pt idx="1026">
                  <c:v>44890</c:v>
                </c:pt>
                <c:pt idx="1027">
                  <c:v>44897</c:v>
                </c:pt>
                <c:pt idx="1028">
                  <c:v>44904</c:v>
                </c:pt>
                <c:pt idx="1029">
                  <c:v>44911</c:v>
                </c:pt>
                <c:pt idx="1030">
                  <c:v>44918</c:v>
                </c:pt>
                <c:pt idx="1031">
                  <c:v>44925</c:v>
                </c:pt>
                <c:pt idx="1032">
                  <c:v>44932</c:v>
                </c:pt>
                <c:pt idx="1033">
                  <c:v>44939</c:v>
                </c:pt>
                <c:pt idx="1034">
                  <c:v>44946</c:v>
                </c:pt>
                <c:pt idx="1035">
                  <c:v>44953</c:v>
                </c:pt>
                <c:pt idx="1036">
                  <c:v>44960</c:v>
                </c:pt>
                <c:pt idx="1037">
                  <c:v>44967</c:v>
                </c:pt>
                <c:pt idx="1038">
                  <c:v>44974</c:v>
                </c:pt>
                <c:pt idx="1039">
                  <c:v>44981</c:v>
                </c:pt>
                <c:pt idx="1040">
                  <c:v>44988</c:v>
                </c:pt>
                <c:pt idx="1041">
                  <c:v>44995</c:v>
                </c:pt>
                <c:pt idx="1042">
                  <c:v>45002</c:v>
                </c:pt>
                <c:pt idx="1043">
                  <c:v>45009</c:v>
                </c:pt>
                <c:pt idx="1044">
                  <c:v>45016</c:v>
                </c:pt>
                <c:pt idx="1045">
                  <c:v>45023</c:v>
                </c:pt>
                <c:pt idx="1046">
                  <c:v>45030</c:v>
                </c:pt>
                <c:pt idx="1047">
                  <c:v>45037</c:v>
                </c:pt>
                <c:pt idx="1048">
                  <c:v>45044</c:v>
                </c:pt>
                <c:pt idx="1049">
                  <c:v>45051</c:v>
                </c:pt>
                <c:pt idx="1050">
                  <c:v>45058</c:v>
                </c:pt>
                <c:pt idx="1051">
                  <c:v>45065</c:v>
                </c:pt>
                <c:pt idx="1052">
                  <c:v>45072</c:v>
                </c:pt>
                <c:pt idx="1053">
                  <c:v>45079</c:v>
                </c:pt>
                <c:pt idx="1054">
                  <c:v>45086</c:v>
                </c:pt>
                <c:pt idx="1055">
                  <c:v>45093</c:v>
                </c:pt>
                <c:pt idx="1056">
                  <c:v>45100</c:v>
                </c:pt>
                <c:pt idx="1057">
                  <c:v>45107</c:v>
                </c:pt>
                <c:pt idx="1058">
                  <c:v>45114</c:v>
                </c:pt>
                <c:pt idx="1059">
                  <c:v>45121</c:v>
                </c:pt>
                <c:pt idx="1060">
                  <c:v>45128</c:v>
                </c:pt>
                <c:pt idx="1061">
                  <c:v>45135</c:v>
                </c:pt>
                <c:pt idx="1062">
                  <c:v>45142</c:v>
                </c:pt>
                <c:pt idx="1063">
                  <c:v>45149</c:v>
                </c:pt>
                <c:pt idx="1064">
                  <c:v>45156</c:v>
                </c:pt>
                <c:pt idx="1065">
                  <c:v>45163</c:v>
                </c:pt>
                <c:pt idx="1066">
                  <c:v>45170</c:v>
                </c:pt>
                <c:pt idx="1067">
                  <c:v>45177</c:v>
                </c:pt>
                <c:pt idx="1068">
                  <c:v>45184</c:v>
                </c:pt>
                <c:pt idx="1069">
                  <c:v>45191</c:v>
                </c:pt>
                <c:pt idx="1070">
                  <c:v>45198</c:v>
                </c:pt>
                <c:pt idx="1071">
                  <c:v>45205</c:v>
                </c:pt>
                <c:pt idx="1072">
                  <c:v>45212</c:v>
                </c:pt>
                <c:pt idx="1073">
                  <c:v>45219</c:v>
                </c:pt>
                <c:pt idx="1074">
                  <c:v>45226</c:v>
                </c:pt>
                <c:pt idx="1075">
                  <c:v>45233</c:v>
                </c:pt>
                <c:pt idx="1076">
                  <c:v>45240</c:v>
                </c:pt>
                <c:pt idx="1077">
                  <c:v>45247</c:v>
                </c:pt>
                <c:pt idx="1078">
                  <c:v>45254</c:v>
                </c:pt>
                <c:pt idx="1079">
                  <c:v>45261</c:v>
                </c:pt>
                <c:pt idx="1080">
                  <c:v>45268</c:v>
                </c:pt>
                <c:pt idx="1081">
                  <c:v>45275</c:v>
                </c:pt>
                <c:pt idx="1082">
                  <c:v>45282</c:v>
                </c:pt>
                <c:pt idx="1083">
                  <c:v>45289</c:v>
                </c:pt>
                <c:pt idx="1084">
                  <c:v>45296</c:v>
                </c:pt>
                <c:pt idx="1085">
                  <c:v>45303</c:v>
                </c:pt>
                <c:pt idx="1086">
                  <c:v>45310</c:v>
                </c:pt>
                <c:pt idx="1087">
                  <c:v>45317</c:v>
                </c:pt>
                <c:pt idx="1088">
                  <c:v>45324</c:v>
                </c:pt>
                <c:pt idx="1089">
                  <c:v>45331</c:v>
                </c:pt>
                <c:pt idx="1090">
                  <c:v>45338</c:v>
                </c:pt>
                <c:pt idx="1091">
                  <c:v>45345</c:v>
                </c:pt>
                <c:pt idx="1092">
                  <c:v>45352</c:v>
                </c:pt>
                <c:pt idx="1093">
                  <c:v>45359</c:v>
                </c:pt>
                <c:pt idx="1094">
                  <c:v>45366</c:v>
                </c:pt>
                <c:pt idx="1095">
                  <c:v>45373</c:v>
                </c:pt>
                <c:pt idx="1096">
                  <c:v>45380</c:v>
                </c:pt>
                <c:pt idx="1097">
                  <c:v>45387</c:v>
                </c:pt>
                <c:pt idx="1098">
                  <c:v>45394</c:v>
                </c:pt>
                <c:pt idx="1099">
                  <c:v>45401</c:v>
                </c:pt>
                <c:pt idx="1100">
                  <c:v>45408</c:v>
                </c:pt>
                <c:pt idx="1101">
                  <c:v>45415</c:v>
                </c:pt>
                <c:pt idx="1102">
                  <c:v>45422</c:v>
                </c:pt>
                <c:pt idx="1103">
                  <c:v>45429</c:v>
                </c:pt>
                <c:pt idx="1104">
                  <c:v>45436</c:v>
                </c:pt>
                <c:pt idx="1105">
                  <c:v>45443</c:v>
                </c:pt>
                <c:pt idx="1106">
                  <c:v>45450</c:v>
                </c:pt>
                <c:pt idx="1107">
                  <c:v>45457</c:v>
                </c:pt>
                <c:pt idx="1108">
                  <c:v>45464</c:v>
                </c:pt>
                <c:pt idx="1109">
                  <c:v>45471</c:v>
                </c:pt>
                <c:pt idx="1110">
                  <c:v>45478</c:v>
                </c:pt>
                <c:pt idx="1111">
                  <c:v>45485</c:v>
                </c:pt>
                <c:pt idx="1112">
                  <c:v>45492</c:v>
                </c:pt>
                <c:pt idx="1113">
                  <c:v>45499</c:v>
                </c:pt>
                <c:pt idx="1114">
                  <c:v>45506</c:v>
                </c:pt>
                <c:pt idx="1115">
                  <c:v>45513</c:v>
                </c:pt>
                <c:pt idx="1116">
                  <c:v>45520</c:v>
                </c:pt>
                <c:pt idx="1117">
                  <c:v>45527</c:v>
                </c:pt>
                <c:pt idx="1118">
                  <c:v>45534</c:v>
                </c:pt>
                <c:pt idx="1119">
                  <c:v>45541</c:v>
                </c:pt>
                <c:pt idx="1120">
                  <c:v>45548</c:v>
                </c:pt>
                <c:pt idx="1121">
                  <c:v>45555</c:v>
                </c:pt>
                <c:pt idx="1122">
                  <c:v>45562</c:v>
                </c:pt>
                <c:pt idx="1123">
                  <c:v>45569</c:v>
                </c:pt>
                <c:pt idx="1124">
                  <c:v>45576</c:v>
                </c:pt>
                <c:pt idx="1125">
                  <c:v>45583</c:v>
                </c:pt>
                <c:pt idx="1126">
                  <c:v>45590</c:v>
                </c:pt>
                <c:pt idx="1127">
                  <c:v>45597</c:v>
                </c:pt>
                <c:pt idx="1128">
                  <c:v>45604</c:v>
                </c:pt>
                <c:pt idx="1129">
                  <c:v>45611</c:v>
                </c:pt>
                <c:pt idx="1130">
                  <c:v>45618</c:v>
                </c:pt>
                <c:pt idx="1131">
                  <c:v>45625</c:v>
                </c:pt>
                <c:pt idx="1132">
                  <c:v>45632</c:v>
                </c:pt>
                <c:pt idx="1133">
                  <c:v>45639</c:v>
                </c:pt>
                <c:pt idx="1134">
                  <c:v>45646</c:v>
                </c:pt>
                <c:pt idx="1135">
                  <c:v>45653</c:v>
                </c:pt>
                <c:pt idx="1136">
                  <c:v>45660</c:v>
                </c:pt>
                <c:pt idx="1137">
                  <c:v>45667</c:v>
                </c:pt>
                <c:pt idx="1138">
                  <c:v>45674</c:v>
                </c:pt>
                <c:pt idx="1139">
                  <c:v>45681</c:v>
                </c:pt>
                <c:pt idx="1140">
                  <c:v>45688</c:v>
                </c:pt>
                <c:pt idx="1141">
                  <c:v>45695</c:v>
                </c:pt>
                <c:pt idx="1142">
                  <c:v>45702</c:v>
                </c:pt>
                <c:pt idx="1143">
                  <c:v>45709</c:v>
                </c:pt>
                <c:pt idx="1144">
                  <c:v>45716</c:v>
                </c:pt>
                <c:pt idx="1145">
                  <c:v>45723</c:v>
                </c:pt>
                <c:pt idx="1146">
                  <c:v>45730</c:v>
                </c:pt>
                <c:pt idx="1147">
                  <c:v>45737</c:v>
                </c:pt>
                <c:pt idx="1148">
                  <c:v>45744</c:v>
                </c:pt>
                <c:pt idx="1149">
                  <c:v>45751</c:v>
                </c:pt>
                <c:pt idx="1150">
                  <c:v>45758</c:v>
                </c:pt>
                <c:pt idx="1151">
                  <c:v>45765</c:v>
                </c:pt>
                <c:pt idx="1152">
                  <c:v>45772</c:v>
                </c:pt>
                <c:pt idx="1153">
                  <c:v>45779</c:v>
                </c:pt>
                <c:pt idx="1154">
                  <c:v>45786</c:v>
                </c:pt>
                <c:pt idx="1155">
                  <c:v>45793</c:v>
                </c:pt>
                <c:pt idx="1156">
                  <c:v>45800</c:v>
                </c:pt>
                <c:pt idx="1157">
                  <c:v>45807</c:v>
                </c:pt>
                <c:pt idx="1158">
                  <c:v>45814</c:v>
                </c:pt>
                <c:pt idx="1159">
                  <c:v>45821</c:v>
                </c:pt>
                <c:pt idx="1160">
                  <c:v>45828</c:v>
                </c:pt>
                <c:pt idx="1161">
                  <c:v>45835</c:v>
                </c:pt>
                <c:pt idx="1162">
                  <c:v>45842</c:v>
                </c:pt>
                <c:pt idx="1163">
                  <c:v>45849</c:v>
                </c:pt>
                <c:pt idx="1164">
                  <c:v>45856</c:v>
                </c:pt>
                <c:pt idx="1165">
                  <c:v>45863</c:v>
                </c:pt>
                <c:pt idx="1166">
                  <c:v>45870</c:v>
                </c:pt>
                <c:pt idx="1167">
                  <c:v>45877</c:v>
                </c:pt>
                <c:pt idx="1168">
                  <c:v>45884</c:v>
                </c:pt>
                <c:pt idx="1169">
                  <c:v>45891</c:v>
                </c:pt>
                <c:pt idx="1170">
                  <c:v>45898</c:v>
                </c:pt>
                <c:pt idx="1171">
                  <c:v>45905</c:v>
                </c:pt>
                <c:pt idx="1172">
                  <c:v>45912</c:v>
                </c:pt>
                <c:pt idx="1173">
                  <c:v>45919</c:v>
                </c:pt>
                <c:pt idx="1174">
                  <c:v>45926</c:v>
                </c:pt>
                <c:pt idx="1175">
                  <c:v>45933</c:v>
                </c:pt>
                <c:pt idx="1176">
                  <c:v>45940</c:v>
                </c:pt>
                <c:pt idx="1177">
                  <c:v>45947</c:v>
                </c:pt>
                <c:pt idx="1178">
                  <c:v>45954</c:v>
                </c:pt>
                <c:pt idx="1179">
                  <c:v>45961</c:v>
                </c:pt>
                <c:pt idx="1180">
                  <c:v>45968</c:v>
                </c:pt>
                <c:pt idx="1181">
                  <c:v>45975</c:v>
                </c:pt>
                <c:pt idx="1182">
                  <c:v>45982</c:v>
                </c:pt>
                <c:pt idx="1183">
                  <c:v>45989</c:v>
                </c:pt>
                <c:pt idx="1184">
                  <c:v>45996</c:v>
                </c:pt>
                <c:pt idx="1185">
                  <c:v>46003</c:v>
                </c:pt>
                <c:pt idx="1186">
                  <c:v>46010</c:v>
                </c:pt>
                <c:pt idx="1187">
                  <c:v>46017</c:v>
                </c:pt>
                <c:pt idx="1188">
                  <c:v>46024</c:v>
                </c:pt>
                <c:pt idx="1189">
                  <c:v>46031</c:v>
                </c:pt>
                <c:pt idx="1190">
                  <c:v>46038</c:v>
                </c:pt>
                <c:pt idx="1191">
                  <c:v>46045</c:v>
                </c:pt>
                <c:pt idx="1192">
                  <c:v>46052</c:v>
                </c:pt>
                <c:pt idx="1193">
                  <c:v>46059</c:v>
                </c:pt>
                <c:pt idx="1194">
                  <c:v>46066</c:v>
                </c:pt>
                <c:pt idx="1195">
                  <c:v>46073</c:v>
                </c:pt>
                <c:pt idx="1196">
                  <c:v>46080</c:v>
                </c:pt>
                <c:pt idx="1197">
                  <c:v>46087</c:v>
                </c:pt>
                <c:pt idx="1198">
                  <c:v>46094</c:v>
                </c:pt>
                <c:pt idx="1199">
                  <c:v>46101</c:v>
                </c:pt>
                <c:pt idx="1200">
                  <c:v>46108</c:v>
                </c:pt>
                <c:pt idx="1201">
                  <c:v>46115</c:v>
                </c:pt>
                <c:pt idx="1202">
                  <c:v>46122</c:v>
                </c:pt>
                <c:pt idx="1203">
                  <c:v>46129</c:v>
                </c:pt>
                <c:pt idx="1204">
                  <c:v>46136</c:v>
                </c:pt>
                <c:pt idx="1205">
                  <c:v>46143</c:v>
                </c:pt>
                <c:pt idx="1206">
                  <c:v>46150</c:v>
                </c:pt>
                <c:pt idx="1207">
                  <c:v>46157</c:v>
                </c:pt>
                <c:pt idx="1208">
                  <c:v>46164</c:v>
                </c:pt>
                <c:pt idx="1209">
                  <c:v>46171</c:v>
                </c:pt>
                <c:pt idx="1210">
                  <c:v>46178</c:v>
                </c:pt>
                <c:pt idx="1211">
                  <c:v>46185</c:v>
                </c:pt>
                <c:pt idx="1212">
                  <c:v>46192</c:v>
                </c:pt>
                <c:pt idx="1213">
                  <c:v>46199</c:v>
                </c:pt>
                <c:pt idx="1214">
                  <c:v>46206</c:v>
                </c:pt>
                <c:pt idx="1215">
                  <c:v>46213</c:v>
                </c:pt>
                <c:pt idx="1216">
                  <c:v>46220</c:v>
                </c:pt>
                <c:pt idx="1217">
                  <c:v>46227</c:v>
                </c:pt>
                <c:pt idx="1218">
                  <c:v>46234</c:v>
                </c:pt>
                <c:pt idx="1219">
                  <c:v>46241</c:v>
                </c:pt>
                <c:pt idx="1220">
                  <c:v>46248</c:v>
                </c:pt>
                <c:pt idx="1221">
                  <c:v>46255</c:v>
                </c:pt>
                <c:pt idx="1222">
                  <c:v>46262</c:v>
                </c:pt>
                <c:pt idx="1223">
                  <c:v>46269</c:v>
                </c:pt>
                <c:pt idx="1224">
                  <c:v>46276</c:v>
                </c:pt>
                <c:pt idx="1225">
                  <c:v>46283</c:v>
                </c:pt>
                <c:pt idx="1226">
                  <c:v>46290</c:v>
                </c:pt>
                <c:pt idx="1227">
                  <c:v>46297</c:v>
                </c:pt>
                <c:pt idx="1228">
                  <c:v>46304</c:v>
                </c:pt>
              </c:numCache>
            </c:numRef>
          </c:cat>
          <c:val>
            <c:numRef>
              <c:f>PBV!$B$78:$B$10735</c:f>
              <c:numCache>
                <c:formatCode>General</c:formatCode>
                <c:ptCount val="10658"/>
                <c:pt idx="0">
                  <c:v>1.1570680628272252</c:v>
                </c:pt>
                <c:pt idx="1">
                  <c:v>1.1942718184274521</c:v>
                </c:pt>
                <c:pt idx="2">
                  <c:v>1.1845058855735011</c:v>
                </c:pt>
                <c:pt idx="3">
                  <c:v>1.1304793642655728</c:v>
                </c:pt>
                <c:pt idx="4">
                  <c:v>1.1254868022501081</c:v>
                </c:pt>
                <c:pt idx="5">
                  <c:v>1.1722989052831985</c:v>
                </c:pt>
                <c:pt idx="6">
                  <c:v>1.1968845760980593</c:v>
                </c:pt>
                <c:pt idx="7">
                  <c:v>1.1597925413682391</c:v>
                </c:pt>
                <c:pt idx="8">
                  <c:v>1.0987365465605989</c:v>
                </c:pt>
                <c:pt idx="9">
                  <c:v>1.0736940298507462</c:v>
                </c:pt>
                <c:pt idx="10">
                  <c:v>0.98218829516539441</c:v>
                </c:pt>
                <c:pt idx="11">
                  <c:v>0.98697229551451182</c:v>
                </c:pt>
                <c:pt idx="12">
                  <c:v>0.94967963744335049</c:v>
                </c:pt>
                <c:pt idx="13">
                  <c:v>0.9476486246672583</c:v>
                </c:pt>
                <c:pt idx="14">
                  <c:v>0.89907938162237266</c:v>
                </c:pt>
                <c:pt idx="15">
                  <c:v>0.86308024469233546</c:v>
                </c:pt>
                <c:pt idx="16">
                  <c:v>0.861948376353039</c:v>
                </c:pt>
                <c:pt idx="17">
                  <c:v>0.84043250327653996</c:v>
                </c:pt>
                <c:pt idx="18">
                  <c:v>0.819471308833011</c:v>
                </c:pt>
                <c:pt idx="19">
                  <c:v>0.79412683536394868</c:v>
                </c:pt>
                <c:pt idx="20">
                  <c:v>0.81101722456938585</c:v>
                </c:pt>
                <c:pt idx="21">
                  <c:v>0.80111169011638006</c:v>
                </c:pt>
                <c:pt idx="22">
                  <c:v>0.75853103672408195</c:v>
                </c:pt>
                <c:pt idx="23">
                  <c:v>0.75981895167177693</c:v>
                </c:pt>
                <c:pt idx="24">
                  <c:v>0.75950271506144607</c:v>
                </c:pt>
                <c:pt idx="25">
                  <c:v>0.82552157759359823</c:v>
                </c:pt>
                <c:pt idx="26">
                  <c:v>0.82552157759359823</c:v>
                </c:pt>
                <c:pt idx="27">
                  <c:v>0.76863684771033014</c:v>
                </c:pt>
                <c:pt idx="28">
                  <c:v>0.74874623871614843</c:v>
                </c:pt>
                <c:pt idx="29">
                  <c:v>0.71885060212233221</c:v>
                </c:pt>
                <c:pt idx="30">
                  <c:v>0.64029311809685641</c:v>
                </c:pt>
                <c:pt idx="31">
                  <c:v>0.67402826855123688</c:v>
                </c:pt>
                <c:pt idx="32">
                  <c:v>0.6865536723163842</c:v>
                </c:pt>
                <c:pt idx="33">
                  <c:v>0.66473854696899592</c:v>
                </c:pt>
                <c:pt idx="34">
                  <c:v>0.66131206470456083</c:v>
                </c:pt>
                <c:pt idx="35">
                  <c:v>0.63865456486919381</c:v>
                </c:pt>
                <c:pt idx="36">
                  <c:v>0.70194340952572754</c:v>
                </c:pt>
                <c:pt idx="37">
                  <c:v>0.73426277989015643</c:v>
                </c:pt>
                <c:pt idx="38">
                  <c:v>0.76529311809685641</c:v>
                </c:pt>
                <c:pt idx="39">
                  <c:v>0.870745501285347</c:v>
                </c:pt>
                <c:pt idx="40">
                  <c:v>0.81321288438726158</c:v>
                </c:pt>
                <c:pt idx="41">
                  <c:v>0.79155466921009288</c:v>
                </c:pt>
                <c:pt idx="42">
                  <c:v>0.71925553635935291</c:v>
                </c:pt>
                <c:pt idx="43">
                  <c:v>0.74189321978381917</c:v>
                </c:pt>
                <c:pt idx="44">
                  <c:v>0.75652632504175099</c:v>
                </c:pt>
                <c:pt idx="45">
                  <c:v>0.6732396986326854</c:v>
                </c:pt>
                <c:pt idx="46">
                  <c:v>0.68395040319084366</c:v>
                </c:pt>
                <c:pt idx="47">
                  <c:v>0.67212981082844103</c:v>
                </c:pt>
                <c:pt idx="48">
                  <c:v>0.66970315690277993</c:v>
                </c:pt>
                <c:pt idx="49">
                  <c:v>0.66817434210526316</c:v>
                </c:pt>
                <c:pt idx="50">
                  <c:v>0.64457469191463779</c:v>
                </c:pt>
                <c:pt idx="51">
                  <c:v>0.67636008415990378</c:v>
                </c:pt>
                <c:pt idx="52">
                  <c:v>0.65658405257740127</c:v>
                </c:pt>
                <c:pt idx="53">
                  <c:v>0.78968100718313128</c:v>
                </c:pt>
                <c:pt idx="54">
                  <c:v>0.77122290900555512</c:v>
                </c:pt>
                <c:pt idx="55">
                  <c:v>0.72310741181133564</c:v>
                </c:pt>
                <c:pt idx="56">
                  <c:v>0.7209682695453058</c:v>
                </c:pt>
                <c:pt idx="57">
                  <c:v>0.71178316193132296</c:v>
                </c:pt>
                <c:pt idx="58">
                  <c:v>0.72865218684915212</c:v>
                </c:pt>
                <c:pt idx="59">
                  <c:v>0.7110619469026549</c:v>
                </c:pt>
                <c:pt idx="60">
                  <c:v>0.72186495176848864</c:v>
                </c:pt>
                <c:pt idx="61">
                  <c:v>0.70429334428923573</c:v>
                </c:pt>
                <c:pt idx="62">
                  <c:v>0.68410267471958586</c:v>
                </c:pt>
                <c:pt idx="63">
                  <c:v>0.70609603814280852</c:v>
                </c:pt>
                <c:pt idx="64">
                  <c:v>0.66758416260851161</c:v>
                </c:pt>
                <c:pt idx="65">
                  <c:v>0.6612113115119127</c:v>
                </c:pt>
                <c:pt idx="66">
                  <c:v>0.70855397148676169</c:v>
                </c:pt>
                <c:pt idx="67">
                  <c:v>0.71424180327868858</c:v>
                </c:pt>
                <c:pt idx="68">
                  <c:v>0.75956861915838447</c:v>
                </c:pt>
                <c:pt idx="69">
                  <c:v>0.7707485123708111</c:v>
                </c:pt>
                <c:pt idx="70">
                  <c:v>0.77279586117697785</c:v>
                </c:pt>
                <c:pt idx="71">
                  <c:v>0.75690728404499297</c:v>
                </c:pt>
                <c:pt idx="72">
                  <c:v>0.77299824663939209</c:v>
                </c:pt>
                <c:pt idx="73">
                  <c:v>0.79071387115496228</c:v>
                </c:pt>
                <c:pt idx="74">
                  <c:v>0.76180926916221037</c:v>
                </c:pt>
                <c:pt idx="75">
                  <c:v>0.75080402531382928</c:v>
                </c:pt>
                <c:pt idx="76">
                  <c:v>0.74149590163934431</c:v>
                </c:pt>
                <c:pt idx="77">
                  <c:v>0.68263302665275538</c:v>
                </c:pt>
                <c:pt idx="78">
                  <c:v>0.73506611947104428</c:v>
                </c:pt>
                <c:pt idx="79">
                  <c:v>0.79769307019915303</c:v>
                </c:pt>
                <c:pt idx="80">
                  <c:v>0.73775189498983174</c:v>
                </c:pt>
                <c:pt idx="81">
                  <c:v>0.72935346861727224</c:v>
                </c:pt>
                <c:pt idx="82">
                  <c:v>0.65589063128266989</c:v>
                </c:pt>
                <c:pt idx="83">
                  <c:v>0.61320413623544723</c:v>
                </c:pt>
                <c:pt idx="84">
                  <c:v>0.70702196615052215</c:v>
                </c:pt>
                <c:pt idx="85">
                  <c:v>0.7117238110285985</c:v>
                </c:pt>
                <c:pt idx="86">
                  <c:v>0.72500811424862055</c:v>
                </c:pt>
                <c:pt idx="87">
                  <c:v>0.74646643109540645</c:v>
                </c:pt>
                <c:pt idx="88">
                  <c:v>0.71724533245987554</c:v>
                </c:pt>
                <c:pt idx="89">
                  <c:v>0.70546695231294143</c:v>
                </c:pt>
                <c:pt idx="90">
                  <c:v>0.68355520751761945</c:v>
                </c:pt>
                <c:pt idx="91">
                  <c:v>0.69852358660424918</c:v>
                </c:pt>
                <c:pt idx="92">
                  <c:v>0.666597135308024</c:v>
                </c:pt>
                <c:pt idx="93">
                  <c:v>0.67109586040738856</c:v>
                </c:pt>
                <c:pt idx="94">
                  <c:v>0.67195880712293499</c:v>
                </c:pt>
                <c:pt idx="95">
                  <c:v>0.67871604211146286</c:v>
                </c:pt>
                <c:pt idx="96">
                  <c:v>0.64928446771378712</c:v>
                </c:pt>
                <c:pt idx="97">
                  <c:v>0.65065031336343426</c:v>
                </c:pt>
                <c:pt idx="98">
                  <c:v>0.62722236536975007</c:v>
                </c:pt>
                <c:pt idx="99">
                  <c:v>0.64397837556177939</c:v>
                </c:pt>
                <c:pt idx="100">
                  <c:v>0.62717439433234234</c:v>
                </c:pt>
                <c:pt idx="101">
                  <c:v>0.64068054850177769</c:v>
                </c:pt>
                <c:pt idx="102">
                  <c:v>0.64081957717926441</c:v>
                </c:pt>
                <c:pt idx="103">
                  <c:v>0.6309006660874602</c:v>
                </c:pt>
                <c:pt idx="104">
                  <c:v>0.63906772064216444</c:v>
                </c:pt>
                <c:pt idx="105">
                  <c:v>0.75145374449339208</c:v>
                </c:pt>
                <c:pt idx="106">
                  <c:v>0.71321122024599592</c:v>
                </c:pt>
                <c:pt idx="107">
                  <c:v>0.74094025465230173</c:v>
                </c:pt>
                <c:pt idx="108">
                  <c:v>0.77017642642642636</c:v>
                </c:pt>
                <c:pt idx="109">
                  <c:v>0.75891516516516511</c:v>
                </c:pt>
                <c:pt idx="110">
                  <c:v>0.74342105263157909</c:v>
                </c:pt>
                <c:pt idx="111">
                  <c:v>0.75563092442821123</c:v>
                </c:pt>
                <c:pt idx="112">
                  <c:v>0.74519523436820601</c:v>
                </c:pt>
                <c:pt idx="113">
                  <c:v>0.73704749252739965</c:v>
                </c:pt>
                <c:pt idx="114">
                  <c:v>0.70255183413078148</c:v>
                </c:pt>
                <c:pt idx="115">
                  <c:v>0.69574432010851139</c:v>
                </c:pt>
                <c:pt idx="116">
                  <c:v>0.71248423707440101</c:v>
                </c:pt>
                <c:pt idx="117">
                  <c:v>0.71507290606985419</c:v>
                </c:pt>
                <c:pt idx="118">
                  <c:v>0.60060452577403811</c:v>
                </c:pt>
                <c:pt idx="119">
                  <c:v>0.605256850683071</c:v>
                </c:pt>
                <c:pt idx="120">
                  <c:v>0.59770540340488532</c:v>
                </c:pt>
                <c:pt idx="121">
                  <c:v>0.59248064872834494</c:v>
                </c:pt>
                <c:pt idx="122">
                  <c:v>0.59477693144722521</c:v>
                </c:pt>
                <c:pt idx="123">
                  <c:v>0.60198237885462547</c:v>
                </c:pt>
                <c:pt idx="124">
                  <c:v>0.60139860139860146</c:v>
                </c:pt>
                <c:pt idx="125">
                  <c:v>0.60939316438037661</c:v>
                </c:pt>
                <c:pt idx="126">
                  <c:v>0.61847899096947534</c:v>
                </c:pt>
                <c:pt idx="127">
                  <c:v>0.63519665646690049</c:v>
                </c:pt>
                <c:pt idx="128">
                  <c:v>0.66859808864474379</c:v>
                </c:pt>
                <c:pt idx="129">
                  <c:v>0.7047937569676701</c:v>
                </c:pt>
                <c:pt idx="130">
                  <c:v>0.69627718392922966</c:v>
                </c:pt>
                <c:pt idx="131">
                  <c:v>0.68252295649555927</c:v>
                </c:pt>
                <c:pt idx="132">
                  <c:v>0.69640179910044975</c:v>
                </c:pt>
                <c:pt idx="133">
                  <c:v>0.68447897049591966</c:v>
                </c:pt>
                <c:pt idx="134">
                  <c:v>0.73062550771730295</c:v>
                </c:pt>
                <c:pt idx="135">
                  <c:v>0.74768480909829405</c:v>
                </c:pt>
                <c:pt idx="136">
                  <c:v>0.72823458282950426</c:v>
                </c:pt>
                <c:pt idx="137">
                  <c:v>0.73409777640040286</c:v>
                </c:pt>
                <c:pt idx="138">
                  <c:v>0.74890510948905109</c:v>
                </c:pt>
                <c:pt idx="139">
                  <c:v>0.77121425222691042</c:v>
                </c:pt>
                <c:pt idx="140">
                  <c:v>0.81125511002870321</c:v>
                </c:pt>
                <c:pt idx="141">
                  <c:v>0.76888926833432936</c:v>
                </c:pt>
                <c:pt idx="142">
                  <c:v>0.78824344212622277</c:v>
                </c:pt>
                <c:pt idx="143">
                  <c:v>0.77245046745003865</c:v>
                </c:pt>
                <c:pt idx="144">
                  <c:v>0.79294096728307251</c:v>
                </c:pt>
                <c:pt idx="145">
                  <c:v>0.81440179806362378</c:v>
                </c:pt>
                <c:pt idx="146">
                  <c:v>0.80536912751677869</c:v>
                </c:pt>
                <c:pt idx="147">
                  <c:v>0.83765778401122015</c:v>
                </c:pt>
                <c:pt idx="148">
                  <c:v>0.81567591369440784</c:v>
                </c:pt>
                <c:pt idx="149">
                  <c:v>0.77431347697507391</c:v>
                </c:pt>
                <c:pt idx="150">
                  <c:v>0.79065565307176056</c:v>
                </c:pt>
                <c:pt idx="151">
                  <c:v>0.77624010004168409</c:v>
                </c:pt>
                <c:pt idx="152">
                  <c:v>0.77832430179241352</c:v>
                </c:pt>
                <c:pt idx="153">
                  <c:v>0.76102314250913516</c:v>
                </c:pt>
                <c:pt idx="154">
                  <c:v>0.77932471863276365</c:v>
                </c:pt>
                <c:pt idx="155">
                  <c:v>0.79214559386973182</c:v>
                </c:pt>
                <c:pt idx="156">
                  <c:v>0.82062635858626531</c:v>
                </c:pt>
                <c:pt idx="157">
                  <c:v>0.77434679334916856</c:v>
                </c:pt>
                <c:pt idx="158">
                  <c:v>0.77207885879147298</c:v>
                </c:pt>
                <c:pt idx="159">
                  <c:v>0.79350061703002883</c:v>
                </c:pt>
                <c:pt idx="160">
                  <c:v>0.78614137111966575</c:v>
                </c:pt>
                <c:pt idx="161">
                  <c:v>0.91083628816051188</c:v>
                </c:pt>
                <c:pt idx="162">
                  <c:v>0.85265322912381736</c:v>
                </c:pt>
                <c:pt idx="163">
                  <c:v>0.88897914974275649</c:v>
                </c:pt>
                <c:pt idx="164">
                  <c:v>0.87871637564889093</c:v>
                </c:pt>
                <c:pt idx="165">
                  <c:v>0.87645115620575731</c:v>
                </c:pt>
                <c:pt idx="166">
                  <c:v>0.90443432183694328</c:v>
                </c:pt>
                <c:pt idx="167">
                  <c:v>0.88834011233778809</c:v>
                </c:pt>
                <c:pt idx="168">
                  <c:v>0.89884046381447424</c:v>
                </c:pt>
                <c:pt idx="169">
                  <c:v>0.91037292384832347</c:v>
                </c:pt>
                <c:pt idx="170">
                  <c:v>0.90656799259944498</c:v>
                </c:pt>
                <c:pt idx="171">
                  <c:v>0.89819993898098238</c:v>
                </c:pt>
                <c:pt idx="172">
                  <c:v>0.92916531692041893</c:v>
                </c:pt>
                <c:pt idx="173">
                  <c:v>0.95846680658345307</c:v>
                </c:pt>
                <c:pt idx="174">
                  <c:v>0.99283309805624931</c:v>
                </c:pt>
                <c:pt idx="175">
                  <c:v>1.0049142732335918</c:v>
                </c:pt>
                <c:pt idx="176">
                  <c:v>0.9989017023613399</c:v>
                </c:pt>
                <c:pt idx="177">
                  <c:v>0.998746474459417</c:v>
                </c:pt>
                <c:pt idx="178">
                  <c:v>0.92982812976711082</c:v>
                </c:pt>
                <c:pt idx="179">
                  <c:v>0.94223455648062493</c:v>
                </c:pt>
                <c:pt idx="180">
                  <c:v>0.88537391130243259</c:v>
                </c:pt>
                <c:pt idx="181">
                  <c:v>0.85053914674167841</c:v>
                </c:pt>
                <c:pt idx="182">
                  <c:v>0.85922924714972215</c:v>
                </c:pt>
                <c:pt idx="183">
                  <c:v>0.88032770896323009</c:v>
                </c:pt>
                <c:pt idx="184">
                  <c:v>0.86055113741446276</c:v>
                </c:pt>
                <c:pt idx="185">
                  <c:v>0.8690324922853514</c:v>
                </c:pt>
                <c:pt idx="186">
                  <c:v>0.86735611510791366</c:v>
                </c:pt>
                <c:pt idx="187">
                  <c:v>0.82187120291616034</c:v>
                </c:pt>
                <c:pt idx="188">
                  <c:v>0.81837093935029592</c:v>
                </c:pt>
                <c:pt idx="189">
                  <c:v>0.84653871391076108</c:v>
                </c:pt>
                <c:pt idx="190">
                  <c:v>0.84423295916707342</c:v>
                </c:pt>
                <c:pt idx="191">
                  <c:v>0.87172604522531316</c:v>
                </c:pt>
                <c:pt idx="192">
                  <c:v>0.86513746543029124</c:v>
                </c:pt>
                <c:pt idx="193">
                  <c:v>0.85347478474784755</c:v>
                </c:pt>
                <c:pt idx="194">
                  <c:v>0.82777527414751406</c:v>
                </c:pt>
                <c:pt idx="195">
                  <c:v>0.78904249871991805</c:v>
                </c:pt>
                <c:pt idx="196">
                  <c:v>0.70817120622568097</c:v>
                </c:pt>
                <c:pt idx="197">
                  <c:v>0.78359939060740547</c:v>
                </c:pt>
                <c:pt idx="198">
                  <c:v>0.79020142258857951</c:v>
                </c:pt>
                <c:pt idx="199">
                  <c:v>0.77901566288747626</c:v>
                </c:pt>
                <c:pt idx="200">
                  <c:v>0.84700772200772201</c:v>
                </c:pt>
                <c:pt idx="201">
                  <c:v>0.86037487668530088</c:v>
                </c:pt>
                <c:pt idx="202">
                  <c:v>0.90475270479134473</c:v>
                </c:pt>
                <c:pt idx="203">
                  <c:v>0.82414652524198684</c:v>
                </c:pt>
                <c:pt idx="204">
                  <c:v>0.82296089385474858</c:v>
                </c:pt>
                <c:pt idx="205">
                  <c:v>0.79121498840779492</c:v>
                </c:pt>
                <c:pt idx="206">
                  <c:v>0.82785727445802371</c:v>
                </c:pt>
                <c:pt idx="207">
                  <c:v>0.86277884002549388</c:v>
                </c:pt>
                <c:pt idx="208">
                  <c:v>0.86579960340604223</c:v>
                </c:pt>
                <c:pt idx="209">
                  <c:v>0.79312882046637989</c:v>
                </c:pt>
                <c:pt idx="210">
                  <c:v>0.76110803324099718</c:v>
                </c:pt>
                <c:pt idx="211">
                  <c:v>0.77186332980324401</c:v>
                </c:pt>
                <c:pt idx="212">
                  <c:v>0.75272024302678819</c:v>
                </c:pt>
                <c:pt idx="213">
                  <c:v>0.76115971287572903</c:v>
                </c:pt>
                <c:pt idx="214">
                  <c:v>0.80552473281551129</c:v>
                </c:pt>
                <c:pt idx="215">
                  <c:v>0.80433335350723223</c:v>
                </c:pt>
                <c:pt idx="216">
                  <c:v>0.76407581875280406</c:v>
                </c:pt>
                <c:pt idx="217">
                  <c:v>0.76802292263610317</c:v>
                </c:pt>
                <c:pt idx="218">
                  <c:v>0.76721624046657699</c:v>
                </c:pt>
                <c:pt idx="219">
                  <c:v>0.77299694372865102</c:v>
                </c:pt>
                <c:pt idx="220">
                  <c:v>0.76143176207828855</c:v>
                </c:pt>
                <c:pt idx="221">
                  <c:v>0.74563798219584565</c:v>
                </c:pt>
                <c:pt idx="222">
                  <c:v>0.76462196861626242</c:v>
                </c:pt>
                <c:pt idx="223">
                  <c:v>0.7526338488078369</c:v>
                </c:pt>
                <c:pt idx="224">
                  <c:v>0.74371250227258967</c:v>
                </c:pt>
                <c:pt idx="225">
                  <c:v>0.75636894266431565</c:v>
                </c:pt>
                <c:pt idx="226">
                  <c:v>0.76128273790085565</c:v>
                </c:pt>
                <c:pt idx="227">
                  <c:v>0.75131793036121064</c:v>
                </c:pt>
                <c:pt idx="228">
                  <c:v>0.77070295444622317</c:v>
                </c:pt>
                <c:pt idx="229">
                  <c:v>0.81994609164420484</c:v>
                </c:pt>
                <c:pt idx="230">
                  <c:v>0.79049405878674162</c:v>
                </c:pt>
                <c:pt idx="231">
                  <c:v>0.78180510607695064</c:v>
                </c:pt>
                <c:pt idx="232">
                  <c:v>0.78096586674616186</c:v>
                </c:pt>
                <c:pt idx="233">
                  <c:v>0.76255775823520644</c:v>
                </c:pt>
                <c:pt idx="234">
                  <c:v>0.77554339790033999</c:v>
                </c:pt>
                <c:pt idx="235">
                  <c:v>0.74918324918324908</c:v>
                </c:pt>
                <c:pt idx="236">
                  <c:v>0.77617354196301569</c:v>
                </c:pt>
                <c:pt idx="237">
                  <c:v>0.78308850398304453</c:v>
                </c:pt>
                <c:pt idx="238">
                  <c:v>0.80125242284180709</c:v>
                </c:pt>
                <c:pt idx="239">
                  <c:v>0.78516440031656953</c:v>
                </c:pt>
                <c:pt idx="240">
                  <c:v>0.79527201091074406</c:v>
                </c:pt>
                <c:pt idx="241">
                  <c:v>0.79268107121119902</c:v>
                </c:pt>
                <c:pt idx="242">
                  <c:v>0.78987907263344381</c:v>
                </c:pt>
                <c:pt idx="243">
                  <c:v>0.78164084008495238</c:v>
                </c:pt>
                <c:pt idx="244">
                  <c:v>0.78439408550305367</c:v>
                </c:pt>
                <c:pt idx="245">
                  <c:v>0.77123931294770087</c:v>
                </c:pt>
                <c:pt idx="246">
                  <c:v>0.75353584056573453</c:v>
                </c:pt>
                <c:pt idx="247">
                  <c:v>0.73953217347873135</c:v>
                </c:pt>
                <c:pt idx="248">
                  <c:v>0.76990710019907105</c:v>
                </c:pt>
                <c:pt idx="249">
                  <c:v>0.72647108699338647</c:v>
                </c:pt>
                <c:pt idx="250">
                  <c:v>0.73724554978281243</c:v>
                </c:pt>
                <c:pt idx="251">
                  <c:v>0.76940092165898621</c:v>
                </c:pt>
                <c:pt idx="252">
                  <c:v>0.81696687972109239</c:v>
                </c:pt>
                <c:pt idx="253">
                  <c:v>0.80456026058631924</c:v>
                </c:pt>
                <c:pt idx="254">
                  <c:v>0.79592772631385855</c:v>
                </c:pt>
                <c:pt idx="255">
                  <c:v>0.77579417169860854</c:v>
                </c:pt>
                <c:pt idx="256">
                  <c:v>0.75008632596685076</c:v>
                </c:pt>
                <c:pt idx="257">
                  <c:v>0.7645132236141815</c:v>
                </c:pt>
                <c:pt idx="258">
                  <c:v>0.76286503221487734</c:v>
                </c:pt>
                <c:pt idx="259">
                  <c:v>0.77349982656954563</c:v>
                </c:pt>
                <c:pt idx="260">
                  <c:v>0.7670470104974898</c:v>
                </c:pt>
                <c:pt idx="261">
                  <c:v>0.77725033587102554</c:v>
                </c:pt>
                <c:pt idx="262">
                  <c:v>0.80576767586021025</c:v>
                </c:pt>
                <c:pt idx="263">
                  <c:v>0.75974719601210616</c:v>
                </c:pt>
                <c:pt idx="264">
                  <c:v>0.76632087283133599</c:v>
                </c:pt>
                <c:pt idx="265">
                  <c:v>0.75972342264477111</c:v>
                </c:pt>
                <c:pt idx="266">
                  <c:v>0.81260911736178476</c:v>
                </c:pt>
                <c:pt idx="267">
                  <c:v>0.7892381141834095</c:v>
                </c:pt>
                <c:pt idx="268">
                  <c:v>0.87939160239931446</c:v>
                </c:pt>
                <c:pt idx="269">
                  <c:v>0.86217681401167634</c:v>
                </c:pt>
                <c:pt idx="270">
                  <c:v>0.84141934070747992</c:v>
                </c:pt>
                <c:pt idx="271">
                  <c:v>0.85217889908256883</c:v>
                </c:pt>
                <c:pt idx="272">
                  <c:v>0.80093951849677048</c:v>
                </c:pt>
                <c:pt idx="273">
                  <c:v>0.77025954890626769</c:v>
                </c:pt>
                <c:pt idx="274">
                  <c:v>0.81268918755297259</c:v>
                </c:pt>
                <c:pt idx="275">
                  <c:v>0.79266147273184229</c:v>
                </c:pt>
                <c:pt idx="276">
                  <c:v>0.79121924697566937</c:v>
                </c:pt>
                <c:pt idx="277">
                  <c:v>0.76564463433023366</c:v>
                </c:pt>
                <c:pt idx="278">
                  <c:v>0.7781358772721414</c:v>
                </c:pt>
                <c:pt idx="279">
                  <c:v>0.86242743350884299</c:v>
                </c:pt>
                <c:pt idx="280">
                  <c:v>0.90515955860423503</c:v>
                </c:pt>
                <c:pt idx="281">
                  <c:v>0.89576638256252616</c:v>
                </c:pt>
                <c:pt idx="282">
                  <c:v>0.89535719419289928</c:v>
                </c:pt>
                <c:pt idx="283">
                  <c:v>0.88818940741754482</c:v>
                </c:pt>
                <c:pt idx="284">
                  <c:v>0.90359089003772541</c:v>
                </c:pt>
                <c:pt idx="285">
                  <c:v>0.91387856257744737</c:v>
                </c:pt>
                <c:pt idx="286">
                  <c:v>0.81073955876231452</c:v>
                </c:pt>
                <c:pt idx="287">
                  <c:v>0.80197268588770865</c:v>
                </c:pt>
                <c:pt idx="288">
                  <c:v>0.77787186000564501</c:v>
                </c:pt>
                <c:pt idx="289">
                  <c:v>0.7716105550500455</c:v>
                </c:pt>
                <c:pt idx="290">
                  <c:v>0.83440211241041118</c:v>
                </c:pt>
                <c:pt idx="291">
                  <c:v>0.83892617449664442</c:v>
                </c:pt>
                <c:pt idx="292">
                  <c:v>0.96422128683102815</c:v>
                </c:pt>
                <c:pt idx="293">
                  <c:v>1.0321808510638297</c:v>
                </c:pt>
                <c:pt idx="294">
                  <c:v>0.99970989266028432</c:v>
                </c:pt>
                <c:pt idx="295">
                  <c:v>0.94885550786838324</c:v>
                </c:pt>
                <c:pt idx="296">
                  <c:v>1.1114754098360655</c:v>
                </c:pt>
                <c:pt idx="297">
                  <c:v>1.1340902117213869</c:v>
                </c:pt>
                <c:pt idx="298">
                  <c:v>1.1364245510586974</c:v>
                </c:pt>
                <c:pt idx="299">
                  <c:v>1.1181635725037631</c:v>
                </c:pt>
                <c:pt idx="300">
                  <c:v>1.0316313823163137</c:v>
                </c:pt>
                <c:pt idx="301">
                  <c:v>1.097621407333994</c:v>
                </c:pt>
                <c:pt idx="302">
                  <c:v>1.1430038510911424</c:v>
                </c:pt>
                <c:pt idx="303">
                  <c:v>1.2033314187248707</c:v>
                </c:pt>
                <c:pt idx="304">
                  <c:v>1.1396882494004796</c:v>
                </c:pt>
                <c:pt idx="305">
                  <c:v>1.0960092539039907</c:v>
                </c:pt>
                <c:pt idx="306">
                  <c:v>1.1043682204632073</c:v>
                </c:pt>
                <c:pt idx="307">
                  <c:v>1.0139046538024972</c:v>
                </c:pt>
                <c:pt idx="308">
                  <c:v>1.0108729419074247</c:v>
                </c:pt>
                <c:pt idx="309">
                  <c:v>1.0125765881973556</c:v>
                </c:pt>
                <c:pt idx="310">
                  <c:v>1.0010118043844858</c:v>
                </c:pt>
                <c:pt idx="311">
                  <c:v>0.98866498740554154</c:v>
                </c:pt>
                <c:pt idx="312">
                  <c:v>1.0074677528852682</c:v>
                </c:pt>
                <c:pt idx="313">
                  <c:v>1.1180105035526722</c:v>
                </c:pt>
                <c:pt idx="314">
                  <c:v>1.1480779642663779</c:v>
                </c:pt>
                <c:pt idx="315">
                  <c:v>1.1215396783548641</c:v>
                </c:pt>
                <c:pt idx="316">
                  <c:v>1.0904878048780489</c:v>
                </c:pt>
                <c:pt idx="317">
                  <c:v>1.1844734819369716</c:v>
                </c:pt>
                <c:pt idx="318">
                  <c:v>1.274019478810213</c:v>
                </c:pt>
                <c:pt idx="319">
                  <c:v>1.186512758201701</c:v>
                </c:pt>
                <c:pt idx="320">
                  <c:v>1.0980603448275863</c:v>
                </c:pt>
                <c:pt idx="321">
                  <c:v>1.1676657263751762</c:v>
                </c:pt>
                <c:pt idx="322">
                  <c:v>1.2708795269770878</c:v>
                </c:pt>
                <c:pt idx="323">
                  <c:v>1.2653094462540717</c:v>
                </c:pt>
                <c:pt idx="324">
                  <c:v>1.183055733504164</c:v>
                </c:pt>
                <c:pt idx="325">
                  <c:v>1.1653061224489798</c:v>
                </c:pt>
                <c:pt idx="326">
                  <c:v>1.0285182889026658</c:v>
                </c:pt>
                <c:pt idx="327">
                  <c:v>0.98159328523045197</c:v>
                </c:pt>
                <c:pt idx="328">
                  <c:v>0.98942950411938435</c:v>
                </c:pt>
                <c:pt idx="329">
                  <c:v>0.94614055299539168</c:v>
                </c:pt>
                <c:pt idx="330">
                  <c:v>0.95132488479262667</c:v>
                </c:pt>
                <c:pt idx="331">
                  <c:v>1.0056769798467216</c:v>
                </c:pt>
                <c:pt idx="332">
                  <c:v>1.0140267301839354</c:v>
                </c:pt>
                <c:pt idx="333">
                  <c:v>1.0470344827586207</c:v>
                </c:pt>
                <c:pt idx="334">
                  <c:v>1.0240240240240239</c:v>
                </c:pt>
                <c:pt idx="335">
                  <c:v>1.0752893297723516</c:v>
                </c:pt>
                <c:pt idx="336">
                  <c:v>1.0986986213116867</c:v>
                </c:pt>
                <c:pt idx="337">
                  <c:v>1.1002021733636593</c:v>
                </c:pt>
                <c:pt idx="338">
                  <c:v>1.116570892459247</c:v>
                </c:pt>
                <c:pt idx="339">
                  <c:v>1.1395705521472392</c:v>
                </c:pt>
                <c:pt idx="340">
                  <c:v>0.80655957161981262</c:v>
                </c:pt>
                <c:pt idx="341">
                  <c:v>0.84731746672045172</c:v>
                </c:pt>
                <c:pt idx="342">
                  <c:v>0.84319886478816131</c:v>
                </c:pt>
                <c:pt idx="343">
                  <c:v>0.80149307429393779</c:v>
                </c:pt>
                <c:pt idx="344">
                  <c:v>0.73301723351873793</c:v>
                </c:pt>
                <c:pt idx="345">
                  <c:v>0.78867820829898327</c:v>
                </c:pt>
                <c:pt idx="346">
                  <c:v>0.82472034760099833</c:v>
                </c:pt>
                <c:pt idx="347">
                  <c:v>0.77437715778669391</c:v>
                </c:pt>
                <c:pt idx="348">
                  <c:v>0.81524317912218258</c:v>
                </c:pt>
                <c:pt idx="349">
                  <c:v>0.82535982160956822</c:v>
                </c:pt>
                <c:pt idx="350">
                  <c:v>0.7932008571985194</c:v>
                </c:pt>
                <c:pt idx="351">
                  <c:v>0.78910335647047625</c:v>
                </c:pt>
                <c:pt idx="352">
                  <c:v>0.80496243574535387</c:v>
                </c:pt>
                <c:pt idx="353">
                  <c:v>0.71296121097445608</c:v>
                </c:pt>
                <c:pt idx="354">
                  <c:v>0.75259005797927947</c:v>
                </c:pt>
                <c:pt idx="355">
                  <c:v>0.76772522306437685</c:v>
                </c:pt>
                <c:pt idx="356">
                  <c:v>0.79905669647243782</c:v>
                </c:pt>
                <c:pt idx="357">
                  <c:v>0.78851331139694891</c:v>
                </c:pt>
                <c:pt idx="358">
                  <c:v>0.77139066990935223</c:v>
                </c:pt>
                <c:pt idx="359">
                  <c:v>0.75216438927714613</c:v>
                </c:pt>
                <c:pt idx="360">
                  <c:v>0.78400774860094702</c:v>
                </c:pt>
                <c:pt idx="361">
                  <c:v>0.78192912964350714</c:v>
                </c:pt>
                <c:pt idx="362">
                  <c:v>0.78527993289997899</c:v>
                </c:pt>
                <c:pt idx="363">
                  <c:v>0.7897516135341287</c:v>
                </c:pt>
                <c:pt idx="364">
                  <c:v>0.77284946236559138</c:v>
                </c:pt>
                <c:pt idx="365">
                  <c:v>0.79384641902956132</c:v>
                </c:pt>
                <c:pt idx="366">
                  <c:v>0.75905682536814523</c:v>
                </c:pt>
                <c:pt idx="367">
                  <c:v>0.75562424866907085</c:v>
                </c:pt>
                <c:pt idx="368">
                  <c:v>0.77035989035281627</c:v>
                </c:pt>
                <c:pt idx="369">
                  <c:v>0.72778655140886039</c:v>
                </c:pt>
                <c:pt idx="370">
                  <c:v>0.7117340171544787</c:v>
                </c:pt>
                <c:pt idx="371">
                  <c:v>0.7297760742384507</c:v>
                </c:pt>
                <c:pt idx="372">
                  <c:v>0.72683479739302914</c:v>
                </c:pt>
                <c:pt idx="373">
                  <c:v>0.70453196121116168</c:v>
                </c:pt>
                <c:pt idx="374">
                  <c:v>0.67638287638287631</c:v>
                </c:pt>
                <c:pt idx="375">
                  <c:v>0.71335041275263311</c:v>
                </c:pt>
                <c:pt idx="376">
                  <c:v>0.69667183997240911</c:v>
                </c:pt>
                <c:pt idx="377">
                  <c:v>0.74161669059886814</c:v>
                </c:pt>
                <c:pt idx="378">
                  <c:v>0.73197610835366356</c:v>
                </c:pt>
                <c:pt idx="379">
                  <c:v>0.85446659283868587</c:v>
                </c:pt>
                <c:pt idx="380">
                  <c:v>0.84599806286871537</c:v>
                </c:pt>
                <c:pt idx="381">
                  <c:v>0.86289407038686572</c:v>
                </c:pt>
                <c:pt idx="382">
                  <c:v>0.92290786136939984</c:v>
                </c:pt>
                <c:pt idx="383">
                  <c:v>0.95528317836010146</c:v>
                </c:pt>
                <c:pt idx="384">
                  <c:v>0.84241733181299894</c:v>
                </c:pt>
                <c:pt idx="385">
                  <c:v>0.7464779005524862</c:v>
                </c:pt>
                <c:pt idx="386">
                  <c:v>0.77832450164017164</c:v>
                </c:pt>
                <c:pt idx="387">
                  <c:v>0.77512878087438908</c:v>
                </c:pt>
                <c:pt idx="388">
                  <c:v>0.74609300854160077</c:v>
                </c:pt>
                <c:pt idx="389">
                  <c:v>0.74788057500921501</c:v>
                </c:pt>
                <c:pt idx="390">
                  <c:v>0.73619381202568601</c:v>
                </c:pt>
                <c:pt idx="391">
                  <c:v>0.75815127895487977</c:v>
                </c:pt>
                <c:pt idx="392">
                  <c:v>0.66213732806148018</c:v>
                </c:pt>
                <c:pt idx="393">
                  <c:v>0.67581379846683698</c:v>
                </c:pt>
                <c:pt idx="394">
                  <c:v>0.68695505428362491</c:v>
                </c:pt>
                <c:pt idx="395">
                  <c:v>0.68035862203381581</c:v>
                </c:pt>
                <c:pt idx="396">
                  <c:v>0.62231426352575714</c:v>
                </c:pt>
                <c:pt idx="397">
                  <c:v>0.56691661771312074</c:v>
                </c:pt>
                <c:pt idx="398">
                  <c:v>0.53910388463802239</c:v>
                </c:pt>
                <c:pt idx="399">
                  <c:v>0.53118996701583965</c:v>
                </c:pt>
                <c:pt idx="400">
                  <c:v>0.50219360317011041</c:v>
                </c:pt>
                <c:pt idx="401">
                  <c:v>0.48936386080016236</c:v>
                </c:pt>
                <c:pt idx="402">
                  <c:v>0.52266628501914203</c:v>
                </c:pt>
                <c:pt idx="403">
                  <c:v>0.53258276170593499</c:v>
                </c:pt>
                <c:pt idx="404">
                  <c:v>0.51697184627632631</c:v>
                </c:pt>
                <c:pt idx="405">
                  <c:v>0.49416156962427521</c:v>
                </c:pt>
                <c:pt idx="406">
                  <c:v>0.48211612699913337</c:v>
                </c:pt>
                <c:pt idx="407">
                  <c:v>0.49168833215157959</c:v>
                </c:pt>
                <c:pt idx="408">
                  <c:v>0.47807451368282228</c:v>
                </c:pt>
                <c:pt idx="409">
                  <c:v>0.46170967255168255</c:v>
                </c:pt>
                <c:pt idx="410">
                  <c:v>0.44646427922195964</c:v>
                </c:pt>
                <c:pt idx="411">
                  <c:v>0.50365738555922601</c:v>
                </c:pt>
                <c:pt idx="412">
                  <c:v>0.5132166151733607</c:v>
                </c:pt>
                <c:pt idx="413">
                  <c:v>0.5167961745367603</c:v>
                </c:pt>
                <c:pt idx="414">
                  <c:v>0.52861123450308922</c:v>
                </c:pt>
                <c:pt idx="415">
                  <c:v>0.51909113159827036</c:v>
                </c:pt>
                <c:pt idx="416">
                  <c:v>0.5460750853242321</c:v>
                </c:pt>
                <c:pt idx="417">
                  <c:v>0.57106598984771573</c:v>
                </c:pt>
                <c:pt idx="418">
                  <c:v>0.75131233595800528</c:v>
                </c:pt>
                <c:pt idx="419">
                  <c:v>0.73797542952989703</c:v>
                </c:pt>
                <c:pt idx="420">
                  <c:v>0.74934148635936038</c:v>
                </c:pt>
                <c:pt idx="421">
                  <c:v>0.78185655944569354</c:v>
                </c:pt>
                <c:pt idx="422">
                  <c:v>0.77535745130025913</c:v>
                </c:pt>
                <c:pt idx="423">
                  <c:v>0.75076833016244693</c:v>
                </c:pt>
                <c:pt idx="424">
                  <c:v>0.69998625681432958</c:v>
                </c:pt>
                <c:pt idx="425">
                  <c:v>0.71616074837724308</c:v>
                </c:pt>
                <c:pt idx="426">
                  <c:v>0.73272616261320844</c:v>
                </c:pt>
                <c:pt idx="427">
                  <c:v>0.71171492659053825</c:v>
                </c:pt>
                <c:pt idx="428">
                  <c:v>0.73087264727450507</c:v>
                </c:pt>
                <c:pt idx="429">
                  <c:v>0.76746521302539095</c:v>
                </c:pt>
                <c:pt idx="430">
                  <c:v>0.73445792266868848</c:v>
                </c:pt>
                <c:pt idx="431">
                  <c:v>0.73224765258215962</c:v>
                </c:pt>
                <c:pt idx="432">
                  <c:v>0.68752869868674815</c:v>
                </c:pt>
                <c:pt idx="433">
                  <c:v>0.67049357737731141</c:v>
                </c:pt>
                <c:pt idx="434">
                  <c:v>0.65461369461735619</c:v>
                </c:pt>
                <c:pt idx="435">
                  <c:v>0.67869302061660686</c:v>
                </c:pt>
                <c:pt idx="436">
                  <c:v>0.67195016964602217</c:v>
                </c:pt>
                <c:pt idx="437">
                  <c:v>0.6484022889552844</c:v>
                </c:pt>
                <c:pt idx="438">
                  <c:v>0.64707187222715179</c:v>
                </c:pt>
                <c:pt idx="439">
                  <c:v>0.64456966081096012</c:v>
                </c:pt>
                <c:pt idx="440">
                  <c:v>0.65960708607767427</c:v>
                </c:pt>
                <c:pt idx="441">
                  <c:v>0.66025211619268021</c:v>
                </c:pt>
                <c:pt idx="442">
                  <c:v>0.65995963549629988</c:v>
                </c:pt>
                <c:pt idx="443">
                  <c:v>0.6771580817051509</c:v>
                </c:pt>
                <c:pt idx="444">
                  <c:v>0.79425328130542749</c:v>
                </c:pt>
                <c:pt idx="445">
                  <c:v>0.77652240520873239</c:v>
                </c:pt>
                <c:pt idx="446">
                  <c:v>0.77921080915092888</c:v>
                </c:pt>
                <c:pt idx="447">
                  <c:v>0.82565540233368684</c:v>
                </c:pt>
                <c:pt idx="448">
                  <c:v>0.83370568960381286</c:v>
                </c:pt>
                <c:pt idx="449">
                  <c:v>0.87149240393208216</c:v>
                </c:pt>
                <c:pt idx="450">
                  <c:v>0.86483795038928124</c:v>
                </c:pt>
                <c:pt idx="451">
                  <c:v>0.89838337182448036</c:v>
                </c:pt>
                <c:pt idx="452">
                  <c:v>0.87947882736156358</c:v>
                </c:pt>
                <c:pt idx="453">
                  <c:v>0.88270896379004482</c:v>
                </c:pt>
                <c:pt idx="454">
                  <c:v>0.90379329301814182</c:v>
                </c:pt>
                <c:pt idx="455">
                  <c:v>0.92911809725656425</c:v>
                </c:pt>
                <c:pt idx="456">
                  <c:v>0.94452484322238295</c:v>
                </c:pt>
                <c:pt idx="457">
                  <c:v>0.83727990285367337</c:v>
                </c:pt>
                <c:pt idx="458">
                  <c:v>0.82954986418315868</c:v>
                </c:pt>
                <c:pt idx="459">
                  <c:v>0.82392730943967696</c:v>
                </c:pt>
                <c:pt idx="460">
                  <c:v>0.81406044678055189</c:v>
                </c:pt>
                <c:pt idx="461">
                  <c:v>0.81595212400667116</c:v>
                </c:pt>
                <c:pt idx="462">
                  <c:v>0.82219212537486697</c:v>
                </c:pt>
                <c:pt idx="463">
                  <c:v>0.86970817920263055</c:v>
                </c:pt>
                <c:pt idx="464">
                  <c:v>0.8251876082355204</c:v>
                </c:pt>
                <c:pt idx="465">
                  <c:v>0.83905536812859693</c:v>
                </c:pt>
                <c:pt idx="466">
                  <c:v>0.87162901781271773</c:v>
                </c:pt>
                <c:pt idx="467">
                  <c:v>0.85993075228202709</c:v>
                </c:pt>
                <c:pt idx="468">
                  <c:v>0.87106669305363149</c:v>
                </c:pt>
                <c:pt idx="469">
                  <c:v>0.89834467350462077</c:v>
                </c:pt>
                <c:pt idx="470">
                  <c:v>0.94382641260050659</c:v>
                </c:pt>
                <c:pt idx="471">
                  <c:v>0.97766922540125611</c:v>
                </c:pt>
                <c:pt idx="472">
                  <c:v>0.97156726768377255</c:v>
                </c:pt>
                <c:pt idx="473">
                  <c:v>0.89707658854795846</c:v>
                </c:pt>
                <c:pt idx="474">
                  <c:v>0.88187986931389795</c:v>
                </c:pt>
                <c:pt idx="475">
                  <c:v>0.86146455466112692</c:v>
                </c:pt>
                <c:pt idx="476">
                  <c:v>0.85144702521425908</c:v>
                </c:pt>
                <c:pt idx="477">
                  <c:v>0.83191575536654505</c:v>
                </c:pt>
                <c:pt idx="478">
                  <c:v>0.81634120043129266</c:v>
                </c:pt>
                <c:pt idx="479">
                  <c:v>0.81021144920061883</c:v>
                </c:pt>
                <c:pt idx="480">
                  <c:v>0.78184460887949259</c:v>
                </c:pt>
                <c:pt idx="481">
                  <c:v>0.79373500063155233</c:v>
                </c:pt>
                <c:pt idx="482">
                  <c:v>0.76174292996722914</c:v>
                </c:pt>
                <c:pt idx="483">
                  <c:v>0.75539568345323727</c:v>
                </c:pt>
                <c:pt idx="484">
                  <c:v>0.78109932497589196</c:v>
                </c:pt>
                <c:pt idx="485">
                  <c:v>0.75269106566200217</c:v>
                </c:pt>
                <c:pt idx="486">
                  <c:v>0.76051737653514495</c:v>
                </c:pt>
                <c:pt idx="487">
                  <c:v>0.7555815160955347</c:v>
                </c:pt>
                <c:pt idx="488">
                  <c:v>0.75413465294960269</c:v>
                </c:pt>
                <c:pt idx="489">
                  <c:v>0.75974999999999993</c:v>
                </c:pt>
                <c:pt idx="490">
                  <c:v>0.74324987727049585</c:v>
                </c:pt>
                <c:pt idx="491">
                  <c:v>0.71624969036413177</c:v>
                </c:pt>
                <c:pt idx="492">
                  <c:v>0.71573667711598743</c:v>
                </c:pt>
                <c:pt idx="493">
                  <c:v>0.71097178683385576</c:v>
                </c:pt>
                <c:pt idx="494">
                  <c:v>0.72941440430783044</c:v>
                </c:pt>
                <c:pt idx="495">
                  <c:v>0.76127408056042034</c:v>
                </c:pt>
                <c:pt idx="496">
                  <c:v>0.72896500372300832</c:v>
                </c:pt>
                <c:pt idx="497">
                  <c:v>0.74054881639382886</c:v>
                </c:pt>
                <c:pt idx="498">
                  <c:v>0.7208246410602529</c:v>
                </c:pt>
                <c:pt idx="499">
                  <c:v>0.72776507401612711</c:v>
                </c:pt>
                <c:pt idx="500">
                  <c:v>0.73104508196721307</c:v>
                </c:pt>
                <c:pt idx="501">
                  <c:v>0.75</c:v>
                </c:pt>
                <c:pt idx="502">
                  <c:v>0.76274386406544992</c:v>
                </c:pt>
                <c:pt idx="503">
                  <c:v>0.78207875703187779</c:v>
                </c:pt>
                <c:pt idx="504">
                  <c:v>0.77294165206845444</c:v>
                </c:pt>
                <c:pt idx="505">
                  <c:v>0.77356892169914071</c:v>
                </c:pt>
                <c:pt idx="506">
                  <c:v>0.76867196367763901</c:v>
                </c:pt>
                <c:pt idx="507">
                  <c:v>0.77136950904392754</c:v>
                </c:pt>
                <c:pt idx="508">
                  <c:v>0.75890382838961301</c:v>
                </c:pt>
                <c:pt idx="509">
                  <c:v>0.79654734166490149</c:v>
                </c:pt>
                <c:pt idx="510">
                  <c:v>0.76110831234256915</c:v>
                </c:pt>
                <c:pt idx="511">
                  <c:v>0.79068838045758827</c:v>
                </c:pt>
                <c:pt idx="512">
                  <c:v>0.77918983320095314</c:v>
                </c:pt>
                <c:pt idx="513">
                  <c:v>0.77285935683843476</c:v>
                </c:pt>
                <c:pt idx="514">
                  <c:v>0.78231033168128106</c:v>
                </c:pt>
                <c:pt idx="515">
                  <c:v>0.78425115800308798</c:v>
                </c:pt>
                <c:pt idx="516">
                  <c:v>0.82865783710501617</c:v>
                </c:pt>
                <c:pt idx="517">
                  <c:v>0.78992239589026125</c:v>
                </c:pt>
                <c:pt idx="518">
                  <c:v>0.7845256105467906</c:v>
                </c:pt>
                <c:pt idx="519">
                  <c:v>0.80261812231540197</c:v>
                </c:pt>
                <c:pt idx="520">
                  <c:v>0.79219618745035736</c:v>
                </c:pt>
                <c:pt idx="521">
                  <c:v>0.78085642317380355</c:v>
                </c:pt>
                <c:pt idx="522">
                  <c:v>0.80779791323448658</c:v>
                </c:pt>
                <c:pt idx="523">
                  <c:v>0.76077961672473871</c:v>
                </c:pt>
                <c:pt idx="524">
                  <c:v>0.76935146443514657</c:v>
                </c:pt>
                <c:pt idx="525">
                  <c:v>0.77083777446173518</c:v>
                </c:pt>
                <c:pt idx="526">
                  <c:v>0.81485129013196766</c:v>
                </c:pt>
                <c:pt idx="527">
                  <c:v>0.79490902051877677</c:v>
                </c:pt>
                <c:pt idx="528">
                  <c:v>0.77432775240994411</c:v>
                </c:pt>
                <c:pt idx="529">
                  <c:v>0.77586899738798476</c:v>
                </c:pt>
                <c:pt idx="530">
                  <c:v>0.71406379453189728</c:v>
                </c:pt>
                <c:pt idx="531">
                  <c:v>0.75973611406682273</c:v>
                </c:pt>
                <c:pt idx="532">
                  <c:v>0.72591730992915304</c:v>
                </c:pt>
                <c:pt idx="533">
                  <c:v>0.74336885060077085</c:v>
                </c:pt>
                <c:pt idx="534">
                  <c:v>0.76387718242022873</c:v>
                </c:pt>
                <c:pt idx="535">
                  <c:v>0.76036060279870843</c:v>
                </c:pt>
                <c:pt idx="536">
                  <c:v>0.73688800298990909</c:v>
                </c:pt>
                <c:pt idx="537">
                  <c:v>0.7934120571783716</c:v>
                </c:pt>
                <c:pt idx="538">
                  <c:v>0.78436624863022031</c:v>
                </c:pt>
                <c:pt idx="539">
                  <c:v>0.7760083691735441</c:v>
                </c:pt>
                <c:pt idx="540">
                  <c:v>0.79473438956197573</c:v>
                </c:pt>
                <c:pt idx="541">
                  <c:v>0.77982465875041618</c:v>
                </c:pt>
                <c:pt idx="542">
                  <c:v>0.75585825871594581</c:v>
                </c:pt>
                <c:pt idx="543">
                  <c:v>0.79331807780320363</c:v>
                </c:pt>
                <c:pt idx="544">
                  <c:v>0.75467416954075162</c:v>
                </c:pt>
                <c:pt idx="545">
                  <c:v>0.73024858478956434</c:v>
                </c:pt>
                <c:pt idx="546">
                  <c:v>0.75982936366868103</c:v>
                </c:pt>
                <c:pt idx="547">
                  <c:v>0.74152486479356294</c:v>
                </c:pt>
                <c:pt idx="548">
                  <c:v>0.71962440131081418</c:v>
                </c:pt>
                <c:pt idx="549">
                  <c:v>0.73824641506741817</c:v>
                </c:pt>
                <c:pt idx="550">
                  <c:v>0.78618217772834009</c:v>
                </c:pt>
                <c:pt idx="551">
                  <c:v>0.85139964264443113</c:v>
                </c:pt>
                <c:pt idx="552">
                  <c:v>0.78082913690127642</c:v>
                </c:pt>
                <c:pt idx="553">
                  <c:v>0.78317284709417478</c:v>
                </c:pt>
                <c:pt idx="554">
                  <c:v>0.75235069061669146</c:v>
                </c:pt>
                <c:pt idx="555">
                  <c:v>0.77127248975714036</c:v>
                </c:pt>
                <c:pt idx="556">
                  <c:v>0.76270155156677832</c:v>
                </c:pt>
                <c:pt idx="557">
                  <c:v>0.74889453902277248</c:v>
                </c:pt>
                <c:pt idx="558">
                  <c:v>0.70532573092320761</c:v>
                </c:pt>
                <c:pt idx="559">
                  <c:v>0.6854647535870243</c:v>
                </c:pt>
                <c:pt idx="560">
                  <c:v>0.71697388632872505</c:v>
                </c:pt>
                <c:pt idx="561">
                  <c:v>0.69201907790143091</c:v>
                </c:pt>
                <c:pt idx="562">
                  <c:v>0.71745131114859684</c:v>
                </c:pt>
                <c:pt idx="563">
                  <c:v>0.72948282370705919</c:v>
                </c:pt>
                <c:pt idx="564">
                  <c:v>0.7815599800185542</c:v>
                </c:pt>
                <c:pt idx="565">
                  <c:v>0.79130017591556057</c:v>
                </c:pt>
                <c:pt idx="566">
                  <c:v>0.82449485739295358</c:v>
                </c:pt>
                <c:pt idx="567">
                  <c:v>0.78911459140952089</c:v>
                </c:pt>
                <c:pt idx="568">
                  <c:v>0.78958597239815986</c:v>
                </c:pt>
                <c:pt idx="569">
                  <c:v>0.81737052912655472</c:v>
                </c:pt>
                <c:pt idx="570">
                  <c:v>0.76901004304160681</c:v>
                </c:pt>
                <c:pt idx="571">
                  <c:v>0.79382852678862059</c:v>
                </c:pt>
                <c:pt idx="572">
                  <c:v>0.75310198394267136</c:v>
                </c:pt>
                <c:pt idx="573">
                  <c:v>0.72049204920492049</c:v>
                </c:pt>
                <c:pt idx="574">
                  <c:v>0.72028423772609806</c:v>
                </c:pt>
                <c:pt idx="575">
                  <c:v>0.69859998777281906</c:v>
                </c:pt>
                <c:pt idx="576">
                  <c:v>0.71259551392654674</c:v>
                </c:pt>
                <c:pt idx="577">
                  <c:v>0.6910663175202485</c:v>
                </c:pt>
                <c:pt idx="578">
                  <c:v>0.69825746799430999</c:v>
                </c:pt>
                <c:pt idx="579">
                  <c:v>0.72802101576182143</c:v>
                </c:pt>
                <c:pt idx="580">
                  <c:v>0.73845787720133271</c:v>
                </c:pt>
                <c:pt idx="581">
                  <c:v>0.7177925103028131</c:v>
                </c:pt>
                <c:pt idx="582">
                  <c:v>0.74470741812815711</c:v>
                </c:pt>
                <c:pt idx="583">
                  <c:v>0.72135845051737857</c:v>
                </c:pt>
                <c:pt idx="584">
                  <c:v>0.71826421590966627</c:v>
                </c:pt>
                <c:pt idx="585">
                  <c:v>0.77874986824075054</c:v>
                </c:pt>
                <c:pt idx="586">
                  <c:v>0.79531018106262974</c:v>
                </c:pt>
                <c:pt idx="587">
                  <c:v>0.82254458482815995</c:v>
                </c:pt>
                <c:pt idx="588">
                  <c:v>0.87991314998329806</c:v>
                </c:pt>
                <c:pt idx="589">
                  <c:v>0.87747666816389691</c:v>
                </c:pt>
                <c:pt idx="590">
                  <c:v>0.88394123606889563</c:v>
                </c:pt>
                <c:pt idx="591">
                  <c:v>0.89431884057971012</c:v>
                </c:pt>
                <c:pt idx="592">
                  <c:v>0.88207345718556485</c:v>
                </c:pt>
                <c:pt idx="593">
                  <c:v>0.86654458687087288</c:v>
                </c:pt>
                <c:pt idx="594">
                  <c:v>0.90816668528656008</c:v>
                </c:pt>
                <c:pt idx="595">
                  <c:v>0.8511335553884174</c:v>
                </c:pt>
                <c:pt idx="596">
                  <c:v>0.89785113671753347</c:v>
                </c:pt>
                <c:pt idx="597">
                  <c:v>0.91507715901466513</c:v>
                </c:pt>
                <c:pt idx="598">
                  <c:v>0.90738996403493755</c:v>
                </c:pt>
                <c:pt idx="599">
                  <c:v>0.95675187193390143</c:v>
                </c:pt>
                <c:pt idx="600">
                  <c:v>0.97062179121505976</c:v>
                </c:pt>
                <c:pt idx="601">
                  <c:v>0.9997946401067872</c:v>
                </c:pt>
                <c:pt idx="602">
                  <c:v>0.96052711116484302</c:v>
                </c:pt>
                <c:pt idx="603">
                  <c:v>0.95623916811091858</c:v>
                </c:pt>
                <c:pt idx="604">
                  <c:v>0.95967491458743148</c:v>
                </c:pt>
                <c:pt idx="605">
                  <c:v>0.99338356032067998</c:v>
                </c:pt>
                <c:pt idx="606">
                  <c:v>0.98740972086667977</c:v>
                </c:pt>
                <c:pt idx="607">
                  <c:v>0.98080073725168948</c:v>
                </c:pt>
                <c:pt idx="608">
                  <c:v>1.0031397956640917</c:v>
                </c:pt>
                <c:pt idx="609">
                  <c:v>0.99426076719317169</c:v>
                </c:pt>
                <c:pt idx="610">
                  <c:v>1.0265231597155489</c:v>
                </c:pt>
                <c:pt idx="611">
                  <c:v>1.0077540250928867</c:v>
                </c:pt>
                <c:pt idx="612">
                  <c:v>0.95773223316475908</c:v>
                </c:pt>
                <c:pt idx="613">
                  <c:v>0.96201242489051841</c:v>
                </c:pt>
                <c:pt idx="614">
                  <c:v>0.98529573741601484</c:v>
                </c:pt>
                <c:pt idx="615">
                  <c:v>0.95264268265600716</c:v>
                </c:pt>
                <c:pt idx="616">
                  <c:v>0.98293142800436639</c:v>
                </c:pt>
                <c:pt idx="617">
                  <c:v>0.98959904311196634</c:v>
                </c:pt>
                <c:pt idx="618">
                  <c:v>0.97713548387096771</c:v>
                </c:pt>
                <c:pt idx="619">
                  <c:v>0.95891560910572304</c:v>
                </c:pt>
                <c:pt idx="620">
                  <c:v>0.98282976174630643</c:v>
                </c:pt>
                <c:pt idx="621">
                  <c:v>0.9382467614136587</c:v>
                </c:pt>
                <c:pt idx="622">
                  <c:v>0.90875102711585865</c:v>
                </c:pt>
                <c:pt idx="623">
                  <c:v>0.89763962637107086</c:v>
                </c:pt>
                <c:pt idx="624">
                  <c:v>0.9482376413212148</c:v>
                </c:pt>
                <c:pt idx="625">
                  <c:v>0.97391917293233077</c:v>
                </c:pt>
                <c:pt idx="626">
                  <c:v>0.96570164115803059</c:v>
                </c:pt>
                <c:pt idx="627">
                  <c:v>0.98377451762079404</c:v>
                </c:pt>
                <c:pt idx="628">
                  <c:v>0.97951903807615237</c:v>
                </c:pt>
                <c:pt idx="629">
                  <c:v>0.98639828188823864</c:v>
                </c:pt>
                <c:pt idx="630">
                  <c:v>0.99314067700300346</c:v>
                </c:pt>
                <c:pt idx="631">
                  <c:v>0.999528827208087</c:v>
                </c:pt>
                <c:pt idx="632">
                  <c:v>0.96937346867343355</c:v>
                </c:pt>
                <c:pt idx="633">
                  <c:v>0.94222317047151694</c:v>
                </c:pt>
                <c:pt idx="634">
                  <c:v>0.91989915520368004</c:v>
                </c:pt>
                <c:pt idx="635">
                  <c:v>0.90692271218587017</c:v>
                </c:pt>
                <c:pt idx="636">
                  <c:v>0.88956578094620875</c:v>
                </c:pt>
                <c:pt idx="637">
                  <c:v>0.92343918191603869</c:v>
                </c:pt>
                <c:pt idx="638">
                  <c:v>0.93959211354938732</c:v>
                </c:pt>
                <c:pt idx="639">
                  <c:v>0.95460698492915796</c:v>
                </c:pt>
                <c:pt idx="640">
                  <c:v>1.0002425183101322</c:v>
                </c:pt>
                <c:pt idx="641">
                  <c:v>0.97282608695652173</c:v>
                </c:pt>
                <c:pt idx="642">
                  <c:v>0.99692189303578294</c:v>
                </c:pt>
                <c:pt idx="643">
                  <c:v>0.97584565023311176</c:v>
                </c:pt>
                <c:pt idx="644">
                  <c:v>0.93966222393302223</c:v>
                </c:pt>
                <c:pt idx="645">
                  <c:v>0.96237890438333562</c:v>
                </c:pt>
                <c:pt idx="646">
                  <c:v>0.99879013092511792</c:v>
                </c:pt>
                <c:pt idx="647">
                  <c:v>1.0179463549497987</c:v>
                </c:pt>
                <c:pt idx="648">
                  <c:v>1.0163267131866167</c:v>
                </c:pt>
                <c:pt idx="649">
                  <c:v>0.99991037418776607</c:v>
                </c:pt>
                <c:pt idx="650">
                  <c:v>0.99277027874127621</c:v>
                </c:pt>
                <c:pt idx="651">
                  <c:v>1.0178380782918148</c:v>
                </c:pt>
                <c:pt idx="652">
                  <c:v>1.0476852295600501</c:v>
                </c:pt>
                <c:pt idx="653">
                  <c:v>0.99429363767265755</c:v>
                </c:pt>
                <c:pt idx="654">
                  <c:v>1.0129318854886478</c:v>
                </c:pt>
                <c:pt idx="655">
                  <c:v>0.99995445851170406</c:v>
                </c:pt>
                <c:pt idx="656">
                  <c:v>1.0292833517089304</c:v>
                </c:pt>
                <c:pt idx="657">
                  <c:v>1.0238330587589237</c:v>
                </c:pt>
                <c:pt idx="658">
                  <c:v>1.0645137035226888</c:v>
                </c:pt>
                <c:pt idx="659">
                  <c:v>1.0285364145658265</c:v>
                </c:pt>
                <c:pt idx="660">
                  <c:v>1.0401067819233458</c:v>
                </c:pt>
                <c:pt idx="661">
                  <c:v>1.023317454063541</c:v>
                </c:pt>
                <c:pt idx="662">
                  <c:v>0.98212615982162121</c:v>
                </c:pt>
                <c:pt idx="663">
                  <c:v>0.94418905329694003</c:v>
                </c:pt>
                <c:pt idx="664">
                  <c:v>0.94111737887334823</c:v>
                </c:pt>
                <c:pt idx="665">
                  <c:v>0.89022496659805728</c:v>
                </c:pt>
                <c:pt idx="666">
                  <c:v>0.87700597860289475</c:v>
                </c:pt>
                <c:pt idx="667">
                  <c:v>0.89799209741149899</c:v>
                </c:pt>
                <c:pt idx="668">
                  <c:v>0.89857211058547792</c:v>
                </c:pt>
                <c:pt idx="669">
                  <c:v>0.86940613566000569</c:v>
                </c:pt>
                <c:pt idx="670">
                  <c:v>0.86118669690098271</c:v>
                </c:pt>
                <c:pt idx="671">
                  <c:v>0.85287331458648785</c:v>
                </c:pt>
                <c:pt idx="672">
                  <c:v>0.83368739423180782</c:v>
                </c:pt>
                <c:pt idx="673">
                  <c:v>0.87210169491525424</c:v>
                </c:pt>
                <c:pt idx="674">
                  <c:v>0.91349708628360171</c:v>
                </c:pt>
                <c:pt idx="675">
                  <c:v>0.86981406735922717</c:v>
                </c:pt>
                <c:pt idx="676">
                  <c:v>0.86411499247868961</c:v>
                </c:pt>
                <c:pt idx="677">
                  <c:v>0.85793080394450949</c:v>
                </c:pt>
                <c:pt idx="678">
                  <c:v>0.86502040389243484</c:v>
                </c:pt>
                <c:pt idx="679">
                  <c:v>0.86210206981298731</c:v>
                </c:pt>
                <c:pt idx="680">
                  <c:v>0.85991370454078486</c:v>
                </c:pt>
                <c:pt idx="681">
                  <c:v>0.89750577192384851</c:v>
                </c:pt>
                <c:pt idx="682">
                  <c:v>0.88344477328364213</c:v>
                </c:pt>
                <c:pt idx="683">
                  <c:v>0.89964713637597427</c:v>
                </c:pt>
                <c:pt idx="684">
                  <c:v>0.87086184392674915</c:v>
                </c:pt>
                <c:pt idx="685">
                  <c:v>0.84302395090264226</c:v>
                </c:pt>
                <c:pt idx="686">
                  <c:v>0.8345290539123138</c:v>
                </c:pt>
                <c:pt idx="687">
                  <c:v>0.81926838102136901</c:v>
                </c:pt>
                <c:pt idx="688">
                  <c:v>0.81295220021349779</c:v>
                </c:pt>
                <c:pt idx="689">
                  <c:v>0.81252133024913731</c:v>
                </c:pt>
                <c:pt idx="690">
                  <c:v>0.81294910179640723</c:v>
                </c:pt>
                <c:pt idx="691">
                  <c:v>0.79909755049419839</c:v>
                </c:pt>
                <c:pt idx="692">
                  <c:v>0.87160648029095167</c:v>
                </c:pt>
                <c:pt idx="693">
                  <c:v>0.86228646517739815</c:v>
                </c:pt>
                <c:pt idx="694">
                  <c:v>0.86774933677493371</c:v>
                </c:pt>
                <c:pt idx="695">
                  <c:v>0.90076703598028673</c:v>
                </c:pt>
                <c:pt idx="696">
                  <c:v>0.87716625404684812</c:v>
                </c:pt>
                <c:pt idx="697">
                  <c:v>0.90567586584317106</c:v>
                </c:pt>
                <c:pt idx="698">
                  <c:v>0.90838402965231058</c:v>
                </c:pt>
                <c:pt idx="699">
                  <c:v>0.87747867077018982</c:v>
                </c:pt>
                <c:pt idx="700">
                  <c:v>0.87928459413038618</c:v>
                </c:pt>
                <c:pt idx="701">
                  <c:v>0.87208433014354081</c:v>
                </c:pt>
                <c:pt idx="702">
                  <c:v>0.89055402414877516</c:v>
                </c:pt>
                <c:pt idx="703">
                  <c:v>0.87908894561162376</c:v>
                </c:pt>
                <c:pt idx="704">
                  <c:v>0.85504885993485347</c:v>
                </c:pt>
                <c:pt idx="705">
                  <c:v>0.86698610066130755</c:v>
                </c:pt>
                <c:pt idx="706">
                  <c:v>0.86334317687286299</c:v>
                </c:pt>
                <c:pt idx="707">
                  <c:v>0.85564172159751839</c:v>
                </c:pt>
                <c:pt idx="708">
                  <c:v>0.91020232794312939</c:v>
                </c:pt>
                <c:pt idx="709">
                  <c:v>0.87153840119243753</c:v>
                </c:pt>
                <c:pt idx="710">
                  <c:v>0.86091147023389136</c:v>
                </c:pt>
                <c:pt idx="711">
                  <c:v>0.8793058568329718</c:v>
                </c:pt>
                <c:pt idx="712">
                  <c:v>0.84550811887904365</c:v>
                </c:pt>
                <c:pt idx="713">
                  <c:v>0.87568271573817325</c:v>
                </c:pt>
                <c:pt idx="714">
                  <c:v>0.87185022026431724</c:v>
                </c:pt>
                <c:pt idx="715">
                  <c:v>0.90192446693169492</c:v>
                </c:pt>
                <c:pt idx="716">
                  <c:v>0.90392498704235968</c:v>
                </c:pt>
                <c:pt idx="717">
                  <c:v>0.89655496545565638</c:v>
                </c:pt>
                <c:pt idx="718">
                  <c:v>0.92816914852997323</c:v>
                </c:pt>
                <c:pt idx="719">
                  <c:v>0.90017001612973557</c:v>
                </c:pt>
                <c:pt idx="720">
                  <c:v>0.82310884661215433</c:v>
                </c:pt>
                <c:pt idx="721">
                  <c:v>0.78458864884079149</c:v>
                </c:pt>
                <c:pt idx="722">
                  <c:v>0.8583227184944735</c:v>
                </c:pt>
                <c:pt idx="723">
                  <c:v>0.84260603128527656</c:v>
                </c:pt>
                <c:pt idx="724">
                  <c:v>0.79026814523606415</c:v>
                </c:pt>
                <c:pt idx="725">
                  <c:v>0.77052077458168822</c:v>
                </c:pt>
                <c:pt idx="726">
                  <c:v>0.77750532620492829</c:v>
                </c:pt>
                <c:pt idx="727">
                  <c:v>0.74148546488972034</c:v>
                </c:pt>
                <c:pt idx="728">
                  <c:v>0.73208418087936156</c:v>
                </c:pt>
                <c:pt idx="729">
                  <c:v>0.7359607387704642</c:v>
                </c:pt>
                <c:pt idx="730">
                  <c:v>0.69445606694560669</c:v>
                </c:pt>
                <c:pt idx="731">
                  <c:v>0.71279139270771064</c:v>
                </c:pt>
                <c:pt idx="732">
                  <c:v>0.71871491180412184</c:v>
                </c:pt>
                <c:pt idx="733">
                  <c:v>0.70544508455677379</c:v>
                </c:pt>
                <c:pt idx="734">
                  <c:v>0.69877376287911763</c:v>
                </c:pt>
                <c:pt idx="735">
                  <c:v>0.6909301819763648</c:v>
                </c:pt>
                <c:pt idx="736">
                  <c:v>0.64403802438520352</c:v>
                </c:pt>
                <c:pt idx="737">
                  <c:v>0.63514474352463179</c:v>
                </c:pt>
                <c:pt idx="738">
                  <c:v>0.60171285604311009</c:v>
                </c:pt>
                <c:pt idx="739">
                  <c:v>0.6270874827639038</c:v>
                </c:pt>
                <c:pt idx="740">
                  <c:v>0.65969840331164986</c:v>
                </c:pt>
                <c:pt idx="741">
                  <c:v>0.65884360311634793</c:v>
                </c:pt>
                <c:pt idx="742">
                  <c:v>0.67321756499887242</c:v>
                </c:pt>
                <c:pt idx="743">
                  <c:v>0.67561997207632474</c:v>
                </c:pt>
                <c:pt idx="744">
                  <c:v>0.71161210829531452</c:v>
                </c:pt>
                <c:pt idx="745">
                  <c:v>0.70269547187479098</c:v>
                </c:pt>
                <c:pt idx="746">
                  <c:v>0.69961741288387957</c:v>
                </c:pt>
                <c:pt idx="747">
                  <c:v>0.65841080512190853</c:v>
                </c:pt>
                <c:pt idx="748">
                  <c:v>0.67164336772421562</c:v>
                </c:pt>
                <c:pt idx="749">
                  <c:v>0.68299349084762828</c:v>
                </c:pt>
                <c:pt idx="750">
                  <c:v>0.6779643231899265</c:v>
                </c:pt>
                <c:pt idx="751">
                  <c:v>0.62122618857051382</c:v>
                </c:pt>
                <c:pt idx="752">
                  <c:v>0.63860001216323048</c:v>
                </c:pt>
                <c:pt idx="753">
                  <c:v>0.61889618688144554</c:v>
                </c:pt>
                <c:pt idx="754">
                  <c:v>0.62379935965848454</c:v>
                </c:pt>
                <c:pt idx="755">
                  <c:v>0.66081517962353087</c:v>
                </c:pt>
                <c:pt idx="756">
                  <c:v>0.65912368275097055</c:v>
                </c:pt>
                <c:pt idx="757">
                  <c:v>0.70406701201366695</c:v>
                </c:pt>
                <c:pt idx="758">
                  <c:v>0.69412218288878758</c:v>
                </c:pt>
                <c:pt idx="759">
                  <c:v>0.71084545485955153</c:v>
                </c:pt>
                <c:pt idx="760">
                  <c:v>0.70411386911994445</c:v>
                </c:pt>
                <c:pt idx="761">
                  <c:v>0.71977835191732387</c:v>
                </c:pt>
                <c:pt idx="762">
                  <c:v>0.7092021519744014</c:v>
                </c:pt>
                <c:pt idx="763">
                  <c:v>0.69952119170065608</c:v>
                </c:pt>
                <c:pt idx="764">
                  <c:v>0.69189040719631956</c:v>
                </c:pt>
                <c:pt idx="765">
                  <c:v>0.67364990689013027</c:v>
                </c:pt>
                <c:pt idx="766">
                  <c:v>0.63277539388777881</c:v>
                </c:pt>
                <c:pt idx="767">
                  <c:v>0.62890216119697062</c:v>
                </c:pt>
                <c:pt idx="768">
                  <c:v>0.65638485822689496</c:v>
                </c:pt>
                <c:pt idx="769">
                  <c:v>0.68453296780149386</c:v>
                </c:pt>
                <c:pt idx="770">
                  <c:v>0.86582816073178703</c:v>
                </c:pt>
                <c:pt idx="771">
                  <c:v>0.86803911797682831</c:v>
                </c:pt>
                <c:pt idx="772">
                  <c:v>0.85701263976665054</c:v>
                </c:pt>
                <c:pt idx="773">
                  <c:v>0.83540455176078154</c:v>
                </c:pt>
                <c:pt idx="774">
                  <c:v>0.88321054912400176</c:v>
                </c:pt>
                <c:pt idx="775">
                  <c:v>0.83952664260866738</c:v>
                </c:pt>
                <c:pt idx="776">
                  <c:v>0.84715185540188964</c:v>
                </c:pt>
                <c:pt idx="777">
                  <c:v>0.85664104719586887</c:v>
                </c:pt>
                <c:pt idx="778">
                  <c:v>0.86886107247720601</c:v>
                </c:pt>
                <c:pt idx="779">
                  <c:v>0.85692686935086282</c:v>
                </c:pt>
                <c:pt idx="780">
                  <c:v>0.82040816326530619</c:v>
                </c:pt>
                <c:pt idx="781">
                  <c:v>0.83795758723950375</c:v>
                </c:pt>
                <c:pt idx="782">
                  <c:v>0.82025731584258332</c:v>
                </c:pt>
                <c:pt idx="783">
                  <c:v>0.7809055521409547</c:v>
                </c:pt>
                <c:pt idx="784">
                  <c:v>0.78884398383418031</c:v>
                </c:pt>
                <c:pt idx="785">
                  <c:v>0.78837567984414314</c:v>
                </c:pt>
                <c:pt idx="786">
                  <c:v>0.78714379838576842</c:v>
                </c:pt>
                <c:pt idx="787">
                  <c:v>0.79246627000754211</c:v>
                </c:pt>
                <c:pt idx="788">
                  <c:v>0.82777647884030858</c:v>
                </c:pt>
                <c:pt idx="789">
                  <c:v>0.80049339851066748</c:v>
                </c:pt>
                <c:pt idx="790">
                  <c:v>0.83770024753631323</c:v>
                </c:pt>
                <c:pt idx="791">
                  <c:v>0.82713478131508478</c:v>
                </c:pt>
                <c:pt idx="792">
                  <c:v>0.77334674377671619</c:v>
                </c:pt>
                <c:pt idx="793">
                  <c:v>0.77727939635296583</c:v>
                </c:pt>
                <c:pt idx="794">
                  <c:v>0.8373006594023289</c:v>
                </c:pt>
                <c:pt idx="795">
                  <c:v>0.84705314009661847</c:v>
                </c:pt>
                <c:pt idx="796">
                  <c:v>0.69589145080178383</c:v>
                </c:pt>
                <c:pt idx="797">
                  <c:v>0.66141381766381768</c:v>
                </c:pt>
                <c:pt idx="798">
                  <c:v>0.68805593873376769</c:v>
                </c:pt>
                <c:pt idx="799">
                  <c:v>0.6967759612750023</c:v>
                </c:pt>
                <c:pt idx="800">
                  <c:v>0.73124098124098125</c:v>
                </c:pt>
                <c:pt idx="801">
                  <c:v>0.6734603651797163</c:v>
                </c:pt>
                <c:pt idx="802">
                  <c:v>0.64275390248602815</c:v>
                </c:pt>
                <c:pt idx="803">
                  <c:v>0.62849650349650343</c:v>
                </c:pt>
                <c:pt idx="804">
                  <c:v>0.65623603039785428</c:v>
                </c:pt>
                <c:pt idx="805">
                  <c:v>0.7077462944534646</c:v>
                </c:pt>
                <c:pt idx="806">
                  <c:v>0.71890560032852524</c:v>
                </c:pt>
                <c:pt idx="807">
                  <c:v>0.73990467710679308</c:v>
                </c:pt>
                <c:pt idx="808">
                  <c:v>0.74995935620224352</c:v>
                </c:pt>
                <c:pt idx="809">
                  <c:v>1.0361473772243648</c:v>
                </c:pt>
                <c:pt idx="810">
                  <c:v>1.0509667024704619</c:v>
                </c:pt>
                <c:pt idx="811">
                  <c:v>0.96562835660580015</c:v>
                </c:pt>
                <c:pt idx="812">
                  <c:v>1.0077582686810944</c:v>
                </c:pt>
                <c:pt idx="813">
                  <c:v>1.0759852074425056</c:v>
                </c:pt>
                <c:pt idx="814">
                  <c:v>1.050699032109387</c:v>
                </c:pt>
                <c:pt idx="815">
                  <c:v>1.0264331556619166</c:v>
                </c:pt>
                <c:pt idx="816">
                  <c:v>1.0750332005312084</c:v>
                </c:pt>
                <c:pt idx="817">
                  <c:v>1.04701846433256</c:v>
                </c:pt>
                <c:pt idx="818">
                  <c:v>1.0064550315525798</c:v>
                </c:pt>
                <c:pt idx="819">
                  <c:v>0.98763384819482614</c:v>
                </c:pt>
                <c:pt idx="820">
                  <c:v>0.93379419133339514</c:v>
                </c:pt>
                <c:pt idx="821">
                  <c:v>0.92533971194462816</c:v>
                </c:pt>
                <c:pt idx="822">
                  <c:v>0.92332747389101444</c:v>
                </c:pt>
                <c:pt idx="823">
                  <c:v>0.87954630671166112</c:v>
                </c:pt>
                <c:pt idx="824">
                  <c:v>0.88705735993246537</c:v>
                </c:pt>
                <c:pt idx="825">
                  <c:v>0.88632221421608093</c:v>
                </c:pt>
                <c:pt idx="826">
                  <c:v>0.84293590337107016</c:v>
                </c:pt>
                <c:pt idx="827">
                  <c:v>0.84091633466135463</c:v>
                </c:pt>
                <c:pt idx="828">
                  <c:v>0.83280992384391928</c:v>
                </c:pt>
                <c:pt idx="829">
                  <c:v>0.82472266244057046</c:v>
                </c:pt>
                <c:pt idx="830">
                  <c:v>0.81051523007128967</c:v>
                </c:pt>
                <c:pt idx="831">
                  <c:v>0.81243744882176328</c:v>
                </c:pt>
                <c:pt idx="832">
                  <c:v>0.89589691420820627</c:v>
                </c:pt>
                <c:pt idx="833">
                  <c:v>0.85943907612538284</c:v>
                </c:pt>
                <c:pt idx="834">
                  <c:v>0.84534357156920648</c:v>
                </c:pt>
                <c:pt idx="835">
                  <c:v>0.7028843461215345</c:v>
                </c:pt>
                <c:pt idx="836">
                  <c:v>0.67986649318323245</c:v>
                </c:pt>
                <c:pt idx="837">
                  <c:v>0.6718310667355254</c:v>
                </c:pt>
                <c:pt idx="838">
                  <c:v>0.6735495455055549</c:v>
                </c:pt>
                <c:pt idx="839">
                  <c:v>0.69724304408588478</c:v>
                </c:pt>
                <c:pt idx="840">
                  <c:v>0.67504671309665365</c:v>
                </c:pt>
                <c:pt idx="841">
                  <c:v>0.65327210103329514</c:v>
                </c:pt>
                <c:pt idx="842">
                  <c:v>0.6698733897274286</c:v>
                </c:pt>
                <c:pt idx="843">
                  <c:v>0.68812158922833677</c:v>
                </c:pt>
                <c:pt idx="844">
                  <c:v>0.67306974014193477</c:v>
                </c:pt>
                <c:pt idx="845">
                  <c:v>0.66335206085616272</c:v>
                </c:pt>
                <c:pt idx="846">
                  <c:v>0.63613466543531194</c:v>
                </c:pt>
                <c:pt idx="847">
                  <c:v>0.61271724598930477</c:v>
                </c:pt>
                <c:pt idx="848">
                  <c:v>0.63917669469869443</c:v>
                </c:pt>
                <c:pt idx="849">
                  <c:v>0.65788137549042236</c:v>
                </c:pt>
                <c:pt idx="850">
                  <c:v>0.66189073379753616</c:v>
                </c:pt>
                <c:pt idx="851">
                  <c:v>0.64219965837919901</c:v>
                </c:pt>
                <c:pt idx="852">
                  <c:v>0.6333808228640504</c:v>
                </c:pt>
                <c:pt idx="853">
                  <c:v>0.65069045911047352</c:v>
                </c:pt>
                <c:pt idx="854">
                  <c:v>0.63251553546929218</c:v>
                </c:pt>
                <c:pt idx="855">
                  <c:v>0.66284114765570334</c:v>
                </c:pt>
                <c:pt idx="856">
                  <c:v>0.69159693165969316</c:v>
                </c:pt>
                <c:pt idx="857">
                  <c:v>0.75585658993685068</c:v>
                </c:pt>
                <c:pt idx="858">
                  <c:v>0.75321431874942191</c:v>
                </c:pt>
                <c:pt idx="859">
                  <c:v>0.78222494101197237</c:v>
                </c:pt>
                <c:pt idx="860">
                  <c:v>0.71843150803247535</c:v>
                </c:pt>
                <c:pt idx="861">
                  <c:v>0.69409951186092322</c:v>
                </c:pt>
                <c:pt idx="862">
                  <c:v>0.67831031681559695</c:v>
                </c:pt>
                <c:pt idx="863">
                  <c:v>0.68096947935368046</c:v>
                </c:pt>
                <c:pt idx="864">
                  <c:v>0.65496515679442513</c:v>
                </c:pt>
                <c:pt idx="865">
                  <c:v>0.62156752862060682</c:v>
                </c:pt>
                <c:pt idx="866">
                  <c:v>0.61153746658618613</c:v>
                </c:pt>
                <c:pt idx="867">
                  <c:v>0.56549600532623168</c:v>
                </c:pt>
                <c:pt idx="868">
                  <c:v>0.55849849301306065</c:v>
                </c:pt>
                <c:pt idx="869">
                  <c:v>0.59842587047651641</c:v>
                </c:pt>
                <c:pt idx="870">
                  <c:v>0.58386153096050708</c:v>
                </c:pt>
                <c:pt idx="871">
                  <c:v>0.5909662157167147</c:v>
                </c:pt>
                <c:pt idx="872">
                  <c:v>0.66465144051350944</c:v>
                </c:pt>
                <c:pt idx="873">
                  <c:v>0.68093270365997638</c:v>
                </c:pt>
                <c:pt idx="874">
                  <c:v>0.70426216324889424</c:v>
                </c:pt>
                <c:pt idx="875">
                  <c:v>0.41740046662150976</c:v>
                </c:pt>
                <c:pt idx="876">
                  <c:v>0.43783086738156646</c:v>
                </c:pt>
                <c:pt idx="877">
                  <c:v>0.43774724879522403</c:v>
                </c:pt>
                <c:pt idx="878">
                  <c:v>0.4172288129022253</c:v>
                </c:pt>
                <c:pt idx="879">
                  <c:v>0.40540138382560825</c:v>
                </c:pt>
                <c:pt idx="880">
                  <c:v>0.41134700903744081</c:v>
                </c:pt>
                <c:pt idx="881">
                  <c:v>0.39693050794640067</c:v>
                </c:pt>
                <c:pt idx="882">
                  <c:v>0.40346047974832872</c:v>
                </c:pt>
                <c:pt idx="883">
                  <c:v>0.40704674220963172</c:v>
                </c:pt>
                <c:pt idx="884">
                  <c:v>0.42150231399074406</c:v>
                </c:pt>
                <c:pt idx="885">
                  <c:v>0.39638622247317901</c:v>
                </c:pt>
                <c:pt idx="886">
                  <c:v>0.45301563663440064</c:v>
                </c:pt>
                <c:pt idx="887">
                  <c:v>0.43712757830404897</c:v>
                </c:pt>
                <c:pt idx="888">
                  <c:v>0.69941980160958261</c:v>
                </c:pt>
                <c:pt idx="889">
                  <c:v>0.71289625360230546</c:v>
                </c:pt>
                <c:pt idx="890">
                  <c:v>0.72857142857142865</c:v>
                </c:pt>
                <c:pt idx="891">
                  <c:v>0.74826172223212706</c:v>
                </c:pt>
                <c:pt idx="892">
                  <c:v>0.74275362318840576</c:v>
                </c:pt>
                <c:pt idx="893">
                  <c:v>0.76719576719576721</c:v>
                </c:pt>
                <c:pt idx="894">
                  <c:v>0.79223392920563518</c:v>
                </c:pt>
                <c:pt idx="895">
                  <c:v>0.7640574546264336</c:v>
                </c:pt>
                <c:pt idx="896">
                  <c:v>0.78588235294117637</c:v>
                </c:pt>
                <c:pt idx="897">
                  <c:v>0.77083751757380992</c:v>
                </c:pt>
                <c:pt idx="898">
                  <c:v>0.75822050290135401</c:v>
                </c:pt>
                <c:pt idx="899">
                  <c:v>0.72294048509456144</c:v>
                </c:pt>
                <c:pt idx="900">
                  <c:v>0.74776662622697709</c:v>
                </c:pt>
                <c:pt idx="901">
                  <c:v>0.80057314054969386</c:v>
                </c:pt>
                <c:pt idx="902">
                  <c:v>0.77217741935483875</c:v>
                </c:pt>
                <c:pt idx="903">
                  <c:v>0.73738933498044057</c:v>
                </c:pt>
                <c:pt idx="904">
                  <c:v>0.72196261682242979</c:v>
                </c:pt>
                <c:pt idx="905">
                  <c:v>0.70657596371882081</c:v>
                </c:pt>
                <c:pt idx="906">
                  <c:v>0.6744088896315481</c:v>
                </c:pt>
                <c:pt idx="907">
                  <c:v>0.65639301391612959</c:v>
                </c:pt>
                <c:pt idx="908">
                  <c:v>0.66390662410215484</c:v>
                </c:pt>
                <c:pt idx="909">
                  <c:v>0.68740454128907447</c:v>
                </c:pt>
                <c:pt idx="910">
                  <c:v>0.66652342071336479</c:v>
                </c:pt>
                <c:pt idx="911">
                  <c:v>0.68606009130480949</c:v>
                </c:pt>
                <c:pt idx="912">
                  <c:v>0.69578920827029744</c:v>
                </c:pt>
                <c:pt idx="913">
                  <c:v>0.70258349086326399</c:v>
                </c:pt>
                <c:pt idx="914">
                  <c:v>0.6861637757160145</c:v>
                </c:pt>
                <c:pt idx="915">
                  <c:v>0.70184300341296924</c:v>
                </c:pt>
                <c:pt idx="916">
                  <c:v>0.73113571980427505</c:v>
                </c:pt>
                <c:pt idx="917">
                  <c:v>0.77452923686818631</c:v>
                </c:pt>
                <c:pt idx="918">
                  <c:v>0.76290076335877854</c:v>
                </c:pt>
                <c:pt idx="919">
                  <c:v>0.72634401736687515</c:v>
                </c:pt>
                <c:pt idx="920">
                  <c:v>0.74862654132584538</c:v>
                </c:pt>
                <c:pt idx="921">
                  <c:v>0.73005334914048603</c:v>
                </c:pt>
                <c:pt idx="922">
                  <c:v>0.75397426192278583</c:v>
                </c:pt>
                <c:pt idx="923">
                  <c:v>0.75833615914999442</c:v>
                </c:pt>
                <c:pt idx="924">
                  <c:v>0.73424814179531162</c:v>
                </c:pt>
                <c:pt idx="925">
                  <c:v>0.70022938548834956</c:v>
                </c:pt>
                <c:pt idx="926">
                  <c:v>0.71924068432153732</c:v>
                </c:pt>
                <c:pt idx="927">
                  <c:v>0.8392857142857143</c:v>
                </c:pt>
                <c:pt idx="928">
                  <c:v>0.8049227013832384</c:v>
                </c:pt>
                <c:pt idx="929">
                  <c:v>0.82564422277639227</c:v>
                </c:pt>
                <c:pt idx="930">
                  <c:v>0.83917935142289879</c:v>
                </c:pt>
                <c:pt idx="931">
                  <c:v>0.83178779383221912</c:v>
                </c:pt>
                <c:pt idx="932">
                  <c:v>0.81079478054567022</c:v>
                </c:pt>
                <c:pt idx="933">
                  <c:v>0.81426269137792107</c:v>
                </c:pt>
                <c:pt idx="934">
                  <c:v>0.79546351084812617</c:v>
                </c:pt>
                <c:pt idx="935">
                  <c:v>0.82392026578073085</c:v>
                </c:pt>
                <c:pt idx="936">
                  <c:v>0.81679909194097622</c:v>
                </c:pt>
                <c:pt idx="937">
                  <c:v>0.81827687160184015</c:v>
                </c:pt>
                <c:pt idx="938">
                  <c:v>0.79592265657839423</c:v>
                </c:pt>
                <c:pt idx="939">
                  <c:v>0.79796149490373725</c:v>
                </c:pt>
                <c:pt idx="940">
                  <c:v>0.78122352143704465</c:v>
                </c:pt>
                <c:pt idx="941">
                  <c:v>0.79075182967398538</c:v>
                </c:pt>
                <c:pt idx="942">
                  <c:v>0.79013605442176882</c:v>
                </c:pt>
                <c:pt idx="943">
                  <c:v>0.77655172413793117</c:v>
                </c:pt>
                <c:pt idx="944">
                  <c:v>0.77122069523039605</c:v>
                </c:pt>
                <c:pt idx="945">
                  <c:v>0.76629859325366823</c:v>
                </c:pt>
                <c:pt idx="946">
                  <c:v>0.79302458547741561</c:v>
                </c:pt>
                <c:pt idx="947">
                  <c:v>0.82929530665928275</c:v>
                </c:pt>
                <c:pt idx="948">
                  <c:v>0.8297297297297298</c:v>
                </c:pt>
                <c:pt idx="949">
                  <c:v>0.84994324631101026</c:v>
                </c:pt>
                <c:pt idx="950">
                  <c:v>0.86252873563218391</c:v>
                </c:pt>
                <c:pt idx="951">
                  <c:v>0.86121078828568121</c:v>
                </c:pt>
                <c:pt idx="952">
                  <c:v>0.84115523465703967</c:v>
                </c:pt>
                <c:pt idx="953">
                  <c:v>0.88345260698115968</c:v>
                </c:pt>
                <c:pt idx="954">
                  <c:v>0.87191450933172798</c:v>
                </c:pt>
                <c:pt idx="955">
                  <c:v>0.89800509974501286</c:v>
                </c:pt>
                <c:pt idx="956">
                  <c:v>0.87516659262549967</c:v>
                </c:pt>
                <c:pt idx="957">
                  <c:v>0.90801142341800689</c:v>
                </c:pt>
                <c:pt idx="958">
                  <c:v>0.87960506926024162</c:v>
                </c:pt>
                <c:pt idx="959">
                  <c:v>0.88860435339308586</c:v>
                </c:pt>
                <c:pt idx="960">
                  <c:v>0.8891989952553726</c:v>
                </c:pt>
                <c:pt idx="961">
                  <c:v>0.9158157207314177</c:v>
                </c:pt>
                <c:pt idx="962">
                  <c:v>0.91642245926620569</c:v>
                </c:pt>
                <c:pt idx="963">
                  <c:v>0.89421783953384137</c:v>
                </c:pt>
                <c:pt idx="964">
                  <c:v>0.8676836524937791</c:v>
                </c:pt>
                <c:pt idx="965">
                  <c:v>0.87681759073176502</c:v>
                </c:pt>
                <c:pt idx="966">
                  <c:v>0.86964526819688237</c:v>
                </c:pt>
                <c:pt idx="967">
                  <c:v>0.85345360187816632</c:v>
                </c:pt>
                <c:pt idx="968">
                  <c:v>0.82020647256698753</c:v>
                </c:pt>
                <c:pt idx="969">
                  <c:v>0.83375742154368104</c:v>
                </c:pt>
                <c:pt idx="970">
                  <c:v>0.81352007057785614</c:v>
                </c:pt>
                <c:pt idx="971">
                  <c:v>0.77030895271937627</c:v>
                </c:pt>
                <c:pt idx="972">
                  <c:v>0.78661985566608139</c:v>
                </c:pt>
                <c:pt idx="973">
                  <c:v>0.78742618964918376</c:v>
                </c:pt>
                <c:pt idx="974">
                  <c:v>0.76138774491451389</c:v>
                </c:pt>
                <c:pt idx="975">
                  <c:v>0.78675512380049761</c:v>
                </c:pt>
                <c:pt idx="976">
                  <c:v>0.74126810271388588</c:v>
                </c:pt>
                <c:pt idx="977">
                  <c:v>0.76565008025682191</c:v>
                </c:pt>
                <c:pt idx="978">
                  <c:v>0.76199756394640694</c:v>
                </c:pt>
                <c:pt idx="979">
                  <c:v>0.82742511679032693</c:v>
                </c:pt>
                <c:pt idx="980">
                  <c:v>0.80395878524945763</c:v>
                </c:pt>
                <c:pt idx="981">
                  <c:v>0.81477457903313411</c:v>
                </c:pt>
                <c:pt idx="982">
                  <c:v>0.83560090702947842</c:v>
                </c:pt>
                <c:pt idx="983">
                  <c:v>0.81430395913154519</c:v>
                </c:pt>
                <c:pt idx="984">
                  <c:v>0.83500000000000008</c:v>
                </c:pt>
                <c:pt idx="985">
                  <c:v>0.82298474945533773</c:v>
                </c:pt>
                <c:pt idx="986">
                  <c:v>0.86935740839086573</c:v>
                </c:pt>
                <c:pt idx="987">
                  <c:v>0.8351264120494889</c:v>
                </c:pt>
                <c:pt idx="988">
                  <c:v>0.77811466372657112</c:v>
                </c:pt>
                <c:pt idx="989">
                  <c:v>0.78976183958390356</c:v>
                </c:pt>
                <c:pt idx="990">
                  <c:v>0.7947891485361267</c:v>
                </c:pt>
                <c:pt idx="991">
                  <c:v>0.79974874371859295</c:v>
                </c:pt>
                <c:pt idx="992">
                  <c:v>0.78134201146753446</c:v>
                </c:pt>
                <c:pt idx="993">
                  <c:v>0.77882547559966908</c:v>
                </c:pt>
                <c:pt idx="994">
                  <c:v>0.76052497017214926</c:v>
                </c:pt>
                <c:pt idx="995">
                  <c:v>0.77972086766436854</c:v>
                </c:pt>
                <c:pt idx="996">
                  <c:v>0.77176757982900013</c:v>
                </c:pt>
                <c:pt idx="997">
                  <c:v>0.76550188420692022</c:v>
                </c:pt>
                <c:pt idx="998">
                  <c:v>0.74072273537514177</c:v>
                </c:pt>
                <c:pt idx="999">
                  <c:v>0.74155653450807635</c:v>
                </c:pt>
                <c:pt idx="1000">
                  <c:v>0.76521465639251451</c:v>
                </c:pt>
                <c:pt idx="1001">
                  <c:v>0.74779339653481536</c:v>
                </c:pt>
                <c:pt idx="1002">
                  <c:v>0.74024622854170286</c:v>
                </c:pt>
                <c:pt idx="1003">
                  <c:v>0.78200387392146509</c:v>
                </c:pt>
                <c:pt idx="1004">
                  <c:v>0.77216816596291538</c:v>
                </c:pt>
                <c:pt idx="1005">
                  <c:v>0.71560872081805904</c:v>
                </c:pt>
                <c:pt idx="1006">
                  <c:v>0.76047166490672291</c:v>
                </c:pt>
                <c:pt idx="1007">
                  <c:v>0.8039396170839469</c:v>
                </c:pt>
                <c:pt idx="1008">
                  <c:v>0.79209472401184056</c:v>
                </c:pt>
                <c:pt idx="1009">
                  <c:v>0.78014294592914857</c:v>
                </c:pt>
                <c:pt idx="1010">
                  <c:v>0.78016424510423243</c:v>
                </c:pt>
                <c:pt idx="1011">
                  <c:v>0.80744583460482156</c:v>
                </c:pt>
                <c:pt idx="1012">
                  <c:v>0.79031059592807251</c:v>
                </c:pt>
                <c:pt idx="1013">
                  <c:v>0.82979306564341515</c:v>
                </c:pt>
                <c:pt idx="1014">
                  <c:v>0.82435392028033294</c:v>
                </c:pt>
                <c:pt idx="1015">
                  <c:v>0.82996853696906137</c:v>
                </c:pt>
                <c:pt idx="1016">
                  <c:v>0.82971887550200807</c:v>
                </c:pt>
                <c:pt idx="1017">
                  <c:v>0.84391427416093812</c:v>
                </c:pt>
                <c:pt idx="1018">
                  <c:v>0.88473635522664207</c:v>
                </c:pt>
                <c:pt idx="1019">
                  <c:v>0.89766606822262107</c:v>
                </c:pt>
                <c:pt idx="1020">
                  <c:v>0.89334356416650684</c:v>
                </c:pt>
                <c:pt idx="1021">
                  <c:v>0.85854189336235032</c:v>
                </c:pt>
                <c:pt idx="1022">
                  <c:v>0.85664399926484103</c:v>
                </c:pt>
                <c:pt idx="1023">
                  <c:v>0.87067427755975735</c:v>
                </c:pt>
                <c:pt idx="1024">
                  <c:v>0.81584194308501001</c:v>
                </c:pt>
                <c:pt idx="1025">
                  <c:v>0.81767857142857125</c:v>
                </c:pt>
                <c:pt idx="1026">
                  <c:v>0.8989052343482723</c:v>
                </c:pt>
                <c:pt idx="1027">
                  <c:v>0.84521880064829813</c:v>
                </c:pt>
                <c:pt idx="1028">
                  <c:v>0.85389453313981611</c:v>
                </c:pt>
                <c:pt idx="1029">
                  <c:v>0.8453504043126685</c:v>
                </c:pt>
                <c:pt idx="1030">
                  <c:v>0.86646926113931189</c:v>
                </c:pt>
                <c:pt idx="1031">
                  <c:v>0.92105263157894735</c:v>
                </c:pt>
                <c:pt idx="1032">
                  <c:v>0.88748913987836675</c:v>
                </c:pt>
                <c:pt idx="1033">
                  <c:v>0.85529157667386613</c:v>
                </c:pt>
                <c:pt idx="1034">
                  <c:v>0.80949263502454993</c:v>
                </c:pt>
                <c:pt idx="1035">
                  <c:v>0.81981981981981977</c:v>
                </c:pt>
                <c:pt idx="1036">
                  <c:v>0.81195652173913035</c:v>
                </c:pt>
                <c:pt idx="1037">
                  <c:v>0.80650744202146074</c:v>
                </c:pt>
                <c:pt idx="1038">
                  <c:v>0.81020205366015241</c:v>
                </c:pt>
                <c:pt idx="1039">
                  <c:v>0.87367724867724861</c:v>
                </c:pt>
                <c:pt idx="1040">
                  <c:v>0.90119250425894393</c:v>
                </c:pt>
                <c:pt idx="1041">
                  <c:v>0.9066011235955056</c:v>
                </c:pt>
                <c:pt idx="1042">
                  <c:v>0.86906141367323286</c:v>
                </c:pt>
                <c:pt idx="1043">
                  <c:v>0.85663647105159502</c:v>
                </c:pt>
                <c:pt idx="1044">
                  <c:v>0.84748010610079572</c:v>
                </c:pt>
                <c:pt idx="1045">
                  <c:v>0.84835355285961878</c:v>
                </c:pt>
                <c:pt idx="1046">
                  <c:v>0.90650510204081625</c:v>
                </c:pt>
                <c:pt idx="1047">
                  <c:v>0.88500369367150944</c:v>
                </c:pt>
                <c:pt idx="1048">
                  <c:v>0.86839805219128485</c:v>
                </c:pt>
                <c:pt idx="1049">
                  <c:v>0.81651823837989512</c:v>
                </c:pt>
                <c:pt idx="1050">
                  <c:v>0.84783338931810548</c:v>
                </c:pt>
                <c:pt idx="1051">
                  <c:v>0.86075663466967822</c:v>
                </c:pt>
                <c:pt idx="1052">
                  <c:v>0.87537789721195836</c:v>
                </c:pt>
                <c:pt idx="1053">
                  <c:v>0.85656565656565653</c:v>
                </c:pt>
                <c:pt idx="1054">
                  <c:v>0.81733378561736769</c:v>
                </c:pt>
                <c:pt idx="1055">
                  <c:v>0.76370794559770938</c:v>
                </c:pt>
                <c:pt idx="1056">
                  <c:v>0.76621535407953489</c:v>
                </c:pt>
                <c:pt idx="1057">
                  <c:v>0.72172425032594523</c:v>
                </c:pt>
                <c:pt idx="1058">
                  <c:v>0.7363341376154422</c:v>
                </c:pt>
                <c:pt idx="1059">
                  <c:v>0.73792992087841114</c:v>
                </c:pt>
                <c:pt idx="1060">
                  <c:v>0.72289066586951645</c:v>
                </c:pt>
                <c:pt idx="1061">
                  <c:v>0.71894712249824777</c:v>
                </c:pt>
                <c:pt idx="1062">
                  <c:v>0.66223623939325671</c:v>
                </c:pt>
                <c:pt idx="1063">
                  <c:v>0.66915369857173312</c:v>
                </c:pt>
                <c:pt idx="1064">
                  <c:v>0.69232749742533461</c:v>
                </c:pt>
                <c:pt idx="1065">
                  <c:v>0.69443036548966608</c:v>
                </c:pt>
                <c:pt idx="1066">
                  <c:v>0.65883153596482047</c:v>
                </c:pt>
                <c:pt idx="1067">
                  <c:v>0.62430184932356958</c:v>
                </c:pt>
                <c:pt idx="1068">
                  <c:v>0.64019536903039076</c:v>
                </c:pt>
                <c:pt idx="1069">
                  <c:v>0.65134737246367536</c:v>
                </c:pt>
                <c:pt idx="1070">
                  <c:v>0.62424691815738254</c:v>
                </c:pt>
                <c:pt idx="1071">
                  <c:v>0.70665829145728642</c:v>
                </c:pt>
                <c:pt idx="1072">
                  <c:v>0.72219352617079891</c:v>
                </c:pt>
                <c:pt idx="1073">
                  <c:v>0.72502786590071178</c:v>
                </c:pt>
                <c:pt idx="1074">
                  <c:v>0.78292848156392136</c:v>
                </c:pt>
                <c:pt idx="1075">
                  <c:v>0.73543667123914047</c:v>
                </c:pt>
                <c:pt idx="1076">
                  <c:v>0.75366487288921868</c:v>
                </c:pt>
                <c:pt idx="1077">
                  <c:v>0.7197327394209353</c:v>
                </c:pt>
                <c:pt idx="1078">
                  <c:v>0.72690527413781858</c:v>
                </c:pt>
                <c:pt idx="1079">
                  <c:v>0.68498327344814758</c:v>
                </c:pt>
                <c:pt idx="1080">
                  <c:v>0.68940345838568773</c:v>
                </c:pt>
                <c:pt idx="1081">
                  <c:v>0.67398608111351088</c:v>
                </c:pt>
                <c:pt idx="1082">
                  <c:v>0.6891724060065485</c:v>
                </c:pt>
                <c:pt idx="1083">
                  <c:v>0.59306644655385887</c:v>
                </c:pt>
                <c:pt idx="1084">
                  <c:v>0.56483516483516483</c:v>
                </c:pt>
                <c:pt idx="1085">
                  <c:v>0.57457943925233645</c:v>
                </c:pt>
                <c:pt idx="1086">
                  <c:v>0.56762578858285884</c:v>
                </c:pt>
                <c:pt idx="1087">
                  <c:v>0.56102075895808545</c:v>
                </c:pt>
                <c:pt idx="1088">
                  <c:v>0.52646375748685981</c:v>
                </c:pt>
                <c:pt idx="1089">
                  <c:v>0.53944626376897886</c:v>
                </c:pt>
                <c:pt idx="1090">
                  <c:v>0.51970627903491684</c:v>
                </c:pt>
                <c:pt idx="1091">
                  <c:v>0.52966694654352087</c:v>
                </c:pt>
                <c:pt idx="1092">
                  <c:v>0.54121238552115136</c:v>
                </c:pt>
                <c:pt idx="1093">
                  <c:v>0.61052787224604466</c:v>
                </c:pt>
                <c:pt idx="1094">
                  <c:v>0.61049649217485158</c:v>
                </c:pt>
                <c:pt idx="1095">
                  <c:v>0.60699113970142005</c:v>
                </c:pt>
                <c:pt idx="1096">
                  <c:v>0.66866525228299967</c:v>
                </c:pt>
                <c:pt idx="1097">
                  <c:v>0.68402399127589963</c:v>
                </c:pt>
                <c:pt idx="1098">
                  <c:v>0.61132647901567505</c:v>
                </c:pt>
                <c:pt idx="1099">
                  <c:v>0.61774832156997761</c:v>
                </c:pt>
                <c:pt idx="1100">
                  <c:v>0.62608353033884956</c:v>
                </c:pt>
                <c:pt idx="1101">
                  <c:v>0.63024754153950491</c:v>
                </c:pt>
                <c:pt idx="1102">
                  <c:v>0.64632713703268607</c:v>
                </c:pt>
                <c:pt idx="1103">
                  <c:v>0.66655900781603261</c:v>
                </c:pt>
                <c:pt idx="1104">
                  <c:v>0.64366515837104077</c:v>
                </c:pt>
                <c:pt idx="1105">
                  <c:v>0.67794747194261251</c:v>
                </c:pt>
                <c:pt idx="1106">
                  <c:v>0.6675710673984091</c:v>
                </c:pt>
                <c:pt idx="1107">
                  <c:v>0.67672363678642011</c:v>
                </c:pt>
                <c:pt idx="1108">
                  <c:v>0.65743102249014607</c:v>
                </c:pt>
                <c:pt idx="1109">
                  <c:v>0.76231468197034902</c:v>
                </c:pt>
                <c:pt idx="1110">
                  <c:v>0.74606103619588349</c:v>
                </c:pt>
                <c:pt idx="1111">
                  <c:v>0.78747680252938335</c:v>
                </c:pt>
                <c:pt idx="1112">
                  <c:v>0.76096033402922758</c:v>
                </c:pt>
                <c:pt idx="1113">
                  <c:v>0.74554950713550106</c:v>
                </c:pt>
                <c:pt idx="1114">
                  <c:v>0.7601922182607348</c:v>
                </c:pt>
                <c:pt idx="1115">
                  <c:v>0.75087603305785122</c:v>
                </c:pt>
                <c:pt idx="1116">
                  <c:v>0.76937500000000003</c:v>
                </c:pt>
                <c:pt idx="1117">
                  <c:v>0.72316210396800984</c:v>
                </c:pt>
                <c:pt idx="1118">
                  <c:v>0.67671619130246174</c:v>
                </c:pt>
                <c:pt idx="1119">
                  <c:v>0.69436954797779538</c:v>
                </c:pt>
                <c:pt idx="1120">
                  <c:v>0.65765020676234487</c:v>
                </c:pt>
                <c:pt idx="1121">
                  <c:v>0.66304033888514491</c:v>
                </c:pt>
                <c:pt idx="1122">
                  <c:v>0.65052469925774248</c:v>
                </c:pt>
                <c:pt idx="1123">
                  <c:v>0.69226599204915074</c:v>
                </c:pt>
                <c:pt idx="1124">
                  <c:v>0.66965399886557009</c:v>
                </c:pt>
                <c:pt idx="1125">
                  <c:v>0.61890081853938561</c:v>
                </c:pt>
                <c:pt idx="1126">
                  <c:v>0.66659861167823597</c:v>
                </c:pt>
                <c:pt idx="1127">
                  <c:v>0.71226738362591591</c:v>
                </c:pt>
                <c:pt idx="1128">
                  <c:v>0.7596568728169304</c:v>
                </c:pt>
                <c:pt idx="1129">
                  <c:v>0.76539396394571602</c:v>
                </c:pt>
                <c:pt idx="1130">
                  <c:v>0.79171653051667623</c:v>
                </c:pt>
                <c:pt idx="1131">
                  <c:v>0.78940383830134742</c:v>
                </c:pt>
                <c:pt idx="1132">
                  <c:v>0.7754749568221071</c:v>
                </c:pt>
                <c:pt idx="1133">
                  <c:v>0.74287613981762923</c:v>
                </c:pt>
                <c:pt idx="1134">
                  <c:v>0.75369351414583419</c:v>
                </c:pt>
                <c:pt idx="1135">
                  <c:v>0.82589436382045223</c:v>
                </c:pt>
                <c:pt idx="1136">
                  <c:v>0.97000000000000008</c:v>
                </c:pt>
                <c:pt idx="1137">
                  <c:v>1.0005501895097202</c:v>
                </c:pt>
                <c:pt idx="1138">
                  <c:v>1.0100935334095957</c:v>
                </c:pt>
                <c:pt idx="1139">
                  <c:v>0.98892374671873995</c:v>
                </c:pt>
                <c:pt idx="1140">
                  <c:v>0.99251740516624387</c:v>
                </c:pt>
                <c:pt idx="1141">
                  <c:v>1.0070558937465413</c:v>
                </c:pt>
                <c:pt idx="1142">
                  <c:v>1.0507985803016859</c:v>
                </c:pt>
                <c:pt idx="1143">
                  <c:v>1.0065441176470586</c:v>
                </c:pt>
                <c:pt idx="1144">
                  <c:v>0.99620694886967065</c:v>
                </c:pt>
                <c:pt idx="1145">
                  <c:v>0.99238294376820257</c:v>
                </c:pt>
                <c:pt idx="1146">
                  <c:v>0.96894144465023513</c:v>
                </c:pt>
                <c:pt idx="1147">
                  <c:v>0.99205131780783717</c:v>
                </c:pt>
                <c:pt idx="1148">
                  <c:v>1.016972312117943</c:v>
                </c:pt>
                <c:pt idx="1149">
                  <c:v>1.0485720241817802</c:v>
                </c:pt>
                <c:pt idx="1150">
                  <c:v>1.0555348952522623</c:v>
                </c:pt>
                <c:pt idx="1151">
                  <c:v>1.0684853471738716</c:v>
                </c:pt>
                <c:pt idx="1152">
                  <c:v>1.0565682700223451</c:v>
                </c:pt>
                <c:pt idx="1153">
                  <c:v>1.0612435426650899</c:v>
                </c:pt>
                <c:pt idx="1154">
                  <c:v>1.0955280560466181</c:v>
                </c:pt>
                <c:pt idx="1155">
                  <c:v>1.0809364548494984</c:v>
                </c:pt>
                <c:pt idx="1156">
                  <c:v>1.0804263565891472</c:v>
                </c:pt>
                <c:pt idx="1157">
                  <c:v>1.0684992665348556</c:v>
                </c:pt>
                <c:pt idx="1158">
                  <c:v>1.024638457418318</c:v>
                </c:pt>
                <c:pt idx="1159">
                  <c:v>1.0331067301155676</c:v>
                </c:pt>
                <c:pt idx="1160">
                  <c:v>0.99811846689895456</c:v>
                </c:pt>
                <c:pt idx="1161">
                  <c:v>1.0278075630852812</c:v>
                </c:pt>
                <c:pt idx="1162">
                  <c:v>0.99767018565708054</c:v>
                </c:pt>
                <c:pt idx="1163">
                  <c:v>0.96432350718065007</c:v>
                </c:pt>
                <c:pt idx="1164">
                  <c:v>0.98966619582187199</c:v>
                </c:pt>
                <c:pt idx="1165">
                  <c:v>0.96113653438972746</c:v>
                </c:pt>
                <c:pt idx="1166">
                  <c:v>0.97024132321041212</c:v>
                </c:pt>
                <c:pt idx="1167">
                  <c:v>1.0052680714857296</c:v>
                </c:pt>
                <c:pt idx="1168">
                  <c:v>0.99032665077807369</c:v>
                </c:pt>
                <c:pt idx="1169">
                  <c:v>0.94962197769294099</c:v>
                </c:pt>
                <c:pt idx="1170">
                  <c:v>0.97270090428254585</c:v>
                </c:pt>
                <c:pt idx="1171">
                  <c:v>0.94354446784383617</c:v>
                </c:pt>
                <c:pt idx="1172">
                  <c:v>0.93801695088328396</c:v>
                </c:pt>
                <c:pt idx="1173">
                  <c:v>0.91207580431908331</c:v>
                </c:pt>
                <c:pt idx="1174">
                  <c:v>0.92985368890733633</c:v>
                </c:pt>
                <c:pt idx="1175">
                  <c:v>0.9073664242807461</c:v>
                </c:pt>
                <c:pt idx="1176">
                  <c:v>0.90868009790999804</c:v>
                </c:pt>
                <c:pt idx="1177">
                  <c:v>0.91630444834920932</c:v>
                </c:pt>
                <c:pt idx="1178">
                  <c:v>0.89197454335069015</c:v>
                </c:pt>
                <c:pt idx="1179">
                  <c:v>0.88419251115029573</c:v>
                </c:pt>
                <c:pt idx="1180">
                  <c:v>0.90787535410764875</c:v>
                </c:pt>
                <c:pt idx="1181">
                  <c:v>0.93043176293552488</c:v>
                </c:pt>
                <c:pt idx="1182">
                  <c:v>0.94360385144429171</c:v>
                </c:pt>
                <c:pt idx="1183">
                  <c:v>0.97256079949165264</c:v>
                </c:pt>
                <c:pt idx="1184">
                  <c:v>1.0262532668092184</c:v>
                </c:pt>
                <c:pt idx="1185">
                  <c:v>1.080384257824605</c:v>
                </c:pt>
                <c:pt idx="1186">
                  <c:v>1.0569513324976838</c:v>
                </c:pt>
                <c:pt idx="1187">
                  <c:v>1.043220292852866</c:v>
                </c:pt>
                <c:pt idx="1188">
                  <c:v>0.92431583082362179</c:v>
                </c:pt>
                <c:pt idx="1189">
                  <c:v>0.91935689677172394</c:v>
                </c:pt>
                <c:pt idx="1190">
                  <c:v>0.92649020571508822</c:v>
                </c:pt>
                <c:pt idx="1191">
                  <c:v>0.98597691894793349</c:v>
                </c:pt>
                <c:pt idx="1192">
                  <c:v>1.0019025126287475</c:v>
                </c:pt>
                <c:pt idx="1193">
                  <c:v>0.97985014912344504</c:v>
                </c:pt>
                <c:pt idx="1194">
                  <c:v>0.969564158753348</c:v>
                </c:pt>
                <c:pt idx="1195">
                  <c:v>0.93717317165593028</c:v>
                </c:pt>
                <c:pt idx="1196">
                  <c:v>0.9105022831050229</c:v>
                </c:pt>
                <c:pt idx="1197">
                  <c:v>0.90871551572658571</c:v>
                </c:pt>
                <c:pt idx="1198">
                  <c:v>0.87919044222539233</c:v>
                </c:pt>
                <c:pt idx="1199">
                  <c:v>0.85093061154472938</c:v>
                </c:pt>
                <c:pt idx="1200">
                  <c:v>0.90277060746859406</c:v>
                </c:pt>
                <c:pt idx="1201">
                  <c:v>0.99452337487102138</c:v>
                </c:pt>
                <c:pt idx="1202">
                  <c:v>0.95649160634529495</c:v>
                </c:pt>
                <c:pt idx="1203">
                  <c:v>0.96733297036633736</c:v>
                </c:pt>
                <c:pt idx="1204">
                  <c:v>0.94395752570369118</c:v>
                </c:pt>
                <c:pt idx="1205">
                  <c:v>0.97775052557813602</c:v>
                </c:pt>
                <c:pt idx="1206">
                  <c:v>0.99444878133402725</c:v>
                </c:pt>
                <c:pt idx="1207">
                  <c:v>0.97229107648725221</c:v>
                </c:pt>
                <c:pt idx="1208">
                  <c:v>0.98121831629685041</c:v>
                </c:pt>
                <c:pt idx="1209">
                  <c:v>1.0086607973659725</c:v>
                </c:pt>
                <c:pt idx="1210">
                  <c:v>1.0145186508822872</c:v>
                </c:pt>
                <c:pt idx="1211">
                  <c:v>1.0527966544694198</c:v>
                </c:pt>
                <c:pt idx="1212">
                  <c:v>1.0738455543287653</c:v>
                </c:pt>
                <c:pt idx="1213">
                  <c:v>1.070996453654127</c:v>
                </c:pt>
                <c:pt idx="1214">
                  <c:v>1.0897426656094573</c:v>
                </c:pt>
                <c:pt idx="1215">
                  <c:v>1.104103552740292</c:v>
                </c:pt>
                <c:pt idx="1216">
                  <c:v>1.0899532710280373</c:v>
                </c:pt>
                <c:pt idx="1217">
                  <c:v>1.0635728833284841</c:v>
                </c:pt>
                <c:pt idx="1218">
                  <c:v>1.0567355251672972</c:v>
                </c:pt>
                <c:pt idx="1219">
                  <c:v>1.0264106583072101</c:v>
                </c:pt>
                <c:pt idx="1220">
                  <c:v>0.99196585488325384</c:v>
                </c:pt>
                <c:pt idx="1221">
                  <c:v>0.94925088767645283</c:v>
                </c:pt>
                <c:pt idx="1222">
                  <c:v>0.96152874821112899</c:v>
                </c:pt>
                <c:pt idx="1223">
                  <c:v>0.93829282265324498</c:v>
                </c:pt>
                <c:pt idx="1224">
                  <c:v>0.94985685071574644</c:v>
                </c:pt>
                <c:pt idx="1225">
                  <c:v>0.95383297644539611</c:v>
                </c:pt>
                <c:pt idx="1226">
                  <c:v>0.94911242603550294</c:v>
                </c:pt>
                <c:pt idx="1227">
                  <c:v>0.96938174681059874</c:v>
                </c:pt>
                <c:pt idx="1228">
                  <c:v>0.95931745878723595</c:v>
                </c:pt>
              </c:numCache>
            </c:numRef>
          </c:val>
          <c:smooth val="0"/>
          <c:extLst>
            <c:ext xmlns:c16="http://schemas.microsoft.com/office/drawing/2014/chart" uri="{C3380CC4-5D6E-409C-BE32-E72D297353CC}">
              <c16:uniqueId val="{00000000-40F8-4FFE-AB10-0D9E75814CFA}"/>
            </c:ext>
          </c:extLst>
        </c:ser>
        <c:dLbls>
          <c:showLegendKey val="0"/>
          <c:showVal val="0"/>
          <c:showCatName val="0"/>
          <c:showSerName val="0"/>
          <c:showPercent val="0"/>
          <c:showBubbleSize val="0"/>
        </c:dLbls>
        <c:marker val="1"/>
        <c:smooth val="0"/>
        <c:axId val="601849856"/>
        <c:axId val="603337472"/>
      </c:lineChart>
      <c:dateAx>
        <c:axId val="601849856"/>
        <c:scaling>
          <c:orientation val="minMax"/>
        </c:scaling>
        <c:delete val="0"/>
        <c:axPos val="b"/>
        <c:numFmt formatCode="m/d/yyyy" sourceLinked="1"/>
        <c:majorTickMark val="out"/>
        <c:minorTickMark val="none"/>
        <c:tickLblPos val="nextTo"/>
        <c:txPr>
          <a:bodyPr/>
          <a:lstStyle/>
          <a:p>
            <a:pPr>
              <a:defRPr sz="800"/>
            </a:pPr>
            <a:endParaRPr lang="es-AR"/>
          </a:p>
        </c:txPr>
        <c:crossAx val="603337472"/>
        <c:crosses val="autoZero"/>
        <c:auto val="1"/>
        <c:lblOffset val="100"/>
        <c:baseTimeUnit val="days"/>
      </c:dateAx>
      <c:valAx>
        <c:axId val="603337472"/>
        <c:scaling>
          <c:orientation val="minMax"/>
          <c:min val="0.30000000000000004"/>
        </c:scaling>
        <c:delete val="0"/>
        <c:axPos val="l"/>
        <c:majorGridlines/>
        <c:numFmt formatCode="General" sourceLinked="1"/>
        <c:majorTickMark val="out"/>
        <c:minorTickMark val="none"/>
        <c:tickLblPos val="nextTo"/>
        <c:crossAx val="60184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BMA/GGAL</a:t>
            </a:r>
          </a:p>
        </c:rich>
      </c:tx>
      <c:overlay val="0"/>
    </c:title>
    <c:autoTitleDeleted val="0"/>
    <c:plotArea>
      <c:layout/>
      <c:lineChart>
        <c:grouping val="standard"/>
        <c:varyColors val="0"/>
        <c:ser>
          <c:idx val="0"/>
          <c:order val="0"/>
          <c:spPr>
            <a:ln w="12700"/>
          </c:spPr>
          <c:marker>
            <c:symbol val="none"/>
          </c:marker>
          <c:trendline>
            <c:spPr>
              <a:ln>
                <a:solidFill>
                  <a:srgbClr val="FF0000"/>
                </a:solidFill>
              </a:ln>
            </c:spPr>
            <c:trendlineType val="movingAvg"/>
            <c:period val="52"/>
            <c:dispRSqr val="0"/>
            <c:dispEq val="0"/>
          </c:trendline>
          <c:trendline>
            <c:trendlineType val="linear"/>
            <c:dispRSqr val="0"/>
            <c:dispEq val="0"/>
          </c:trendline>
          <c:cat>
            <c:numRef>
              <c:f>PBV!$A$78:$A$10735</c:f>
              <c:numCache>
                <c:formatCode>m/d/yyyy</c:formatCode>
                <c:ptCount val="10658"/>
                <c:pt idx="0">
                  <c:v>37708</c:v>
                </c:pt>
                <c:pt idx="1">
                  <c:v>37715</c:v>
                </c:pt>
                <c:pt idx="2">
                  <c:v>37722</c:v>
                </c:pt>
                <c:pt idx="3">
                  <c:v>37729</c:v>
                </c:pt>
                <c:pt idx="4">
                  <c:v>37736</c:v>
                </c:pt>
                <c:pt idx="5">
                  <c:v>37743</c:v>
                </c:pt>
                <c:pt idx="6">
                  <c:v>37750</c:v>
                </c:pt>
                <c:pt idx="7">
                  <c:v>37757</c:v>
                </c:pt>
                <c:pt idx="8">
                  <c:v>37764</c:v>
                </c:pt>
                <c:pt idx="9">
                  <c:v>37771</c:v>
                </c:pt>
                <c:pt idx="10">
                  <c:v>37778</c:v>
                </c:pt>
                <c:pt idx="11">
                  <c:v>37785</c:v>
                </c:pt>
                <c:pt idx="12">
                  <c:v>37792</c:v>
                </c:pt>
                <c:pt idx="13">
                  <c:v>37799</c:v>
                </c:pt>
                <c:pt idx="14">
                  <c:v>37806</c:v>
                </c:pt>
                <c:pt idx="15">
                  <c:v>37813</c:v>
                </c:pt>
                <c:pt idx="16">
                  <c:v>37820</c:v>
                </c:pt>
                <c:pt idx="17">
                  <c:v>37827</c:v>
                </c:pt>
                <c:pt idx="18">
                  <c:v>37834</c:v>
                </c:pt>
                <c:pt idx="19">
                  <c:v>37841</c:v>
                </c:pt>
                <c:pt idx="20">
                  <c:v>37848</c:v>
                </c:pt>
                <c:pt idx="21">
                  <c:v>37855</c:v>
                </c:pt>
                <c:pt idx="22">
                  <c:v>37862</c:v>
                </c:pt>
                <c:pt idx="23">
                  <c:v>37869</c:v>
                </c:pt>
                <c:pt idx="24">
                  <c:v>37876</c:v>
                </c:pt>
                <c:pt idx="25">
                  <c:v>37883</c:v>
                </c:pt>
                <c:pt idx="26">
                  <c:v>37890</c:v>
                </c:pt>
                <c:pt idx="27">
                  <c:v>37897</c:v>
                </c:pt>
                <c:pt idx="28">
                  <c:v>37904</c:v>
                </c:pt>
                <c:pt idx="29">
                  <c:v>37911</c:v>
                </c:pt>
                <c:pt idx="30">
                  <c:v>37918</c:v>
                </c:pt>
                <c:pt idx="31">
                  <c:v>37925</c:v>
                </c:pt>
                <c:pt idx="32">
                  <c:v>37932</c:v>
                </c:pt>
                <c:pt idx="33">
                  <c:v>37939</c:v>
                </c:pt>
                <c:pt idx="34">
                  <c:v>37946</c:v>
                </c:pt>
                <c:pt idx="35">
                  <c:v>37953</c:v>
                </c:pt>
                <c:pt idx="36">
                  <c:v>37960</c:v>
                </c:pt>
                <c:pt idx="37">
                  <c:v>37967</c:v>
                </c:pt>
                <c:pt idx="38">
                  <c:v>37974</c:v>
                </c:pt>
                <c:pt idx="39">
                  <c:v>37981</c:v>
                </c:pt>
                <c:pt idx="40">
                  <c:v>37988</c:v>
                </c:pt>
                <c:pt idx="41">
                  <c:v>37995</c:v>
                </c:pt>
                <c:pt idx="42">
                  <c:v>38002</c:v>
                </c:pt>
                <c:pt idx="43">
                  <c:v>38009</c:v>
                </c:pt>
                <c:pt idx="44">
                  <c:v>38016</c:v>
                </c:pt>
                <c:pt idx="45">
                  <c:v>38023</c:v>
                </c:pt>
                <c:pt idx="46">
                  <c:v>38030</c:v>
                </c:pt>
                <c:pt idx="47">
                  <c:v>38037</c:v>
                </c:pt>
                <c:pt idx="48">
                  <c:v>38044</c:v>
                </c:pt>
                <c:pt idx="49">
                  <c:v>38051</c:v>
                </c:pt>
                <c:pt idx="50">
                  <c:v>38058</c:v>
                </c:pt>
                <c:pt idx="51">
                  <c:v>38065</c:v>
                </c:pt>
                <c:pt idx="52">
                  <c:v>38072</c:v>
                </c:pt>
                <c:pt idx="53">
                  <c:v>38079</c:v>
                </c:pt>
                <c:pt idx="54">
                  <c:v>38086</c:v>
                </c:pt>
                <c:pt idx="55">
                  <c:v>38093</c:v>
                </c:pt>
                <c:pt idx="56">
                  <c:v>38100</c:v>
                </c:pt>
                <c:pt idx="57">
                  <c:v>38107</c:v>
                </c:pt>
                <c:pt idx="58">
                  <c:v>38114</c:v>
                </c:pt>
                <c:pt idx="59">
                  <c:v>38121</c:v>
                </c:pt>
                <c:pt idx="60">
                  <c:v>38128</c:v>
                </c:pt>
                <c:pt idx="61">
                  <c:v>38135</c:v>
                </c:pt>
                <c:pt idx="62">
                  <c:v>38142</c:v>
                </c:pt>
                <c:pt idx="63">
                  <c:v>38149</c:v>
                </c:pt>
                <c:pt idx="64">
                  <c:v>38156</c:v>
                </c:pt>
                <c:pt idx="65">
                  <c:v>38163</c:v>
                </c:pt>
                <c:pt idx="66">
                  <c:v>38170</c:v>
                </c:pt>
                <c:pt idx="67">
                  <c:v>38177</c:v>
                </c:pt>
                <c:pt idx="68">
                  <c:v>38184</c:v>
                </c:pt>
                <c:pt idx="69">
                  <c:v>38191</c:v>
                </c:pt>
                <c:pt idx="70">
                  <c:v>38198</c:v>
                </c:pt>
                <c:pt idx="71">
                  <c:v>38205</c:v>
                </c:pt>
                <c:pt idx="72">
                  <c:v>38212</c:v>
                </c:pt>
                <c:pt idx="73">
                  <c:v>38219</c:v>
                </c:pt>
                <c:pt idx="74">
                  <c:v>38226</c:v>
                </c:pt>
                <c:pt idx="75">
                  <c:v>38233</c:v>
                </c:pt>
                <c:pt idx="76">
                  <c:v>38240</c:v>
                </c:pt>
                <c:pt idx="77">
                  <c:v>38247</c:v>
                </c:pt>
                <c:pt idx="78">
                  <c:v>38254</c:v>
                </c:pt>
                <c:pt idx="79">
                  <c:v>38261</c:v>
                </c:pt>
                <c:pt idx="80">
                  <c:v>38268</c:v>
                </c:pt>
                <c:pt idx="81">
                  <c:v>38275</c:v>
                </c:pt>
                <c:pt idx="82">
                  <c:v>38282</c:v>
                </c:pt>
                <c:pt idx="83">
                  <c:v>38289</c:v>
                </c:pt>
                <c:pt idx="84">
                  <c:v>38296</c:v>
                </c:pt>
                <c:pt idx="85">
                  <c:v>38303</c:v>
                </c:pt>
                <c:pt idx="86">
                  <c:v>38310</c:v>
                </c:pt>
                <c:pt idx="87">
                  <c:v>38317</c:v>
                </c:pt>
                <c:pt idx="88">
                  <c:v>38324</c:v>
                </c:pt>
                <c:pt idx="89">
                  <c:v>38331</c:v>
                </c:pt>
                <c:pt idx="90">
                  <c:v>38338</c:v>
                </c:pt>
                <c:pt idx="91">
                  <c:v>38345</c:v>
                </c:pt>
                <c:pt idx="92">
                  <c:v>38352</c:v>
                </c:pt>
                <c:pt idx="93">
                  <c:v>38359</c:v>
                </c:pt>
                <c:pt idx="94">
                  <c:v>38366</c:v>
                </c:pt>
                <c:pt idx="95">
                  <c:v>38373</c:v>
                </c:pt>
                <c:pt idx="96">
                  <c:v>38380</c:v>
                </c:pt>
                <c:pt idx="97">
                  <c:v>38387</c:v>
                </c:pt>
                <c:pt idx="98">
                  <c:v>38394</c:v>
                </c:pt>
                <c:pt idx="99">
                  <c:v>38401</c:v>
                </c:pt>
                <c:pt idx="100">
                  <c:v>38408</c:v>
                </c:pt>
                <c:pt idx="101">
                  <c:v>38415</c:v>
                </c:pt>
                <c:pt idx="102">
                  <c:v>38422</c:v>
                </c:pt>
                <c:pt idx="103">
                  <c:v>38429</c:v>
                </c:pt>
                <c:pt idx="104">
                  <c:v>38436</c:v>
                </c:pt>
                <c:pt idx="105">
                  <c:v>38443</c:v>
                </c:pt>
                <c:pt idx="106">
                  <c:v>38450</c:v>
                </c:pt>
                <c:pt idx="107">
                  <c:v>38457</c:v>
                </c:pt>
                <c:pt idx="108">
                  <c:v>38464</c:v>
                </c:pt>
                <c:pt idx="109">
                  <c:v>38471</c:v>
                </c:pt>
                <c:pt idx="110">
                  <c:v>38478</c:v>
                </c:pt>
                <c:pt idx="111">
                  <c:v>38485</c:v>
                </c:pt>
                <c:pt idx="112">
                  <c:v>38492</c:v>
                </c:pt>
                <c:pt idx="113">
                  <c:v>38499</c:v>
                </c:pt>
                <c:pt idx="114">
                  <c:v>38506</c:v>
                </c:pt>
                <c:pt idx="115">
                  <c:v>38513</c:v>
                </c:pt>
                <c:pt idx="116">
                  <c:v>38520</c:v>
                </c:pt>
                <c:pt idx="117">
                  <c:v>38527</c:v>
                </c:pt>
                <c:pt idx="118">
                  <c:v>38534</c:v>
                </c:pt>
                <c:pt idx="119">
                  <c:v>38541</c:v>
                </c:pt>
                <c:pt idx="120">
                  <c:v>38548</c:v>
                </c:pt>
                <c:pt idx="121">
                  <c:v>38555</c:v>
                </c:pt>
                <c:pt idx="122">
                  <c:v>38562</c:v>
                </c:pt>
                <c:pt idx="123">
                  <c:v>38569</c:v>
                </c:pt>
                <c:pt idx="124">
                  <c:v>38576</c:v>
                </c:pt>
                <c:pt idx="125">
                  <c:v>38583</c:v>
                </c:pt>
                <c:pt idx="126">
                  <c:v>38590</c:v>
                </c:pt>
                <c:pt idx="127">
                  <c:v>38597</c:v>
                </c:pt>
                <c:pt idx="128">
                  <c:v>38604</c:v>
                </c:pt>
                <c:pt idx="129">
                  <c:v>38611</c:v>
                </c:pt>
                <c:pt idx="130">
                  <c:v>38618</c:v>
                </c:pt>
                <c:pt idx="131">
                  <c:v>38625</c:v>
                </c:pt>
                <c:pt idx="132">
                  <c:v>38632</c:v>
                </c:pt>
                <c:pt idx="133">
                  <c:v>38639</c:v>
                </c:pt>
                <c:pt idx="134">
                  <c:v>38646</c:v>
                </c:pt>
                <c:pt idx="135">
                  <c:v>38653</c:v>
                </c:pt>
                <c:pt idx="136">
                  <c:v>38660</c:v>
                </c:pt>
                <c:pt idx="137">
                  <c:v>38667</c:v>
                </c:pt>
                <c:pt idx="138">
                  <c:v>38674</c:v>
                </c:pt>
                <c:pt idx="139">
                  <c:v>38681</c:v>
                </c:pt>
                <c:pt idx="140">
                  <c:v>38688</c:v>
                </c:pt>
                <c:pt idx="141">
                  <c:v>38695</c:v>
                </c:pt>
                <c:pt idx="142">
                  <c:v>38702</c:v>
                </c:pt>
                <c:pt idx="143">
                  <c:v>38709</c:v>
                </c:pt>
                <c:pt idx="144">
                  <c:v>38716</c:v>
                </c:pt>
                <c:pt idx="145">
                  <c:v>38723</c:v>
                </c:pt>
                <c:pt idx="146">
                  <c:v>38730</c:v>
                </c:pt>
                <c:pt idx="147">
                  <c:v>38737</c:v>
                </c:pt>
                <c:pt idx="148">
                  <c:v>38744</c:v>
                </c:pt>
                <c:pt idx="149">
                  <c:v>38751</c:v>
                </c:pt>
                <c:pt idx="150">
                  <c:v>38758</c:v>
                </c:pt>
                <c:pt idx="151">
                  <c:v>38765</c:v>
                </c:pt>
                <c:pt idx="152">
                  <c:v>38772</c:v>
                </c:pt>
                <c:pt idx="153">
                  <c:v>38779</c:v>
                </c:pt>
                <c:pt idx="154">
                  <c:v>38786</c:v>
                </c:pt>
                <c:pt idx="155">
                  <c:v>38793</c:v>
                </c:pt>
                <c:pt idx="156">
                  <c:v>38800</c:v>
                </c:pt>
                <c:pt idx="157">
                  <c:v>38807</c:v>
                </c:pt>
                <c:pt idx="158">
                  <c:v>38814</c:v>
                </c:pt>
                <c:pt idx="159">
                  <c:v>38821</c:v>
                </c:pt>
                <c:pt idx="160">
                  <c:v>38828</c:v>
                </c:pt>
                <c:pt idx="161">
                  <c:v>38835</c:v>
                </c:pt>
                <c:pt idx="162">
                  <c:v>38842</c:v>
                </c:pt>
                <c:pt idx="163">
                  <c:v>38849</c:v>
                </c:pt>
                <c:pt idx="164">
                  <c:v>38856</c:v>
                </c:pt>
                <c:pt idx="165">
                  <c:v>38863</c:v>
                </c:pt>
                <c:pt idx="166">
                  <c:v>38870</c:v>
                </c:pt>
                <c:pt idx="167">
                  <c:v>38877</c:v>
                </c:pt>
                <c:pt idx="168">
                  <c:v>38884</c:v>
                </c:pt>
                <c:pt idx="169">
                  <c:v>38891</c:v>
                </c:pt>
                <c:pt idx="170">
                  <c:v>38898</c:v>
                </c:pt>
                <c:pt idx="171">
                  <c:v>38905</c:v>
                </c:pt>
                <c:pt idx="172">
                  <c:v>38912</c:v>
                </c:pt>
                <c:pt idx="173">
                  <c:v>38919</c:v>
                </c:pt>
                <c:pt idx="174">
                  <c:v>38926</c:v>
                </c:pt>
                <c:pt idx="175">
                  <c:v>38933</c:v>
                </c:pt>
                <c:pt idx="176">
                  <c:v>38940</c:v>
                </c:pt>
                <c:pt idx="177">
                  <c:v>38947</c:v>
                </c:pt>
                <c:pt idx="178">
                  <c:v>38954</c:v>
                </c:pt>
                <c:pt idx="179">
                  <c:v>38961</c:v>
                </c:pt>
                <c:pt idx="180">
                  <c:v>38968</c:v>
                </c:pt>
                <c:pt idx="181">
                  <c:v>38975</c:v>
                </c:pt>
                <c:pt idx="182">
                  <c:v>38982</c:v>
                </c:pt>
                <c:pt idx="183">
                  <c:v>38989</c:v>
                </c:pt>
                <c:pt idx="184">
                  <c:v>38996</c:v>
                </c:pt>
                <c:pt idx="185">
                  <c:v>39003</c:v>
                </c:pt>
                <c:pt idx="186">
                  <c:v>39010</c:v>
                </c:pt>
                <c:pt idx="187">
                  <c:v>39017</c:v>
                </c:pt>
                <c:pt idx="188">
                  <c:v>39024</c:v>
                </c:pt>
                <c:pt idx="189">
                  <c:v>39031</c:v>
                </c:pt>
                <c:pt idx="190">
                  <c:v>39038</c:v>
                </c:pt>
                <c:pt idx="191">
                  <c:v>39045</c:v>
                </c:pt>
                <c:pt idx="192">
                  <c:v>39052</c:v>
                </c:pt>
                <c:pt idx="193">
                  <c:v>39059</c:v>
                </c:pt>
                <c:pt idx="194">
                  <c:v>39066</c:v>
                </c:pt>
                <c:pt idx="195">
                  <c:v>39073</c:v>
                </c:pt>
                <c:pt idx="196">
                  <c:v>39080</c:v>
                </c:pt>
                <c:pt idx="197">
                  <c:v>39087</c:v>
                </c:pt>
                <c:pt idx="198">
                  <c:v>39094</c:v>
                </c:pt>
                <c:pt idx="199">
                  <c:v>39101</c:v>
                </c:pt>
                <c:pt idx="200">
                  <c:v>39108</c:v>
                </c:pt>
                <c:pt idx="201">
                  <c:v>39115</c:v>
                </c:pt>
                <c:pt idx="202">
                  <c:v>39122</c:v>
                </c:pt>
                <c:pt idx="203">
                  <c:v>39129</c:v>
                </c:pt>
                <c:pt idx="204">
                  <c:v>39136</c:v>
                </c:pt>
                <c:pt idx="205">
                  <c:v>39143</c:v>
                </c:pt>
                <c:pt idx="206">
                  <c:v>39150</c:v>
                </c:pt>
                <c:pt idx="207">
                  <c:v>39157</c:v>
                </c:pt>
                <c:pt idx="208">
                  <c:v>39164</c:v>
                </c:pt>
                <c:pt idx="209">
                  <c:v>39171</c:v>
                </c:pt>
                <c:pt idx="210">
                  <c:v>39178</c:v>
                </c:pt>
                <c:pt idx="211">
                  <c:v>39185</c:v>
                </c:pt>
                <c:pt idx="212">
                  <c:v>39192</c:v>
                </c:pt>
                <c:pt idx="213">
                  <c:v>39199</c:v>
                </c:pt>
                <c:pt idx="214">
                  <c:v>39206</c:v>
                </c:pt>
                <c:pt idx="215">
                  <c:v>39213</c:v>
                </c:pt>
                <c:pt idx="216">
                  <c:v>39220</c:v>
                </c:pt>
                <c:pt idx="217">
                  <c:v>39227</c:v>
                </c:pt>
                <c:pt idx="218">
                  <c:v>39234</c:v>
                </c:pt>
                <c:pt idx="219">
                  <c:v>39241</c:v>
                </c:pt>
                <c:pt idx="220">
                  <c:v>39248</c:v>
                </c:pt>
                <c:pt idx="221">
                  <c:v>39255</c:v>
                </c:pt>
                <c:pt idx="222">
                  <c:v>39262</c:v>
                </c:pt>
                <c:pt idx="223">
                  <c:v>39269</c:v>
                </c:pt>
                <c:pt idx="224">
                  <c:v>39276</c:v>
                </c:pt>
                <c:pt idx="225">
                  <c:v>39283</c:v>
                </c:pt>
                <c:pt idx="226">
                  <c:v>39290</c:v>
                </c:pt>
                <c:pt idx="227">
                  <c:v>39297</c:v>
                </c:pt>
                <c:pt idx="228">
                  <c:v>39304</c:v>
                </c:pt>
                <c:pt idx="229">
                  <c:v>39311</c:v>
                </c:pt>
                <c:pt idx="230">
                  <c:v>39318</c:v>
                </c:pt>
                <c:pt idx="231">
                  <c:v>39325</c:v>
                </c:pt>
                <c:pt idx="232">
                  <c:v>39332</c:v>
                </c:pt>
                <c:pt idx="233">
                  <c:v>39339</c:v>
                </c:pt>
                <c:pt idx="234">
                  <c:v>39346</c:v>
                </c:pt>
                <c:pt idx="235">
                  <c:v>39353</c:v>
                </c:pt>
                <c:pt idx="236">
                  <c:v>39360</c:v>
                </c:pt>
                <c:pt idx="237">
                  <c:v>39367</c:v>
                </c:pt>
                <c:pt idx="238">
                  <c:v>39374</c:v>
                </c:pt>
                <c:pt idx="239">
                  <c:v>39381</c:v>
                </c:pt>
                <c:pt idx="240">
                  <c:v>39388</c:v>
                </c:pt>
                <c:pt idx="241">
                  <c:v>39395</c:v>
                </c:pt>
                <c:pt idx="242">
                  <c:v>39402</c:v>
                </c:pt>
                <c:pt idx="243">
                  <c:v>39409</c:v>
                </c:pt>
                <c:pt idx="244">
                  <c:v>39416</c:v>
                </c:pt>
                <c:pt idx="245">
                  <c:v>39423</c:v>
                </c:pt>
                <c:pt idx="246">
                  <c:v>39430</c:v>
                </c:pt>
                <c:pt idx="247">
                  <c:v>39437</c:v>
                </c:pt>
                <c:pt idx="248">
                  <c:v>39444</c:v>
                </c:pt>
                <c:pt idx="249">
                  <c:v>39451</c:v>
                </c:pt>
                <c:pt idx="250">
                  <c:v>39458</c:v>
                </c:pt>
                <c:pt idx="251">
                  <c:v>39465</c:v>
                </c:pt>
                <c:pt idx="252">
                  <c:v>39472</c:v>
                </c:pt>
                <c:pt idx="253">
                  <c:v>39479</c:v>
                </c:pt>
                <c:pt idx="254">
                  <c:v>39486</c:v>
                </c:pt>
                <c:pt idx="255">
                  <c:v>39493</c:v>
                </c:pt>
                <c:pt idx="256">
                  <c:v>39500</c:v>
                </c:pt>
                <c:pt idx="257">
                  <c:v>39507</c:v>
                </c:pt>
                <c:pt idx="258">
                  <c:v>39514</c:v>
                </c:pt>
                <c:pt idx="259">
                  <c:v>39521</c:v>
                </c:pt>
                <c:pt idx="260">
                  <c:v>39528</c:v>
                </c:pt>
                <c:pt idx="261">
                  <c:v>39535</c:v>
                </c:pt>
                <c:pt idx="262">
                  <c:v>39542</c:v>
                </c:pt>
                <c:pt idx="263">
                  <c:v>39549</c:v>
                </c:pt>
                <c:pt idx="264">
                  <c:v>39556</c:v>
                </c:pt>
                <c:pt idx="265">
                  <c:v>39563</c:v>
                </c:pt>
                <c:pt idx="266">
                  <c:v>39570</c:v>
                </c:pt>
                <c:pt idx="267">
                  <c:v>39577</c:v>
                </c:pt>
                <c:pt idx="268">
                  <c:v>39584</c:v>
                </c:pt>
                <c:pt idx="269">
                  <c:v>39591</c:v>
                </c:pt>
                <c:pt idx="270">
                  <c:v>39598</c:v>
                </c:pt>
                <c:pt idx="271">
                  <c:v>39605</c:v>
                </c:pt>
                <c:pt idx="272">
                  <c:v>39612</c:v>
                </c:pt>
                <c:pt idx="273">
                  <c:v>39619</c:v>
                </c:pt>
                <c:pt idx="274">
                  <c:v>39626</c:v>
                </c:pt>
                <c:pt idx="275">
                  <c:v>39633</c:v>
                </c:pt>
                <c:pt idx="276">
                  <c:v>39640</c:v>
                </c:pt>
                <c:pt idx="277">
                  <c:v>39647</c:v>
                </c:pt>
                <c:pt idx="278">
                  <c:v>39654</c:v>
                </c:pt>
                <c:pt idx="279">
                  <c:v>39661</c:v>
                </c:pt>
                <c:pt idx="280">
                  <c:v>39668</c:v>
                </c:pt>
                <c:pt idx="281">
                  <c:v>39675</c:v>
                </c:pt>
                <c:pt idx="282">
                  <c:v>39682</c:v>
                </c:pt>
                <c:pt idx="283">
                  <c:v>39689</c:v>
                </c:pt>
                <c:pt idx="284">
                  <c:v>39696</c:v>
                </c:pt>
                <c:pt idx="285">
                  <c:v>39703</c:v>
                </c:pt>
                <c:pt idx="286">
                  <c:v>39710</c:v>
                </c:pt>
                <c:pt idx="287">
                  <c:v>39717</c:v>
                </c:pt>
                <c:pt idx="288">
                  <c:v>39724</c:v>
                </c:pt>
                <c:pt idx="289">
                  <c:v>39731</c:v>
                </c:pt>
                <c:pt idx="290">
                  <c:v>39738</c:v>
                </c:pt>
                <c:pt idx="291">
                  <c:v>39745</c:v>
                </c:pt>
                <c:pt idx="292">
                  <c:v>39752</c:v>
                </c:pt>
                <c:pt idx="293">
                  <c:v>39759</c:v>
                </c:pt>
                <c:pt idx="294">
                  <c:v>39766</c:v>
                </c:pt>
                <c:pt idx="295">
                  <c:v>39773</c:v>
                </c:pt>
                <c:pt idx="296">
                  <c:v>39780</c:v>
                </c:pt>
                <c:pt idx="297">
                  <c:v>39787</c:v>
                </c:pt>
                <c:pt idx="298">
                  <c:v>39794</c:v>
                </c:pt>
                <c:pt idx="299">
                  <c:v>39801</c:v>
                </c:pt>
                <c:pt idx="300">
                  <c:v>39808</c:v>
                </c:pt>
                <c:pt idx="301">
                  <c:v>39815</c:v>
                </c:pt>
                <c:pt idx="302">
                  <c:v>39822</c:v>
                </c:pt>
                <c:pt idx="303">
                  <c:v>39829</c:v>
                </c:pt>
                <c:pt idx="304">
                  <c:v>39836</c:v>
                </c:pt>
                <c:pt idx="305">
                  <c:v>39843</c:v>
                </c:pt>
                <c:pt idx="306">
                  <c:v>39850</c:v>
                </c:pt>
                <c:pt idx="307">
                  <c:v>39857</c:v>
                </c:pt>
                <c:pt idx="308">
                  <c:v>39864</c:v>
                </c:pt>
                <c:pt idx="309">
                  <c:v>39871</c:v>
                </c:pt>
                <c:pt idx="310">
                  <c:v>39878</c:v>
                </c:pt>
                <c:pt idx="311">
                  <c:v>39885</c:v>
                </c:pt>
                <c:pt idx="312">
                  <c:v>39892</c:v>
                </c:pt>
                <c:pt idx="313">
                  <c:v>39899</c:v>
                </c:pt>
                <c:pt idx="314">
                  <c:v>39906</c:v>
                </c:pt>
                <c:pt idx="315">
                  <c:v>39913</c:v>
                </c:pt>
                <c:pt idx="316">
                  <c:v>39920</c:v>
                </c:pt>
                <c:pt idx="317">
                  <c:v>39927</c:v>
                </c:pt>
                <c:pt idx="318">
                  <c:v>39934</c:v>
                </c:pt>
                <c:pt idx="319">
                  <c:v>39941</c:v>
                </c:pt>
                <c:pt idx="320">
                  <c:v>39948</c:v>
                </c:pt>
                <c:pt idx="321">
                  <c:v>39955</c:v>
                </c:pt>
                <c:pt idx="322">
                  <c:v>39962</c:v>
                </c:pt>
                <c:pt idx="323">
                  <c:v>39969</c:v>
                </c:pt>
                <c:pt idx="324">
                  <c:v>39976</c:v>
                </c:pt>
                <c:pt idx="325">
                  <c:v>39983</c:v>
                </c:pt>
                <c:pt idx="326">
                  <c:v>39990</c:v>
                </c:pt>
                <c:pt idx="327">
                  <c:v>39997</c:v>
                </c:pt>
                <c:pt idx="328">
                  <c:v>40004</c:v>
                </c:pt>
                <c:pt idx="329">
                  <c:v>40011</c:v>
                </c:pt>
                <c:pt idx="330">
                  <c:v>40018</c:v>
                </c:pt>
                <c:pt idx="331">
                  <c:v>40025</c:v>
                </c:pt>
                <c:pt idx="332">
                  <c:v>40032</c:v>
                </c:pt>
                <c:pt idx="333">
                  <c:v>40039</c:v>
                </c:pt>
                <c:pt idx="334">
                  <c:v>40046</c:v>
                </c:pt>
                <c:pt idx="335">
                  <c:v>40053</c:v>
                </c:pt>
                <c:pt idx="336">
                  <c:v>40060</c:v>
                </c:pt>
                <c:pt idx="337">
                  <c:v>40067</c:v>
                </c:pt>
                <c:pt idx="338">
                  <c:v>40074</c:v>
                </c:pt>
                <c:pt idx="339">
                  <c:v>40081</c:v>
                </c:pt>
                <c:pt idx="340">
                  <c:v>40088</c:v>
                </c:pt>
                <c:pt idx="341">
                  <c:v>40095</c:v>
                </c:pt>
                <c:pt idx="342">
                  <c:v>40102</c:v>
                </c:pt>
                <c:pt idx="343">
                  <c:v>40109</c:v>
                </c:pt>
                <c:pt idx="344">
                  <c:v>40116</c:v>
                </c:pt>
                <c:pt idx="345">
                  <c:v>40123</c:v>
                </c:pt>
                <c:pt idx="346">
                  <c:v>40130</c:v>
                </c:pt>
                <c:pt idx="347">
                  <c:v>40137</c:v>
                </c:pt>
                <c:pt idx="348">
                  <c:v>40144</c:v>
                </c:pt>
                <c:pt idx="349">
                  <c:v>40151</c:v>
                </c:pt>
                <c:pt idx="350">
                  <c:v>40158</c:v>
                </c:pt>
                <c:pt idx="351">
                  <c:v>40165</c:v>
                </c:pt>
                <c:pt idx="352">
                  <c:v>40172</c:v>
                </c:pt>
                <c:pt idx="353">
                  <c:v>40179</c:v>
                </c:pt>
                <c:pt idx="354">
                  <c:v>40186</c:v>
                </c:pt>
                <c:pt idx="355">
                  <c:v>40193</c:v>
                </c:pt>
                <c:pt idx="356">
                  <c:v>40200</c:v>
                </c:pt>
                <c:pt idx="357">
                  <c:v>40207</c:v>
                </c:pt>
                <c:pt idx="358">
                  <c:v>40214</c:v>
                </c:pt>
                <c:pt idx="359">
                  <c:v>40221</c:v>
                </c:pt>
                <c:pt idx="360">
                  <c:v>40228</c:v>
                </c:pt>
                <c:pt idx="361">
                  <c:v>40235</c:v>
                </c:pt>
                <c:pt idx="362">
                  <c:v>40242</c:v>
                </c:pt>
                <c:pt idx="363">
                  <c:v>40249</c:v>
                </c:pt>
                <c:pt idx="364">
                  <c:v>40256</c:v>
                </c:pt>
                <c:pt idx="365">
                  <c:v>40263</c:v>
                </c:pt>
                <c:pt idx="366">
                  <c:v>40270</c:v>
                </c:pt>
                <c:pt idx="367">
                  <c:v>40277</c:v>
                </c:pt>
                <c:pt idx="368">
                  <c:v>40284</c:v>
                </c:pt>
                <c:pt idx="369">
                  <c:v>40291</c:v>
                </c:pt>
                <c:pt idx="370">
                  <c:v>40298</c:v>
                </c:pt>
                <c:pt idx="371">
                  <c:v>40305</c:v>
                </c:pt>
                <c:pt idx="372">
                  <c:v>40312</c:v>
                </c:pt>
                <c:pt idx="373">
                  <c:v>40319</c:v>
                </c:pt>
                <c:pt idx="374">
                  <c:v>40326</c:v>
                </c:pt>
                <c:pt idx="375">
                  <c:v>40333</c:v>
                </c:pt>
                <c:pt idx="376">
                  <c:v>40340</c:v>
                </c:pt>
                <c:pt idx="377">
                  <c:v>40347</c:v>
                </c:pt>
                <c:pt idx="378">
                  <c:v>40354</c:v>
                </c:pt>
                <c:pt idx="379">
                  <c:v>40361</c:v>
                </c:pt>
                <c:pt idx="380">
                  <c:v>40368</c:v>
                </c:pt>
                <c:pt idx="381">
                  <c:v>40375</c:v>
                </c:pt>
                <c:pt idx="382">
                  <c:v>40382</c:v>
                </c:pt>
                <c:pt idx="383">
                  <c:v>40389</c:v>
                </c:pt>
                <c:pt idx="384">
                  <c:v>40396</c:v>
                </c:pt>
                <c:pt idx="385">
                  <c:v>40403</c:v>
                </c:pt>
                <c:pt idx="386">
                  <c:v>40410</c:v>
                </c:pt>
                <c:pt idx="387">
                  <c:v>40417</c:v>
                </c:pt>
                <c:pt idx="388">
                  <c:v>40424</c:v>
                </c:pt>
                <c:pt idx="389">
                  <c:v>40431</c:v>
                </c:pt>
                <c:pt idx="390">
                  <c:v>40438</c:v>
                </c:pt>
                <c:pt idx="391">
                  <c:v>40445</c:v>
                </c:pt>
                <c:pt idx="392">
                  <c:v>40452</c:v>
                </c:pt>
                <c:pt idx="393">
                  <c:v>40459</c:v>
                </c:pt>
                <c:pt idx="394">
                  <c:v>40466</c:v>
                </c:pt>
                <c:pt idx="395">
                  <c:v>40473</c:v>
                </c:pt>
                <c:pt idx="396">
                  <c:v>40480</c:v>
                </c:pt>
                <c:pt idx="397">
                  <c:v>40487</c:v>
                </c:pt>
                <c:pt idx="398">
                  <c:v>40494</c:v>
                </c:pt>
                <c:pt idx="399">
                  <c:v>40501</c:v>
                </c:pt>
                <c:pt idx="400">
                  <c:v>40508</c:v>
                </c:pt>
                <c:pt idx="401">
                  <c:v>40515</c:v>
                </c:pt>
                <c:pt idx="402">
                  <c:v>40522</c:v>
                </c:pt>
                <c:pt idx="403">
                  <c:v>40529</c:v>
                </c:pt>
                <c:pt idx="404">
                  <c:v>40536</c:v>
                </c:pt>
                <c:pt idx="405">
                  <c:v>40543</c:v>
                </c:pt>
                <c:pt idx="406">
                  <c:v>40550</c:v>
                </c:pt>
                <c:pt idx="407">
                  <c:v>40557</c:v>
                </c:pt>
                <c:pt idx="408">
                  <c:v>40564</c:v>
                </c:pt>
                <c:pt idx="409">
                  <c:v>40571</c:v>
                </c:pt>
                <c:pt idx="410">
                  <c:v>40578</c:v>
                </c:pt>
                <c:pt idx="411">
                  <c:v>40585</c:v>
                </c:pt>
                <c:pt idx="412">
                  <c:v>40592</c:v>
                </c:pt>
                <c:pt idx="413">
                  <c:v>40599</c:v>
                </c:pt>
                <c:pt idx="414">
                  <c:v>40606</c:v>
                </c:pt>
                <c:pt idx="415">
                  <c:v>40613</c:v>
                </c:pt>
                <c:pt idx="416">
                  <c:v>40620</c:v>
                </c:pt>
                <c:pt idx="417">
                  <c:v>40627</c:v>
                </c:pt>
                <c:pt idx="418">
                  <c:v>40634</c:v>
                </c:pt>
                <c:pt idx="419">
                  <c:v>40641</c:v>
                </c:pt>
                <c:pt idx="420">
                  <c:v>40648</c:v>
                </c:pt>
                <c:pt idx="421">
                  <c:v>40655</c:v>
                </c:pt>
                <c:pt idx="422">
                  <c:v>40662</c:v>
                </c:pt>
                <c:pt idx="423">
                  <c:v>40669</c:v>
                </c:pt>
                <c:pt idx="424">
                  <c:v>40676</c:v>
                </c:pt>
                <c:pt idx="425">
                  <c:v>40683</c:v>
                </c:pt>
                <c:pt idx="426">
                  <c:v>40690</c:v>
                </c:pt>
                <c:pt idx="427">
                  <c:v>40697</c:v>
                </c:pt>
                <c:pt idx="428">
                  <c:v>40704</c:v>
                </c:pt>
                <c:pt idx="429">
                  <c:v>40711</c:v>
                </c:pt>
                <c:pt idx="430">
                  <c:v>40718</c:v>
                </c:pt>
                <c:pt idx="431">
                  <c:v>40725</c:v>
                </c:pt>
                <c:pt idx="432">
                  <c:v>40732</c:v>
                </c:pt>
                <c:pt idx="433">
                  <c:v>40739</c:v>
                </c:pt>
                <c:pt idx="434">
                  <c:v>40746</c:v>
                </c:pt>
                <c:pt idx="435">
                  <c:v>40753</c:v>
                </c:pt>
                <c:pt idx="436">
                  <c:v>40760</c:v>
                </c:pt>
                <c:pt idx="437">
                  <c:v>40767</c:v>
                </c:pt>
                <c:pt idx="438">
                  <c:v>40774</c:v>
                </c:pt>
                <c:pt idx="439">
                  <c:v>40781</c:v>
                </c:pt>
                <c:pt idx="440">
                  <c:v>40788</c:v>
                </c:pt>
                <c:pt idx="441">
                  <c:v>40795</c:v>
                </c:pt>
                <c:pt idx="442">
                  <c:v>40802</c:v>
                </c:pt>
                <c:pt idx="443">
                  <c:v>40809</c:v>
                </c:pt>
                <c:pt idx="444">
                  <c:v>40816</c:v>
                </c:pt>
                <c:pt idx="445">
                  <c:v>40823</c:v>
                </c:pt>
                <c:pt idx="446">
                  <c:v>40830</c:v>
                </c:pt>
                <c:pt idx="447">
                  <c:v>40837</c:v>
                </c:pt>
                <c:pt idx="448">
                  <c:v>40844</c:v>
                </c:pt>
                <c:pt idx="449">
                  <c:v>40851</c:v>
                </c:pt>
                <c:pt idx="450">
                  <c:v>40858</c:v>
                </c:pt>
                <c:pt idx="451">
                  <c:v>40865</c:v>
                </c:pt>
                <c:pt idx="452">
                  <c:v>40872</c:v>
                </c:pt>
                <c:pt idx="453">
                  <c:v>40879</c:v>
                </c:pt>
                <c:pt idx="454">
                  <c:v>40886</c:v>
                </c:pt>
                <c:pt idx="455">
                  <c:v>40893</c:v>
                </c:pt>
                <c:pt idx="456">
                  <c:v>40900</c:v>
                </c:pt>
                <c:pt idx="457">
                  <c:v>40907</c:v>
                </c:pt>
                <c:pt idx="458">
                  <c:v>40914</c:v>
                </c:pt>
                <c:pt idx="459">
                  <c:v>40921</c:v>
                </c:pt>
                <c:pt idx="460">
                  <c:v>40928</c:v>
                </c:pt>
                <c:pt idx="461">
                  <c:v>40935</c:v>
                </c:pt>
                <c:pt idx="462">
                  <c:v>40942</c:v>
                </c:pt>
                <c:pt idx="463">
                  <c:v>40949</c:v>
                </c:pt>
                <c:pt idx="464">
                  <c:v>40956</c:v>
                </c:pt>
                <c:pt idx="465">
                  <c:v>40963</c:v>
                </c:pt>
                <c:pt idx="466">
                  <c:v>40970</c:v>
                </c:pt>
                <c:pt idx="467">
                  <c:v>40977</c:v>
                </c:pt>
                <c:pt idx="468">
                  <c:v>40984</c:v>
                </c:pt>
                <c:pt idx="469">
                  <c:v>40991</c:v>
                </c:pt>
                <c:pt idx="470">
                  <c:v>40998</c:v>
                </c:pt>
                <c:pt idx="471">
                  <c:v>41005</c:v>
                </c:pt>
                <c:pt idx="472">
                  <c:v>41012</c:v>
                </c:pt>
                <c:pt idx="473">
                  <c:v>41019</c:v>
                </c:pt>
                <c:pt idx="474">
                  <c:v>41026</c:v>
                </c:pt>
                <c:pt idx="475">
                  <c:v>41033</c:v>
                </c:pt>
                <c:pt idx="476">
                  <c:v>41040</c:v>
                </c:pt>
                <c:pt idx="477">
                  <c:v>41047</c:v>
                </c:pt>
                <c:pt idx="478">
                  <c:v>41054</c:v>
                </c:pt>
                <c:pt idx="479">
                  <c:v>41061</c:v>
                </c:pt>
                <c:pt idx="480">
                  <c:v>41068</c:v>
                </c:pt>
                <c:pt idx="481">
                  <c:v>41075</c:v>
                </c:pt>
                <c:pt idx="482">
                  <c:v>41082</c:v>
                </c:pt>
                <c:pt idx="483">
                  <c:v>41089</c:v>
                </c:pt>
                <c:pt idx="484">
                  <c:v>41096</c:v>
                </c:pt>
                <c:pt idx="485">
                  <c:v>41103</c:v>
                </c:pt>
                <c:pt idx="486">
                  <c:v>41110</c:v>
                </c:pt>
                <c:pt idx="487">
                  <c:v>41117</c:v>
                </c:pt>
                <c:pt idx="488">
                  <c:v>41124</c:v>
                </c:pt>
                <c:pt idx="489">
                  <c:v>41131</c:v>
                </c:pt>
                <c:pt idx="490">
                  <c:v>41138</c:v>
                </c:pt>
                <c:pt idx="491">
                  <c:v>41145</c:v>
                </c:pt>
                <c:pt idx="492">
                  <c:v>41152</c:v>
                </c:pt>
                <c:pt idx="493">
                  <c:v>41159</c:v>
                </c:pt>
                <c:pt idx="494">
                  <c:v>41166</c:v>
                </c:pt>
                <c:pt idx="495">
                  <c:v>41173</c:v>
                </c:pt>
                <c:pt idx="496">
                  <c:v>41180</c:v>
                </c:pt>
                <c:pt idx="497">
                  <c:v>41187</c:v>
                </c:pt>
                <c:pt idx="498">
                  <c:v>41194</c:v>
                </c:pt>
                <c:pt idx="499">
                  <c:v>41201</c:v>
                </c:pt>
                <c:pt idx="500">
                  <c:v>41208</c:v>
                </c:pt>
                <c:pt idx="501">
                  <c:v>41215</c:v>
                </c:pt>
                <c:pt idx="502">
                  <c:v>41222</c:v>
                </c:pt>
                <c:pt idx="503">
                  <c:v>41229</c:v>
                </c:pt>
                <c:pt idx="504">
                  <c:v>41236</c:v>
                </c:pt>
                <c:pt idx="505">
                  <c:v>41243</c:v>
                </c:pt>
                <c:pt idx="506">
                  <c:v>41250</c:v>
                </c:pt>
                <c:pt idx="507">
                  <c:v>41257</c:v>
                </c:pt>
                <c:pt idx="508">
                  <c:v>41264</c:v>
                </c:pt>
                <c:pt idx="509">
                  <c:v>41271</c:v>
                </c:pt>
                <c:pt idx="510">
                  <c:v>41278</c:v>
                </c:pt>
                <c:pt idx="511">
                  <c:v>41285</c:v>
                </c:pt>
                <c:pt idx="512">
                  <c:v>41292</c:v>
                </c:pt>
                <c:pt idx="513">
                  <c:v>41299</c:v>
                </c:pt>
                <c:pt idx="514">
                  <c:v>41306</c:v>
                </c:pt>
                <c:pt idx="515">
                  <c:v>41313</c:v>
                </c:pt>
                <c:pt idx="516">
                  <c:v>41320</c:v>
                </c:pt>
                <c:pt idx="517">
                  <c:v>41327</c:v>
                </c:pt>
                <c:pt idx="518">
                  <c:v>41334</c:v>
                </c:pt>
                <c:pt idx="519">
                  <c:v>41341</c:v>
                </c:pt>
                <c:pt idx="520">
                  <c:v>41348</c:v>
                </c:pt>
                <c:pt idx="521">
                  <c:v>41355</c:v>
                </c:pt>
                <c:pt idx="522">
                  <c:v>41362</c:v>
                </c:pt>
                <c:pt idx="523">
                  <c:v>41369</c:v>
                </c:pt>
                <c:pt idx="524">
                  <c:v>41376</c:v>
                </c:pt>
                <c:pt idx="525">
                  <c:v>41383</c:v>
                </c:pt>
                <c:pt idx="526">
                  <c:v>41390</c:v>
                </c:pt>
                <c:pt idx="527">
                  <c:v>41397</c:v>
                </c:pt>
                <c:pt idx="528">
                  <c:v>41404</c:v>
                </c:pt>
                <c:pt idx="529">
                  <c:v>41411</c:v>
                </c:pt>
                <c:pt idx="530">
                  <c:v>41418</c:v>
                </c:pt>
                <c:pt idx="531">
                  <c:v>41425</c:v>
                </c:pt>
                <c:pt idx="532">
                  <c:v>41432</c:v>
                </c:pt>
                <c:pt idx="533">
                  <c:v>41439</c:v>
                </c:pt>
                <c:pt idx="534">
                  <c:v>41446</c:v>
                </c:pt>
                <c:pt idx="535">
                  <c:v>41453</c:v>
                </c:pt>
                <c:pt idx="536">
                  <c:v>41460</c:v>
                </c:pt>
                <c:pt idx="537">
                  <c:v>41467</c:v>
                </c:pt>
                <c:pt idx="538">
                  <c:v>41474</c:v>
                </c:pt>
                <c:pt idx="539">
                  <c:v>41481</c:v>
                </c:pt>
                <c:pt idx="540">
                  <c:v>41488</c:v>
                </c:pt>
                <c:pt idx="541">
                  <c:v>41495</c:v>
                </c:pt>
                <c:pt idx="542">
                  <c:v>41502</c:v>
                </c:pt>
                <c:pt idx="543">
                  <c:v>41509</c:v>
                </c:pt>
                <c:pt idx="544">
                  <c:v>41516</c:v>
                </c:pt>
                <c:pt idx="545">
                  <c:v>41523</c:v>
                </c:pt>
                <c:pt idx="546">
                  <c:v>41530</c:v>
                </c:pt>
                <c:pt idx="547">
                  <c:v>41537</c:v>
                </c:pt>
                <c:pt idx="548">
                  <c:v>41544</c:v>
                </c:pt>
                <c:pt idx="549">
                  <c:v>41551</c:v>
                </c:pt>
                <c:pt idx="550">
                  <c:v>41558</c:v>
                </c:pt>
                <c:pt idx="551">
                  <c:v>41565</c:v>
                </c:pt>
                <c:pt idx="552">
                  <c:v>41572</c:v>
                </c:pt>
                <c:pt idx="553">
                  <c:v>41579</c:v>
                </c:pt>
                <c:pt idx="554">
                  <c:v>41586</c:v>
                </c:pt>
                <c:pt idx="555">
                  <c:v>41593</c:v>
                </c:pt>
                <c:pt idx="556">
                  <c:v>41600</c:v>
                </c:pt>
                <c:pt idx="557">
                  <c:v>41607</c:v>
                </c:pt>
                <c:pt idx="558">
                  <c:v>41614</c:v>
                </c:pt>
                <c:pt idx="559">
                  <c:v>41621</c:v>
                </c:pt>
                <c:pt idx="560">
                  <c:v>41628</c:v>
                </c:pt>
                <c:pt idx="561">
                  <c:v>41635</c:v>
                </c:pt>
                <c:pt idx="562">
                  <c:v>41642</c:v>
                </c:pt>
                <c:pt idx="563">
                  <c:v>41649</c:v>
                </c:pt>
                <c:pt idx="564">
                  <c:v>41656</c:v>
                </c:pt>
                <c:pt idx="565">
                  <c:v>41663</c:v>
                </c:pt>
                <c:pt idx="566">
                  <c:v>41670</c:v>
                </c:pt>
                <c:pt idx="567">
                  <c:v>41677</c:v>
                </c:pt>
                <c:pt idx="568">
                  <c:v>41684</c:v>
                </c:pt>
                <c:pt idx="569">
                  <c:v>41691</c:v>
                </c:pt>
                <c:pt idx="570">
                  <c:v>41698</c:v>
                </c:pt>
                <c:pt idx="571">
                  <c:v>41705</c:v>
                </c:pt>
                <c:pt idx="572">
                  <c:v>41712</c:v>
                </c:pt>
                <c:pt idx="573">
                  <c:v>41719</c:v>
                </c:pt>
                <c:pt idx="574">
                  <c:v>41726</c:v>
                </c:pt>
                <c:pt idx="575">
                  <c:v>41733</c:v>
                </c:pt>
                <c:pt idx="576">
                  <c:v>41740</c:v>
                </c:pt>
                <c:pt idx="577">
                  <c:v>41747</c:v>
                </c:pt>
                <c:pt idx="578">
                  <c:v>41754</c:v>
                </c:pt>
                <c:pt idx="579">
                  <c:v>41761</c:v>
                </c:pt>
                <c:pt idx="580">
                  <c:v>41768</c:v>
                </c:pt>
                <c:pt idx="581">
                  <c:v>41775</c:v>
                </c:pt>
                <c:pt idx="582">
                  <c:v>41782</c:v>
                </c:pt>
                <c:pt idx="583">
                  <c:v>41789</c:v>
                </c:pt>
                <c:pt idx="584">
                  <c:v>41796</c:v>
                </c:pt>
                <c:pt idx="585">
                  <c:v>41803</c:v>
                </c:pt>
                <c:pt idx="586">
                  <c:v>41810</c:v>
                </c:pt>
                <c:pt idx="587">
                  <c:v>41817</c:v>
                </c:pt>
                <c:pt idx="588">
                  <c:v>41824</c:v>
                </c:pt>
                <c:pt idx="589">
                  <c:v>41831</c:v>
                </c:pt>
                <c:pt idx="590">
                  <c:v>41838</c:v>
                </c:pt>
                <c:pt idx="591">
                  <c:v>41845</c:v>
                </c:pt>
                <c:pt idx="592">
                  <c:v>41852</c:v>
                </c:pt>
                <c:pt idx="593">
                  <c:v>41859</c:v>
                </c:pt>
                <c:pt idx="594">
                  <c:v>41866</c:v>
                </c:pt>
                <c:pt idx="595">
                  <c:v>41873</c:v>
                </c:pt>
                <c:pt idx="596">
                  <c:v>41880</c:v>
                </c:pt>
                <c:pt idx="597">
                  <c:v>41887</c:v>
                </c:pt>
                <c:pt idx="598">
                  <c:v>41894</c:v>
                </c:pt>
                <c:pt idx="599">
                  <c:v>41901</c:v>
                </c:pt>
                <c:pt idx="600">
                  <c:v>41908</c:v>
                </c:pt>
                <c:pt idx="601">
                  <c:v>41915</c:v>
                </c:pt>
                <c:pt idx="602">
                  <c:v>41922</c:v>
                </c:pt>
                <c:pt idx="603">
                  <c:v>41929</c:v>
                </c:pt>
                <c:pt idx="604">
                  <c:v>41936</c:v>
                </c:pt>
                <c:pt idx="605">
                  <c:v>41943</c:v>
                </c:pt>
                <c:pt idx="606">
                  <c:v>41950</c:v>
                </c:pt>
                <c:pt idx="607">
                  <c:v>41957</c:v>
                </c:pt>
                <c:pt idx="608">
                  <c:v>41964</c:v>
                </c:pt>
                <c:pt idx="609">
                  <c:v>41971</c:v>
                </c:pt>
                <c:pt idx="610">
                  <c:v>41978</c:v>
                </c:pt>
                <c:pt idx="611">
                  <c:v>41985</c:v>
                </c:pt>
                <c:pt idx="612">
                  <c:v>41992</c:v>
                </c:pt>
                <c:pt idx="613">
                  <c:v>41999</c:v>
                </c:pt>
                <c:pt idx="614">
                  <c:v>42006</c:v>
                </c:pt>
                <c:pt idx="615">
                  <c:v>42013</c:v>
                </c:pt>
                <c:pt idx="616">
                  <c:v>42020</c:v>
                </c:pt>
                <c:pt idx="617">
                  <c:v>42027</c:v>
                </c:pt>
                <c:pt idx="618">
                  <c:v>42034</c:v>
                </c:pt>
                <c:pt idx="619">
                  <c:v>42041</c:v>
                </c:pt>
                <c:pt idx="620">
                  <c:v>42048</c:v>
                </c:pt>
                <c:pt idx="621">
                  <c:v>42055</c:v>
                </c:pt>
                <c:pt idx="622">
                  <c:v>42062</c:v>
                </c:pt>
                <c:pt idx="623">
                  <c:v>42069</c:v>
                </c:pt>
                <c:pt idx="624">
                  <c:v>42076</c:v>
                </c:pt>
                <c:pt idx="625">
                  <c:v>42083</c:v>
                </c:pt>
                <c:pt idx="626">
                  <c:v>42090</c:v>
                </c:pt>
                <c:pt idx="627">
                  <c:v>42097</c:v>
                </c:pt>
                <c:pt idx="628">
                  <c:v>42104</c:v>
                </c:pt>
                <c:pt idx="629">
                  <c:v>42111</c:v>
                </c:pt>
                <c:pt idx="630">
                  <c:v>42118</c:v>
                </c:pt>
                <c:pt idx="631">
                  <c:v>42125</c:v>
                </c:pt>
                <c:pt idx="632">
                  <c:v>42132</c:v>
                </c:pt>
                <c:pt idx="633">
                  <c:v>42139</c:v>
                </c:pt>
                <c:pt idx="634">
                  <c:v>42146</c:v>
                </c:pt>
                <c:pt idx="635">
                  <c:v>42153</c:v>
                </c:pt>
                <c:pt idx="636">
                  <c:v>42160</c:v>
                </c:pt>
                <c:pt idx="637">
                  <c:v>42167</c:v>
                </c:pt>
                <c:pt idx="638">
                  <c:v>42174</c:v>
                </c:pt>
                <c:pt idx="639">
                  <c:v>42181</c:v>
                </c:pt>
                <c:pt idx="640">
                  <c:v>42188</c:v>
                </c:pt>
                <c:pt idx="641">
                  <c:v>42195</c:v>
                </c:pt>
                <c:pt idx="642">
                  <c:v>42202</c:v>
                </c:pt>
                <c:pt idx="643">
                  <c:v>42209</c:v>
                </c:pt>
                <c:pt idx="644">
                  <c:v>42216</c:v>
                </c:pt>
                <c:pt idx="645">
                  <c:v>42223</c:v>
                </c:pt>
                <c:pt idx="646">
                  <c:v>42230</c:v>
                </c:pt>
                <c:pt idx="647">
                  <c:v>42237</c:v>
                </c:pt>
                <c:pt idx="648">
                  <c:v>42244</c:v>
                </c:pt>
                <c:pt idx="649">
                  <c:v>42251</c:v>
                </c:pt>
                <c:pt idx="650">
                  <c:v>42258</c:v>
                </c:pt>
                <c:pt idx="651">
                  <c:v>42265</c:v>
                </c:pt>
                <c:pt idx="652">
                  <c:v>42272</c:v>
                </c:pt>
                <c:pt idx="653">
                  <c:v>42279</c:v>
                </c:pt>
                <c:pt idx="654">
                  <c:v>42286</c:v>
                </c:pt>
                <c:pt idx="655">
                  <c:v>42293</c:v>
                </c:pt>
                <c:pt idx="656">
                  <c:v>42300</c:v>
                </c:pt>
                <c:pt idx="657">
                  <c:v>42307</c:v>
                </c:pt>
                <c:pt idx="658">
                  <c:v>42314</c:v>
                </c:pt>
                <c:pt idx="659">
                  <c:v>42321</c:v>
                </c:pt>
                <c:pt idx="660">
                  <c:v>42328</c:v>
                </c:pt>
                <c:pt idx="661">
                  <c:v>42335</c:v>
                </c:pt>
                <c:pt idx="662">
                  <c:v>42342</c:v>
                </c:pt>
                <c:pt idx="663">
                  <c:v>42349</c:v>
                </c:pt>
                <c:pt idx="664">
                  <c:v>42356</c:v>
                </c:pt>
                <c:pt idx="665">
                  <c:v>42363</c:v>
                </c:pt>
                <c:pt idx="666">
                  <c:v>42370</c:v>
                </c:pt>
                <c:pt idx="667">
                  <c:v>42377</c:v>
                </c:pt>
                <c:pt idx="668">
                  <c:v>42384</c:v>
                </c:pt>
                <c:pt idx="669">
                  <c:v>42391</c:v>
                </c:pt>
                <c:pt idx="670">
                  <c:v>42398</c:v>
                </c:pt>
                <c:pt idx="671">
                  <c:v>42405</c:v>
                </c:pt>
                <c:pt idx="672">
                  <c:v>42412</c:v>
                </c:pt>
                <c:pt idx="673">
                  <c:v>42419</c:v>
                </c:pt>
                <c:pt idx="674">
                  <c:v>42426</c:v>
                </c:pt>
                <c:pt idx="675">
                  <c:v>42433</c:v>
                </c:pt>
                <c:pt idx="676">
                  <c:v>42440</c:v>
                </c:pt>
                <c:pt idx="677">
                  <c:v>42447</c:v>
                </c:pt>
                <c:pt idx="678">
                  <c:v>42454</c:v>
                </c:pt>
                <c:pt idx="679">
                  <c:v>42461</c:v>
                </c:pt>
                <c:pt idx="680">
                  <c:v>42468</c:v>
                </c:pt>
                <c:pt idx="681">
                  <c:v>42475</c:v>
                </c:pt>
                <c:pt idx="682">
                  <c:v>42482</c:v>
                </c:pt>
                <c:pt idx="683">
                  <c:v>42489</c:v>
                </c:pt>
                <c:pt idx="684">
                  <c:v>42496</c:v>
                </c:pt>
                <c:pt idx="685">
                  <c:v>42503</c:v>
                </c:pt>
                <c:pt idx="686">
                  <c:v>42510</c:v>
                </c:pt>
                <c:pt idx="687">
                  <c:v>42517</c:v>
                </c:pt>
                <c:pt idx="688">
                  <c:v>42524</c:v>
                </c:pt>
                <c:pt idx="689">
                  <c:v>42531</c:v>
                </c:pt>
                <c:pt idx="690">
                  <c:v>42538</c:v>
                </c:pt>
                <c:pt idx="691">
                  <c:v>42545</c:v>
                </c:pt>
                <c:pt idx="692">
                  <c:v>42552</c:v>
                </c:pt>
                <c:pt idx="693">
                  <c:v>42559</c:v>
                </c:pt>
                <c:pt idx="694">
                  <c:v>42566</c:v>
                </c:pt>
                <c:pt idx="695">
                  <c:v>42573</c:v>
                </c:pt>
                <c:pt idx="696">
                  <c:v>42580</c:v>
                </c:pt>
                <c:pt idx="697">
                  <c:v>42587</c:v>
                </c:pt>
                <c:pt idx="698">
                  <c:v>42594</c:v>
                </c:pt>
                <c:pt idx="699">
                  <c:v>42601</c:v>
                </c:pt>
                <c:pt idx="700">
                  <c:v>42608</c:v>
                </c:pt>
                <c:pt idx="701">
                  <c:v>42615</c:v>
                </c:pt>
                <c:pt idx="702">
                  <c:v>42622</c:v>
                </c:pt>
                <c:pt idx="703">
                  <c:v>42629</c:v>
                </c:pt>
                <c:pt idx="704">
                  <c:v>42636</c:v>
                </c:pt>
                <c:pt idx="705">
                  <c:v>42643</c:v>
                </c:pt>
                <c:pt idx="706">
                  <c:v>42650</c:v>
                </c:pt>
                <c:pt idx="707">
                  <c:v>42657</c:v>
                </c:pt>
                <c:pt idx="708">
                  <c:v>42664</c:v>
                </c:pt>
                <c:pt idx="709">
                  <c:v>42671</c:v>
                </c:pt>
                <c:pt idx="710">
                  <c:v>42678</c:v>
                </c:pt>
                <c:pt idx="711">
                  <c:v>42685</c:v>
                </c:pt>
                <c:pt idx="712">
                  <c:v>42692</c:v>
                </c:pt>
                <c:pt idx="713">
                  <c:v>42699</c:v>
                </c:pt>
                <c:pt idx="714">
                  <c:v>42706</c:v>
                </c:pt>
                <c:pt idx="715">
                  <c:v>42713</c:v>
                </c:pt>
                <c:pt idx="716">
                  <c:v>42720</c:v>
                </c:pt>
                <c:pt idx="717">
                  <c:v>42727</c:v>
                </c:pt>
                <c:pt idx="718">
                  <c:v>42734</c:v>
                </c:pt>
                <c:pt idx="719">
                  <c:v>42741</c:v>
                </c:pt>
                <c:pt idx="720">
                  <c:v>42748</c:v>
                </c:pt>
                <c:pt idx="721">
                  <c:v>42755</c:v>
                </c:pt>
                <c:pt idx="722">
                  <c:v>42762</c:v>
                </c:pt>
                <c:pt idx="723">
                  <c:v>42769</c:v>
                </c:pt>
                <c:pt idx="724">
                  <c:v>42776</c:v>
                </c:pt>
                <c:pt idx="725">
                  <c:v>42783</c:v>
                </c:pt>
                <c:pt idx="726">
                  <c:v>42790</c:v>
                </c:pt>
                <c:pt idx="727">
                  <c:v>42797</c:v>
                </c:pt>
                <c:pt idx="728">
                  <c:v>42804</c:v>
                </c:pt>
                <c:pt idx="729">
                  <c:v>42811</c:v>
                </c:pt>
                <c:pt idx="730">
                  <c:v>42818</c:v>
                </c:pt>
                <c:pt idx="731">
                  <c:v>42825</c:v>
                </c:pt>
                <c:pt idx="732">
                  <c:v>42832</c:v>
                </c:pt>
                <c:pt idx="733">
                  <c:v>42839</c:v>
                </c:pt>
                <c:pt idx="734">
                  <c:v>42846</c:v>
                </c:pt>
                <c:pt idx="735">
                  <c:v>42853</c:v>
                </c:pt>
                <c:pt idx="736">
                  <c:v>42860</c:v>
                </c:pt>
                <c:pt idx="737">
                  <c:v>42867</c:v>
                </c:pt>
                <c:pt idx="738">
                  <c:v>42874</c:v>
                </c:pt>
                <c:pt idx="739">
                  <c:v>42881</c:v>
                </c:pt>
                <c:pt idx="740">
                  <c:v>42888</c:v>
                </c:pt>
                <c:pt idx="741">
                  <c:v>42895</c:v>
                </c:pt>
                <c:pt idx="742">
                  <c:v>42902</c:v>
                </c:pt>
                <c:pt idx="743">
                  <c:v>42909</c:v>
                </c:pt>
                <c:pt idx="744">
                  <c:v>42916</c:v>
                </c:pt>
                <c:pt idx="745">
                  <c:v>42923</c:v>
                </c:pt>
                <c:pt idx="746">
                  <c:v>42930</c:v>
                </c:pt>
                <c:pt idx="747">
                  <c:v>42937</c:v>
                </c:pt>
                <c:pt idx="748">
                  <c:v>42944</c:v>
                </c:pt>
                <c:pt idx="749">
                  <c:v>42951</c:v>
                </c:pt>
                <c:pt idx="750">
                  <c:v>42958</c:v>
                </c:pt>
                <c:pt idx="751">
                  <c:v>42965</c:v>
                </c:pt>
                <c:pt idx="752">
                  <c:v>42972</c:v>
                </c:pt>
                <c:pt idx="753">
                  <c:v>42979</c:v>
                </c:pt>
                <c:pt idx="754">
                  <c:v>42986</c:v>
                </c:pt>
                <c:pt idx="755">
                  <c:v>42993</c:v>
                </c:pt>
                <c:pt idx="756">
                  <c:v>43000</c:v>
                </c:pt>
                <c:pt idx="757">
                  <c:v>43007</c:v>
                </c:pt>
                <c:pt idx="758">
                  <c:v>43014</c:v>
                </c:pt>
                <c:pt idx="759">
                  <c:v>43021</c:v>
                </c:pt>
                <c:pt idx="760">
                  <c:v>43028</c:v>
                </c:pt>
                <c:pt idx="761">
                  <c:v>43035</c:v>
                </c:pt>
                <c:pt idx="762">
                  <c:v>43042</c:v>
                </c:pt>
                <c:pt idx="763">
                  <c:v>43049</c:v>
                </c:pt>
                <c:pt idx="764">
                  <c:v>43056</c:v>
                </c:pt>
                <c:pt idx="765">
                  <c:v>43063</c:v>
                </c:pt>
                <c:pt idx="766">
                  <c:v>43070</c:v>
                </c:pt>
                <c:pt idx="767">
                  <c:v>43077</c:v>
                </c:pt>
                <c:pt idx="768">
                  <c:v>43084</c:v>
                </c:pt>
                <c:pt idx="769">
                  <c:v>43091</c:v>
                </c:pt>
                <c:pt idx="770">
                  <c:v>43098</c:v>
                </c:pt>
                <c:pt idx="771">
                  <c:v>43105</c:v>
                </c:pt>
                <c:pt idx="772">
                  <c:v>43112</c:v>
                </c:pt>
                <c:pt idx="773">
                  <c:v>43119</c:v>
                </c:pt>
                <c:pt idx="774">
                  <c:v>43126</c:v>
                </c:pt>
                <c:pt idx="775">
                  <c:v>43133</c:v>
                </c:pt>
                <c:pt idx="776">
                  <c:v>43140</c:v>
                </c:pt>
                <c:pt idx="777">
                  <c:v>43147</c:v>
                </c:pt>
                <c:pt idx="778">
                  <c:v>43154</c:v>
                </c:pt>
                <c:pt idx="779">
                  <c:v>43161</c:v>
                </c:pt>
                <c:pt idx="780">
                  <c:v>43168</c:v>
                </c:pt>
                <c:pt idx="781">
                  <c:v>43175</c:v>
                </c:pt>
                <c:pt idx="782">
                  <c:v>43182</c:v>
                </c:pt>
                <c:pt idx="783">
                  <c:v>43189</c:v>
                </c:pt>
                <c:pt idx="784">
                  <c:v>43196</c:v>
                </c:pt>
                <c:pt idx="785">
                  <c:v>43203</c:v>
                </c:pt>
                <c:pt idx="786">
                  <c:v>43210</c:v>
                </c:pt>
                <c:pt idx="787">
                  <c:v>43217</c:v>
                </c:pt>
                <c:pt idx="788">
                  <c:v>43224</c:v>
                </c:pt>
                <c:pt idx="789">
                  <c:v>43231</c:v>
                </c:pt>
                <c:pt idx="790">
                  <c:v>43238</c:v>
                </c:pt>
                <c:pt idx="791">
                  <c:v>43245</c:v>
                </c:pt>
                <c:pt idx="792">
                  <c:v>43252</c:v>
                </c:pt>
                <c:pt idx="793">
                  <c:v>43259</c:v>
                </c:pt>
                <c:pt idx="794">
                  <c:v>43266</c:v>
                </c:pt>
                <c:pt idx="795">
                  <c:v>43273</c:v>
                </c:pt>
                <c:pt idx="796">
                  <c:v>43280</c:v>
                </c:pt>
                <c:pt idx="797">
                  <c:v>43287</c:v>
                </c:pt>
                <c:pt idx="798">
                  <c:v>43294</c:v>
                </c:pt>
                <c:pt idx="799">
                  <c:v>43301</c:v>
                </c:pt>
                <c:pt idx="800">
                  <c:v>43308</c:v>
                </c:pt>
                <c:pt idx="801">
                  <c:v>43315</c:v>
                </c:pt>
                <c:pt idx="802">
                  <c:v>43322</c:v>
                </c:pt>
                <c:pt idx="803">
                  <c:v>43329</c:v>
                </c:pt>
                <c:pt idx="804">
                  <c:v>43336</c:v>
                </c:pt>
                <c:pt idx="805">
                  <c:v>43343</c:v>
                </c:pt>
                <c:pt idx="806">
                  <c:v>43350</c:v>
                </c:pt>
                <c:pt idx="807">
                  <c:v>43357</c:v>
                </c:pt>
                <c:pt idx="808">
                  <c:v>43364</c:v>
                </c:pt>
                <c:pt idx="809">
                  <c:v>43371</c:v>
                </c:pt>
                <c:pt idx="810">
                  <c:v>43378</c:v>
                </c:pt>
                <c:pt idx="811">
                  <c:v>43385</c:v>
                </c:pt>
                <c:pt idx="812">
                  <c:v>43392</c:v>
                </c:pt>
                <c:pt idx="813">
                  <c:v>43399</c:v>
                </c:pt>
                <c:pt idx="814">
                  <c:v>43406</c:v>
                </c:pt>
                <c:pt idx="815">
                  <c:v>43413</c:v>
                </c:pt>
                <c:pt idx="816">
                  <c:v>43420</c:v>
                </c:pt>
                <c:pt idx="817">
                  <c:v>43427</c:v>
                </c:pt>
                <c:pt idx="818">
                  <c:v>43434</c:v>
                </c:pt>
                <c:pt idx="819">
                  <c:v>43441</c:v>
                </c:pt>
                <c:pt idx="820">
                  <c:v>43448</c:v>
                </c:pt>
                <c:pt idx="821">
                  <c:v>43455</c:v>
                </c:pt>
                <c:pt idx="822">
                  <c:v>43462</c:v>
                </c:pt>
                <c:pt idx="823">
                  <c:v>43469</c:v>
                </c:pt>
                <c:pt idx="824">
                  <c:v>43476</c:v>
                </c:pt>
                <c:pt idx="825">
                  <c:v>43483</c:v>
                </c:pt>
                <c:pt idx="826">
                  <c:v>43490</c:v>
                </c:pt>
                <c:pt idx="827">
                  <c:v>43497</c:v>
                </c:pt>
                <c:pt idx="828">
                  <c:v>43504</c:v>
                </c:pt>
                <c:pt idx="829">
                  <c:v>43511</c:v>
                </c:pt>
                <c:pt idx="830">
                  <c:v>43518</c:v>
                </c:pt>
                <c:pt idx="831">
                  <c:v>43525</c:v>
                </c:pt>
                <c:pt idx="832">
                  <c:v>43532</c:v>
                </c:pt>
                <c:pt idx="833">
                  <c:v>43539</c:v>
                </c:pt>
                <c:pt idx="834">
                  <c:v>43546</c:v>
                </c:pt>
                <c:pt idx="835">
                  <c:v>43553</c:v>
                </c:pt>
                <c:pt idx="836">
                  <c:v>43560</c:v>
                </c:pt>
                <c:pt idx="837">
                  <c:v>43567</c:v>
                </c:pt>
                <c:pt idx="838">
                  <c:v>43574</c:v>
                </c:pt>
                <c:pt idx="839">
                  <c:v>43581</c:v>
                </c:pt>
                <c:pt idx="840">
                  <c:v>43588</c:v>
                </c:pt>
                <c:pt idx="841">
                  <c:v>43595</c:v>
                </c:pt>
                <c:pt idx="842">
                  <c:v>43602</c:v>
                </c:pt>
                <c:pt idx="843">
                  <c:v>43609</c:v>
                </c:pt>
                <c:pt idx="844">
                  <c:v>43616</c:v>
                </c:pt>
                <c:pt idx="845">
                  <c:v>43623</c:v>
                </c:pt>
                <c:pt idx="846">
                  <c:v>43630</c:v>
                </c:pt>
                <c:pt idx="847">
                  <c:v>43637</c:v>
                </c:pt>
                <c:pt idx="848">
                  <c:v>43644</c:v>
                </c:pt>
                <c:pt idx="849">
                  <c:v>43651</c:v>
                </c:pt>
                <c:pt idx="850">
                  <c:v>43658</c:v>
                </c:pt>
                <c:pt idx="851">
                  <c:v>43665</c:v>
                </c:pt>
                <c:pt idx="852">
                  <c:v>43672</c:v>
                </c:pt>
                <c:pt idx="853">
                  <c:v>43679</c:v>
                </c:pt>
                <c:pt idx="854">
                  <c:v>43686</c:v>
                </c:pt>
                <c:pt idx="855">
                  <c:v>43693</c:v>
                </c:pt>
                <c:pt idx="856">
                  <c:v>43700</c:v>
                </c:pt>
                <c:pt idx="857">
                  <c:v>43707</c:v>
                </c:pt>
                <c:pt idx="858">
                  <c:v>43714</c:v>
                </c:pt>
                <c:pt idx="859">
                  <c:v>43721</c:v>
                </c:pt>
                <c:pt idx="860">
                  <c:v>43728</c:v>
                </c:pt>
                <c:pt idx="861">
                  <c:v>43735</c:v>
                </c:pt>
                <c:pt idx="862">
                  <c:v>43742</c:v>
                </c:pt>
                <c:pt idx="863">
                  <c:v>43749</c:v>
                </c:pt>
                <c:pt idx="864">
                  <c:v>43756</c:v>
                </c:pt>
                <c:pt idx="865">
                  <c:v>43763</c:v>
                </c:pt>
                <c:pt idx="866">
                  <c:v>43770</c:v>
                </c:pt>
                <c:pt idx="867">
                  <c:v>43777</c:v>
                </c:pt>
                <c:pt idx="868">
                  <c:v>43784</c:v>
                </c:pt>
                <c:pt idx="869">
                  <c:v>43791</c:v>
                </c:pt>
                <c:pt idx="870">
                  <c:v>43798</c:v>
                </c:pt>
                <c:pt idx="871">
                  <c:v>43805</c:v>
                </c:pt>
                <c:pt idx="872">
                  <c:v>43812</c:v>
                </c:pt>
                <c:pt idx="873">
                  <c:v>43819</c:v>
                </c:pt>
                <c:pt idx="874">
                  <c:v>43826</c:v>
                </c:pt>
                <c:pt idx="875">
                  <c:v>43833</c:v>
                </c:pt>
                <c:pt idx="876">
                  <c:v>43840</c:v>
                </c:pt>
                <c:pt idx="877">
                  <c:v>43847</c:v>
                </c:pt>
                <c:pt idx="878">
                  <c:v>43854</c:v>
                </c:pt>
                <c:pt idx="879">
                  <c:v>43861</c:v>
                </c:pt>
                <c:pt idx="880">
                  <c:v>43868</c:v>
                </c:pt>
                <c:pt idx="881">
                  <c:v>43875</c:v>
                </c:pt>
                <c:pt idx="882">
                  <c:v>43882</c:v>
                </c:pt>
                <c:pt idx="883">
                  <c:v>43889</c:v>
                </c:pt>
                <c:pt idx="884">
                  <c:v>43896</c:v>
                </c:pt>
                <c:pt idx="885">
                  <c:v>43903</c:v>
                </c:pt>
                <c:pt idx="886">
                  <c:v>43910</c:v>
                </c:pt>
                <c:pt idx="887">
                  <c:v>43917</c:v>
                </c:pt>
                <c:pt idx="888">
                  <c:v>43924</c:v>
                </c:pt>
                <c:pt idx="889">
                  <c:v>43931</c:v>
                </c:pt>
                <c:pt idx="890">
                  <c:v>43938</c:v>
                </c:pt>
                <c:pt idx="891">
                  <c:v>43945</c:v>
                </c:pt>
                <c:pt idx="892">
                  <c:v>43952</c:v>
                </c:pt>
                <c:pt idx="893">
                  <c:v>43959</c:v>
                </c:pt>
                <c:pt idx="894">
                  <c:v>43966</c:v>
                </c:pt>
                <c:pt idx="895">
                  <c:v>43973</c:v>
                </c:pt>
                <c:pt idx="896">
                  <c:v>43980</c:v>
                </c:pt>
                <c:pt idx="897">
                  <c:v>43987</c:v>
                </c:pt>
                <c:pt idx="898">
                  <c:v>43994</c:v>
                </c:pt>
                <c:pt idx="899">
                  <c:v>44001</c:v>
                </c:pt>
                <c:pt idx="900">
                  <c:v>44008</c:v>
                </c:pt>
                <c:pt idx="901">
                  <c:v>44015</c:v>
                </c:pt>
                <c:pt idx="902">
                  <c:v>44022</c:v>
                </c:pt>
                <c:pt idx="903">
                  <c:v>44029</c:v>
                </c:pt>
                <c:pt idx="904">
                  <c:v>44036</c:v>
                </c:pt>
                <c:pt idx="905">
                  <c:v>44043</c:v>
                </c:pt>
                <c:pt idx="906">
                  <c:v>44050</c:v>
                </c:pt>
                <c:pt idx="907">
                  <c:v>44057</c:v>
                </c:pt>
                <c:pt idx="908">
                  <c:v>44064</c:v>
                </c:pt>
                <c:pt idx="909">
                  <c:v>44071</c:v>
                </c:pt>
                <c:pt idx="910">
                  <c:v>44078</c:v>
                </c:pt>
                <c:pt idx="911">
                  <c:v>44085</c:v>
                </c:pt>
                <c:pt idx="912">
                  <c:v>44092</c:v>
                </c:pt>
                <c:pt idx="913">
                  <c:v>44099</c:v>
                </c:pt>
                <c:pt idx="914">
                  <c:v>44106</c:v>
                </c:pt>
                <c:pt idx="915">
                  <c:v>44113</c:v>
                </c:pt>
                <c:pt idx="916">
                  <c:v>44120</c:v>
                </c:pt>
                <c:pt idx="917">
                  <c:v>44127</c:v>
                </c:pt>
                <c:pt idx="918">
                  <c:v>44134</c:v>
                </c:pt>
                <c:pt idx="919">
                  <c:v>44141</c:v>
                </c:pt>
                <c:pt idx="920">
                  <c:v>44148</c:v>
                </c:pt>
                <c:pt idx="921">
                  <c:v>44155</c:v>
                </c:pt>
                <c:pt idx="922">
                  <c:v>44162</c:v>
                </c:pt>
                <c:pt idx="923">
                  <c:v>44169</c:v>
                </c:pt>
                <c:pt idx="924">
                  <c:v>44176</c:v>
                </c:pt>
                <c:pt idx="925">
                  <c:v>44183</c:v>
                </c:pt>
                <c:pt idx="926">
                  <c:v>44190</c:v>
                </c:pt>
                <c:pt idx="927">
                  <c:v>44197</c:v>
                </c:pt>
                <c:pt idx="928">
                  <c:v>44204</c:v>
                </c:pt>
                <c:pt idx="929">
                  <c:v>44211</c:v>
                </c:pt>
                <c:pt idx="930">
                  <c:v>44218</c:v>
                </c:pt>
                <c:pt idx="931">
                  <c:v>44225</c:v>
                </c:pt>
                <c:pt idx="932">
                  <c:v>44232</c:v>
                </c:pt>
                <c:pt idx="933">
                  <c:v>44239</c:v>
                </c:pt>
                <c:pt idx="934">
                  <c:v>44246</c:v>
                </c:pt>
                <c:pt idx="935">
                  <c:v>44253</c:v>
                </c:pt>
                <c:pt idx="936">
                  <c:v>44260</c:v>
                </c:pt>
                <c:pt idx="937">
                  <c:v>44267</c:v>
                </c:pt>
                <c:pt idx="938">
                  <c:v>44274</c:v>
                </c:pt>
                <c:pt idx="939">
                  <c:v>44281</c:v>
                </c:pt>
                <c:pt idx="940">
                  <c:v>44288</c:v>
                </c:pt>
                <c:pt idx="941">
                  <c:v>44295</c:v>
                </c:pt>
                <c:pt idx="942">
                  <c:v>44302</c:v>
                </c:pt>
                <c:pt idx="943">
                  <c:v>44309</c:v>
                </c:pt>
                <c:pt idx="944">
                  <c:v>44316</c:v>
                </c:pt>
                <c:pt idx="945">
                  <c:v>44323</c:v>
                </c:pt>
                <c:pt idx="946">
                  <c:v>44330</c:v>
                </c:pt>
                <c:pt idx="947">
                  <c:v>44337</c:v>
                </c:pt>
                <c:pt idx="948">
                  <c:v>44344</c:v>
                </c:pt>
                <c:pt idx="949">
                  <c:v>44351</c:v>
                </c:pt>
                <c:pt idx="950">
                  <c:v>44358</c:v>
                </c:pt>
                <c:pt idx="951">
                  <c:v>44365</c:v>
                </c:pt>
                <c:pt idx="952">
                  <c:v>44372</c:v>
                </c:pt>
                <c:pt idx="953">
                  <c:v>44379</c:v>
                </c:pt>
                <c:pt idx="954">
                  <c:v>44386</c:v>
                </c:pt>
                <c:pt idx="955">
                  <c:v>44393</c:v>
                </c:pt>
                <c:pt idx="956">
                  <c:v>44400</c:v>
                </c:pt>
                <c:pt idx="957">
                  <c:v>44407</c:v>
                </c:pt>
                <c:pt idx="958">
                  <c:v>44414</c:v>
                </c:pt>
                <c:pt idx="959">
                  <c:v>44421</c:v>
                </c:pt>
                <c:pt idx="960">
                  <c:v>44428</c:v>
                </c:pt>
                <c:pt idx="961">
                  <c:v>44435</c:v>
                </c:pt>
                <c:pt idx="962">
                  <c:v>44442</c:v>
                </c:pt>
                <c:pt idx="963">
                  <c:v>44449</c:v>
                </c:pt>
                <c:pt idx="964">
                  <c:v>44456</c:v>
                </c:pt>
                <c:pt idx="965">
                  <c:v>44463</c:v>
                </c:pt>
                <c:pt idx="966">
                  <c:v>44470</c:v>
                </c:pt>
                <c:pt idx="967">
                  <c:v>44477</c:v>
                </c:pt>
                <c:pt idx="968">
                  <c:v>44484</c:v>
                </c:pt>
                <c:pt idx="969">
                  <c:v>44491</c:v>
                </c:pt>
                <c:pt idx="970">
                  <c:v>44498</c:v>
                </c:pt>
                <c:pt idx="971">
                  <c:v>44505</c:v>
                </c:pt>
                <c:pt idx="972">
                  <c:v>44512</c:v>
                </c:pt>
                <c:pt idx="973">
                  <c:v>44519</c:v>
                </c:pt>
                <c:pt idx="974">
                  <c:v>44526</c:v>
                </c:pt>
                <c:pt idx="975">
                  <c:v>44533</c:v>
                </c:pt>
                <c:pt idx="976">
                  <c:v>44540</c:v>
                </c:pt>
                <c:pt idx="977">
                  <c:v>44547</c:v>
                </c:pt>
                <c:pt idx="978">
                  <c:v>44554</c:v>
                </c:pt>
                <c:pt idx="979">
                  <c:v>44561</c:v>
                </c:pt>
                <c:pt idx="980">
                  <c:v>44568</c:v>
                </c:pt>
                <c:pt idx="981">
                  <c:v>44575</c:v>
                </c:pt>
                <c:pt idx="982">
                  <c:v>44582</c:v>
                </c:pt>
                <c:pt idx="983">
                  <c:v>44589</c:v>
                </c:pt>
                <c:pt idx="984">
                  <c:v>44596</c:v>
                </c:pt>
                <c:pt idx="985">
                  <c:v>44603</c:v>
                </c:pt>
                <c:pt idx="986">
                  <c:v>44610</c:v>
                </c:pt>
                <c:pt idx="987">
                  <c:v>44617</c:v>
                </c:pt>
                <c:pt idx="988">
                  <c:v>44624</c:v>
                </c:pt>
                <c:pt idx="989">
                  <c:v>44631</c:v>
                </c:pt>
                <c:pt idx="990">
                  <c:v>44638</c:v>
                </c:pt>
                <c:pt idx="991">
                  <c:v>44645</c:v>
                </c:pt>
                <c:pt idx="992">
                  <c:v>44652</c:v>
                </c:pt>
                <c:pt idx="993">
                  <c:v>44659</c:v>
                </c:pt>
                <c:pt idx="994">
                  <c:v>44666</c:v>
                </c:pt>
                <c:pt idx="995">
                  <c:v>44673</c:v>
                </c:pt>
                <c:pt idx="996">
                  <c:v>44680</c:v>
                </c:pt>
                <c:pt idx="997">
                  <c:v>44687</c:v>
                </c:pt>
                <c:pt idx="998">
                  <c:v>44694</c:v>
                </c:pt>
                <c:pt idx="999">
                  <c:v>44701</c:v>
                </c:pt>
                <c:pt idx="1000">
                  <c:v>44708</c:v>
                </c:pt>
                <c:pt idx="1001">
                  <c:v>44715</c:v>
                </c:pt>
                <c:pt idx="1002">
                  <c:v>44722</c:v>
                </c:pt>
                <c:pt idx="1003">
                  <c:v>44729</c:v>
                </c:pt>
                <c:pt idx="1004">
                  <c:v>44736</c:v>
                </c:pt>
                <c:pt idx="1005">
                  <c:v>44743</c:v>
                </c:pt>
                <c:pt idx="1006">
                  <c:v>44750</c:v>
                </c:pt>
                <c:pt idx="1007">
                  <c:v>44757</c:v>
                </c:pt>
                <c:pt idx="1008">
                  <c:v>44764</c:v>
                </c:pt>
                <c:pt idx="1009">
                  <c:v>44771</c:v>
                </c:pt>
                <c:pt idx="1010">
                  <c:v>44778</c:v>
                </c:pt>
                <c:pt idx="1011">
                  <c:v>44785</c:v>
                </c:pt>
                <c:pt idx="1012">
                  <c:v>44792</c:v>
                </c:pt>
                <c:pt idx="1013">
                  <c:v>44799</c:v>
                </c:pt>
                <c:pt idx="1014">
                  <c:v>44806</c:v>
                </c:pt>
                <c:pt idx="1015">
                  <c:v>44813</c:v>
                </c:pt>
                <c:pt idx="1016">
                  <c:v>44820</c:v>
                </c:pt>
                <c:pt idx="1017">
                  <c:v>44827</c:v>
                </c:pt>
                <c:pt idx="1018">
                  <c:v>44834</c:v>
                </c:pt>
                <c:pt idx="1019">
                  <c:v>44841</c:v>
                </c:pt>
                <c:pt idx="1020">
                  <c:v>44848</c:v>
                </c:pt>
                <c:pt idx="1021">
                  <c:v>44855</c:v>
                </c:pt>
                <c:pt idx="1022">
                  <c:v>44862</c:v>
                </c:pt>
                <c:pt idx="1023">
                  <c:v>44869</c:v>
                </c:pt>
                <c:pt idx="1024">
                  <c:v>44876</c:v>
                </c:pt>
                <c:pt idx="1025">
                  <c:v>44883</c:v>
                </c:pt>
                <c:pt idx="1026">
                  <c:v>44890</c:v>
                </c:pt>
                <c:pt idx="1027">
                  <c:v>44897</c:v>
                </c:pt>
                <c:pt idx="1028">
                  <c:v>44904</c:v>
                </c:pt>
                <c:pt idx="1029">
                  <c:v>44911</c:v>
                </c:pt>
                <c:pt idx="1030">
                  <c:v>44918</c:v>
                </c:pt>
                <c:pt idx="1031">
                  <c:v>44925</c:v>
                </c:pt>
                <c:pt idx="1032">
                  <c:v>44932</c:v>
                </c:pt>
                <c:pt idx="1033">
                  <c:v>44939</c:v>
                </c:pt>
                <c:pt idx="1034">
                  <c:v>44946</c:v>
                </c:pt>
                <c:pt idx="1035">
                  <c:v>44953</c:v>
                </c:pt>
                <c:pt idx="1036">
                  <c:v>44960</c:v>
                </c:pt>
                <c:pt idx="1037">
                  <c:v>44967</c:v>
                </c:pt>
                <c:pt idx="1038">
                  <c:v>44974</c:v>
                </c:pt>
                <c:pt idx="1039">
                  <c:v>44981</c:v>
                </c:pt>
                <c:pt idx="1040">
                  <c:v>44988</c:v>
                </c:pt>
                <c:pt idx="1041">
                  <c:v>44995</c:v>
                </c:pt>
                <c:pt idx="1042">
                  <c:v>45002</c:v>
                </c:pt>
                <c:pt idx="1043">
                  <c:v>45009</c:v>
                </c:pt>
                <c:pt idx="1044">
                  <c:v>45016</c:v>
                </c:pt>
                <c:pt idx="1045">
                  <c:v>45023</c:v>
                </c:pt>
                <c:pt idx="1046">
                  <c:v>45030</c:v>
                </c:pt>
                <c:pt idx="1047">
                  <c:v>45037</c:v>
                </c:pt>
                <c:pt idx="1048">
                  <c:v>45044</c:v>
                </c:pt>
                <c:pt idx="1049">
                  <c:v>45051</c:v>
                </c:pt>
                <c:pt idx="1050">
                  <c:v>45058</c:v>
                </c:pt>
                <c:pt idx="1051">
                  <c:v>45065</c:v>
                </c:pt>
                <c:pt idx="1052">
                  <c:v>45072</c:v>
                </c:pt>
                <c:pt idx="1053">
                  <c:v>45079</c:v>
                </c:pt>
                <c:pt idx="1054">
                  <c:v>45086</c:v>
                </c:pt>
                <c:pt idx="1055">
                  <c:v>45093</c:v>
                </c:pt>
                <c:pt idx="1056">
                  <c:v>45100</c:v>
                </c:pt>
                <c:pt idx="1057">
                  <c:v>45107</c:v>
                </c:pt>
                <c:pt idx="1058">
                  <c:v>45114</c:v>
                </c:pt>
                <c:pt idx="1059">
                  <c:v>45121</c:v>
                </c:pt>
                <c:pt idx="1060">
                  <c:v>45128</c:v>
                </c:pt>
                <c:pt idx="1061">
                  <c:v>45135</c:v>
                </c:pt>
                <c:pt idx="1062">
                  <c:v>45142</c:v>
                </c:pt>
                <c:pt idx="1063">
                  <c:v>45149</c:v>
                </c:pt>
                <c:pt idx="1064">
                  <c:v>45156</c:v>
                </c:pt>
                <c:pt idx="1065">
                  <c:v>45163</c:v>
                </c:pt>
                <c:pt idx="1066">
                  <c:v>45170</c:v>
                </c:pt>
                <c:pt idx="1067">
                  <c:v>45177</c:v>
                </c:pt>
                <c:pt idx="1068">
                  <c:v>45184</c:v>
                </c:pt>
                <c:pt idx="1069">
                  <c:v>45191</c:v>
                </c:pt>
                <c:pt idx="1070">
                  <c:v>45198</c:v>
                </c:pt>
                <c:pt idx="1071">
                  <c:v>45205</c:v>
                </c:pt>
                <c:pt idx="1072">
                  <c:v>45212</c:v>
                </c:pt>
                <c:pt idx="1073">
                  <c:v>45219</c:v>
                </c:pt>
                <c:pt idx="1074">
                  <c:v>45226</c:v>
                </c:pt>
                <c:pt idx="1075">
                  <c:v>45233</c:v>
                </c:pt>
                <c:pt idx="1076">
                  <c:v>45240</c:v>
                </c:pt>
                <c:pt idx="1077">
                  <c:v>45247</c:v>
                </c:pt>
                <c:pt idx="1078">
                  <c:v>45254</c:v>
                </c:pt>
                <c:pt idx="1079">
                  <c:v>45261</c:v>
                </c:pt>
                <c:pt idx="1080">
                  <c:v>45268</c:v>
                </c:pt>
                <c:pt idx="1081">
                  <c:v>45275</c:v>
                </c:pt>
                <c:pt idx="1082">
                  <c:v>45282</c:v>
                </c:pt>
                <c:pt idx="1083">
                  <c:v>45289</c:v>
                </c:pt>
                <c:pt idx="1084">
                  <c:v>45296</c:v>
                </c:pt>
                <c:pt idx="1085">
                  <c:v>45303</c:v>
                </c:pt>
                <c:pt idx="1086">
                  <c:v>45310</c:v>
                </c:pt>
                <c:pt idx="1087">
                  <c:v>45317</c:v>
                </c:pt>
                <c:pt idx="1088">
                  <c:v>45324</c:v>
                </c:pt>
                <c:pt idx="1089">
                  <c:v>45331</c:v>
                </c:pt>
                <c:pt idx="1090">
                  <c:v>45338</c:v>
                </c:pt>
                <c:pt idx="1091">
                  <c:v>45345</c:v>
                </c:pt>
                <c:pt idx="1092">
                  <c:v>45352</c:v>
                </c:pt>
                <c:pt idx="1093">
                  <c:v>45359</c:v>
                </c:pt>
                <c:pt idx="1094">
                  <c:v>45366</c:v>
                </c:pt>
                <c:pt idx="1095">
                  <c:v>45373</c:v>
                </c:pt>
                <c:pt idx="1096">
                  <c:v>45380</c:v>
                </c:pt>
                <c:pt idx="1097">
                  <c:v>45387</c:v>
                </c:pt>
                <c:pt idx="1098">
                  <c:v>45394</c:v>
                </c:pt>
                <c:pt idx="1099">
                  <c:v>45401</c:v>
                </c:pt>
                <c:pt idx="1100">
                  <c:v>45408</c:v>
                </c:pt>
                <c:pt idx="1101">
                  <c:v>45415</c:v>
                </c:pt>
                <c:pt idx="1102">
                  <c:v>45422</c:v>
                </c:pt>
                <c:pt idx="1103">
                  <c:v>45429</c:v>
                </c:pt>
                <c:pt idx="1104">
                  <c:v>45436</c:v>
                </c:pt>
                <c:pt idx="1105">
                  <c:v>45443</c:v>
                </c:pt>
                <c:pt idx="1106">
                  <c:v>45450</c:v>
                </c:pt>
                <c:pt idx="1107">
                  <c:v>45457</c:v>
                </c:pt>
                <c:pt idx="1108">
                  <c:v>45464</c:v>
                </c:pt>
                <c:pt idx="1109">
                  <c:v>45471</c:v>
                </c:pt>
                <c:pt idx="1110">
                  <c:v>45478</c:v>
                </c:pt>
                <c:pt idx="1111">
                  <c:v>45485</c:v>
                </c:pt>
                <c:pt idx="1112">
                  <c:v>45492</c:v>
                </c:pt>
                <c:pt idx="1113">
                  <c:v>45499</c:v>
                </c:pt>
                <c:pt idx="1114">
                  <c:v>45506</c:v>
                </c:pt>
                <c:pt idx="1115">
                  <c:v>45513</c:v>
                </c:pt>
                <c:pt idx="1116">
                  <c:v>45520</c:v>
                </c:pt>
                <c:pt idx="1117">
                  <c:v>45527</c:v>
                </c:pt>
                <c:pt idx="1118">
                  <c:v>45534</c:v>
                </c:pt>
                <c:pt idx="1119">
                  <c:v>45541</c:v>
                </c:pt>
                <c:pt idx="1120">
                  <c:v>45548</c:v>
                </c:pt>
                <c:pt idx="1121">
                  <c:v>45555</c:v>
                </c:pt>
                <c:pt idx="1122">
                  <c:v>45562</c:v>
                </c:pt>
                <c:pt idx="1123">
                  <c:v>45569</c:v>
                </c:pt>
                <c:pt idx="1124">
                  <c:v>45576</c:v>
                </c:pt>
                <c:pt idx="1125">
                  <c:v>45583</c:v>
                </c:pt>
                <c:pt idx="1126">
                  <c:v>45590</c:v>
                </c:pt>
                <c:pt idx="1127">
                  <c:v>45597</c:v>
                </c:pt>
                <c:pt idx="1128">
                  <c:v>45604</c:v>
                </c:pt>
                <c:pt idx="1129">
                  <c:v>45611</c:v>
                </c:pt>
                <c:pt idx="1130">
                  <c:v>45618</c:v>
                </c:pt>
                <c:pt idx="1131">
                  <c:v>45625</c:v>
                </c:pt>
                <c:pt idx="1132">
                  <c:v>45632</c:v>
                </c:pt>
                <c:pt idx="1133">
                  <c:v>45639</c:v>
                </c:pt>
                <c:pt idx="1134">
                  <c:v>45646</c:v>
                </c:pt>
                <c:pt idx="1135">
                  <c:v>45653</c:v>
                </c:pt>
                <c:pt idx="1136">
                  <c:v>45660</c:v>
                </c:pt>
                <c:pt idx="1137">
                  <c:v>45667</c:v>
                </c:pt>
                <c:pt idx="1138">
                  <c:v>45674</c:v>
                </c:pt>
                <c:pt idx="1139">
                  <c:v>45681</c:v>
                </c:pt>
                <c:pt idx="1140">
                  <c:v>45688</c:v>
                </c:pt>
                <c:pt idx="1141">
                  <c:v>45695</c:v>
                </c:pt>
                <c:pt idx="1142">
                  <c:v>45702</c:v>
                </c:pt>
                <c:pt idx="1143">
                  <c:v>45709</c:v>
                </c:pt>
                <c:pt idx="1144">
                  <c:v>45716</c:v>
                </c:pt>
                <c:pt idx="1145">
                  <c:v>45723</c:v>
                </c:pt>
                <c:pt idx="1146">
                  <c:v>45730</c:v>
                </c:pt>
                <c:pt idx="1147">
                  <c:v>45737</c:v>
                </c:pt>
                <c:pt idx="1148">
                  <c:v>45744</c:v>
                </c:pt>
                <c:pt idx="1149">
                  <c:v>45751</c:v>
                </c:pt>
                <c:pt idx="1150">
                  <c:v>45758</c:v>
                </c:pt>
                <c:pt idx="1151">
                  <c:v>45765</c:v>
                </c:pt>
                <c:pt idx="1152">
                  <c:v>45772</c:v>
                </c:pt>
                <c:pt idx="1153">
                  <c:v>45779</c:v>
                </c:pt>
                <c:pt idx="1154">
                  <c:v>45786</c:v>
                </c:pt>
                <c:pt idx="1155">
                  <c:v>45793</c:v>
                </c:pt>
                <c:pt idx="1156">
                  <c:v>45800</c:v>
                </c:pt>
                <c:pt idx="1157">
                  <c:v>45807</c:v>
                </c:pt>
                <c:pt idx="1158">
                  <c:v>45814</c:v>
                </c:pt>
                <c:pt idx="1159">
                  <c:v>45821</c:v>
                </c:pt>
                <c:pt idx="1160">
                  <c:v>45828</c:v>
                </c:pt>
                <c:pt idx="1161">
                  <c:v>45835</c:v>
                </c:pt>
                <c:pt idx="1162">
                  <c:v>45842</c:v>
                </c:pt>
                <c:pt idx="1163">
                  <c:v>45849</c:v>
                </c:pt>
                <c:pt idx="1164">
                  <c:v>45856</c:v>
                </c:pt>
                <c:pt idx="1165">
                  <c:v>45863</c:v>
                </c:pt>
                <c:pt idx="1166">
                  <c:v>45870</c:v>
                </c:pt>
                <c:pt idx="1167">
                  <c:v>45877</c:v>
                </c:pt>
                <c:pt idx="1168">
                  <c:v>45884</c:v>
                </c:pt>
                <c:pt idx="1169">
                  <c:v>45891</c:v>
                </c:pt>
                <c:pt idx="1170">
                  <c:v>45898</c:v>
                </c:pt>
                <c:pt idx="1171">
                  <c:v>45905</c:v>
                </c:pt>
                <c:pt idx="1172">
                  <c:v>45912</c:v>
                </c:pt>
                <c:pt idx="1173">
                  <c:v>45919</c:v>
                </c:pt>
                <c:pt idx="1174">
                  <c:v>45926</c:v>
                </c:pt>
                <c:pt idx="1175">
                  <c:v>45933</c:v>
                </c:pt>
                <c:pt idx="1176">
                  <c:v>45940</c:v>
                </c:pt>
                <c:pt idx="1177">
                  <c:v>45947</c:v>
                </c:pt>
                <c:pt idx="1178">
                  <c:v>45954</c:v>
                </c:pt>
                <c:pt idx="1179">
                  <c:v>45961</c:v>
                </c:pt>
                <c:pt idx="1180">
                  <c:v>45968</c:v>
                </c:pt>
                <c:pt idx="1181">
                  <c:v>45975</c:v>
                </c:pt>
                <c:pt idx="1182">
                  <c:v>45982</c:v>
                </c:pt>
                <c:pt idx="1183">
                  <c:v>45989</c:v>
                </c:pt>
                <c:pt idx="1184">
                  <c:v>45996</c:v>
                </c:pt>
                <c:pt idx="1185">
                  <c:v>46003</c:v>
                </c:pt>
                <c:pt idx="1186">
                  <c:v>46010</c:v>
                </c:pt>
                <c:pt idx="1187">
                  <c:v>46017</c:v>
                </c:pt>
                <c:pt idx="1188">
                  <c:v>46024</c:v>
                </c:pt>
                <c:pt idx="1189">
                  <c:v>46031</c:v>
                </c:pt>
                <c:pt idx="1190">
                  <c:v>46038</c:v>
                </c:pt>
                <c:pt idx="1191">
                  <c:v>46045</c:v>
                </c:pt>
                <c:pt idx="1192">
                  <c:v>46052</c:v>
                </c:pt>
                <c:pt idx="1193">
                  <c:v>46059</c:v>
                </c:pt>
                <c:pt idx="1194">
                  <c:v>46066</c:v>
                </c:pt>
                <c:pt idx="1195">
                  <c:v>46073</c:v>
                </c:pt>
                <c:pt idx="1196">
                  <c:v>46080</c:v>
                </c:pt>
                <c:pt idx="1197">
                  <c:v>46087</c:v>
                </c:pt>
                <c:pt idx="1198">
                  <c:v>46094</c:v>
                </c:pt>
                <c:pt idx="1199">
                  <c:v>46101</c:v>
                </c:pt>
                <c:pt idx="1200">
                  <c:v>46108</c:v>
                </c:pt>
                <c:pt idx="1201">
                  <c:v>46115</c:v>
                </c:pt>
                <c:pt idx="1202">
                  <c:v>46122</c:v>
                </c:pt>
                <c:pt idx="1203">
                  <c:v>46129</c:v>
                </c:pt>
                <c:pt idx="1204">
                  <c:v>46136</c:v>
                </c:pt>
                <c:pt idx="1205">
                  <c:v>46143</c:v>
                </c:pt>
                <c:pt idx="1206">
                  <c:v>46150</c:v>
                </c:pt>
                <c:pt idx="1207">
                  <c:v>46157</c:v>
                </c:pt>
                <c:pt idx="1208">
                  <c:v>46164</c:v>
                </c:pt>
                <c:pt idx="1209">
                  <c:v>46171</c:v>
                </c:pt>
                <c:pt idx="1210">
                  <c:v>46178</c:v>
                </c:pt>
                <c:pt idx="1211">
                  <c:v>46185</c:v>
                </c:pt>
                <c:pt idx="1212">
                  <c:v>46192</c:v>
                </c:pt>
                <c:pt idx="1213">
                  <c:v>46199</c:v>
                </c:pt>
                <c:pt idx="1214">
                  <c:v>46206</c:v>
                </c:pt>
                <c:pt idx="1215">
                  <c:v>46213</c:v>
                </c:pt>
                <c:pt idx="1216">
                  <c:v>46220</c:v>
                </c:pt>
                <c:pt idx="1217">
                  <c:v>46227</c:v>
                </c:pt>
                <c:pt idx="1218">
                  <c:v>46234</c:v>
                </c:pt>
                <c:pt idx="1219">
                  <c:v>46241</c:v>
                </c:pt>
                <c:pt idx="1220">
                  <c:v>46248</c:v>
                </c:pt>
                <c:pt idx="1221">
                  <c:v>46255</c:v>
                </c:pt>
                <c:pt idx="1222">
                  <c:v>46262</c:v>
                </c:pt>
                <c:pt idx="1223">
                  <c:v>46269</c:v>
                </c:pt>
                <c:pt idx="1224">
                  <c:v>46276</c:v>
                </c:pt>
                <c:pt idx="1225">
                  <c:v>46283</c:v>
                </c:pt>
                <c:pt idx="1226">
                  <c:v>46290</c:v>
                </c:pt>
                <c:pt idx="1227">
                  <c:v>46297</c:v>
                </c:pt>
                <c:pt idx="1228">
                  <c:v>46304</c:v>
                </c:pt>
              </c:numCache>
            </c:numRef>
          </c:cat>
          <c:val>
            <c:numRef>
              <c:f>PBV!$C$78:$C$10735</c:f>
              <c:numCache>
                <c:formatCode>General</c:formatCode>
                <c:ptCount val="10658"/>
                <c:pt idx="0">
                  <c:v>0.82696335078534033</c:v>
                </c:pt>
                <c:pt idx="1">
                  <c:v>0.84220480951094301</c:v>
                </c:pt>
                <c:pt idx="2">
                  <c:v>0.91130577607445928</c:v>
                </c:pt>
                <c:pt idx="3">
                  <c:v>0.9020763906690592</c:v>
                </c:pt>
                <c:pt idx="4">
                  <c:v>0.81652964084811774</c:v>
                </c:pt>
                <c:pt idx="5">
                  <c:v>0.89814374107567829</c:v>
                </c:pt>
                <c:pt idx="6">
                  <c:v>0.94739530132788563</c:v>
                </c:pt>
                <c:pt idx="7">
                  <c:v>0.92146208940479135</c:v>
                </c:pt>
                <c:pt idx="8">
                  <c:v>0.83341132428638276</c:v>
                </c:pt>
                <c:pt idx="9">
                  <c:v>0.81576492537313428</c:v>
                </c:pt>
                <c:pt idx="10">
                  <c:v>0.78019181835975726</c:v>
                </c:pt>
                <c:pt idx="11">
                  <c:v>0.69920844327176779</c:v>
                </c:pt>
                <c:pt idx="12">
                  <c:v>0.69573370839193616</c:v>
                </c:pt>
                <c:pt idx="13">
                  <c:v>0.74871339840283935</c:v>
                </c:pt>
                <c:pt idx="14">
                  <c:v>0.74691679694285218</c:v>
                </c:pt>
                <c:pt idx="15">
                  <c:v>0.75836631881971939</c:v>
                </c:pt>
                <c:pt idx="16">
                  <c:v>0.72306411323896747</c:v>
                </c:pt>
                <c:pt idx="17">
                  <c:v>0.71133682830930522</c:v>
                </c:pt>
                <c:pt idx="18">
                  <c:v>0.71018697614442294</c:v>
                </c:pt>
                <c:pt idx="19">
                  <c:v>0.68822243049047171</c:v>
                </c:pt>
                <c:pt idx="20">
                  <c:v>0.67809554761130975</c:v>
                </c:pt>
                <c:pt idx="21">
                  <c:v>0.68056279312141743</c:v>
                </c:pt>
                <c:pt idx="22">
                  <c:v>0.65388365290867734</c:v>
                </c:pt>
                <c:pt idx="23">
                  <c:v>0.62155059132720114</c:v>
                </c:pt>
                <c:pt idx="24">
                  <c:v>0.61746213203772504</c:v>
                </c:pt>
                <c:pt idx="25">
                  <c:v>0.62646470420120037</c:v>
                </c:pt>
                <c:pt idx="26">
                  <c:v>0.63561017433552447</c:v>
                </c:pt>
                <c:pt idx="27">
                  <c:v>0.58945686900958472</c:v>
                </c:pt>
                <c:pt idx="28">
                  <c:v>0.59704112337011039</c:v>
                </c:pt>
                <c:pt idx="29">
                  <c:v>0.572791224514129</c:v>
                </c:pt>
                <c:pt idx="30">
                  <c:v>0.52124044180118945</c:v>
                </c:pt>
                <c:pt idx="31">
                  <c:v>0.56735865724381629</c:v>
                </c:pt>
                <c:pt idx="32">
                  <c:v>0.61118644067796613</c:v>
                </c:pt>
                <c:pt idx="33">
                  <c:v>0.60400277649236467</c:v>
                </c:pt>
                <c:pt idx="34">
                  <c:v>0.60301055942484838</c:v>
                </c:pt>
                <c:pt idx="35">
                  <c:v>0.62669514148424987</c:v>
                </c:pt>
                <c:pt idx="36">
                  <c:v>0.59732151847749471</c:v>
                </c:pt>
                <c:pt idx="37">
                  <c:v>0.59558512885509085</c:v>
                </c:pt>
                <c:pt idx="38">
                  <c:v>0.618840271877655</c:v>
                </c:pt>
                <c:pt idx="39">
                  <c:v>0.61634961439588687</c:v>
                </c:pt>
                <c:pt idx="40">
                  <c:v>0.75207591933570583</c:v>
                </c:pt>
                <c:pt idx="41">
                  <c:v>0.76979103442296026</c:v>
                </c:pt>
                <c:pt idx="42">
                  <c:v>0.71242343332809799</c:v>
                </c:pt>
                <c:pt idx="43">
                  <c:v>0.70660006550933507</c:v>
                </c:pt>
                <c:pt idx="44">
                  <c:v>0.74395710644282331</c:v>
                </c:pt>
                <c:pt idx="45">
                  <c:v>0.68691284531671482</c:v>
                </c:pt>
                <c:pt idx="46">
                  <c:v>0.66669556923610507</c:v>
                </c:pt>
                <c:pt idx="47">
                  <c:v>0.68786692759295509</c:v>
                </c:pt>
                <c:pt idx="48">
                  <c:v>0.71022459557091244</c:v>
                </c:pt>
                <c:pt idx="49">
                  <c:v>0.70057565789473686</c:v>
                </c:pt>
                <c:pt idx="50">
                  <c:v>0.73159002103997595</c:v>
                </c:pt>
                <c:pt idx="51">
                  <c:v>0.75443342350465892</c:v>
                </c:pt>
                <c:pt idx="52">
                  <c:v>0.75120753820571706</c:v>
                </c:pt>
                <c:pt idx="53">
                  <c:v>0.70950799412991428</c:v>
                </c:pt>
                <c:pt idx="54">
                  <c:v>0.69963226664580236</c:v>
                </c:pt>
                <c:pt idx="55">
                  <c:v>0.72604042806183111</c:v>
                </c:pt>
                <c:pt idx="56">
                  <c:v>0.72685639515865219</c:v>
                </c:pt>
                <c:pt idx="57">
                  <c:v>0.75806170472372325</c:v>
                </c:pt>
                <c:pt idx="58">
                  <c:v>0.79014182287017753</c:v>
                </c:pt>
                <c:pt idx="59">
                  <c:v>0.76139380530973455</c:v>
                </c:pt>
                <c:pt idx="60">
                  <c:v>0.73193997856377269</c:v>
                </c:pt>
                <c:pt idx="61">
                  <c:v>0.76540673788003277</c:v>
                </c:pt>
                <c:pt idx="62">
                  <c:v>0.75399050905953413</c:v>
                </c:pt>
                <c:pt idx="63">
                  <c:v>0.74446588716085826</c:v>
                </c:pt>
                <c:pt idx="64">
                  <c:v>0.76307431717128948</c:v>
                </c:pt>
                <c:pt idx="65">
                  <c:v>0.7904698285459808</c:v>
                </c:pt>
                <c:pt idx="66">
                  <c:v>0.76099796334012215</c:v>
                </c:pt>
                <c:pt idx="67">
                  <c:v>0.82366803278688516</c:v>
                </c:pt>
                <c:pt idx="68">
                  <c:v>0.85567773313596962</c:v>
                </c:pt>
                <c:pt idx="69">
                  <c:v>0.88714897170894669</c:v>
                </c:pt>
                <c:pt idx="70">
                  <c:v>0.8862901487389524</c:v>
                </c:pt>
                <c:pt idx="71">
                  <c:v>0.8584689308725566</c:v>
                </c:pt>
                <c:pt idx="72">
                  <c:v>0.92542372881355928</c:v>
                </c:pt>
                <c:pt idx="73">
                  <c:v>0.94161346488682529</c:v>
                </c:pt>
                <c:pt idx="74">
                  <c:v>0.92234848484848486</c:v>
                </c:pt>
                <c:pt idx="75">
                  <c:v>0.89936715426911507</c:v>
                </c:pt>
                <c:pt idx="76">
                  <c:v>0.87397540983606559</c:v>
                </c:pt>
                <c:pt idx="77">
                  <c:v>0.82756331215024193</c:v>
                </c:pt>
                <c:pt idx="78">
                  <c:v>0.80337437300501591</c:v>
                </c:pt>
                <c:pt idx="79">
                  <c:v>0.85482562854825639</c:v>
                </c:pt>
                <c:pt idx="80">
                  <c:v>0.83758550563875023</c:v>
                </c:pt>
                <c:pt idx="81">
                  <c:v>0.76396098788736821</c:v>
                </c:pt>
                <c:pt idx="82">
                  <c:v>0.76284680337756328</c:v>
                </c:pt>
                <c:pt idx="83">
                  <c:v>0.71053583050112079</c:v>
                </c:pt>
                <c:pt idx="84">
                  <c:v>0.75455527547713364</c:v>
                </c:pt>
                <c:pt idx="85">
                  <c:v>0.76062569126244273</c:v>
                </c:pt>
                <c:pt idx="86">
                  <c:v>0.82489451476793252</c:v>
                </c:pt>
                <c:pt idx="87">
                  <c:v>0.82544169611307427</c:v>
                </c:pt>
                <c:pt idx="88">
                  <c:v>0.77448411398624295</c:v>
                </c:pt>
                <c:pt idx="89">
                  <c:v>0.7840990240418948</c:v>
                </c:pt>
                <c:pt idx="90">
                  <c:v>0.78715740015661717</c:v>
                </c:pt>
                <c:pt idx="91">
                  <c:v>0.74432841195534749</c:v>
                </c:pt>
                <c:pt idx="92">
                  <c:v>0.70942845223195661</c:v>
                </c:pt>
                <c:pt idx="93">
                  <c:v>0.70854931736876692</c:v>
                </c:pt>
                <c:pt idx="94">
                  <c:v>0.73167417578488148</c:v>
                </c:pt>
                <c:pt idx="95">
                  <c:v>0.74711035853640573</c:v>
                </c:pt>
                <c:pt idx="96">
                  <c:v>0.74890052356020931</c:v>
                </c:pt>
                <c:pt idx="97">
                  <c:v>0.73792034503672754</c:v>
                </c:pt>
                <c:pt idx="98">
                  <c:v>0.73028858541612984</c:v>
                </c:pt>
                <c:pt idx="99">
                  <c:v>0.77802383898912253</c:v>
                </c:pt>
                <c:pt idx="100">
                  <c:v>0.74508191536466573</c:v>
                </c:pt>
                <c:pt idx="101">
                  <c:v>0.73025647536820726</c:v>
                </c:pt>
                <c:pt idx="102">
                  <c:v>0.79474370112945258</c:v>
                </c:pt>
                <c:pt idx="103">
                  <c:v>0.82877208224732124</c:v>
                </c:pt>
                <c:pt idx="104">
                  <c:v>0.87653817944747769</c:v>
                </c:pt>
                <c:pt idx="105">
                  <c:v>0.93198237885462565</c:v>
                </c:pt>
                <c:pt idx="106">
                  <c:v>0.92673214759755751</c:v>
                </c:pt>
                <c:pt idx="107">
                  <c:v>0.92752203721841331</c:v>
                </c:pt>
                <c:pt idx="108">
                  <c:v>0.92830330330330313</c:v>
                </c:pt>
                <c:pt idx="109">
                  <c:v>0.94810435435435425</c:v>
                </c:pt>
                <c:pt idx="110">
                  <c:v>0.914122807017544</c:v>
                </c:pt>
                <c:pt idx="111">
                  <c:v>0.91094877815462227</c:v>
                </c:pt>
                <c:pt idx="112">
                  <c:v>0.92025393512479359</c:v>
                </c:pt>
                <c:pt idx="113">
                  <c:v>0.88525406841580878</c:v>
                </c:pt>
                <c:pt idx="114">
                  <c:v>0.89282296650717696</c:v>
                </c:pt>
                <c:pt idx="115">
                  <c:v>0.9061546286876907</c:v>
                </c:pt>
                <c:pt idx="116">
                  <c:v>0.88062211013030689</c:v>
                </c:pt>
                <c:pt idx="117">
                  <c:v>0.90157680569684628</c:v>
                </c:pt>
                <c:pt idx="118">
                  <c:v>0.79135691528469898</c:v>
                </c:pt>
                <c:pt idx="119">
                  <c:v>0.77806183590317168</c:v>
                </c:pt>
                <c:pt idx="120">
                  <c:v>0.7788304959289416</c:v>
                </c:pt>
                <c:pt idx="121">
                  <c:v>0.79690379653520083</c:v>
                </c:pt>
                <c:pt idx="122">
                  <c:v>0.7936162495466087</c:v>
                </c:pt>
                <c:pt idx="123">
                  <c:v>0.80704845814977966</c:v>
                </c:pt>
                <c:pt idx="124">
                  <c:v>0.82263889956197656</c:v>
                </c:pt>
                <c:pt idx="125">
                  <c:v>0.82562194838409664</c:v>
                </c:pt>
                <c:pt idx="126">
                  <c:v>0.85737741622509145</c:v>
                </c:pt>
                <c:pt idx="127">
                  <c:v>0.89835062318083436</c:v>
                </c:pt>
                <c:pt idx="128">
                  <c:v>0.92934005568515321</c:v>
                </c:pt>
                <c:pt idx="129">
                  <c:v>0.97800074321813468</c:v>
                </c:pt>
                <c:pt idx="130">
                  <c:v>0.9989679321784003</c:v>
                </c:pt>
                <c:pt idx="131">
                  <c:v>0.9465602890260425</c:v>
                </c:pt>
                <c:pt idx="132">
                  <c:v>0.93710644677661159</c:v>
                </c:pt>
                <c:pt idx="133">
                  <c:v>0.93400816070307591</c:v>
                </c:pt>
                <c:pt idx="134">
                  <c:v>1.0155158407798537</c:v>
                </c:pt>
                <c:pt idx="135">
                  <c:v>1.0519090170593013</c:v>
                </c:pt>
                <c:pt idx="136">
                  <c:v>0.99554111245465537</c:v>
                </c:pt>
                <c:pt idx="137">
                  <c:v>1.0110017819787711</c:v>
                </c:pt>
                <c:pt idx="138">
                  <c:v>1.0102189781021897</c:v>
                </c:pt>
                <c:pt idx="139">
                  <c:v>1.0176590092201907</c:v>
                </c:pt>
                <c:pt idx="140">
                  <c:v>1.0786292076193791</c:v>
                </c:pt>
                <c:pt idx="141">
                  <c:v>1.0204900537863912</c:v>
                </c:pt>
                <c:pt idx="142">
                  <c:v>1.0887369058955936</c:v>
                </c:pt>
                <c:pt idx="143">
                  <c:v>1.08071018097607</c:v>
                </c:pt>
                <c:pt idx="144">
                  <c:v>1.1266002844950214</c:v>
                </c:pt>
                <c:pt idx="145">
                  <c:v>1.1567254495159061</c:v>
                </c:pt>
                <c:pt idx="146">
                  <c:v>1.1696781965238341</c:v>
                </c:pt>
                <c:pt idx="147">
                  <c:v>1.1916199158485272</c:v>
                </c:pt>
                <c:pt idx="148">
                  <c:v>1.201321003963012</c:v>
                </c:pt>
                <c:pt idx="149">
                  <c:v>1.178538234051542</c:v>
                </c:pt>
                <c:pt idx="150">
                  <c:v>1.1696781965238341</c:v>
                </c:pt>
                <c:pt idx="151">
                  <c:v>1.1431429762401</c:v>
                </c:pt>
                <c:pt idx="152">
                  <c:v>1.1333055439766568</c:v>
                </c:pt>
                <c:pt idx="153">
                  <c:v>1.1844904587900935</c:v>
                </c:pt>
                <c:pt idx="154">
                  <c:v>1.1944143393080451</c:v>
                </c:pt>
                <c:pt idx="155">
                  <c:v>1.1775223499361431</c:v>
                </c:pt>
                <c:pt idx="156">
                  <c:v>1.191449963771033</c:v>
                </c:pt>
                <c:pt idx="157">
                  <c:v>1.096895732656237</c:v>
                </c:pt>
                <c:pt idx="158">
                  <c:v>1.0732489180958487</c:v>
                </c:pt>
                <c:pt idx="159">
                  <c:v>1.0761826408885233</c:v>
                </c:pt>
                <c:pt idx="160">
                  <c:v>1.096895732656237</c:v>
                </c:pt>
                <c:pt idx="161">
                  <c:v>1.178413906425668</c:v>
                </c:pt>
                <c:pt idx="162">
                  <c:v>1.1418346359522829</c:v>
                </c:pt>
                <c:pt idx="163">
                  <c:v>1.1982128350934198</c:v>
                </c:pt>
                <c:pt idx="164">
                  <c:v>1.1810287871637564</c:v>
                </c:pt>
                <c:pt idx="165">
                  <c:v>1.1548843794242567</c:v>
                </c:pt>
                <c:pt idx="166">
                  <c:v>1.2348238356419075</c:v>
                </c:pt>
                <c:pt idx="167">
                  <c:v>1.2022080185938409</c:v>
                </c:pt>
                <c:pt idx="168">
                  <c:v>1.1954218312674931</c:v>
                </c:pt>
                <c:pt idx="169">
                  <c:v>1.209965528047634</c:v>
                </c:pt>
                <c:pt idx="170">
                  <c:v>1.2412375372597388</c:v>
                </c:pt>
                <c:pt idx="171">
                  <c:v>1.2439743720126106</c:v>
                </c:pt>
                <c:pt idx="172">
                  <c:v>1.2660619803476947</c:v>
                </c:pt>
                <c:pt idx="173">
                  <c:v>1.2628962774770793</c:v>
                </c:pt>
                <c:pt idx="174">
                  <c:v>1.2901509392985122</c:v>
                </c:pt>
                <c:pt idx="175">
                  <c:v>1.3421426231298461</c:v>
                </c:pt>
                <c:pt idx="176">
                  <c:v>1.3434376716090062</c:v>
                </c:pt>
                <c:pt idx="177">
                  <c:v>1.2960409485009923</c:v>
                </c:pt>
                <c:pt idx="178">
                  <c:v>1.2439743720126106</c:v>
                </c:pt>
                <c:pt idx="179">
                  <c:v>1.2492548052215027</c:v>
                </c:pt>
                <c:pt idx="180">
                  <c:v>1.2030233256582241</c:v>
                </c:pt>
                <c:pt idx="181">
                  <c:v>1.1323019221753399</c:v>
                </c:pt>
                <c:pt idx="182">
                  <c:v>1.1525487609535476</c:v>
                </c:pt>
                <c:pt idx="183">
                  <c:v>1.1980883643811566</c:v>
                </c:pt>
                <c:pt idx="184">
                  <c:v>1.19927871277973</c:v>
                </c:pt>
                <c:pt idx="185">
                  <c:v>1.177073879106916</c:v>
                </c:pt>
                <c:pt idx="186">
                  <c:v>1.1412769784172661</c:v>
                </c:pt>
                <c:pt idx="187">
                  <c:v>1.0580801944106926</c:v>
                </c:pt>
                <c:pt idx="188">
                  <c:v>1.0540086413826211</c:v>
                </c:pt>
                <c:pt idx="189">
                  <c:v>1.1305774278215224</c:v>
                </c:pt>
                <c:pt idx="190">
                  <c:v>1.1769969090613308</c:v>
                </c:pt>
                <c:pt idx="191">
                  <c:v>1.2297055474215064</c:v>
                </c:pt>
                <c:pt idx="192">
                  <c:v>1.2809500569383439</c:v>
                </c:pt>
                <c:pt idx="193">
                  <c:v>1.2690651906519066</c:v>
                </c:pt>
                <c:pt idx="194">
                  <c:v>1.2914225627159381</c:v>
                </c:pt>
                <c:pt idx="195">
                  <c:v>1.2359739594762635</c:v>
                </c:pt>
                <c:pt idx="196">
                  <c:v>1.0182879377431906</c:v>
                </c:pt>
                <c:pt idx="197">
                  <c:v>1.095250712061999</c:v>
                </c:pt>
                <c:pt idx="198">
                  <c:v>1.0576347802964834</c:v>
                </c:pt>
                <c:pt idx="199">
                  <c:v>1.0688118487450029</c:v>
                </c:pt>
                <c:pt idx="200">
                  <c:v>1.2022200772200773</c:v>
                </c:pt>
                <c:pt idx="201">
                  <c:v>1.1753370601775732</c:v>
                </c:pt>
                <c:pt idx="202">
                  <c:v>1.2291344667697064</c:v>
                </c:pt>
                <c:pt idx="203">
                  <c:v>1.1766069669043064</c:v>
                </c:pt>
                <c:pt idx="204">
                  <c:v>1.1146927374301676</c:v>
                </c:pt>
                <c:pt idx="205">
                  <c:v>1.0752553418133968</c:v>
                </c:pt>
                <c:pt idx="206">
                  <c:v>1.1188355954062519</c:v>
                </c:pt>
                <c:pt idx="207">
                  <c:v>1.155576800509879</c:v>
                </c:pt>
                <c:pt idx="208">
                  <c:v>1.1232357401143125</c:v>
                </c:pt>
                <c:pt idx="209">
                  <c:v>0.97905818428797831</c:v>
                </c:pt>
                <c:pt idx="210">
                  <c:v>0.98570637119113569</c:v>
                </c:pt>
                <c:pt idx="211">
                  <c:v>1.0329970458725823</c:v>
                </c:pt>
                <c:pt idx="212">
                  <c:v>1.0327533830433582</c:v>
                </c:pt>
                <c:pt idx="213">
                  <c:v>1.0347128757290265</c:v>
                </c:pt>
                <c:pt idx="214">
                  <c:v>1.0967704257431525</c:v>
                </c:pt>
                <c:pt idx="215">
                  <c:v>1.0967136718513586</c:v>
                </c:pt>
                <c:pt idx="216">
                  <c:v>1.0347128757290265</c:v>
                </c:pt>
                <c:pt idx="217">
                  <c:v>1.0477936962750716</c:v>
                </c:pt>
                <c:pt idx="218">
                  <c:v>1.0206370569762226</c:v>
                </c:pt>
                <c:pt idx="219">
                  <c:v>1.0056331275843471</c:v>
                </c:pt>
                <c:pt idx="220">
                  <c:v>1.0500764076642763</c:v>
                </c:pt>
                <c:pt idx="221">
                  <c:v>1.0207121661721068</c:v>
                </c:pt>
                <c:pt idx="222">
                  <c:v>1.0354152453017429</c:v>
                </c:pt>
                <c:pt idx="223">
                  <c:v>1.0438666748813998</c:v>
                </c:pt>
                <c:pt idx="224">
                  <c:v>1.0469062481061755</c:v>
                </c:pt>
                <c:pt idx="225">
                  <c:v>1.0089378002067246</c:v>
                </c:pt>
                <c:pt idx="226">
                  <c:v>0.96989092809091515</c:v>
                </c:pt>
                <c:pt idx="227">
                  <c:v>0.98919622518711359</c:v>
                </c:pt>
                <c:pt idx="228">
                  <c:v>1.0879056905836122</c:v>
                </c:pt>
                <c:pt idx="229">
                  <c:v>1.0387370042356565</c:v>
                </c:pt>
                <c:pt idx="230">
                  <c:v>1.0446112153429228</c:v>
                </c:pt>
                <c:pt idx="231">
                  <c:v>1.036893203883495</c:v>
                </c:pt>
                <c:pt idx="232">
                  <c:v>1.0497838724101953</c:v>
                </c:pt>
                <c:pt idx="233">
                  <c:v>1.0993441645550752</c:v>
                </c:pt>
                <c:pt idx="234">
                  <c:v>1.1114150524914979</c:v>
                </c:pt>
                <c:pt idx="235">
                  <c:v>1.0953370953370953</c:v>
                </c:pt>
                <c:pt idx="236">
                  <c:v>1.1290896159317212</c:v>
                </c:pt>
                <c:pt idx="237">
                  <c:v>1.1484323613242708</c:v>
                </c:pt>
                <c:pt idx="238">
                  <c:v>1.1391829431936784</c:v>
                </c:pt>
                <c:pt idx="239">
                  <c:v>1.054464349953234</c:v>
                </c:pt>
                <c:pt idx="240">
                  <c:v>1.0545537202606454</c:v>
                </c:pt>
                <c:pt idx="241">
                  <c:v>1.1065124771758976</c:v>
                </c:pt>
                <c:pt idx="242">
                  <c:v>1.0621582068859277</c:v>
                </c:pt>
                <c:pt idx="243">
                  <c:v>1.0355541571619602</c:v>
                </c:pt>
                <c:pt idx="244">
                  <c:v>0.99863387978142071</c:v>
                </c:pt>
                <c:pt idx="245">
                  <c:v>0.98189940691673716</c:v>
                </c:pt>
                <c:pt idx="246">
                  <c:v>0.97934747669559619</c:v>
                </c:pt>
                <c:pt idx="247">
                  <c:v>0.99708648963622737</c:v>
                </c:pt>
                <c:pt idx="248">
                  <c:v>0.9603516921035169</c:v>
                </c:pt>
                <c:pt idx="249">
                  <c:v>0.92428353400033925</c:v>
                </c:pt>
                <c:pt idx="250">
                  <c:v>0.96559066519035863</c:v>
                </c:pt>
                <c:pt idx="251">
                  <c:v>0.98949308755760379</c:v>
                </c:pt>
                <c:pt idx="252">
                  <c:v>1.0906449738524115</c:v>
                </c:pt>
                <c:pt idx="253">
                  <c:v>1.0775244299674267</c:v>
                </c:pt>
                <c:pt idx="254">
                  <c:v>1.0080711730716316</c:v>
                </c:pt>
                <c:pt idx="255">
                  <c:v>0.98687319506432125</c:v>
                </c:pt>
                <c:pt idx="256">
                  <c:v>0.97349792817679548</c:v>
                </c:pt>
                <c:pt idx="257">
                  <c:v>0.94800622287726188</c:v>
                </c:pt>
                <c:pt idx="258">
                  <c:v>0.91088611831645883</c:v>
                </c:pt>
                <c:pt idx="259">
                  <c:v>1.0026881720430108</c:v>
                </c:pt>
                <c:pt idx="260">
                  <c:v>1.0430853491556369</c:v>
                </c:pt>
                <c:pt idx="261">
                  <c:v>1.0800716524854455</c:v>
                </c:pt>
                <c:pt idx="262">
                  <c:v>1.070613601653041</c:v>
                </c:pt>
                <c:pt idx="263">
                  <c:v>1.0175360512729215</c:v>
                </c:pt>
                <c:pt idx="264">
                  <c:v>1.0248613843677337</c:v>
                </c:pt>
                <c:pt idx="265">
                  <c:v>1.0360126764621147</c:v>
                </c:pt>
                <c:pt idx="266">
                  <c:v>1.0075654704170709</c:v>
                </c:pt>
                <c:pt idx="267">
                  <c:v>1.0033817386114978</c:v>
                </c:pt>
                <c:pt idx="268">
                  <c:v>1.0089974293059125</c:v>
                </c:pt>
                <c:pt idx="269">
                  <c:v>1.0794412010008341</c:v>
                </c:pt>
                <c:pt idx="270">
                  <c:v>1.1811411674515386</c:v>
                </c:pt>
                <c:pt idx="271">
                  <c:v>1.1738532110091744</c:v>
                </c:pt>
                <c:pt idx="272">
                  <c:v>1.1080446271285966</c:v>
                </c:pt>
                <c:pt idx="273">
                  <c:v>1.025614870225547</c:v>
                </c:pt>
                <c:pt idx="274">
                  <c:v>1.0004843201356097</c:v>
                </c:pt>
                <c:pt idx="275">
                  <c:v>1.0693641618497109</c:v>
                </c:pt>
                <c:pt idx="276">
                  <c:v>1.0861764306103032</c:v>
                </c:pt>
                <c:pt idx="277">
                  <c:v>1.0482533299824077</c:v>
                </c:pt>
                <c:pt idx="278">
                  <c:v>1.1167977310816037</c:v>
                </c:pt>
                <c:pt idx="279">
                  <c:v>1.2025111381125961</c:v>
                </c:pt>
                <c:pt idx="280">
                  <c:v>1.3328362660304207</c:v>
                </c:pt>
                <c:pt idx="281">
                  <c:v>1.2787480788039682</c:v>
                </c:pt>
                <c:pt idx="282">
                  <c:v>1.3198217622538451</c:v>
                </c:pt>
                <c:pt idx="283">
                  <c:v>1.2754892568769673</c:v>
                </c:pt>
                <c:pt idx="284">
                  <c:v>1.2893670532345953</c:v>
                </c:pt>
                <c:pt idx="285">
                  <c:v>1.4814126394052045</c:v>
                </c:pt>
                <c:pt idx="286">
                  <c:v>1.27195781878729</c:v>
                </c:pt>
                <c:pt idx="287">
                  <c:v>1.2306525037936267</c:v>
                </c:pt>
                <c:pt idx="288">
                  <c:v>1.3062376517075924</c:v>
                </c:pt>
                <c:pt idx="289">
                  <c:v>1.4402183803457689</c:v>
                </c:pt>
                <c:pt idx="290">
                  <c:v>1.2772538664654847</c:v>
                </c:pt>
                <c:pt idx="291">
                  <c:v>1.3270286760219647</c:v>
                </c:pt>
                <c:pt idx="292">
                  <c:v>1.224594107035478</c:v>
                </c:pt>
                <c:pt idx="293">
                  <c:v>1.4646276595744681</c:v>
                </c:pt>
                <c:pt idx="294">
                  <c:v>1.5216129968088192</c:v>
                </c:pt>
                <c:pt idx="295">
                  <c:v>1.4842632331902716</c:v>
                </c:pt>
                <c:pt idx="296">
                  <c:v>1.7058122205663189</c:v>
                </c:pt>
                <c:pt idx="297">
                  <c:v>1.7278306228904572</c:v>
                </c:pt>
                <c:pt idx="298">
                  <c:v>1.629053872956312</c:v>
                </c:pt>
                <c:pt idx="299">
                  <c:v>1.5479177119919718</c:v>
                </c:pt>
                <c:pt idx="300">
                  <c:v>1.525280199252802</c:v>
                </c:pt>
                <c:pt idx="301">
                  <c:v>1.4947968285431119</c:v>
                </c:pt>
                <c:pt idx="302">
                  <c:v>1.6143774069319641</c:v>
                </c:pt>
                <c:pt idx="303">
                  <c:v>1.7153934520390581</c:v>
                </c:pt>
                <c:pt idx="304">
                  <c:v>1.704736211031175</c:v>
                </c:pt>
                <c:pt idx="305">
                  <c:v>1.6272411798727588</c:v>
                </c:pt>
                <c:pt idx="306">
                  <c:v>1.6716505423629435</c:v>
                </c:pt>
                <c:pt idx="307">
                  <c:v>1.6353575482406357</c:v>
                </c:pt>
                <c:pt idx="308">
                  <c:v>1.7014600807704254</c:v>
                </c:pt>
                <c:pt idx="309">
                  <c:v>1.7903901967107387</c:v>
                </c:pt>
                <c:pt idx="310">
                  <c:v>1.8623946037099495</c:v>
                </c:pt>
                <c:pt idx="311">
                  <c:v>1.7528337531486147</c:v>
                </c:pt>
                <c:pt idx="312">
                  <c:v>1.9304141208418195</c:v>
                </c:pt>
                <c:pt idx="313">
                  <c:v>1.8359592215013905</c:v>
                </c:pt>
                <c:pt idx="314">
                  <c:v>1.485110990795885</c:v>
                </c:pt>
                <c:pt idx="315">
                  <c:v>1.4579488531505405</c:v>
                </c:pt>
                <c:pt idx="316">
                  <c:v>1.4121951219512194</c:v>
                </c:pt>
                <c:pt idx="317">
                  <c:v>1.4760440686651293</c:v>
                </c:pt>
                <c:pt idx="318">
                  <c:v>1.6004211634640695</c:v>
                </c:pt>
                <c:pt idx="319">
                  <c:v>1.6034831915755365</c:v>
                </c:pt>
                <c:pt idx="320">
                  <c:v>1.4297772988505748</c:v>
                </c:pt>
                <c:pt idx="321">
                  <c:v>1.4980606488011283</c:v>
                </c:pt>
                <c:pt idx="322">
                  <c:v>1.3907982261640799</c:v>
                </c:pt>
                <c:pt idx="323">
                  <c:v>1.4381107491856677</c:v>
                </c:pt>
                <c:pt idx="324">
                  <c:v>1.3677130044843051</c:v>
                </c:pt>
                <c:pt idx="325">
                  <c:v>1.4647959183673469</c:v>
                </c:pt>
                <c:pt idx="326">
                  <c:v>1.310136391816491</c:v>
                </c:pt>
                <c:pt idx="327">
                  <c:v>1.2467972316300986</c:v>
                </c:pt>
                <c:pt idx="328">
                  <c:v>1.2421887144411627</c:v>
                </c:pt>
                <c:pt idx="329">
                  <c:v>1.2554723502304148</c:v>
                </c:pt>
                <c:pt idx="330">
                  <c:v>1.1889400921658986</c:v>
                </c:pt>
                <c:pt idx="331">
                  <c:v>1.2110417258018733</c:v>
                </c:pt>
                <c:pt idx="332">
                  <c:v>1.2445414847161571</c:v>
                </c:pt>
                <c:pt idx="333">
                  <c:v>1.1933793103448276</c:v>
                </c:pt>
                <c:pt idx="334">
                  <c:v>1.312442877660269</c:v>
                </c:pt>
                <c:pt idx="335">
                  <c:v>1.4531349357751495</c:v>
                </c:pt>
                <c:pt idx="336">
                  <c:v>1.4654039427908774</c:v>
                </c:pt>
                <c:pt idx="337">
                  <c:v>1.5183219610816274</c:v>
                </c:pt>
                <c:pt idx="338">
                  <c:v>1.3853641374457606</c:v>
                </c:pt>
                <c:pt idx="339">
                  <c:v>1.4017225106182161</c:v>
                </c:pt>
                <c:pt idx="340">
                  <c:v>1.2536813922356091</c:v>
                </c:pt>
                <c:pt idx="341">
                  <c:v>1.2201492537313432</c:v>
                </c:pt>
                <c:pt idx="342">
                  <c:v>1.2669774984796269</c:v>
                </c:pt>
                <c:pt idx="343">
                  <c:v>1.2771181867242309</c:v>
                </c:pt>
                <c:pt idx="344">
                  <c:v>1.2283213276192213</c:v>
                </c:pt>
                <c:pt idx="345">
                  <c:v>1.3117156728038839</c:v>
                </c:pt>
                <c:pt idx="346">
                  <c:v>1.3463067393916981</c:v>
                </c:pt>
                <c:pt idx="347">
                  <c:v>1.2286087524493794</c:v>
                </c:pt>
                <c:pt idx="348">
                  <c:v>1.3016014234875444</c:v>
                </c:pt>
                <c:pt idx="349">
                  <c:v>1.2976890330427731</c:v>
                </c:pt>
                <c:pt idx="350">
                  <c:v>1.2767387492694331</c:v>
                </c:pt>
                <c:pt idx="351">
                  <c:v>1.2692783113055053</c:v>
                </c:pt>
                <c:pt idx="352">
                  <c:v>1.3316528272044286</c:v>
                </c:pt>
                <c:pt idx="353">
                  <c:v>1.1434247871333965</c:v>
                </c:pt>
                <c:pt idx="354">
                  <c:v>1.1540728067674175</c:v>
                </c:pt>
                <c:pt idx="355">
                  <c:v>1.1919792765998272</c:v>
                </c:pt>
                <c:pt idx="356">
                  <c:v>1.2262945858307948</c:v>
                </c:pt>
                <c:pt idx="357">
                  <c:v>1.2051051949346894</c:v>
                </c:pt>
                <c:pt idx="358">
                  <c:v>1.1931240327216448</c:v>
                </c:pt>
                <c:pt idx="359">
                  <c:v>1.1727339105038073</c:v>
                </c:pt>
                <c:pt idx="360">
                  <c:v>1.3128497632371932</c:v>
                </c:pt>
                <c:pt idx="361">
                  <c:v>1.2337008885558292</c:v>
                </c:pt>
                <c:pt idx="362">
                  <c:v>1.2612707066470958</c:v>
                </c:pt>
                <c:pt idx="363">
                  <c:v>1.2204185409739878</c:v>
                </c:pt>
                <c:pt idx="364">
                  <c:v>1.1586021505376343</c:v>
                </c:pt>
                <c:pt idx="365">
                  <c:v>1.1772817374816857</c:v>
                </c:pt>
                <c:pt idx="366">
                  <c:v>1.0694733038214834</c:v>
                </c:pt>
                <c:pt idx="367">
                  <c:v>1.1063884595569293</c:v>
                </c:pt>
                <c:pt idx="368">
                  <c:v>1.1023078963657262</c:v>
                </c:pt>
                <c:pt idx="369">
                  <c:v>1.0274291413847561</c:v>
                </c:pt>
                <c:pt idx="370">
                  <c:v>1.0096383411442214</c:v>
                </c:pt>
                <c:pt idx="371">
                  <c:v>1.0460964292919104</c:v>
                </c:pt>
                <c:pt idx="372">
                  <c:v>1.0340039671294985</c:v>
                </c:pt>
                <c:pt idx="373">
                  <c:v>1.0883633485058384</c:v>
                </c:pt>
                <c:pt idx="374">
                  <c:v>1.0733044733044732</c:v>
                </c:pt>
                <c:pt idx="375">
                  <c:v>1.1530505740582597</c:v>
                </c:pt>
                <c:pt idx="376">
                  <c:v>1.0752715985514745</c:v>
                </c:pt>
                <c:pt idx="377">
                  <c:v>1.112678435678689</c:v>
                </c:pt>
                <c:pt idx="378">
                  <c:v>1.1127281904601665</c:v>
                </c:pt>
                <c:pt idx="379">
                  <c:v>1.1639904023624956</c:v>
                </c:pt>
                <c:pt idx="380">
                  <c:v>1.1770714097032668</c:v>
                </c:pt>
                <c:pt idx="381">
                  <c:v>1.2097633394463365</c:v>
                </c:pt>
                <c:pt idx="382">
                  <c:v>1.2712595097210482</c:v>
                </c:pt>
                <c:pt idx="383">
                  <c:v>1.3076923076923075</c:v>
                </c:pt>
                <c:pt idx="384">
                  <c:v>1.3030026605853289</c:v>
                </c:pt>
                <c:pt idx="385">
                  <c:v>1.1316298342541438</c:v>
                </c:pt>
                <c:pt idx="386">
                  <c:v>1.0608755992934646</c:v>
                </c:pt>
                <c:pt idx="387">
                  <c:v>1.0572579579976225</c:v>
                </c:pt>
                <c:pt idx="388">
                  <c:v>1.023157228725087</c:v>
                </c:pt>
                <c:pt idx="389">
                  <c:v>1.0331121759429907</c:v>
                </c:pt>
                <c:pt idx="390">
                  <c:v>1.0163455925277292</c:v>
                </c:pt>
                <c:pt idx="391">
                  <c:v>1.0947414644856734</c:v>
                </c:pt>
                <c:pt idx="392">
                  <c:v>0.97805869577323601</c:v>
                </c:pt>
                <c:pt idx="393">
                  <c:v>0.97839128985668267</c:v>
                </c:pt>
                <c:pt idx="394">
                  <c:v>0.98228047477077118</c:v>
                </c:pt>
                <c:pt idx="395">
                  <c:v>0.88754080787409251</c:v>
                </c:pt>
                <c:pt idx="396">
                  <c:v>0.8529640176028993</c:v>
                </c:pt>
                <c:pt idx="397">
                  <c:v>0.70399806489512429</c:v>
                </c:pt>
                <c:pt idx="398">
                  <c:v>0.72358740435550328</c:v>
                </c:pt>
                <c:pt idx="399">
                  <c:v>0.7275000906158251</c:v>
                </c:pt>
                <c:pt idx="400">
                  <c:v>0.68882677611095389</c:v>
                </c:pt>
                <c:pt idx="401">
                  <c:v>0.70256011363252047</c:v>
                </c:pt>
                <c:pt idx="402">
                  <c:v>0.78636087158753443</c:v>
                </c:pt>
                <c:pt idx="403">
                  <c:v>0.76696242171189988</c:v>
                </c:pt>
                <c:pt idx="404">
                  <c:v>0.73358905695881893</c:v>
                </c:pt>
                <c:pt idx="405">
                  <c:v>0.72587179283501468</c:v>
                </c:pt>
                <c:pt idx="406">
                  <c:v>0.74210194595446299</c:v>
                </c:pt>
                <c:pt idx="407">
                  <c:v>0.69408335302922863</c:v>
                </c:pt>
                <c:pt idx="408">
                  <c:v>0.67985492911308931</c:v>
                </c:pt>
                <c:pt idx="409">
                  <c:v>0.68239776671193608</c:v>
                </c:pt>
                <c:pt idx="410">
                  <c:v>0.59632794037447734</c:v>
                </c:pt>
                <c:pt idx="411">
                  <c:v>0.63949189869435263</c:v>
                </c:pt>
                <c:pt idx="412">
                  <c:v>0.62921005454476098</c:v>
                </c:pt>
                <c:pt idx="413">
                  <c:v>0.65917513448894194</c:v>
                </c:pt>
                <c:pt idx="414">
                  <c:v>0.65101158987198637</c:v>
                </c:pt>
                <c:pt idx="415">
                  <c:v>0.65570694297136323</c:v>
                </c:pt>
                <c:pt idx="416">
                  <c:v>0.6916803333185586</c:v>
                </c:pt>
                <c:pt idx="417">
                  <c:v>0.67468930509364611</c:v>
                </c:pt>
                <c:pt idx="418">
                  <c:v>0.71967566554180729</c:v>
                </c:pt>
                <c:pt idx="419">
                  <c:v>0.70211704973026878</c:v>
                </c:pt>
                <c:pt idx="420">
                  <c:v>0.68904045155221083</c:v>
                </c:pt>
                <c:pt idx="421">
                  <c:v>0.65195246179966049</c:v>
                </c:pt>
                <c:pt idx="422">
                  <c:v>0.67325592553497748</c:v>
                </c:pt>
                <c:pt idx="423">
                  <c:v>0.65651983023562133</c:v>
                </c:pt>
                <c:pt idx="424">
                  <c:v>0.61248797471253835</c:v>
                </c:pt>
                <c:pt idx="425">
                  <c:v>0.61917716685757918</c:v>
                </c:pt>
                <c:pt idx="426">
                  <c:v>0.6398697466164649</c:v>
                </c:pt>
                <c:pt idx="427">
                  <c:v>0.62535685154975529</c:v>
                </c:pt>
                <c:pt idx="428">
                  <c:v>0.61696406746516741</c:v>
                </c:pt>
                <c:pt idx="429">
                  <c:v>0.662506574857744</c:v>
                </c:pt>
                <c:pt idx="430">
                  <c:v>0.63144427596664143</c:v>
                </c:pt>
                <c:pt idx="431">
                  <c:v>0.74960876369327067</c:v>
                </c:pt>
                <c:pt idx="432">
                  <c:v>0.72104876480852242</c:v>
                </c:pt>
                <c:pt idx="433">
                  <c:v>0.69914835552627863</c:v>
                </c:pt>
                <c:pt idx="434">
                  <c:v>0.65008238740388125</c:v>
                </c:pt>
                <c:pt idx="435">
                  <c:v>0.65164554567807842</c:v>
                </c:pt>
                <c:pt idx="436">
                  <c:v>0.63376715450448173</c:v>
                </c:pt>
                <c:pt idx="437">
                  <c:v>0.6147769281409835</c:v>
                </c:pt>
                <c:pt idx="438">
                  <c:v>0.60309449866903286</c:v>
                </c:pt>
                <c:pt idx="439">
                  <c:v>0.61368909512761016</c:v>
                </c:pt>
                <c:pt idx="440">
                  <c:v>0.60680218033159206</c:v>
                </c:pt>
                <c:pt idx="441">
                  <c:v>0.59375190305097136</c:v>
                </c:pt>
                <c:pt idx="442">
                  <c:v>0.63066479114427243</c:v>
                </c:pt>
                <c:pt idx="443">
                  <c:v>0.65605683836589701</c:v>
                </c:pt>
                <c:pt idx="444">
                  <c:v>0.74326002128414337</c:v>
                </c:pt>
                <c:pt idx="445">
                  <c:v>0.76742627345844505</c:v>
                </c:pt>
                <c:pt idx="446">
                  <c:v>0.72048211269768159</c:v>
                </c:pt>
                <c:pt idx="447">
                  <c:v>0.73094408243673281</c:v>
                </c:pt>
                <c:pt idx="448">
                  <c:v>0.74441465594280609</c:v>
                </c:pt>
                <c:pt idx="449">
                  <c:v>0.76300268096514745</c:v>
                </c:pt>
                <c:pt idx="450">
                  <c:v>0.82201701973565089</c:v>
                </c:pt>
                <c:pt idx="451">
                  <c:v>0.83403317237035479</c:v>
                </c:pt>
                <c:pt idx="452">
                  <c:v>0.85689467969598265</c:v>
                </c:pt>
                <c:pt idx="453">
                  <c:v>0.89283105499321713</c:v>
                </c:pt>
                <c:pt idx="454">
                  <c:v>0.92633315008246297</c:v>
                </c:pt>
                <c:pt idx="455">
                  <c:v>0.96114447191805008</c:v>
                </c:pt>
                <c:pt idx="456">
                  <c:v>0.98444283646888564</c:v>
                </c:pt>
                <c:pt idx="457">
                  <c:v>0.94632665452337583</c:v>
                </c:pt>
                <c:pt idx="458">
                  <c:v>0.86408614668218864</c:v>
                </c:pt>
                <c:pt idx="459">
                  <c:v>0.92417970721857645</c:v>
                </c:pt>
                <c:pt idx="460">
                  <c:v>0.91345973343345221</c:v>
                </c:pt>
                <c:pt idx="461">
                  <c:v>0.95477288335131938</c:v>
                </c:pt>
                <c:pt idx="462">
                  <c:v>0.91351455934990811</c:v>
                </c:pt>
                <c:pt idx="463">
                  <c:v>0.86857788738183317</c:v>
                </c:pt>
                <c:pt idx="464">
                  <c:v>0.8648258610736963</c:v>
                </c:pt>
                <c:pt idx="465">
                  <c:v>0.85106171859495927</c:v>
                </c:pt>
                <c:pt idx="466">
                  <c:v>0.81490695591601159</c:v>
                </c:pt>
                <c:pt idx="467">
                  <c:v>0.82981848704228323</c:v>
                </c:pt>
                <c:pt idx="468">
                  <c:v>0.85681773204037215</c:v>
                </c:pt>
                <c:pt idx="469">
                  <c:v>0.90870315832233173</c:v>
                </c:pt>
                <c:pt idx="470">
                  <c:v>0.87135147042625838</c:v>
                </c:pt>
                <c:pt idx="471">
                  <c:v>0.86531751570132587</c:v>
                </c:pt>
                <c:pt idx="472">
                  <c:v>0.82778548312528888</c:v>
                </c:pt>
                <c:pt idx="473">
                  <c:v>0.82036723846339699</c:v>
                </c:pt>
                <c:pt idx="474">
                  <c:v>0.80007539582809761</c:v>
                </c:pt>
                <c:pt idx="475">
                  <c:v>0.81667099454687098</c:v>
                </c:pt>
                <c:pt idx="476">
                  <c:v>0.85889951558812572</c:v>
                </c:pt>
                <c:pt idx="477">
                  <c:v>0.84919670581882001</c:v>
                </c:pt>
                <c:pt idx="478">
                  <c:v>0.79705283335330057</c:v>
                </c:pt>
                <c:pt idx="479">
                  <c:v>0.78610108303249104</c:v>
                </c:pt>
                <c:pt idx="480">
                  <c:v>0.79743657505285415</c:v>
                </c:pt>
                <c:pt idx="481">
                  <c:v>0.78956675508399654</c:v>
                </c:pt>
                <c:pt idx="482">
                  <c:v>0.78213375409637087</c:v>
                </c:pt>
                <c:pt idx="483">
                  <c:v>0.82214228617106311</c:v>
                </c:pt>
                <c:pt idx="484">
                  <c:v>0.81002892960462869</c:v>
                </c:pt>
                <c:pt idx="485">
                  <c:v>0.79224973089343387</c:v>
                </c:pt>
                <c:pt idx="486">
                  <c:v>0.77776326103997917</c:v>
                </c:pt>
                <c:pt idx="487">
                  <c:v>0.75571131879543108</c:v>
                </c:pt>
                <c:pt idx="488">
                  <c:v>0.75634848287537437</c:v>
                </c:pt>
                <c:pt idx="489">
                  <c:v>0.79862500000000003</c:v>
                </c:pt>
                <c:pt idx="490">
                  <c:v>0.78411880216003937</c:v>
                </c:pt>
                <c:pt idx="491">
                  <c:v>0.75080505325736924</c:v>
                </c:pt>
                <c:pt idx="492">
                  <c:v>0.74645768025078374</c:v>
                </c:pt>
                <c:pt idx="493">
                  <c:v>0.76463949843260193</c:v>
                </c:pt>
                <c:pt idx="494">
                  <c:v>0.7492708099618578</c:v>
                </c:pt>
                <c:pt idx="495">
                  <c:v>0.76521453590192656</c:v>
                </c:pt>
                <c:pt idx="496">
                  <c:v>0.7488210474063044</c:v>
                </c:pt>
                <c:pt idx="497">
                  <c:v>0.74078435991049352</c:v>
                </c:pt>
                <c:pt idx="498">
                  <c:v>0.71972021106884287</c:v>
                </c:pt>
                <c:pt idx="499">
                  <c:v>0.74244794800818392</c:v>
                </c:pt>
                <c:pt idx="500">
                  <c:v>0.78919057377049173</c:v>
                </c:pt>
                <c:pt idx="501">
                  <c:v>0.81098191214470283</c:v>
                </c:pt>
                <c:pt idx="502">
                  <c:v>0.82315921963499061</c:v>
                </c:pt>
                <c:pt idx="503">
                  <c:v>0.8668631127779266</c:v>
                </c:pt>
                <c:pt idx="504">
                  <c:v>0.84489960921708662</c:v>
                </c:pt>
                <c:pt idx="505">
                  <c:v>0.81592641897615881</c:v>
                </c:pt>
                <c:pt idx="506">
                  <c:v>0.81884222474460844</c:v>
                </c:pt>
                <c:pt idx="507">
                  <c:v>0.82573643410852715</c:v>
                </c:pt>
                <c:pt idx="508">
                  <c:v>0.79924048034486284</c:v>
                </c:pt>
                <c:pt idx="509">
                  <c:v>0.80459648379580595</c:v>
                </c:pt>
                <c:pt idx="510">
                  <c:v>0.78125944584382867</c:v>
                </c:pt>
                <c:pt idx="511">
                  <c:v>0.81236886801878327</c:v>
                </c:pt>
                <c:pt idx="512">
                  <c:v>0.81036536934074654</c:v>
                </c:pt>
                <c:pt idx="513">
                  <c:v>0.79058504455637357</c:v>
                </c:pt>
                <c:pt idx="514">
                  <c:v>0.82586732748760971</c:v>
                </c:pt>
                <c:pt idx="515">
                  <c:v>0.82398353062274832</c:v>
                </c:pt>
                <c:pt idx="516">
                  <c:v>0.85118364792991974</c:v>
                </c:pt>
                <c:pt idx="517">
                  <c:v>0.79604328341895281</c:v>
                </c:pt>
                <c:pt idx="518">
                  <c:v>0.81413442835530581</c:v>
                </c:pt>
                <c:pt idx="519">
                  <c:v>0.8283902638576397</c:v>
                </c:pt>
                <c:pt idx="520">
                  <c:v>0.86963860206513099</c:v>
                </c:pt>
                <c:pt idx="521">
                  <c:v>0.85722921914357675</c:v>
                </c:pt>
                <c:pt idx="522">
                  <c:v>0.78495332235035697</c:v>
                </c:pt>
                <c:pt idx="523">
                  <c:v>0.74433797909407662</c:v>
                </c:pt>
                <c:pt idx="524">
                  <c:v>0.77709205020920502</c:v>
                </c:pt>
                <c:pt idx="525">
                  <c:v>0.791835429545939</c:v>
                </c:pt>
                <c:pt idx="526">
                  <c:v>0.80401812093756153</c:v>
                </c:pt>
                <c:pt idx="527">
                  <c:v>0.80933023615950461</c:v>
                </c:pt>
                <c:pt idx="528">
                  <c:v>0.79117199391171988</c:v>
                </c:pt>
                <c:pt idx="529">
                  <c:v>0.76622463331324098</c:v>
                </c:pt>
                <c:pt idx="530">
                  <c:v>0.74016155758077873</c:v>
                </c:pt>
                <c:pt idx="531">
                  <c:v>0.7604809533943393</c:v>
                </c:pt>
                <c:pt idx="532">
                  <c:v>0.76472454266680767</c:v>
                </c:pt>
                <c:pt idx="533">
                  <c:v>0.77488097936975742</c:v>
                </c:pt>
                <c:pt idx="534">
                  <c:v>0.79590608067429258</c:v>
                </c:pt>
                <c:pt idx="535">
                  <c:v>0.78377287405812712</c:v>
                </c:pt>
                <c:pt idx="536">
                  <c:v>0.77513392300984174</c:v>
                </c:pt>
                <c:pt idx="537">
                  <c:v>0.78334369173399621</c:v>
                </c:pt>
                <c:pt idx="538">
                  <c:v>0.80603920613661273</c:v>
                </c:pt>
                <c:pt idx="539">
                  <c:v>0.78182029524584451</c:v>
                </c:pt>
                <c:pt idx="540">
                  <c:v>0.80195712954333642</c:v>
                </c:pt>
                <c:pt idx="541">
                  <c:v>0.85806236821662407</c:v>
                </c:pt>
                <c:pt idx="542">
                  <c:v>0.80710611545056199</c:v>
                </c:pt>
                <c:pt idx="543">
                  <c:v>0.82407322654462245</c:v>
                </c:pt>
                <c:pt idx="544">
                  <c:v>0.78580504628789261</c:v>
                </c:pt>
                <c:pt idx="545">
                  <c:v>0.77332020674378532</c:v>
                </c:pt>
                <c:pt idx="546">
                  <c:v>0.71539281905439023</c:v>
                </c:pt>
                <c:pt idx="547">
                  <c:v>0.67062392824165673</c:v>
                </c:pt>
                <c:pt idx="548">
                  <c:v>0.68414418956390211</c:v>
                </c:pt>
                <c:pt idx="549">
                  <c:v>0.74302632517657141</c:v>
                </c:pt>
                <c:pt idx="550">
                  <c:v>0.7208008898776419</c:v>
                </c:pt>
                <c:pt idx="551">
                  <c:v>0.79541393686718276</c:v>
                </c:pt>
                <c:pt idx="552">
                  <c:v>0.74903384471249557</c:v>
                </c:pt>
                <c:pt idx="553">
                  <c:v>0.77648022946117601</c:v>
                </c:pt>
                <c:pt idx="554">
                  <c:v>0.7865897153232605</c:v>
                </c:pt>
                <c:pt idx="555">
                  <c:v>0.72175048987589818</c:v>
                </c:pt>
                <c:pt idx="556">
                  <c:v>0.75892911469425017</c:v>
                </c:pt>
                <c:pt idx="557">
                  <c:v>0.72330311739995579</c:v>
                </c:pt>
                <c:pt idx="558">
                  <c:v>0.70453718306441826</c:v>
                </c:pt>
                <c:pt idx="559">
                  <c:v>0.70012476606363072</c:v>
                </c:pt>
                <c:pt idx="560">
                  <c:v>0.67441116231438814</c:v>
                </c:pt>
                <c:pt idx="561">
                  <c:v>0.67790143084260734</c:v>
                </c:pt>
                <c:pt idx="562">
                  <c:v>0.69191841742064097</c:v>
                </c:pt>
                <c:pt idx="563">
                  <c:v>0.69286523216308038</c:v>
                </c:pt>
                <c:pt idx="564">
                  <c:v>0.72796688788981656</c:v>
                </c:pt>
                <c:pt idx="565">
                  <c:v>0.74948024948024949</c:v>
                </c:pt>
                <c:pt idx="566">
                  <c:v>0.72186155080603986</c:v>
                </c:pt>
                <c:pt idx="567">
                  <c:v>0.667545355869127</c:v>
                </c:pt>
                <c:pt idx="568">
                  <c:v>0.68591239415961058</c:v>
                </c:pt>
                <c:pt idx="569">
                  <c:v>0.71070198861640088</c:v>
                </c:pt>
                <c:pt idx="570">
                  <c:v>0.69993851199016188</c:v>
                </c:pt>
                <c:pt idx="571">
                  <c:v>0.72228370548792387</c:v>
                </c:pt>
                <c:pt idx="572">
                  <c:v>0.69278747262955342</c:v>
                </c:pt>
                <c:pt idx="573">
                  <c:v>0.69324932493249325</c:v>
                </c:pt>
                <c:pt idx="574">
                  <c:v>0.68487197556964985</c:v>
                </c:pt>
                <c:pt idx="575">
                  <c:v>0.67946444947117446</c:v>
                </c:pt>
                <c:pt idx="576">
                  <c:v>0.71795661819078138</c:v>
                </c:pt>
                <c:pt idx="577">
                  <c:v>0.70714329212593641</c:v>
                </c:pt>
                <c:pt idx="578">
                  <c:v>0.67010431484115696</c:v>
                </c:pt>
                <c:pt idx="579">
                  <c:v>0.66444833625218913</c:v>
                </c:pt>
                <c:pt idx="580">
                  <c:v>0.69770347453593529</c:v>
                </c:pt>
                <c:pt idx="581">
                  <c:v>0.69587290210834385</c:v>
                </c:pt>
                <c:pt idx="582">
                  <c:v>0.70690731596571887</c:v>
                </c:pt>
                <c:pt idx="583">
                  <c:v>0.69854072698328462</c:v>
                </c:pt>
                <c:pt idx="584">
                  <c:v>0.71993518659172606</c:v>
                </c:pt>
                <c:pt idx="585">
                  <c:v>0.70696742911352373</c:v>
                </c:pt>
                <c:pt idx="586">
                  <c:v>0.71665182546749773</c:v>
                </c:pt>
                <c:pt idx="587">
                  <c:v>0.75162481152186345</c:v>
                </c:pt>
                <c:pt idx="588">
                  <c:v>0.84083064246743122</c:v>
                </c:pt>
                <c:pt idx="589">
                  <c:v>0.8741827618905027</c:v>
                </c:pt>
                <c:pt idx="590">
                  <c:v>0.87745694022289766</c:v>
                </c:pt>
                <c:pt idx="591">
                  <c:v>0.91385507246376807</c:v>
                </c:pt>
                <c:pt idx="592">
                  <c:v>0.89146914371129615</c:v>
                </c:pt>
                <c:pt idx="593">
                  <c:v>0.83591365628988401</c:v>
                </c:pt>
                <c:pt idx="594">
                  <c:v>0.89688302982906931</c:v>
                </c:pt>
                <c:pt idx="595">
                  <c:v>0.88873965832169344</c:v>
                </c:pt>
                <c:pt idx="596">
                  <c:v>0.91726357313401852</c:v>
                </c:pt>
                <c:pt idx="597">
                  <c:v>0.91780887568292924</c:v>
                </c:pt>
                <c:pt idx="598">
                  <c:v>0.87827538962151053</c:v>
                </c:pt>
                <c:pt idx="599">
                  <c:v>0.95477235562440843</c:v>
                </c:pt>
                <c:pt idx="600">
                  <c:v>0.94051014587238191</c:v>
                </c:pt>
                <c:pt idx="601">
                  <c:v>0.93623575315740848</c:v>
                </c:pt>
                <c:pt idx="602">
                  <c:v>0.91615789155534055</c:v>
                </c:pt>
                <c:pt idx="603">
                  <c:v>0.89850519930675909</c:v>
                </c:pt>
                <c:pt idx="604">
                  <c:v>0.91194740656382656</c:v>
                </c:pt>
                <c:pt idx="605">
                  <c:v>0.95938375350140037</c:v>
                </c:pt>
                <c:pt idx="606">
                  <c:v>0.8856138981065782</c:v>
                </c:pt>
                <c:pt idx="607">
                  <c:v>0.8702129838214212</c:v>
                </c:pt>
                <c:pt idx="608">
                  <c:v>0.88945925741340648</c:v>
                </c:pt>
                <c:pt idx="609">
                  <c:v>0.90321789463357194</c:v>
                </c:pt>
                <c:pt idx="610">
                  <c:v>0.9060157601383817</c:v>
                </c:pt>
                <c:pt idx="611">
                  <c:v>0.8961822195896828</c:v>
                </c:pt>
                <c:pt idx="612">
                  <c:v>0.90199627362257118</c:v>
                </c:pt>
                <c:pt idx="613">
                  <c:v>0.91511355535186878</c:v>
                </c:pt>
                <c:pt idx="614">
                  <c:v>0.97213349487829059</c:v>
                </c:pt>
                <c:pt idx="615">
                  <c:v>0.96069287141905402</c:v>
                </c:pt>
                <c:pt idx="616">
                  <c:v>0.93976381859680447</c:v>
                </c:pt>
                <c:pt idx="617">
                  <c:v>0.88085703884757394</c:v>
                </c:pt>
                <c:pt idx="618">
                  <c:v>0.84815483870967745</c:v>
                </c:pt>
                <c:pt idx="619">
                  <c:v>0.90262209273616112</c:v>
                </c:pt>
                <c:pt idx="620">
                  <c:v>0.91911797329074063</c:v>
                </c:pt>
                <c:pt idx="621">
                  <c:v>0.92537626294386455</c:v>
                </c:pt>
                <c:pt idx="622">
                  <c:v>0.85825801150369752</c:v>
                </c:pt>
                <c:pt idx="623">
                  <c:v>0.89601178248905078</c:v>
                </c:pt>
                <c:pt idx="624">
                  <c:v>0.87471366289810104</c:v>
                </c:pt>
                <c:pt idx="625">
                  <c:v>0.8939983888292159</c:v>
                </c:pt>
                <c:pt idx="626">
                  <c:v>0.89880140143831833</c:v>
                </c:pt>
                <c:pt idx="627">
                  <c:v>0.87777069047998724</c:v>
                </c:pt>
                <c:pt idx="628">
                  <c:v>0.83943887775551096</c:v>
                </c:pt>
                <c:pt idx="629">
                  <c:v>0.85227607697814456</c:v>
                </c:pt>
                <c:pt idx="630">
                  <c:v>0.85445247179154149</c:v>
                </c:pt>
                <c:pt idx="631">
                  <c:v>0.86691510322967524</c:v>
                </c:pt>
                <c:pt idx="632">
                  <c:v>0.87206860343017156</c:v>
                </c:pt>
                <c:pt idx="633">
                  <c:v>0.84399402602944307</c:v>
                </c:pt>
                <c:pt idx="634">
                  <c:v>0.84771551152196034</c:v>
                </c:pt>
                <c:pt idx="635">
                  <c:v>0.85789473684210527</c:v>
                </c:pt>
                <c:pt idx="636">
                  <c:v>0.83469431842730613</c:v>
                </c:pt>
                <c:pt idx="637">
                  <c:v>0.82521528525296017</c:v>
                </c:pt>
                <c:pt idx="638">
                  <c:v>0.82890083805648418</c:v>
                </c:pt>
                <c:pt idx="639">
                  <c:v>0.82677556177240319</c:v>
                </c:pt>
                <c:pt idx="640">
                  <c:v>0.86394722801571511</c:v>
                </c:pt>
                <c:pt idx="641">
                  <c:v>0.87225938312894824</c:v>
                </c:pt>
                <c:pt idx="642">
                  <c:v>0.86152793809584882</c:v>
                </c:pt>
                <c:pt idx="643">
                  <c:v>0.83850808451542513</c:v>
                </c:pt>
                <c:pt idx="644">
                  <c:v>0.82509743540393599</c:v>
                </c:pt>
                <c:pt idx="645">
                  <c:v>0.80659455232633914</c:v>
                </c:pt>
                <c:pt idx="646">
                  <c:v>0.85442682452577468</c:v>
                </c:pt>
                <c:pt idx="647">
                  <c:v>0.8771402240869185</c:v>
                </c:pt>
                <c:pt idx="648">
                  <c:v>0.84872070137770628</c:v>
                </c:pt>
                <c:pt idx="649">
                  <c:v>0.85234147434461116</c:v>
                </c:pt>
                <c:pt idx="650">
                  <c:v>0.84654603201136702</c:v>
                </c:pt>
                <c:pt idx="651">
                  <c:v>0.81516903914590744</c:v>
                </c:pt>
                <c:pt idx="652">
                  <c:v>0.81021757883638468</c:v>
                </c:pt>
                <c:pt idx="653">
                  <c:v>0.7707322276145272</c:v>
                </c:pt>
                <c:pt idx="654">
                  <c:v>0.81618953603158939</c:v>
                </c:pt>
                <c:pt idx="655">
                  <c:v>0.81765188086346663</c:v>
                </c:pt>
                <c:pt idx="656">
                  <c:v>0.78690187431091507</c:v>
                </c:pt>
                <c:pt idx="657">
                  <c:v>0.85465861248398312</c:v>
                </c:pt>
                <c:pt idx="658">
                  <c:v>0.87766457385615992</c:v>
                </c:pt>
                <c:pt idx="659">
                  <c:v>0.87580532212885165</c:v>
                </c:pt>
                <c:pt idx="660">
                  <c:v>0.87793173584186113</c:v>
                </c:pt>
                <c:pt idx="661">
                  <c:v>0.84612629392170202</c:v>
                </c:pt>
                <c:pt idx="662">
                  <c:v>0.85956268431273819</c:v>
                </c:pt>
                <c:pt idx="663">
                  <c:v>0.823480821721017</c:v>
                </c:pt>
                <c:pt idx="664">
                  <c:v>0.8214589289853953</c:v>
                </c:pt>
                <c:pt idx="665">
                  <c:v>0.80987975300617487</c:v>
                </c:pt>
                <c:pt idx="666">
                  <c:v>0.77957835116425422</c:v>
                </c:pt>
                <c:pt idx="667">
                  <c:v>0.82412708652528022</c:v>
                </c:pt>
                <c:pt idx="668">
                  <c:v>0.83117052211275555</c:v>
                </c:pt>
                <c:pt idx="669">
                  <c:v>0.80889389248522381</c:v>
                </c:pt>
                <c:pt idx="670">
                  <c:v>0.8323885109599396</c:v>
                </c:pt>
                <c:pt idx="671">
                  <c:v>0.81458648785060206</c:v>
                </c:pt>
                <c:pt idx="672">
                  <c:v>0.8349836171821553</c:v>
                </c:pt>
                <c:pt idx="673">
                  <c:v>0.86925423728813545</c:v>
                </c:pt>
                <c:pt idx="674">
                  <c:v>0.83676922112914331</c:v>
                </c:pt>
                <c:pt idx="675">
                  <c:v>0.82376100046317735</c:v>
                </c:pt>
                <c:pt idx="676">
                  <c:v>0.8199231154938994</c:v>
                </c:pt>
                <c:pt idx="677">
                  <c:v>0.81370549891358857</c:v>
                </c:pt>
                <c:pt idx="678">
                  <c:v>0.83289735272575072</c:v>
                </c:pt>
                <c:pt idx="679">
                  <c:v>0.80883990630160141</c:v>
                </c:pt>
                <c:pt idx="680">
                  <c:v>0.7815492089582905</c:v>
                </c:pt>
                <c:pt idx="681">
                  <c:v>0.7988721093069906</c:v>
                </c:pt>
                <c:pt idx="682">
                  <c:v>0.7848660893711864</c:v>
                </c:pt>
                <c:pt idx="683">
                  <c:v>0.77839388886734662</c:v>
                </c:pt>
                <c:pt idx="684">
                  <c:v>0.76351698769924448</c:v>
                </c:pt>
                <c:pt idx="685">
                  <c:v>0.77192842625433389</c:v>
                </c:pt>
                <c:pt idx="686">
                  <c:v>0.78409901405496119</c:v>
                </c:pt>
                <c:pt idx="687">
                  <c:v>0.75830013280212483</c:v>
                </c:pt>
                <c:pt idx="688">
                  <c:v>0.7997469655635947</c:v>
                </c:pt>
                <c:pt idx="689">
                  <c:v>0.80455803723787489</c:v>
                </c:pt>
                <c:pt idx="690">
                  <c:v>0.80351796407185616</c:v>
                </c:pt>
                <c:pt idx="691">
                  <c:v>0.80468414267296939</c:v>
                </c:pt>
                <c:pt idx="692">
                  <c:v>0.85764666985048299</c:v>
                </c:pt>
                <c:pt idx="693">
                  <c:v>0.86941993617420688</c:v>
                </c:pt>
                <c:pt idx="694">
                  <c:v>0.88972538897253883</c:v>
                </c:pt>
                <c:pt idx="695">
                  <c:v>0.90484307259050645</c:v>
                </c:pt>
                <c:pt idx="696">
                  <c:v>0.90523709769567695</c:v>
                </c:pt>
                <c:pt idx="697">
                  <c:v>0.89985145805644606</c:v>
                </c:pt>
                <c:pt idx="698">
                  <c:v>0.95805970750574121</c:v>
                </c:pt>
                <c:pt idx="699">
                  <c:v>0.95001753087381668</c:v>
                </c:pt>
                <c:pt idx="700">
                  <c:v>0.94701665297587945</c:v>
                </c:pt>
                <c:pt idx="701">
                  <c:v>0.93297697368421051</c:v>
                </c:pt>
                <c:pt idx="702">
                  <c:v>0.93357145630314087</c:v>
                </c:pt>
                <c:pt idx="703">
                  <c:v>0.91341056351855487</c:v>
                </c:pt>
                <c:pt idx="704">
                  <c:v>0.89243411311815224</c:v>
                </c:pt>
                <c:pt idx="705">
                  <c:v>0.92052429414327019</c:v>
                </c:pt>
                <c:pt idx="706">
                  <c:v>0.90363692881566682</c:v>
                </c:pt>
                <c:pt idx="707">
                  <c:v>0.91046917409848771</c:v>
                </c:pt>
                <c:pt idx="708">
                  <c:v>0.92285758925083972</c:v>
                </c:pt>
                <c:pt idx="709">
                  <c:v>0.88922883815799791</c:v>
                </c:pt>
                <c:pt idx="710">
                  <c:v>0.91338124714386615</c:v>
                </c:pt>
                <c:pt idx="711">
                  <c:v>0.89787418655097606</c:v>
                </c:pt>
                <c:pt idx="712">
                  <c:v>0.91927756815194817</c:v>
                </c:pt>
                <c:pt idx="713">
                  <c:v>0.91836820435257549</c:v>
                </c:pt>
                <c:pt idx="714">
                  <c:v>0.93841409691629951</c:v>
                </c:pt>
                <c:pt idx="715">
                  <c:v>0.95789663895916155</c:v>
                </c:pt>
                <c:pt idx="716">
                  <c:v>0.93464637421665175</c:v>
                </c:pt>
                <c:pt idx="717">
                  <c:v>0.89279503689429907</c:v>
                </c:pt>
                <c:pt idx="718">
                  <c:v>0.88445017182130581</c:v>
                </c:pt>
                <c:pt idx="719">
                  <c:v>0.89437203016696465</c:v>
                </c:pt>
                <c:pt idx="720">
                  <c:v>0.85265234005834734</c:v>
                </c:pt>
                <c:pt idx="721">
                  <c:v>0.84592598443856393</c:v>
                </c:pt>
                <c:pt idx="722">
                  <c:v>0.90417882236923197</c:v>
                </c:pt>
                <c:pt idx="723">
                  <c:v>0.87368972746331242</c:v>
                </c:pt>
                <c:pt idx="724">
                  <c:v>0.87668286169936582</c:v>
                </c:pt>
                <c:pt idx="725">
                  <c:v>0.85489753713103966</c:v>
                </c:pt>
                <c:pt idx="726">
                  <c:v>0.90123407163243163</c:v>
                </c:pt>
                <c:pt idx="727">
                  <c:v>0.90215104044891292</c:v>
                </c:pt>
                <c:pt idx="728">
                  <c:v>0.89500860585197928</c:v>
                </c:pt>
                <c:pt idx="729">
                  <c:v>0.8720263739557188</c:v>
                </c:pt>
                <c:pt idx="730">
                  <c:v>0.83584379358437944</c:v>
                </c:pt>
                <c:pt idx="731">
                  <c:v>0.83342050209205021</c:v>
                </c:pt>
                <c:pt idx="732">
                  <c:v>0.81589336810460367</c:v>
                </c:pt>
                <c:pt idx="733">
                  <c:v>0.79501951310165386</c:v>
                </c:pt>
                <c:pt idx="734">
                  <c:v>0.79719924539254094</c:v>
                </c:pt>
                <c:pt idx="735">
                  <c:v>0.8132385992894946</c:v>
                </c:pt>
                <c:pt idx="736">
                  <c:v>0.78563063993938143</c:v>
                </c:pt>
                <c:pt idx="737">
                  <c:v>0.7638056543084476</c:v>
                </c:pt>
                <c:pt idx="738">
                  <c:v>0.73970361816782138</c:v>
                </c:pt>
                <c:pt idx="739">
                  <c:v>0.73222000919258468</c:v>
                </c:pt>
                <c:pt idx="740">
                  <c:v>0.72782377291543465</c:v>
                </c:pt>
                <c:pt idx="741">
                  <c:v>0.77551348915073082</c:v>
                </c:pt>
                <c:pt idx="742">
                  <c:v>0.7543735300750668</c:v>
                </c:pt>
                <c:pt idx="743">
                  <c:v>0.79795226381224649</c:v>
                </c:pt>
                <c:pt idx="744">
                  <c:v>0.64421059642345735</c:v>
                </c:pt>
                <c:pt idx="745">
                  <c:v>0.64758210153167006</c:v>
                </c:pt>
                <c:pt idx="746">
                  <c:v>0.65587839933822767</c:v>
                </c:pt>
                <c:pt idx="747">
                  <c:v>0.67423259077354858</c:v>
                </c:pt>
                <c:pt idx="748">
                  <c:v>0.69988379872530726</c:v>
                </c:pt>
                <c:pt idx="749">
                  <c:v>0.70751968928687026</c:v>
                </c:pt>
                <c:pt idx="750">
                  <c:v>0.67310248338579926</c:v>
                </c:pt>
                <c:pt idx="751">
                  <c:v>0.68410437009764691</c:v>
                </c:pt>
                <c:pt idx="752">
                  <c:v>0.7028218694885362</c:v>
                </c:pt>
                <c:pt idx="753">
                  <c:v>0.6950099563111124</c:v>
                </c:pt>
                <c:pt idx="754">
                  <c:v>0.66980908336297873</c:v>
                </c:pt>
                <c:pt idx="755">
                  <c:v>0.67311236667975949</c:v>
                </c:pt>
                <c:pt idx="756">
                  <c:v>0.68757626178591236</c:v>
                </c:pt>
                <c:pt idx="757">
                  <c:v>0.86042837723648913</c:v>
                </c:pt>
                <c:pt idx="758">
                  <c:v>0.86488381059198771</c:v>
                </c:pt>
                <c:pt idx="759">
                  <c:v>0.87008948623155857</c:v>
                </c:pt>
                <c:pt idx="760">
                  <c:v>0.86967540357576811</c:v>
                </c:pt>
                <c:pt idx="761">
                  <c:v>0.90858716344846335</c:v>
                </c:pt>
                <c:pt idx="762">
                  <c:v>0.8490453250817539</c:v>
                </c:pt>
                <c:pt idx="763">
                  <c:v>0.84741975527575808</c:v>
                </c:pt>
                <c:pt idx="764">
                  <c:v>0.72062761793586494</c:v>
                </c:pt>
                <c:pt idx="765">
                  <c:v>0.69815775472200048</c:v>
                </c:pt>
                <c:pt idx="766">
                  <c:v>0.6678895476432245</c:v>
                </c:pt>
                <c:pt idx="767">
                  <c:v>0.70596022412413018</c:v>
                </c:pt>
                <c:pt idx="768">
                  <c:v>0.67031598459176878</c:v>
                </c:pt>
                <c:pt idx="769">
                  <c:v>0.68000111897501891</c:v>
                </c:pt>
                <c:pt idx="770">
                  <c:v>0.70173146030708922</c:v>
                </c:pt>
                <c:pt idx="771">
                  <c:v>0.67746356048336864</c:v>
                </c:pt>
                <c:pt idx="772">
                  <c:v>0.65128220709771512</c:v>
                </c:pt>
                <c:pt idx="773">
                  <c:v>0.6353573220769253</c:v>
                </c:pt>
                <c:pt idx="774">
                  <c:v>0.65678202191543367</c:v>
                </c:pt>
                <c:pt idx="775">
                  <c:v>0.63799213238401764</c:v>
                </c:pt>
                <c:pt idx="776">
                  <c:v>0.64719978091195407</c:v>
                </c:pt>
                <c:pt idx="777">
                  <c:v>0.65038429206196713</c:v>
                </c:pt>
                <c:pt idx="778">
                  <c:v>0.69309225776541494</c:v>
                </c:pt>
                <c:pt idx="779">
                  <c:v>0.70698438783894813</c:v>
                </c:pt>
                <c:pt idx="780">
                  <c:v>0.68839383081476868</c:v>
                </c:pt>
                <c:pt idx="781">
                  <c:v>0.66769541037707014</c:v>
                </c:pt>
                <c:pt idx="782">
                  <c:v>0.67703077699293646</c:v>
                </c:pt>
                <c:pt idx="783">
                  <c:v>0.81114525711944274</c:v>
                </c:pt>
                <c:pt idx="784">
                  <c:v>0.80981153215157464</c:v>
                </c:pt>
                <c:pt idx="785">
                  <c:v>0.81037421868658166</c:v>
                </c:pt>
                <c:pt idx="786">
                  <c:v>0.81444572558062922</c:v>
                </c:pt>
                <c:pt idx="787">
                  <c:v>0.76569177909997477</c:v>
                </c:pt>
                <c:pt idx="788">
                  <c:v>0.78657937806873968</c:v>
                </c:pt>
                <c:pt idx="789">
                  <c:v>0.77075243272876792</c:v>
                </c:pt>
                <c:pt idx="790">
                  <c:v>0.87828686189341942</c:v>
                </c:pt>
                <c:pt idx="791">
                  <c:v>0.92824556183675488</c:v>
                </c:pt>
                <c:pt idx="792">
                  <c:v>0.92305758109127478</c:v>
                </c:pt>
                <c:pt idx="793">
                  <c:v>0.82536155942150502</c:v>
                </c:pt>
                <c:pt idx="794">
                  <c:v>0.81705092830753401</c:v>
                </c:pt>
                <c:pt idx="795">
                  <c:v>0.89062801932367153</c:v>
                </c:pt>
                <c:pt idx="796">
                  <c:v>0.74855299364266059</c:v>
                </c:pt>
                <c:pt idx="797">
                  <c:v>0.78142806267806275</c:v>
                </c:pt>
                <c:pt idx="798">
                  <c:v>0.81049326927650667</c:v>
                </c:pt>
                <c:pt idx="799">
                  <c:v>0.81153530002739971</c:v>
                </c:pt>
                <c:pt idx="800">
                  <c:v>0.83419011544011545</c:v>
                </c:pt>
                <c:pt idx="801">
                  <c:v>0.75060789601662325</c:v>
                </c:pt>
                <c:pt idx="802">
                  <c:v>0.69830410483715555</c:v>
                </c:pt>
                <c:pt idx="803">
                  <c:v>0.68068696009872487</c:v>
                </c:pt>
                <c:pt idx="804">
                  <c:v>0.73044255699597671</c:v>
                </c:pt>
                <c:pt idx="805">
                  <c:v>0.80809720840098465</c:v>
                </c:pt>
                <c:pt idx="806">
                  <c:v>0.76797905651660592</c:v>
                </c:pt>
                <c:pt idx="807">
                  <c:v>0.78112397213638507</c:v>
                </c:pt>
                <c:pt idx="808">
                  <c:v>0.69582181759063566</c:v>
                </c:pt>
                <c:pt idx="809">
                  <c:v>0.71913766668215406</c:v>
                </c:pt>
                <c:pt idx="810">
                  <c:v>0.74935553168635871</c:v>
                </c:pt>
                <c:pt idx="811">
                  <c:v>0.71552094522019327</c:v>
                </c:pt>
                <c:pt idx="812">
                  <c:v>0.72262731143907133</c:v>
                </c:pt>
                <c:pt idx="813">
                  <c:v>0.81792441927655146</c:v>
                </c:pt>
                <c:pt idx="814">
                  <c:v>0.79146822348543044</c:v>
                </c:pt>
                <c:pt idx="815">
                  <c:v>0.76036114434896107</c:v>
                </c:pt>
                <c:pt idx="816">
                  <c:v>0.78506486873020731</c:v>
                </c:pt>
                <c:pt idx="817">
                  <c:v>0.77923519321965495</c:v>
                </c:pt>
                <c:pt idx="818">
                  <c:v>0.73606628450310718</c:v>
                </c:pt>
                <c:pt idx="819">
                  <c:v>0.69051454562683601</c:v>
                </c:pt>
                <c:pt idx="820">
                  <c:v>0.66948130277442697</c:v>
                </c:pt>
                <c:pt idx="821">
                  <c:v>0.64919334317268051</c:v>
                </c:pt>
                <c:pt idx="822">
                  <c:v>0.70308137731361808</c:v>
                </c:pt>
                <c:pt idx="823">
                  <c:v>0.677212223472066</c:v>
                </c:pt>
                <c:pt idx="824">
                  <c:v>0.71528857688719061</c:v>
                </c:pt>
                <c:pt idx="825">
                  <c:v>0.71491544102064175</c:v>
                </c:pt>
                <c:pt idx="826">
                  <c:v>0.71701527713480073</c:v>
                </c:pt>
                <c:pt idx="827">
                  <c:v>0.71378486055776902</c:v>
                </c:pt>
                <c:pt idx="828">
                  <c:v>0.70640653215042792</c:v>
                </c:pt>
                <c:pt idx="829">
                  <c:v>0.72492076069730593</c:v>
                </c:pt>
                <c:pt idx="830">
                  <c:v>0.710750162022035</c:v>
                </c:pt>
                <c:pt idx="831">
                  <c:v>0.70712401055408969</c:v>
                </c:pt>
                <c:pt idx="832">
                  <c:v>0.73811945938090406</c:v>
                </c:pt>
                <c:pt idx="833">
                  <c:v>0.77860004713645992</c:v>
                </c:pt>
                <c:pt idx="834">
                  <c:v>0.7948907265209687</c:v>
                </c:pt>
                <c:pt idx="835">
                  <c:v>0.81080929711565386</c:v>
                </c:pt>
                <c:pt idx="836">
                  <c:v>0.82372574531877574</c:v>
                </c:pt>
                <c:pt idx="837">
                  <c:v>0.85287198026051536</c:v>
                </c:pt>
                <c:pt idx="838">
                  <c:v>0.87790371451015603</c:v>
                </c:pt>
                <c:pt idx="839">
                  <c:v>0.88171769787828724</c:v>
                </c:pt>
                <c:pt idx="840">
                  <c:v>0.88075420417869887</c:v>
                </c:pt>
                <c:pt idx="841">
                  <c:v>0.87682466786944391</c:v>
                </c:pt>
                <c:pt idx="842">
                  <c:v>0.86012052855642185</c:v>
                </c:pt>
                <c:pt idx="843">
                  <c:v>0.88203192737287706</c:v>
                </c:pt>
                <c:pt idx="844">
                  <c:v>0.9121711754975721</c:v>
                </c:pt>
                <c:pt idx="845">
                  <c:v>0.95629692238850506</c:v>
                </c:pt>
                <c:pt idx="846">
                  <c:v>0.92956091008311637</c:v>
                </c:pt>
                <c:pt idx="847">
                  <c:v>0.91234959893048129</c:v>
                </c:pt>
                <c:pt idx="848">
                  <c:v>1.0991497467825118</c:v>
                </c:pt>
                <c:pt idx="849">
                  <c:v>1.0655896607431341</c:v>
                </c:pt>
                <c:pt idx="850">
                  <c:v>1.0323156579182289</c:v>
                </c:pt>
                <c:pt idx="851">
                  <c:v>1.0005219206680582</c:v>
                </c:pt>
                <c:pt idx="852">
                  <c:v>1.0082890817251651</c:v>
                </c:pt>
                <c:pt idx="853">
                  <c:v>0.98914992826398851</c:v>
                </c:pt>
                <c:pt idx="854">
                  <c:v>1.0700508433540472</c:v>
                </c:pt>
                <c:pt idx="855">
                  <c:v>1.1485654303708888</c:v>
                </c:pt>
                <c:pt idx="856">
                  <c:v>1.1246513249651324</c:v>
                </c:pt>
                <c:pt idx="857">
                  <c:v>1.1320024444897128</c:v>
                </c:pt>
                <c:pt idx="858">
                  <c:v>1.1224678568125059</c:v>
                </c:pt>
                <c:pt idx="859">
                  <c:v>1.1809840076902909</c:v>
                </c:pt>
                <c:pt idx="860">
                  <c:v>1.0650371394023148</c:v>
                </c:pt>
                <c:pt idx="861">
                  <c:v>1.0715937312665926</c:v>
                </c:pt>
                <c:pt idx="862">
                  <c:v>1.0072208683094139</c:v>
                </c:pt>
                <c:pt idx="863">
                  <c:v>1.0396768402154397</c:v>
                </c:pt>
                <c:pt idx="864">
                  <c:v>1.01698606271777</c:v>
                </c:pt>
                <c:pt idx="865">
                  <c:v>0.99327515811384182</c:v>
                </c:pt>
                <c:pt idx="866">
                  <c:v>0.97697680434595158</c:v>
                </c:pt>
                <c:pt idx="867">
                  <c:v>0.9483189081225033</c:v>
                </c:pt>
                <c:pt idx="868">
                  <c:v>1.0044752945474473</c:v>
                </c:pt>
                <c:pt idx="869">
                  <c:v>0.99324150911113007</c:v>
                </c:pt>
                <c:pt idx="870">
                  <c:v>0.9764342597107103</c:v>
                </c:pt>
                <c:pt idx="871">
                  <c:v>1.041398684113255</c:v>
                </c:pt>
                <c:pt idx="872">
                  <c:v>1.0268696820420957</c:v>
                </c:pt>
                <c:pt idx="873">
                  <c:v>1.1320100354191265</c:v>
                </c:pt>
                <c:pt idx="874">
                  <c:v>1.1198230800160838</c:v>
                </c:pt>
                <c:pt idx="875">
                  <c:v>0.67479491232031308</c:v>
                </c:pt>
                <c:pt idx="876">
                  <c:v>0.66071670965114704</c:v>
                </c:pt>
                <c:pt idx="877">
                  <c:v>0.63777601956412289</c:v>
                </c:pt>
                <c:pt idx="878">
                  <c:v>0.6492982864231992</c:v>
                </c:pt>
                <c:pt idx="879">
                  <c:v>0.65091883044416332</c:v>
                </c:pt>
                <c:pt idx="880">
                  <c:v>0.66539951226509819</c:v>
                </c:pt>
                <c:pt idx="881">
                  <c:v>0.67591149890931757</c:v>
                </c:pt>
                <c:pt idx="882">
                  <c:v>0.71026346834447496</c:v>
                </c:pt>
                <c:pt idx="883">
                  <c:v>0.69068696883852698</c:v>
                </c:pt>
                <c:pt idx="884">
                  <c:v>0.69793520825916699</c:v>
                </c:pt>
                <c:pt idx="885">
                  <c:v>0.68255223037831747</c:v>
                </c:pt>
                <c:pt idx="886">
                  <c:v>0.72047654504839909</c:v>
                </c:pt>
                <c:pt idx="887">
                  <c:v>0.69854851031321619</c:v>
                </c:pt>
                <c:pt idx="888">
                  <c:v>1.1551562792438705</c:v>
                </c:pt>
                <c:pt idx="889">
                  <c:v>1.0992435158501439</c:v>
                </c:pt>
                <c:pt idx="890">
                  <c:v>1.0837881219903691</c:v>
                </c:pt>
                <c:pt idx="891">
                  <c:v>1.1422713496166876</c:v>
                </c:pt>
                <c:pt idx="892">
                  <c:v>1.112469806763285</c:v>
                </c:pt>
                <c:pt idx="893">
                  <c:v>1.1067234481868629</c:v>
                </c:pt>
                <c:pt idx="894">
                  <c:v>1.0755297738842191</c:v>
                </c:pt>
                <c:pt idx="895">
                  <c:v>1.0508852020933082</c:v>
                </c:pt>
                <c:pt idx="896">
                  <c:v>1.027843137254902</c:v>
                </c:pt>
                <c:pt idx="897">
                  <c:v>1.0207873066880899</c:v>
                </c:pt>
                <c:pt idx="898">
                  <c:v>0.98635854626896069</c:v>
                </c:pt>
                <c:pt idx="899">
                  <c:v>0.95480286355379851</c:v>
                </c:pt>
                <c:pt idx="900">
                  <c:v>0.93481857284658665</c:v>
                </c:pt>
                <c:pt idx="901">
                  <c:v>1.0639572749772046</c:v>
                </c:pt>
                <c:pt idx="902">
                  <c:v>1.0454749103942651</c:v>
                </c:pt>
                <c:pt idx="903">
                  <c:v>1.0474572781552398</c:v>
                </c:pt>
                <c:pt idx="904">
                  <c:v>1.0115887850467289</c:v>
                </c:pt>
                <c:pt idx="905">
                  <c:v>0.96226757369614502</c:v>
                </c:pt>
                <c:pt idx="906">
                  <c:v>0.94435625365527609</c:v>
                </c:pt>
                <c:pt idx="907">
                  <c:v>0.96460259643224056</c:v>
                </c:pt>
                <c:pt idx="908">
                  <c:v>0.97426177174780537</c:v>
                </c:pt>
                <c:pt idx="909">
                  <c:v>0.96782405050402198</c:v>
                </c:pt>
                <c:pt idx="910">
                  <c:v>1.0075204125483455</c:v>
                </c:pt>
                <c:pt idx="911">
                  <c:v>0.98545493152139296</c:v>
                </c:pt>
                <c:pt idx="912">
                  <c:v>1.0520675743822492</c:v>
                </c:pt>
                <c:pt idx="913">
                  <c:v>1.0614996849401388</c:v>
                </c:pt>
                <c:pt idx="914">
                  <c:v>1.0194971090493479</c:v>
                </c:pt>
                <c:pt idx="915">
                  <c:v>1.0536518771331058</c:v>
                </c:pt>
                <c:pt idx="916">
                  <c:v>1.0485449394797837</c:v>
                </c:pt>
                <c:pt idx="917">
                  <c:v>1.0246531219028741</c:v>
                </c:pt>
                <c:pt idx="918">
                  <c:v>1.0059541984732825</c:v>
                </c:pt>
                <c:pt idx="919">
                  <c:v>0.96782020176222705</c:v>
                </c:pt>
                <c:pt idx="920">
                  <c:v>0.98205347332438031</c:v>
                </c:pt>
                <c:pt idx="921">
                  <c:v>0.98636633076467095</c:v>
                </c:pt>
                <c:pt idx="922">
                  <c:v>0.99124040229263544</c:v>
                </c:pt>
                <c:pt idx="923">
                  <c:v>0.97524584604950826</c:v>
                </c:pt>
                <c:pt idx="924">
                  <c:v>0.95471698113207537</c:v>
                </c:pt>
                <c:pt idx="925">
                  <c:v>0.97356030423759499</c:v>
                </c:pt>
                <c:pt idx="926">
                  <c:v>0.93824701195219118</c:v>
                </c:pt>
                <c:pt idx="927">
                  <c:v>0.95674603174603179</c:v>
                </c:pt>
                <c:pt idx="928">
                  <c:v>0.95606183889340923</c:v>
                </c:pt>
                <c:pt idx="929">
                  <c:v>0.9420199501246882</c:v>
                </c:pt>
                <c:pt idx="930">
                  <c:v>0.95477608647694689</c:v>
                </c:pt>
                <c:pt idx="931">
                  <c:v>0.93185249083459132</c:v>
                </c:pt>
                <c:pt idx="932">
                  <c:v>0.92941874258600232</c:v>
                </c:pt>
                <c:pt idx="933">
                  <c:v>0.95406929895245773</c:v>
                </c:pt>
                <c:pt idx="934">
                  <c:v>0.92721893491124263</c:v>
                </c:pt>
                <c:pt idx="935">
                  <c:v>0.95171650055370993</c:v>
                </c:pt>
                <c:pt idx="936">
                  <c:v>0.96345062429057893</c:v>
                </c:pt>
                <c:pt idx="937">
                  <c:v>0.95838561271434541</c:v>
                </c:pt>
                <c:pt idx="938">
                  <c:v>0.9569146700294241</c:v>
                </c:pt>
                <c:pt idx="939">
                  <c:v>0.96149490373725932</c:v>
                </c:pt>
                <c:pt idx="940">
                  <c:v>0.93052025080494849</c:v>
                </c:pt>
                <c:pt idx="941">
                  <c:v>0.92065868263473061</c:v>
                </c:pt>
                <c:pt idx="942">
                  <c:v>0.92959183673469392</c:v>
                </c:pt>
                <c:pt idx="943">
                  <c:v>0.91758620689655179</c:v>
                </c:pt>
                <c:pt idx="944">
                  <c:v>0.94341147938561032</c:v>
                </c:pt>
                <c:pt idx="945">
                  <c:v>0.94206625321433979</c:v>
                </c:pt>
                <c:pt idx="946">
                  <c:v>0.9682675814751287</c:v>
                </c:pt>
                <c:pt idx="947">
                  <c:v>0.96552678942267756</c:v>
                </c:pt>
                <c:pt idx="948">
                  <c:v>0.96537966537966535</c:v>
                </c:pt>
                <c:pt idx="949">
                  <c:v>0.92883087400681041</c:v>
                </c:pt>
                <c:pt idx="950">
                  <c:v>0.93034482758620696</c:v>
                </c:pt>
                <c:pt idx="951">
                  <c:v>0.92151869429332101</c:v>
                </c:pt>
                <c:pt idx="952">
                  <c:v>0.90505415162454872</c:v>
                </c:pt>
                <c:pt idx="953">
                  <c:v>0.9826201256024536</c:v>
                </c:pt>
                <c:pt idx="954">
                  <c:v>0.95815773630343182</c:v>
                </c:pt>
                <c:pt idx="955">
                  <c:v>0.96685165741712908</c:v>
                </c:pt>
                <c:pt idx="956">
                  <c:v>0.94994817118317776</c:v>
                </c:pt>
                <c:pt idx="957">
                  <c:v>0.95986772884413041</c:v>
                </c:pt>
                <c:pt idx="958">
                  <c:v>0.94400235779546116</c:v>
                </c:pt>
                <c:pt idx="959">
                  <c:v>0.9640062597809077</c:v>
                </c:pt>
                <c:pt idx="960">
                  <c:v>0.94850683784538092</c:v>
                </c:pt>
                <c:pt idx="961">
                  <c:v>0.96283543101401092</c:v>
                </c:pt>
                <c:pt idx="962">
                  <c:v>0.96108310866252489</c:v>
                </c:pt>
                <c:pt idx="963">
                  <c:v>0.97086508292245632</c:v>
                </c:pt>
                <c:pt idx="964">
                  <c:v>0.99383317104836089</c:v>
                </c:pt>
                <c:pt idx="965">
                  <c:v>0.95850573353824331</c:v>
                </c:pt>
                <c:pt idx="966">
                  <c:v>0.93064931876764456</c:v>
                </c:pt>
                <c:pt idx="967">
                  <c:v>0.90732731990609161</c:v>
                </c:pt>
                <c:pt idx="968">
                  <c:v>0.88980396705718601</c:v>
                </c:pt>
                <c:pt idx="969">
                  <c:v>0.8682145886344359</c:v>
                </c:pt>
                <c:pt idx="970">
                  <c:v>0.82664314071460077</c:v>
                </c:pt>
                <c:pt idx="971">
                  <c:v>0.78926068502615743</c:v>
                </c:pt>
                <c:pt idx="972">
                  <c:v>0.82319094987322006</c:v>
                </c:pt>
                <c:pt idx="973">
                  <c:v>0.84705337501447264</c:v>
                </c:pt>
                <c:pt idx="974">
                  <c:v>0.82503431923124926</c:v>
                </c:pt>
                <c:pt idx="975">
                  <c:v>0.85392725980334083</c:v>
                </c:pt>
                <c:pt idx="976">
                  <c:v>0.83412437629305103</c:v>
                </c:pt>
                <c:pt idx="977">
                  <c:v>0.84849981479194969</c:v>
                </c:pt>
                <c:pt idx="978">
                  <c:v>0.83593179049939104</c:v>
                </c:pt>
                <c:pt idx="979">
                  <c:v>0.80626545754328105</c:v>
                </c:pt>
                <c:pt idx="980">
                  <c:v>0.810466377440347</c:v>
                </c:pt>
                <c:pt idx="981">
                  <c:v>0.84573601303639323</c:v>
                </c:pt>
                <c:pt idx="982">
                  <c:v>0.86252834467120187</c:v>
                </c:pt>
                <c:pt idx="983">
                  <c:v>0.81839080459770119</c:v>
                </c:pt>
                <c:pt idx="984">
                  <c:v>0.81526315789473691</c:v>
                </c:pt>
                <c:pt idx="985">
                  <c:v>0.83061002178649235</c:v>
                </c:pt>
                <c:pt idx="986">
                  <c:v>0.81598513011152418</c:v>
                </c:pt>
                <c:pt idx="987">
                  <c:v>0.82490586336740168</c:v>
                </c:pt>
                <c:pt idx="988">
                  <c:v>0.82001102535832404</c:v>
                </c:pt>
                <c:pt idx="989">
                  <c:v>0.8368464275937586</c:v>
                </c:pt>
                <c:pt idx="990">
                  <c:v>0.85925329035723874</c:v>
                </c:pt>
                <c:pt idx="991">
                  <c:v>0.86984924623115578</c:v>
                </c:pt>
                <c:pt idx="992">
                  <c:v>0.87804122113745542</c:v>
                </c:pt>
                <c:pt idx="993">
                  <c:v>0.90885028949545077</c:v>
                </c:pt>
                <c:pt idx="994">
                  <c:v>0.90420998806885966</c:v>
                </c:pt>
                <c:pt idx="995">
                  <c:v>0.9122246510845804</c:v>
                </c:pt>
                <c:pt idx="996">
                  <c:v>0.88413889373582266</c:v>
                </c:pt>
                <c:pt idx="997">
                  <c:v>0.86193902021240154</c:v>
                </c:pt>
                <c:pt idx="998">
                  <c:v>0.90471560525036465</c:v>
                </c:pt>
                <c:pt idx="999">
                  <c:v>0.89933104911078487</c:v>
                </c:pt>
                <c:pt idx="1000">
                  <c:v>0.92703255228809567</c:v>
                </c:pt>
                <c:pt idx="1001">
                  <c:v>0.87806472703497873</c:v>
                </c:pt>
                <c:pt idx="1002">
                  <c:v>0.85902548985607774</c:v>
                </c:pt>
                <c:pt idx="1003">
                  <c:v>0.87057580559957748</c:v>
                </c:pt>
                <c:pt idx="1004">
                  <c:v>0.83954470350651733</c:v>
                </c:pt>
                <c:pt idx="1005">
                  <c:v>0.79934400926104576</c:v>
                </c:pt>
                <c:pt idx="1006">
                  <c:v>0.83984512495600139</c:v>
                </c:pt>
                <c:pt idx="1007">
                  <c:v>0.81553755522827687</c:v>
                </c:pt>
                <c:pt idx="1008">
                  <c:v>0.82831272853909099</c:v>
                </c:pt>
                <c:pt idx="1009">
                  <c:v>0.84850839030453706</c:v>
                </c:pt>
                <c:pt idx="1010">
                  <c:v>0.82943777637397353</c:v>
                </c:pt>
                <c:pt idx="1011">
                  <c:v>0.83140067134574314</c:v>
                </c:pt>
                <c:pt idx="1012">
                  <c:v>0.84395898350423526</c:v>
                </c:pt>
                <c:pt idx="1013">
                  <c:v>0.84418254077017951</c:v>
                </c:pt>
                <c:pt idx="1014">
                  <c:v>0.8680099284567091</c:v>
                </c:pt>
                <c:pt idx="1015">
                  <c:v>0.88371788148925012</c:v>
                </c:pt>
                <c:pt idx="1016">
                  <c:v>0.93775100401606426</c:v>
                </c:pt>
                <c:pt idx="1017">
                  <c:v>0.9401536595228468</c:v>
                </c:pt>
                <c:pt idx="1018">
                  <c:v>0.92802960222016662</c:v>
                </c:pt>
                <c:pt idx="1019">
                  <c:v>0.95870736086175934</c:v>
                </c:pt>
                <c:pt idx="1020">
                  <c:v>0.97084212545559179</c:v>
                </c:pt>
                <c:pt idx="1021">
                  <c:v>0.93380486035545884</c:v>
                </c:pt>
                <c:pt idx="1022">
                  <c:v>0.95993383569196833</c:v>
                </c:pt>
                <c:pt idx="1023">
                  <c:v>0.94577238672850517</c:v>
                </c:pt>
                <c:pt idx="1024">
                  <c:v>0.88598876200833798</c:v>
                </c:pt>
                <c:pt idx="1025">
                  <c:v>0.8805357142857142</c:v>
                </c:pt>
                <c:pt idx="1026">
                  <c:v>0.89445774888812868</c:v>
                </c:pt>
                <c:pt idx="1027">
                  <c:v>0.86126418152350082</c:v>
                </c:pt>
                <c:pt idx="1028">
                  <c:v>0.87421383647798745</c:v>
                </c:pt>
                <c:pt idx="1029">
                  <c:v>0.85865902964959573</c:v>
                </c:pt>
                <c:pt idx="1030">
                  <c:v>0.86322617033276916</c:v>
                </c:pt>
                <c:pt idx="1031">
                  <c:v>0.86047666335650452</c:v>
                </c:pt>
                <c:pt idx="1032">
                  <c:v>0.82493483927019995</c:v>
                </c:pt>
                <c:pt idx="1033">
                  <c:v>0.80057595392368608</c:v>
                </c:pt>
                <c:pt idx="1034">
                  <c:v>0.82749590834697229</c:v>
                </c:pt>
                <c:pt idx="1035">
                  <c:v>0.82782782782782771</c:v>
                </c:pt>
                <c:pt idx="1036">
                  <c:v>0.84202898550724625</c:v>
                </c:pt>
                <c:pt idx="1037">
                  <c:v>0.81100726895119424</c:v>
                </c:pt>
                <c:pt idx="1038">
                  <c:v>0.76946008612123218</c:v>
                </c:pt>
                <c:pt idx="1039">
                  <c:v>0.78240740740740744</c:v>
                </c:pt>
                <c:pt idx="1040">
                  <c:v>0.77444633730834755</c:v>
                </c:pt>
                <c:pt idx="1041">
                  <c:v>0.8086376404494382</c:v>
                </c:pt>
                <c:pt idx="1042">
                  <c:v>0.8269602162997296</c:v>
                </c:pt>
                <c:pt idx="1043">
                  <c:v>0.8070106341079164</c:v>
                </c:pt>
                <c:pt idx="1044">
                  <c:v>0.82729148246389628</c:v>
                </c:pt>
                <c:pt idx="1045">
                  <c:v>0.82611207394569608</c:v>
                </c:pt>
                <c:pt idx="1046">
                  <c:v>0.82971938775510201</c:v>
                </c:pt>
                <c:pt idx="1047">
                  <c:v>0.78761388820487566</c:v>
                </c:pt>
                <c:pt idx="1048">
                  <c:v>0.78474216506430261</c:v>
                </c:pt>
                <c:pt idx="1049">
                  <c:v>0.77101378553129196</c:v>
                </c:pt>
                <c:pt idx="1050">
                  <c:v>0.75310715485387969</c:v>
                </c:pt>
                <c:pt idx="1051">
                  <c:v>0.76928289102202152</c:v>
                </c:pt>
                <c:pt idx="1052">
                  <c:v>0.7817713581905722</c:v>
                </c:pt>
                <c:pt idx="1053">
                  <c:v>0.77384370015948967</c:v>
                </c:pt>
                <c:pt idx="1054">
                  <c:v>0.72574626865671643</c:v>
                </c:pt>
                <c:pt idx="1055">
                  <c:v>0.71173944166070147</c:v>
                </c:pt>
                <c:pt idx="1056">
                  <c:v>0.74346069327284325</c:v>
                </c:pt>
                <c:pt idx="1057">
                  <c:v>0.8104628422425032</c:v>
                </c:pt>
                <c:pt idx="1058">
                  <c:v>0.78167900823695813</c:v>
                </c:pt>
                <c:pt idx="1059">
                  <c:v>0.84256418537057975</c:v>
                </c:pt>
                <c:pt idx="1060">
                  <c:v>0.84119273596891109</c:v>
                </c:pt>
                <c:pt idx="1061">
                  <c:v>0.8604470056849155</c:v>
                </c:pt>
                <c:pt idx="1062">
                  <c:v>0.75820379965457685</c:v>
                </c:pt>
                <c:pt idx="1063">
                  <c:v>0.75982377602501239</c:v>
                </c:pt>
                <c:pt idx="1064">
                  <c:v>0.75579299691040158</c:v>
                </c:pt>
                <c:pt idx="1065">
                  <c:v>0.75029565805034637</c:v>
                </c:pt>
                <c:pt idx="1066">
                  <c:v>0.74510522458381323</c:v>
                </c:pt>
                <c:pt idx="1067">
                  <c:v>0.69715775102395428</c:v>
                </c:pt>
                <c:pt idx="1068">
                  <c:v>0.71376025084418715</c:v>
                </c:pt>
                <c:pt idx="1069">
                  <c:v>0.72726108941944578</c:v>
                </c:pt>
                <c:pt idx="1070">
                  <c:v>0.71711928816387072</c:v>
                </c:pt>
                <c:pt idx="1071">
                  <c:v>0.76516511127063891</c:v>
                </c:pt>
                <c:pt idx="1072">
                  <c:v>0.75</c:v>
                </c:pt>
                <c:pt idx="1073">
                  <c:v>0.7965360541884593</c:v>
                </c:pt>
                <c:pt idx="1074">
                  <c:v>0.84844672408787369</c:v>
                </c:pt>
                <c:pt idx="1075">
                  <c:v>0.84883401920438961</c:v>
                </c:pt>
                <c:pt idx="1076">
                  <c:v>0.83902393765076999</c:v>
                </c:pt>
                <c:pt idx="1077">
                  <c:v>0.8113140311804008</c:v>
                </c:pt>
                <c:pt idx="1078">
                  <c:v>0.87287306864854286</c:v>
                </c:pt>
                <c:pt idx="1079">
                  <c:v>0.86017841655309135</c:v>
                </c:pt>
                <c:pt idx="1080">
                  <c:v>0.82989289774427089</c:v>
                </c:pt>
                <c:pt idx="1081">
                  <c:v>0.85295176385889127</c:v>
                </c:pt>
                <c:pt idx="1082">
                  <c:v>0.85723156825110081</c:v>
                </c:pt>
                <c:pt idx="1083">
                  <c:v>0.7102765167148164</c:v>
                </c:pt>
                <c:pt idx="1084">
                  <c:v>0.70494505494505488</c:v>
                </c:pt>
                <c:pt idx="1085">
                  <c:v>0.73476635514018684</c:v>
                </c:pt>
                <c:pt idx="1086">
                  <c:v>0.73642098784428378</c:v>
                </c:pt>
                <c:pt idx="1087">
                  <c:v>0.70501123892635198</c:v>
                </c:pt>
                <c:pt idx="1088">
                  <c:v>0.70895978486737554</c:v>
                </c:pt>
                <c:pt idx="1089">
                  <c:v>0.70407859481988688</c:v>
                </c:pt>
                <c:pt idx="1090">
                  <c:v>0.68095309456016784</c:v>
                </c:pt>
                <c:pt idx="1091">
                  <c:v>0.73607612650433807</c:v>
                </c:pt>
                <c:pt idx="1092">
                  <c:v>0.78906817851431887</c:v>
                </c:pt>
                <c:pt idx="1093">
                  <c:v>0.79594854354576372</c:v>
                </c:pt>
                <c:pt idx="1094">
                  <c:v>0.81529951430113323</c:v>
                </c:pt>
                <c:pt idx="1095">
                  <c:v>0.88870008496176722</c:v>
                </c:pt>
                <c:pt idx="1096">
                  <c:v>0.8123789318328567</c:v>
                </c:pt>
                <c:pt idx="1097">
                  <c:v>0.76990185387131949</c:v>
                </c:pt>
                <c:pt idx="1098">
                  <c:v>0.71886061014663738</c:v>
                </c:pt>
                <c:pt idx="1099">
                  <c:v>0.72163883628851788</c:v>
                </c:pt>
                <c:pt idx="1100">
                  <c:v>0.69156816390858955</c:v>
                </c:pt>
                <c:pt idx="1101">
                  <c:v>0.7270261105459479</c:v>
                </c:pt>
                <c:pt idx="1102">
                  <c:v>0.74044641006150225</c:v>
                </c:pt>
                <c:pt idx="1103">
                  <c:v>0.75931787352238223</c:v>
                </c:pt>
                <c:pt idx="1104">
                  <c:v>0.74183006535947704</c:v>
                </c:pt>
                <c:pt idx="1105">
                  <c:v>0.78861506421381466</c:v>
                </c:pt>
                <c:pt idx="1106">
                  <c:v>0.74002589874822722</c:v>
                </c:pt>
                <c:pt idx="1107">
                  <c:v>0.77008487385187774</c:v>
                </c:pt>
                <c:pt idx="1108">
                  <c:v>0.76512868073266871</c:v>
                </c:pt>
                <c:pt idx="1109">
                  <c:v>0.93031358885017412</c:v>
                </c:pt>
                <c:pt idx="1110">
                  <c:v>0.9071682044002839</c:v>
                </c:pt>
                <c:pt idx="1111">
                  <c:v>0.91126537906385319</c:v>
                </c:pt>
                <c:pt idx="1112">
                  <c:v>0.93811512078735459</c:v>
                </c:pt>
                <c:pt idx="1113">
                  <c:v>0.89407091363836988</c:v>
                </c:pt>
                <c:pt idx="1114">
                  <c:v>0.87722833669198563</c:v>
                </c:pt>
                <c:pt idx="1115">
                  <c:v>0.81342148760330579</c:v>
                </c:pt>
                <c:pt idx="1116">
                  <c:v>0.84793750000000001</c:v>
                </c:pt>
                <c:pt idx="1117">
                  <c:v>0.78775761304214087</c:v>
                </c:pt>
                <c:pt idx="1118">
                  <c:v>0.7668907927556663</c:v>
                </c:pt>
                <c:pt idx="1119">
                  <c:v>0.76637589214908808</c:v>
                </c:pt>
                <c:pt idx="1120">
                  <c:v>0.76399902700072975</c:v>
                </c:pt>
                <c:pt idx="1121">
                  <c:v>0.80961779147010693</c:v>
                </c:pt>
                <c:pt idx="1122">
                  <c:v>0.77727156385973895</c:v>
                </c:pt>
                <c:pt idx="1123">
                  <c:v>0.81947958077340088</c:v>
                </c:pt>
                <c:pt idx="1124">
                  <c:v>0.79756097560975614</c:v>
                </c:pt>
                <c:pt idx="1125">
                  <c:v>0.75512915913681311</c:v>
                </c:pt>
                <c:pt idx="1126">
                  <c:v>0.7692425479787669</c:v>
                </c:pt>
                <c:pt idx="1127">
                  <c:v>0.76356160050608879</c:v>
                </c:pt>
                <c:pt idx="1128">
                  <c:v>0.76998150811588251</c:v>
                </c:pt>
                <c:pt idx="1129">
                  <c:v>0.73921409763013968</c:v>
                </c:pt>
                <c:pt idx="1130">
                  <c:v>0.76299495291118158</c:v>
                </c:pt>
                <c:pt idx="1131">
                  <c:v>0.77005920783993465</c:v>
                </c:pt>
                <c:pt idx="1132">
                  <c:v>0.7605912831453826</c:v>
                </c:pt>
                <c:pt idx="1133">
                  <c:v>0.78732902735562316</c:v>
                </c:pt>
                <c:pt idx="1134">
                  <c:v>0.80295481131666735</c:v>
                </c:pt>
                <c:pt idx="1135">
                  <c:v>0.82311002362470465</c:v>
                </c:pt>
                <c:pt idx="1136">
                  <c:v>0.92820512820512813</c:v>
                </c:pt>
                <c:pt idx="1137">
                  <c:v>0.93116517911725161</c:v>
                </c:pt>
                <c:pt idx="1138">
                  <c:v>0.92382746786891867</c:v>
                </c:pt>
                <c:pt idx="1139">
                  <c:v>0.86650873935591255</c:v>
                </c:pt>
                <c:pt idx="1140">
                  <c:v>0.86609408549677924</c:v>
                </c:pt>
                <c:pt idx="1141">
                  <c:v>0.86877421140011069</c:v>
                </c:pt>
                <c:pt idx="1142">
                  <c:v>0.90808932268559595</c:v>
                </c:pt>
                <c:pt idx="1143">
                  <c:v>0.89889705882352933</c:v>
                </c:pt>
                <c:pt idx="1144">
                  <c:v>0.85131239569109396</c:v>
                </c:pt>
                <c:pt idx="1145">
                  <c:v>0.86095138525875592</c:v>
                </c:pt>
                <c:pt idx="1146">
                  <c:v>0.83907964097449783</c:v>
                </c:pt>
                <c:pt idx="1147">
                  <c:v>0.82910333286849824</c:v>
                </c:pt>
                <c:pt idx="1148">
                  <c:v>0.81711614527148513</c:v>
                </c:pt>
                <c:pt idx="1149">
                  <c:v>0.8350357862552984</c:v>
                </c:pt>
                <c:pt idx="1150">
                  <c:v>0.87616214206024545</c:v>
                </c:pt>
                <c:pt idx="1151">
                  <c:v>0.89682891322235581</c:v>
                </c:pt>
                <c:pt idx="1152">
                  <c:v>0.88033635187580861</c:v>
                </c:pt>
                <c:pt idx="1153">
                  <c:v>0.87352959482168413</c:v>
                </c:pt>
                <c:pt idx="1154">
                  <c:v>0.89268644012309295</c:v>
                </c:pt>
                <c:pt idx="1155">
                  <c:v>0.88397689267254476</c:v>
                </c:pt>
                <c:pt idx="1156">
                  <c:v>0.88438711240310075</c:v>
                </c:pt>
                <c:pt idx="1157">
                  <c:v>0.86319280566362644</c:v>
                </c:pt>
                <c:pt idx="1158">
                  <c:v>0.82337975361542581</c:v>
                </c:pt>
                <c:pt idx="1159">
                  <c:v>0.80598232494901423</c:v>
                </c:pt>
                <c:pt idx="1160">
                  <c:v>0.80668989547038317</c:v>
                </c:pt>
                <c:pt idx="1161">
                  <c:v>0.82300378869111446</c:v>
                </c:pt>
                <c:pt idx="1162">
                  <c:v>0.82591918456498004</c:v>
                </c:pt>
                <c:pt idx="1163">
                  <c:v>0.83046107331821617</c:v>
                </c:pt>
                <c:pt idx="1164">
                  <c:v>0.82276410675786193</c:v>
                </c:pt>
                <c:pt idx="1165">
                  <c:v>0.82992964961409743</c:v>
                </c:pt>
                <c:pt idx="1166">
                  <c:v>0.8258541214750541</c:v>
                </c:pt>
                <c:pt idx="1167">
                  <c:v>0.83995732195252071</c:v>
                </c:pt>
                <c:pt idx="1168">
                  <c:v>0.84284312351044433</c:v>
                </c:pt>
                <c:pt idx="1169">
                  <c:v>0.87319410135489184</c:v>
                </c:pt>
                <c:pt idx="1170">
                  <c:v>0.89336290735369395</c:v>
                </c:pt>
                <c:pt idx="1171">
                  <c:v>0.88295804309087977</c:v>
                </c:pt>
                <c:pt idx="1172">
                  <c:v>0.87787194935157775</c:v>
                </c:pt>
                <c:pt idx="1173">
                  <c:v>0.8926840017628912</c:v>
                </c:pt>
                <c:pt idx="1174">
                  <c:v>0.92082598318978937</c:v>
                </c:pt>
                <c:pt idx="1175">
                  <c:v>0.88165243966698281</c:v>
                </c:pt>
                <c:pt idx="1176">
                  <c:v>0.90350216531726601</c:v>
                </c:pt>
                <c:pt idx="1177">
                  <c:v>0.97170073060205309</c:v>
                </c:pt>
                <c:pt idx="1178">
                  <c:v>0.95478965203735844</c:v>
                </c:pt>
                <c:pt idx="1179">
                  <c:v>0.90255160253085787</c:v>
                </c:pt>
                <c:pt idx="1180">
                  <c:v>0.90719546742209634</c:v>
                </c:pt>
                <c:pt idx="1181">
                  <c:v>0.92371802291931937</c:v>
                </c:pt>
                <c:pt idx="1182">
                  <c:v>0.94163882884653172</c:v>
                </c:pt>
                <c:pt idx="1183">
                  <c:v>0.97071226387845866</c:v>
                </c:pt>
                <c:pt idx="1184">
                  <c:v>1.0180565454977428</c:v>
                </c:pt>
                <c:pt idx="1185">
                  <c:v>1.0550976138828634</c:v>
                </c:pt>
                <c:pt idx="1186">
                  <c:v>0.98419532399585818</c:v>
                </c:pt>
                <c:pt idx="1187">
                  <c:v>0.98230907408415435</c:v>
                </c:pt>
                <c:pt idx="1188">
                  <c:v>0.91934005499541693</c:v>
                </c:pt>
                <c:pt idx="1189">
                  <c:v>0.9377950746459105</c:v>
                </c:pt>
                <c:pt idx="1190">
                  <c:v>0.98658990381239919</c:v>
                </c:pt>
                <c:pt idx="1191">
                  <c:v>0.99845679012345678</c:v>
                </c:pt>
                <c:pt idx="1192">
                  <c:v>1.0187627107524766</c:v>
                </c:pt>
                <c:pt idx="1193">
                  <c:v>1.0224776314832327</c:v>
                </c:pt>
                <c:pt idx="1194">
                  <c:v>1.0469117766415064</c:v>
                </c:pt>
                <c:pt idx="1195">
                  <c:v>1.0259946949602121</c:v>
                </c:pt>
                <c:pt idx="1196">
                  <c:v>0.94985471149854706</c:v>
                </c:pt>
                <c:pt idx="1197">
                  <c:v>0.93076787910736236</c:v>
                </c:pt>
                <c:pt idx="1198">
                  <c:v>0.89399072753209696</c:v>
                </c:pt>
                <c:pt idx="1199">
                  <c:v>0.86482545672870748</c:v>
                </c:pt>
                <c:pt idx="1200">
                  <c:v>0.90750301152985724</c:v>
                </c:pt>
                <c:pt idx="1201">
                  <c:v>0.98626875148821325</c:v>
                </c:pt>
                <c:pt idx="1202">
                  <c:v>0.97420298783305093</c:v>
                </c:pt>
                <c:pt idx="1203">
                  <c:v>0.99821109123434704</c:v>
                </c:pt>
                <c:pt idx="1204">
                  <c:v>1.004719366256531</c:v>
                </c:pt>
                <c:pt idx="1205">
                  <c:v>1.0227750525578136</c:v>
                </c:pt>
                <c:pt idx="1206">
                  <c:v>1.0108422239569781</c:v>
                </c:pt>
                <c:pt idx="1207">
                  <c:v>1.0013279036827196</c:v>
                </c:pt>
                <c:pt idx="1208">
                  <c:v>1.0123826144768553</c:v>
                </c:pt>
                <c:pt idx="1209">
                  <c:v>1.0428029489657147</c:v>
                </c:pt>
                <c:pt idx="1210">
                  <c:v>1.0367061276152185</c:v>
                </c:pt>
                <c:pt idx="1211">
                  <c:v>1.0510324098274961</c:v>
                </c:pt>
                <c:pt idx="1212">
                  <c:v>1.0333831265831006</c:v>
                </c:pt>
                <c:pt idx="1213">
                  <c:v>1.0656421667477922</c:v>
                </c:pt>
                <c:pt idx="1214">
                  <c:v>1.0580984646435523</c:v>
                </c:pt>
                <c:pt idx="1215">
                  <c:v>1.0355962544753512</c:v>
                </c:pt>
                <c:pt idx="1216">
                  <c:v>1.0529351635514019</c:v>
                </c:pt>
                <c:pt idx="1217">
                  <c:v>1.0578265929589759</c:v>
                </c:pt>
                <c:pt idx="1218">
                  <c:v>1.0696828629618853</c:v>
                </c:pt>
                <c:pt idx="1219">
                  <c:v>1.056896551724138</c:v>
                </c:pt>
                <c:pt idx="1220">
                  <c:v>1.0410076157000585</c:v>
                </c:pt>
                <c:pt idx="1221">
                  <c:v>1.0253745561617735</c:v>
                </c:pt>
                <c:pt idx="1222">
                  <c:v>1.0489098408956983</c:v>
                </c:pt>
                <c:pt idx="1223">
                  <c:v>1.037973647598003</c:v>
                </c:pt>
                <c:pt idx="1224">
                  <c:v>1.0324744376278119</c:v>
                </c:pt>
                <c:pt idx="1225">
                  <c:v>1.0497644539614561</c:v>
                </c:pt>
                <c:pt idx="1226">
                  <c:v>1.027856167501138</c:v>
                </c:pt>
                <c:pt idx="1227">
                  <c:v>1.0472031403336606</c:v>
                </c:pt>
                <c:pt idx="1228">
                  <c:v>1.0228477778848932</c:v>
                </c:pt>
              </c:numCache>
            </c:numRef>
          </c:val>
          <c:smooth val="0"/>
          <c:extLst>
            <c:ext xmlns:c16="http://schemas.microsoft.com/office/drawing/2014/chart" uri="{C3380CC4-5D6E-409C-BE32-E72D297353CC}">
              <c16:uniqueId val="{00000000-163C-445A-AC35-4CCA9801E75D}"/>
            </c:ext>
          </c:extLst>
        </c:ser>
        <c:dLbls>
          <c:showLegendKey val="0"/>
          <c:showVal val="0"/>
          <c:showCatName val="0"/>
          <c:showSerName val="0"/>
          <c:showPercent val="0"/>
          <c:showBubbleSize val="0"/>
        </c:dLbls>
        <c:smooth val="0"/>
        <c:axId val="669907200"/>
        <c:axId val="675299328"/>
      </c:lineChart>
      <c:dateAx>
        <c:axId val="669907200"/>
        <c:scaling>
          <c:orientation val="minMax"/>
          <c:min val="40265"/>
        </c:scaling>
        <c:delete val="0"/>
        <c:axPos val="b"/>
        <c:numFmt formatCode="m/d/yyyy" sourceLinked="1"/>
        <c:majorTickMark val="out"/>
        <c:minorTickMark val="none"/>
        <c:tickLblPos val="nextTo"/>
        <c:crossAx val="675299328"/>
        <c:crosses val="autoZero"/>
        <c:auto val="1"/>
        <c:lblOffset val="100"/>
        <c:baseTimeUnit val="days"/>
      </c:dateAx>
      <c:valAx>
        <c:axId val="675299328"/>
        <c:scaling>
          <c:orientation val="minMax"/>
          <c:max val="1.3"/>
          <c:min val="0.5"/>
        </c:scaling>
        <c:delete val="0"/>
        <c:axPos val="l"/>
        <c:majorGridlines/>
        <c:numFmt formatCode="General" sourceLinked="1"/>
        <c:majorTickMark val="out"/>
        <c:minorTickMark val="none"/>
        <c:tickLblPos val="nextTo"/>
        <c:crossAx val="669907200"/>
        <c:crosses val="autoZero"/>
        <c:crossBetween val="between"/>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SUPV/GGAL</a:t>
            </a:r>
          </a:p>
        </c:rich>
      </c:tx>
      <c:overlay val="0"/>
    </c:title>
    <c:autoTitleDeleted val="0"/>
    <c:plotArea>
      <c:layout/>
      <c:lineChart>
        <c:grouping val="standard"/>
        <c:varyColors val="0"/>
        <c:ser>
          <c:idx val="0"/>
          <c:order val="0"/>
          <c:spPr>
            <a:ln w="12700"/>
          </c:spPr>
          <c:marker>
            <c:symbol val="none"/>
          </c:marker>
          <c:trendline>
            <c:trendlineType val="linear"/>
            <c:dispRSqr val="1"/>
            <c:dispEq val="1"/>
            <c:trendlineLbl>
              <c:layout>
                <c:manualLayout>
                  <c:x val="-0.17287795275590551"/>
                  <c:y val="4.7330489938757658E-2"/>
                </c:manualLayout>
              </c:layout>
              <c:numFmt formatCode="General" sourceLinked="0"/>
            </c:trendlineLbl>
          </c:trendline>
          <c:cat>
            <c:numRef>
              <c:f>PBV!$A$764:$A$10735</c:f>
              <c:numCache>
                <c:formatCode>m/d/yyyy</c:formatCode>
                <c:ptCount val="9972"/>
                <c:pt idx="0">
                  <c:v>42510</c:v>
                </c:pt>
                <c:pt idx="1">
                  <c:v>42517</c:v>
                </c:pt>
                <c:pt idx="2">
                  <c:v>42524</c:v>
                </c:pt>
                <c:pt idx="3">
                  <c:v>42531</c:v>
                </c:pt>
                <c:pt idx="4">
                  <c:v>42538</c:v>
                </c:pt>
                <c:pt idx="5">
                  <c:v>42545</c:v>
                </c:pt>
                <c:pt idx="6">
                  <c:v>42552</c:v>
                </c:pt>
                <c:pt idx="7">
                  <c:v>42559</c:v>
                </c:pt>
                <c:pt idx="8">
                  <c:v>42566</c:v>
                </c:pt>
                <c:pt idx="9">
                  <c:v>42573</c:v>
                </c:pt>
                <c:pt idx="10">
                  <c:v>42580</c:v>
                </c:pt>
                <c:pt idx="11">
                  <c:v>42587</c:v>
                </c:pt>
                <c:pt idx="12">
                  <c:v>42594</c:v>
                </c:pt>
                <c:pt idx="13">
                  <c:v>42601</c:v>
                </c:pt>
                <c:pt idx="14">
                  <c:v>42608</c:v>
                </c:pt>
                <c:pt idx="15">
                  <c:v>42615</c:v>
                </c:pt>
                <c:pt idx="16">
                  <c:v>42622</c:v>
                </c:pt>
                <c:pt idx="17">
                  <c:v>42629</c:v>
                </c:pt>
                <c:pt idx="18">
                  <c:v>42636</c:v>
                </c:pt>
                <c:pt idx="19">
                  <c:v>42643</c:v>
                </c:pt>
                <c:pt idx="20">
                  <c:v>42650</c:v>
                </c:pt>
                <c:pt idx="21">
                  <c:v>42657</c:v>
                </c:pt>
                <c:pt idx="22">
                  <c:v>42664</c:v>
                </c:pt>
                <c:pt idx="23">
                  <c:v>42671</c:v>
                </c:pt>
                <c:pt idx="24">
                  <c:v>42678</c:v>
                </c:pt>
                <c:pt idx="25">
                  <c:v>42685</c:v>
                </c:pt>
                <c:pt idx="26">
                  <c:v>42692</c:v>
                </c:pt>
                <c:pt idx="27">
                  <c:v>42699</c:v>
                </c:pt>
                <c:pt idx="28">
                  <c:v>42706</c:v>
                </c:pt>
                <c:pt idx="29">
                  <c:v>42713</c:v>
                </c:pt>
                <c:pt idx="30">
                  <c:v>42720</c:v>
                </c:pt>
                <c:pt idx="31">
                  <c:v>42727</c:v>
                </c:pt>
                <c:pt idx="32">
                  <c:v>42734</c:v>
                </c:pt>
                <c:pt idx="33">
                  <c:v>42741</c:v>
                </c:pt>
                <c:pt idx="34">
                  <c:v>42748</c:v>
                </c:pt>
                <c:pt idx="35">
                  <c:v>42755</c:v>
                </c:pt>
                <c:pt idx="36">
                  <c:v>42762</c:v>
                </c:pt>
                <c:pt idx="37">
                  <c:v>42769</c:v>
                </c:pt>
                <c:pt idx="38">
                  <c:v>42776</c:v>
                </c:pt>
                <c:pt idx="39">
                  <c:v>42783</c:v>
                </c:pt>
                <c:pt idx="40">
                  <c:v>42790</c:v>
                </c:pt>
                <c:pt idx="41">
                  <c:v>42797</c:v>
                </c:pt>
                <c:pt idx="42">
                  <c:v>42804</c:v>
                </c:pt>
                <c:pt idx="43">
                  <c:v>42811</c:v>
                </c:pt>
                <c:pt idx="44">
                  <c:v>42818</c:v>
                </c:pt>
                <c:pt idx="45">
                  <c:v>42825</c:v>
                </c:pt>
                <c:pt idx="46">
                  <c:v>42832</c:v>
                </c:pt>
                <c:pt idx="47">
                  <c:v>42839</c:v>
                </c:pt>
                <c:pt idx="48">
                  <c:v>42846</c:v>
                </c:pt>
                <c:pt idx="49">
                  <c:v>42853</c:v>
                </c:pt>
                <c:pt idx="50">
                  <c:v>42860</c:v>
                </c:pt>
                <c:pt idx="51">
                  <c:v>42867</c:v>
                </c:pt>
                <c:pt idx="52">
                  <c:v>42874</c:v>
                </c:pt>
                <c:pt idx="53">
                  <c:v>42881</c:v>
                </c:pt>
                <c:pt idx="54">
                  <c:v>42888</c:v>
                </c:pt>
                <c:pt idx="55">
                  <c:v>42895</c:v>
                </c:pt>
                <c:pt idx="56">
                  <c:v>42902</c:v>
                </c:pt>
                <c:pt idx="57">
                  <c:v>42909</c:v>
                </c:pt>
                <c:pt idx="58">
                  <c:v>42916</c:v>
                </c:pt>
                <c:pt idx="59">
                  <c:v>42923</c:v>
                </c:pt>
                <c:pt idx="60">
                  <c:v>42930</c:v>
                </c:pt>
                <c:pt idx="61">
                  <c:v>42937</c:v>
                </c:pt>
                <c:pt idx="62">
                  <c:v>42944</c:v>
                </c:pt>
                <c:pt idx="63">
                  <c:v>42951</c:v>
                </c:pt>
                <c:pt idx="64">
                  <c:v>42958</c:v>
                </c:pt>
                <c:pt idx="65">
                  <c:v>42965</c:v>
                </c:pt>
                <c:pt idx="66">
                  <c:v>42972</c:v>
                </c:pt>
                <c:pt idx="67">
                  <c:v>42979</c:v>
                </c:pt>
                <c:pt idx="68">
                  <c:v>42986</c:v>
                </c:pt>
                <c:pt idx="69">
                  <c:v>42993</c:v>
                </c:pt>
                <c:pt idx="70">
                  <c:v>43000</c:v>
                </c:pt>
                <c:pt idx="71">
                  <c:v>43007</c:v>
                </c:pt>
                <c:pt idx="72">
                  <c:v>43014</c:v>
                </c:pt>
                <c:pt idx="73">
                  <c:v>43021</c:v>
                </c:pt>
                <c:pt idx="74">
                  <c:v>43028</c:v>
                </c:pt>
                <c:pt idx="75">
                  <c:v>43035</c:v>
                </c:pt>
                <c:pt idx="76">
                  <c:v>43042</c:v>
                </c:pt>
                <c:pt idx="77">
                  <c:v>43049</c:v>
                </c:pt>
                <c:pt idx="78">
                  <c:v>43056</c:v>
                </c:pt>
                <c:pt idx="79">
                  <c:v>43063</c:v>
                </c:pt>
                <c:pt idx="80">
                  <c:v>43070</c:v>
                </c:pt>
                <c:pt idx="81">
                  <c:v>43077</c:v>
                </c:pt>
                <c:pt idx="82">
                  <c:v>43084</c:v>
                </c:pt>
                <c:pt idx="83">
                  <c:v>43091</c:v>
                </c:pt>
                <c:pt idx="84">
                  <c:v>43098</c:v>
                </c:pt>
                <c:pt idx="85">
                  <c:v>43105</c:v>
                </c:pt>
                <c:pt idx="86">
                  <c:v>43112</c:v>
                </c:pt>
                <c:pt idx="87">
                  <c:v>43119</c:v>
                </c:pt>
                <c:pt idx="88">
                  <c:v>43126</c:v>
                </c:pt>
                <c:pt idx="89">
                  <c:v>43133</c:v>
                </c:pt>
                <c:pt idx="90">
                  <c:v>43140</c:v>
                </c:pt>
                <c:pt idx="91">
                  <c:v>43147</c:v>
                </c:pt>
                <c:pt idx="92">
                  <c:v>43154</c:v>
                </c:pt>
                <c:pt idx="93">
                  <c:v>43161</c:v>
                </c:pt>
                <c:pt idx="94">
                  <c:v>43168</c:v>
                </c:pt>
                <c:pt idx="95">
                  <c:v>43175</c:v>
                </c:pt>
                <c:pt idx="96">
                  <c:v>43182</c:v>
                </c:pt>
                <c:pt idx="97">
                  <c:v>43189</c:v>
                </c:pt>
                <c:pt idx="98">
                  <c:v>43196</c:v>
                </c:pt>
                <c:pt idx="99">
                  <c:v>43203</c:v>
                </c:pt>
                <c:pt idx="100">
                  <c:v>43210</c:v>
                </c:pt>
                <c:pt idx="101">
                  <c:v>43217</c:v>
                </c:pt>
                <c:pt idx="102">
                  <c:v>43224</c:v>
                </c:pt>
                <c:pt idx="103">
                  <c:v>43231</c:v>
                </c:pt>
                <c:pt idx="104">
                  <c:v>43238</c:v>
                </c:pt>
                <c:pt idx="105">
                  <c:v>43245</c:v>
                </c:pt>
                <c:pt idx="106">
                  <c:v>43252</c:v>
                </c:pt>
                <c:pt idx="107">
                  <c:v>43259</c:v>
                </c:pt>
                <c:pt idx="108">
                  <c:v>43266</c:v>
                </c:pt>
                <c:pt idx="109">
                  <c:v>43273</c:v>
                </c:pt>
                <c:pt idx="110">
                  <c:v>43280</c:v>
                </c:pt>
                <c:pt idx="111">
                  <c:v>43287</c:v>
                </c:pt>
                <c:pt idx="112">
                  <c:v>43294</c:v>
                </c:pt>
                <c:pt idx="113">
                  <c:v>43301</c:v>
                </c:pt>
                <c:pt idx="114">
                  <c:v>43308</c:v>
                </c:pt>
                <c:pt idx="115">
                  <c:v>43315</c:v>
                </c:pt>
                <c:pt idx="116">
                  <c:v>43322</c:v>
                </c:pt>
                <c:pt idx="117">
                  <c:v>43329</c:v>
                </c:pt>
                <c:pt idx="118">
                  <c:v>43336</c:v>
                </c:pt>
                <c:pt idx="119">
                  <c:v>43343</c:v>
                </c:pt>
                <c:pt idx="120">
                  <c:v>43350</c:v>
                </c:pt>
                <c:pt idx="121">
                  <c:v>43357</c:v>
                </c:pt>
                <c:pt idx="122">
                  <c:v>43364</c:v>
                </c:pt>
                <c:pt idx="123">
                  <c:v>43371</c:v>
                </c:pt>
                <c:pt idx="124">
                  <c:v>43378</c:v>
                </c:pt>
                <c:pt idx="125">
                  <c:v>43385</c:v>
                </c:pt>
                <c:pt idx="126">
                  <c:v>43392</c:v>
                </c:pt>
                <c:pt idx="127">
                  <c:v>43399</c:v>
                </c:pt>
                <c:pt idx="128">
                  <c:v>43406</c:v>
                </c:pt>
                <c:pt idx="129">
                  <c:v>43413</c:v>
                </c:pt>
                <c:pt idx="130">
                  <c:v>43420</c:v>
                </c:pt>
                <c:pt idx="131">
                  <c:v>43427</c:v>
                </c:pt>
                <c:pt idx="132">
                  <c:v>43434</c:v>
                </c:pt>
                <c:pt idx="133">
                  <c:v>43441</c:v>
                </c:pt>
                <c:pt idx="134">
                  <c:v>43448</c:v>
                </c:pt>
                <c:pt idx="135">
                  <c:v>43455</c:v>
                </c:pt>
                <c:pt idx="136">
                  <c:v>43462</c:v>
                </c:pt>
                <c:pt idx="137">
                  <c:v>43469</c:v>
                </c:pt>
                <c:pt idx="138">
                  <c:v>43476</c:v>
                </c:pt>
                <c:pt idx="139">
                  <c:v>43483</c:v>
                </c:pt>
                <c:pt idx="140">
                  <c:v>43490</c:v>
                </c:pt>
                <c:pt idx="141">
                  <c:v>43497</c:v>
                </c:pt>
                <c:pt idx="142">
                  <c:v>43504</c:v>
                </c:pt>
                <c:pt idx="143">
                  <c:v>43511</c:v>
                </c:pt>
                <c:pt idx="144">
                  <c:v>43518</c:v>
                </c:pt>
                <c:pt idx="145">
                  <c:v>43525</c:v>
                </c:pt>
                <c:pt idx="146">
                  <c:v>43532</c:v>
                </c:pt>
                <c:pt idx="147">
                  <c:v>43539</c:v>
                </c:pt>
                <c:pt idx="148">
                  <c:v>43546</c:v>
                </c:pt>
                <c:pt idx="149">
                  <c:v>43553</c:v>
                </c:pt>
                <c:pt idx="150">
                  <c:v>43560</c:v>
                </c:pt>
                <c:pt idx="151">
                  <c:v>43567</c:v>
                </c:pt>
                <c:pt idx="152">
                  <c:v>43574</c:v>
                </c:pt>
                <c:pt idx="153">
                  <c:v>43581</c:v>
                </c:pt>
                <c:pt idx="154">
                  <c:v>43588</c:v>
                </c:pt>
                <c:pt idx="155">
                  <c:v>43595</c:v>
                </c:pt>
                <c:pt idx="156">
                  <c:v>43602</c:v>
                </c:pt>
                <c:pt idx="157">
                  <c:v>43609</c:v>
                </c:pt>
                <c:pt idx="158">
                  <c:v>43616</c:v>
                </c:pt>
                <c:pt idx="159">
                  <c:v>43623</c:v>
                </c:pt>
                <c:pt idx="160">
                  <c:v>43630</c:v>
                </c:pt>
                <c:pt idx="161">
                  <c:v>43637</c:v>
                </c:pt>
                <c:pt idx="162">
                  <c:v>43644</c:v>
                </c:pt>
                <c:pt idx="163">
                  <c:v>43651</c:v>
                </c:pt>
                <c:pt idx="164">
                  <c:v>43658</c:v>
                </c:pt>
                <c:pt idx="165">
                  <c:v>43665</c:v>
                </c:pt>
                <c:pt idx="166">
                  <c:v>43672</c:v>
                </c:pt>
                <c:pt idx="167">
                  <c:v>43679</c:v>
                </c:pt>
                <c:pt idx="168">
                  <c:v>43686</c:v>
                </c:pt>
                <c:pt idx="169">
                  <c:v>43693</c:v>
                </c:pt>
                <c:pt idx="170">
                  <c:v>43700</c:v>
                </c:pt>
                <c:pt idx="171">
                  <c:v>43707</c:v>
                </c:pt>
                <c:pt idx="172">
                  <c:v>43714</c:v>
                </c:pt>
                <c:pt idx="173">
                  <c:v>43721</c:v>
                </c:pt>
                <c:pt idx="174">
                  <c:v>43728</c:v>
                </c:pt>
                <c:pt idx="175">
                  <c:v>43735</c:v>
                </c:pt>
                <c:pt idx="176">
                  <c:v>43742</c:v>
                </c:pt>
                <c:pt idx="177">
                  <c:v>43749</c:v>
                </c:pt>
                <c:pt idx="178">
                  <c:v>43756</c:v>
                </c:pt>
                <c:pt idx="179">
                  <c:v>43763</c:v>
                </c:pt>
                <c:pt idx="180">
                  <c:v>43770</c:v>
                </c:pt>
                <c:pt idx="181">
                  <c:v>43777</c:v>
                </c:pt>
                <c:pt idx="182">
                  <c:v>43784</c:v>
                </c:pt>
                <c:pt idx="183">
                  <c:v>43791</c:v>
                </c:pt>
                <c:pt idx="184">
                  <c:v>43798</c:v>
                </c:pt>
                <c:pt idx="185">
                  <c:v>43805</c:v>
                </c:pt>
                <c:pt idx="186">
                  <c:v>43812</c:v>
                </c:pt>
                <c:pt idx="187">
                  <c:v>43819</c:v>
                </c:pt>
                <c:pt idx="188">
                  <c:v>43826</c:v>
                </c:pt>
                <c:pt idx="189">
                  <c:v>43833</c:v>
                </c:pt>
                <c:pt idx="190">
                  <c:v>43840</c:v>
                </c:pt>
                <c:pt idx="191">
                  <c:v>43847</c:v>
                </c:pt>
                <c:pt idx="192">
                  <c:v>43854</c:v>
                </c:pt>
                <c:pt idx="193">
                  <c:v>43861</c:v>
                </c:pt>
                <c:pt idx="194">
                  <c:v>43868</c:v>
                </c:pt>
                <c:pt idx="195">
                  <c:v>43875</c:v>
                </c:pt>
                <c:pt idx="196">
                  <c:v>43882</c:v>
                </c:pt>
                <c:pt idx="197">
                  <c:v>43889</c:v>
                </c:pt>
                <c:pt idx="198">
                  <c:v>43896</c:v>
                </c:pt>
                <c:pt idx="199">
                  <c:v>43903</c:v>
                </c:pt>
                <c:pt idx="200">
                  <c:v>43910</c:v>
                </c:pt>
                <c:pt idx="201">
                  <c:v>43917</c:v>
                </c:pt>
                <c:pt idx="202">
                  <c:v>43924</c:v>
                </c:pt>
                <c:pt idx="203">
                  <c:v>43931</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44190</c:v>
                </c:pt>
                <c:pt idx="241">
                  <c:v>44197</c:v>
                </c:pt>
                <c:pt idx="242">
                  <c:v>44204</c:v>
                </c:pt>
                <c:pt idx="243">
                  <c:v>44211</c:v>
                </c:pt>
                <c:pt idx="244">
                  <c:v>44218</c:v>
                </c:pt>
                <c:pt idx="245">
                  <c:v>44225</c:v>
                </c:pt>
                <c:pt idx="246">
                  <c:v>44232</c:v>
                </c:pt>
                <c:pt idx="247">
                  <c:v>44239</c:v>
                </c:pt>
                <c:pt idx="248">
                  <c:v>44246</c:v>
                </c:pt>
                <c:pt idx="249">
                  <c:v>44253</c:v>
                </c:pt>
                <c:pt idx="250">
                  <c:v>44260</c:v>
                </c:pt>
                <c:pt idx="251">
                  <c:v>44267</c:v>
                </c:pt>
                <c:pt idx="252">
                  <c:v>44274</c:v>
                </c:pt>
                <c:pt idx="253">
                  <c:v>44281</c:v>
                </c:pt>
                <c:pt idx="254">
                  <c:v>44288</c:v>
                </c:pt>
                <c:pt idx="255">
                  <c:v>44295</c:v>
                </c:pt>
                <c:pt idx="256">
                  <c:v>44302</c:v>
                </c:pt>
                <c:pt idx="257">
                  <c:v>44309</c:v>
                </c:pt>
                <c:pt idx="258">
                  <c:v>44316</c:v>
                </c:pt>
                <c:pt idx="259">
                  <c:v>44323</c:v>
                </c:pt>
                <c:pt idx="260">
                  <c:v>44330</c:v>
                </c:pt>
                <c:pt idx="261">
                  <c:v>44337</c:v>
                </c:pt>
                <c:pt idx="262">
                  <c:v>44344</c:v>
                </c:pt>
                <c:pt idx="263">
                  <c:v>44351</c:v>
                </c:pt>
                <c:pt idx="264">
                  <c:v>44358</c:v>
                </c:pt>
                <c:pt idx="265">
                  <c:v>44365</c:v>
                </c:pt>
                <c:pt idx="266">
                  <c:v>44372</c:v>
                </c:pt>
                <c:pt idx="267">
                  <c:v>44379</c:v>
                </c:pt>
                <c:pt idx="268">
                  <c:v>44386</c:v>
                </c:pt>
                <c:pt idx="269">
                  <c:v>44393</c:v>
                </c:pt>
                <c:pt idx="270">
                  <c:v>44400</c:v>
                </c:pt>
                <c:pt idx="271">
                  <c:v>44407</c:v>
                </c:pt>
                <c:pt idx="272">
                  <c:v>44414</c:v>
                </c:pt>
                <c:pt idx="273">
                  <c:v>44421</c:v>
                </c:pt>
                <c:pt idx="274">
                  <c:v>44428</c:v>
                </c:pt>
                <c:pt idx="275">
                  <c:v>44435</c:v>
                </c:pt>
                <c:pt idx="276">
                  <c:v>44442</c:v>
                </c:pt>
                <c:pt idx="277">
                  <c:v>44449</c:v>
                </c:pt>
                <c:pt idx="278">
                  <c:v>44456</c:v>
                </c:pt>
                <c:pt idx="279">
                  <c:v>44463</c:v>
                </c:pt>
                <c:pt idx="280">
                  <c:v>44470</c:v>
                </c:pt>
                <c:pt idx="281">
                  <c:v>44477</c:v>
                </c:pt>
                <c:pt idx="282">
                  <c:v>44484</c:v>
                </c:pt>
                <c:pt idx="283">
                  <c:v>44491</c:v>
                </c:pt>
                <c:pt idx="284">
                  <c:v>44498</c:v>
                </c:pt>
                <c:pt idx="285">
                  <c:v>44505</c:v>
                </c:pt>
                <c:pt idx="286">
                  <c:v>44512</c:v>
                </c:pt>
                <c:pt idx="287">
                  <c:v>44519</c:v>
                </c:pt>
                <c:pt idx="288">
                  <c:v>44526</c:v>
                </c:pt>
                <c:pt idx="289">
                  <c:v>44533</c:v>
                </c:pt>
                <c:pt idx="290">
                  <c:v>44540</c:v>
                </c:pt>
                <c:pt idx="291">
                  <c:v>44547</c:v>
                </c:pt>
                <c:pt idx="292">
                  <c:v>44554</c:v>
                </c:pt>
                <c:pt idx="293">
                  <c:v>44561</c:v>
                </c:pt>
                <c:pt idx="294">
                  <c:v>44568</c:v>
                </c:pt>
                <c:pt idx="295">
                  <c:v>44575</c:v>
                </c:pt>
                <c:pt idx="296">
                  <c:v>44582</c:v>
                </c:pt>
                <c:pt idx="297">
                  <c:v>44589</c:v>
                </c:pt>
                <c:pt idx="298">
                  <c:v>44596</c:v>
                </c:pt>
                <c:pt idx="299">
                  <c:v>44603</c:v>
                </c:pt>
                <c:pt idx="300">
                  <c:v>44610</c:v>
                </c:pt>
                <c:pt idx="301">
                  <c:v>44617</c:v>
                </c:pt>
                <c:pt idx="302">
                  <c:v>44624</c:v>
                </c:pt>
                <c:pt idx="303">
                  <c:v>44631</c:v>
                </c:pt>
                <c:pt idx="304">
                  <c:v>44638</c:v>
                </c:pt>
                <c:pt idx="305">
                  <c:v>44645</c:v>
                </c:pt>
                <c:pt idx="306">
                  <c:v>44652</c:v>
                </c:pt>
                <c:pt idx="307">
                  <c:v>44659</c:v>
                </c:pt>
                <c:pt idx="308">
                  <c:v>44666</c:v>
                </c:pt>
                <c:pt idx="309">
                  <c:v>44673</c:v>
                </c:pt>
                <c:pt idx="310">
                  <c:v>44680</c:v>
                </c:pt>
                <c:pt idx="311">
                  <c:v>44687</c:v>
                </c:pt>
                <c:pt idx="312">
                  <c:v>44694</c:v>
                </c:pt>
                <c:pt idx="313">
                  <c:v>44701</c:v>
                </c:pt>
                <c:pt idx="314">
                  <c:v>44708</c:v>
                </c:pt>
                <c:pt idx="315">
                  <c:v>44715</c:v>
                </c:pt>
                <c:pt idx="316">
                  <c:v>44722</c:v>
                </c:pt>
                <c:pt idx="317">
                  <c:v>44729</c:v>
                </c:pt>
                <c:pt idx="318">
                  <c:v>44736</c:v>
                </c:pt>
                <c:pt idx="319">
                  <c:v>44743</c:v>
                </c:pt>
                <c:pt idx="320">
                  <c:v>44750</c:v>
                </c:pt>
                <c:pt idx="321">
                  <c:v>44757</c:v>
                </c:pt>
                <c:pt idx="322">
                  <c:v>44764</c:v>
                </c:pt>
                <c:pt idx="323">
                  <c:v>44771</c:v>
                </c:pt>
                <c:pt idx="324">
                  <c:v>44778</c:v>
                </c:pt>
                <c:pt idx="325">
                  <c:v>44785</c:v>
                </c:pt>
                <c:pt idx="326">
                  <c:v>44792</c:v>
                </c:pt>
                <c:pt idx="327">
                  <c:v>44799</c:v>
                </c:pt>
                <c:pt idx="328">
                  <c:v>44806</c:v>
                </c:pt>
                <c:pt idx="329">
                  <c:v>44813</c:v>
                </c:pt>
                <c:pt idx="330">
                  <c:v>44820</c:v>
                </c:pt>
                <c:pt idx="331">
                  <c:v>44827</c:v>
                </c:pt>
                <c:pt idx="332">
                  <c:v>44834</c:v>
                </c:pt>
                <c:pt idx="333">
                  <c:v>44841</c:v>
                </c:pt>
                <c:pt idx="334">
                  <c:v>44848</c:v>
                </c:pt>
                <c:pt idx="335">
                  <c:v>44855</c:v>
                </c:pt>
                <c:pt idx="336">
                  <c:v>44862</c:v>
                </c:pt>
                <c:pt idx="337">
                  <c:v>44869</c:v>
                </c:pt>
                <c:pt idx="338">
                  <c:v>44876</c:v>
                </c:pt>
                <c:pt idx="339">
                  <c:v>44883</c:v>
                </c:pt>
                <c:pt idx="340">
                  <c:v>44890</c:v>
                </c:pt>
                <c:pt idx="341">
                  <c:v>44897</c:v>
                </c:pt>
                <c:pt idx="342">
                  <c:v>44904</c:v>
                </c:pt>
                <c:pt idx="343">
                  <c:v>44911</c:v>
                </c:pt>
                <c:pt idx="344">
                  <c:v>44918</c:v>
                </c:pt>
                <c:pt idx="345">
                  <c:v>44925</c:v>
                </c:pt>
                <c:pt idx="346">
                  <c:v>44932</c:v>
                </c:pt>
                <c:pt idx="347">
                  <c:v>44939</c:v>
                </c:pt>
                <c:pt idx="348">
                  <c:v>44946</c:v>
                </c:pt>
                <c:pt idx="349">
                  <c:v>44953</c:v>
                </c:pt>
                <c:pt idx="350">
                  <c:v>44960</c:v>
                </c:pt>
                <c:pt idx="351">
                  <c:v>44967</c:v>
                </c:pt>
                <c:pt idx="352">
                  <c:v>44974</c:v>
                </c:pt>
                <c:pt idx="353">
                  <c:v>44981</c:v>
                </c:pt>
                <c:pt idx="354">
                  <c:v>44988</c:v>
                </c:pt>
                <c:pt idx="355">
                  <c:v>44995</c:v>
                </c:pt>
                <c:pt idx="356">
                  <c:v>45002</c:v>
                </c:pt>
                <c:pt idx="357">
                  <c:v>45009</c:v>
                </c:pt>
                <c:pt idx="358">
                  <c:v>45016</c:v>
                </c:pt>
                <c:pt idx="359">
                  <c:v>45023</c:v>
                </c:pt>
                <c:pt idx="360">
                  <c:v>45030</c:v>
                </c:pt>
                <c:pt idx="361">
                  <c:v>45037</c:v>
                </c:pt>
                <c:pt idx="362">
                  <c:v>45044</c:v>
                </c:pt>
                <c:pt idx="363">
                  <c:v>45051</c:v>
                </c:pt>
                <c:pt idx="364">
                  <c:v>45058</c:v>
                </c:pt>
                <c:pt idx="365">
                  <c:v>45065</c:v>
                </c:pt>
                <c:pt idx="366">
                  <c:v>45072</c:v>
                </c:pt>
                <c:pt idx="367">
                  <c:v>45079</c:v>
                </c:pt>
                <c:pt idx="368">
                  <c:v>45086</c:v>
                </c:pt>
                <c:pt idx="369">
                  <c:v>45093</c:v>
                </c:pt>
                <c:pt idx="370">
                  <c:v>45100</c:v>
                </c:pt>
                <c:pt idx="371">
                  <c:v>45107</c:v>
                </c:pt>
                <c:pt idx="372">
                  <c:v>45114</c:v>
                </c:pt>
                <c:pt idx="373">
                  <c:v>45121</c:v>
                </c:pt>
                <c:pt idx="374">
                  <c:v>45128</c:v>
                </c:pt>
                <c:pt idx="375">
                  <c:v>45135</c:v>
                </c:pt>
                <c:pt idx="376">
                  <c:v>45142</c:v>
                </c:pt>
                <c:pt idx="377">
                  <c:v>45149</c:v>
                </c:pt>
                <c:pt idx="378">
                  <c:v>45156</c:v>
                </c:pt>
                <c:pt idx="379">
                  <c:v>45163</c:v>
                </c:pt>
                <c:pt idx="380">
                  <c:v>45170</c:v>
                </c:pt>
                <c:pt idx="381">
                  <c:v>45177</c:v>
                </c:pt>
                <c:pt idx="382">
                  <c:v>45184</c:v>
                </c:pt>
                <c:pt idx="383">
                  <c:v>45191</c:v>
                </c:pt>
                <c:pt idx="384">
                  <c:v>45198</c:v>
                </c:pt>
                <c:pt idx="385">
                  <c:v>45205</c:v>
                </c:pt>
                <c:pt idx="386">
                  <c:v>45212</c:v>
                </c:pt>
                <c:pt idx="387">
                  <c:v>45219</c:v>
                </c:pt>
                <c:pt idx="388">
                  <c:v>45226</c:v>
                </c:pt>
                <c:pt idx="389">
                  <c:v>45233</c:v>
                </c:pt>
                <c:pt idx="390">
                  <c:v>45240</c:v>
                </c:pt>
                <c:pt idx="391">
                  <c:v>45247</c:v>
                </c:pt>
                <c:pt idx="392">
                  <c:v>45254</c:v>
                </c:pt>
                <c:pt idx="393">
                  <c:v>45261</c:v>
                </c:pt>
                <c:pt idx="394">
                  <c:v>45268</c:v>
                </c:pt>
                <c:pt idx="395">
                  <c:v>45275</c:v>
                </c:pt>
                <c:pt idx="396">
                  <c:v>45282</c:v>
                </c:pt>
                <c:pt idx="397">
                  <c:v>45289</c:v>
                </c:pt>
                <c:pt idx="398">
                  <c:v>45296</c:v>
                </c:pt>
                <c:pt idx="399">
                  <c:v>45303</c:v>
                </c:pt>
                <c:pt idx="400">
                  <c:v>45310</c:v>
                </c:pt>
                <c:pt idx="401">
                  <c:v>45317</c:v>
                </c:pt>
                <c:pt idx="402">
                  <c:v>45324</c:v>
                </c:pt>
                <c:pt idx="403">
                  <c:v>45331</c:v>
                </c:pt>
                <c:pt idx="404">
                  <c:v>45338</c:v>
                </c:pt>
                <c:pt idx="405">
                  <c:v>45345</c:v>
                </c:pt>
                <c:pt idx="406">
                  <c:v>45352</c:v>
                </c:pt>
                <c:pt idx="407">
                  <c:v>45359</c:v>
                </c:pt>
                <c:pt idx="408">
                  <c:v>45366</c:v>
                </c:pt>
                <c:pt idx="409">
                  <c:v>45373</c:v>
                </c:pt>
                <c:pt idx="410">
                  <c:v>45380</c:v>
                </c:pt>
                <c:pt idx="411">
                  <c:v>45387</c:v>
                </c:pt>
                <c:pt idx="412">
                  <c:v>45394</c:v>
                </c:pt>
                <c:pt idx="413">
                  <c:v>45401</c:v>
                </c:pt>
                <c:pt idx="414">
                  <c:v>45408</c:v>
                </c:pt>
                <c:pt idx="415">
                  <c:v>45415</c:v>
                </c:pt>
                <c:pt idx="416">
                  <c:v>45422</c:v>
                </c:pt>
                <c:pt idx="417">
                  <c:v>45429</c:v>
                </c:pt>
                <c:pt idx="418">
                  <c:v>45436</c:v>
                </c:pt>
                <c:pt idx="419">
                  <c:v>45443</c:v>
                </c:pt>
                <c:pt idx="420">
                  <c:v>45450</c:v>
                </c:pt>
                <c:pt idx="421">
                  <c:v>45457</c:v>
                </c:pt>
                <c:pt idx="422">
                  <c:v>45464</c:v>
                </c:pt>
                <c:pt idx="423">
                  <c:v>45471</c:v>
                </c:pt>
                <c:pt idx="424">
                  <c:v>45478</c:v>
                </c:pt>
                <c:pt idx="425">
                  <c:v>45485</c:v>
                </c:pt>
                <c:pt idx="426">
                  <c:v>45492</c:v>
                </c:pt>
                <c:pt idx="427">
                  <c:v>45499</c:v>
                </c:pt>
                <c:pt idx="428">
                  <c:v>45506</c:v>
                </c:pt>
                <c:pt idx="429">
                  <c:v>45513</c:v>
                </c:pt>
                <c:pt idx="430">
                  <c:v>45520</c:v>
                </c:pt>
                <c:pt idx="431">
                  <c:v>45527</c:v>
                </c:pt>
                <c:pt idx="432">
                  <c:v>45534</c:v>
                </c:pt>
                <c:pt idx="433">
                  <c:v>45541</c:v>
                </c:pt>
                <c:pt idx="434">
                  <c:v>45548</c:v>
                </c:pt>
                <c:pt idx="435">
                  <c:v>45555</c:v>
                </c:pt>
                <c:pt idx="436">
                  <c:v>45562</c:v>
                </c:pt>
                <c:pt idx="437">
                  <c:v>45569</c:v>
                </c:pt>
                <c:pt idx="438">
                  <c:v>45576</c:v>
                </c:pt>
                <c:pt idx="439">
                  <c:v>45583</c:v>
                </c:pt>
                <c:pt idx="440">
                  <c:v>45590</c:v>
                </c:pt>
                <c:pt idx="441">
                  <c:v>45597</c:v>
                </c:pt>
                <c:pt idx="442">
                  <c:v>45604</c:v>
                </c:pt>
                <c:pt idx="443">
                  <c:v>45611</c:v>
                </c:pt>
                <c:pt idx="444">
                  <c:v>45618</c:v>
                </c:pt>
                <c:pt idx="445">
                  <c:v>45625</c:v>
                </c:pt>
                <c:pt idx="446">
                  <c:v>45632</c:v>
                </c:pt>
                <c:pt idx="447">
                  <c:v>45639</c:v>
                </c:pt>
                <c:pt idx="448">
                  <c:v>45646</c:v>
                </c:pt>
                <c:pt idx="449">
                  <c:v>45653</c:v>
                </c:pt>
                <c:pt idx="450">
                  <c:v>45660</c:v>
                </c:pt>
                <c:pt idx="451">
                  <c:v>45667</c:v>
                </c:pt>
                <c:pt idx="452">
                  <c:v>45674</c:v>
                </c:pt>
                <c:pt idx="453">
                  <c:v>45681</c:v>
                </c:pt>
                <c:pt idx="454">
                  <c:v>45688</c:v>
                </c:pt>
                <c:pt idx="455">
                  <c:v>45695</c:v>
                </c:pt>
                <c:pt idx="456">
                  <c:v>45702</c:v>
                </c:pt>
                <c:pt idx="457">
                  <c:v>45709</c:v>
                </c:pt>
                <c:pt idx="458">
                  <c:v>45716</c:v>
                </c:pt>
                <c:pt idx="459">
                  <c:v>45723</c:v>
                </c:pt>
                <c:pt idx="460">
                  <c:v>45730</c:v>
                </c:pt>
                <c:pt idx="461">
                  <c:v>45737</c:v>
                </c:pt>
                <c:pt idx="462">
                  <c:v>45744</c:v>
                </c:pt>
                <c:pt idx="463">
                  <c:v>45751</c:v>
                </c:pt>
                <c:pt idx="464">
                  <c:v>45758</c:v>
                </c:pt>
                <c:pt idx="465">
                  <c:v>45765</c:v>
                </c:pt>
                <c:pt idx="466">
                  <c:v>45772</c:v>
                </c:pt>
                <c:pt idx="467">
                  <c:v>45779</c:v>
                </c:pt>
                <c:pt idx="468">
                  <c:v>45786</c:v>
                </c:pt>
                <c:pt idx="469">
                  <c:v>45793</c:v>
                </c:pt>
                <c:pt idx="470">
                  <c:v>45800</c:v>
                </c:pt>
                <c:pt idx="471">
                  <c:v>45807</c:v>
                </c:pt>
                <c:pt idx="472">
                  <c:v>45814</c:v>
                </c:pt>
                <c:pt idx="473">
                  <c:v>45821</c:v>
                </c:pt>
                <c:pt idx="474">
                  <c:v>45828</c:v>
                </c:pt>
                <c:pt idx="475">
                  <c:v>45835</c:v>
                </c:pt>
                <c:pt idx="476">
                  <c:v>45842</c:v>
                </c:pt>
                <c:pt idx="477">
                  <c:v>45849</c:v>
                </c:pt>
                <c:pt idx="478">
                  <c:v>45856</c:v>
                </c:pt>
                <c:pt idx="479">
                  <c:v>45863</c:v>
                </c:pt>
                <c:pt idx="480">
                  <c:v>45870</c:v>
                </c:pt>
                <c:pt idx="481">
                  <c:v>45877</c:v>
                </c:pt>
                <c:pt idx="482">
                  <c:v>45884</c:v>
                </c:pt>
                <c:pt idx="483">
                  <c:v>45891</c:v>
                </c:pt>
                <c:pt idx="484">
                  <c:v>45898</c:v>
                </c:pt>
                <c:pt idx="485">
                  <c:v>45905</c:v>
                </c:pt>
                <c:pt idx="486">
                  <c:v>45912</c:v>
                </c:pt>
                <c:pt idx="487">
                  <c:v>45919</c:v>
                </c:pt>
                <c:pt idx="488">
                  <c:v>45926</c:v>
                </c:pt>
                <c:pt idx="489">
                  <c:v>45933</c:v>
                </c:pt>
                <c:pt idx="490">
                  <c:v>45940</c:v>
                </c:pt>
                <c:pt idx="491">
                  <c:v>45947</c:v>
                </c:pt>
                <c:pt idx="492">
                  <c:v>45954</c:v>
                </c:pt>
                <c:pt idx="493">
                  <c:v>45961</c:v>
                </c:pt>
                <c:pt idx="494">
                  <c:v>45968</c:v>
                </c:pt>
                <c:pt idx="495">
                  <c:v>45975</c:v>
                </c:pt>
                <c:pt idx="496">
                  <c:v>45982</c:v>
                </c:pt>
                <c:pt idx="497">
                  <c:v>45989</c:v>
                </c:pt>
                <c:pt idx="498">
                  <c:v>45996</c:v>
                </c:pt>
                <c:pt idx="499">
                  <c:v>46003</c:v>
                </c:pt>
                <c:pt idx="500">
                  <c:v>46010</c:v>
                </c:pt>
                <c:pt idx="501">
                  <c:v>46017</c:v>
                </c:pt>
                <c:pt idx="502">
                  <c:v>46024</c:v>
                </c:pt>
                <c:pt idx="503">
                  <c:v>46031</c:v>
                </c:pt>
                <c:pt idx="504">
                  <c:v>46038</c:v>
                </c:pt>
                <c:pt idx="505">
                  <c:v>46045</c:v>
                </c:pt>
                <c:pt idx="506">
                  <c:v>46052</c:v>
                </c:pt>
                <c:pt idx="507">
                  <c:v>46059</c:v>
                </c:pt>
                <c:pt idx="508">
                  <c:v>46066</c:v>
                </c:pt>
                <c:pt idx="509">
                  <c:v>46073</c:v>
                </c:pt>
                <c:pt idx="510">
                  <c:v>46080</c:v>
                </c:pt>
                <c:pt idx="511">
                  <c:v>46087</c:v>
                </c:pt>
                <c:pt idx="512">
                  <c:v>46094</c:v>
                </c:pt>
                <c:pt idx="513">
                  <c:v>46101</c:v>
                </c:pt>
                <c:pt idx="514">
                  <c:v>46108</c:v>
                </c:pt>
                <c:pt idx="515">
                  <c:v>46115</c:v>
                </c:pt>
                <c:pt idx="516">
                  <c:v>46122</c:v>
                </c:pt>
                <c:pt idx="517">
                  <c:v>46129</c:v>
                </c:pt>
                <c:pt idx="518">
                  <c:v>46136</c:v>
                </c:pt>
                <c:pt idx="519">
                  <c:v>46143</c:v>
                </c:pt>
                <c:pt idx="520">
                  <c:v>46150</c:v>
                </c:pt>
                <c:pt idx="521">
                  <c:v>46157</c:v>
                </c:pt>
                <c:pt idx="522">
                  <c:v>46164</c:v>
                </c:pt>
                <c:pt idx="523">
                  <c:v>46171</c:v>
                </c:pt>
                <c:pt idx="524">
                  <c:v>46178</c:v>
                </c:pt>
                <c:pt idx="525">
                  <c:v>46185</c:v>
                </c:pt>
                <c:pt idx="526">
                  <c:v>46192</c:v>
                </c:pt>
                <c:pt idx="527">
                  <c:v>46199</c:v>
                </c:pt>
                <c:pt idx="528">
                  <c:v>46206</c:v>
                </c:pt>
                <c:pt idx="529">
                  <c:v>46213</c:v>
                </c:pt>
                <c:pt idx="530">
                  <c:v>46220</c:v>
                </c:pt>
                <c:pt idx="531">
                  <c:v>46227</c:v>
                </c:pt>
                <c:pt idx="532">
                  <c:v>46234</c:v>
                </c:pt>
                <c:pt idx="533">
                  <c:v>46241</c:v>
                </c:pt>
                <c:pt idx="534">
                  <c:v>46248</c:v>
                </c:pt>
                <c:pt idx="535">
                  <c:v>46255</c:v>
                </c:pt>
                <c:pt idx="536">
                  <c:v>46262</c:v>
                </c:pt>
                <c:pt idx="537">
                  <c:v>46269</c:v>
                </c:pt>
                <c:pt idx="538">
                  <c:v>46276</c:v>
                </c:pt>
                <c:pt idx="539">
                  <c:v>46283</c:v>
                </c:pt>
                <c:pt idx="540">
                  <c:v>46290</c:v>
                </c:pt>
                <c:pt idx="541">
                  <c:v>46297</c:v>
                </c:pt>
                <c:pt idx="542">
                  <c:v>46304</c:v>
                </c:pt>
              </c:numCache>
            </c:numRef>
          </c:cat>
          <c:val>
            <c:numRef>
              <c:f>PBV!$E$764:$E$10735</c:f>
              <c:numCache>
                <c:formatCode>General</c:formatCode>
                <c:ptCount val="9972"/>
                <c:pt idx="0">
                  <c:v>1.1685756240822318</c:v>
                </c:pt>
                <c:pt idx="1">
                  <c:v>1.1243913235945109</c:v>
                </c:pt>
                <c:pt idx="2">
                  <c:v>1.1252125093899499</c:v>
                </c:pt>
                <c:pt idx="3">
                  <c:v>1.0923741989306435</c:v>
                </c:pt>
                <c:pt idx="4">
                  <c:v>1.1040793413173653</c:v>
                </c:pt>
                <c:pt idx="5">
                  <c:v>1.146612233204412</c:v>
                </c:pt>
                <c:pt idx="6">
                  <c:v>0.76988354579185181</c:v>
                </c:pt>
                <c:pt idx="7">
                  <c:v>0.75749953069269749</c:v>
                </c:pt>
                <c:pt idx="8">
                  <c:v>0.76482397648239764</c:v>
                </c:pt>
                <c:pt idx="9">
                  <c:v>0.8085003890762219</c:v>
                </c:pt>
                <c:pt idx="10">
                  <c:v>0.83923062273852589</c:v>
                </c:pt>
                <c:pt idx="11">
                  <c:v>0.82554139629426948</c:v>
                </c:pt>
                <c:pt idx="12">
                  <c:v>0.85516296684259285</c:v>
                </c:pt>
                <c:pt idx="13">
                  <c:v>0.83953406833145028</c:v>
                </c:pt>
                <c:pt idx="14">
                  <c:v>0.80964827122694349</c:v>
                </c:pt>
                <c:pt idx="15">
                  <c:v>0.8357505980861244</c:v>
                </c:pt>
                <c:pt idx="16">
                  <c:v>0.90359902162518924</c:v>
                </c:pt>
                <c:pt idx="17">
                  <c:v>0.9435696053406637</c:v>
                </c:pt>
                <c:pt idx="18">
                  <c:v>0.9173082617708026</c:v>
                </c:pt>
                <c:pt idx="19">
                  <c:v>0.91763354848928835</c:v>
                </c:pt>
                <c:pt idx="20">
                  <c:v>0.88082841156356861</c:v>
                </c:pt>
                <c:pt idx="21">
                  <c:v>0.86921287320666907</c:v>
                </c:pt>
                <c:pt idx="22">
                  <c:v>0.89922662292008437</c:v>
                </c:pt>
                <c:pt idx="23">
                  <c:v>0.88918961324233159</c:v>
                </c:pt>
                <c:pt idx="24">
                  <c:v>0.92081758132192271</c:v>
                </c:pt>
                <c:pt idx="25">
                  <c:v>0.93973969631236443</c:v>
                </c:pt>
                <c:pt idx="26">
                  <c:v>0.96002035019290299</c:v>
                </c:pt>
                <c:pt idx="27">
                  <c:v>0.94815561717502739</c:v>
                </c:pt>
                <c:pt idx="28">
                  <c:v>0.9653303964757709</c:v>
                </c:pt>
                <c:pt idx="29">
                  <c:v>1.0081315504156125</c:v>
                </c:pt>
                <c:pt idx="30">
                  <c:v>1.0325118974697263</c:v>
                </c:pt>
                <c:pt idx="31">
                  <c:v>0.99440710626498108</c:v>
                </c:pt>
                <c:pt idx="32">
                  <c:v>0.91208476517754866</c:v>
                </c:pt>
                <c:pt idx="33">
                  <c:v>0.89912376302367158</c:v>
                </c:pt>
                <c:pt idx="34">
                  <c:v>0.87143033241566337</c:v>
                </c:pt>
                <c:pt idx="35">
                  <c:v>0.82842924286109254</c:v>
                </c:pt>
                <c:pt idx="36">
                  <c:v>0.86374655873772455</c:v>
                </c:pt>
                <c:pt idx="37">
                  <c:v>0.8437348814707305</c:v>
                </c:pt>
                <c:pt idx="38">
                  <c:v>0.78655935912175945</c:v>
                </c:pt>
                <c:pt idx="39">
                  <c:v>0.85877044557247606</c:v>
                </c:pt>
                <c:pt idx="40">
                  <c:v>0.89934477629939302</c:v>
                </c:pt>
                <c:pt idx="41">
                  <c:v>0.86275426700958624</c:v>
                </c:pt>
                <c:pt idx="42">
                  <c:v>0.84783289000156481</c:v>
                </c:pt>
                <c:pt idx="43">
                  <c:v>0.85213351815082616</c:v>
                </c:pt>
                <c:pt idx="44">
                  <c:v>0.7898535564853556</c:v>
                </c:pt>
                <c:pt idx="45">
                  <c:v>0.87634488942020328</c:v>
                </c:pt>
                <c:pt idx="46">
                  <c:v>0.84005215690535706</c:v>
                </c:pt>
                <c:pt idx="47">
                  <c:v>0.87024716595428364</c:v>
                </c:pt>
                <c:pt idx="48">
                  <c:v>0.85343201277027991</c:v>
                </c:pt>
                <c:pt idx="49">
                  <c:v>0.84956137171028778</c:v>
                </c:pt>
                <c:pt idx="50">
                  <c:v>0.79957980298959841</c:v>
                </c:pt>
                <c:pt idx="51">
                  <c:v>0.79275435923480619</c:v>
                </c:pt>
                <c:pt idx="52">
                  <c:v>0.76777007954837062</c:v>
                </c:pt>
                <c:pt idx="53">
                  <c:v>0.74702007047648222</c:v>
                </c:pt>
                <c:pt idx="54">
                  <c:v>0.76017149615612056</c:v>
                </c:pt>
                <c:pt idx="55">
                  <c:v>0.82193677161805434</c:v>
                </c:pt>
                <c:pt idx="56">
                  <c:v>0.78543123167627826</c:v>
                </c:pt>
                <c:pt idx="57">
                  <c:v>0.81041819027990158</c:v>
                </c:pt>
                <c:pt idx="58">
                  <c:v>0.82746678211062641</c:v>
                </c:pt>
                <c:pt idx="59">
                  <c:v>0.82128285733395756</c:v>
                </c:pt>
                <c:pt idx="60">
                  <c:v>0.86002826319236203</c:v>
                </c:pt>
                <c:pt idx="61">
                  <c:v>0.88623048587967024</c:v>
                </c:pt>
                <c:pt idx="62">
                  <c:v>0.93330751082784602</c:v>
                </c:pt>
                <c:pt idx="63">
                  <c:v>0.93454885460495563</c:v>
                </c:pt>
                <c:pt idx="64">
                  <c:v>0.89807625043721584</c:v>
                </c:pt>
                <c:pt idx="65">
                  <c:v>0.9214663038258365</c:v>
                </c:pt>
                <c:pt idx="66">
                  <c:v>0.95706379614425596</c:v>
                </c:pt>
                <c:pt idx="67">
                  <c:v>0.93235652509882017</c:v>
                </c:pt>
                <c:pt idx="68">
                  <c:v>0.91281275939760453</c:v>
                </c:pt>
                <c:pt idx="69">
                  <c:v>0.96474000664712822</c:v>
                </c:pt>
                <c:pt idx="70">
                  <c:v>0.9359955629506379</c:v>
                </c:pt>
                <c:pt idx="71">
                  <c:v>0.89661633417833131</c:v>
                </c:pt>
                <c:pt idx="72">
                  <c:v>0.84791980652623467</c:v>
                </c:pt>
                <c:pt idx="73">
                  <c:v>0.85353971599350453</c:v>
                </c:pt>
                <c:pt idx="74">
                  <c:v>0.88481166464155536</c:v>
                </c:pt>
                <c:pt idx="75">
                  <c:v>0.87802556431873813</c:v>
                </c:pt>
                <c:pt idx="76">
                  <c:v>0.92221948732374559</c:v>
                </c:pt>
                <c:pt idx="77">
                  <c:v>0.8837737187444582</c:v>
                </c:pt>
                <c:pt idx="78">
                  <c:v>0.85209091533337911</c:v>
                </c:pt>
                <c:pt idx="79">
                  <c:v>0.91660015961691943</c:v>
                </c:pt>
                <c:pt idx="80">
                  <c:v>0.84601526417504669</c:v>
                </c:pt>
                <c:pt idx="81">
                  <c:v>0.83720214272520155</c:v>
                </c:pt>
                <c:pt idx="82">
                  <c:v>0.82842413183885077</c:v>
                </c:pt>
                <c:pt idx="83">
                  <c:v>0.8690239740397796</c:v>
                </c:pt>
                <c:pt idx="84">
                  <c:v>1.0400196014374388</c:v>
                </c:pt>
                <c:pt idx="85">
                  <c:v>1.0144512271085089</c:v>
                </c:pt>
                <c:pt idx="86">
                  <c:v>1.0257960622265436</c:v>
                </c:pt>
                <c:pt idx="87">
                  <c:v>1.0434217905953893</c:v>
                </c:pt>
                <c:pt idx="88">
                  <c:v>1.1055531480220393</c:v>
                </c:pt>
                <c:pt idx="89">
                  <c:v>1.0870314379531194</c:v>
                </c:pt>
                <c:pt idx="90">
                  <c:v>1.0883541010543614</c:v>
                </c:pt>
                <c:pt idx="91">
                  <c:v>1.0914194788038909</c:v>
                </c:pt>
                <c:pt idx="92">
                  <c:v>1.1191778704991502</c:v>
                </c:pt>
                <c:pt idx="93">
                  <c:v>1.0989646672144617</c:v>
                </c:pt>
                <c:pt idx="94">
                  <c:v>1.0581087396790778</c:v>
                </c:pt>
                <c:pt idx="95">
                  <c:v>1.0736111959909551</c:v>
                </c:pt>
                <c:pt idx="96">
                  <c:v>1.0806950050454087</c:v>
                </c:pt>
                <c:pt idx="97">
                  <c:v>1.3477566072526121</c:v>
                </c:pt>
                <c:pt idx="98">
                  <c:v>1.3361210035612823</c:v>
                </c:pt>
                <c:pt idx="99">
                  <c:v>1.3536001298806721</c:v>
                </c:pt>
                <c:pt idx="100">
                  <c:v>1.2913029154999178</c:v>
                </c:pt>
                <c:pt idx="101">
                  <c:v>1.2806083968825943</c:v>
                </c:pt>
                <c:pt idx="102">
                  <c:v>1.2844049567453824</c:v>
                </c:pt>
                <c:pt idx="103">
                  <c:v>1.2548311937502856</c:v>
                </c:pt>
                <c:pt idx="104">
                  <c:v>1.2882630423614032</c:v>
                </c:pt>
                <c:pt idx="105">
                  <c:v>1.1899236338391352</c:v>
                </c:pt>
                <c:pt idx="106">
                  <c:v>1.1659039476992707</c:v>
                </c:pt>
                <c:pt idx="107">
                  <c:v>1.1171242926011318</c:v>
                </c:pt>
                <c:pt idx="108">
                  <c:v>1.0563999438806528</c:v>
                </c:pt>
                <c:pt idx="109">
                  <c:v>1.0075362318840579</c:v>
                </c:pt>
                <c:pt idx="110">
                  <c:v>0.77915361988803489</c:v>
                </c:pt>
                <c:pt idx="111">
                  <c:v>0.85033831908831903</c:v>
                </c:pt>
                <c:pt idx="112">
                  <c:v>0.81544023212671835</c:v>
                </c:pt>
                <c:pt idx="113">
                  <c:v>0.77737692939994518</c:v>
                </c:pt>
                <c:pt idx="114">
                  <c:v>0.89263167388167386</c:v>
                </c:pt>
                <c:pt idx="115">
                  <c:v>0.8568902250320527</c:v>
                </c:pt>
                <c:pt idx="116">
                  <c:v>0.83681826941607251</c:v>
                </c:pt>
                <c:pt idx="117">
                  <c:v>0.77452694364459063</c:v>
                </c:pt>
                <c:pt idx="118">
                  <c:v>0.57208314707197139</c:v>
                </c:pt>
                <c:pt idx="119">
                  <c:v>0.7184308385272089</c:v>
                </c:pt>
                <c:pt idx="120">
                  <c:v>0.80401416765053135</c:v>
                </c:pt>
                <c:pt idx="121">
                  <c:v>0.7777719583093281</c:v>
                </c:pt>
                <c:pt idx="122">
                  <c:v>0.75796618436026664</c:v>
                </c:pt>
                <c:pt idx="123">
                  <c:v>0.74887329833201688</c:v>
                </c:pt>
                <c:pt idx="124">
                  <c:v>0.76267454350161112</c:v>
                </c:pt>
                <c:pt idx="125">
                  <c:v>0.74097744360902251</c:v>
                </c:pt>
                <c:pt idx="126">
                  <c:v>0.75628536428863091</c:v>
                </c:pt>
                <c:pt idx="127">
                  <c:v>0.84826071882584075</c:v>
                </c:pt>
                <c:pt idx="128">
                  <c:v>0.8338198391970093</c:v>
                </c:pt>
                <c:pt idx="129">
                  <c:v>0.81284673120852824</c:v>
                </c:pt>
                <c:pt idx="130">
                  <c:v>0.81295331494534673</c:v>
                </c:pt>
                <c:pt idx="131">
                  <c:v>0.84935929774997476</c:v>
                </c:pt>
                <c:pt idx="132">
                  <c:v>0.80798689724938588</c:v>
                </c:pt>
                <c:pt idx="133">
                  <c:v>0.79891973846299635</c:v>
                </c:pt>
                <c:pt idx="134">
                  <c:v>0.77117936345921856</c:v>
                </c:pt>
                <c:pt idx="135">
                  <c:v>0.72914652145147341</c:v>
                </c:pt>
                <c:pt idx="136">
                  <c:v>0.78042601592389627</c:v>
                </c:pt>
                <c:pt idx="137">
                  <c:v>0.74104799400074994</c:v>
                </c:pt>
                <c:pt idx="138">
                  <c:v>0.75545385879948457</c:v>
                </c:pt>
                <c:pt idx="139">
                  <c:v>0.7227143644301276</c:v>
                </c:pt>
                <c:pt idx="140">
                  <c:v>0.69803459450359828</c:v>
                </c:pt>
                <c:pt idx="141">
                  <c:v>0.75629482071713161</c:v>
                </c:pt>
                <c:pt idx="142">
                  <c:v>0.7709036664834733</c:v>
                </c:pt>
                <c:pt idx="143">
                  <c:v>0.77004754358161642</c:v>
                </c:pt>
                <c:pt idx="144">
                  <c:v>0.75056707712248871</c:v>
                </c:pt>
                <c:pt idx="145">
                  <c:v>0.72686743699390421</c:v>
                </c:pt>
                <c:pt idx="146">
                  <c:v>0.73356585767572546</c:v>
                </c:pt>
                <c:pt idx="147">
                  <c:v>0.68682535941550782</c:v>
                </c:pt>
                <c:pt idx="148">
                  <c:v>0.64855286473715301</c:v>
                </c:pt>
                <c:pt idx="149">
                  <c:v>0.68339400728087363</c:v>
                </c:pt>
                <c:pt idx="150">
                  <c:v>0.68501442552469316</c:v>
                </c:pt>
                <c:pt idx="151">
                  <c:v>0.665805933321857</c:v>
                </c:pt>
                <c:pt idx="152">
                  <c:v>0.66137358321176076</c:v>
                </c:pt>
                <c:pt idx="153">
                  <c:v>0.68371236183458262</c:v>
                </c:pt>
                <c:pt idx="154">
                  <c:v>0.67261196987713034</c:v>
                </c:pt>
                <c:pt idx="155">
                  <c:v>0.61358044940134493</c:v>
                </c:pt>
                <c:pt idx="156">
                  <c:v>0.62907060319566532</c:v>
                </c:pt>
                <c:pt idx="157">
                  <c:v>0.62375682154332635</c:v>
                </c:pt>
                <c:pt idx="158">
                  <c:v>0.65193959767354992</c:v>
                </c:pt>
                <c:pt idx="159">
                  <c:v>0.63068662059364589</c:v>
                </c:pt>
                <c:pt idx="160">
                  <c:v>0.64171773990429015</c:v>
                </c:pt>
                <c:pt idx="161">
                  <c:v>0.6074532085561497</c:v>
                </c:pt>
                <c:pt idx="162">
                  <c:v>0.66877294057519865</c:v>
                </c:pt>
                <c:pt idx="163">
                  <c:v>0.68612970228479109</c:v>
                </c:pt>
                <c:pt idx="164">
                  <c:v>0.6615782895911444</c:v>
                </c:pt>
                <c:pt idx="165">
                  <c:v>0.6540140444107041</c:v>
                </c:pt>
                <c:pt idx="166">
                  <c:v>0.61494625048568841</c:v>
                </c:pt>
                <c:pt idx="167">
                  <c:v>0.64392037302725968</c:v>
                </c:pt>
                <c:pt idx="168">
                  <c:v>0.60071826325558864</c:v>
                </c:pt>
                <c:pt idx="169">
                  <c:v>0.67928621413575929</c:v>
                </c:pt>
                <c:pt idx="170">
                  <c:v>0.6912482566248257</c:v>
                </c:pt>
                <c:pt idx="171">
                  <c:v>0.65726217152169486</c:v>
                </c:pt>
                <c:pt idx="172">
                  <c:v>0.80085098510776065</c:v>
                </c:pt>
                <c:pt idx="173">
                  <c:v>0.7800401992484487</c:v>
                </c:pt>
                <c:pt idx="174">
                  <c:v>0.74036966660908621</c:v>
                </c:pt>
                <c:pt idx="175">
                  <c:v>0.73229425366104306</c:v>
                </c:pt>
                <c:pt idx="176">
                  <c:v>0.78653308060294236</c:v>
                </c:pt>
                <c:pt idx="177">
                  <c:v>0.79614003590664273</c:v>
                </c:pt>
                <c:pt idx="178">
                  <c:v>0.76358885017421618</c:v>
                </c:pt>
                <c:pt idx="179">
                  <c:v>0.72820430710111272</c:v>
                </c:pt>
                <c:pt idx="180">
                  <c:v>0.77183754419246364</c:v>
                </c:pt>
                <c:pt idx="181">
                  <c:v>0.73976364846870846</c:v>
                </c:pt>
                <c:pt idx="182">
                  <c:v>0.72052242213900819</c:v>
                </c:pt>
                <c:pt idx="183">
                  <c:v>0.73051586962101112</c:v>
                </c:pt>
                <c:pt idx="184">
                  <c:v>0.71314805785795554</c:v>
                </c:pt>
                <c:pt idx="185">
                  <c:v>0.6823390256523989</c:v>
                </c:pt>
                <c:pt idx="186">
                  <c:v>0.70428422152560077</c:v>
                </c:pt>
                <c:pt idx="187">
                  <c:v>0.72291912632821731</c:v>
                </c:pt>
                <c:pt idx="188">
                  <c:v>0.80237233614796943</c:v>
                </c:pt>
                <c:pt idx="189">
                  <c:v>0.51569202980356743</c:v>
                </c:pt>
                <c:pt idx="190">
                  <c:v>0.51031627528166146</c:v>
                </c:pt>
                <c:pt idx="191">
                  <c:v>0.49097317125800183</c:v>
                </c:pt>
                <c:pt idx="192">
                  <c:v>0.49755757152826241</c:v>
                </c:pt>
                <c:pt idx="193">
                  <c:v>0.47459266423629193</c:v>
                </c:pt>
                <c:pt idx="194">
                  <c:v>0.48328790704346569</c:v>
                </c:pt>
                <c:pt idx="195">
                  <c:v>0.47834216266749763</c:v>
                </c:pt>
                <c:pt idx="196">
                  <c:v>0.49626425481714509</c:v>
                </c:pt>
                <c:pt idx="197">
                  <c:v>0.49893767705382436</c:v>
                </c:pt>
                <c:pt idx="198">
                  <c:v>0.48647205411178357</c:v>
                </c:pt>
                <c:pt idx="199">
                  <c:v>0.42315076228119708</c:v>
                </c:pt>
                <c:pt idx="200">
                  <c:v>0.52137006701414745</c:v>
                </c:pt>
                <c:pt idx="201">
                  <c:v>0.53980137509549275</c:v>
                </c:pt>
                <c:pt idx="202">
                  <c:v>0.89256971738723567</c:v>
                </c:pt>
                <c:pt idx="203">
                  <c:v>0.84906340057636875</c:v>
                </c:pt>
                <c:pt idx="204">
                  <c:v>0.85473515248796139</c:v>
                </c:pt>
                <c:pt idx="205">
                  <c:v>0.90747013727937254</c:v>
                </c:pt>
                <c:pt idx="206">
                  <c:v>0.87726449275362317</c:v>
                </c:pt>
                <c:pt idx="207">
                  <c:v>0.88940508452703571</c:v>
                </c:pt>
                <c:pt idx="208">
                  <c:v>0.90955368769977507</c:v>
                </c:pt>
                <c:pt idx="209">
                  <c:v>0.98708384366996993</c:v>
                </c:pt>
                <c:pt idx="210">
                  <c:v>0.98379084967320263</c:v>
                </c:pt>
                <c:pt idx="211">
                  <c:v>0.99246836714199638</c:v>
                </c:pt>
                <c:pt idx="212">
                  <c:v>0.95581797821439474</c:v>
                </c:pt>
                <c:pt idx="213">
                  <c:v>0.87904690672080354</c:v>
                </c:pt>
                <c:pt idx="214">
                  <c:v>0.90559170618727258</c:v>
                </c:pt>
                <c:pt idx="215">
                  <c:v>0.94411879640484553</c:v>
                </c:pt>
                <c:pt idx="216">
                  <c:v>0.90288978494623662</c:v>
                </c:pt>
                <c:pt idx="217">
                  <c:v>0.93308626724315413</c:v>
                </c:pt>
                <c:pt idx="218">
                  <c:v>0.91626168224299065</c:v>
                </c:pt>
                <c:pt idx="219">
                  <c:v>0.94829931972789117</c:v>
                </c:pt>
                <c:pt idx="220">
                  <c:v>0.91753697050714345</c:v>
                </c:pt>
                <c:pt idx="221">
                  <c:v>0.92388157280283922</c:v>
                </c:pt>
                <c:pt idx="222">
                  <c:v>0.99042298483639268</c:v>
                </c:pt>
                <c:pt idx="223">
                  <c:v>1.0049893086243764</c:v>
                </c:pt>
                <c:pt idx="224">
                  <c:v>1.0005371723248819</c:v>
                </c:pt>
                <c:pt idx="225">
                  <c:v>1.0198534876313834</c:v>
                </c:pt>
                <c:pt idx="226">
                  <c:v>1.0015128593040847</c:v>
                </c:pt>
                <c:pt idx="227">
                  <c:v>0.96055450535601761</c:v>
                </c:pt>
                <c:pt idx="228">
                  <c:v>0.96315718703778408</c:v>
                </c:pt>
                <c:pt idx="229">
                  <c:v>0.93064846416382241</c:v>
                </c:pt>
                <c:pt idx="230">
                  <c:v>0.93677568890033491</c:v>
                </c:pt>
                <c:pt idx="231">
                  <c:v>0.97534687809712584</c:v>
                </c:pt>
                <c:pt idx="232">
                  <c:v>1.0490076335877863</c:v>
                </c:pt>
                <c:pt idx="233">
                  <c:v>0.96718171370195372</c:v>
                </c:pt>
                <c:pt idx="234">
                  <c:v>0.97094371871566343</c:v>
                </c:pt>
                <c:pt idx="235">
                  <c:v>0.90657972732661529</c:v>
                </c:pt>
                <c:pt idx="236">
                  <c:v>0.90018384340867319</c:v>
                </c:pt>
                <c:pt idx="237">
                  <c:v>0.89589691420820605</c:v>
                </c:pt>
                <c:pt idx="238">
                  <c:v>0.92681532304173808</c:v>
                </c:pt>
                <c:pt idx="239">
                  <c:v>0.93130508269950496</c:v>
                </c:pt>
                <c:pt idx="240">
                  <c:v>0.93648933677056478</c:v>
                </c:pt>
                <c:pt idx="241">
                  <c:v>0.95357142857142863</c:v>
                </c:pt>
                <c:pt idx="242">
                  <c:v>0.93144833197721721</c:v>
                </c:pt>
                <c:pt idx="243">
                  <c:v>0.92040731504571904</c:v>
                </c:pt>
                <c:pt idx="244">
                  <c:v>0.94661372159717627</c:v>
                </c:pt>
                <c:pt idx="245">
                  <c:v>0.88979943929264615</c:v>
                </c:pt>
                <c:pt idx="246">
                  <c:v>0.87425860023724788</c:v>
                </c:pt>
                <c:pt idx="247">
                  <c:v>0.88839645447219984</c:v>
                </c:pt>
                <c:pt idx="248">
                  <c:v>1.0185404339250492</c:v>
                </c:pt>
                <c:pt idx="249">
                  <c:v>0.96832779623477294</c:v>
                </c:pt>
                <c:pt idx="250">
                  <c:v>0.95482406356413163</c:v>
                </c:pt>
                <c:pt idx="251">
                  <c:v>0.90046005855290667</c:v>
                </c:pt>
                <c:pt idx="252">
                  <c:v>0.89218158890290034</c:v>
                </c:pt>
                <c:pt idx="253">
                  <c:v>0.88924122310305775</c:v>
                </c:pt>
                <c:pt idx="254">
                  <c:v>0.87832570750720218</c:v>
                </c:pt>
                <c:pt idx="255">
                  <c:v>0.88273453093812371</c:v>
                </c:pt>
                <c:pt idx="256">
                  <c:v>0.884013605442177</c:v>
                </c:pt>
                <c:pt idx="257">
                  <c:v>0.93724137931034479</c:v>
                </c:pt>
                <c:pt idx="258">
                  <c:v>0.90412287793047696</c:v>
                </c:pt>
                <c:pt idx="259">
                  <c:v>0.8559975797912569</c:v>
                </c:pt>
                <c:pt idx="260">
                  <c:v>0.84233847913093207</c:v>
                </c:pt>
                <c:pt idx="261">
                  <c:v>0.86113803128893807</c:v>
                </c:pt>
                <c:pt idx="262">
                  <c:v>0.85392535392535385</c:v>
                </c:pt>
                <c:pt idx="263">
                  <c:v>0.89648127128263333</c:v>
                </c:pt>
                <c:pt idx="264">
                  <c:v>0.88482758620689661</c:v>
                </c:pt>
                <c:pt idx="265">
                  <c:v>0.95022572056951027</c:v>
                </c:pt>
                <c:pt idx="266">
                  <c:v>0.91877256317689526</c:v>
                </c:pt>
                <c:pt idx="267">
                  <c:v>0.9856871622608443</c:v>
                </c:pt>
                <c:pt idx="268">
                  <c:v>0.9701986754966887</c:v>
                </c:pt>
                <c:pt idx="269">
                  <c:v>0.9878506074696265</c:v>
                </c:pt>
                <c:pt idx="270">
                  <c:v>0.97941655560491625</c:v>
                </c:pt>
                <c:pt idx="271">
                  <c:v>1</c:v>
                </c:pt>
                <c:pt idx="272">
                  <c:v>0.98172708517536111</c:v>
                </c:pt>
                <c:pt idx="273">
                  <c:v>1.0052639066723574</c:v>
                </c:pt>
                <c:pt idx="274">
                  <c:v>0.95590287468601731</c:v>
                </c:pt>
                <c:pt idx="275">
                  <c:v>0.90560436950843037</c:v>
                </c:pt>
                <c:pt idx="276">
                  <c:v>0.96776462313913969</c:v>
                </c:pt>
                <c:pt idx="277">
                  <c:v>0.97837292693859257</c:v>
                </c:pt>
                <c:pt idx="278">
                  <c:v>0.90619928594612142</c:v>
                </c:pt>
                <c:pt idx="279">
                  <c:v>0.94881191630216333</c:v>
                </c:pt>
                <c:pt idx="280">
                  <c:v>0.95409353136123731</c:v>
                </c:pt>
                <c:pt idx="281">
                  <c:v>0.94575559125169895</c:v>
                </c:pt>
                <c:pt idx="282">
                  <c:v>0.95093376638441018</c:v>
                </c:pt>
                <c:pt idx="283">
                  <c:v>0.92822307039864282</c:v>
                </c:pt>
                <c:pt idx="284">
                  <c:v>0.87450374944861053</c:v>
                </c:pt>
                <c:pt idx="285">
                  <c:v>0.81995854308557903</c:v>
                </c:pt>
                <c:pt idx="286">
                  <c:v>0.83196801248293339</c:v>
                </c:pt>
                <c:pt idx="287">
                  <c:v>0.87252518235498444</c:v>
                </c:pt>
                <c:pt idx="288">
                  <c:v>0.88468738300262073</c:v>
                </c:pt>
                <c:pt idx="289">
                  <c:v>0.95036133159578251</c:v>
                </c:pt>
                <c:pt idx="290">
                  <c:v>0.93367409030059634</c:v>
                </c:pt>
                <c:pt idx="291">
                  <c:v>0.84282010124706752</c:v>
                </c:pt>
                <c:pt idx="292">
                  <c:v>0.85809987819732036</c:v>
                </c:pt>
                <c:pt idx="293">
                  <c:v>2.2327562517175048</c:v>
                </c:pt>
                <c:pt idx="294">
                  <c:v>2.2367136659436007</c:v>
                </c:pt>
                <c:pt idx="295">
                  <c:v>2.1822379141770774</c:v>
                </c:pt>
                <c:pt idx="296">
                  <c:v>2.204081632653061</c:v>
                </c:pt>
                <c:pt idx="297">
                  <c:v>2.1338441890166027</c:v>
                </c:pt>
                <c:pt idx="298">
                  <c:v>2.1513157894736841</c:v>
                </c:pt>
                <c:pt idx="299">
                  <c:v>2.1963507625272332</c:v>
                </c:pt>
                <c:pt idx="300">
                  <c:v>2.1548061603823685</c:v>
                </c:pt>
                <c:pt idx="301">
                  <c:v>2.1597633136094676</c:v>
                </c:pt>
                <c:pt idx="302">
                  <c:v>2.1474641675854467</c:v>
                </c:pt>
                <c:pt idx="303">
                  <c:v>2.0944429236244182</c:v>
                </c:pt>
                <c:pt idx="304">
                  <c:v>2.0335750738651623</c:v>
                </c:pt>
                <c:pt idx="305">
                  <c:v>1.9688442211055275</c:v>
                </c:pt>
                <c:pt idx="306">
                  <c:v>0.86161475282814204</c:v>
                </c:pt>
                <c:pt idx="307">
                  <c:v>0.86435070306038042</c:v>
                </c:pt>
                <c:pt idx="308">
                  <c:v>0.8573376512698142</c:v>
                </c:pt>
                <c:pt idx="309">
                  <c:v>0.87153186480578437</c:v>
                </c:pt>
                <c:pt idx="310">
                  <c:v>0.88187052870354199</c:v>
                </c:pt>
                <c:pt idx="311">
                  <c:v>0.85320315176430284</c:v>
                </c:pt>
                <c:pt idx="312">
                  <c:v>0.81818181818181823</c:v>
                </c:pt>
                <c:pt idx="313">
                  <c:v>0.85250448686572033</c:v>
                </c:pt>
                <c:pt idx="314">
                  <c:v>0.88032709545526022</c:v>
                </c:pt>
                <c:pt idx="315">
                  <c:v>0.87250735534488399</c:v>
                </c:pt>
                <c:pt idx="316">
                  <c:v>0.91399341078550378</c:v>
                </c:pt>
                <c:pt idx="317">
                  <c:v>0.8425779186476493</c:v>
                </c:pt>
                <c:pt idx="318">
                  <c:v>0.8667156232788692</c:v>
                </c:pt>
                <c:pt idx="319">
                  <c:v>0.88848157437777353</c:v>
                </c:pt>
                <c:pt idx="320">
                  <c:v>0.89422738472368879</c:v>
                </c:pt>
                <c:pt idx="321">
                  <c:v>0.88070692194403533</c:v>
                </c:pt>
                <c:pt idx="322">
                  <c:v>1.0844506355563295</c:v>
                </c:pt>
                <c:pt idx="323">
                  <c:v>0.98570540708514609</c:v>
                </c:pt>
                <c:pt idx="324">
                  <c:v>1.0439039797852181</c:v>
                </c:pt>
                <c:pt idx="325">
                  <c:v>1.0300579798596279</c:v>
                </c:pt>
                <c:pt idx="326">
                  <c:v>0.97666815277158558</c:v>
                </c:pt>
                <c:pt idx="327">
                  <c:v>0.96423187611347128</c:v>
                </c:pt>
                <c:pt idx="328">
                  <c:v>0.97430281792962481</c:v>
                </c:pt>
                <c:pt idx="329">
                  <c:v>0.91950707918196117</c:v>
                </c:pt>
                <c:pt idx="330">
                  <c:v>0.9536813922356091</c:v>
                </c:pt>
                <c:pt idx="331">
                  <c:v>0.95686750235880846</c:v>
                </c:pt>
                <c:pt idx="332">
                  <c:v>1.0464384828862165</c:v>
                </c:pt>
                <c:pt idx="333">
                  <c:v>1.0820466786355476</c:v>
                </c:pt>
                <c:pt idx="334">
                  <c:v>1.1367734509879148</c:v>
                </c:pt>
                <c:pt idx="335">
                  <c:v>1.0632934348929997</c:v>
                </c:pt>
                <c:pt idx="336">
                  <c:v>1.1159713287998529</c:v>
                </c:pt>
                <c:pt idx="337">
                  <c:v>1.1373528362468783</c:v>
                </c:pt>
                <c:pt idx="338">
                  <c:v>1.1143737538517311</c:v>
                </c:pt>
                <c:pt idx="339">
                  <c:v>1.0501785714285712</c:v>
                </c:pt>
                <c:pt idx="340">
                  <c:v>1.0463564830653438</c:v>
                </c:pt>
                <c:pt idx="341">
                  <c:v>1.0243111831442464</c:v>
                </c:pt>
                <c:pt idx="342">
                  <c:v>1.0738590549911307</c:v>
                </c:pt>
                <c:pt idx="343">
                  <c:v>1.0651954177897573</c:v>
                </c:pt>
                <c:pt idx="344">
                  <c:v>1.0989847715736039</c:v>
                </c:pt>
                <c:pt idx="345">
                  <c:v>1.1087388282025818</c:v>
                </c:pt>
                <c:pt idx="346">
                  <c:v>1.0464813205907906</c:v>
                </c:pt>
                <c:pt idx="347">
                  <c:v>1.0874730021598271</c:v>
                </c:pt>
                <c:pt idx="348">
                  <c:v>0.99672667757774136</c:v>
                </c:pt>
                <c:pt idx="349">
                  <c:v>0.97764431097764415</c:v>
                </c:pt>
                <c:pt idx="350">
                  <c:v>0.99057971014492741</c:v>
                </c:pt>
                <c:pt idx="351">
                  <c:v>0.98407753547940469</c:v>
                </c:pt>
                <c:pt idx="352">
                  <c:v>0.97979463398476319</c:v>
                </c:pt>
                <c:pt idx="353">
                  <c:v>0.99669312169312174</c:v>
                </c:pt>
                <c:pt idx="354">
                  <c:v>1.0528109028960819</c:v>
                </c:pt>
                <c:pt idx="355">
                  <c:v>1.0519662921348314</c:v>
                </c:pt>
                <c:pt idx="356">
                  <c:v>0.98725376593279246</c:v>
                </c:pt>
                <c:pt idx="357">
                  <c:v>0.9952737298148876</c:v>
                </c:pt>
                <c:pt idx="358">
                  <c:v>1.0048629531388151</c:v>
                </c:pt>
                <c:pt idx="359">
                  <c:v>1.0007221259387638</c:v>
                </c:pt>
                <c:pt idx="360">
                  <c:v>0.99744897959183676</c:v>
                </c:pt>
                <c:pt idx="361">
                  <c:v>0.97857670524501339</c:v>
                </c:pt>
                <c:pt idx="362">
                  <c:v>0.93919340741665625</c:v>
                </c:pt>
                <c:pt idx="363">
                  <c:v>0.87641820178113949</c:v>
                </c:pt>
                <c:pt idx="364">
                  <c:v>0.90874482140857682</c:v>
                </c:pt>
                <c:pt idx="365">
                  <c:v>0.91891586674195369</c:v>
                </c:pt>
                <c:pt idx="366">
                  <c:v>0.88534318665323031</c:v>
                </c:pt>
                <c:pt idx="367">
                  <c:v>0.86709197235513025</c:v>
                </c:pt>
                <c:pt idx="368">
                  <c:v>0.81606173677069205</c:v>
                </c:pt>
                <c:pt idx="369">
                  <c:v>0.80916249105225491</c:v>
                </c:pt>
                <c:pt idx="370">
                  <c:v>0.81576522293896647</c:v>
                </c:pt>
                <c:pt idx="371">
                  <c:v>0.76026727509778358</c:v>
                </c:pt>
                <c:pt idx="372">
                  <c:v>0.73849737914967961</c:v>
                </c:pt>
                <c:pt idx="373">
                  <c:v>0.75859841756822222</c:v>
                </c:pt>
                <c:pt idx="374">
                  <c:v>0.75995814961512587</c:v>
                </c:pt>
                <c:pt idx="375">
                  <c:v>0.79059263297251003</c:v>
                </c:pt>
                <c:pt idx="376">
                  <c:v>0.75324772846737253</c:v>
                </c:pt>
                <c:pt idx="377">
                  <c:v>0.76920343920983447</c:v>
                </c:pt>
                <c:pt idx="378">
                  <c:v>0.7574665293511843</c:v>
                </c:pt>
                <c:pt idx="379">
                  <c:v>0.7344145970603142</c:v>
                </c:pt>
                <c:pt idx="380">
                  <c:v>0.68474505287404464</c:v>
                </c:pt>
                <c:pt idx="381">
                  <c:v>0.67885068884200084</c:v>
                </c:pt>
                <c:pt idx="382">
                  <c:v>0.66624457308248908</c:v>
                </c:pt>
                <c:pt idx="383">
                  <c:v>0.65153939704282149</c:v>
                </c:pt>
                <c:pt idx="384">
                  <c:v>0.6748540179812772</c:v>
                </c:pt>
                <c:pt idx="385">
                  <c:v>0.65945800430725054</c:v>
                </c:pt>
                <c:pt idx="386">
                  <c:v>0.65470041322314043</c:v>
                </c:pt>
                <c:pt idx="387">
                  <c:v>0.72108376918460093</c:v>
                </c:pt>
                <c:pt idx="388">
                  <c:v>0.69979676763766563</c:v>
                </c:pt>
                <c:pt idx="389">
                  <c:v>0.65084590763603112</c:v>
                </c:pt>
                <c:pt idx="390">
                  <c:v>0.6237706439042493</c:v>
                </c:pt>
                <c:pt idx="391">
                  <c:v>0.65942093541202662</c:v>
                </c:pt>
                <c:pt idx="392">
                  <c:v>0.79209857226677105</c:v>
                </c:pt>
                <c:pt idx="393">
                  <c:v>0.79599801759385447</c:v>
                </c:pt>
                <c:pt idx="394">
                  <c:v>0.89433375216897026</c:v>
                </c:pt>
                <c:pt idx="395">
                  <c:v>0.88852891768658515</c:v>
                </c:pt>
                <c:pt idx="396">
                  <c:v>0.96776560912272769</c:v>
                </c:pt>
                <c:pt idx="397">
                  <c:v>0.90363186132893114</c:v>
                </c:pt>
                <c:pt idx="398">
                  <c:v>0.81098901098901099</c:v>
                </c:pt>
                <c:pt idx="399">
                  <c:v>0.88018691588785036</c:v>
                </c:pt>
                <c:pt idx="400">
                  <c:v>0.89290660101554087</c:v>
                </c:pt>
                <c:pt idx="401">
                  <c:v>0.83908501917228628</c:v>
                </c:pt>
                <c:pt idx="402">
                  <c:v>0.85234078963451898</c:v>
                </c:pt>
                <c:pt idx="403">
                  <c:v>0.81869604048824063</c:v>
                </c:pt>
                <c:pt idx="404">
                  <c:v>0.8044357860032969</c:v>
                </c:pt>
                <c:pt idx="405">
                  <c:v>0.78001679261125101</c:v>
                </c:pt>
                <c:pt idx="406">
                  <c:v>0.76697194359645293</c:v>
                </c:pt>
                <c:pt idx="407">
                  <c:v>0.81221351471240577</c:v>
                </c:pt>
                <c:pt idx="408">
                  <c:v>0.86926605504587162</c:v>
                </c:pt>
                <c:pt idx="409">
                  <c:v>0.89112756402476023</c:v>
                </c:pt>
                <c:pt idx="410">
                  <c:v>0.87879346923715518</c:v>
                </c:pt>
                <c:pt idx="411">
                  <c:v>0.86068702290076338</c:v>
                </c:pt>
                <c:pt idx="412">
                  <c:v>0.77625147480195511</c:v>
                </c:pt>
                <c:pt idx="413">
                  <c:v>0.75417455672232747</c:v>
                </c:pt>
                <c:pt idx="414">
                  <c:v>0.80283687943262416</c:v>
                </c:pt>
                <c:pt idx="415">
                  <c:v>0.81790437436419128</c:v>
                </c:pt>
                <c:pt idx="416">
                  <c:v>0.82972842236196531</c:v>
                </c:pt>
                <c:pt idx="417">
                  <c:v>0.82346101673018535</c:v>
                </c:pt>
                <c:pt idx="418">
                  <c:v>0.7916038210155858</c:v>
                </c:pt>
                <c:pt idx="419">
                  <c:v>0.81794515793127387</c:v>
                </c:pt>
                <c:pt idx="420">
                  <c:v>0.79052845779120684</c:v>
                </c:pt>
                <c:pt idx="421">
                  <c:v>0.82717125915591216</c:v>
                </c:pt>
                <c:pt idx="422">
                  <c:v>0.81596336656619517</c:v>
                </c:pt>
                <c:pt idx="423">
                  <c:v>0.83951629432260699</c:v>
                </c:pt>
                <c:pt idx="424">
                  <c:v>0.82633073101490406</c:v>
                </c:pt>
                <c:pt idx="425">
                  <c:v>0.826173620180081</c:v>
                </c:pt>
                <c:pt idx="426">
                  <c:v>0.80211750671040871</c:v>
                </c:pt>
                <c:pt idx="427">
                  <c:v>0.79137854936001184</c:v>
                </c:pt>
                <c:pt idx="428">
                  <c:v>0.76949310184467523</c:v>
                </c:pt>
                <c:pt idx="429">
                  <c:v>0.7705123966942149</c:v>
                </c:pt>
                <c:pt idx="430">
                  <c:v>0.76368749999999996</c:v>
                </c:pt>
                <c:pt idx="431">
                  <c:v>0.73128268225161497</c:v>
                </c:pt>
                <c:pt idx="432">
                  <c:v>0.6787767053464917</c:v>
                </c:pt>
                <c:pt idx="433">
                  <c:v>0.66529209621993124</c:v>
                </c:pt>
                <c:pt idx="434">
                  <c:v>0.67200194599854057</c:v>
                </c:pt>
                <c:pt idx="435">
                  <c:v>0.65052469432945026</c:v>
                </c:pt>
                <c:pt idx="436">
                  <c:v>0.62037368825185568</c:v>
                </c:pt>
                <c:pt idx="437">
                  <c:v>0.63679074810263825</c:v>
                </c:pt>
                <c:pt idx="438">
                  <c:v>0.61622234826999434</c:v>
                </c:pt>
                <c:pt idx="439">
                  <c:v>0.59142128202402466</c:v>
                </c:pt>
                <c:pt idx="440">
                  <c:v>0.60963658636178031</c:v>
                </c:pt>
                <c:pt idx="441">
                  <c:v>0.6450524540039011</c:v>
                </c:pt>
                <c:pt idx="442">
                  <c:v>0.67351551263612075</c:v>
                </c:pt>
                <c:pt idx="443">
                  <c:v>0.70685639052055893</c:v>
                </c:pt>
                <c:pt idx="444">
                  <c:v>0.72480357979083199</c:v>
                </c:pt>
                <c:pt idx="445">
                  <c:v>0.80042874642711315</c:v>
                </c:pt>
                <c:pt idx="446">
                  <c:v>0.78919028751396936</c:v>
                </c:pt>
                <c:pt idx="447">
                  <c:v>0.8030490121580548</c:v>
                </c:pt>
                <c:pt idx="448">
                  <c:v>0.91859104891469179</c:v>
                </c:pt>
                <c:pt idx="449">
                  <c:v>0.90676679041511976</c:v>
                </c:pt>
                <c:pt idx="450">
                  <c:v>1.0198076923076922</c:v>
                </c:pt>
                <c:pt idx="451">
                  <c:v>1.1281941557647635</c:v>
                </c:pt>
                <c:pt idx="452">
                  <c:v>1.0705201534217079</c:v>
                </c:pt>
                <c:pt idx="453">
                  <c:v>1.0045457455662974</c:v>
                </c:pt>
                <c:pt idx="454">
                  <c:v>1.0247901620144446</c:v>
                </c:pt>
                <c:pt idx="455">
                  <c:v>1.0097537354731598</c:v>
                </c:pt>
                <c:pt idx="456">
                  <c:v>1.0351966873706002</c:v>
                </c:pt>
                <c:pt idx="457">
                  <c:v>1.0045588235294118</c:v>
                </c:pt>
                <c:pt idx="458">
                  <c:v>0.97003489607039894</c:v>
                </c:pt>
                <c:pt idx="459">
                  <c:v>0.9935030990964081</c:v>
                </c:pt>
                <c:pt idx="460">
                  <c:v>0.99586835731585699</c:v>
                </c:pt>
                <c:pt idx="461">
                  <c:v>1.035769069864733</c:v>
                </c:pt>
                <c:pt idx="462">
                  <c:v>1.0168284789644011</c:v>
                </c:pt>
                <c:pt idx="463">
                  <c:v>0.97943158918768669</c:v>
                </c:pt>
                <c:pt idx="464">
                  <c:v>1.0397297632329243</c:v>
                </c:pt>
                <c:pt idx="465">
                  <c:v>1.0708905626938412</c:v>
                </c:pt>
                <c:pt idx="466">
                  <c:v>1.0652122780195226</c:v>
                </c:pt>
                <c:pt idx="467">
                  <c:v>1.0649156656500902</c:v>
                </c:pt>
                <c:pt idx="468">
                  <c:v>1.0756236495776861</c:v>
                </c:pt>
                <c:pt idx="469">
                  <c:v>1.0596533900881726</c:v>
                </c:pt>
                <c:pt idx="470">
                  <c:v>1.0789123062015504</c:v>
                </c:pt>
                <c:pt idx="471">
                  <c:v>0.97327635691051717</c:v>
                </c:pt>
                <c:pt idx="472">
                  <c:v>0.95159346545259771</c:v>
                </c:pt>
                <c:pt idx="473">
                  <c:v>0.89510537049626093</c:v>
                </c:pt>
                <c:pt idx="474">
                  <c:v>0.86836236933797906</c:v>
                </c:pt>
                <c:pt idx="475">
                  <c:v>0.91857888340839222</c:v>
                </c:pt>
                <c:pt idx="476">
                  <c:v>0.90185657080451398</c:v>
                </c:pt>
                <c:pt idx="477">
                  <c:v>0.89727891156462591</c:v>
                </c:pt>
                <c:pt idx="478">
                  <c:v>0.87733254033157382</c:v>
                </c:pt>
                <c:pt idx="479">
                  <c:v>0.85246909364114476</c:v>
                </c:pt>
                <c:pt idx="480">
                  <c:v>0.86672993492407802</c:v>
                </c:pt>
                <c:pt idx="481">
                  <c:v>0.915177380634836</c:v>
                </c:pt>
                <c:pt idx="482">
                  <c:v>0.85511005187158273</c:v>
                </c:pt>
                <c:pt idx="483">
                  <c:v>0.84819222995733212</c:v>
                </c:pt>
                <c:pt idx="484">
                  <c:v>0.84260365125405234</c:v>
                </c:pt>
                <c:pt idx="485">
                  <c:v>0.84181111291106425</c:v>
                </c:pt>
                <c:pt idx="486">
                  <c:v>0.77330746451547028</c:v>
                </c:pt>
                <c:pt idx="487">
                  <c:v>0.80178492728074047</c:v>
                </c:pt>
                <c:pt idx="488">
                  <c:v>0.76974162083635989</c:v>
                </c:pt>
                <c:pt idx="489">
                  <c:v>0.74949942038149442</c:v>
                </c:pt>
                <c:pt idx="490">
                  <c:v>0.78497458105818108</c:v>
                </c:pt>
                <c:pt idx="491">
                  <c:v>0.83899010450383804</c:v>
                </c:pt>
                <c:pt idx="492">
                  <c:v>0.81659641292668816</c:v>
                </c:pt>
                <c:pt idx="493">
                  <c:v>0.90820454309718912</c:v>
                </c:pt>
                <c:pt idx="494">
                  <c:v>0.91325779036827204</c:v>
                </c:pt>
                <c:pt idx="495">
                  <c:v>0.9322259520777868</c:v>
                </c:pt>
                <c:pt idx="496">
                  <c:v>0.88006812078338903</c:v>
                </c:pt>
                <c:pt idx="497">
                  <c:v>0.913003292704061</c:v>
                </c:pt>
                <c:pt idx="498">
                  <c:v>0.9373960560703255</c:v>
                </c:pt>
                <c:pt idx="499">
                  <c:v>0.9601487449643632</c:v>
                </c:pt>
                <c:pt idx="500">
                  <c:v>0.92909695351245303</c:v>
                </c:pt>
                <c:pt idx="501">
                  <c:v>0.93179467639213975</c:v>
                </c:pt>
                <c:pt idx="502">
                  <c:v>0.88522980227838155</c:v>
                </c:pt>
                <c:pt idx="503">
                  <c:v>0.87648334821998208</c:v>
                </c:pt>
                <c:pt idx="504">
                  <c:v>0.85557817875447584</c:v>
                </c:pt>
                <c:pt idx="505">
                  <c:v>0.88009930220075161</c:v>
                </c:pt>
                <c:pt idx="506">
                  <c:v>0.90802335498261499</c:v>
                </c:pt>
                <c:pt idx="507">
                  <c:v>0.89539535898741551</c:v>
                </c:pt>
                <c:pt idx="508">
                  <c:v>0.94708221735248765</c:v>
                </c:pt>
                <c:pt idx="509">
                  <c:v>0.91216369837059497</c:v>
                </c:pt>
                <c:pt idx="510">
                  <c:v>0.85089248650892491</c:v>
                </c:pt>
                <c:pt idx="511">
                  <c:v>0.81584958706729915</c:v>
                </c:pt>
                <c:pt idx="512">
                  <c:v>0.81187589158345219</c:v>
                </c:pt>
                <c:pt idx="513">
                  <c:v>0.76936272407582129</c:v>
                </c:pt>
                <c:pt idx="514">
                  <c:v>0.78643951127172618</c:v>
                </c:pt>
                <c:pt idx="515">
                  <c:v>0.90959599968251437</c:v>
                </c:pt>
                <c:pt idx="516">
                  <c:v>0.8886493146465424</c:v>
                </c:pt>
                <c:pt idx="517">
                  <c:v>0.89523216924632498</c:v>
                </c:pt>
                <c:pt idx="518">
                  <c:v>0.90982639474127747</c:v>
                </c:pt>
                <c:pt idx="519">
                  <c:v>0.87289768745620189</c:v>
                </c:pt>
                <c:pt idx="520">
                  <c:v>0.83745337843698497</c:v>
                </c:pt>
                <c:pt idx="521">
                  <c:v>0.79948654390934848</c:v>
                </c:pt>
                <c:pt idx="522">
                  <c:v>0.78799966758081941</c:v>
                </c:pt>
                <c:pt idx="523">
                  <c:v>0.82957554935222966</c:v>
                </c:pt>
                <c:pt idx="524">
                  <c:v>0.8525053979599434</c:v>
                </c:pt>
                <c:pt idx="525">
                  <c:v>0.85925248301097745</c:v>
                </c:pt>
                <c:pt idx="526">
                  <c:v>0.87107878158082741</c:v>
                </c:pt>
                <c:pt idx="527">
                  <c:v>0.82761977609345661</c:v>
                </c:pt>
                <c:pt idx="528">
                  <c:v>0.82447920420961573</c:v>
                </c:pt>
                <c:pt idx="529">
                  <c:v>0.79654365188653276</c:v>
                </c:pt>
                <c:pt idx="530">
                  <c:v>0.83235981308411211</c:v>
                </c:pt>
                <c:pt idx="531">
                  <c:v>0.83808553971486754</c:v>
                </c:pt>
                <c:pt idx="532">
                  <c:v>0.81691882455629905</c:v>
                </c:pt>
                <c:pt idx="533">
                  <c:v>0.79130094043887145</c:v>
                </c:pt>
                <c:pt idx="534">
                  <c:v>0.80416771277931198</c:v>
                </c:pt>
                <c:pt idx="535">
                  <c:v>0.81432406685719227</c:v>
                </c:pt>
                <c:pt idx="536">
                  <c:v>0.84998737267446767</c:v>
                </c:pt>
                <c:pt idx="537">
                  <c:v>0.84777805057697031</c:v>
                </c:pt>
                <c:pt idx="538">
                  <c:v>0.83206543967280178</c:v>
                </c:pt>
                <c:pt idx="539">
                  <c:v>0.83032119914346902</c:v>
                </c:pt>
                <c:pt idx="540">
                  <c:v>0.80910332271279017</c:v>
                </c:pt>
                <c:pt idx="541">
                  <c:v>0.82767419038272827</c:v>
                </c:pt>
                <c:pt idx="542">
                  <c:v>0.83659500626626815</c:v>
                </c:pt>
              </c:numCache>
            </c:numRef>
          </c:val>
          <c:smooth val="0"/>
          <c:extLst>
            <c:ext xmlns:c16="http://schemas.microsoft.com/office/drawing/2014/chart" uri="{C3380CC4-5D6E-409C-BE32-E72D297353CC}">
              <c16:uniqueId val="{00000000-2B5A-42BC-A5F7-9FDA2E85C235}"/>
            </c:ext>
          </c:extLst>
        </c:ser>
        <c:dLbls>
          <c:showLegendKey val="0"/>
          <c:showVal val="0"/>
          <c:showCatName val="0"/>
          <c:showSerName val="0"/>
          <c:showPercent val="0"/>
          <c:showBubbleSize val="0"/>
        </c:dLbls>
        <c:smooth val="0"/>
        <c:axId val="771865216"/>
        <c:axId val="794210688"/>
      </c:lineChart>
      <c:dateAx>
        <c:axId val="771865216"/>
        <c:scaling>
          <c:orientation val="minMax"/>
        </c:scaling>
        <c:delete val="0"/>
        <c:axPos val="b"/>
        <c:numFmt formatCode="m/d/yyyy" sourceLinked="1"/>
        <c:majorTickMark val="out"/>
        <c:minorTickMark val="none"/>
        <c:tickLblPos val="nextTo"/>
        <c:crossAx val="794210688"/>
        <c:crosses val="autoZero"/>
        <c:auto val="1"/>
        <c:lblOffset val="100"/>
        <c:baseTimeUnit val="days"/>
      </c:dateAx>
      <c:valAx>
        <c:axId val="794210688"/>
        <c:scaling>
          <c:orientation val="minMax"/>
          <c:max val="1.3"/>
        </c:scaling>
        <c:delete val="0"/>
        <c:axPos val="l"/>
        <c:majorGridlines/>
        <c:numFmt formatCode="General" sourceLinked="1"/>
        <c:majorTickMark val="out"/>
        <c:minorTickMark val="none"/>
        <c:tickLblPos val="nextTo"/>
        <c:crossAx val="771865216"/>
        <c:crosses val="autoZero"/>
        <c:crossBetween val="between"/>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BBAR/GGAL roe relativo</a:t>
            </a:r>
          </a:p>
        </c:rich>
      </c:tx>
      <c:overlay val="1"/>
    </c:title>
    <c:autoTitleDeleted val="0"/>
    <c:plotArea>
      <c:layout>
        <c:manualLayout>
          <c:layoutTarget val="inner"/>
          <c:xMode val="edge"/>
          <c:yMode val="edge"/>
          <c:x val="0.12529133858267716"/>
          <c:y val="0.14862277631962673"/>
          <c:w val="0.82027515310586174"/>
          <c:h val="0.59389581510644507"/>
        </c:manualLayout>
      </c:layout>
      <c:lineChart>
        <c:grouping val="standard"/>
        <c:varyColors val="0"/>
        <c:ser>
          <c:idx val="0"/>
          <c:order val="0"/>
          <c:tx>
            <c:v>FRAN/GGAL</c:v>
          </c:tx>
          <c:spPr>
            <a:ln w="12700"/>
          </c:spPr>
          <c:marker>
            <c:symbol val="none"/>
          </c:marker>
          <c:trendline>
            <c:spPr>
              <a:ln>
                <a:solidFill>
                  <a:srgbClr val="FF0000"/>
                </a:solidFill>
              </a:ln>
            </c:spPr>
            <c:trendlineType val="movingAvg"/>
            <c:period val="52"/>
            <c:dispRSqr val="0"/>
            <c:dispEq val="0"/>
          </c:trendline>
          <c:cat>
            <c:numRef>
              <c:f>ROE!$A$300:$A$10735</c:f>
              <c:numCache>
                <c:formatCode>m/d/yyyy</c:formatCode>
                <c:ptCount val="10436"/>
                <c:pt idx="0">
                  <c:v>39262</c:v>
                </c:pt>
                <c:pt idx="1">
                  <c:v>39269</c:v>
                </c:pt>
                <c:pt idx="2">
                  <c:v>39276</c:v>
                </c:pt>
                <c:pt idx="3">
                  <c:v>39283</c:v>
                </c:pt>
                <c:pt idx="4">
                  <c:v>39290</c:v>
                </c:pt>
                <c:pt idx="5">
                  <c:v>39297</c:v>
                </c:pt>
                <c:pt idx="6">
                  <c:v>39304</c:v>
                </c:pt>
                <c:pt idx="7">
                  <c:v>39311</c:v>
                </c:pt>
                <c:pt idx="8">
                  <c:v>39318</c:v>
                </c:pt>
                <c:pt idx="9">
                  <c:v>39325</c:v>
                </c:pt>
                <c:pt idx="10">
                  <c:v>39332</c:v>
                </c:pt>
                <c:pt idx="11">
                  <c:v>39339</c:v>
                </c:pt>
                <c:pt idx="12">
                  <c:v>39346</c:v>
                </c:pt>
                <c:pt idx="13">
                  <c:v>39353</c:v>
                </c:pt>
                <c:pt idx="14">
                  <c:v>39360</c:v>
                </c:pt>
                <c:pt idx="15">
                  <c:v>39367</c:v>
                </c:pt>
                <c:pt idx="16">
                  <c:v>39374</c:v>
                </c:pt>
                <c:pt idx="17">
                  <c:v>39381</c:v>
                </c:pt>
                <c:pt idx="18">
                  <c:v>39388</c:v>
                </c:pt>
                <c:pt idx="19">
                  <c:v>39395</c:v>
                </c:pt>
                <c:pt idx="20">
                  <c:v>39402</c:v>
                </c:pt>
                <c:pt idx="21">
                  <c:v>39409</c:v>
                </c:pt>
                <c:pt idx="22">
                  <c:v>39416</c:v>
                </c:pt>
                <c:pt idx="23">
                  <c:v>39423</c:v>
                </c:pt>
                <c:pt idx="24">
                  <c:v>39430</c:v>
                </c:pt>
                <c:pt idx="25">
                  <c:v>39437</c:v>
                </c:pt>
                <c:pt idx="26">
                  <c:v>39444</c:v>
                </c:pt>
                <c:pt idx="27">
                  <c:v>39451</c:v>
                </c:pt>
                <c:pt idx="28">
                  <c:v>39458</c:v>
                </c:pt>
                <c:pt idx="29">
                  <c:v>39465</c:v>
                </c:pt>
                <c:pt idx="30">
                  <c:v>39472</c:v>
                </c:pt>
                <c:pt idx="31">
                  <c:v>39479</c:v>
                </c:pt>
                <c:pt idx="32">
                  <c:v>39486</c:v>
                </c:pt>
                <c:pt idx="33">
                  <c:v>39493</c:v>
                </c:pt>
                <c:pt idx="34">
                  <c:v>39500</c:v>
                </c:pt>
                <c:pt idx="35">
                  <c:v>39507</c:v>
                </c:pt>
                <c:pt idx="36">
                  <c:v>39514</c:v>
                </c:pt>
                <c:pt idx="37">
                  <c:v>39521</c:v>
                </c:pt>
                <c:pt idx="38">
                  <c:v>39528</c:v>
                </c:pt>
                <c:pt idx="39">
                  <c:v>39535</c:v>
                </c:pt>
                <c:pt idx="40">
                  <c:v>39542</c:v>
                </c:pt>
                <c:pt idx="41">
                  <c:v>39549</c:v>
                </c:pt>
                <c:pt idx="42">
                  <c:v>39556</c:v>
                </c:pt>
                <c:pt idx="43">
                  <c:v>39563</c:v>
                </c:pt>
                <c:pt idx="44">
                  <c:v>39570</c:v>
                </c:pt>
                <c:pt idx="45">
                  <c:v>39577</c:v>
                </c:pt>
                <c:pt idx="46">
                  <c:v>39584</c:v>
                </c:pt>
                <c:pt idx="47">
                  <c:v>39591</c:v>
                </c:pt>
                <c:pt idx="48">
                  <c:v>39598</c:v>
                </c:pt>
                <c:pt idx="49">
                  <c:v>39605</c:v>
                </c:pt>
                <c:pt idx="50">
                  <c:v>39612</c:v>
                </c:pt>
                <c:pt idx="51">
                  <c:v>39619</c:v>
                </c:pt>
                <c:pt idx="52">
                  <c:v>39626</c:v>
                </c:pt>
                <c:pt idx="53">
                  <c:v>39633</c:v>
                </c:pt>
                <c:pt idx="54">
                  <c:v>39640</c:v>
                </c:pt>
                <c:pt idx="55">
                  <c:v>39647</c:v>
                </c:pt>
                <c:pt idx="56">
                  <c:v>39654</c:v>
                </c:pt>
                <c:pt idx="57">
                  <c:v>39661</c:v>
                </c:pt>
                <c:pt idx="58">
                  <c:v>39668</c:v>
                </c:pt>
                <c:pt idx="59">
                  <c:v>39675</c:v>
                </c:pt>
                <c:pt idx="60">
                  <c:v>39682</c:v>
                </c:pt>
                <c:pt idx="61">
                  <c:v>39689</c:v>
                </c:pt>
                <c:pt idx="62">
                  <c:v>39696</c:v>
                </c:pt>
                <c:pt idx="63">
                  <c:v>39703</c:v>
                </c:pt>
                <c:pt idx="64">
                  <c:v>39710</c:v>
                </c:pt>
                <c:pt idx="65">
                  <c:v>39717</c:v>
                </c:pt>
                <c:pt idx="66">
                  <c:v>39724</c:v>
                </c:pt>
                <c:pt idx="67">
                  <c:v>39731</c:v>
                </c:pt>
                <c:pt idx="68">
                  <c:v>39738</c:v>
                </c:pt>
                <c:pt idx="69">
                  <c:v>39745</c:v>
                </c:pt>
                <c:pt idx="70">
                  <c:v>39752</c:v>
                </c:pt>
                <c:pt idx="71">
                  <c:v>39759</c:v>
                </c:pt>
                <c:pt idx="72">
                  <c:v>39766</c:v>
                </c:pt>
                <c:pt idx="73">
                  <c:v>39773</c:v>
                </c:pt>
                <c:pt idx="74">
                  <c:v>39780</c:v>
                </c:pt>
                <c:pt idx="75">
                  <c:v>39787</c:v>
                </c:pt>
                <c:pt idx="76">
                  <c:v>39794</c:v>
                </c:pt>
                <c:pt idx="77">
                  <c:v>39801</c:v>
                </c:pt>
                <c:pt idx="78">
                  <c:v>39808</c:v>
                </c:pt>
                <c:pt idx="79">
                  <c:v>39815</c:v>
                </c:pt>
                <c:pt idx="80">
                  <c:v>39822</c:v>
                </c:pt>
                <c:pt idx="81">
                  <c:v>39829</c:v>
                </c:pt>
                <c:pt idx="82">
                  <c:v>39836</c:v>
                </c:pt>
                <c:pt idx="83">
                  <c:v>39843</c:v>
                </c:pt>
                <c:pt idx="84">
                  <c:v>39850</c:v>
                </c:pt>
                <c:pt idx="85">
                  <c:v>39857</c:v>
                </c:pt>
                <c:pt idx="86">
                  <c:v>39864</c:v>
                </c:pt>
                <c:pt idx="87">
                  <c:v>39871</c:v>
                </c:pt>
                <c:pt idx="88">
                  <c:v>39878</c:v>
                </c:pt>
                <c:pt idx="89">
                  <c:v>39885</c:v>
                </c:pt>
                <c:pt idx="90">
                  <c:v>39892</c:v>
                </c:pt>
                <c:pt idx="91">
                  <c:v>39899</c:v>
                </c:pt>
                <c:pt idx="92">
                  <c:v>39906</c:v>
                </c:pt>
                <c:pt idx="93">
                  <c:v>39913</c:v>
                </c:pt>
                <c:pt idx="94">
                  <c:v>39920</c:v>
                </c:pt>
                <c:pt idx="95">
                  <c:v>39927</c:v>
                </c:pt>
                <c:pt idx="96">
                  <c:v>39934</c:v>
                </c:pt>
                <c:pt idx="97">
                  <c:v>39941</c:v>
                </c:pt>
                <c:pt idx="98">
                  <c:v>39948</c:v>
                </c:pt>
                <c:pt idx="99">
                  <c:v>39955</c:v>
                </c:pt>
                <c:pt idx="100">
                  <c:v>39962</c:v>
                </c:pt>
                <c:pt idx="101">
                  <c:v>39969</c:v>
                </c:pt>
                <c:pt idx="102">
                  <c:v>39976</c:v>
                </c:pt>
                <c:pt idx="103">
                  <c:v>39983</c:v>
                </c:pt>
                <c:pt idx="104">
                  <c:v>39990</c:v>
                </c:pt>
                <c:pt idx="105">
                  <c:v>39997</c:v>
                </c:pt>
                <c:pt idx="106">
                  <c:v>40004</c:v>
                </c:pt>
                <c:pt idx="107">
                  <c:v>40011</c:v>
                </c:pt>
                <c:pt idx="108">
                  <c:v>40018</c:v>
                </c:pt>
                <c:pt idx="109">
                  <c:v>40025</c:v>
                </c:pt>
                <c:pt idx="110">
                  <c:v>40032</c:v>
                </c:pt>
                <c:pt idx="111">
                  <c:v>40039</c:v>
                </c:pt>
                <c:pt idx="112">
                  <c:v>40046</c:v>
                </c:pt>
                <c:pt idx="113">
                  <c:v>40053</c:v>
                </c:pt>
                <c:pt idx="114">
                  <c:v>40060</c:v>
                </c:pt>
                <c:pt idx="115">
                  <c:v>40067</c:v>
                </c:pt>
                <c:pt idx="116">
                  <c:v>40074</c:v>
                </c:pt>
                <c:pt idx="117">
                  <c:v>40081</c:v>
                </c:pt>
                <c:pt idx="118">
                  <c:v>40088</c:v>
                </c:pt>
                <c:pt idx="119">
                  <c:v>40095</c:v>
                </c:pt>
                <c:pt idx="120">
                  <c:v>40102</c:v>
                </c:pt>
                <c:pt idx="121">
                  <c:v>40109</c:v>
                </c:pt>
                <c:pt idx="122">
                  <c:v>40116</c:v>
                </c:pt>
                <c:pt idx="123">
                  <c:v>40123</c:v>
                </c:pt>
                <c:pt idx="124">
                  <c:v>40130</c:v>
                </c:pt>
                <c:pt idx="125">
                  <c:v>40137</c:v>
                </c:pt>
                <c:pt idx="126">
                  <c:v>40144</c:v>
                </c:pt>
                <c:pt idx="127">
                  <c:v>40151</c:v>
                </c:pt>
                <c:pt idx="128">
                  <c:v>40158</c:v>
                </c:pt>
                <c:pt idx="129">
                  <c:v>40165</c:v>
                </c:pt>
                <c:pt idx="130">
                  <c:v>40172</c:v>
                </c:pt>
                <c:pt idx="131">
                  <c:v>40179</c:v>
                </c:pt>
                <c:pt idx="132">
                  <c:v>40186</c:v>
                </c:pt>
                <c:pt idx="133">
                  <c:v>40193</c:v>
                </c:pt>
                <c:pt idx="134">
                  <c:v>40200</c:v>
                </c:pt>
                <c:pt idx="135">
                  <c:v>40207</c:v>
                </c:pt>
                <c:pt idx="136">
                  <c:v>40214</c:v>
                </c:pt>
                <c:pt idx="137">
                  <c:v>40221</c:v>
                </c:pt>
                <c:pt idx="138">
                  <c:v>40228</c:v>
                </c:pt>
                <c:pt idx="139">
                  <c:v>40235</c:v>
                </c:pt>
                <c:pt idx="140">
                  <c:v>40242</c:v>
                </c:pt>
                <c:pt idx="141">
                  <c:v>40249</c:v>
                </c:pt>
                <c:pt idx="142">
                  <c:v>40256</c:v>
                </c:pt>
                <c:pt idx="143">
                  <c:v>40263</c:v>
                </c:pt>
                <c:pt idx="144">
                  <c:v>40270</c:v>
                </c:pt>
                <c:pt idx="145">
                  <c:v>40277</c:v>
                </c:pt>
                <c:pt idx="146">
                  <c:v>40284</c:v>
                </c:pt>
                <c:pt idx="147">
                  <c:v>40291</c:v>
                </c:pt>
                <c:pt idx="148">
                  <c:v>40298</c:v>
                </c:pt>
                <c:pt idx="149">
                  <c:v>40305</c:v>
                </c:pt>
                <c:pt idx="150">
                  <c:v>40312</c:v>
                </c:pt>
                <c:pt idx="151">
                  <c:v>40319</c:v>
                </c:pt>
                <c:pt idx="152">
                  <c:v>40326</c:v>
                </c:pt>
                <c:pt idx="153">
                  <c:v>40333</c:v>
                </c:pt>
                <c:pt idx="154">
                  <c:v>40340</c:v>
                </c:pt>
                <c:pt idx="155">
                  <c:v>40347</c:v>
                </c:pt>
                <c:pt idx="156">
                  <c:v>40354</c:v>
                </c:pt>
                <c:pt idx="157">
                  <c:v>40361</c:v>
                </c:pt>
                <c:pt idx="158">
                  <c:v>40368</c:v>
                </c:pt>
                <c:pt idx="159">
                  <c:v>40375</c:v>
                </c:pt>
                <c:pt idx="160">
                  <c:v>40382</c:v>
                </c:pt>
                <c:pt idx="161">
                  <c:v>40389</c:v>
                </c:pt>
                <c:pt idx="162">
                  <c:v>40396</c:v>
                </c:pt>
                <c:pt idx="163">
                  <c:v>40403</c:v>
                </c:pt>
                <c:pt idx="164">
                  <c:v>40410</c:v>
                </c:pt>
                <c:pt idx="165">
                  <c:v>40417</c:v>
                </c:pt>
                <c:pt idx="166">
                  <c:v>40424</c:v>
                </c:pt>
                <c:pt idx="167">
                  <c:v>40431</c:v>
                </c:pt>
                <c:pt idx="168">
                  <c:v>40438</c:v>
                </c:pt>
                <c:pt idx="169">
                  <c:v>40445</c:v>
                </c:pt>
                <c:pt idx="170">
                  <c:v>40452</c:v>
                </c:pt>
                <c:pt idx="171">
                  <c:v>40459</c:v>
                </c:pt>
                <c:pt idx="172">
                  <c:v>40466</c:v>
                </c:pt>
                <c:pt idx="173">
                  <c:v>40473</c:v>
                </c:pt>
                <c:pt idx="174">
                  <c:v>40480</c:v>
                </c:pt>
                <c:pt idx="175">
                  <c:v>40487</c:v>
                </c:pt>
                <c:pt idx="176">
                  <c:v>40494</c:v>
                </c:pt>
                <c:pt idx="177">
                  <c:v>40501</c:v>
                </c:pt>
                <c:pt idx="178">
                  <c:v>40508</c:v>
                </c:pt>
                <c:pt idx="179">
                  <c:v>40515</c:v>
                </c:pt>
                <c:pt idx="180">
                  <c:v>40522</c:v>
                </c:pt>
                <c:pt idx="181">
                  <c:v>40529</c:v>
                </c:pt>
                <c:pt idx="182">
                  <c:v>40536</c:v>
                </c:pt>
                <c:pt idx="183">
                  <c:v>40543</c:v>
                </c:pt>
                <c:pt idx="184">
                  <c:v>40550</c:v>
                </c:pt>
                <c:pt idx="185">
                  <c:v>40557</c:v>
                </c:pt>
                <c:pt idx="186">
                  <c:v>40564</c:v>
                </c:pt>
                <c:pt idx="187">
                  <c:v>40571</c:v>
                </c:pt>
                <c:pt idx="188">
                  <c:v>40578</c:v>
                </c:pt>
                <c:pt idx="189">
                  <c:v>40585</c:v>
                </c:pt>
                <c:pt idx="190">
                  <c:v>40592</c:v>
                </c:pt>
                <c:pt idx="191">
                  <c:v>40599</c:v>
                </c:pt>
                <c:pt idx="192">
                  <c:v>40606</c:v>
                </c:pt>
                <c:pt idx="193">
                  <c:v>40613</c:v>
                </c:pt>
                <c:pt idx="194">
                  <c:v>40620</c:v>
                </c:pt>
                <c:pt idx="195">
                  <c:v>40627</c:v>
                </c:pt>
                <c:pt idx="196">
                  <c:v>40634</c:v>
                </c:pt>
                <c:pt idx="197">
                  <c:v>40641</c:v>
                </c:pt>
                <c:pt idx="198">
                  <c:v>40648</c:v>
                </c:pt>
                <c:pt idx="199">
                  <c:v>40655</c:v>
                </c:pt>
                <c:pt idx="200">
                  <c:v>40662</c:v>
                </c:pt>
                <c:pt idx="201">
                  <c:v>40669</c:v>
                </c:pt>
                <c:pt idx="202">
                  <c:v>40676</c:v>
                </c:pt>
                <c:pt idx="203">
                  <c:v>40683</c:v>
                </c:pt>
                <c:pt idx="204">
                  <c:v>40690</c:v>
                </c:pt>
                <c:pt idx="205">
                  <c:v>40697</c:v>
                </c:pt>
                <c:pt idx="206">
                  <c:v>40704</c:v>
                </c:pt>
                <c:pt idx="207">
                  <c:v>40711</c:v>
                </c:pt>
                <c:pt idx="208">
                  <c:v>40718</c:v>
                </c:pt>
                <c:pt idx="209">
                  <c:v>40725</c:v>
                </c:pt>
                <c:pt idx="210">
                  <c:v>40732</c:v>
                </c:pt>
                <c:pt idx="211">
                  <c:v>40739</c:v>
                </c:pt>
                <c:pt idx="212">
                  <c:v>40746</c:v>
                </c:pt>
                <c:pt idx="213">
                  <c:v>40753</c:v>
                </c:pt>
                <c:pt idx="214">
                  <c:v>40760</c:v>
                </c:pt>
                <c:pt idx="215">
                  <c:v>40767</c:v>
                </c:pt>
                <c:pt idx="216">
                  <c:v>40774</c:v>
                </c:pt>
                <c:pt idx="217">
                  <c:v>40781</c:v>
                </c:pt>
                <c:pt idx="218">
                  <c:v>40788</c:v>
                </c:pt>
                <c:pt idx="219">
                  <c:v>40795</c:v>
                </c:pt>
                <c:pt idx="220">
                  <c:v>40802</c:v>
                </c:pt>
                <c:pt idx="221">
                  <c:v>40809</c:v>
                </c:pt>
                <c:pt idx="222">
                  <c:v>40816</c:v>
                </c:pt>
                <c:pt idx="223">
                  <c:v>40823</c:v>
                </c:pt>
                <c:pt idx="224">
                  <c:v>40830</c:v>
                </c:pt>
                <c:pt idx="225">
                  <c:v>40837</c:v>
                </c:pt>
                <c:pt idx="226">
                  <c:v>40844</c:v>
                </c:pt>
                <c:pt idx="227">
                  <c:v>40851</c:v>
                </c:pt>
                <c:pt idx="228">
                  <c:v>40858</c:v>
                </c:pt>
                <c:pt idx="229">
                  <c:v>40865</c:v>
                </c:pt>
                <c:pt idx="230">
                  <c:v>40872</c:v>
                </c:pt>
                <c:pt idx="231">
                  <c:v>40879</c:v>
                </c:pt>
                <c:pt idx="232">
                  <c:v>40886</c:v>
                </c:pt>
                <c:pt idx="233">
                  <c:v>40893</c:v>
                </c:pt>
                <c:pt idx="234">
                  <c:v>40900</c:v>
                </c:pt>
                <c:pt idx="235">
                  <c:v>40907</c:v>
                </c:pt>
                <c:pt idx="236">
                  <c:v>40914</c:v>
                </c:pt>
                <c:pt idx="237">
                  <c:v>40921</c:v>
                </c:pt>
                <c:pt idx="238">
                  <c:v>40928</c:v>
                </c:pt>
                <c:pt idx="239">
                  <c:v>40935</c:v>
                </c:pt>
                <c:pt idx="240">
                  <c:v>40942</c:v>
                </c:pt>
                <c:pt idx="241">
                  <c:v>40949</c:v>
                </c:pt>
                <c:pt idx="242">
                  <c:v>40956</c:v>
                </c:pt>
                <c:pt idx="243">
                  <c:v>40963</c:v>
                </c:pt>
                <c:pt idx="244">
                  <c:v>40970</c:v>
                </c:pt>
                <c:pt idx="245">
                  <c:v>40977</c:v>
                </c:pt>
                <c:pt idx="246">
                  <c:v>40984</c:v>
                </c:pt>
                <c:pt idx="247">
                  <c:v>40991</c:v>
                </c:pt>
                <c:pt idx="248">
                  <c:v>40998</c:v>
                </c:pt>
                <c:pt idx="249">
                  <c:v>41005</c:v>
                </c:pt>
                <c:pt idx="250">
                  <c:v>41012</c:v>
                </c:pt>
                <c:pt idx="251">
                  <c:v>41019</c:v>
                </c:pt>
                <c:pt idx="252">
                  <c:v>41026</c:v>
                </c:pt>
                <c:pt idx="253">
                  <c:v>41033</c:v>
                </c:pt>
                <c:pt idx="254">
                  <c:v>41040</c:v>
                </c:pt>
                <c:pt idx="255">
                  <c:v>41047</c:v>
                </c:pt>
                <c:pt idx="256">
                  <c:v>41054</c:v>
                </c:pt>
                <c:pt idx="257">
                  <c:v>41061</c:v>
                </c:pt>
                <c:pt idx="258">
                  <c:v>41068</c:v>
                </c:pt>
                <c:pt idx="259">
                  <c:v>41075</c:v>
                </c:pt>
                <c:pt idx="260">
                  <c:v>41082</c:v>
                </c:pt>
                <c:pt idx="261">
                  <c:v>41089</c:v>
                </c:pt>
                <c:pt idx="262">
                  <c:v>41096</c:v>
                </c:pt>
                <c:pt idx="263">
                  <c:v>41103</c:v>
                </c:pt>
                <c:pt idx="264">
                  <c:v>41110</c:v>
                </c:pt>
                <c:pt idx="265">
                  <c:v>41117</c:v>
                </c:pt>
                <c:pt idx="266">
                  <c:v>41124</c:v>
                </c:pt>
                <c:pt idx="267">
                  <c:v>41131</c:v>
                </c:pt>
                <c:pt idx="268">
                  <c:v>41138</c:v>
                </c:pt>
                <c:pt idx="269">
                  <c:v>41145</c:v>
                </c:pt>
                <c:pt idx="270">
                  <c:v>41152</c:v>
                </c:pt>
                <c:pt idx="271">
                  <c:v>41159</c:v>
                </c:pt>
                <c:pt idx="272">
                  <c:v>41166</c:v>
                </c:pt>
                <c:pt idx="273">
                  <c:v>41173</c:v>
                </c:pt>
                <c:pt idx="274">
                  <c:v>41180</c:v>
                </c:pt>
                <c:pt idx="275">
                  <c:v>41187</c:v>
                </c:pt>
                <c:pt idx="276">
                  <c:v>41194</c:v>
                </c:pt>
                <c:pt idx="277">
                  <c:v>41201</c:v>
                </c:pt>
                <c:pt idx="278">
                  <c:v>41208</c:v>
                </c:pt>
                <c:pt idx="279">
                  <c:v>41215</c:v>
                </c:pt>
                <c:pt idx="280">
                  <c:v>41222</c:v>
                </c:pt>
                <c:pt idx="281">
                  <c:v>41229</c:v>
                </c:pt>
                <c:pt idx="282">
                  <c:v>41236</c:v>
                </c:pt>
                <c:pt idx="283">
                  <c:v>41243</c:v>
                </c:pt>
                <c:pt idx="284">
                  <c:v>41250</c:v>
                </c:pt>
                <c:pt idx="285">
                  <c:v>41257</c:v>
                </c:pt>
                <c:pt idx="286">
                  <c:v>41264</c:v>
                </c:pt>
                <c:pt idx="287">
                  <c:v>41271</c:v>
                </c:pt>
                <c:pt idx="288">
                  <c:v>41278</c:v>
                </c:pt>
                <c:pt idx="289">
                  <c:v>41285</c:v>
                </c:pt>
                <c:pt idx="290">
                  <c:v>41292</c:v>
                </c:pt>
                <c:pt idx="291">
                  <c:v>41299</c:v>
                </c:pt>
                <c:pt idx="292">
                  <c:v>41306</c:v>
                </c:pt>
                <c:pt idx="293">
                  <c:v>41313</c:v>
                </c:pt>
                <c:pt idx="294">
                  <c:v>41320</c:v>
                </c:pt>
                <c:pt idx="295">
                  <c:v>41327</c:v>
                </c:pt>
                <c:pt idx="296">
                  <c:v>41334</c:v>
                </c:pt>
                <c:pt idx="297">
                  <c:v>41341</c:v>
                </c:pt>
                <c:pt idx="298">
                  <c:v>41348</c:v>
                </c:pt>
                <c:pt idx="299">
                  <c:v>41355</c:v>
                </c:pt>
                <c:pt idx="300">
                  <c:v>41362</c:v>
                </c:pt>
                <c:pt idx="301">
                  <c:v>41369</c:v>
                </c:pt>
                <c:pt idx="302">
                  <c:v>41376</c:v>
                </c:pt>
                <c:pt idx="303">
                  <c:v>41383</c:v>
                </c:pt>
                <c:pt idx="304">
                  <c:v>41390</c:v>
                </c:pt>
                <c:pt idx="305">
                  <c:v>41397</c:v>
                </c:pt>
                <c:pt idx="306">
                  <c:v>41404</c:v>
                </c:pt>
                <c:pt idx="307">
                  <c:v>41411</c:v>
                </c:pt>
                <c:pt idx="308">
                  <c:v>41418</c:v>
                </c:pt>
                <c:pt idx="309">
                  <c:v>41425</c:v>
                </c:pt>
                <c:pt idx="310">
                  <c:v>41432</c:v>
                </c:pt>
                <c:pt idx="311">
                  <c:v>41439</c:v>
                </c:pt>
                <c:pt idx="312">
                  <c:v>41446</c:v>
                </c:pt>
                <c:pt idx="313">
                  <c:v>41453</c:v>
                </c:pt>
                <c:pt idx="314">
                  <c:v>41460</c:v>
                </c:pt>
                <c:pt idx="315">
                  <c:v>41467</c:v>
                </c:pt>
                <c:pt idx="316">
                  <c:v>41474</c:v>
                </c:pt>
                <c:pt idx="317">
                  <c:v>41481</c:v>
                </c:pt>
                <c:pt idx="318">
                  <c:v>41488</c:v>
                </c:pt>
                <c:pt idx="319">
                  <c:v>41495</c:v>
                </c:pt>
                <c:pt idx="320">
                  <c:v>41502</c:v>
                </c:pt>
                <c:pt idx="321">
                  <c:v>41509</c:v>
                </c:pt>
                <c:pt idx="322">
                  <c:v>41516</c:v>
                </c:pt>
                <c:pt idx="323">
                  <c:v>41523</c:v>
                </c:pt>
                <c:pt idx="324">
                  <c:v>41530</c:v>
                </c:pt>
                <c:pt idx="325">
                  <c:v>41537</c:v>
                </c:pt>
                <c:pt idx="326">
                  <c:v>41544</c:v>
                </c:pt>
                <c:pt idx="327">
                  <c:v>41551</c:v>
                </c:pt>
                <c:pt idx="328">
                  <c:v>41558</c:v>
                </c:pt>
                <c:pt idx="329">
                  <c:v>41565</c:v>
                </c:pt>
                <c:pt idx="330">
                  <c:v>41572</c:v>
                </c:pt>
                <c:pt idx="331">
                  <c:v>41579</c:v>
                </c:pt>
                <c:pt idx="332">
                  <c:v>41586</c:v>
                </c:pt>
                <c:pt idx="333">
                  <c:v>41593</c:v>
                </c:pt>
                <c:pt idx="334">
                  <c:v>41600</c:v>
                </c:pt>
                <c:pt idx="335">
                  <c:v>41607</c:v>
                </c:pt>
                <c:pt idx="336">
                  <c:v>41614</c:v>
                </c:pt>
                <c:pt idx="337">
                  <c:v>41621</c:v>
                </c:pt>
                <c:pt idx="338">
                  <c:v>41628</c:v>
                </c:pt>
                <c:pt idx="339">
                  <c:v>41635</c:v>
                </c:pt>
                <c:pt idx="340">
                  <c:v>41642</c:v>
                </c:pt>
                <c:pt idx="341">
                  <c:v>41649</c:v>
                </c:pt>
                <c:pt idx="342">
                  <c:v>41656</c:v>
                </c:pt>
                <c:pt idx="343">
                  <c:v>41663</c:v>
                </c:pt>
                <c:pt idx="344">
                  <c:v>41670</c:v>
                </c:pt>
                <c:pt idx="345">
                  <c:v>41677</c:v>
                </c:pt>
                <c:pt idx="346">
                  <c:v>41684</c:v>
                </c:pt>
                <c:pt idx="347">
                  <c:v>41691</c:v>
                </c:pt>
                <c:pt idx="348">
                  <c:v>41698</c:v>
                </c:pt>
                <c:pt idx="349">
                  <c:v>41705</c:v>
                </c:pt>
                <c:pt idx="350">
                  <c:v>41712</c:v>
                </c:pt>
                <c:pt idx="351">
                  <c:v>41719</c:v>
                </c:pt>
                <c:pt idx="352">
                  <c:v>41726</c:v>
                </c:pt>
                <c:pt idx="353">
                  <c:v>41733</c:v>
                </c:pt>
                <c:pt idx="354">
                  <c:v>41740</c:v>
                </c:pt>
                <c:pt idx="355">
                  <c:v>41747</c:v>
                </c:pt>
                <c:pt idx="356">
                  <c:v>41754</c:v>
                </c:pt>
                <c:pt idx="357">
                  <c:v>41761</c:v>
                </c:pt>
                <c:pt idx="358">
                  <c:v>41768</c:v>
                </c:pt>
                <c:pt idx="359">
                  <c:v>41775</c:v>
                </c:pt>
                <c:pt idx="360">
                  <c:v>41782</c:v>
                </c:pt>
                <c:pt idx="361">
                  <c:v>41789</c:v>
                </c:pt>
                <c:pt idx="362">
                  <c:v>41796</c:v>
                </c:pt>
                <c:pt idx="363">
                  <c:v>41803</c:v>
                </c:pt>
                <c:pt idx="364">
                  <c:v>41810</c:v>
                </c:pt>
                <c:pt idx="365">
                  <c:v>41817</c:v>
                </c:pt>
                <c:pt idx="366">
                  <c:v>41824</c:v>
                </c:pt>
                <c:pt idx="367">
                  <c:v>41831</c:v>
                </c:pt>
                <c:pt idx="368">
                  <c:v>41838</c:v>
                </c:pt>
                <c:pt idx="369">
                  <c:v>41845</c:v>
                </c:pt>
                <c:pt idx="370">
                  <c:v>41852</c:v>
                </c:pt>
                <c:pt idx="371">
                  <c:v>41859</c:v>
                </c:pt>
                <c:pt idx="372">
                  <c:v>41866</c:v>
                </c:pt>
                <c:pt idx="373">
                  <c:v>41873</c:v>
                </c:pt>
                <c:pt idx="374">
                  <c:v>41880</c:v>
                </c:pt>
                <c:pt idx="375">
                  <c:v>41887</c:v>
                </c:pt>
                <c:pt idx="376">
                  <c:v>41894</c:v>
                </c:pt>
                <c:pt idx="377">
                  <c:v>41901</c:v>
                </c:pt>
                <c:pt idx="378">
                  <c:v>41908</c:v>
                </c:pt>
                <c:pt idx="379">
                  <c:v>41915</c:v>
                </c:pt>
                <c:pt idx="380">
                  <c:v>41922</c:v>
                </c:pt>
                <c:pt idx="381">
                  <c:v>41929</c:v>
                </c:pt>
                <c:pt idx="382">
                  <c:v>41936</c:v>
                </c:pt>
                <c:pt idx="383">
                  <c:v>41943</c:v>
                </c:pt>
                <c:pt idx="384">
                  <c:v>41950</c:v>
                </c:pt>
                <c:pt idx="385">
                  <c:v>41957</c:v>
                </c:pt>
                <c:pt idx="386">
                  <c:v>41964</c:v>
                </c:pt>
                <c:pt idx="387">
                  <c:v>41971</c:v>
                </c:pt>
                <c:pt idx="388">
                  <c:v>41978</c:v>
                </c:pt>
                <c:pt idx="389">
                  <c:v>41985</c:v>
                </c:pt>
                <c:pt idx="390">
                  <c:v>41992</c:v>
                </c:pt>
                <c:pt idx="391">
                  <c:v>41999</c:v>
                </c:pt>
                <c:pt idx="392">
                  <c:v>42006</c:v>
                </c:pt>
                <c:pt idx="393">
                  <c:v>42013</c:v>
                </c:pt>
                <c:pt idx="394">
                  <c:v>42020</c:v>
                </c:pt>
                <c:pt idx="395">
                  <c:v>42027</c:v>
                </c:pt>
                <c:pt idx="396">
                  <c:v>42034</c:v>
                </c:pt>
                <c:pt idx="397">
                  <c:v>42041</c:v>
                </c:pt>
                <c:pt idx="398">
                  <c:v>42048</c:v>
                </c:pt>
                <c:pt idx="399">
                  <c:v>42055</c:v>
                </c:pt>
                <c:pt idx="400">
                  <c:v>42062</c:v>
                </c:pt>
                <c:pt idx="401">
                  <c:v>42069</c:v>
                </c:pt>
                <c:pt idx="402">
                  <c:v>42076</c:v>
                </c:pt>
                <c:pt idx="403">
                  <c:v>42083</c:v>
                </c:pt>
                <c:pt idx="404">
                  <c:v>42090</c:v>
                </c:pt>
                <c:pt idx="405">
                  <c:v>42097</c:v>
                </c:pt>
                <c:pt idx="406">
                  <c:v>42104</c:v>
                </c:pt>
                <c:pt idx="407">
                  <c:v>42111</c:v>
                </c:pt>
                <c:pt idx="408">
                  <c:v>42118</c:v>
                </c:pt>
                <c:pt idx="409">
                  <c:v>42125</c:v>
                </c:pt>
                <c:pt idx="410">
                  <c:v>42132</c:v>
                </c:pt>
                <c:pt idx="411">
                  <c:v>42139</c:v>
                </c:pt>
                <c:pt idx="412">
                  <c:v>42146</c:v>
                </c:pt>
                <c:pt idx="413">
                  <c:v>42153</c:v>
                </c:pt>
                <c:pt idx="414">
                  <c:v>42160</c:v>
                </c:pt>
                <c:pt idx="415">
                  <c:v>42167</c:v>
                </c:pt>
                <c:pt idx="416">
                  <c:v>42174</c:v>
                </c:pt>
                <c:pt idx="417">
                  <c:v>42181</c:v>
                </c:pt>
                <c:pt idx="418">
                  <c:v>42188</c:v>
                </c:pt>
                <c:pt idx="419">
                  <c:v>42195</c:v>
                </c:pt>
                <c:pt idx="420">
                  <c:v>42202</c:v>
                </c:pt>
                <c:pt idx="421">
                  <c:v>42209</c:v>
                </c:pt>
                <c:pt idx="422">
                  <c:v>42216</c:v>
                </c:pt>
                <c:pt idx="423">
                  <c:v>42223</c:v>
                </c:pt>
                <c:pt idx="424">
                  <c:v>42230</c:v>
                </c:pt>
                <c:pt idx="425">
                  <c:v>42237</c:v>
                </c:pt>
                <c:pt idx="426">
                  <c:v>42244</c:v>
                </c:pt>
                <c:pt idx="427">
                  <c:v>42251</c:v>
                </c:pt>
                <c:pt idx="428">
                  <c:v>42258</c:v>
                </c:pt>
                <c:pt idx="429">
                  <c:v>42265</c:v>
                </c:pt>
                <c:pt idx="430">
                  <c:v>42272</c:v>
                </c:pt>
                <c:pt idx="431">
                  <c:v>42279</c:v>
                </c:pt>
                <c:pt idx="432">
                  <c:v>42286</c:v>
                </c:pt>
                <c:pt idx="433">
                  <c:v>42293</c:v>
                </c:pt>
                <c:pt idx="434">
                  <c:v>42300</c:v>
                </c:pt>
                <c:pt idx="435">
                  <c:v>42307</c:v>
                </c:pt>
                <c:pt idx="436">
                  <c:v>42314</c:v>
                </c:pt>
                <c:pt idx="437">
                  <c:v>42321</c:v>
                </c:pt>
                <c:pt idx="438">
                  <c:v>42328</c:v>
                </c:pt>
                <c:pt idx="439">
                  <c:v>42335</c:v>
                </c:pt>
                <c:pt idx="440">
                  <c:v>42342</c:v>
                </c:pt>
                <c:pt idx="441">
                  <c:v>42349</c:v>
                </c:pt>
                <c:pt idx="442">
                  <c:v>42356</c:v>
                </c:pt>
                <c:pt idx="443">
                  <c:v>42363</c:v>
                </c:pt>
                <c:pt idx="444">
                  <c:v>42370</c:v>
                </c:pt>
                <c:pt idx="445">
                  <c:v>42377</c:v>
                </c:pt>
                <c:pt idx="446">
                  <c:v>42384</c:v>
                </c:pt>
                <c:pt idx="447">
                  <c:v>42391</c:v>
                </c:pt>
                <c:pt idx="448">
                  <c:v>42398</c:v>
                </c:pt>
                <c:pt idx="449">
                  <c:v>42405</c:v>
                </c:pt>
                <c:pt idx="450">
                  <c:v>42412</c:v>
                </c:pt>
                <c:pt idx="451">
                  <c:v>42419</c:v>
                </c:pt>
                <c:pt idx="452">
                  <c:v>42426</c:v>
                </c:pt>
                <c:pt idx="453">
                  <c:v>42433</c:v>
                </c:pt>
                <c:pt idx="454">
                  <c:v>42440</c:v>
                </c:pt>
                <c:pt idx="455">
                  <c:v>42447</c:v>
                </c:pt>
                <c:pt idx="456">
                  <c:v>42454</c:v>
                </c:pt>
                <c:pt idx="457">
                  <c:v>42461</c:v>
                </c:pt>
                <c:pt idx="458">
                  <c:v>42468</c:v>
                </c:pt>
                <c:pt idx="459">
                  <c:v>42475</c:v>
                </c:pt>
                <c:pt idx="460">
                  <c:v>42482</c:v>
                </c:pt>
                <c:pt idx="461">
                  <c:v>42489</c:v>
                </c:pt>
                <c:pt idx="462">
                  <c:v>42496</c:v>
                </c:pt>
                <c:pt idx="463">
                  <c:v>42503</c:v>
                </c:pt>
                <c:pt idx="464">
                  <c:v>42510</c:v>
                </c:pt>
                <c:pt idx="465">
                  <c:v>42517</c:v>
                </c:pt>
                <c:pt idx="466">
                  <c:v>42524</c:v>
                </c:pt>
                <c:pt idx="467">
                  <c:v>42531</c:v>
                </c:pt>
                <c:pt idx="468">
                  <c:v>42538</c:v>
                </c:pt>
                <c:pt idx="469">
                  <c:v>42545</c:v>
                </c:pt>
                <c:pt idx="470">
                  <c:v>42552</c:v>
                </c:pt>
                <c:pt idx="471">
                  <c:v>42559</c:v>
                </c:pt>
                <c:pt idx="472">
                  <c:v>42566</c:v>
                </c:pt>
                <c:pt idx="473">
                  <c:v>42573</c:v>
                </c:pt>
                <c:pt idx="474">
                  <c:v>42580</c:v>
                </c:pt>
                <c:pt idx="475">
                  <c:v>42587</c:v>
                </c:pt>
                <c:pt idx="476">
                  <c:v>42594</c:v>
                </c:pt>
                <c:pt idx="477">
                  <c:v>42601</c:v>
                </c:pt>
                <c:pt idx="478">
                  <c:v>42608</c:v>
                </c:pt>
                <c:pt idx="479">
                  <c:v>42615</c:v>
                </c:pt>
                <c:pt idx="480">
                  <c:v>42622</c:v>
                </c:pt>
                <c:pt idx="481">
                  <c:v>42629</c:v>
                </c:pt>
                <c:pt idx="482">
                  <c:v>42636</c:v>
                </c:pt>
                <c:pt idx="483">
                  <c:v>42643</c:v>
                </c:pt>
                <c:pt idx="484">
                  <c:v>42650</c:v>
                </c:pt>
                <c:pt idx="485">
                  <c:v>42657</c:v>
                </c:pt>
                <c:pt idx="486">
                  <c:v>42664</c:v>
                </c:pt>
                <c:pt idx="487">
                  <c:v>42671</c:v>
                </c:pt>
                <c:pt idx="488">
                  <c:v>42678</c:v>
                </c:pt>
                <c:pt idx="489">
                  <c:v>42685</c:v>
                </c:pt>
                <c:pt idx="490">
                  <c:v>42692</c:v>
                </c:pt>
                <c:pt idx="491">
                  <c:v>42699</c:v>
                </c:pt>
                <c:pt idx="492">
                  <c:v>42706</c:v>
                </c:pt>
                <c:pt idx="493">
                  <c:v>42713</c:v>
                </c:pt>
                <c:pt idx="494">
                  <c:v>42720</c:v>
                </c:pt>
                <c:pt idx="495">
                  <c:v>42727</c:v>
                </c:pt>
                <c:pt idx="496">
                  <c:v>42734</c:v>
                </c:pt>
                <c:pt idx="497">
                  <c:v>42741</c:v>
                </c:pt>
                <c:pt idx="498">
                  <c:v>42748</c:v>
                </c:pt>
                <c:pt idx="499">
                  <c:v>42755</c:v>
                </c:pt>
                <c:pt idx="500">
                  <c:v>42762</c:v>
                </c:pt>
                <c:pt idx="501">
                  <c:v>42769</c:v>
                </c:pt>
                <c:pt idx="502">
                  <c:v>42776</c:v>
                </c:pt>
                <c:pt idx="503">
                  <c:v>42783</c:v>
                </c:pt>
                <c:pt idx="504">
                  <c:v>42790</c:v>
                </c:pt>
                <c:pt idx="505">
                  <c:v>42797</c:v>
                </c:pt>
                <c:pt idx="506">
                  <c:v>42804</c:v>
                </c:pt>
                <c:pt idx="507">
                  <c:v>42811</c:v>
                </c:pt>
                <c:pt idx="508">
                  <c:v>42818</c:v>
                </c:pt>
                <c:pt idx="509">
                  <c:v>42825</c:v>
                </c:pt>
                <c:pt idx="510">
                  <c:v>42832</c:v>
                </c:pt>
                <c:pt idx="511">
                  <c:v>42839</c:v>
                </c:pt>
                <c:pt idx="512">
                  <c:v>42846</c:v>
                </c:pt>
                <c:pt idx="513">
                  <c:v>42853</c:v>
                </c:pt>
                <c:pt idx="514">
                  <c:v>42860</c:v>
                </c:pt>
                <c:pt idx="515">
                  <c:v>42867</c:v>
                </c:pt>
                <c:pt idx="516">
                  <c:v>42874</c:v>
                </c:pt>
                <c:pt idx="517">
                  <c:v>42881</c:v>
                </c:pt>
                <c:pt idx="518">
                  <c:v>42888</c:v>
                </c:pt>
                <c:pt idx="519">
                  <c:v>42895</c:v>
                </c:pt>
                <c:pt idx="520">
                  <c:v>42902</c:v>
                </c:pt>
                <c:pt idx="521">
                  <c:v>42909</c:v>
                </c:pt>
                <c:pt idx="522">
                  <c:v>42916</c:v>
                </c:pt>
                <c:pt idx="523">
                  <c:v>42923</c:v>
                </c:pt>
                <c:pt idx="524">
                  <c:v>42930</c:v>
                </c:pt>
                <c:pt idx="525">
                  <c:v>42937</c:v>
                </c:pt>
                <c:pt idx="526">
                  <c:v>42944</c:v>
                </c:pt>
                <c:pt idx="527">
                  <c:v>42951</c:v>
                </c:pt>
                <c:pt idx="528">
                  <c:v>42958</c:v>
                </c:pt>
                <c:pt idx="529">
                  <c:v>42965</c:v>
                </c:pt>
                <c:pt idx="530">
                  <c:v>42972</c:v>
                </c:pt>
                <c:pt idx="531">
                  <c:v>42979</c:v>
                </c:pt>
                <c:pt idx="532">
                  <c:v>42986</c:v>
                </c:pt>
                <c:pt idx="533">
                  <c:v>42993</c:v>
                </c:pt>
                <c:pt idx="534">
                  <c:v>43000</c:v>
                </c:pt>
                <c:pt idx="535">
                  <c:v>43007</c:v>
                </c:pt>
                <c:pt idx="536">
                  <c:v>43014</c:v>
                </c:pt>
                <c:pt idx="537">
                  <c:v>43021</c:v>
                </c:pt>
                <c:pt idx="538">
                  <c:v>43028</c:v>
                </c:pt>
                <c:pt idx="539">
                  <c:v>43035</c:v>
                </c:pt>
                <c:pt idx="540">
                  <c:v>43042</c:v>
                </c:pt>
                <c:pt idx="541">
                  <c:v>43049</c:v>
                </c:pt>
                <c:pt idx="542">
                  <c:v>43056</c:v>
                </c:pt>
                <c:pt idx="543">
                  <c:v>43063</c:v>
                </c:pt>
                <c:pt idx="544">
                  <c:v>43070</c:v>
                </c:pt>
                <c:pt idx="545">
                  <c:v>43077</c:v>
                </c:pt>
                <c:pt idx="546">
                  <c:v>43084</c:v>
                </c:pt>
                <c:pt idx="547">
                  <c:v>43091</c:v>
                </c:pt>
                <c:pt idx="548">
                  <c:v>43098</c:v>
                </c:pt>
                <c:pt idx="549">
                  <c:v>43105</c:v>
                </c:pt>
                <c:pt idx="550">
                  <c:v>43112</c:v>
                </c:pt>
                <c:pt idx="551">
                  <c:v>43119</c:v>
                </c:pt>
                <c:pt idx="552">
                  <c:v>43126</c:v>
                </c:pt>
                <c:pt idx="553">
                  <c:v>43133</c:v>
                </c:pt>
                <c:pt idx="554">
                  <c:v>43140</c:v>
                </c:pt>
                <c:pt idx="555">
                  <c:v>43147</c:v>
                </c:pt>
                <c:pt idx="556">
                  <c:v>43154</c:v>
                </c:pt>
                <c:pt idx="557">
                  <c:v>43161</c:v>
                </c:pt>
                <c:pt idx="558">
                  <c:v>43168</c:v>
                </c:pt>
                <c:pt idx="559">
                  <c:v>43175</c:v>
                </c:pt>
                <c:pt idx="560">
                  <c:v>43182</c:v>
                </c:pt>
                <c:pt idx="561">
                  <c:v>43189</c:v>
                </c:pt>
                <c:pt idx="562">
                  <c:v>43196</c:v>
                </c:pt>
                <c:pt idx="563">
                  <c:v>43203</c:v>
                </c:pt>
                <c:pt idx="564">
                  <c:v>43210</c:v>
                </c:pt>
                <c:pt idx="565">
                  <c:v>43217</c:v>
                </c:pt>
                <c:pt idx="566">
                  <c:v>43224</c:v>
                </c:pt>
                <c:pt idx="567">
                  <c:v>43231</c:v>
                </c:pt>
                <c:pt idx="568">
                  <c:v>43238</c:v>
                </c:pt>
                <c:pt idx="569">
                  <c:v>43245</c:v>
                </c:pt>
                <c:pt idx="570">
                  <c:v>43252</c:v>
                </c:pt>
                <c:pt idx="571">
                  <c:v>43259</c:v>
                </c:pt>
                <c:pt idx="572">
                  <c:v>43266</c:v>
                </c:pt>
                <c:pt idx="573">
                  <c:v>43273</c:v>
                </c:pt>
                <c:pt idx="574">
                  <c:v>43280</c:v>
                </c:pt>
                <c:pt idx="575">
                  <c:v>43287</c:v>
                </c:pt>
                <c:pt idx="576">
                  <c:v>43294</c:v>
                </c:pt>
                <c:pt idx="577">
                  <c:v>43301</c:v>
                </c:pt>
                <c:pt idx="578">
                  <c:v>43308</c:v>
                </c:pt>
                <c:pt idx="579">
                  <c:v>43315</c:v>
                </c:pt>
                <c:pt idx="580">
                  <c:v>43322</c:v>
                </c:pt>
                <c:pt idx="581">
                  <c:v>43329</c:v>
                </c:pt>
                <c:pt idx="582">
                  <c:v>43336</c:v>
                </c:pt>
                <c:pt idx="583">
                  <c:v>43343</c:v>
                </c:pt>
                <c:pt idx="584">
                  <c:v>43350</c:v>
                </c:pt>
                <c:pt idx="585">
                  <c:v>43357</c:v>
                </c:pt>
                <c:pt idx="586">
                  <c:v>43364</c:v>
                </c:pt>
                <c:pt idx="587">
                  <c:v>43371</c:v>
                </c:pt>
                <c:pt idx="588">
                  <c:v>43378</c:v>
                </c:pt>
                <c:pt idx="589">
                  <c:v>43385</c:v>
                </c:pt>
                <c:pt idx="590">
                  <c:v>43392</c:v>
                </c:pt>
                <c:pt idx="591">
                  <c:v>43399</c:v>
                </c:pt>
                <c:pt idx="592">
                  <c:v>43406</c:v>
                </c:pt>
                <c:pt idx="593">
                  <c:v>43413</c:v>
                </c:pt>
                <c:pt idx="594">
                  <c:v>43420</c:v>
                </c:pt>
                <c:pt idx="595">
                  <c:v>43427</c:v>
                </c:pt>
                <c:pt idx="596">
                  <c:v>43434</c:v>
                </c:pt>
                <c:pt idx="597">
                  <c:v>43441</c:v>
                </c:pt>
                <c:pt idx="598">
                  <c:v>43448</c:v>
                </c:pt>
                <c:pt idx="599">
                  <c:v>43455</c:v>
                </c:pt>
                <c:pt idx="600">
                  <c:v>43462</c:v>
                </c:pt>
                <c:pt idx="601">
                  <c:v>43469</c:v>
                </c:pt>
                <c:pt idx="602">
                  <c:v>43476</c:v>
                </c:pt>
                <c:pt idx="603">
                  <c:v>43483</c:v>
                </c:pt>
                <c:pt idx="604">
                  <c:v>43490</c:v>
                </c:pt>
                <c:pt idx="605">
                  <c:v>43497</c:v>
                </c:pt>
                <c:pt idx="606">
                  <c:v>43504</c:v>
                </c:pt>
                <c:pt idx="607">
                  <c:v>43511</c:v>
                </c:pt>
                <c:pt idx="608">
                  <c:v>43518</c:v>
                </c:pt>
                <c:pt idx="609">
                  <c:v>43525</c:v>
                </c:pt>
                <c:pt idx="610">
                  <c:v>43532</c:v>
                </c:pt>
                <c:pt idx="611">
                  <c:v>43539</c:v>
                </c:pt>
                <c:pt idx="612">
                  <c:v>43546</c:v>
                </c:pt>
                <c:pt idx="613">
                  <c:v>43553</c:v>
                </c:pt>
                <c:pt idx="614">
                  <c:v>43560</c:v>
                </c:pt>
                <c:pt idx="615">
                  <c:v>43567</c:v>
                </c:pt>
                <c:pt idx="616">
                  <c:v>43574</c:v>
                </c:pt>
                <c:pt idx="617">
                  <c:v>43581</c:v>
                </c:pt>
                <c:pt idx="618">
                  <c:v>43588</c:v>
                </c:pt>
                <c:pt idx="619">
                  <c:v>43595</c:v>
                </c:pt>
                <c:pt idx="620">
                  <c:v>43602</c:v>
                </c:pt>
                <c:pt idx="621">
                  <c:v>43609</c:v>
                </c:pt>
                <c:pt idx="622">
                  <c:v>43616</c:v>
                </c:pt>
                <c:pt idx="623">
                  <c:v>43623</c:v>
                </c:pt>
                <c:pt idx="624">
                  <c:v>43630</c:v>
                </c:pt>
                <c:pt idx="625">
                  <c:v>43637</c:v>
                </c:pt>
                <c:pt idx="626">
                  <c:v>43644</c:v>
                </c:pt>
                <c:pt idx="627">
                  <c:v>43651</c:v>
                </c:pt>
                <c:pt idx="628">
                  <c:v>43658</c:v>
                </c:pt>
                <c:pt idx="629">
                  <c:v>43665</c:v>
                </c:pt>
                <c:pt idx="630">
                  <c:v>43672</c:v>
                </c:pt>
                <c:pt idx="631">
                  <c:v>43679</c:v>
                </c:pt>
                <c:pt idx="632">
                  <c:v>43686</c:v>
                </c:pt>
                <c:pt idx="633">
                  <c:v>43693</c:v>
                </c:pt>
                <c:pt idx="634">
                  <c:v>43700</c:v>
                </c:pt>
                <c:pt idx="635">
                  <c:v>43707</c:v>
                </c:pt>
                <c:pt idx="636">
                  <c:v>43714</c:v>
                </c:pt>
                <c:pt idx="637">
                  <c:v>43721</c:v>
                </c:pt>
                <c:pt idx="638">
                  <c:v>43728</c:v>
                </c:pt>
                <c:pt idx="639">
                  <c:v>43735</c:v>
                </c:pt>
                <c:pt idx="640">
                  <c:v>43742</c:v>
                </c:pt>
                <c:pt idx="641">
                  <c:v>43749</c:v>
                </c:pt>
                <c:pt idx="642">
                  <c:v>43756</c:v>
                </c:pt>
                <c:pt idx="643">
                  <c:v>43763</c:v>
                </c:pt>
                <c:pt idx="644">
                  <c:v>43770</c:v>
                </c:pt>
                <c:pt idx="645">
                  <c:v>43777</c:v>
                </c:pt>
                <c:pt idx="646">
                  <c:v>43784</c:v>
                </c:pt>
                <c:pt idx="647">
                  <c:v>43791</c:v>
                </c:pt>
                <c:pt idx="648">
                  <c:v>43798</c:v>
                </c:pt>
                <c:pt idx="649">
                  <c:v>43805</c:v>
                </c:pt>
                <c:pt idx="650">
                  <c:v>43812</c:v>
                </c:pt>
                <c:pt idx="651">
                  <c:v>43819</c:v>
                </c:pt>
                <c:pt idx="652">
                  <c:v>43826</c:v>
                </c:pt>
                <c:pt idx="653">
                  <c:v>43833</c:v>
                </c:pt>
                <c:pt idx="654">
                  <c:v>43840</c:v>
                </c:pt>
                <c:pt idx="655">
                  <c:v>43847</c:v>
                </c:pt>
                <c:pt idx="656">
                  <c:v>43854</c:v>
                </c:pt>
                <c:pt idx="657">
                  <c:v>43861</c:v>
                </c:pt>
                <c:pt idx="658">
                  <c:v>43868</c:v>
                </c:pt>
                <c:pt idx="659">
                  <c:v>43875</c:v>
                </c:pt>
                <c:pt idx="660">
                  <c:v>43882</c:v>
                </c:pt>
                <c:pt idx="661">
                  <c:v>43889</c:v>
                </c:pt>
                <c:pt idx="662">
                  <c:v>43896</c:v>
                </c:pt>
                <c:pt idx="663">
                  <c:v>43903</c:v>
                </c:pt>
                <c:pt idx="664">
                  <c:v>43910</c:v>
                </c:pt>
                <c:pt idx="665">
                  <c:v>43917</c:v>
                </c:pt>
                <c:pt idx="666">
                  <c:v>43924</c:v>
                </c:pt>
                <c:pt idx="667">
                  <c:v>43931</c:v>
                </c:pt>
                <c:pt idx="668">
                  <c:v>43938</c:v>
                </c:pt>
                <c:pt idx="669">
                  <c:v>43945</c:v>
                </c:pt>
                <c:pt idx="670">
                  <c:v>43952</c:v>
                </c:pt>
                <c:pt idx="671">
                  <c:v>43959</c:v>
                </c:pt>
                <c:pt idx="672">
                  <c:v>43966</c:v>
                </c:pt>
                <c:pt idx="673">
                  <c:v>43973</c:v>
                </c:pt>
                <c:pt idx="674">
                  <c:v>43980</c:v>
                </c:pt>
                <c:pt idx="675">
                  <c:v>43987</c:v>
                </c:pt>
                <c:pt idx="676">
                  <c:v>43994</c:v>
                </c:pt>
                <c:pt idx="677">
                  <c:v>44001</c:v>
                </c:pt>
                <c:pt idx="678">
                  <c:v>44008</c:v>
                </c:pt>
                <c:pt idx="679">
                  <c:v>44015</c:v>
                </c:pt>
                <c:pt idx="680">
                  <c:v>44022</c:v>
                </c:pt>
                <c:pt idx="681">
                  <c:v>44029</c:v>
                </c:pt>
                <c:pt idx="682">
                  <c:v>44036</c:v>
                </c:pt>
                <c:pt idx="683">
                  <c:v>44043</c:v>
                </c:pt>
                <c:pt idx="684">
                  <c:v>44050</c:v>
                </c:pt>
                <c:pt idx="685">
                  <c:v>44057</c:v>
                </c:pt>
                <c:pt idx="686">
                  <c:v>44064</c:v>
                </c:pt>
                <c:pt idx="687">
                  <c:v>44071</c:v>
                </c:pt>
                <c:pt idx="688">
                  <c:v>44078</c:v>
                </c:pt>
                <c:pt idx="689">
                  <c:v>44085</c:v>
                </c:pt>
                <c:pt idx="690">
                  <c:v>44092</c:v>
                </c:pt>
                <c:pt idx="691">
                  <c:v>44099</c:v>
                </c:pt>
                <c:pt idx="692">
                  <c:v>44106</c:v>
                </c:pt>
                <c:pt idx="693">
                  <c:v>44113</c:v>
                </c:pt>
                <c:pt idx="694">
                  <c:v>44120</c:v>
                </c:pt>
                <c:pt idx="695">
                  <c:v>44127</c:v>
                </c:pt>
                <c:pt idx="696">
                  <c:v>44134</c:v>
                </c:pt>
                <c:pt idx="697">
                  <c:v>44141</c:v>
                </c:pt>
                <c:pt idx="698">
                  <c:v>44148</c:v>
                </c:pt>
                <c:pt idx="699">
                  <c:v>44155</c:v>
                </c:pt>
                <c:pt idx="700">
                  <c:v>44162</c:v>
                </c:pt>
                <c:pt idx="701">
                  <c:v>44169</c:v>
                </c:pt>
                <c:pt idx="702">
                  <c:v>44176</c:v>
                </c:pt>
                <c:pt idx="703">
                  <c:v>44183</c:v>
                </c:pt>
                <c:pt idx="704">
                  <c:v>44190</c:v>
                </c:pt>
                <c:pt idx="705">
                  <c:v>44197</c:v>
                </c:pt>
                <c:pt idx="706">
                  <c:v>44204</c:v>
                </c:pt>
                <c:pt idx="707">
                  <c:v>44211</c:v>
                </c:pt>
                <c:pt idx="708">
                  <c:v>44218</c:v>
                </c:pt>
                <c:pt idx="709">
                  <c:v>44225</c:v>
                </c:pt>
                <c:pt idx="710">
                  <c:v>44232</c:v>
                </c:pt>
                <c:pt idx="711">
                  <c:v>44239</c:v>
                </c:pt>
                <c:pt idx="712">
                  <c:v>44246</c:v>
                </c:pt>
                <c:pt idx="713">
                  <c:v>44253</c:v>
                </c:pt>
                <c:pt idx="714">
                  <c:v>44260</c:v>
                </c:pt>
                <c:pt idx="715">
                  <c:v>44267</c:v>
                </c:pt>
                <c:pt idx="716">
                  <c:v>44274</c:v>
                </c:pt>
                <c:pt idx="717">
                  <c:v>44281</c:v>
                </c:pt>
                <c:pt idx="718">
                  <c:v>44288</c:v>
                </c:pt>
                <c:pt idx="719">
                  <c:v>44295</c:v>
                </c:pt>
                <c:pt idx="720">
                  <c:v>44302</c:v>
                </c:pt>
                <c:pt idx="721">
                  <c:v>44309</c:v>
                </c:pt>
                <c:pt idx="722">
                  <c:v>44316</c:v>
                </c:pt>
                <c:pt idx="723">
                  <c:v>44323</c:v>
                </c:pt>
                <c:pt idx="724">
                  <c:v>44330</c:v>
                </c:pt>
                <c:pt idx="725">
                  <c:v>44337</c:v>
                </c:pt>
                <c:pt idx="726">
                  <c:v>44344</c:v>
                </c:pt>
                <c:pt idx="727">
                  <c:v>44351</c:v>
                </c:pt>
                <c:pt idx="728">
                  <c:v>44358</c:v>
                </c:pt>
                <c:pt idx="729">
                  <c:v>44365</c:v>
                </c:pt>
                <c:pt idx="730">
                  <c:v>44372</c:v>
                </c:pt>
                <c:pt idx="731">
                  <c:v>44379</c:v>
                </c:pt>
                <c:pt idx="732">
                  <c:v>44386</c:v>
                </c:pt>
                <c:pt idx="733">
                  <c:v>44393</c:v>
                </c:pt>
                <c:pt idx="734">
                  <c:v>44400</c:v>
                </c:pt>
                <c:pt idx="735">
                  <c:v>44407</c:v>
                </c:pt>
                <c:pt idx="736">
                  <c:v>44414</c:v>
                </c:pt>
                <c:pt idx="737">
                  <c:v>44421</c:v>
                </c:pt>
                <c:pt idx="738">
                  <c:v>44428</c:v>
                </c:pt>
                <c:pt idx="739">
                  <c:v>44435</c:v>
                </c:pt>
                <c:pt idx="740">
                  <c:v>44442</c:v>
                </c:pt>
                <c:pt idx="741">
                  <c:v>44449</c:v>
                </c:pt>
                <c:pt idx="742">
                  <c:v>44456</c:v>
                </c:pt>
                <c:pt idx="743">
                  <c:v>44463</c:v>
                </c:pt>
                <c:pt idx="744">
                  <c:v>44470</c:v>
                </c:pt>
                <c:pt idx="745">
                  <c:v>44477</c:v>
                </c:pt>
                <c:pt idx="746">
                  <c:v>44484</c:v>
                </c:pt>
                <c:pt idx="747">
                  <c:v>44491</c:v>
                </c:pt>
                <c:pt idx="748">
                  <c:v>44498</c:v>
                </c:pt>
                <c:pt idx="749">
                  <c:v>44505</c:v>
                </c:pt>
                <c:pt idx="750">
                  <c:v>44512</c:v>
                </c:pt>
                <c:pt idx="751">
                  <c:v>44519</c:v>
                </c:pt>
                <c:pt idx="752">
                  <c:v>44526</c:v>
                </c:pt>
                <c:pt idx="753">
                  <c:v>44533</c:v>
                </c:pt>
                <c:pt idx="754">
                  <c:v>44540</c:v>
                </c:pt>
                <c:pt idx="755">
                  <c:v>44547</c:v>
                </c:pt>
                <c:pt idx="756">
                  <c:v>44554</c:v>
                </c:pt>
                <c:pt idx="757">
                  <c:v>44561</c:v>
                </c:pt>
                <c:pt idx="758">
                  <c:v>44568</c:v>
                </c:pt>
                <c:pt idx="759">
                  <c:v>44575</c:v>
                </c:pt>
                <c:pt idx="760">
                  <c:v>44582</c:v>
                </c:pt>
                <c:pt idx="761">
                  <c:v>44589</c:v>
                </c:pt>
                <c:pt idx="762">
                  <c:v>44596</c:v>
                </c:pt>
                <c:pt idx="763">
                  <c:v>44603</c:v>
                </c:pt>
                <c:pt idx="764">
                  <c:v>44610</c:v>
                </c:pt>
                <c:pt idx="765">
                  <c:v>44617</c:v>
                </c:pt>
                <c:pt idx="766">
                  <c:v>44624</c:v>
                </c:pt>
                <c:pt idx="767">
                  <c:v>44631</c:v>
                </c:pt>
                <c:pt idx="768">
                  <c:v>44638</c:v>
                </c:pt>
                <c:pt idx="769">
                  <c:v>44645</c:v>
                </c:pt>
                <c:pt idx="770">
                  <c:v>44652</c:v>
                </c:pt>
                <c:pt idx="771">
                  <c:v>44659</c:v>
                </c:pt>
                <c:pt idx="772">
                  <c:v>44666</c:v>
                </c:pt>
                <c:pt idx="773">
                  <c:v>44673</c:v>
                </c:pt>
                <c:pt idx="774">
                  <c:v>44680</c:v>
                </c:pt>
                <c:pt idx="775">
                  <c:v>44687</c:v>
                </c:pt>
                <c:pt idx="776">
                  <c:v>44694</c:v>
                </c:pt>
                <c:pt idx="777">
                  <c:v>44701</c:v>
                </c:pt>
                <c:pt idx="778">
                  <c:v>44708</c:v>
                </c:pt>
                <c:pt idx="779">
                  <c:v>44715</c:v>
                </c:pt>
                <c:pt idx="780">
                  <c:v>44722</c:v>
                </c:pt>
                <c:pt idx="781">
                  <c:v>44729</c:v>
                </c:pt>
                <c:pt idx="782">
                  <c:v>44736</c:v>
                </c:pt>
                <c:pt idx="783">
                  <c:v>44743</c:v>
                </c:pt>
                <c:pt idx="784">
                  <c:v>44750</c:v>
                </c:pt>
                <c:pt idx="785">
                  <c:v>44757</c:v>
                </c:pt>
                <c:pt idx="786">
                  <c:v>44764</c:v>
                </c:pt>
                <c:pt idx="787">
                  <c:v>44771</c:v>
                </c:pt>
                <c:pt idx="788">
                  <c:v>44778</c:v>
                </c:pt>
                <c:pt idx="789">
                  <c:v>44785</c:v>
                </c:pt>
                <c:pt idx="790">
                  <c:v>44792</c:v>
                </c:pt>
                <c:pt idx="791">
                  <c:v>44799</c:v>
                </c:pt>
                <c:pt idx="792">
                  <c:v>44806</c:v>
                </c:pt>
                <c:pt idx="793">
                  <c:v>44813</c:v>
                </c:pt>
                <c:pt idx="794">
                  <c:v>44820</c:v>
                </c:pt>
                <c:pt idx="795">
                  <c:v>44827</c:v>
                </c:pt>
                <c:pt idx="796">
                  <c:v>44834</c:v>
                </c:pt>
                <c:pt idx="797">
                  <c:v>44841</c:v>
                </c:pt>
                <c:pt idx="798">
                  <c:v>44848</c:v>
                </c:pt>
                <c:pt idx="799">
                  <c:v>44855</c:v>
                </c:pt>
                <c:pt idx="800">
                  <c:v>44862</c:v>
                </c:pt>
                <c:pt idx="801">
                  <c:v>44869</c:v>
                </c:pt>
                <c:pt idx="802">
                  <c:v>44876</c:v>
                </c:pt>
                <c:pt idx="803">
                  <c:v>44883</c:v>
                </c:pt>
                <c:pt idx="804">
                  <c:v>44890</c:v>
                </c:pt>
                <c:pt idx="805">
                  <c:v>44897</c:v>
                </c:pt>
                <c:pt idx="806">
                  <c:v>44904</c:v>
                </c:pt>
                <c:pt idx="807">
                  <c:v>44911</c:v>
                </c:pt>
                <c:pt idx="808">
                  <c:v>44918</c:v>
                </c:pt>
                <c:pt idx="809">
                  <c:v>44925</c:v>
                </c:pt>
                <c:pt idx="810">
                  <c:v>44932</c:v>
                </c:pt>
                <c:pt idx="811">
                  <c:v>44939</c:v>
                </c:pt>
                <c:pt idx="812">
                  <c:v>44946</c:v>
                </c:pt>
                <c:pt idx="813">
                  <c:v>44953</c:v>
                </c:pt>
                <c:pt idx="814">
                  <c:v>44960</c:v>
                </c:pt>
                <c:pt idx="815">
                  <c:v>44967</c:v>
                </c:pt>
                <c:pt idx="816">
                  <c:v>44974</c:v>
                </c:pt>
                <c:pt idx="817">
                  <c:v>44981</c:v>
                </c:pt>
                <c:pt idx="818">
                  <c:v>44988</c:v>
                </c:pt>
                <c:pt idx="819">
                  <c:v>44995</c:v>
                </c:pt>
                <c:pt idx="820">
                  <c:v>45002</c:v>
                </c:pt>
                <c:pt idx="821">
                  <c:v>45009</c:v>
                </c:pt>
                <c:pt idx="822">
                  <c:v>45016</c:v>
                </c:pt>
                <c:pt idx="823">
                  <c:v>45023</c:v>
                </c:pt>
                <c:pt idx="824">
                  <c:v>45030</c:v>
                </c:pt>
                <c:pt idx="825">
                  <c:v>45037</c:v>
                </c:pt>
                <c:pt idx="826">
                  <c:v>45044</c:v>
                </c:pt>
                <c:pt idx="827">
                  <c:v>45051</c:v>
                </c:pt>
                <c:pt idx="828">
                  <c:v>45058</c:v>
                </c:pt>
                <c:pt idx="829">
                  <c:v>45065</c:v>
                </c:pt>
                <c:pt idx="830">
                  <c:v>45072</c:v>
                </c:pt>
                <c:pt idx="831">
                  <c:v>45079</c:v>
                </c:pt>
                <c:pt idx="832">
                  <c:v>45086</c:v>
                </c:pt>
                <c:pt idx="833">
                  <c:v>45093</c:v>
                </c:pt>
                <c:pt idx="834">
                  <c:v>45100</c:v>
                </c:pt>
                <c:pt idx="835">
                  <c:v>45107</c:v>
                </c:pt>
                <c:pt idx="836">
                  <c:v>45114</c:v>
                </c:pt>
                <c:pt idx="837">
                  <c:v>45121</c:v>
                </c:pt>
                <c:pt idx="838">
                  <c:v>45128</c:v>
                </c:pt>
                <c:pt idx="839">
                  <c:v>45135</c:v>
                </c:pt>
                <c:pt idx="840">
                  <c:v>45142</c:v>
                </c:pt>
                <c:pt idx="841">
                  <c:v>45149</c:v>
                </c:pt>
                <c:pt idx="842">
                  <c:v>45156</c:v>
                </c:pt>
                <c:pt idx="843">
                  <c:v>45163</c:v>
                </c:pt>
                <c:pt idx="844">
                  <c:v>45170</c:v>
                </c:pt>
                <c:pt idx="845">
                  <c:v>45177</c:v>
                </c:pt>
                <c:pt idx="846">
                  <c:v>45184</c:v>
                </c:pt>
                <c:pt idx="847">
                  <c:v>45191</c:v>
                </c:pt>
                <c:pt idx="848">
                  <c:v>45198</c:v>
                </c:pt>
                <c:pt idx="849">
                  <c:v>45205</c:v>
                </c:pt>
                <c:pt idx="850">
                  <c:v>45212</c:v>
                </c:pt>
                <c:pt idx="851">
                  <c:v>45219</c:v>
                </c:pt>
                <c:pt idx="852">
                  <c:v>45226</c:v>
                </c:pt>
                <c:pt idx="853">
                  <c:v>45233</c:v>
                </c:pt>
                <c:pt idx="854">
                  <c:v>45240</c:v>
                </c:pt>
                <c:pt idx="855">
                  <c:v>45247</c:v>
                </c:pt>
                <c:pt idx="856">
                  <c:v>45254</c:v>
                </c:pt>
                <c:pt idx="857">
                  <c:v>45261</c:v>
                </c:pt>
                <c:pt idx="858">
                  <c:v>45268</c:v>
                </c:pt>
                <c:pt idx="859">
                  <c:v>45275</c:v>
                </c:pt>
                <c:pt idx="860">
                  <c:v>45282</c:v>
                </c:pt>
                <c:pt idx="861">
                  <c:v>45289</c:v>
                </c:pt>
                <c:pt idx="862">
                  <c:v>45296</c:v>
                </c:pt>
                <c:pt idx="863">
                  <c:v>45303</c:v>
                </c:pt>
                <c:pt idx="864">
                  <c:v>45310</c:v>
                </c:pt>
                <c:pt idx="865">
                  <c:v>45317</c:v>
                </c:pt>
                <c:pt idx="866">
                  <c:v>45324</c:v>
                </c:pt>
                <c:pt idx="867">
                  <c:v>45331</c:v>
                </c:pt>
                <c:pt idx="868">
                  <c:v>45338</c:v>
                </c:pt>
                <c:pt idx="869">
                  <c:v>45345</c:v>
                </c:pt>
                <c:pt idx="870">
                  <c:v>45352</c:v>
                </c:pt>
                <c:pt idx="871">
                  <c:v>45359</c:v>
                </c:pt>
                <c:pt idx="872">
                  <c:v>45366</c:v>
                </c:pt>
                <c:pt idx="873">
                  <c:v>45373</c:v>
                </c:pt>
                <c:pt idx="874">
                  <c:v>45380</c:v>
                </c:pt>
                <c:pt idx="875">
                  <c:v>45387</c:v>
                </c:pt>
                <c:pt idx="876">
                  <c:v>45394</c:v>
                </c:pt>
                <c:pt idx="877">
                  <c:v>45401</c:v>
                </c:pt>
                <c:pt idx="878">
                  <c:v>45408</c:v>
                </c:pt>
                <c:pt idx="879">
                  <c:v>45415</c:v>
                </c:pt>
                <c:pt idx="880">
                  <c:v>45422</c:v>
                </c:pt>
                <c:pt idx="881">
                  <c:v>45429</c:v>
                </c:pt>
                <c:pt idx="882">
                  <c:v>45436</c:v>
                </c:pt>
                <c:pt idx="883">
                  <c:v>45443</c:v>
                </c:pt>
                <c:pt idx="884">
                  <c:v>45450</c:v>
                </c:pt>
                <c:pt idx="885">
                  <c:v>45457</c:v>
                </c:pt>
                <c:pt idx="886">
                  <c:v>45464</c:v>
                </c:pt>
                <c:pt idx="887">
                  <c:v>45471</c:v>
                </c:pt>
                <c:pt idx="888">
                  <c:v>45478</c:v>
                </c:pt>
                <c:pt idx="889">
                  <c:v>45485</c:v>
                </c:pt>
                <c:pt idx="890">
                  <c:v>45492</c:v>
                </c:pt>
                <c:pt idx="891">
                  <c:v>45499</c:v>
                </c:pt>
                <c:pt idx="892">
                  <c:v>45506</c:v>
                </c:pt>
                <c:pt idx="893">
                  <c:v>45513</c:v>
                </c:pt>
                <c:pt idx="894">
                  <c:v>45520</c:v>
                </c:pt>
                <c:pt idx="895">
                  <c:v>45527</c:v>
                </c:pt>
                <c:pt idx="896">
                  <c:v>45534</c:v>
                </c:pt>
                <c:pt idx="897">
                  <c:v>45541</c:v>
                </c:pt>
                <c:pt idx="898">
                  <c:v>45548</c:v>
                </c:pt>
                <c:pt idx="899">
                  <c:v>45555</c:v>
                </c:pt>
                <c:pt idx="900">
                  <c:v>45562</c:v>
                </c:pt>
                <c:pt idx="901">
                  <c:v>45569</c:v>
                </c:pt>
                <c:pt idx="902">
                  <c:v>45576</c:v>
                </c:pt>
                <c:pt idx="903">
                  <c:v>45583</c:v>
                </c:pt>
                <c:pt idx="904">
                  <c:v>45590</c:v>
                </c:pt>
                <c:pt idx="905">
                  <c:v>45597</c:v>
                </c:pt>
                <c:pt idx="906">
                  <c:v>45604</c:v>
                </c:pt>
                <c:pt idx="907">
                  <c:v>45611</c:v>
                </c:pt>
                <c:pt idx="908">
                  <c:v>45618</c:v>
                </c:pt>
                <c:pt idx="909">
                  <c:v>45625</c:v>
                </c:pt>
                <c:pt idx="910">
                  <c:v>45632</c:v>
                </c:pt>
                <c:pt idx="911">
                  <c:v>45639</c:v>
                </c:pt>
                <c:pt idx="912">
                  <c:v>45646</c:v>
                </c:pt>
                <c:pt idx="913">
                  <c:v>45653</c:v>
                </c:pt>
                <c:pt idx="914">
                  <c:v>45660</c:v>
                </c:pt>
                <c:pt idx="915">
                  <c:v>45667</c:v>
                </c:pt>
                <c:pt idx="916">
                  <c:v>45674</c:v>
                </c:pt>
                <c:pt idx="917">
                  <c:v>45681</c:v>
                </c:pt>
                <c:pt idx="918">
                  <c:v>45688</c:v>
                </c:pt>
                <c:pt idx="919">
                  <c:v>45695</c:v>
                </c:pt>
                <c:pt idx="920">
                  <c:v>45702</c:v>
                </c:pt>
                <c:pt idx="921">
                  <c:v>45709</c:v>
                </c:pt>
                <c:pt idx="922">
                  <c:v>45716</c:v>
                </c:pt>
                <c:pt idx="923">
                  <c:v>45723</c:v>
                </c:pt>
                <c:pt idx="924">
                  <c:v>45730</c:v>
                </c:pt>
                <c:pt idx="925">
                  <c:v>45737</c:v>
                </c:pt>
                <c:pt idx="926">
                  <c:v>45744</c:v>
                </c:pt>
                <c:pt idx="927">
                  <c:v>45751</c:v>
                </c:pt>
                <c:pt idx="928">
                  <c:v>45758</c:v>
                </c:pt>
                <c:pt idx="929">
                  <c:v>45765</c:v>
                </c:pt>
                <c:pt idx="930">
                  <c:v>45772</c:v>
                </c:pt>
                <c:pt idx="931">
                  <c:v>45779</c:v>
                </c:pt>
                <c:pt idx="932">
                  <c:v>45786</c:v>
                </c:pt>
                <c:pt idx="933">
                  <c:v>45793</c:v>
                </c:pt>
                <c:pt idx="934">
                  <c:v>45800</c:v>
                </c:pt>
                <c:pt idx="935">
                  <c:v>45807</c:v>
                </c:pt>
                <c:pt idx="936">
                  <c:v>45814</c:v>
                </c:pt>
                <c:pt idx="937">
                  <c:v>45821</c:v>
                </c:pt>
                <c:pt idx="938">
                  <c:v>45828</c:v>
                </c:pt>
                <c:pt idx="939">
                  <c:v>45835</c:v>
                </c:pt>
                <c:pt idx="940">
                  <c:v>45842</c:v>
                </c:pt>
                <c:pt idx="941">
                  <c:v>45849</c:v>
                </c:pt>
                <c:pt idx="942">
                  <c:v>45856</c:v>
                </c:pt>
                <c:pt idx="943">
                  <c:v>45863</c:v>
                </c:pt>
                <c:pt idx="944">
                  <c:v>45870</c:v>
                </c:pt>
                <c:pt idx="945">
                  <c:v>45877</c:v>
                </c:pt>
                <c:pt idx="946">
                  <c:v>45884</c:v>
                </c:pt>
                <c:pt idx="947">
                  <c:v>45891</c:v>
                </c:pt>
                <c:pt idx="948">
                  <c:v>45898</c:v>
                </c:pt>
                <c:pt idx="949">
                  <c:v>45905</c:v>
                </c:pt>
                <c:pt idx="950">
                  <c:v>45912</c:v>
                </c:pt>
                <c:pt idx="951">
                  <c:v>45919</c:v>
                </c:pt>
                <c:pt idx="952">
                  <c:v>45926</c:v>
                </c:pt>
                <c:pt idx="953">
                  <c:v>45933</c:v>
                </c:pt>
                <c:pt idx="954">
                  <c:v>45940</c:v>
                </c:pt>
                <c:pt idx="955">
                  <c:v>45947</c:v>
                </c:pt>
                <c:pt idx="956">
                  <c:v>45954</c:v>
                </c:pt>
                <c:pt idx="957">
                  <c:v>45961</c:v>
                </c:pt>
                <c:pt idx="958">
                  <c:v>45968</c:v>
                </c:pt>
                <c:pt idx="959">
                  <c:v>45975</c:v>
                </c:pt>
                <c:pt idx="960">
                  <c:v>45982</c:v>
                </c:pt>
                <c:pt idx="961">
                  <c:v>45989</c:v>
                </c:pt>
                <c:pt idx="962">
                  <c:v>45996</c:v>
                </c:pt>
                <c:pt idx="963">
                  <c:v>46003</c:v>
                </c:pt>
                <c:pt idx="964">
                  <c:v>46010</c:v>
                </c:pt>
                <c:pt idx="965">
                  <c:v>46017</c:v>
                </c:pt>
                <c:pt idx="966">
                  <c:v>46024</c:v>
                </c:pt>
                <c:pt idx="967">
                  <c:v>46031</c:v>
                </c:pt>
                <c:pt idx="968">
                  <c:v>46038</c:v>
                </c:pt>
                <c:pt idx="969">
                  <c:v>46045</c:v>
                </c:pt>
              </c:numCache>
            </c:numRef>
          </c:cat>
          <c:val>
            <c:numRef>
              <c:f>ROE!$B$300:$B$10735</c:f>
              <c:numCache>
                <c:formatCode>General</c:formatCode>
                <c:ptCount val="10436"/>
                <c:pt idx="0">
                  <c:v>0.76462196861626242</c:v>
                </c:pt>
                <c:pt idx="1">
                  <c:v>0.7526338488078369</c:v>
                </c:pt>
                <c:pt idx="2">
                  <c:v>0.74371250227258967</c:v>
                </c:pt>
                <c:pt idx="3">
                  <c:v>0.75636894266431565</c:v>
                </c:pt>
                <c:pt idx="4">
                  <c:v>0.76128273790085565</c:v>
                </c:pt>
                <c:pt idx="5">
                  <c:v>0.75131793036121064</c:v>
                </c:pt>
                <c:pt idx="6">
                  <c:v>0.77070295444622317</c:v>
                </c:pt>
                <c:pt idx="7">
                  <c:v>0.81994609164420484</c:v>
                </c:pt>
                <c:pt idx="8">
                  <c:v>0.79049405878674162</c:v>
                </c:pt>
                <c:pt idx="9">
                  <c:v>0.78180510607695064</c:v>
                </c:pt>
                <c:pt idx="10">
                  <c:v>0.78096586674616186</c:v>
                </c:pt>
                <c:pt idx="11">
                  <c:v>0.76255775823520644</c:v>
                </c:pt>
                <c:pt idx="12">
                  <c:v>0.77554339790033999</c:v>
                </c:pt>
                <c:pt idx="13">
                  <c:v>0.74918324918324908</c:v>
                </c:pt>
                <c:pt idx="14">
                  <c:v>0.77617354196301569</c:v>
                </c:pt>
                <c:pt idx="15">
                  <c:v>0.78308850398304453</c:v>
                </c:pt>
                <c:pt idx="16">
                  <c:v>0.80125242284180709</c:v>
                </c:pt>
                <c:pt idx="17">
                  <c:v>0.78516440031656953</c:v>
                </c:pt>
                <c:pt idx="18">
                  <c:v>0.79527201091074406</c:v>
                </c:pt>
                <c:pt idx="19">
                  <c:v>0.79268107121119902</c:v>
                </c:pt>
                <c:pt idx="20">
                  <c:v>0.78987907263344381</c:v>
                </c:pt>
                <c:pt idx="21">
                  <c:v>0.78164084008495238</c:v>
                </c:pt>
                <c:pt idx="22">
                  <c:v>0.78439408550305367</c:v>
                </c:pt>
                <c:pt idx="23">
                  <c:v>0.77123931294770087</c:v>
                </c:pt>
                <c:pt idx="24">
                  <c:v>0.75353584056573453</c:v>
                </c:pt>
                <c:pt idx="25">
                  <c:v>0.73953217347873135</c:v>
                </c:pt>
                <c:pt idx="26">
                  <c:v>0.76990710019907105</c:v>
                </c:pt>
                <c:pt idx="27">
                  <c:v>0.72647108699338647</c:v>
                </c:pt>
                <c:pt idx="28">
                  <c:v>0.73724554978281243</c:v>
                </c:pt>
                <c:pt idx="29">
                  <c:v>0.76940092165898621</c:v>
                </c:pt>
                <c:pt idx="30">
                  <c:v>0.81696687972109239</c:v>
                </c:pt>
                <c:pt idx="31">
                  <c:v>0.80456026058631924</c:v>
                </c:pt>
                <c:pt idx="32">
                  <c:v>0.79592772631385855</c:v>
                </c:pt>
                <c:pt idx="33">
                  <c:v>0.77579417169860854</c:v>
                </c:pt>
                <c:pt idx="34">
                  <c:v>0.75008632596685076</c:v>
                </c:pt>
                <c:pt idx="35">
                  <c:v>0.7645132236141815</c:v>
                </c:pt>
                <c:pt idx="36">
                  <c:v>0.76286503221487734</c:v>
                </c:pt>
                <c:pt idx="37">
                  <c:v>0.77349982656954563</c:v>
                </c:pt>
                <c:pt idx="38">
                  <c:v>0.7670470104974898</c:v>
                </c:pt>
                <c:pt idx="39">
                  <c:v>0.77725033587102554</c:v>
                </c:pt>
                <c:pt idx="40">
                  <c:v>0.80576767586021025</c:v>
                </c:pt>
                <c:pt idx="41">
                  <c:v>0.75974719601210616</c:v>
                </c:pt>
                <c:pt idx="42">
                  <c:v>0.76632087283133599</c:v>
                </c:pt>
                <c:pt idx="43">
                  <c:v>0.75972342264477111</c:v>
                </c:pt>
                <c:pt idx="44">
                  <c:v>0.81260911736178476</c:v>
                </c:pt>
                <c:pt idx="45">
                  <c:v>0.7892381141834095</c:v>
                </c:pt>
                <c:pt idx="46">
                  <c:v>0.87939160239931446</c:v>
                </c:pt>
                <c:pt idx="47">
                  <c:v>0.86217681401167634</c:v>
                </c:pt>
                <c:pt idx="48">
                  <c:v>0.84141934070747992</c:v>
                </c:pt>
                <c:pt idx="49">
                  <c:v>0.85217889908256883</c:v>
                </c:pt>
                <c:pt idx="50">
                  <c:v>0.80093951849677048</c:v>
                </c:pt>
                <c:pt idx="51">
                  <c:v>0.77025954890626769</c:v>
                </c:pt>
                <c:pt idx="52">
                  <c:v>0.81268918755297259</c:v>
                </c:pt>
                <c:pt idx="53">
                  <c:v>0.79266147273184229</c:v>
                </c:pt>
                <c:pt idx="54">
                  <c:v>0.79121924697566937</c:v>
                </c:pt>
                <c:pt idx="55">
                  <c:v>0.76564463433023366</c:v>
                </c:pt>
                <c:pt idx="56">
                  <c:v>0.7781358772721414</c:v>
                </c:pt>
                <c:pt idx="57">
                  <c:v>0.86242743350884299</c:v>
                </c:pt>
                <c:pt idx="58">
                  <c:v>0.90515955860423503</c:v>
                </c:pt>
                <c:pt idx="59">
                  <c:v>0.89576638256252616</c:v>
                </c:pt>
                <c:pt idx="60">
                  <c:v>0.89535719419289928</c:v>
                </c:pt>
                <c:pt idx="61">
                  <c:v>0.88818940741754482</c:v>
                </c:pt>
                <c:pt idx="62">
                  <c:v>0.90359089003772541</c:v>
                </c:pt>
                <c:pt idx="63">
                  <c:v>0.91387856257744737</c:v>
                </c:pt>
                <c:pt idx="64">
                  <c:v>0.81073955876231452</c:v>
                </c:pt>
                <c:pt idx="65">
                  <c:v>0.80197268588770865</c:v>
                </c:pt>
                <c:pt idx="66">
                  <c:v>0.77787186000564501</c:v>
                </c:pt>
                <c:pt idx="67">
                  <c:v>0.7716105550500455</c:v>
                </c:pt>
                <c:pt idx="68">
                  <c:v>0.83440211241041118</c:v>
                </c:pt>
                <c:pt idx="69">
                  <c:v>0.83892617449664442</c:v>
                </c:pt>
                <c:pt idx="70">
                  <c:v>0.96422128683102815</c:v>
                </c:pt>
                <c:pt idx="71">
                  <c:v>1.0321808510638297</c:v>
                </c:pt>
                <c:pt idx="72">
                  <c:v>0.99970989266028432</c:v>
                </c:pt>
                <c:pt idx="73">
                  <c:v>0.94885550786838324</c:v>
                </c:pt>
                <c:pt idx="74">
                  <c:v>1.1114754098360655</c:v>
                </c:pt>
                <c:pt idx="75">
                  <c:v>1.1340902117213869</c:v>
                </c:pt>
                <c:pt idx="76">
                  <c:v>1.1364245510586974</c:v>
                </c:pt>
                <c:pt idx="77">
                  <c:v>1.1181635725037631</c:v>
                </c:pt>
                <c:pt idx="78">
                  <c:v>1.0316313823163137</c:v>
                </c:pt>
                <c:pt idx="79">
                  <c:v>1.097621407333994</c:v>
                </c:pt>
                <c:pt idx="80">
                  <c:v>1.1430038510911424</c:v>
                </c:pt>
                <c:pt idx="81">
                  <c:v>1.2033314187248707</c:v>
                </c:pt>
                <c:pt idx="82">
                  <c:v>1.1396882494004796</c:v>
                </c:pt>
                <c:pt idx="83">
                  <c:v>1.0960092539039907</c:v>
                </c:pt>
                <c:pt idx="84">
                  <c:v>1.1043682204632073</c:v>
                </c:pt>
                <c:pt idx="85">
                  <c:v>1.0139046538024972</c:v>
                </c:pt>
                <c:pt idx="86">
                  <c:v>1.0108729419074247</c:v>
                </c:pt>
                <c:pt idx="87">
                  <c:v>1.0125765881973556</c:v>
                </c:pt>
                <c:pt idx="88">
                  <c:v>1.0010118043844858</c:v>
                </c:pt>
                <c:pt idx="89">
                  <c:v>0.98866498740554154</c:v>
                </c:pt>
                <c:pt idx="90">
                  <c:v>1.0074677528852682</c:v>
                </c:pt>
                <c:pt idx="91">
                  <c:v>1.1180105035526722</c:v>
                </c:pt>
                <c:pt idx="92">
                  <c:v>1.1480779642663779</c:v>
                </c:pt>
                <c:pt idx="93">
                  <c:v>1.1215396783548641</c:v>
                </c:pt>
                <c:pt idx="94">
                  <c:v>1.0904878048780489</c:v>
                </c:pt>
                <c:pt idx="95">
                  <c:v>1.1844734819369716</c:v>
                </c:pt>
                <c:pt idx="96">
                  <c:v>1.274019478810213</c:v>
                </c:pt>
                <c:pt idx="97">
                  <c:v>1.186512758201701</c:v>
                </c:pt>
                <c:pt idx="98">
                  <c:v>1.0980603448275863</c:v>
                </c:pt>
                <c:pt idx="99">
                  <c:v>1.1676657263751762</c:v>
                </c:pt>
                <c:pt idx="100">
                  <c:v>1.2708795269770878</c:v>
                </c:pt>
                <c:pt idx="101">
                  <c:v>1.2653094462540717</c:v>
                </c:pt>
                <c:pt idx="102">
                  <c:v>1.183055733504164</c:v>
                </c:pt>
                <c:pt idx="103">
                  <c:v>1.1653061224489798</c:v>
                </c:pt>
                <c:pt idx="104">
                  <c:v>1.0285182889026658</c:v>
                </c:pt>
                <c:pt idx="105">
                  <c:v>0.98159328523045197</c:v>
                </c:pt>
                <c:pt idx="106">
                  <c:v>0.98942950411938435</c:v>
                </c:pt>
                <c:pt idx="107">
                  <c:v>0.94614055299539168</c:v>
                </c:pt>
                <c:pt idx="108">
                  <c:v>0.95132488479262667</c:v>
                </c:pt>
                <c:pt idx="109">
                  <c:v>1.0056769798467216</c:v>
                </c:pt>
                <c:pt idx="110">
                  <c:v>1.0140267301839354</c:v>
                </c:pt>
                <c:pt idx="111">
                  <c:v>1.0470344827586207</c:v>
                </c:pt>
                <c:pt idx="112">
                  <c:v>1.0240240240240239</c:v>
                </c:pt>
                <c:pt idx="113">
                  <c:v>1.0752893297723516</c:v>
                </c:pt>
                <c:pt idx="114">
                  <c:v>1.0986986213116867</c:v>
                </c:pt>
                <c:pt idx="115">
                  <c:v>1.1002021733636593</c:v>
                </c:pt>
                <c:pt idx="116">
                  <c:v>1.116570892459247</c:v>
                </c:pt>
                <c:pt idx="117">
                  <c:v>1.1395705521472392</c:v>
                </c:pt>
                <c:pt idx="118">
                  <c:v>0.80655957161981262</c:v>
                </c:pt>
                <c:pt idx="119">
                  <c:v>0.84731746672045172</c:v>
                </c:pt>
                <c:pt idx="120">
                  <c:v>0.84319886478816131</c:v>
                </c:pt>
                <c:pt idx="121">
                  <c:v>0.80149307429393779</c:v>
                </c:pt>
                <c:pt idx="122">
                  <c:v>0.73301723351873793</c:v>
                </c:pt>
                <c:pt idx="123">
                  <c:v>0.78867820829898327</c:v>
                </c:pt>
                <c:pt idx="124">
                  <c:v>0.82472034760099833</c:v>
                </c:pt>
                <c:pt idx="125">
                  <c:v>0.77437715778669391</c:v>
                </c:pt>
                <c:pt idx="126">
                  <c:v>0.81524317912218258</c:v>
                </c:pt>
                <c:pt idx="127">
                  <c:v>0.82535982160956822</c:v>
                </c:pt>
                <c:pt idx="128">
                  <c:v>0.7932008571985194</c:v>
                </c:pt>
                <c:pt idx="129">
                  <c:v>0.78910335647047625</c:v>
                </c:pt>
                <c:pt idx="130">
                  <c:v>0.80496243574535387</c:v>
                </c:pt>
                <c:pt idx="131">
                  <c:v>0.71296121097445608</c:v>
                </c:pt>
                <c:pt idx="132">
                  <c:v>0.75259005797927947</c:v>
                </c:pt>
                <c:pt idx="133">
                  <c:v>0.76772522306437685</c:v>
                </c:pt>
                <c:pt idx="134">
                  <c:v>0.79905669647243782</c:v>
                </c:pt>
                <c:pt idx="135">
                  <c:v>0.78851331139694891</c:v>
                </c:pt>
                <c:pt idx="136">
                  <c:v>0.77139066990935223</c:v>
                </c:pt>
                <c:pt idx="137">
                  <c:v>0.75216438927714613</c:v>
                </c:pt>
                <c:pt idx="138">
                  <c:v>0.78400774860094702</c:v>
                </c:pt>
                <c:pt idx="139">
                  <c:v>0.78192912964350714</c:v>
                </c:pt>
                <c:pt idx="140">
                  <c:v>0.78527993289997899</c:v>
                </c:pt>
                <c:pt idx="141">
                  <c:v>0.7897516135341287</c:v>
                </c:pt>
                <c:pt idx="142">
                  <c:v>0.77284946236559138</c:v>
                </c:pt>
                <c:pt idx="143">
                  <c:v>0.79384641902956132</c:v>
                </c:pt>
                <c:pt idx="144">
                  <c:v>0.75905682536814523</c:v>
                </c:pt>
                <c:pt idx="145">
                  <c:v>0.75562424866907085</c:v>
                </c:pt>
                <c:pt idx="146">
                  <c:v>0.77035989035281627</c:v>
                </c:pt>
                <c:pt idx="147">
                  <c:v>0.72778655140886039</c:v>
                </c:pt>
                <c:pt idx="148">
                  <c:v>0.7117340171544787</c:v>
                </c:pt>
                <c:pt idx="149">
                  <c:v>0.7297760742384507</c:v>
                </c:pt>
                <c:pt idx="150">
                  <c:v>0.72683479739302914</c:v>
                </c:pt>
                <c:pt idx="151">
                  <c:v>0.70453196121116168</c:v>
                </c:pt>
                <c:pt idx="152">
                  <c:v>0.67638287638287631</c:v>
                </c:pt>
                <c:pt idx="153">
                  <c:v>0.71335041275263311</c:v>
                </c:pt>
                <c:pt idx="154">
                  <c:v>0.69667183997240911</c:v>
                </c:pt>
                <c:pt idx="155">
                  <c:v>0.74161669059886814</c:v>
                </c:pt>
                <c:pt idx="156">
                  <c:v>0.73197610835366356</c:v>
                </c:pt>
                <c:pt idx="157">
                  <c:v>0.85446659283868587</c:v>
                </c:pt>
                <c:pt idx="158">
                  <c:v>0.84599806286871537</c:v>
                </c:pt>
                <c:pt idx="159">
                  <c:v>0.86289407038686572</c:v>
                </c:pt>
                <c:pt idx="160">
                  <c:v>0.92290786136939984</c:v>
                </c:pt>
                <c:pt idx="161">
                  <c:v>0.95528317836010146</c:v>
                </c:pt>
                <c:pt idx="162">
                  <c:v>0.84241733181299894</c:v>
                </c:pt>
                <c:pt idx="163">
                  <c:v>0.7464779005524862</c:v>
                </c:pt>
                <c:pt idx="164">
                  <c:v>0.77832450164017164</c:v>
                </c:pt>
                <c:pt idx="165">
                  <c:v>0.77512878087438908</c:v>
                </c:pt>
                <c:pt idx="166">
                  <c:v>0.74609300854160077</c:v>
                </c:pt>
                <c:pt idx="167">
                  <c:v>0.74788057500921501</c:v>
                </c:pt>
                <c:pt idx="168">
                  <c:v>0.73619381202568601</c:v>
                </c:pt>
                <c:pt idx="169">
                  <c:v>0.75815127895487977</c:v>
                </c:pt>
                <c:pt idx="170">
                  <c:v>0.66213732806148018</c:v>
                </c:pt>
                <c:pt idx="171">
                  <c:v>0.67581379846683698</c:v>
                </c:pt>
                <c:pt idx="172">
                  <c:v>0.68695505428362491</c:v>
                </c:pt>
                <c:pt idx="173">
                  <c:v>0.68035862203381581</c:v>
                </c:pt>
                <c:pt idx="174">
                  <c:v>0.62231426352575714</c:v>
                </c:pt>
                <c:pt idx="175">
                  <c:v>0.56691661771312074</c:v>
                </c:pt>
                <c:pt idx="176">
                  <c:v>0.53910388463802239</c:v>
                </c:pt>
                <c:pt idx="177">
                  <c:v>0.53118996701583965</c:v>
                </c:pt>
                <c:pt idx="178">
                  <c:v>0.50219360317011041</c:v>
                </c:pt>
                <c:pt idx="179">
                  <c:v>0.48936386080016236</c:v>
                </c:pt>
                <c:pt idx="180">
                  <c:v>0.52266628501914203</c:v>
                </c:pt>
                <c:pt idx="181">
                  <c:v>0.53258276170593499</c:v>
                </c:pt>
                <c:pt idx="182">
                  <c:v>0.51697184627632631</c:v>
                </c:pt>
                <c:pt idx="183">
                  <c:v>0.49416156962427521</c:v>
                </c:pt>
                <c:pt idx="184">
                  <c:v>0.48211612699913337</c:v>
                </c:pt>
                <c:pt idx="185">
                  <c:v>0.49168833215157959</c:v>
                </c:pt>
                <c:pt idx="186">
                  <c:v>0.47807451368282228</c:v>
                </c:pt>
                <c:pt idx="187">
                  <c:v>0.46170967255168255</c:v>
                </c:pt>
                <c:pt idx="188">
                  <c:v>0.44646427922195964</c:v>
                </c:pt>
                <c:pt idx="189">
                  <c:v>0.50365738555922601</c:v>
                </c:pt>
                <c:pt idx="190">
                  <c:v>0.5132166151733607</c:v>
                </c:pt>
                <c:pt idx="191">
                  <c:v>0.5167961745367603</c:v>
                </c:pt>
                <c:pt idx="192">
                  <c:v>0.52861123450308922</c:v>
                </c:pt>
                <c:pt idx="193">
                  <c:v>0.51909113159827036</c:v>
                </c:pt>
                <c:pt idx="194">
                  <c:v>0.5460750853242321</c:v>
                </c:pt>
                <c:pt idx="195">
                  <c:v>0.57106598984771573</c:v>
                </c:pt>
                <c:pt idx="196">
                  <c:v>0.75131233595800528</c:v>
                </c:pt>
                <c:pt idx="197">
                  <c:v>0.73797542952989703</c:v>
                </c:pt>
                <c:pt idx="198">
                  <c:v>0.74934148635936038</c:v>
                </c:pt>
                <c:pt idx="199">
                  <c:v>0.78185655944569354</c:v>
                </c:pt>
                <c:pt idx="200">
                  <c:v>0.77535745130025913</c:v>
                </c:pt>
                <c:pt idx="201">
                  <c:v>0.75076833016244693</c:v>
                </c:pt>
                <c:pt idx="202">
                  <c:v>0.69998625681432958</c:v>
                </c:pt>
                <c:pt idx="203">
                  <c:v>0.71616074837724308</c:v>
                </c:pt>
                <c:pt idx="204">
                  <c:v>0.73272616261320844</c:v>
                </c:pt>
                <c:pt idx="205">
                  <c:v>0.71171492659053825</c:v>
                </c:pt>
                <c:pt idx="206">
                  <c:v>0.73087264727450507</c:v>
                </c:pt>
                <c:pt idx="207">
                  <c:v>0.76746521302539095</c:v>
                </c:pt>
                <c:pt idx="208">
                  <c:v>0.73445792266868848</c:v>
                </c:pt>
                <c:pt idx="209">
                  <c:v>0.73224765258215962</c:v>
                </c:pt>
                <c:pt idx="210">
                  <c:v>0.68752869868674815</c:v>
                </c:pt>
                <c:pt idx="211">
                  <c:v>0.67049357737731141</c:v>
                </c:pt>
                <c:pt idx="212">
                  <c:v>0.65461369461735619</c:v>
                </c:pt>
                <c:pt idx="213">
                  <c:v>0.67869302061660686</c:v>
                </c:pt>
                <c:pt idx="214">
                  <c:v>0.67195016964602217</c:v>
                </c:pt>
                <c:pt idx="215">
                  <c:v>0.6484022889552844</c:v>
                </c:pt>
                <c:pt idx="216">
                  <c:v>0.64707187222715179</c:v>
                </c:pt>
                <c:pt idx="217">
                  <c:v>0.64456966081096012</c:v>
                </c:pt>
                <c:pt idx="218">
                  <c:v>0.65960708607767427</c:v>
                </c:pt>
                <c:pt idx="219">
                  <c:v>0.66025211619268021</c:v>
                </c:pt>
                <c:pt idx="220">
                  <c:v>0.65995963549629988</c:v>
                </c:pt>
                <c:pt idx="221">
                  <c:v>0.6771580817051509</c:v>
                </c:pt>
                <c:pt idx="222">
                  <c:v>0.79425328130542749</c:v>
                </c:pt>
                <c:pt idx="223">
                  <c:v>0.77652240520873239</c:v>
                </c:pt>
                <c:pt idx="224">
                  <c:v>0.77921080915092888</c:v>
                </c:pt>
                <c:pt idx="225">
                  <c:v>0.82565540233368684</c:v>
                </c:pt>
                <c:pt idx="226">
                  <c:v>0.83370568960381286</c:v>
                </c:pt>
                <c:pt idx="227">
                  <c:v>0.87149240393208216</c:v>
                </c:pt>
                <c:pt idx="228">
                  <c:v>0.86483795038928124</c:v>
                </c:pt>
                <c:pt idx="229">
                  <c:v>0.89838337182448036</c:v>
                </c:pt>
                <c:pt idx="230">
                  <c:v>0.87947882736156358</c:v>
                </c:pt>
                <c:pt idx="231">
                  <c:v>0.88270896379004482</c:v>
                </c:pt>
                <c:pt idx="232">
                  <c:v>0.90379329301814182</c:v>
                </c:pt>
                <c:pt idx="233">
                  <c:v>0.92911809725656425</c:v>
                </c:pt>
                <c:pt idx="234">
                  <c:v>0.94452484322238295</c:v>
                </c:pt>
                <c:pt idx="235">
                  <c:v>0.83727990285367337</c:v>
                </c:pt>
                <c:pt idx="236">
                  <c:v>0.82954986418315868</c:v>
                </c:pt>
                <c:pt idx="237">
                  <c:v>0.82392730943967696</c:v>
                </c:pt>
                <c:pt idx="238">
                  <c:v>0.81406044678055189</c:v>
                </c:pt>
                <c:pt idx="239">
                  <c:v>0.81595212400667116</c:v>
                </c:pt>
                <c:pt idx="240">
                  <c:v>0.82219212537486697</c:v>
                </c:pt>
                <c:pt idx="241">
                  <c:v>0.86970817920263055</c:v>
                </c:pt>
                <c:pt idx="242">
                  <c:v>0.8251876082355204</c:v>
                </c:pt>
                <c:pt idx="243">
                  <c:v>0.83905536812859693</c:v>
                </c:pt>
                <c:pt idx="244">
                  <c:v>0.87162901781271773</c:v>
                </c:pt>
                <c:pt idx="245">
                  <c:v>0.85993075228202709</c:v>
                </c:pt>
                <c:pt idx="246">
                  <c:v>0.87106669305363149</c:v>
                </c:pt>
                <c:pt idx="247">
                  <c:v>0.89834467350462077</c:v>
                </c:pt>
                <c:pt idx="248">
                  <c:v>0.94382641260050659</c:v>
                </c:pt>
                <c:pt idx="249">
                  <c:v>0.97766922540125611</c:v>
                </c:pt>
                <c:pt idx="250">
                  <c:v>0.97156726768377255</c:v>
                </c:pt>
                <c:pt idx="251">
                  <c:v>0.89707658854795846</c:v>
                </c:pt>
                <c:pt idx="252">
                  <c:v>0.88187986931389795</c:v>
                </c:pt>
                <c:pt idx="253">
                  <c:v>0.86146455466112692</c:v>
                </c:pt>
                <c:pt idx="254">
                  <c:v>0.85144702521425908</c:v>
                </c:pt>
                <c:pt idx="255">
                  <c:v>0.83191575536654505</c:v>
                </c:pt>
                <c:pt idx="256">
                  <c:v>0.81634120043129266</c:v>
                </c:pt>
                <c:pt idx="257">
                  <c:v>0.81021144920061883</c:v>
                </c:pt>
                <c:pt idx="258">
                  <c:v>0.78184460887949259</c:v>
                </c:pt>
                <c:pt idx="259">
                  <c:v>0.79373500063155233</c:v>
                </c:pt>
                <c:pt idx="260">
                  <c:v>0.76174292996722914</c:v>
                </c:pt>
                <c:pt idx="261">
                  <c:v>0.75539568345323727</c:v>
                </c:pt>
                <c:pt idx="262">
                  <c:v>0.78109932497589196</c:v>
                </c:pt>
                <c:pt idx="263">
                  <c:v>0.75269106566200217</c:v>
                </c:pt>
                <c:pt idx="264">
                  <c:v>0.76051737653514495</c:v>
                </c:pt>
                <c:pt idx="265">
                  <c:v>0.7555815160955347</c:v>
                </c:pt>
                <c:pt idx="266">
                  <c:v>0.75413465294960269</c:v>
                </c:pt>
                <c:pt idx="267">
                  <c:v>0.75974999999999993</c:v>
                </c:pt>
                <c:pt idx="268">
                  <c:v>0.74324987727049585</c:v>
                </c:pt>
                <c:pt idx="269">
                  <c:v>0.71624969036413177</c:v>
                </c:pt>
                <c:pt idx="270">
                  <c:v>0.71573667711598743</c:v>
                </c:pt>
                <c:pt idx="271">
                  <c:v>0.71097178683385576</c:v>
                </c:pt>
                <c:pt idx="272">
                  <c:v>0.72941440430783044</c:v>
                </c:pt>
                <c:pt idx="273">
                  <c:v>0.76127408056042034</c:v>
                </c:pt>
                <c:pt idx="274">
                  <c:v>0.72896500372300832</c:v>
                </c:pt>
                <c:pt idx="275">
                  <c:v>0.74054881639382886</c:v>
                </c:pt>
                <c:pt idx="276">
                  <c:v>0.7208246410602529</c:v>
                </c:pt>
                <c:pt idx="277">
                  <c:v>0.72776507401612711</c:v>
                </c:pt>
                <c:pt idx="278">
                  <c:v>0.73104508196721307</c:v>
                </c:pt>
                <c:pt idx="279">
                  <c:v>0.75</c:v>
                </c:pt>
                <c:pt idx="280">
                  <c:v>0.76274386406544992</c:v>
                </c:pt>
                <c:pt idx="281">
                  <c:v>0.78207875703187779</c:v>
                </c:pt>
                <c:pt idx="282">
                  <c:v>0.77294165206845444</c:v>
                </c:pt>
                <c:pt idx="283">
                  <c:v>0.77356892169914071</c:v>
                </c:pt>
                <c:pt idx="284">
                  <c:v>0.76867196367763901</c:v>
                </c:pt>
                <c:pt idx="285">
                  <c:v>0.77136950904392754</c:v>
                </c:pt>
                <c:pt idx="286">
                  <c:v>0.75890382838961301</c:v>
                </c:pt>
                <c:pt idx="287">
                  <c:v>0.79654734166490149</c:v>
                </c:pt>
                <c:pt idx="288">
                  <c:v>0.76110831234256915</c:v>
                </c:pt>
                <c:pt idx="289">
                  <c:v>0.79068838045758827</c:v>
                </c:pt>
                <c:pt idx="290">
                  <c:v>0.77918983320095314</c:v>
                </c:pt>
                <c:pt idx="291">
                  <c:v>0.77285935683843476</c:v>
                </c:pt>
                <c:pt idx="292">
                  <c:v>0.78231033168128106</c:v>
                </c:pt>
                <c:pt idx="293">
                  <c:v>0.78425115800308798</c:v>
                </c:pt>
                <c:pt idx="294">
                  <c:v>0.82865783710501617</c:v>
                </c:pt>
                <c:pt idx="295">
                  <c:v>0.78992239589026125</c:v>
                </c:pt>
                <c:pt idx="296">
                  <c:v>0.7845256105467906</c:v>
                </c:pt>
                <c:pt idx="297">
                  <c:v>0.80261812231540197</c:v>
                </c:pt>
                <c:pt idx="298">
                  <c:v>0.79219618745035736</c:v>
                </c:pt>
                <c:pt idx="299">
                  <c:v>0.78085642317380355</c:v>
                </c:pt>
                <c:pt idx="300">
                  <c:v>0.80779791323448658</c:v>
                </c:pt>
                <c:pt idx="301">
                  <c:v>0.76077961672473871</c:v>
                </c:pt>
                <c:pt idx="302">
                  <c:v>0.76935146443514657</c:v>
                </c:pt>
                <c:pt idx="303">
                  <c:v>0.77083777446173518</c:v>
                </c:pt>
                <c:pt idx="304">
                  <c:v>0.81485129013196766</c:v>
                </c:pt>
                <c:pt idx="305">
                  <c:v>0.79490902051877677</c:v>
                </c:pt>
                <c:pt idx="306">
                  <c:v>0.77432775240994411</c:v>
                </c:pt>
                <c:pt idx="307">
                  <c:v>0.77586899738798476</c:v>
                </c:pt>
                <c:pt idx="308">
                  <c:v>0.71406379453189728</c:v>
                </c:pt>
                <c:pt idx="309">
                  <c:v>0.75973611406682273</c:v>
                </c:pt>
                <c:pt idx="310">
                  <c:v>0.72591730992915304</c:v>
                </c:pt>
                <c:pt idx="311">
                  <c:v>0.74336885060077085</c:v>
                </c:pt>
                <c:pt idx="312">
                  <c:v>0.76387718242022873</c:v>
                </c:pt>
                <c:pt idx="313">
                  <c:v>0.76036060279870843</c:v>
                </c:pt>
                <c:pt idx="314">
                  <c:v>0.73688800298990909</c:v>
                </c:pt>
                <c:pt idx="315">
                  <c:v>0.7934120571783716</c:v>
                </c:pt>
                <c:pt idx="316">
                  <c:v>0.78436624863022031</c:v>
                </c:pt>
                <c:pt idx="317">
                  <c:v>0.7760083691735441</c:v>
                </c:pt>
                <c:pt idx="318">
                  <c:v>0.79473438956197573</c:v>
                </c:pt>
                <c:pt idx="319">
                  <c:v>0.77982465875041618</c:v>
                </c:pt>
                <c:pt idx="320">
                  <c:v>0.75585825871594581</c:v>
                </c:pt>
                <c:pt idx="321">
                  <c:v>0.79331807780320363</c:v>
                </c:pt>
                <c:pt idx="322">
                  <c:v>0.75467416954075162</c:v>
                </c:pt>
                <c:pt idx="323">
                  <c:v>0.73024858478956434</c:v>
                </c:pt>
                <c:pt idx="324">
                  <c:v>0.75982936366868103</c:v>
                </c:pt>
                <c:pt idx="325">
                  <c:v>0.74152486479356294</c:v>
                </c:pt>
                <c:pt idx="326">
                  <c:v>0.71962440131081418</c:v>
                </c:pt>
                <c:pt idx="327">
                  <c:v>0.73824641506741817</c:v>
                </c:pt>
                <c:pt idx="328">
                  <c:v>0.78618217772834009</c:v>
                </c:pt>
                <c:pt idx="329">
                  <c:v>0.85139964264443113</c:v>
                </c:pt>
                <c:pt idx="330">
                  <c:v>0.78082913690127642</c:v>
                </c:pt>
                <c:pt idx="331">
                  <c:v>0.78317284709417478</c:v>
                </c:pt>
                <c:pt idx="332">
                  <c:v>0.75235069061669146</c:v>
                </c:pt>
                <c:pt idx="333">
                  <c:v>0.77127248975714036</c:v>
                </c:pt>
                <c:pt idx="334">
                  <c:v>0.76270155156677832</c:v>
                </c:pt>
                <c:pt idx="335">
                  <c:v>0.74889453902277248</c:v>
                </c:pt>
                <c:pt idx="336">
                  <c:v>0.70532573092320761</c:v>
                </c:pt>
                <c:pt idx="337">
                  <c:v>0.6854647535870243</c:v>
                </c:pt>
                <c:pt idx="338">
                  <c:v>0.71697388632872505</c:v>
                </c:pt>
                <c:pt idx="339">
                  <c:v>0.69201907790143091</c:v>
                </c:pt>
                <c:pt idx="340">
                  <c:v>0.71745131114859684</c:v>
                </c:pt>
                <c:pt idx="341">
                  <c:v>0.72948282370705919</c:v>
                </c:pt>
                <c:pt idx="342">
                  <c:v>0.7815599800185542</c:v>
                </c:pt>
                <c:pt idx="343">
                  <c:v>0.79130017591556057</c:v>
                </c:pt>
                <c:pt idx="344">
                  <c:v>0.82449485739295358</c:v>
                </c:pt>
                <c:pt idx="345">
                  <c:v>0.78911459140952089</c:v>
                </c:pt>
                <c:pt idx="346">
                  <c:v>0.78958597239815986</c:v>
                </c:pt>
                <c:pt idx="347">
                  <c:v>0.81737052912655472</c:v>
                </c:pt>
                <c:pt idx="348">
                  <c:v>0.76901004304160681</c:v>
                </c:pt>
                <c:pt idx="349">
                  <c:v>0.79382852678862059</c:v>
                </c:pt>
                <c:pt idx="350">
                  <c:v>0.75310198394267136</c:v>
                </c:pt>
                <c:pt idx="351">
                  <c:v>0.72049204920492049</c:v>
                </c:pt>
                <c:pt idx="352">
                  <c:v>0.72028423772609806</c:v>
                </c:pt>
                <c:pt idx="353">
                  <c:v>0.69859998777281906</c:v>
                </c:pt>
                <c:pt idx="354">
                  <c:v>0.71259551392654674</c:v>
                </c:pt>
                <c:pt idx="355">
                  <c:v>0.6910663175202485</c:v>
                </c:pt>
                <c:pt idx="356">
                  <c:v>0.69825746799430999</c:v>
                </c:pt>
                <c:pt idx="357">
                  <c:v>0.72802101576182143</c:v>
                </c:pt>
                <c:pt idx="358">
                  <c:v>0.73845787720133271</c:v>
                </c:pt>
                <c:pt idx="359">
                  <c:v>0.7177925103028131</c:v>
                </c:pt>
                <c:pt idx="360">
                  <c:v>0.74470741812815711</c:v>
                </c:pt>
                <c:pt idx="361">
                  <c:v>0.72135845051737857</c:v>
                </c:pt>
                <c:pt idx="362">
                  <c:v>0.71826421590966627</c:v>
                </c:pt>
                <c:pt idx="363">
                  <c:v>0.77874986824075054</c:v>
                </c:pt>
                <c:pt idx="364">
                  <c:v>0.79531018106262974</c:v>
                </c:pt>
                <c:pt idx="365">
                  <c:v>0.82254458482815995</c:v>
                </c:pt>
                <c:pt idx="366">
                  <c:v>0.87991314998329806</c:v>
                </c:pt>
                <c:pt idx="367">
                  <c:v>0.87747666816389691</c:v>
                </c:pt>
                <c:pt idx="368">
                  <c:v>0.88394123606889563</c:v>
                </c:pt>
                <c:pt idx="369">
                  <c:v>0.89431884057971012</c:v>
                </c:pt>
                <c:pt idx="370">
                  <c:v>0.88207345718556485</c:v>
                </c:pt>
                <c:pt idx="371">
                  <c:v>0.86654458687087288</c:v>
                </c:pt>
                <c:pt idx="372">
                  <c:v>0.90816668528656008</c:v>
                </c:pt>
                <c:pt idx="373">
                  <c:v>0.8511335553884174</c:v>
                </c:pt>
                <c:pt idx="374">
                  <c:v>0.89785113671753347</c:v>
                </c:pt>
                <c:pt idx="375">
                  <c:v>0.91507715901466513</c:v>
                </c:pt>
                <c:pt idx="376">
                  <c:v>0.90738996403493755</c:v>
                </c:pt>
                <c:pt idx="377">
                  <c:v>0.95675187193390143</c:v>
                </c:pt>
                <c:pt idx="378">
                  <c:v>0.97062179121505976</c:v>
                </c:pt>
                <c:pt idx="379">
                  <c:v>0.9997946401067872</c:v>
                </c:pt>
                <c:pt idx="380">
                  <c:v>0.96052711116484302</c:v>
                </c:pt>
                <c:pt idx="381">
                  <c:v>0.95623916811091858</c:v>
                </c:pt>
                <c:pt idx="382">
                  <c:v>0.95967491458743148</c:v>
                </c:pt>
                <c:pt idx="383">
                  <c:v>0.99338356032067998</c:v>
                </c:pt>
                <c:pt idx="384">
                  <c:v>0.98740972086667977</c:v>
                </c:pt>
                <c:pt idx="385">
                  <c:v>0.98080073725168948</c:v>
                </c:pt>
                <c:pt idx="386">
                  <c:v>1.0031397956640917</c:v>
                </c:pt>
                <c:pt idx="387">
                  <c:v>0.99426076719317169</c:v>
                </c:pt>
                <c:pt idx="388">
                  <c:v>1.0265231597155489</c:v>
                </c:pt>
                <c:pt idx="389">
                  <c:v>1.0077540250928867</c:v>
                </c:pt>
                <c:pt idx="390">
                  <c:v>0.95773223316475908</c:v>
                </c:pt>
                <c:pt idx="391">
                  <c:v>0.96201242489051841</c:v>
                </c:pt>
                <c:pt idx="392">
                  <c:v>0.98529573741601484</c:v>
                </c:pt>
                <c:pt idx="393">
                  <c:v>0.95264268265600716</c:v>
                </c:pt>
                <c:pt idx="394">
                  <c:v>0.98293142800436639</c:v>
                </c:pt>
                <c:pt idx="395">
                  <c:v>0.98959904311196634</c:v>
                </c:pt>
                <c:pt idx="396">
                  <c:v>0.97713548387096771</c:v>
                </c:pt>
                <c:pt idx="397">
                  <c:v>0.95891560910572304</c:v>
                </c:pt>
                <c:pt idx="398">
                  <c:v>0.98282976174630643</c:v>
                </c:pt>
                <c:pt idx="399">
                  <c:v>0.9382467614136587</c:v>
                </c:pt>
                <c:pt idx="400">
                  <c:v>0.90875102711585865</c:v>
                </c:pt>
                <c:pt idx="401">
                  <c:v>0.89763962637107086</c:v>
                </c:pt>
                <c:pt idx="402">
                  <c:v>0.9482376413212148</c:v>
                </c:pt>
                <c:pt idx="403">
                  <c:v>0.97391917293233077</c:v>
                </c:pt>
                <c:pt idx="404">
                  <c:v>0.96570164115803059</c:v>
                </c:pt>
                <c:pt idx="405">
                  <c:v>0.98377451762079404</c:v>
                </c:pt>
                <c:pt idx="406">
                  <c:v>0.97951903807615237</c:v>
                </c:pt>
                <c:pt idx="407">
                  <c:v>0.98639828188823864</c:v>
                </c:pt>
                <c:pt idx="408">
                  <c:v>0.99314067700300346</c:v>
                </c:pt>
                <c:pt idx="409">
                  <c:v>0.999528827208087</c:v>
                </c:pt>
                <c:pt idx="410">
                  <c:v>0.96937346867343355</c:v>
                </c:pt>
                <c:pt idx="411">
                  <c:v>0.94222317047151694</c:v>
                </c:pt>
                <c:pt idx="412">
                  <c:v>0.91989915520368004</c:v>
                </c:pt>
                <c:pt idx="413">
                  <c:v>0.90692271218587017</c:v>
                </c:pt>
                <c:pt idx="414">
                  <c:v>0.88956578094620875</c:v>
                </c:pt>
                <c:pt idx="415">
                  <c:v>0.92343918191603869</c:v>
                </c:pt>
                <c:pt idx="416">
                  <c:v>0.93959211354938732</c:v>
                </c:pt>
                <c:pt idx="417">
                  <c:v>0.95460698492915796</c:v>
                </c:pt>
                <c:pt idx="418">
                  <c:v>1.0002425183101322</c:v>
                </c:pt>
                <c:pt idx="419">
                  <c:v>0.97282608695652173</c:v>
                </c:pt>
                <c:pt idx="420">
                  <c:v>0.99692189303578294</c:v>
                </c:pt>
                <c:pt idx="421">
                  <c:v>0.97584565023311176</c:v>
                </c:pt>
                <c:pt idx="422">
                  <c:v>0.93966222393302223</c:v>
                </c:pt>
                <c:pt idx="423">
                  <c:v>0.96237890438333562</c:v>
                </c:pt>
                <c:pt idx="424">
                  <c:v>0.99879013092511792</c:v>
                </c:pt>
                <c:pt idx="425">
                  <c:v>1.0179463549497987</c:v>
                </c:pt>
                <c:pt idx="426">
                  <c:v>1.0163267131866167</c:v>
                </c:pt>
                <c:pt idx="427">
                  <c:v>0.99991037418776607</c:v>
                </c:pt>
                <c:pt idx="428">
                  <c:v>0.99277027874127621</c:v>
                </c:pt>
                <c:pt idx="429">
                  <c:v>1.0178380782918148</c:v>
                </c:pt>
                <c:pt idx="430">
                  <c:v>1.0476852295600501</c:v>
                </c:pt>
                <c:pt idx="431">
                  <c:v>0.99429363767265755</c:v>
                </c:pt>
                <c:pt idx="432">
                  <c:v>1.0129318854886478</c:v>
                </c:pt>
                <c:pt idx="433">
                  <c:v>0.99995445851170406</c:v>
                </c:pt>
                <c:pt idx="434">
                  <c:v>1.0292833517089304</c:v>
                </c:pt>
                <c:pt idx="435">
                  <c:v>1.0238330587589237</c:v>
                </c:pt>
                <c:pt idx="436">
                  <c:v>1.0645137035226888</c:v>
                </c:pt>
                <c:pt idx="437">
                  <c:v>1.0285364145658265</c:v>
                </c:pt>
                <c:pt idx="438">
                  <c:v>1.0401067819233458</c:v>
                </c:pt>
                <c:pt idx="439">
                  <c:v>1.023317454063541</c:v>
                </c:pt>
                <c:pt idx="440">
                  <c:v>0.98212615982162121</c:v>
                </c:pt>
                <c:pt idx="441">
                  <c:v>0.94418905329694003</c:v>
                </c:pt>
                <c:pt idx="442">
                  <c:v>0.94111737887334823</c:v>
                </c:pt>
                <c:pt idx="443">
                  <c:v>0.89022496659805728</c:v>
                </c:pt>
                <c:pt idx="444">
                  <c:v>0.87700597860289475</c:v>
                </c:pt>
                <c:pt idx="445">
                  <c:v>0.89799209741149899</c:v>
                </c:pt>
                <c:pt idx="446">
                  <c:v>0.89857211058547792</c:v>
                </c:pt>
                <c:pt idx="447">
                  <c:v>0.86940613566000569</c:v>
                </c:pt>
                <c:pt idx="448">
                  <c:v>0.86118669690098271</c:v>
                </c:pt>
                <c:pt idx="449">
                  <c:v>0.85287331458648785</c:v>
                </c:pt>
                <c:pt idx="450">
                  <c:v>0.83368739423180782</c:v>
                </c:pt>
                <c:pt idx="451">
                  <c:v>0.87210169491525424</c:v>
                </c:pt>
                <c:pt idx="452">
                  <c:v>0.91349708628360171</c:v>
                </c:pt>
                <c:pt idx="453">
                  <c:v>0.86981406735922717</c:v>
                </c:pt>
                <c:pt idx="454">
                  <c:v>0.86411499247868961</c:v>
                </c:pt>
                <c:pt idx="455">
                  <c:v>0.85793080394450949</c:v>
                </c:pt>
                <c:pt idx="456">
                  <c:v>0.86502040389243484</c:v>
                </c:pt>
                <c:pt idx="457">
                  <c:v>0.86210206981298731</c:v>
                </c:pt>
                <c:pt idx="458">
                  <c:v>0.85991370454078486</c:v>
                </c:pt>
                <c:pt idx="459">
                  <c:v>0.89750577192384851</c:v>
                </c:pt>
                <c:pt idx="460">
                  <c:v>0.88344477328364213</c:v>
                </c:pt>
                <c:pt idx="461">
                  <c:v>0.89964713637597427</c:v>
                </c:pt>
                <c:pt idx="462">
                  <c:v>0.87086184392674915</c:v>
                </c:pt>
                <c:pt idx="463">
                  <c:v>0.84302395090264226</c:v>
                </c:pt>
                <c:pt idx="464">
                  <c:v>0.8345290539123138</c:v>
                </c:pt>
                <c:pt idx="465">
                  <c:v>0.81926838102136901</c:v>
                </c:pt>
                <c:pt idx="466">
                  <c:v>0.81295220021349779</c:v>
                </c:pt>
                <c:pt idx="467">
                  <c:v>0.81252133024913731</c:v>
                </c:pt>
                <c:pt idx="468">
                  <c:v>0.81294910179640723</c:v>
                </c:pt>
                <c:pt idx="469">
                  <c:v>0.79909755049419839</c:v>
                </c:pt>
                <c:pt idx="470">
                  <c:v>0.87160648029095167</c:v>
                </c:pt>
                <c:pt idx="471">
                  <c:v>0.86228646517739815</c:v>
                </c:pt>
                <c:pt idx="472">
                  <c:v>0.86774933677493371</c:v>
                </c:pt>
                <c:pt idx="473">
                  <c:v>0.90076703598028673</c:v>
                </c:pt>
                <c:pt idx="474">
                  <c:v>0.87716625404684812</c:v>
                </c:pt>
                <c:pt idx="475">
                  <c:v>0.90567586584317106</c:v>
                </c:pt>
                <c:pt idx="476">
                  <c:v>0.90838402965231058</c:v>
                </c:pt>
                <c:pt idx="477">
                  <c:v>0.87747867077018982</c:v>
                </c:pt>
                <c:pt idx="478">
                  <c:v>0.87928459413038618</c:v>
                </c:pt>
                <c:pt idx="479">
                  <c:v>0.87208433014354081</c:v>
                </c:pt>
                <c:pt idx="480">
                  <c:v>0.89055402414877516</c:v>
                </c:pt>
                <c:pt idx="481">
                  <c:v>0.87908894561162376</c:v>
                </c:pt>
                <c:pt idx="482">
                  <c:v>0.85504885993485347</c:v>
                </c:pt>
                <c:pt idx="483">
                  <c:v>0.86698610066130755</c:v>
                </c:pt>
                <c:pt idx="484">
                  <c:v>0.86334317687286299</c:v>
                </c:pt>
                <c:pt idx="485">
                  <c:v>0.85564172159751839</c:v>
                </c:pt>
                <c:pt idx="486">
                  <c:v>0.91020232794312939</c:v>
                </c:pt>
                <c:pt idx="487">
                  <c:v>0.87153840119243753</c:v>
                </c:pt>
                <c:pt idx="488">
                  <c:v>0.86091147023389136</c:v>
                </c:pt>
                <c:pt idx="489">
                  <c:v>0.8793058568329718</c:v>
                </c:pt>
                <c:pt idx="490">
                  <c:v>0.84550811887904365</c:v>
                </c:pt>
                <c:pt idx="491">
                  <c:v>0.87568271573817325</c:v>
                </c:pt>
                <c:pt idx="492">
                  <c:v>0.87185022026431724</c:v>
                </c:pt>
                <c:pt idx="493">
                  <c:v>0.90192446693169492</c:v>
                </c:pt>
                <c:pt idx="494">
                  <c:v>0.90392498704235968</c:v>
                </c:pt>
                <c:pt idx="495">
                  <c:v>0.89655496545565638</c:v>
                </c:pt>
                <c:pt idx="496">
                  <c:v>0.92816914852997323</c:v>
                </c:pt>
                <c:pt idx="497">
                  <c:v>0.90017001612973557</c:v>
                </c:pt>
                <c:pt idx="498">
                  <c:v>0.82310884661215433</c:v>
                </c:pt>
                <c:pt idx="499">
                  <c:v>0.78458864884079149</c:v>
                </c:pt>
                <c:pt idx="500">
                  <c:v>0.8583227184944735</c:v>
                </c:pt>
                <c:pt idx="501">
                  <c:v>0.84260603128527656</c:v>
                </c:pt>
                <c:pt idx="502">
                  <c:v>0.79026814523606415</c:v>
                </c:pt>
                <c:pt idx="503">
                  <c:v>0.77052077458168822</c:v>
                </c:pt>
                <c:pt idx="504">
                  <c:v>0.77750532620492829</c:v>
                </c:pt>
                <c:pt idx="505">
                  <c:v>0.74148546488972034</c:v>
                </c:pt>
                <c:pt idx="506">
                  <c:v>0.73208418087936156</c:v>
                </c:pt>
                <c:pt idx="507">
                  <c:v>0.7359607387704642</c:v>
                </c:pt>
                <c:pt idx="508">
                  <c:v>0.69445606694560669</c:v>
                </c:pt>
                <c:pt idx="509">
                  <c:v>0.71279139270771064</c:v>
                </c:pt>
                <c:pt idx="510">
                  <c:v>0.71871491180412184</c:v>
                </c:pt>
                <c:pt idx="511">
                  <c:v>0.70544508455677379</c:v>
                </c:pt>
                <c:pt idx="512">
                  <c:v>0.69877376287911763</c:v>
                </c:pt>
                <c:pt idx="513">
                  <c:v>0.6909301819763648</c:v>
                </c:pt>
                <c:pt idx="514">
                  <c:v>0.64403802438520352</c:v>
                </c:pt>
                <c:pt idx="515">
                  <c:v>0.63514474352463179</c:v>
                </c:pt>
                <c:pt idx="516">
                  <c:v>0.60171285604311009</c:v>
                </c:pt>
                <c:pt idx="517">
                  <c:v>0.6270874827639038</c:v>
                </c:pt>
                <c:pt idx="518">
                  <c:v>0.65969840331164986</c:v>
                </c:pt>
                <c:pt idx="519">
                  <c:v>0.65884360311634793</c:v>
                </c:pt>
                <c:pt idx="520">
                  <c:v>0.67321756499887242</c:v>
                </c:pt>
                <c:pt idx="521">
                  <c:v>0.67561997207632474</c:v>
                </c:pt>
                <c:pt idx="522">
                  <c:v>0.71161210829531452</c:v>
                </c:pt>
                <c:pt idx="523">
                  <c:v>0.70269547187479098</c:v>
                </c:pt>
                <c:pt idx="524">
                  <c:v>0.69961741288387957</c:v>
                </c:pt>
                <c:pt idx="525">
                  <c:v>0.65841080512190853</c:v>
                </c:pt>
                <c:pt idx="526">
                  <c:v>0.67164336772421562</c:v>
                </c:pt>
                <c:pt idx="527">
                  <c:v>0.68299349084762828</c:v>
                </c:pt>
                <c:pt idx="528">
                  <c:v>0.6779643231899265</c:v>
                </c:pt>
                <c:pt idx="529">
                  <c:v>0.62122618857051382</c:v>
                </c:pt>
                <c:pt idx="530">
                  <c:v>0.63860001216323048</c:v>
                </c:pt>
                <c:pt idx="531">
                  <c:v>0.61889618688144554</c:v>
                </c:pt>
                <c:pt idx="532">
                  <c:v>0.62379935965848454</c:v>
                </c:pt>
                <c:pt idx="533">
                  <c:v>0.66081517962353087</c:v>
                </c:pt>
                <c:pt idx="534">
                  <c:v>0.65912368275097055</c:v>
                </c:pt>
                <c:pt idx="535">
                  <c:v>0.70406701201366695</c:v>
                </c:pt>
                <c:pt idx="536">
                  <c:v>0.69412218288878758</c:v>
                </c:pt>
                <c:pt idx="537">
                  <c:v>0.71084545485955153</c:v>
                </c:pt>
                <c:pt idx="538">
                  <c:v>0.70411386911994445</c:v>
                </c:pt>
                <c:pt idx="539">
                  <c:v>0.71977835191732387</c:v>
                </c:pt>
                <c:pt idx="540">
                  <c:v>0.7092021519744014</c:v>
                </c:pt>
                <c:pt idx="541">
                  <c:v>0.69952119170065608</c:v>
                </c:pt>
                <c:pt idx="542">
                  <c:v>0.69189040719631956</c:v>
                </c:pt>
                <c:pt idx="543">
                  <c:v>0.67364990689013027</c:v>
                </c:pt>
                <c:pt idx="544">
                  <c:v>0.63277539388777881</c:v>
                </c:pt>
                <c:pt idx="545">
                  <c:v>0.62890216119697062</c:v>
                </c:pt>
                <c:pt idx="546">
                  <c:v>0.65638485822689496</c:v>
                </c:pt>
                <c:pt idx="547">
                  <c:v>0.68453296780149386</c:v>
                </c:pt>
                <c:pt idx="548">
                  <c:v>0.86582816073178703</c:v>
                </c:pt>
                <c:pt idx="549">
                  <c:v>0.86803911797682831</c:v>
                </c:pt>
                <c:pt idx="550">
                  <c:v>0.85701263976665054</c:v>
                </c:pt>
                <c:pt idx="551">
                  <c:v>0.83540455176078154</c:v>
                </c:pt>
                <c:pt idx="552">
                  <c:v>0.88321054912400176</c:v>
                </c:pt>
                <c:pt idx="553">
                  <c:v>0.83952664260866738</c:v>
                </c:pt>
                <c:pt idx="554">
                  <c:v>0.84715185540188964</c:v>
                </c:pt>
                <c:pt idx="555">
                  <c:v>0.85664104719586887</c:v>
                </c:pt>
                <c:pt idx="556">
                  <c:v>0.86886107247720601</c:v>
                </c:pt>
                <c:pt idx="557">
                  <c:v>0.85692686935086282</c:v>
                </c:pt>
                <c:pt idx="558">
                  <c:v>0.82040816326530619</c:v>
                </c:pt>
                <c:pt idx="559">
                  <c:v>0.83795758723950375</c:v>
                </c:pt>
                <c:pt idx="560">
                  <c:v>0.82025731584258332</c:v>
                </c:pt>
                <c:pt idx="561">
                  <c:v>0.7809055521409547</c:v>
                </c:pt>
                <c:pt idx="562">
                  <c:v>0.78884398383418031</c:v>
                </c:pt>
                <c:pt idx="563">
                  <c:v>0.78837567984414314</c:v>
                </c:pt>
                <c:pt idx="564">
                  <c:v>0.78714379838576842</c:v>
                </c:pt>
                <c:pt idx="565">
                  <c:v>0.79246627000754211</c:v>
                </c:pt>
                <c:pt idx="566">
                  <c:v>0.82777647884030858</c:v>
                </c:pt>
                <c:pt idx="567">
                  <c:v>0.80049339851066748</c:v>
                </c:pt>
                <c:pt idx="568">
                  <c:v>0.83770024753631323</c:v>
                </c:pt>
                <c:pt idx="569">
                  <c:v>0.82713478131508478</c:v>
                </c:pt>
                <c:pt idx="570">
                  <c:v>0.77334674377671619</c:v>
                </c:pt>
                <c:pt idx="571">
                  <c:v>0.77727939635296583</c:v>
                </c:pt>
                <c:pt idx="572">
                  <c:v>0.8373006594023289</c:v>
                </c:pt>
                <c:pt idx="573">
                  <c:v>0.84705314009661847</c:v>
                </c:pt>
                <c:pt idx="574">
                  <c:v>0.69589145080178383</c:v>
                </c:pt>
                <c:pt idx="575">
                  <c:v>0.66141381766381768</c:v>
                </c:pt>
                <c:pt idx="576">
                  <c:v>0.68805593873376769</c:v>
                </c:pt>
                <c:pt idx="577">
                  <c:v>0.6967759612750023</c:v>
                </c:pt>
                <c:pt idx="578">
                  <c:v>0.73124098124098125</c:v>
                </c:pt>
                <c:pt idx="579">
                  <c:v>0.6734603651797163</c:v>
                </c:pt>
                <c:pt idx="580">
                  <c:v>0.64275390248602815</c:v>
                </c:pt>
                <c:pt idx="581">
                  <c:v>0.62849650349650343</c:v>
                </c:pt>
                <c:pt idx="582">
                  <c:v>0.65623603039785428</c:v>
                </c:pt>
                <c:pt idx="583">
                  <c:v>0.7077462944534646</c:v>
                </c:pt>
                <c:pt idx="584">
                  <c:v>0.71890560032852524</c:v>
                </c:pt>
                <c:pt idx="585">
                  <c:v>0.73990467710679308</c:v>
                </c:pt>
                <c:pt idx="586">
                  <c:v>0.74995935620224352</c:v>
                </c:pt>
                <c:pt idx="587">
                  <c:v>1.0361473772243648</c:v>
                </c:pt>
                <c:pt idx="588">
                  <c:v>1.0509667024704619</c:v>
                </c:pt>
                <c:pt idx="589">
                  <c:v>0.96562835660580015</c:v>
                </c:pt>
                <c:pt idx="590">
                  <c:v>1.0077582686810944</c:v>
                </c:pt>
                <c:pt idx="591">
                  <c:v>1.0759852074425056</c:v>
                </c:pt>
                <c:pt idx="592">
                  <c:v>1.050699032109387</c:v>
                </c:pt>
                <c:pt idx="593">
                  <c:v>1.0264331556619166</c:v>
                </c:pt>
                <c:pt idx="594">
                  <c:v>1.0750332005312084</c:v>
                </c:pt>
                <c:pt idx="595">
                  <c:v>1.04701846433256</c:v>
                </c:pt>
                <c:pt idx="596">
                  <c:v>1.0064550315525798</c:v>
                </c:pt>
                <c:pt idx="597">
                  <c:v>0.98763384819482614</c:v>
                </c:pt>
                <c:pt idx="598">
                  <c:v>0.93379419133339514</c:v>
                </c:pt>
                <c:pt idx="599">
                  <c:v>0.92533971194462816</c:v>
                </c:pt>
                <c:pt idx="600">
                  <c:v>0.92332747389101444</c:v>
                </c:pt>
                <c:pt idx="601">
                  <c:v>0.87954630671166112</c:v>
                </c:pt>
                <c:pt idx="602">
                  <c:v>0.88705735993246537</c:v>
                </c:pt>
                <c:pt idx="603">
                  <c:v>0.88632221421608093</c:v>
                </c:pt>
                <c:pt idx="604">
                  <c:v>0.84293590337107016</c:v>
                </c:pt>
                <c:pt idx="605">
                  <c:v>0.84091633466135463</c:v>
                </c:pt>
                <c:pt idx="606">
                  <c:v>0.83280992384391928</c:v>
                </c:pt>
                <c:pt idx="607">
                  <c:v>0.82472266244057046</c:v>
                </c:pt>
                <c:pt idx="608">
                  <c:v>0.81051523007128967</c:v>
                </c:pt>
                <c:pt idx="609">
                  <c:v>0.81243744882176328</c:v>
                </c:pt>
                <c:pt idx="610">
                  <c:v>0.89589691420820627</c:v>
                </c:pt>
                <c:pt idx="611">
                  <c:v>0.85943907612538284</c:v>
                </c:pt>
                <c:pt idx="612">
                  <c:v>0.84534357156920648</c:v>
                </c:pt>
                <c:pt idx="613">
                  <c:v>0.7028843461215345</c:v>
                </c:pt>
                <c:pt idx="614">
                  <c:v>0.67986649318323245</c:v>
                </c:pt>
                <c:pt idx="615">
                  <c:v>0.6718310667355254</c:v>
                </c:pt>
                <c:pt idx="616">
                  <c:v>0.6735495455055549</c:v>
                </c:pt>
                <c:pt idx="617">
                  <c:v>0.69724304408588478</c:v>
                </c:pt>
                <c:pt idx="618">
                  <c:v>0.67504671309665365</c:v>
                </c:pt>
                <c:pt idx="619">
                  <c:v>0.65327210103329514</c:v>
                </c:pt>
                <c:pt idx="620">
                  <c:v>0.6698733897274286</c:v>
                </c:pt>
                <c:pt idx="621">
                  <c:v>0.68812158922833677</c:v>
                </c:pt>
                <c:pt idx="622">
                  <c:v>0.67306974014193477</c:v>
                </c:pt>
                <c:pt idx="623">
                  <c:v>0.66335206085616272</c:v>
                </c:pt>
                <c:pt idx="624">
                  <c:v>0.63613466543531194</c:v>
                </c:pt>
                <c:pt idx="625">
                  <c:v>0.61271724598930477</c:v>
                </c:pt>
                <c:pt idx="626">
                  <c:v>0.63917669469869443</c:v>
                </c:pt>
                <c:pt idx="627">
                  <c:v>0.65788137549042236</c:v>
                </c:pt>
                <c:pt idx="628">
                  <c:v>0.66189073379753616</c:v>
                </c:pt>
                <c:pt idx="629">
                  <c:v>0.64219965837919901</c:v>
                </c:pt>
                <c:pt idx="630">
                  <c:v>0.6333808228640504</c:v>
                </c:pt>
                <c:pt idx="631">
                  <c:v>0.65069045911047352</c:v>
                </c:pt>
                <c:pt idx="632">
                  <c:v>0.63251553546929218</c:v>
                </c:pt>
                <c:pt idx="633">
                  <c:v>0.66284114765570334</c:v>
                </c:pt>
                <c:pt idx="634">
                  <c:v>0.69159693165969316</c:v>
                </c:pt>
                <c:pt idx="635">
                  <c:v>0.75585658993685068</c:v>
                </c:pt>
                <c:pt idx="636">
                  <c:v>0.75321431874942191</c:v>
                </c:pt>
                <c:pt idx="637">
                  <c:v>0.78222494101197237</c:v>
                </c:pt>
                <c:pt idx="638">
                  <c:v>0.71843150803247535</c:v>
                </c:pt>
                <c:pt idx="639">
                  <c:v>0.69409951186092322</c:v>
                </c:pt>
                <c:pt idx="640">
                  <c:v>0.67831031681559695</c:v>
                </c:pt>
                <c:pt idx="641">
                  <c:v>0.68096947935368046</c:v>
                </c:pt>
                <c:pt idx="642">
                  <c:v>0.65496515679442513</c:v>
                </c:pt>
                <c:pt idx="643">
                  <c:v>0.62156752862060682</c:v>
                </c:pt>
                <c:pt idx="644">
                  <c:v>0.61153746658618613</c:v>
                </c:pt>
                <c:pt idx="645">
                  <c:v>0.56549600532623168</c:v>
                </c:pt>
                <c:pt idx="646">
                  <c:v>0.55849849301306065</c:v>
                </c:pt>
                <c:pt idx="647">
                  <c:v>0.59842587047651641</c:v>
                </c:pt>
                <c:pt idx="648">
                  <c:v>0.58386153096050708</c:v>
                </c:pt>
                <c:pt idx="649">
                  <c:v>0.5909662157167147</c:v>
                </c:pt>
                <c:pt idx="650">
                  <c:v>0.66465144051350944</c:v>
                </c:pt>
                <c:pt idx="651">
                  <c:v>0.68093270365997638</c:v>
                </c:pt>
                <c:pt idx="652">
                  <c:v>0.70426216324889424</c:v>
                </c:pt>
                <c:pt idx="653">
                  <c:v>0.41740046662150976</c:v>
                </c:pt>
                <c:pt idx="654">
                  <c:v>0.43783086738156646</c:v>
                </c:pt>
                <c:pt idx="655">
                  <c:v>0.43774724879522403</c:v>
                </c:pt>
                <c:pt idx="656">
                  <c:v>0.4172288129022253</c:v>
                </c:pt>
                <c:pt idx="657">
                  <c:v>0.40540138382560825</c:v>
                </c:pt>
                <c:pt idx="658">
                  <c:v>0.41134700903744081</c:v>
                </c:pt>
                <c:pt idx="659">
                  <c:v>0.39693050794640067</c:v>
                </c:pt>
                <c:pt idx="660">
                  <c:v>0.40346047974832872</c:v>
                </c:pt>
                <c:pt idx="661">
                  <c:v>0.40704674220963172</c:v>
                </c:pt>
                <c:pt idx="662">
                  <c:v>0.42150231399074406</c:v>
                </c:pt>
                <c:pt idx="663">
                  <c:v>0.39638622247317901</c:v>
                </c:pt>
                <c:pt idx="664">
                  <c:v>0.45301563663440064</c:v>
                </c:pt>
                <c:pt idx="665">
                  <c:v>0.43712757830404897</c:v>
                </c:pt>
                <c:pt idx="666">
                  <c:v>0.69941980160958261</c:v>
                </c:pt>
                <c:pt idx="667">
                  <c:v>0.71289625360230546</c:v>
                </c:pt>
                <c:pt idx="668">
                  <c:v>0.72857142857142865</c:v>
                </c:pt>
                <c:pt idx="669">
                  <c:v>0.74826172223212706</c:v>
                </c:pt>
                <c:pt idx="670">
                  <c:v>0.74275362318840576</c:v>
                </c:pt>
                <c:pt idx="671">
                  <c:v>0.76719576719576721</c:v>
                </c:pt>
                <c:pt idx="672">
                  <c:v>0.79223392920563518</c:v>
                </c:pt>
                <c:pt idx="673">
                  <c:v>0.7640574546264336</c:v>
                </c:pt>
                <c:pt idx="674">
                  <c:v>0.78588235294117637</c:v>
                </c:pt>
                <c:pt idx="675">
                  <c:v>0.77083751757380992</c:v>
                </c:pt>
                <c:pt idx="676">
                  <c:v>0.75822050290135401</c:v>
                </c:pt>
                <c:pt idx="677">
                  <c:v>0.72294048509456144</c:v>
                </c:pt>
                <c:pt idx="678">
                  <c:v>0.74776662622697709</c:v>
                </c:pt>
                <c:pt idx="679">
                  <c:v>0.80057314054969386</c:v>
                </c:pt>
                <c:pt idx="680">
                  <c:v>0.77217741935483875</c:v>
                </c:pt>
                <c:pt idx="681">
                  <c:v>0.73738933498044057</c:v>
                </c:pt>
                <c:pt idx="682">
                  <c:v>0.72196261682242979</c:v>
                </c:pt>
                <c:pt idx="683">
                  <c:v>0.70657596371882081</c:v>
                </c:pt>
                <c:pt idx="684">
                  <c:v>0.6744088896315481</c:v>
                </c:pt>
                <c:pt idx="685">
                  <c:v>0.65639301391612959</c:v>
                </c:pt>
                <c:pt idx="686">
                  <c:v>0.66390662410215484</c:v>
                </c:pt>
                <c:pt idx="687">
                  <c:v>0.68740454128907447</c:v>
                </c:pt>
                <c:pt idx="688">
                  <c:v>0.66652342071336479</c:v>
                </c:pt>
                <c:pt idx="689">
                  <c:v>0.68606009130480949</c:v>
                </c:pt>
                <c:pt idx="690">
                  <c:v>0.69578920827029744</c:v>
                </c:pt>
                <c:pt idx="691">
                  <c:v>0.70258349086326399</c:v>
                </c:pt>
                <c:pt idx="692">
                  <c:v>0.6861637757160145</c:v>
                </c:pt>
                <c:pt idx="693">
                  <c:v>0.70184300341296924</c:v>
                </c:pt>
                <c:pt idx="694">
                  <c:v>0.73113571980427505</c:v>
                </c:pt>
                <c:pt idx="695">
                  <c:v>0.77452923686818631</c:v>
                </c:pt>
                <c:pt idx="696">
                  <c:v>0.76290076335877854</c:v>
                </c:pt>
                <c:pt idx="697">
                  <c:v>0.72634401736687515</c:v>
                </c:pt>
                <c:pt idx="698">
                  <c:v>0.74862654132584538</c:v>
                </c:pt>
                <c:pt idx="699">
                  <c:v>0.73005334914048603</c:v>
                </c:pt>
                <c:pt idx="700">
                  <c:v>0.75397426192278583</c:v>
                </c:pt>
                <c:pt idx="701">
                  <c:v>0.75833615914999442</c:v>
                </c:pt>
                <c:pt idx="702">
                  <c:v>0.73424814179531162</c:v>
                </c:pt>
                <c:pt idx="703">
                  <c:v>0.70022938548834956</c:v>
                </c:pt>
                <c:pt idx="704">
                  <c:v>0.71924068432153732</c:v>
                </c:pt>
                <c:pt idx="705">
                  <c:v>0.8392857142857143</c:v>
                </c:pt>
                <c:pt idx="706">
                  <c:v>0.8049227013832384</c:v>
                </c:pt>
                <c:pt idx="707">
                  <c:v>0.82564422277639227</c:v>
                </c:pt>
                <c:pt idx="708">
                  <c:v>0.83917935142289879</c:v>
                </c:pt>
                <c:pt idx="709">
                  <c:v>0.83178779383221912</c:v>
                </c:pt>
                <c:pt idx="710">
                  <c:v>0.81079478054567022</c:v>
                </c:pt>
                <c:pt idx="711">
                  <c:v>0.81426269137792107</c:v>
                </c:pt>
                <c:pt idx="712">
                  <c:v>0.79546351084812617</c:v>
                </c:pt>
                <c:pt idx="713">
                  <c:v>0.82392026578073085</c:v>
                </c:pt>
                <c:pt idx="714">
                  <c:v>0.81679909194097622</c:v>
                </c:pt>
                <c:pt idx="715">
                  <c:v>0.81827687160184015</c:v>
                </c:pt>
                <c:pt idx="716">
                  <c:v>0.79592265657839423</c:v>
                </c:pt>
                <c:pt idx="717">
                  <c:v>0.79796149490373725</c:v>
                </c:pt>
                <c:pt idx="718">
                  <c:v>0.78122352143704465</c:v>
                </c:pt>
                <c:pt idx="719">
                  <c:v>0.79075182967398538</c:v>
                </c:pt>
                <c:pt idx="720">
                  <c:v>0.79013605442176882</c:v>
                </c:pt>
                <c:pt idx="721">
                  <c:v>0.77655172413793117</c:v>
                </c:pt>
                <c:pt idx="722">
                  <c:v>0.77122069523039605</c:v>
                </c:pt>
                <c:pt idx="723">
                  <c:v>0.76629859325366823</c:v>
                </c:pt>
                <c:pt idx="724">
                  <c:v>0.79302458547741561</c:v>
                </c:pt>
                <c:pt idx="725">
                  <c:v>0.82929530665928275</c:v>
                </c:pt>
                <c:pt idx="726">
                  <c:v>0.8297297297297298</c:v>
                </c:pt>
                <c:pt idx="727">
                  <c:v>0.84994324631101026</c:v>
                </c:pt>
                <c:pt idx="728">
                  <c:v>0.86252873563218391</c:v>
                </c:pt>
                <c:pt idx="729">
                  <c:v>0.86121078828568121</c:v>
                </c:pt>
                <c:pt idx="730">
                  <c:v>0.84115523465703967</c:v>
                </c:pt>
                <c:pt idx="731">
                  <c:v>0.88345260698115968</c:v>
                </c:pt>
                <c:pt idx="732">
                  <c:v>0.87191450933172798</c:v>
                </c:pt>
                <c:pt idx="733">
                  <c:v>0.89800509974501286</c:v>
                </c:pt>
                <c:pt idx="734">
                  <c:v>0.87516659262549967</c:v>
                </c:pt>
                <c:pt idx="735">
                  <c:v>0.90801142341800689</c:v>
                </c:pt>
                <c:pt idx="736">
                  <c:v>0.87960506926024162</c:v>
                </c:pt>
                <c:pt idx="737">
                  <c:v>0.88860435339308586</c:v>
                </c:pt>
                <c:pt idx="738">
                  <c:v>0.8891989952553726</c:v>
                </c:pt>
                <c:pt idx="739">
                  <c:v>0.9158157207314177</c:v>
                </c:pt>
                <c:pt idx="740">
                  <c:v>0.91642245926620569</c:v>
                </c:pt>
                <c:pt idx="741">
                  <c:v>0.89421783953384137</c:v>
                </c:pt>
                <c:pt idx="742">
                  <c:v>0.8676836524937791</c:v>
                </c:pt>
                <c:pt idx="743">
                  <c:v>0.87681759073176502</c:v>
                </c:pt>
                <c:pt idx="744">
                  <c:v>0.86964526819688237</c:v>
                </c:pt>
                <c:pt idx="745">
                  <c:v>0.85345360187816632</c:v>
                </c:pt>
                <c:pt idx="746">
                  <c:v>0.82020647256698753</c:v>
                </c:pt>
                <c:pt idx="747">
                  <c:v>0.83375742154368104</c:v>
                </c:pt>
                <c:pt idx="748">
                  <c:v>0.81352007057785614</c:v>
                </c:pt>
                <c:pt idx="749">
                  <c:v>0.77030895271937627</c:v>
                </c:pt>
                <c:pt idx="750">
                  <c:v>0.78661985566608139</c:v>
                </c:pt>
                <c:pt idx="751">
                  <c:v>0.78742618964918376</c:v>
                </c:pt>
                <c:pt idx="752">
                  <c:v>0.76138774491451389</c:v>
                </c:pt>
                <c:pt idx="753">
                  <c:v>0.78675512380049761</c:v>
                </c:pt>
                <c:pt idx="754">
                  <c:v>0.74126810271388588</c:v>
                </c:pt>
                <c:pt idx="755">
                  <c:v>0.76565008025682191</c:v>
                </c:pt>
                <c:pt idx="756">
                  <c:v>0.76199756394640694</c:v>
                </c:pt>
                <c:pt idx="757">
                  <c:v>0.82742511679032693</c:v>
                </c:pt>
                <c:pt idx="758">
                  <c:v>0.80395878524945763</c:v>
                </c:pt>
                <c:pt idx="759">
                  <c:v>0.81477457903313411</c:v>
                </c:pt>
                <c:pt idx="760">
                  <c:v>0.83560090702947842</c:v>
                </c:pt>
                <c:pt idx="761">
                  <c:v>0.81430395913154519</c:v>
                </c:pt>
                <c:pt idx="762">
                  <c:v>0.83500000000000008</c:v>
                </c:pt>
                <c:pt idx="763">
                  <c:v>0.82298474945533773</c:v>
                </c:pt>
                <c:pt idx="764">
                  <c:v>0.86935740839086573</c:v>
                </c:pt>
                <c:pt idx="765">
                  <c:v>0.8351264120494889</c:v>
                </c:pt>
                <c:pt idx="766">
                  <c:v>0.77811466372657112</c:v>
                </c:pt>
                <c:pt idx="767">
                  <c:v>0.78976183958390356</c:v>
                </c:pt>
                <c:pt idx="768">
                  <c:v>0.7947891485361267</c:v>
                </c:pt>
                <c:pt idx="769">
                  <c:v>0.79974874371859295</c:v>
                </c:pt>
                <c:pt idx="770">
                  <c:v>0.78134201146753446</c:v>
                </c:pt>
                <c:pt idx="771">
                  <c:v>0.77882547559966908</c:v>
                </c:pt>
                <c:pt idx="772">
                  <c:v>0.76052497017214926</c:v>
                </c:pt>
                <c:pt idx="773">
                  <c:v>0.77972086766436854</c:v>
                </c:pt>
                <c:pt idx="774">
                  <c:v>0.77176757982900013</c:v>
                </c:pt>
                <c:pt idx="775">
                  <c:v>0.76550188420692022</c:v>
                </c:pt>
                <c:pt idx="776">
                  <c:v>0.74072273537514177</c:v>
                </c:pt>
                <c:pt idx="777">
                  <c:v>0.74155653450807635</c:v>
                </c:pt>
                <c:pt idx="778">
                  <c:v>0.76521465639251451</c:v>
                </c:pt>
                <c:pt idx="779">
                  <c:v>0.74779339653481536</c:v>
                </c:pt>
                <c:pt idx="780">
                  <c:v>0.74024622854170286</c:v>
                </c:pt>
                <c:pt idx="781">
                  <c:v>0.78200387392146509</c:v>
                </c:pt>
                <c:pt idx="782">
                  <c:v>0.77216816596291538</c:v>
                </c:pt>
                <c:pt idx="783">
                  <c:v>0.71560872081805904</c:v>
                </c:pt>
                <c:pt idx="784">
                  <c:v>0.76047166490672291</c:v>
                </c:pt>
                <c:pt idx="785">
                  <c:v>0.8039396170839469</c:v>
                </c:pt>
                <c:pt idx="786">
                  <c:v>0.79209472401184056</c:v>
                </c:pt>
                <c:pt idx="787">
                  <c:v>0.78014294592914857</c:v>
                </c:pt>
                <c:pt idx="788">
                  <c:v>0.78016424510423243</c:v>
                </c:pt>
                <c:pt idx="789">
                  <c:v>0.80744583460482156</c:v>
                </c:pt>
                <c:pt idx="790">
                  <c:v>0.79031059592807251</c:v>
                </c:pt>
                <c:pt idx="791">
                  <c:v>0.82979306564341515</c:v>
                </c:pt>
                <c:pt idx="792">
                  <c:v>0.82435392028033294</c:v>
                </c:pt>
                <c:pt idx="793">
                  <c:v>0.82996853696906137</c:v>
                </c:pt>
                <c:pt idx="794">
                  <c:v>0.82971887550200807</c:v>
                </c:pt>
                <c:pt idx="795">
                  <c:v>0.84391427416093812</c:v>
                </c:pt>
                <c:pt idx="796">
                  <c:v>0.88473635522664207</c:v>
                </c:pt>
                <c:pt idx="797">
                  <c:v>0.89766606822262107</c:v>
                </c:pt>
                <c:pt idx="798">
                  <c:v>0.89334356416650684</c:v>
                </c:pt>
                <c:pt idx="799">
                  <c:v>0.85854189336235032</c:v>
                </c:pt>
                <c:pt idx="800">
                  <c:v>0.85664399926484103</c:v>
                </c:pt>
                <c:pt idx="801">
                  <c:v>0.87067427755975735</c:v>
                </c:pt>
                <c:pt idx="802">
                  <c:v>0.81584194308501001</c:v>
                </c:pt>
                <c:pt idx="803">
                  <c:v>0.81767857142857125</c:v>
                </c:pt>
                <c:pt idx="804">
                  <c:v>0.8989052343482723</c:v>
                </c:pt>
                <c:pt idx="805">
                  <c:v>0.84521880064829813</c:v>
                </c:pt>
                <c:pt idx="806">
                  <c:v>0.85389453313981611</c:v>
                </c:pt>
                <c:pt idx="807">
                  <c:v>0.8453504043126685</c:v>
                </c:pt>
                <c:pt idx="808">
                  <c:v>0.86646926113931189</c:v>
                </c:pt>
                <c:pt idx="809">
                  <c:v>0.92105263157894735</c:v>
                </c:pt>
                <c:pt idx="810">
                  <c:v>0.88748913987836675</c:v>
                </c:pt>
                <c:pt idx="811">
                  <c:v>0.85529157667386613</c:v>
                </c:pt>
                <c:pt idx="812">
                  <c:v>0.80949263502454993</c:v>
                </c:pt>
                <c:pt idx="813">
                  <c:v>0.81981981981981977</c:v>
                </c:pt>
                <c:pt idx="814">
                  <c:v>0.81195652173913035</c:v>
                </c:pt>
                <c:pt idx="815">
                  <c:v>0.80650744202146074</c:v>
                </c:pt>
                <c:pt idx="816">
                  <c:v>0.81020205366015241</c:v>
                </c:pt>
                <c:pt idx="817">
                  <c:v>0.87367724867724861</c:v>
                </c:pt>
                <c:pt idx="818">
                  <c:v>0.90119250425894393</c:v>
                </c:pt>
                <c:pt idx="819">
                  <c:v>0.9066011235955056</c:v>
                </c:pt>
                <c:pt idx="820">
                  <c:v>0.86906141367323286</c:v>
                </c:pt>
                <c:pt idx="821">
                  <c:v>0.85663647105159502</c:v>
                </c:pt>
                <c:pt idx="822">
                  <c:v>0.84748010610079572</c:v>
                </c:pt>
                <c:pt idx="823">
                  <c:v>0.84835355285961878</c:v>
                </c:pt>
                <c:pt idx="824">
                  <c:v>0.90650510204081625</c:v>
                </c:pt>
                <c:pt idx="825">
                  <c:v>0.88500369367150944</c:v>
                </c:pt>
                <c:pt idx="826">
                  <c:v>0.86839805219128485</c:v>
                </c:pt>
                <c:pt idx="827">
                  <c:v>0.81651823837989512</c:v>
                </c:pt>
                <c:pt idx="828">
                  <c:v>0.84783338931810548</c:v>
                </c:pt>
                <c:pt idx="829">
                  <c:v>0.86075663466967822</c:v>
                </c:pt>
                <c:pt idx="830">
                  <c:v>0.87537789721195836</c:v>
                </c:pt>
                <c:pt idx="831">
                  <c:v>0.85656565656565653</c:v>
                </c:pt>
                <c:pt idx="832">
                  <c:v>0.81733378561736769</c:v>
                </c:pt>
                <c:pt idx="833">
                  <c:v>0.76370794559770938</c:v>
                </c:pt>
                <c:pt idx="834">
                  <c:v>0.76621535407953489</c:v>
                </c:pt>
                <c:pt idx="835">
                  <c:v>0.72172425032594523</c:v>
                </c:pt>
                <c:pt idx="836">
                  <c:v>0.7363341376154422</c:v>
                </c:pt>
                <c:pt idx="837">
                  <c:v>0.73792992087841114</c:v>
                </c:pt>
                <c:pt idx="838">
                  <c:v>0.72289066586951645</c:v>
                </c:pt>
                <c:pt idx="839">
                  <c:v>0.71894712249824777</c:v>
                </c:pt>
                <c:pt idx="840">
                  <c:v>0.66223623939325671</c:v>
                </c:pt>
                <c:pt idx="841">
                  <c:v>0.66915369857173312</c:v>
                </c:pt>
                <c:pt idx="842">
                  <c:v>0.69232749742533461</c:v>
                </c:pt>
                <c:pt idx="843">
                  <c:v>0.69443036548966608</c:v>
                </c:pt>
                <c:pt idx="844">
                  <c:v>0.65883153596482047</c:v>
                </c:pt>
                <c:pt idx="845">
                  <c:v>0.62430184932356958</c:v>
                </c:pt>
                <c:pt idx="846">
                  <c:v>0.64019536903039076</c:v>
                </c:pt>
                <c:pt idx="847">
                  <c:v>0.65134737246367536</c:v>
                </c:pt>
                <c:pt idx="848">
                  <c:v>0.62424691815738254</c:v>
                </c:pt>
                <c:pt idx="849">
                  <c:v>0.70665829145728642</c:v>
                </c:pt>
                <c:pt idx="850">
                  <c:v>0.72219352617079891</c:v>
                </c:pt>
                <c:pt idx="851">
                  <c:v>0.72502786590071178</c:v>
                </c:pt>
                <c:pt idx="852">
                  <c:v>0.78292848156392136</c:v>
                </c:pt>
                <c:pt idx="853">
                  <c:v>0.73543667123914047</c:v>
                </c:pt>
                <c:pt idx="854">
                  <c:v>0.75366487288921868</c:v>
                </c:pt>
                <c:pt idx="855">
                  <c:v>0.7197327394209353</c:v>
                </c:pt>
                <c:pt idx="856">
                  <c:v>0.72690527413781858</c:v>
                </c:pt>
                <c:pt idx="857">
                  <c:v>0.68498327344814758</c:v>
                </c:pt>
                <c:pt idx="858">
                  <c:v>0.68940345838568773</c:v>
                </c:pt>
                <c:pt idx="859">
                  <c:v>0.67398608111351088</c:v>
                </c:pt>
                <c:pt idx="860">
                  <c:v>0.6891724060065485</c:v>
                </c:pt>
                <c:pt idx="861">
                  <c:v>0.59306644655385887</c:v>
                </c:pt>
                <c:pt idx="862">
                  <c:v>0.56483516483516483</c:v>
                </c:pt>
                <c:pt idx="863">
                  <c:v>0.57457943925233645</c:v>
                </c:pt>
                <c:pt idx="864">
                  <c:v>0.56762578858285884</c:v>
                </c:pt>
                <c:pt idx="865">
                  <c:v>0.56102075895808545</c:v>
                </c:pt>
                <c:pt idx="866">
                  <c:v>0.52646375748685981</c:v>
                </c:pt>
                <c:pt idx="867">
                  <c:v>0.53944626376897886</c:v>
                </c:pt>
                <c:pt idx="868">
                  <c:v>0.51970627903491684</c:v>
                </c:pt>
                <c:pt idx="869">
                  <c:v>0.52966694654352087</c:v>
                </c:pt>
                <c:pt idx="870">
                  <c:v>0.54121238552115136</c:v>
                </c:pt>
                <c:pt idx="871">
                  <c:v>0.61052787224604466</c:v>
                </c:pt>
                <c:pt idx="872">
                  <c:v>0.61049649217485158</c:v>
                </c:pt>
                <c:pt idx="873">
                  <c:v>0.60699113970142005</c:v>
                </c:pt>
                <c:pt idx="874">
                  <c:v>0.66866525228299967</c:v>
                </c:pt>
                <c:pt idx="875">
                  <c:v>0.68402399127589963</c:v>
                </c:pt>
                <c:pt idx="876">
                  <c:v>0.61132647901567505</c:v>
                </c:pt>
                <c:pt idx="877">
                  <c:v>0.61774832156997761</c:v>
                </c:pt>
                <c:pt idx="878">
                  <c:v>0.62608353033884956</c:v>
                </c:pt>
                <c:pt idx="879">
                  <c:v>0.63024754153950491</c:v>
                </c:pt>
                <c:pt idx="880">
                  <c:v>0.64632713703268607</c:v>
                </c:pt>
                <c:pt idx="881">
                  <c:v>0.66655900781603261</c:v>
                </c:pt>
                <c:pt idx="882">
                  <c:v>0.64366515837104077</c:v>
                </c:pt>
                <c:pt idx="883">
                  <c:v>0.67794747194261251</c:v>
                </c:pt>
                <c:pt idx="884">
                  <c:v>0.6675710673984091</c:v>
                </c:pt>
                <c:pt idx="885">
                  <c:v>0.67672363678642011</c:v>
                </c:pt>
                <c:pt idx="886">
                  <c:v>0.65743102249014607</c:v>
                </c:pt>
                <c:pt idx="887">
                  <c:v>0.76231468197034902</c:v>
                </c:pt>
                <c:pt idx="888">
                  <c:v>0.74606103619588349</c:v>
                </c:pt>
                <c:pt idx="889">
                  <c:v>0.78747680252938335</c:v>
                </c:pt>
                <c:pt idx="890">
                  <c:v>0.76096033402922758</c:v>
                </c:pt>
                <c:pt idx="891">
                  <c:v>0.74554950713550106</c:v>
                </c:pt>
                <c:pt idx="892">
                  <c:v>0.7601922182607348</c:v>
                </c:pt>
                <c:pt idx="893">
                  <c:v>0.75087603305785122</c:v>
                </c:pt>
                <c:pt idx="894">
                  <c:v>0.76937500000000003</c:v>
                </c:pt>
                <c:pt idx="895">
                  <c:v>0.72316210396800984</c:v>
                </c:pt>
                <c:pt idx="896">
                  <c:v>0.67671619130246174</c:v>
                </c:pt>
                <c:pt idx="897">
                  <c:v>0.69436954797779538</c:v>
                </c:pt>
                <c:pt idx="898">
                  <c:v>0.65765020676234487</c:v>
                </c:pt>
                <c:pt idx="899">
                  <c:v>0.66304033888514491</c:v>
                </c:pt>
                <c:pt idx="900">
                  <c:v>0.65052469925774248</c:v>
                </c:pt>
                <c:pt idx="901">
                  <c:v>0.69226599204915074</c:v>
                </c:pt>
                <c:pt idx="902">
                  <c:v>0.66965399886557009</c:v>
                </c:pt>
                <c:pt idx="903">
                  <c:v>0.61890081853938561</c:v>
                </c:pt>
                <c:pt idx="904">
                  <c:v>0.66659861167823597</c:v>
                </c:pt>
                <c:pt idx="905">
                  <c:v>0.71226738362591591</c:v>
                </c:pt>
                <c:pt idx="906">
                  <c:v>0.7596568728169304</c:v>
                </c:pt>
                <c:pt idx="907">
                  <c:v>0.76539396394571602</c:v>
                </c:pt>
                <c:pt idx="908">
                  <c:v>0.79171653051667623</c:v>
                </c:pt>
                <c:pt idx="909">
                  <c:v>0.78940383830134742</c:v>
                </c:pt>
                <c:pt idx="910">
                  <c:v>0.7754749568221071</c:v>
                </c:pt>
                <c:pt idx="911">
                  <c:v>0.74287613981762923</c:v>
                </c:pt>
                <c:pt idx="912">
                  <c:v>0.75369351414583419</c:v>
                </c:pt>
                <c:pt idx="913">
                  <c:v>0.82589436382045223</c:v>
                </c:pt>
                <c:pt idx="914">
                  <c:v>0.97000000000000008</c:v>
                </c:pt>
                <c:pt idx="915">
                  <c:v>1.0005501895097202</c:v>
                </c:pt>
                <c:pt idx="916">
                  <c:v>1.0100935334095957</c:v>
                </c:pt>
                <c:pt idx="917">
                  <c:v>0.98892374671873995</c:v>
                </c:pt>
                <c:pt idx="918">
                  <c:v>0.99251740516624387</c:v>
                </c:pt>
                <c:pt idx="919">
                  <c:v>1.0070558937465413</c:v>
                </c:pt>
                <c:pt idx="920">
                  <c:v>1.0507985803016859</c:v>
                </c:pt>
                <c:pt idx="921">
                  <c:v>1.0065441176470586</c:v>
                </c:pt>
                <c:pt idx="922">
                  <c:v>0.99620694886967065</c:v>
                </c:pt>
                <c:pt idx="923">
                  <c:v>0.99238294376820257</c:v>
                </c:pt>
                <c:pt idx="924">
                  <c:v>0.96894144465023513</c:v>
                </c:pt>
                <c:pt idx="925">
                  <c:v>0.99205131780783717</c:v>
                </c:pt>
                <c:pt idx="926">
                  <c:v>1.016972312117943</c:v>
                </c:pt>
                <c:pt idx="927">
                  <c:v>1.0485720241817802</c:v>
                </c:pt>
                <c:pt idx="928">
                  <c:v>1.0555348952522623</c:v>
                </c:pt>
                <c:pt idx="929">
                  <c:v>1.0684853471738716</c:v>
                </c:pt>
                <c:pt idx="930">
                  <c:v>1.0565682700223451</c:v>
                </c:pt>
                <c:pt idx="931">
                  <c:v>1.0612435426650899</c:v>
                </c:pt>
                <c:pt idx="932">
                  <c:v>1.0955280560466181</c:v>
                </c:pt>
                <c:pt idx="933">
                  <c:v>1.0809364548494984</c:v>
                </c:pt>
                <c:pt idx="934">
                  <c:v>1.0804263565891472</c:v>
                </c:pt>
                <c:pt idx="935">
                  <c:v>1.0684992665348556</c:v>
                </c:pt>
                <c:pt idx="936">
                  <c:v>1.024638457418318</c:v>
                </c:pt>
                <c:pt idx="937">
                  <c:v>1.0331067301155676</c:v>
                </c:pt>
                <c:pt idx="938">
                  <c:v>0.99811846689895456</c:v>
                </c:pt>
                <c:pt idx="939">
                  <c:v>1.0278075630852812</c:v>
                </c:pt>
                <c:pt idx="940">
                  <c:v>0.99767018565708054</c:v>
                </c:pt>
                <c:pt idx="941">
                  <c:v>0.96432350718065007</c:v>
                </c:pt>
                <c:pt idx="942">
                  <c:v>0.98966619582187199</c:v>
                </c:pt>
                <c:pt idx="943">
                  <c:v>0.96113653438972746</c:v>
                </c:pt>
                <c:pt idx="944">
                  <c:v>0.97024132321041212</c:v>
                </c:pt>
                <c:pt idx="945">
                  <c:v>1.0052680714857296</c:v>
                </c:pt>
                <c:pt idx="946">
                  <c:v>0.99032665077807369</c:v>
                </c:pt>
                <c:pt idx="947">
                  <c:v>0.94962197769294099</c:v>
                </c:pt>
                <c:pt idx="948">
                  <c:v>0.97270090428254585</c:v>
                </c:pt>
                <c:pt idx="949">
                  <c:v>0.94354446784383617</c:v>
                </c:pt>
                <c:pt idx="950">
                  <c:v>0.93801695088328396</c:v>
                </c:pt>
                <c:pt idx="951">
                  <c:v>0.91207580431908331</c:v>
                </c:pt>
                <c:pt idx="952">
                  <c:v>0.92985368890733633</c:v>
                </c:pt>
                <c:pt idx="953">
                  <c:v>0.9073664242807461</c:v>
                </c:pt>
                <c:pt idx="954">
                  <c:v>0.90868009790999804</c:v>
                </c:pt>
                <c:pt idx="955">
                  <c:v>0.91630444834920932</c:v>
                </c:pt>
                <c:pt idx="956">
                  <c:v>0.89197454335069015</c:v>
                </c:pt>
                <c:pt idx="957">
                  <c:v>0.88419251115029573</c:v>
                </c:pt>
                <c:pt idx="958">
                  <c:v>0.90787535410764875</c:v>
                </c:pt>
                <c:pt idx="959">
                  <c:v>0.93043176293552488</c:v>
                </c:pt>
                <c:pt idx="960">
                  <c:v>0.94360385144429171</c:v>
                </c:pt>
                <c:pt idx="961">
                  <c:v>0.97256079949165264</c:v>
                </c:pt>
                <c:pt idx="962">
                  <c:v>1.0262532668092184</c:v>
                </c:pt>
                <c:pt idx="963">
                  <c:v>1.080384257824605</c:v>
                </c:pt>
                <c:pt idx="964">
                  <c:v>1.0569513324976838</c:v>
                </c:pt>
                <c:pt idx="965">
                  <c:v>1.043220292852866</c:v>
                </c:pt>
                <c:pt idx="966">
                  <c:v>0.92431583082362179</c:v>
                </c:pt>
                <c:pt idx="967">
                  <c:v>0.91935689677172394</c:v>
                </c:pt>
                <c:pt idx="968">
                  <c:v>0.92649020571508822</c:v>
                </c:pt>
                <c:pt idx="969">
                  <c:v>0.98597691894793349</c:v>
                </c:pt>
              </c:numCache>
            </c:numRef>
          </c:val>
          <c:smooth val="0"/>
          <c:extLst>
            <c:ext xmlns:c16="http://schemas.microsoft.com/office/drawing/2014/chart" uri="{C3380CC4-5D6E-409C-BE32-E72D297353CC}">
              <c16:uniqueId val="{00000000-A20C-4901-91C5-228FB45B9E9E}"/>
            </c:ext>
          </c:extLst>
        </c:ser>
        <c:dLbls>
          <c:showLegendKey val="0"/>
          <c:showVal val="0"/>
          <c:showCatName val="0"/>
          <c:showSerName val="0"/>
          <c:showPercent val="0"/>
          <c:showBubbleSize val="0"/>
        </c:dLbls>
        <c:smooth val="0"/>
        <c:axId val="444876288"/>
        <c:axId val="444877824"/>
      </c:lineChart>
      <c:dateAx>
        <c:axId val="444876288"/>
        <c:scaling>
          <c:orientation val="minMax"/>
        </c:scaling>
        <c:delete val="0"/>
        <c:axPos val="b"/>
        <c:numFmt formatCode="m/d/yyyy" sourceLinked="1"/>
        <c:majorTickMark val="out"/>
        <c:minorTickMark val="none"/>
        <c:tickLblPos val="nextTo"/>
        <c:crossAx val="444877824"/>
        <c:crosses val="autoZero"/>
        <c:auto val="1"/>
        <c:lblOffset val="100"/>
        <c:baseTimeUnit val="days"/>
      </c:dateAx>
      <c:valAx>
        <c:axId val="444877824"/>
        <c:scaling>
          <c:orientation val="minMax"/>
          <c:max val="2"/>
          <c:min val="-0.30000000000000004"/>
        </c:scaling>
        <c:delete val="0"/>
        <c:axPos val="l"/>
        <c:majorGridlines/>
        <c:numFmt formatCode="General" sourceLinked="1"/>
        <c:majorTickMark val="out"/>
        <c:minorTickMark val="none"/>
        <c:tickLblPos val="nextTo"/>
        <c:crossAx val="444876288"/>
        <c:crosses val="autoZero"/>
        <c:crossBetween val="between"/>
      </c:valAx>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BMA/GGAL</a:t>
            </a:r>
          </a:p>
        </c:rich>
      </c:tx>
      <c:overlay val="0"/>
    </c:title>
    <c:autoTitleDeleted val="0"/>
    <c:plotArea>
      <c:layout/>
      <c:lineChart>
        <c:grouping val="standard"/>
        <c:varyColors val="0"/>
        <c:ser>
          <c:idx val="0"/>
          <c:order val="0"/>
          <c:spPr>
            <a:ln w="12700"/>
          </c:spPr>
          <c:marker>
            <c:symbol val="none"/>
          </c:marker>
          <c:cat>
            <c:numRef>
              <c:f>ROE!$A$78:$A$10735</c:f>
              <c:numCache>
                <c:formatCode>m/d/yyyy</c:formatCode>
                <c:ptCount val="10658"/>
                <c:pt idx="0">
                  <c:v>37708</c:v>
                </c:pt>
                <c:pt idx="1">
                  <c:v>37715</c:v>
                </c:pt>
                <c:pt idx="2">
                  <c:v>37722</c:v>
                </c:pt>
                <c:pt idx="3">
                  <c:v>37729</c:v>
                </c:pt>
                <c:pt idx="4">
                  <c:v>37736</c:v>
                </c:pt>
                <c:pt idx="5">
                  <c:v>37743</c:v>
                </c:pt>
                <c:pt idx="6">
                  <c:v>37750</c:v>
                </c:pt>
                <c:pt idx="7">
                  <c:v>37757</c:v>
                </c:pt>
                <c:pt idx="8">
                  <c:v>37764</c:v>
                </c:pt>
                <c:pt idx="9">
                  <c:v>37771</c:v>
                </c:pt>
                <c:pt idx="10">
                  <c:v>37778</c:v>
                </c:pt>
                <c:pt idx="11">
                  <c:v>37785</c:v>
                </c:pt>
                <c:pt idx="12">
                  <c:v>37792</c:v>
                </c:pt>
                <c:pt idx="13">
                  <c:v>37799</c:v>
                </c:pt>
                <c:pt idx="14">
                  <c:v>37806</c:v>
                </c:pt>
                <c:pt idx="15">
                  <c:v>37813</c:v>
                </c:pt>
                <c:pt idx="16">
                  <c:v>37820</c:v>
                </c:pt>
                <c:pt idx="17">
                  <c:v>37827</c:v>
                </c:pt>
                <c:pt idx="18">
                  <c:v>37834</c:v>
                </c:pt>
                <c:pt idx="19">
                  <c:v>37841</c:v>
                </c:pt>
                <c:pt idx="20">
                  <c:v>37848</c:v>
                </c:pt>
                <c:pt idx="21">
                  <c:v>37855</c:v>
                </c:pt>
                <c:pt idx="22">
                  <c:v>37862</c:v>
                </c:pt>
                <c:pt idx="23">
                  <c:v>37869</c:v>
                </c:pt>
                <c:pt idx="24">
                  <c:v>37876</c:v>
                </c:pt>
                <c:pt idx="25">
                  <c:v>37883</c:v>
                </c:pt>
                <c:pt idx="26">
                  <c:v>37890</c:v>
                </c:pt>
                <c:pt idx="27">
                  <c:v>37897</c:v>
                </c:pt>
                <c:pt idx="28">
                  <c:v>37904</c:v>
                </c:pt>
                <c:pt idx="29">
                  <c:v>37911</c:v>
                </c:pt>
                <c:pt idx="30">
                  <c:v>37918</c:v>
                </c:pt>
                <c:pt idx="31">
                  <c:v>37925</c:v>
                </c:pt>
                <c:pt idx="32">
                  <c:v>37932</c:v>
                </c:pt>
                <c:pt idx="33">
                  <c:v>37939</c:v>
                </c:pt>
                <c:pt idx="34">
                  <c:v>37946</c:v>
                </c:pt>
                <c:pt idx="35">
                  <c:v>37953</c:v>
                </c:pt>
                <c:pt idx="36">
                  <c:v>37960</c:v>
                </c:pt>
                <c:pt idx="37">
                  <c:v>37967</c:v>
                </c:pt>
                <c:pt idx="38">
                  <c:v>37974</c:v>
                </c:pt>
                <c:pt idx="39">
                  <c:v>37981</c:v>
                </c:pt>
                <c:pt idx="40">
                  <c:v>37988</c:v>
                </c:pt>
                <c:pt idx="41">
                  <c:v>37995</c:v>
                </c:pt>
                <c:pt idx="42">
                  <c:v>38002</c:v>
                </c:pt>
                <c:pt idx="43">
                  <c:v>38009</c:v>
                </c:pt>
                <c:pt idx="44">
                  <c:v>38016</c:v>
                </c:pt>
                <c:pt idx="45">
                  <c:v>38023</c:v>
                </c:pt>
                <c:pt idx="46">
                  <c:v>38030</c:v>
                </c:pt>
                <c:pt idx="47">
                  <c:v>38037</c:v>
                </c:pt>
                <c:pt idx="48">
                  <c:v>38044</c:v>
                </c:pt>
                <c:pt idx="49">
                  <c:v>38051</c:v>
                </c:pt>
                <c:pt idx="50">
                  <c:v>38058</c:v>
                </c:pt>
                <c:pt idx="51">
                  <c:v>38065</c:v>
                </c:pt>
                <c:pt idx="52">
                  <c:v>38072</c:v>
                </c:pt>
                <c:pt idx="53">
                  <c:v>38079</c:v>
                </c:pt>
                <c:pt idx="54">
                  <c:v>38086</c:v>
                </c:pt>
                <c:pt idx="55">
                  <c:v>38093</c:v>
                </c:pt>
                <c:pt idx="56">
                  <c:v>38100</c:v>
                </c:pt>
                <c:pt idx="57">
                  <c:v>38107</c:v>
                </c:pt>
                <c:pt idx="58">
                  <c:v>38114</c:v>
                </c:pt>
                <c:pt idx="59">
                  <c:v>38121</c:v>
                </c:pt>
                <c:pt idx="60">
                  <c:v>38128</c:v>
                </c:pt>
                <c:pt idx="61">
                  <c:v>38135</c:v>
                </c:pt>
                <c:pt idx="62">
                  <c:v>38142</c:v>
                </c:pt>
                <c:pt idx="63">
                  <c:v>38149</c:v>
                </c:pt>
                <c:pt idx="64">
                  <c:v>38156</c:v>
                </c:pt>
                <c:pt idx="65">
                  <c:v>38163</c:v>
                </c:pt>
                <c:pt idx="66">
                  <c:v>38170</c:v>
                </c:pt>
                <c:pt idx="67">
                  <c:v>38177</c:v>
                </c:pt>
                <c:pt idx="68">
                  <c:v>38184</c:v>
                </c:pt>
                <c:pt idx="69">
                  <c:v>38191</c:v>
                </c:pt>
                <c:pt idx="70">
                  <c:v>38198</c:v>
                </c:pt>
                <c:pt idx="71">
                  <c:v>38205</c:v>
                </c:pt>
                <c:pt idx="72">
                  <c:v>38212</c:v>
                </c:pt>
                <c:pt idx="73">
                  <c:v>38219</c:v>
                </c:pt>
                <c:pt idx="74">
                  <c:v>38226</c:v>
                </c:pt>
                <c:pt idx="75">
                  <c:v>38233</c:v>
                </c:pt>
                <c:pt idx="76">
                  <c:v>38240</c:v>
                </c:pt>
                <c:pt idx="77">
                  <c:v>38247</c:v>
                </c:pt>
                <c:pt idx="78">
                  <c:v>38254</c:v>
                </c:pt>
                <c:pt idx="79">
                  <c:v>38261</c:v>
                </c:pt>
                <c:pt idx="80">
                  <c:v>38268</c:v>
                </c:pt>
                <c:pt idx="81">
                  <c:v>38275</c:v>
                </c:pt>
                <c:pt idx="82">
                  <c:v>38282</c:v>
                </c:pt>
                <c:pt idx="83">
                  <c:v>38289</c:v>
                </c:pt>
                <c:pt idx="84">
                  <c:v>38296</c:v>
                </c:pt>
                <c:pt idx="85">
                  <c:v>38303</c:v>
                </c:pt>
                <c:pt idx="86">
                  <c:v>38310</c:v>
                </c:pt>
                <c:pt idx="87">
                  <c:v>38317</c:v>
                </c:pt>
                <c:pt idx="88">
                  <c:v>38324</c:v>
                </c:pt>
                <c:pt idx="89">
                  <c:v>38331</c:v>
                </c:pt>
                <c:pt idx="90">
                  <c:v>38338</c:v>
                </c:pt>
                <c:pt idx="91">
                  <c:v>38345</c:v>
                </c:pt>
                <c:pt idx="92">
                  <c:v>38352</c:v>
                </c:pt>
                <c:pt idx="93">
                  <c:v>38359</c:v>
                </c:pt>
                <c:pt idx="94">
                  <c:v>38366</c:v>
                </c:pt>
                <c:pt idx="95">
                  <c:v>38373</c:v>
                </c:pt>
                <c:pt idx="96">
                  <c:v>38380</c:v>
                </c:pt>
                <c:pt idx="97">
                  <c:v>38387</c:v>
                </c:pt>
                <c:pt idx="98">
                  <c:v>38394</c:v>
                </c:pt>
                <c:pt idx="99">
                  <c:v>38401</c:v>
                </c:pt>
                <c:pt idx="100">
                  <c:v>38408</c:v>
                </c:pt>
                <c:pt idx="101">
                  <c:v>38415</c:v>
                </c:pt>
                <c:pt idx="102">
                  <c:v>38422</c:v>
                </c:pt>
                <c:pt idx="103">
                  <c:v>38429</c:v>
                </c:pt>
                <c:pt idx="104">
                  <c:v>38436</c:v>
                </c:pt>
                <c:pt idx="105">
                  <c:v>38443</c:v>
                </c:pt>
                <c:pt idx="106">
                  <c:v>38450</c:v>
                </c:pt>
                <c:pt idx="107">
                  <c:v>38457</c:v>
                </c:pt>
                <c:pt idx="108">
                  <c:v>38464</c:v>
                </c:pt>
                <c:pt idx="109">
                  <c:v>38471</c:v>
                </c:pt>
                <c:pt idx="110">
                  <c:v>38478</c:v>
                </c:pt>
                <c:pt idx="111">
                  <c:v>38485</c:v>
                </c:pt>
                <c:pt idx="112">
                  <c:v>38492</c:v>
                </c:pt>
                <c:pt idx="113">
                  <c:v>38499</c:v>
                </c:pt>
                <c:pt idx="114">
                  <c:v>38506</c:v>
                </c:pt>
                <c:pt idx="115">
                  <c:v>38513</c:v>
                </c:pt>
                <c:pt idx="116">
                  <c:v>38520</c:v>
                </c:pt>
                <c:pt idx="117">
                  <c:v>38527</c:v>
                </c:pt>
                <c:pt idx="118">
                  <c:v>38534</c:v>
                </c:pt>
                <c:pt idx="119">
                  <c:v>38541</c:v>
                </c:pt>
                <c:pt idx="120">
                  <c:v>38548</c:v>
                </c:pt>
                <c:pt idx="121">
                  <c:v>38555</c:v>
                </c:pt>
                <c:pt idx="122">
                  <c:v>38562</c:v>
                </c:pt>
                <c:pt idx="123">
                  <c:v>38569</c:v>
                </c:pt>
                <c:pt idx="124">
                  <c:v>38576</c:v>
                </c:pt>
                <c:pt idx="125">
                  <c:v>38583</c:v>
                </c:pt>
                <c:pt idx="126">
                  <c:v>38590</c:v>
                </c:pt>
                <c:pt idx="127">
                  <c:v>38597</c:v>
                </c:pt>
                <c:pt idx="128">
                  <c:v>38604</c:v>
                </c:pt>
                <c:pt idx="129">
                  <c:v>38611</c:v>
                </c:pt>
                <c:pt idx="130">
                  <c:v>38618</c:v>
                </c:pt>
                <c:pt idx="131">
                  <c:v>38625</c:v>
                </c:pt>
                <c:pt idx="132">
                  <c:v>38632</c:v>
                </c:pt>
                <c:pt idx="133">
                  <c:v>38639</c:v>
                </c:pt>
                <c:pt idx="134">
                  <c:v>38646</c:v>
                </c:pt>
                <c:pt idx="135">
                  <c:v>38653</c:v>
                </c:pt>
                <c:pt idx="136">
                  <c:v>38660</c:v>
                </c:pt>
                <c:pt idx="137">
                  <c:v>38667</c:v>
                </c:pt>
                <c:pt idx="138">
                  <c:v>38674</c:v>
                </c:pt>
                <c:pt idx="139">
                  <c:v>38681</c:v>
                </c:pt>
                <c:pt idx="140">
                  <c:v>38688</c:v>
                </c:pt>
                <c:pt idx="141">
                  <c:v>38695</c:v>
                </c:pt>
                <c:pt idx="142">
                  <c:v>38702</c:v>
                </c:pt>
                <c:pt idx="143">
                  <c:v>38709</c:v>
                </c:pt>
                <c:pt idx="144">
                  <c:v>38716</c:v>
                </c:pt>
                <c:pt idx="145">
                  <c:v>38723</c:v>
                </c:pt>
                <c:pt idx="146">
                  <c:v>38730</c:v>
                </c:pt>
                <c:pt idx="147">
                  <c:v>38737</c:v>
                </c:pt>
                <c:pt idx="148">
                  <c:v>38744</c:v>
                </c:pt>
                <c:pt idx="149">
                  <c:v>38751</c:v>
                </c:pt>
                <c:pt idx="150">
                  <c:v>38758</c:v>
                </c:pt>
                <c:pt idx="151">
                  <c:v>38765</c:v>
                </c:pt>
                <c:pt idx="152">
                  <c:v>38772</c:v>
                </c:pt>
                <c:pt idx="153">
                  <c:v>38779</c:v>
                </c:pt>
                <c:pt idx="154">
                  <c:v>38786</c:v>
                </c:pt>
                <c:pt idx="155">
                  <c:v>38793</c:v>
                </c:pt>
                <c:pt idx="156">
                  <c:v>38800</c:v>
                </c:pt>
                <c:pt idx="157">
                  <c:v>38807</c:v>
                </c:pt>
                <c:pt idx="158">
                  <c:v>38814</c:v>
                </c:pt>
                <c:pt idx="159">
                  <c:v>38821</c:v>
                </c:pt>
                <c:pt idx="160">
                  <c:v>38828</c:v>
                </c:pt>
                <c:pt idx="161">
                  <c:v>38835</c:v>
                </c:pt>
                <c:pt idx="162">
                  <c:v>38842</c:v>
                </c:pt>
                <c:pt idx="163">
                  <c:v>38849</c:v>
                </c:pt>
                <c:pt idx="164">
                  <c:v>38856</c:v>
                </c:pt>
                <c:pt idx="165">
                  <c:v>38863</c:v>
                </c:pt>
                <c:pt idx="166">
                  <c:v>38870</c:v>
                </c:pt>
                <c:pt idx="167">
                  <c:v>38877</c:v>
                </c:pt>
                <c:pt idx="168">
                  <c:v>38884</c:v>
                </c:pt>
                <c:pt idx="169">
                  <c:v>38891</c:v>
                </c:pt>
                <c:pt idx="170">
                  <c:v>38898</c:v>
                </c:pt>
                <c:pt idx="171">
                  <c:v>38905</c:v>
                </c:pt>
                <c:pt idx="172">
                  <c:v>38912</c:v>
                </c:pt>
                <c:pt idx="173">
                  <c:v>38919</c:v>
                </c:pt>
                <c:pt idx="174">
                  <c:v>38926</c:v>
                </c:pt>
                <c:pt idx="175">
                  <c:v>38933</c:v>
                </c:pt>
                <c:pt idx="176">
                  <c:v>38940</c:v>
                </c:pt>
                <c:pt idx="177">
                  <c:v>38947</c:v>
                </c:pt>
                <c:pt idx="178">
                  <c:v>38954</c:v>
                </c:pt>
                <c:pt idx="179">
                  <c:v>38961</c:v>
                </c:pt>
                <c:pt idx="180">
                  <c:v>38968</c:v>
                </c:pt>
                <c:pt idx="181">
                  <c:v>38975</c:v>
                </c:pt>
                <c:pt idx="182">
                  <c:v>38982</c:v>
                </c:pt>
                <c:pt idx="183">
                  <c:v>38989</c:v>
                </c:pt>
                <c:pt idx="184">
                  <c:v>38996</c:v>
                </c:pt>
                <c:pt idx="185">
                  <c:v>39003</c:v>
                </c:pt>
                <c:pt idx="186">
                  <c:v>39010</c:v>
                </c:pt>
                <c:pt idx="187">
                  <c:v>39017</c:v>
                </c:pt>
                <c:pt idx="188">
                  <c:v>39024</c:v>
                </c:pt>
                <c:pt idx="189">
                  <c:v>39031</c:v>
                </c:pt>
                <c:pt idx="190">
                  <c:v>39038</c:v>
                </c:pt>
                <c:pt idx="191">
                  <c:v>39045</c:v>
                </c:pt>
                <c:pt idx="192">
                  <c:v>39052</c:v>
                </c:pt>
                <c:pt idx="193">
                  <c:v>39059</c:v>
                </c:pt>
                <c:pt idx="194">
                  <c:v>39066</c:v>
                </c:pt>
                <c:pt idx="195">
                  <c:v>39073</c:v>
                </c:pt>
                <c:pt idx="196">
                  <c:v>39080</c:v>
                </c:pt>
                <c:pt idx="197">
                  <c:v>39087</c:v>
                </c:pt>
                <c:pt idx="198">
                  <c:v>39094</c:v>
                </c:pt>
                <c:pt idx="199">
                  <c:v>39101</c:v>
                </c:pt>
                <c:pt idx="200">
                  <c:v>39108</c:v>
                </c:pt>
                <c:pt idx="201">
                  <c:v>39115</c:v>
                </c:pt>
                <c:pt idx="202">
                  <c:v>39122</c:v>
                </c:pt>
                <c:pt idx="203">
                  <c:v>39129</c:v>
                </c:pt>
                <c:pt idx="204">
                  <c:v>39136</c:v>
                </c:pt>
                <c:pt idx="205">
                  <c:v>39143</c:v>
                </c:pt>
                <c:pt idx="206">
                  <c:v>39150</c:v>
                </c:pt>
                <c:pt idx="207">
                  <c:v>39157</c:v>
                </c:pt>
                <c:pt idx="208">
                  <c:v>39164</c:v>
                </c:pt>
                <c:pt idx="209">
                  <c:v>39171</c:v>
                </c:pt>
                <c:pt idx="210">
                  <c:v>39178</c:v>
                </c:pt>
                <c:pt idx="211">
                  <c:v>39185</c:v>
                </c:pt>
                <c:pt idx="212">
                  <c:v>39192</c:v>
                </c:pt>
                <c:pt idx="213">
                  <c:v>39199</c:v>
                </c:pt>
                <c:pt idx="214">
                  <c:v>39206</c:v>
                </c:pt>
                <c:pt idx="215">
                  <c:v>39213</c:v>
                </c:pt>
                <c:pt idx="216">
                  <c:v>39220</c:v>
                </c:pt>
                <c:pt idx="217">
                  <c:v>39227</c:v>
                </c:pt>
                <c:pt idx="218">
                  <c:v>39234</c:v>
                </c:pt>
                <c:pt idx="219">
                  <c:v>39241</c:v>
                </c:pt>
                <c:pt idx="220">
                  <c:v>39248</c:v>
                </c:pt>
                <c:pt idx="221">
                  <c:v>39255</c:v>
                </c:pt>
                <c:pt idx="222">
                  <c:v>39262</c:v>
                </c:pt>
                <c:pt idx="223">
                  <c:v>39269</c:v>
                </c:pt>
                <c:pt idx="224">
                  <c:v>39276</c:v>
                </c:pt>
                <c:pt idx="225">
                  <c:v>39283</c:v>
                </c:pt>
                <c:pt idx="226">
                  <c:v>39290</c:v>
                </c:pt>
                <c:pt idx="227">
                  <c:v>39297</c:v>
                </c:pt>
                <c:pt idx="228">
                  <c:v>39304</c:v>
                </c:pt>
                <c:pt idx="229">
                  <c:v>39311</c:v>
                </c:pt>
                <c:pt idx="230">
                  <c:v>39318</c:v>
                </c:pt>
                <c:pt idx="231">
                  <c:v>39325</c:v>
                </c:pt>
                <c:pt idx="232">
                  <c:v>39332</c:v>
                </c:pt>
                <c:pt idx="233">
                  <c:v>39339</c:v>
                </c:pt>
                <c:pt idx="234">
                  <c:v>39346</c:v>
                </c:pt>
                <c:pt idx="235">
                  <c:v>39353</c:v>
                </c:pt>
                <c:pt idx="236">
                  <c:v>39360</c:v>
                </c:pt>
                <c:pt idx="237">
                  <c:v>39367</c:v>
                </c:pt>
                <c:pt idx="238">
                  <c:v>39374</c:v>
                </c:pt>
                <c:pt idx="239">
                  <c:v>39381</c:v>
                </c:pt>
                <c:pt idx="240">
                  <c:v>39388</c:v>
                </c:pt>
                <c:pt idx="241">
                  <c:v>39395</c:v>
                </c:pt>
                <c:pt idx="242">
                  <c:v>39402</c:v>
                </c:pt>
                <c:pt idx="243">
                  <c:v>39409</c:v>
                </c:pt>
                <c:pt idx="244">
                  <c:v>39416</c:v>
                </c:pt>
                <c:pt idx="245">
                  <c:v>39423</c:v>
                </c:pt>
                <c:pt idx="246">
                  <c:v>39430</c:v>
                </c:pt>
                <c:pt idx="247">
                  <c:v>39437</c:v>
                </c:pt>
                <c:pt idx="248">
                  <c:v>39444</c:v>
                </c:pt>
                <c:pt idx="249">
                  <c:v>39451</c:v>
                </c:pt>
                <c:pt idx="250">
                  <c:v>39458</c:v>
                </c:pt>
                <c:pt idx="251">
                  <c:v>39465</c:v>
                </c:pt>
                <c:pt idx="252">
                  <c:v>39472</c:v>
                </c:pt>
                <c:pt idx="253">
                  <c:v>39479</c:v>
                </c:pt>
                <c:pt idx="254">
                  <c:v>39486</c:v>
                </c:pt>
                <c:pt idx="255">
                  <c:v>39493</c:v>
                </c:pt>
                <c:pt idx="256">
                  <c:v>39500</c:v>
                </c:pt>
                <c:pt idx="257">
                  <c:v>39507</c:v>
                </c:pt>
                <c:pt idx="258">
                  <c:v>39514</c:v>
                </c:pt>
                <c:pt idx="259">
                  <c:v>39521</c:v>
                </c:pt>
                <c:pt idx="260">
                  <c:v>39528</c:v>
                </c:pt>
                <c:pt idx="261">
                  <c:v>39535</c:v>
                </c:pt>
                <c:pt idx="262">
                  <c:v>39542</c:v>
                </c:pt>
                <c:pt idx="263">
                  <c:v>39549</c:v>
                </c:pt>
                <c:pt idx="264">
                  <c:v>39556</c:v>
                </c:pt>
                <c:pt idx="265">
                  <c:v>39563</c:v>
                </c:pt>
                <c:pt idx="266">
                  <c:v>39570</c:v>
                </c:pt>
                <c:pt idx="267">
                  <c:v>39577</c:v>
                </c:pt>
                <c:pt idx="268">
                  <c:v>39584</c:v>
                </c:pt>
                <c:pt idx="269">
                  <c:v>39591</c:v>
                </c:pt>
                <c:pt idx="270">
                  <c:v>39598</c:v>
                </c:pt>
                <c:pt idx="271">
                  <c:v>39605</c:v>
                </c:pt>
                <c:pt idx="272">
                  <c:v>39612</c:v>
                </c:pt>
                <c:pt idx="273">
                  <c:v>39619</c:v>
                </c:pt>
                <c:pt idx="274">
                  <c:v>39626</c:v>
                </c:pt>
                <c:pt idx="275">
                  <c:v>39633</c:v>
                </c:pt>
                <c:pt idx="276">
                  <c:v>39640</c:v>
                </c:pt>
                <c:pt idx="277">
                  <c:v>39647</c:v>
                </c:pt>
                <c:pt idx="278">
                  <c:v>39654</c:v>
                </c:pt>
                <c:pt idx="279">
                  <c:v>39661</c:v>
                </c:pt>
                <c:pt idx="280">
                  <c:v>39668</c:v>
                </c:pt>
                <c:pt idx="281">
                  <c:v>39675</c:v>
                </c:pt>
                <c:pt idx="282">
                  <c:v>39682</c:v>
                </c:pt>
                <c:pt idx="283">
                  <c:v>39689</c:v>
                </c:pt>
                <c:pt idx="284">
                  <c:v>39696</c:v>
                </c:pt>
                <c:pt idx="285">
                  <c:v>39703</c:v>
                </c:pt>
                <c:pt idx="286">
                  <c:v>39710</c:v>
                </c:pt>
                <c:pt idx="287">
                  <c:v>39717</c:v>
                </c:pt>
                <c:pt idx="288">
                  <c:v>39724</c:v>
                </c:pt>
                <c:pt idx="289">
                  <c:v>39731</c:v>
                </c:pt>
                <c:pt idx="290">
                  <c:v>39738</c:v>
                </c:pt>
                <c:pt idx="291">
                  <c:v>39745</c:v>
                </c:pt>
                <c:pt idx="292">
                  <c:v>39752</c:v>
                </c:pt>
                <c:pt idx="293">
                  <c:v>39759</c:v>
                </c:pt>
                <c:pt idx="294">
                  <c:v>39766</c:v>
                </c:pt>
                <c:pt idx="295">
                  <c:v>39773</c:v>
                </c:pt>
                <c:pt idx="296">
                  <c:v>39780</c:v>
                </c:pt>
                <c:pt idx="297">
                  <c:v>39787</c:v>
                </c:pt>
                <c:pt idx="298">
                  <c:v>39794</c:v>
                </c:pt>
                <c:pt idx="299">
                  <c:v>39801</c:v>
                </c:pt>
                <c:pt idx="300">
                  <c:v>39808</c:v>
                </c:pt>
                <c:pt idx="301">
                  <c:v>39815</c:v>
                </c:pt>
                <c:pt idx="302">
                  <c:v>39822</c:v>
                </c:pt>
                <c:pt idx="303">
                  <c:v>39829</c:v>
                </c:pt>
                <c:pt idx="304">
                  <c:v>39836</c:v>
                </c:pt>
                <c:pt idx="305">
                  <c:v>39843</c:v>
                </c:pt>
                <c:pt idx="306">
                  <c:v>39850</c:v>
                </c:pt>
                <c:pt idx="307">
                  <c:v>39857</c:v>
                </c:pt>
                <c:pt idx="308">
                  <c:v>39864</c:v>
                </c:pt>
                <c:pt idx="309">
                  <c:v>39871</c:v>
                </c:pt>
                <c:pt idx="310">
                  <c:v>39878</c:v>
                </c:pt>
                <c:pt idx="311">
                  <c:v>39885</c:v>
                </c:pt>
                <c:pt idx="312">
                  <c:v>39892</c:v>
                </c:pt>
                <c:pt idx="313">
                  <c:v>39899</c:v>
                </c:pt>
                <c:pt idx="314">
                  <c:v>39906</c:v>
                </c:pt>
                <c:pt idx="315">
                  <c:v>39913</c:v>
                </c:pt>
                <c:pt idx="316">
                  <c:v>39920</c:v>
                </c:pt>
                <c:pt idx="317">
                  <c:v>39927</c:v>
                </c:pt>
                <c:pt idx="318">
                  <c:v>39934</c:v>
                </c:pt>
                <c:pt idx="319">
                  <c:v>39941</c:v>
                </c:pt>
                <c:pt idx="320">
                  <c:v>39948</c:v>
                </c:pt>
                <c:pt idx="321">
                  <c:v>39955</c:v>
                </c:pt>
                <c:pt idx="322">
                  <c:v>39962</c:v>
                </c:pt>
                <c:pt idx="323">
                  <c:v>39969</c:v>
                </c:pt>
                <c:pt idx="324">
                  <c:v>39976</c:v>
                </c:pt>
                <c:pt idx="325">
                  <c:v>39983</c:v>
                </c:pt>
                <c:pt idx="326">
                  <c:v>39990</c:v>
                </c:pt>
                <c:pt idx="327">
                  <c:v>39997</c:v>
                </c:pt>
                <c:pt idx="328">
                  <c:v>40004</c:v>
                </c:pt>
                <c:pt idx="329">
                  <c:v>40011</c:v>
                </c:pt>
                <c:pt idx="330">
                  <c:v>40018</c:v>
                </c:pt>
                <c:pt idx="331">
                  <c:v>40025</c:v>
                </c:pt>
                <c:pt idx="332">
                  <c:v>40032</c:v>
                </c:pt>
                <c:pt idx="333">
                  <c:v>40039</c:v>
                </c:pt>
                <c:pt idx="334">
                  <c:v>40046</c:v>
                </c:pt>
                <c:pt idx="335">
                  <c:v>40053</c:v>
                </c:pt>
                <c:pt idx="336">
                  <c:v>40060</c:v>
                </c:pt>
                <c:pt idx="337">
                  <c:v>40067</c:v>
                </c:pt>
                <c:pt idx="338">
                  <c:v>40074</c:v>
                </c:pt>
                <c:pt idx="339">
                  <c:v>40081</c:v>
                </c:pt>
                <c:pt idx="340">
                  <c:v>40088</c:v>
                </c:pt>
                <c:pt idx="341">
                  <c:v>40095</c:v>
                </c:pt>
                <c:pt idx="342">
                  <c:v>40102</c:v>
                </c:pt>
                <c:pt idx="343">
                  <c:v>40109</c:v>
                </c:pt>
                <c:pt idx="344">
                  <c:v>40116</c:v>
                </c:pt>
                <c:pt idx="345">
                  <c:v>40123</c:v>
                </c:pt>
                <c:pt idx="346">
                  <c:v>40130</c:v>
                </c:pt>
                <c:pt idx="347">
                  <c:v>40137</c:v>
                </c:pt>
                <c:pt idx="348">
                  <c:v>40144</c:v>
                </c:pt>
                <c:pt idx="349">
                  <c:v>40151</c:v>
                </c:pt>
                <c:pt idx="350">
                  <c:v>40158</c:v>
                </c:pt>
                <c:pt idx="351">
                  <c:v>40165</c:v>
                </c:pt>
                <c:pt idx="352">
                  <c:v>40172</c:v>
                </c:pt>
                <c:pt idx="353">
                  <c:v>40179</c:v>
                </c:pt>
                <c:pt idx="354">
                  <c:v>40186</c:v>
                </c:pt>
                <c:pt idx="355">
                  <c:v>40193</c:v>
                </c:pt>
                <c:pt idx="356">
                  <c:v>40200</c:v>
                </c:pt>
                <c:pt idx="357">
                  <c:v>40207</c:v>
                </c:pt>
                <c:pt idx="358">
                  <c:v>40214</c:v>
                </c:pt>
                <c:pt idx="359">
                  <c:v>40221</c:v>
                </c:pt>
                <c:pt idx="360">
                  <c:v>40228</c:v>
                </c:pt>
                <c:pt idx="361">
                  <c:v>40235</c:v>
                </c:pt>
                <c:pt idx="362">
                  <c:v>40242</c:v>
                </c:pt>
                <c:pt idx="363">
                  <c:v>40249</c:v>
                </c:pt>
                <c:pt idx="364">
                  <c:v>40256</c:v>
                </c:pt>
                <c:pt idx="365">
                  <c:v>40263</c:v>
                </c:pt>
                <c:pt idx="366">
                  <c:v>40270</c:v>
                </c:pt>
                <c:pt idx="367">
                  <c:v>40277</c:v>
                </c:pt>
                <c:pt idx="368">
                  <c:v>40284</c:v>
                </c:pt>
                <c:pt idx="369">
                  <c:v>40291</c:v>
                </c:pt>
                <c:pt idx="370">
                  <c:v>40298</c:v>
                </c:pt>
                <c:pt idx="371">
                  <c:v>40305</c:v>
                </c:pt>
                <c:pt idx="372">
                  <c:v>40312</c:v>
                </c:pt>
                <c:pt idx="373">
                  <c:v>40319</c:v>
                </c:pt>
                <c:pt idx="374">
                  <c:v>40326</c:v>
                </c:pt>
                <c:pt idx="375">
                  <c:v>40333</c:v>
                </c:pt>
                <c:pt idx="376">
                  <c:v>40340</c:v>
                </c:pt>
                <c:pt idx="377">
                  <c:v>40347</c:v>
                </c:pt>
                <c:pt idx="378">
                  <c:v>40354</c:v>
                </c:pt>
                <c:pt idx="379">
                  <c:v>40361</c:v>
                </c:pt>
                <c:pt idx="380">
                  <c:v>40368</c:v>
                </c:pt>
                <c:pt idx="381">
                  <c:v>40375</c:v>
                </c:pt>
                <c:pt idx="382">
                  <c:v>40382</c:v>
                </c:pt>
                <c:pt idx="383">
                  <c:v>40389</c:v>
                </c:pt>
                <c:pt idx="384">
                  <c:v>40396</c:v>
                </c:pt>
                <c:pt idx="385">
                  <c:v>40403</c:v>
                </c:pt>
                <c:pt idx="386">
                  <c:v>40410</c:v>
                </c:pt>
                <c:pt idx="387">
                  <c:v>40417</c:v>
                </c:pt>
                <c:pt idx="388">
                  <c:v>40424</c:v>
                </c:pt>
                <c:pt idx="389">
                  <c:v>40431</c:v>
                </c:pt>
                <c:pt idx="390">
                  <c:v>40438</c:v>
                </c:pt>
                <c:pt idx="391">
                  <c:v>40445</c:v>
                </c:pt>
                <c:pt idx="392">
                  <c:v>40452</c:v>
                </c:pt>
                <c:pt idx="393">
                  <c:v>40459</c:v>
                </c:pt>
                <c:pt idx="394">
                  <c:v>40466</c:v>
                </c:pt>
                <c:pt idx="395">
                  <c:v>40473</c:v>
                </c:pt>
                <c:pt idx="396">
                  <c:v>40480</c:v>
                </c:pt>
                <c:pt idx="397">
                  <c:v>40487</c:v>
                </c:pt>
                <c:pt idx="398">
                  <c:v>40494</c:v>
                </c:pt>
                <c:pt idx="399">
                  <c:v>40501</c:v>
                </c:pt>
                <c:pt idx="400">
                  <c:v>40508</c:v>
                </c:pt>
                <c:pt idx="401">
                  <c:v>40515</c:v>
                </c:pt>
                <c:pt idx="402">
                  <c:v>40522</c:v>
                </c:pt>
                <c:pt idx="403">
                  <c:v>40529</c:v>
                </c:pt>
                <c:pt idx="404">
                  <c:v>40536</c:v>
                </c:pt>
                <c:pt idx="405">
                  <c:v>40543</c:v>
                </c:pt>
                <c:pt idx="406">
                  <c:v>40550</c:v>
                </c:pt>
                <c:pt idx="407">
                  <c:v>40557</c:v>
                </c:pt>
                <c:pt idx="408">
                  <c:v>40564</c:v>
                </c:pt>
                <c:pt idx="409">
                  <c:v>40571</c:v>
                </c:pt>
                <c:pt idx="410">
                  <c:v>40578</c:v>
                </c:pt>
                <c:pt idx="411">
                  <c:v>40585</c:v>
                </c:pt>
                <c:pt idx="412">
                  <c:v>40592</c:v>
                </c:pt>
                <c:pt idx="413">
                  <c:v>40599</c:v>
                </c:pt>
                <c:pt idx="414">
                  <c:v>40606</c:v>
                </c:pt>
                <c:pt idx="415">
                  <c:v>40613</c:v>
                </c:pt>
                <c:pt idx="416">
                  <c:v>40620</c:v>
                </c:pt>
                <c:pt idx="417">
                  <c:v>40627</c:v>
                </c:pt>
                <c:pt idx="418">
                  <c:v>40634</c:v>
                </c:pt>
                <c:pt idx="419">
                  <c:v>40641</c:v>
                </c:pt>
                <c:pt idx="420">
                  <c:v>40648</c:v>
                </c:pt>
                <c:pt idx="421">
                  <c:v>40655</c:v>
                </c:pt>
                <c:pt idx="422">
                  <c:v>40662</c:v>
                </c:pt>
                <c:pt idx="423">
                  <c:v>40669</c:v>
                </c:pt>
                <c:pt idx="424">
                  <c:v>40676</c:v>
                </c:pt>
                <c:pt idx="425">
                  <c:v>40683</c:v>
                </c:pt>
                <c:pt idx="426">
                  <c:v>40690</c:v>
                </c:pt>
                <c:pt idx="427">
                  <c:v>40697</c:v>
                </c:pt>
                <c:pt idx="428">
                  <c:v>40704</c:v>
                </c:pt>
                <c:pt idx="429">
                  <c:v>40711</c:v>
                </c:pt>
                <c:pt idx="430">
                  <c:v>40718</c:v>
                </c:pt>
                <c:pt idx="431">
                  <c:v>40725</c:v>
                </c:pt>
                <c:pt idx="432">
                  <c:v>40732</c:v>
                </c:pt>
                <c:pt idx="433">
                  <c:v>40739</c:v>
                </c:pt>
                <c:pt idx="434">
                  <c:v>40746</c:v>
                </c:pt>
                <c:pt idx="435">
                  <c:v>40753</c:v>
                </c:pt>
                <c:pt idx="436">
                  <c:v>40760</c:v>
                </c:pt>
                <c:pt idx="437">
                  <c:v>40767</c:v>
                </c:pt>
                <c:pt idx="438">
                  <c:v>40774</c:v>
                </c:pt>
                <c:pt idx="439">
                  <c:v>40781</c:v>
                </c:pt>
                <c:pt idx="440">
                  <c:v>40788</c:v>
                </c:pt>
                <c:pt idx="441">
                  <c:v>40795</c:v>
                </c:pt>
                <c:pt idx="442">
                  <c:v>40802</c:v>
                </c:pt>
                <c:pt idx="443">
                  <c:v>40809</c:v>
                </c:pt>
                <c:pt idx="444">
                  <c:v>40816</c:v>
                </c:pt>
                <c:pt idx="445">
                  <c:v>40823</c:v>
                </c:pt>
                <c:pt idx="446">
                  <c:v>40830</c:v>
                </c:pt>
                <c:pt idx="447">
                  <c:v>40837</c:v>
                </c:pt>
                <c:pt idx="448">
                  <c:v>40844</c:v>
                </c:pt>
                <c:pt idx="449">
                  <c:v>40851</c:v>
                </c:pt>
                <c:pt idx="450">
                  <c:v>40858</c:v>
                </c:pt>
                <c:pt idx="451">
                  <c:v>40865</c:v>
                </c:pt>
                <c:pt idx="452">
                  <c:v>40872</c:v>
                </c:pt>
                <c:pt idx="453">
                  <c:v>40879</c:v>
                </c:pt>
                <c:pt idx="454">
                  <c:v>40886</c:v>
                </c:pt>
                <c:pt idx="455">
                  <c:v>40893</c:v>
                </c:pt>
                <c:pt idx="456">
                  <c:v>40900</c:v>
                </c:pt>
                <c:pt idx="457">
                  <c:v>40907</c:v>
                </c:pt>
                <c:pt idx="458">
                  <c:v>40914</c:v>
                </c:pt>
                <c:pt idx="459">
                  <c:v>40921</c:v>
                </c:pt>
                <c:pt idx="460">
                  <c:v>40928</c:v>
                </c:pt>
                <c:pt idx="461">
                  <c:v>40935</c:v>
                </c:pt>
                <c:pt idx="462">
                  <c:v>40942</c:v>
                </c:pt>
                <c:pt idx="463">
                  <c:v>40949</c:v>
                </c:pt>
                <c:pt idx="464">
                  <c:v>40956</c:v>
                </c:pt>
                <c:pt idx="465">
                  <c:v>40963</c:v>
                </c:pt>
                <c:pt idx="466">
                  <c:v>40970</c:v>
                </c:pt>
                <c:pt idx="467">
                  <c:v>40977</c:v>
                </c:pt>
                <c:pt idx="468">
                  <c:v>40984</c:v>
                </c:pt>
                <c:pt idx="469">
                  <c:v>40991</c:v>
                </c:pt>
                <c:pt idx="470">
                  <c:v>40998</c:v>
                </c:pt>
                <c:pt idx="471">
                  <c:v>41005</c:v>
                </c:pt>
                <c:pt idx="472">
                  <c:v>41012</c:v>
                </c:pt>
                <c:pt idx="473">
                  <c:v>41019</c:v>
                </c:pt>
                <c:pt idx="474">
                  <c:v>41026</c:v>
                </c:pt>
                <c:pt idx="475">
                  <c:v>41033</c:v>
                </c:pt>
                <c:pt idx="476">
                  <c:v>41040</c:v>
                </c:pt>
                <c:pt idx="477">
                  <c:v>41047</c:v>
                </c:pt>
                <c:pt idx="478">
                  <c:v>41054</c:v>
                </c:pt>
                <c:pt idx="479">
                  <c:v>41061</c:v>
                </c:pt>
                <c:pt idx="480">
                  <c:v>41068</c:v>
                </c:pt>
                <c:pt idx="481">
                  <c:v>41075</c:v>
                </c:pt>
                <c:pt idx="482">
                  <c:v>41082</c:v>
                </c:pt>
                <c:pt idx="483">
                  <c:v>41089</c:v>
                </c:pt>
                <c:pt idx="484">
                  <c:v>41096</c:v>
                </c:pt>
                <c:pt idx="485">
                  <c:v>41103</c:v>
                </c:pt>
                <c:pt idx="486">
                  <c:v>41110</c:v>
                </c:pt>
                <c:pt idx="487">
                  <c:v>41117</c:v>
                </c:pt>
                <c:pt idx="488">
                  <c:v>41124</c:v>
                </c:pt>
                <c:pt idx="489">
                  <c:v>41131</c:v>
                </c:pt>
                <c:pt idx="490">
                  <c:v>41138</c:v>
                </c:pt>
                <c:pt idx="491">
                  <c:v>41145</c:v>
                </c:pt>
                <c:pt idx="492">
                  <c:v>41152</c:v>
                </c:pt>
                <c:pt idx="493">
                  <c:v>41159</c:v>
                </c:pt>
                <c:pt idx="494">
                  <c:v>41166</c:v>
                </c:pt>
                <c:pt idx="495">
                  <c:v>41173</c:v>
                </c:pt>
                <c:pt idx="496">
                  <c:v>41180</c:v>
                </c:pt>
                <c:pt idx="497">
                  <c:v>41187</c:v>
                </c:pt>
                <c:pt idx="498">
                  <c:v>41194</c:v>
                </c:pt>
                <c:pt idx="499">
                  <c:v>41201</c:v>
                </c:pt>
                <c:pt idx="500">
                  <c:v>41208</c:v>
                </c:pt>
                <c:pt idx="501">
                  <c:v>41215</c:v>
                </c:pt>
                <c:pt idx="502">
                  <c:v>41222</c:v>
                </c:pt>
                <c:pt idx="503">
                  <c:v>41229</c:v>
                </c:pt>
                <c:pt idx="504">
                  <c:v>41236</c:v>
                </c:pt>
                <c:pt idx="505">
                  <c:v>41243</c:v>
                </c:pt>
                <c:pt idx="506">
                  <c:v>41250</c:v>
                </c:pt>
                <c:pt idx="507">
                  <c:v>41257</c:v>
                </c:pt>
                <c:pt idx="508">
                  <c:v>41264</c:v>
                </c:pt>
                <c:pt idx="509">
                  <c:v>41271</c:v>
                </c:pt>
                <c:pt idx="510">
                  <c:v>41278</c:v>
                </c:pt>
                <c:pt idx="511">
                  <c:v>41285</c:v>
                </c:pt>
                <c:pt idx="512">
                  <c:v>41292</c:v>
                </c:pt>
                <c:pt idx="513">
                  <c:v>41299</c:v>
                </c:pt>
                <c:pt idx="514">
                  <c:v>41306</c:v>
                </c:pt>
                <c:pt idx="515">
                  <c:v>41313</c:v>
                </c:pt>
                <c:pt idx="516">
                  <c:v>41320</c:v>
                </c:pt>
                <c:pt idx="517">
                  <c:v>41327</c:v>
                </c:pt>
                <c:pt idx="518">
                  <c:v>41334</c:v>
                </c:pt>
                <c:pt idx="519">
                  <c:v>41341</c:v>
                </c:pt>
                <c:pt idx="520">
                  <c:v>41348</c:v>
                </c:pt>
                <c:pt idx="521">
                  <c:v>41355</c:v>
                </c:pt>
                <c:pt idx="522">
                  <c:v>41362</c:v>
                </c:pt>
                <c:pt idx="523">
                  <c:v>41369</c:v>
                </c:pt>
                <c:pt idx="524">
                  <c:v>41376</c:v>
                </c:pt>
                <c:pt idx="525">
                  <c:v>41383</c:v>
                </c:pt>
                <c:pt idx="526">
                  <c:v>41390</c:v>
                </c:pt>
                <c:pt idx="527">
                  <c:v>41397</c:v>
                </c:pt>
                <c:pt idx="528">
                  <c:v>41404</c:v>
                </c:pt>
                <c:pt idx="529">
                  <c:v>41411</c:v>
                </c:pt>
                <c:pt idx="530">
                  <c:v>41418</c:v>
                </c:pt>
                <c:pt idx="531">
                  <c:v>41425</c:v>
                </c:pt>
                <c:pt idx="532">
                  <c:v>41432</c:v>
                </c:pt>
                <c:pt idx="533">
                  <c:v>41439</c:v>
                </c:pt>
                <c:pt idx="534">
                  <c:v>41446</c:v>
                </c:pt>
                <c:pt idx="535">
                  <c:v>41453</c:v>
                </c:pt>
                <c:pt idx="536">
                  <c:v>41460</c:v>
                </c:pt>
                <c:pt idx="537">
                  <c:v>41467</c:v>
                </c:pt>
                <c:pt idx="538">
                  <c:v>41474</c:v>
                </c:pt>
                <c:pt idx="539">
                  <c:v>41481</c:v>
                </c:pt>
                <c:pt idx="540">
                  <c:v>41488</c:v>
                </c:pt>
                <c:pt idx="541">
                  <c:v>41495</c:v>
                </c:pt>
                <c:pt idx="542">
                  <c:v>41502</c:v>
                </c:pt>
                <c:pt idx="543">
                  <c:v>41509</c:v>
                </c:pt>
                <c:pt idx="544">
                  <c:v>41516</c:v>
                </c:pt>
                <c:pt idx="545">
                  <c:v>41523</c:v>
                </c:pt>
                <c:pt idx="546">
                  <c:v>41530</c:v>
                </c:pt>
                <c:pt idx="547">
                  <c:v>41537</c:v>
                </c:pt>
                <c:pt idx="548">
                  <c:v>41544</c:v>
                </c:pt>
                <c:pt idx="549">
                  <c:v>41551</c:v>
                </c:pt>
                <c:pt idx="550">
                  <c:v>41558</c:v>
                </c:pt>
                <c:pt idx="551">
                  <c:v>41565</c:v>
                </c:pt>
                <c:pt idx="552">
                  <c:v>41572</c:v>
                </c:pt>
                <c:pt idx="553">
                  <c:v>41579</c:v>
                </c:pt>
                <c:pt idx="554">
                  <c:v>41586</c:v>
                </c:pt>
                <c:pt idx="555">
                  <c:v>41593</c:v>
                </c:pt>
                <c:pt idx="556">
                  <c:v>41600</c:v>
                </c:pt>
                <c:pt idx="557">
                  <c:v>41607</c:v>
                </c:pt>
                <c:pt idx="558">
                  <c:v>41614</c:v>
                </c:pt>
                <c:pt idx="559">
                  <c:v>41621</c:v>
                </c:pt>
                <c:pt idx="560">
                  <c:v>41628</c:v>
                </c:pt>
                <c:pt idx="561">
                  <c:v>41635</c:v>
                </c:pt>
                <c:pt idx="562">
                  <c:v>41642</c:v>
                </c:pt>
                <c:pt idx="563">
                  <c:v>41649</c:v>
                </c:pt>
                <c:pt idx="564">
                  <c:v>41656</c:v>
                </c:pt>
                <c:pt idx="565">
                  <c:v>41663</c:v>
                </c:pt>
                <c:pt idx="566">
                  <c:v>41670</c:v>
                </c:pt>
                <c:pt idx="567">
                  <c:v>41677</c:v>
                </c:pt>
                <c:pt idx="568">
                  <c:v>41684</c:v>
                </c:pt>
                <c:pt idx="569">
                  <c:v>41691</c:v>
                </c:pt>
                <c:pt idx="570">
                  <c:v>41698</c:v>
                </c:pt>
                <c:pt idx="571">
                  <c:v>41705</c:v>
                </c:pt>
                <c:pt idx="572">
                  <c:v>41712</c:v>
                </c:pt>
                <c:pt idx="573">
                  <c:v>41719</c:v>
                </c:pt>
                <c:pt idx="574">
                  <c:v>41726</c:v>
                </c:pt>
                <c:pt idx="575">
                  <c:v>41733</c:v>
                </c:pt>
                <c:pt idx="576">
                  <c:v>41740</c:v>
                </c:pt>
                <c:pt idx="577">
                  <c:v>41747</c:v>
                </c:pt>
                <c:pt idx="578">
                  <c:v>41754</c:v>
                </c:pt>
                <c:pt idx="579">
                  <c:v>41761</c:v>
                </c:pt>
                <c:pt idx="580">
                  <c:v>41768</c:v>
                </c:pt>
                <c:pt idx="581">
                  <c:v>41775</c:v>
                </c:pt>
                <c:pt idx="582">
                  <c:v>41782</c:v>
                </c:pt>
                <c:pt idx="583">
                  <c:v>41789</c:v>
                </c:pt>
                <c:pt idx="584">
                  <c:v>41796</c:v>
                </c:pt>
                <c:pt idx="585">
                  <c:v>41803</c:v>
                </c:pt>
                <c:pt idx="586">
                  <c:v>41810</c:v>
                </c:pt>
                <c:pt idx="587">
                  <c:v>41817</c:v>
                </c:pt>
                <c:pt idx="588">
                  <c:v>41824</c:v>
                </c:pt>
                <c:pt idx="589">
                  <c:v>41831</c:v>
                </c:pt>
                <c:pt idx="590">
                  <c:v>41838</c:v>
                </c:pt>
                <c:pt idx="591">
                  <c:v>41845</c:v>
                </c:pt>
                <c:pt idx="592">
                  <c:v>41852</c:v>
                </c:pt>
                <c:pt idx="593">
                  <c:v>41859</c:v>
                </c:pt>
                <c:pt idx="594">
                  <c:v>41866</c:v>
                </c:pt>
                <c:pt idx="595">
                  <c:v>41873</c:v>
                </c:pt>
                <c:pt idx="596">
                  <c:v>41880</c:v>
                </c:pt>
                <c:pt idx="597">
                  <c:v>41887</c:v>
                </c:pt>
                <c:pt idx="598">
                  <c:v>41894</c:v>
                </c:pt>
                <c:pt idx="599">
                  <c:v>41901</c:v>
                </c:pt>
                <c:pt idx="600">
                  <c:v>41908</c:v>
                </c:pt>
                <c:pt idx="601">
                  <c:v>41915</c:v>
                </c:pt>
                <c:pt idx="602">
                  <c:v>41922</c:v>
                </c:pt>
                <c:pt idx="603">
                  <c:v>41929</c:v>
                </c:pt>
                <c:pt idx="604">
                  <c:v>41936</c:v>
                </c:pt>
                <c:pt idx="605">
                  <c:v>41943</c:v>
                </c:pt>
                <c:pt idx="606">
                  <c:v>41950</c:v>
                </c:pt>
                <c:pt idx="607">
                  <c:v>41957</c:v>
                </c:pt>
                <c:pt idx="608">
                  <c:v>41964</c:v>
                </c:pt>
                <c:pt idx="609">
                  <c:v>41971</c:v>
                </c:pt>
                <c:pt idx="610">
                  <c:v>41978</c:v>
                </c:pt>
                <c:pt idx="611">
                  <c:v>41985</c:v>
                </c:pt>
                <c:pt idx="612">
                  <c:v>41992</c:v>
                </c:pt>
                <c:pt idx="613">
                  <c:v>41999</c:v>
                </c:pt>
                <c:pt idx="614">
                  <c:v>42006</c:v>
                </c:pt>
                <c:pt idx="615">
                  <c:v>42013</c:v>
                </c:pt>
                <c:pt idx="616">
                  <c:v>42020</c:v>
                </c:pt>
                <c:pt idx="617">
                  <c:v>42027</c:v>
                </c:pt>
                <c:pt idx="618">
                  <c:v>42034</c:v>
                </c:pt>
                <c:pt idx="619">
                  <c:v>42041</c:v>
                </c:pt>
                <c:pt idx="620">
                  <c:v>42048</c:v>
                </c:pt>
                <c:pt idx="621">
                  <c:v>42055</c:v>
                </c:pt>
                <c:pt idx="622">
                  <c:v>42062</c:v>
                </c:pt>
                <c:pt idx="623">
                  <c:v>42069</c:v>
                </c:pt>
                <c:pt idx="624">
                  <c:v>42076</c:v>
                </c:pt>
                <c:pt idx="625">
                  <c:v>42083</c:v>
                </c:pt>
                <c:pt idx="626">
                  <c:v>42090</c:v>
                </c:pt>
                <c:pt idx="627">
                  <c:v>42097</c:v>
                </c:pt>
                <c:pt idx="628">
                  <c:v>42104</c:v>
                </c:pt>
                <c:pt idx="629">
                  <c:v>42111</c:v>
                </c:pt>
                <c:pt idx="630">
                  <c:v>42118</c:v>
                </c:pt>
                <c:pt idx="631">
                  <c:v>42125</c:v>
                </c:pt>
                <c:pt idx="632">
                  <c:v>42132</c:v>
                </c:pt>
                <c:pt idx="633">
                  <c:v>42139</c:v>
                </c:pt>
                <c:pt idx="634">
                  <c:v>42146</c:v>
                </c:pt>
                <c:pt idx="635">
                  <c:v>42153</c:v>
                </c:pt>
                <c:pt idx="636">
                  <c:v>42160</c:v>
                </c:pt>
                <c:pt idx="637">
                  <c:v>42167</c:v>
                </c:pt>
                <c:pt idx="638">
                  <c:v>42174</c:v>
                </c:pt>
                <c:pt idx="639">
                  <c:v>42181</c:v>
                </c:pt>
                <c:pt idx="640">
                  <c:v>42188</c:v>
                </c:pt>
                <c:pt idx="641">
                  <c:v>42195</c:v>
                </c:pt>
                <c:pt idx="642">
                  <c:v>42202</c:v>
                </c:pt>
                <c:pt idx="643">
                  <c:v>42209</c:v>
                </c:pt>
                <c:pt idx="644">
                  <c:v>42216</c:v>
                </c:pt>
                <c:pt idx="645">
                  <c:v>42223</c:v>
                </c:pt>
                <c:pt idx="646">
                  <c:v>42230</c:v>
                </c:pt>
                <c:pt idx="647">
                  <c:v>42237</c:v>
                </c:pt>
                <c:pt idx="648">
                  <c:v>42244</c:v>
                </c:pt>
                <c:pt idx="649">
                  <c:v>42251</c:v>
                </c:pt>
                <c:pt idx="650">
                  <c:v>42258</c:v>
                </c:pt>
                <c:pt idx="651">
                  <c:v>42265</c:v>
                </c:pt>
                <c:pt idx="652">
                  <c:v>42272</c:v>
                </c:pt>
                <c:pt idx="653">
                  <c:v>42279</c:v>
                </c:pt>
                <c:pt idx="654">
                  <c:v>42286</c:v>
                </c:pt>
                <c:pt idx="655">
                  <c:v>42293</c:v>
                </c:pt>
                <c:pt idx="656">
                  <c:v>42300</c:v>
                </c:pt>
                <c:pt idx="657">
                  <c:v>42307</c:v>
                </c:pt>
                <c:pt idx="658">
                  <c:v>42314</c:v>
                </c:pt>
                <c:pt idx="659">
                  <c:v>42321</c:v>
                </c:pt>
                <c:pt idx="660">
                  <c:v>42328</c:v>
                </c:pt>
                <c:pt idx="661">
                  <c:v>42335</c:v>
                </c:pt>
                <c:pt idx="662">
                  <c:v>42342</c:v>
                </c:pt>
                <c:pt idx="663">
                  <c:v>42349</c:v>
                </c:pt>
                <c:pt idx="664">
                  <c:v>42356</c:v>
                </c:pt>
                <c:pt idx="665">
                  <c:v>42363</c:v>
                </c:pt>
                <c:pt idx="666">
                  <c:v>42370</c:v>
                </c:pt>
                <c:pt idx="667">
                  <c:v>42377</c:v>
                </c:pt>
                <c:pt idx="668">
                  <c:v>42384</c:v>
                </c:pt>
                <c:pt idx="669">
                  <c:v>42391</c:v>
                </c:pt>
                <c:pt idx="670">
                  <c:v>42398</c:v>
                </c:pt>
                <c:pt idx="671">
                  <c:v>42405</c:v>
                </c:pt>
                <c:pt idx="672">
                  <c:v>42412</c:v>
                </c:pt>
                <c:pt idx="673">
                  <c:v>42419</c:v>
                </c:pt>
                <c:pt idx="674">
                  <c:v>42426</c:v>
                </c:pt>
                <c:pt idx="675">
                  <c:v>42433</c:v>
                </c:pt>
                <c:pt idx="676">
                  <c:v>42440</c:v>
                </c:pt>
                <c:pt idx="677">
                  <c:v>42447</c:v>
                </c:pt>
                <c:pt idx="678">
                  <c:v>42454</c:v>
                </c:pt>
                <c:pt idx="679">
                  <c:v>42461</c:v>
                </c:pt>
                <c:pt idx="680">
                  <c:v>42468</c:v>
                </c:pt>
                <c:pt idx="681">
                  <c:v>42475</c:v>
                </c:pt>
                <c:pt idx="682">
                  <c:v>42482</c:v>
                </c:pt>
                <c:pt idx="683">
                  <c:v>42489</c:v>
                </c:pt>
                <c:pt idx="684">
                  <c:v>42496</c:v>
                </c:pt>
                <c:pt idx="685">
                  <c:v>42503</c:v>
                </c:pt>
                <c:pt idx="686">
                  <c:v>42510</c:v>
                </c:pt>
                <c:pt idx="687">
                  <c:v>42517</c:v>
                </c:pt>
                <c:pt idx="688">
                  <c:v>42524</c:v>
                </c:pt>
                <c:pt idx="689">
                  <c:v>42531</c:v>
                </c:pt>
                <c:pt idx="690">
                  <c:v>42538</c:v>
                </c:pt>
                <c:pt idx="691">
                  <c:v>42545</c:v>
                </c:pt>
                <c:pt idx="692">
                  <c:v>42552</c:v>
                </c:pt>
                <c:pt idx="693">
                  <c:v>42559</c:v>
                </c:pt>
                <c:pt idx="694">
                  <c:v>42566</c:v>
                </c:pt>
                <c:pt idx="695">
                  <c:v>42573</c:v>
                </c:pt>
                <c:pt idx="696">
                  <c:v>42580</c:v>
                </c:pt>
                <c:pt idx="697">
                  <c:v>42587</c:v>
                </c:pt>
                <c:pt idx="698">
                  <c:v>42594</c:v>
                </c:pt>
                <c:pt idx="699">
                  <c:v>42601</c:v>
                </c:pt>
                <c:pt idx="700">
                  <c:v>42608</c:v>
                </c:pt>
                <c:pt idx="701">
                  <c:v>42615</c:v>
                </c:pt>
                <c:pt idx="702">
                  <c:v>42622</c:v>
                </c:pt>
                <c:pt idx="703">
                  <c:v>42629</c:v>
                </c:pt>
                <c:pt idx="704">
                  <c:v>42636</c:v>
                </c:pt>
                <c:pt idx="705">
                  <c:v>42643</c:v>
                </c:pt>
                <c:pt idx="706">
                  <c:v>42650</c:v>
                </c:pt>
                <c:pt idx="707">
                  <c:v>42657</c:v>
                </c:pt>
                <c:pt idx="708">
                  <c:v>42664</c:v>
                </c:pt>
                <c:pt idx="709">
                  <c:v>42671</c:v>
                </c:pt>
                <c:pt idx="710">
                  <c:v>42678</c:v>
                </c:pt>
                <c:pt idx="711">
                  <c:v>42685</c:v>
                </c:pt>
                <c:pt idx="712">
                  <c:v>42692</c:v>
                </c:pt>
                <c:pt idx="713">
                  <c:v>42699</c:v>
                </c:pt>
                <c:pt idx="714">
                  <c:v>42706</c:v>
                </c:pt>
                <c:pt idx="715">
                  <c:v>42713</c:v>
                </c:pt>
                <c:pt idx="716">
                  <c:v>42720</c:v>
                </c:pt>
                <c:pt idx="717">
                  <c:v>42727</c:v>
                </c:pt>
                <c:pt idx="718">
                  <c:v>42734</c:v>
                </c:pt>
                <c:pt idx="719">
                  <c:v>42741</c:v>
                </c:pt>
                <c:pt idx="720">
                  <c:v>42748</c:v>
                </c:pt>
                <c:pt idx="721">
                  <c:v>42755</c:v>
                </c:pt>
                <c:pt idx="722">
                  <c:v>42762</c:v>
                </c:pt>
                <c:pt idx="723">
                  <c:v>42769</c:v>
                </c:pt>
                <c:pt idx="724">
                  <c:v>42776</c:v>
                </c:pt>
                <c:pt idx="725">
                  <c:v>42783</c:v>
                </c:pt>
                <c:pt idx="726">
                  <c:v>42790</c:v>
                </c:pt>
                <c:pt idx="727">
                  <c:v>42797</c:v>
                </c:pt>
                <c:pt idx="728">
                  <c:v>42804</c:v>
                </c:pt>
                <c:pt idx="729">
                  <c:v>42811</c:v>
                </c:pt>
                <c:pt idx="730">
                  <c:v>42818</c:v>
                </c:pt>
                <c:pt idx="731">
                  <c:v>42825</c:v>
                </c:pt>
                <c:pt idx="732">
                  <c:v>42832</c:v>
                </c:pt>
                <c:pt idx="733">
                  <c:v>42839</c:v>
                </c:pt>
                <c:pt idx="734">
                  <c:v>42846</c:v>
                </c:pt>
                <c:pt idx="735">
                  <c:v>42853</c:v>
                </c:pt>
                <c:pt idx="736">
                  <c:v>42860</c:v>
                </c:pt>
                <c:pt idx="737">
                  <c:v>42867</c:v>
                </c:pt>
                <c:pt idx="738">
                  <c:v>42874</c:v>
                </c:pt>
                <c:pt idx="739">
                  <c:v>42881</c:v>
                </c:pt>
                <c:pt idx="740">
                  <c:v>42888</c:v>
                </c:pt>
                <c:pt idx="741">
                  <c:v>42895</c:v>
                </c:pt>
                <c:pt idx="742">
                  <c:v>42902</c:v>
                </c:pt>
                <c:pt idx="743">
                  <c:v>42909</c:v>
                </c:pt>
                <c:pt idx="744">
                  <c:v>42916</c:v>
                </c:pt>
                <c:pt idx="745">
                  <c:v>42923</c:v>
                </c:pt>
                <c:pt idx="746">
                  <c:v>42930</c:v>
                </c:pt>
                <c:pt idx="747">
                  <c:v>42937</c:v>
                </c:pt>
                <c:pt idx="748">
                  <c:v>42944</c:v>
                </c:pt>
                <c:pt idx="749">
                  <c:v>42951</c:v>
                </c:pt>
                <c:pt idx="750">
                  <c:v>42958</c:v>
                </c:pt>
                <c:pt idx="751">
                  <c:v>42965</c:v>
                </c:pt>
                <c:pt idx="752">
                  <c:v>42972</c:v>
                </c:pt>
                <c:pt idx="753">
                  <c:v>42979</c:v>
                </c:pt>
                <c:pt idx="754">
                  <c:v>42986</c:v>
                </c:pt>
                <c:pt idx="755">
                  <c:v>42993</c:v>
                </c:pt>
                <c:pt idx="756">
                  <c:v>43000</c:v>
                </c:pt>
                <c:pt idx="757">
                  <c:v>43007</c:v>
                </c:pt>
                <c:pt idx="758">
                  <c:v>43014</c:v>
                </c:pt>
                <c:pt idx="759">
                  <c:v>43021</c:v>
                </c:pt>
                <c:pt idx="760">
                  <c:v>43028</c:v>
                </c:pt>
                <c:pt idx="761">
                  <c:v>43035</c:v>
                </c:pt>
                <c:pt idx="762">
                  <c:v>43042</c:v>
                </c:pt>
                <c:pt idx="763">
                  <c:v>43049</c:v>
                </c:pt>
                <c:pt idx="764">
                  <c:v>43056</c:v>
                </c:pt>
                <c:pt idx="765">
                  <c:v>43063</c:v>
                </c:pt>
                <c:pt idx="766">
                  <c:v>43070</c:v>
                </c:pt>
                <c:pt idx="767">
                  <c:v>43077</c:v>
                </c:pt>
                <c:pt idx="768">
                  <c:v>43084</c:v>
                </c:pt>
                <c:pt idx="769">
                  <c:v>43091</c:v>
                </c:pt>
                <c:pt idx="770">
                  <c:v>43098</c:v>
                </c:pt>
                <c:pt idx="771">
                  <c:v>43105</c:v>
                </c:pt>
                <c:pt idx="772">
                  <c:v>43112</c:v>
                </c:pt>
                <c:pt idx="773">
                  <c:v>43119</c:v>
                </c:pt>
                <c:pt idx="774">
                  <c:v>43126</c:v>
                </c:pt>
                <c:pt idx="775">
                  <c:v>43133</c:v>
                </c:pt>
                <c:pt idx="776">
                  <c:v>43140</c:v>
                </c:pt>
                <c:pt idx="777">
                  <c:v>43147</c:v>
                </c:pt>
                <c:pt idx="778">
                  <c:v>43154</c:v>
                </c:pt>
                <c:pt idx="779">
                  <c:v>43161</c:v>
                </c:pt>
                <c:pt idx="780">
                  <c:v>43168</c:v>
                </c:pt>
                <c:pt idx="781">
                  <c:v>43175</c:v>
                </c:pt>
                <c:pt idx="782">
                  <c:v>43182</c:v>
                </c:pt>
                <c:pt idx="783">
                  <c:v>43189</c:v>
                </c:pt>
                <c:pt idx="784">
                  <c:v>43196</c:v>
                </c:pt>
                <c:pt idx="785">
                  <c:v>43203</c:v>
                </c:pt>
                <c:pt idx="786">
                  <c:v>43210</c:v>
                </c:pt>
                <c:pt idx="787">
                  <c:v>43217</c:v>
                </c:pt>
                <c:pt idx="788">
                  <c:v>43224</c:v>
                </c:pt>
                <c:pt idx="789">
                  <c:v>43231</c:v>
                </c:pt>
                <c:pt idx="790">
                  <c:v>43238</c:v>
                </c:pt>
                <c:pt idx="791">
                  <c:v>43245</c:v>
                </c:pt>
                <c:pt idx="792">
                  <c:v>43252</c:v>
                </c:pt>
                <c:pt idx="793">
                  <c:v>43259</c:v>
                </c:pt>
                <c:pt idx="794">
                  <c:v>43266</c:v>
                </c:pt>
                <c:pt idx="795">
                  <c:v>43273</c:v>
                </c:pt>
                <c:pt idx="796">
                  <c:v>43280</c:v>
                </c:pt>
                <c:pt idx="797">
                  <c:v>43287</c:v>
                </c:pt>
                <c:pt idx="798">
                  <c:v>43294</c:v>
                </c:pt>
                <c:pt idx="799">
                  <c:v>43301</c:v>
                </c:pt>
                <c:pt idx="800">
                  <c:v>43308</c:v>
                </c:pt>
                <c:pt idx="801">
                  <c:v>43315</c:v>
                </c:pt>
                <c:pt idx="802">
                  <c:v>43322</c:v>
                </c:pt>
                <c:pt idx="803">
                  <c:v>43329</c:v>
                </c:pt>
                <c:pt idx="804">
                  <c:v>43336</c:v>
                </c:pt>
                <c:pt idx="805">
                  <c:v>43343</c:v>
                </c:pt>
                <c:pt idx="806">
                  <c:v>43350</c:v>
                </c:pt>
                <c:pt idx="807">
                  <c:v>43357</c:v>
                </c:pt>
                <c:pt idx="808">
                  <c:v>43364</c:v>
                </c:pt>
                <c:pt idx="809">
                  <c:v>43371</c:v>
                </c:pt>
                <c:pt idx="810">
                  <c:v>43378</c:v>
                </c:pt>
                <c:pt idx="811">
                  <c:v>43385</c:v>
                </c:pt>
                <c:pt idx="812">
                  <c:v>43392</c:v>
                </c:pt>
                <c:pt idx="813">
                  <c:v>43399</c:v>
                </c:pt>
                <c:pt idx="814">
                  <c:v>43406</c:v>
                </c:pt>
                <c:pt idx="815">
                  <c:v>43413</c:v>
                </c:pt>
                <c:pt idx="816">
                  <c:v>43420</c:v>
                </c:pt>
                <c:pt idx="817">
                  <c:v>43427</c:v>
                </c:pt>
                <c:pt idx="818">
                  <c:v>43434</c:v>
                </c:pt>
                <c:pt idx="819">
                  <c:v>43441</c:v>
                </c:pt>
                <c:pt idx="820">
                  <c:v>43448</c:v>
                </c:pt>
                <c:pt idx="821">
                  <c:v>43455</c:v>
                </c:pt>
                <c:pt idx="822">
                  <c:v>43462</c:v>
                </c:pt>
                <c:pt idx="823">
                  <c:v>43469</c:v>
                </c:pt>
                <c:pt idx="824">
                  <c:v>43476</c:v>
                </c:pt>
                <c:pt idx="825">
                  <c:v>43483</c:v>
                </c:pt>
                <c:pt idx="826">
                  <c:v>43490</c:v>
                </c:pt>
                <c:pt idx="827">
                  <c:v>43497</c:v>
                </c:pt>
                <c:pt idx="828">
                  <c:v>43504</c:v>
                </c:pt>
                <c:pt idx="829">
                  <c:v>43511</c:v>
                </c:pt>
                <c:pt idx="830">
                  <c:v>43518</c:v>
                </c:pt>
                <c:pt idx="831">
                  <c:v>43525</c:v>
                </c:pt>
                <c:pt idx="832">
                  <c:v>43532</c:v>
                </c:pt>
                <c:pt idx="833">
                  <c:v>43539</c:v>
                </c:pt>
                <c:pt idx="834">
                  <c:v>43546</c:v>
                </c:pt>
                <c:pt idx="835">
                  <c:v>43553</c:v>
                </c:pt>
                <c:pt idx="836">
                  <c:v>43560</c:v>
                </c:pt>
                <c:pt idx="837">
                  <c:v>43567</c:v>
                </c:pt>
                <c:pt idx="838">
                  <c:v>43574</c:v>
                </c:pt>
                <c:pt idx="839">
                  <c:v>43581</c:v>
                </c:pt>
                <c:pt idx="840">
                  <c:v>43588</c:v>
                </c:pt>
                <c:pt idx="841">
                  <c:v>43595</c:v>
                </c:pt>
                <c:pt idx="842">
                  <c:v>43602</c:v>
                </c:pt>
                <c:pt idx="843">
                  <c:v>43609</c:v>
                </c:pt>
                <c:pt idx="844">
                  <c:v>43616</c:v>
                </c:pt>
                <c:pt idx="845">
                  <c:v>43623</c:v>
                </c:pt>
                <c:pt idx="846">
                  <c:v>43630</c:v>
                </c:pt>
                <c:pt idx="847">
                  <c:v>43637</c:v>
                </c:pt>
                <c:pt idx="848">
                  <c:v>43644</c:v>
                </c:pt>
                <c:pt idx="849">
                  <c:v>43651</c:v>
                </c:pt>
                <c:pt idx="850">
                  <c:v>43658</c:v>
                </c:pt>
                <c:pt idx="851">
                  <c:v>43665</c:v>
                </c:pt>
                <c:pt idx="852">
                  <c:v>43672</c:v>
                </c:pt>
                <c:pt idx="853">
                  <c:v>43679</c:v>
                </c:pt>
                <c:pt idx="854">
                  <c:v>43686</c:v>
                </c:pt>
                <c:pt idx="855">
                  <c:v>43693</c:v>
                </c:pt>
                <c:pt idx="856">
                  <c:v>43700</c:v>
                </c:pt>
                <c:pt idx="857">
                  <c:v>43707</c:v>
                </c:pt>
                <c:pt idx="858">
                  <c:v>43714</c:v>
                </c:pt>
                <c:pt idx="859">
                  <c:v>43721</c:v>
                </c:pt>
                <c:pt idx="860">
                  <c:v>43728</c:v>
                </c:pt>
                <c:pt idx="861">
                  <c:v>43735</c:v>
                </c:pt>
                <c:pt idx="862">
                  <c:v>43742</c:v>
                </c:pt>
                <c:pt idx="863">
                  <c:v>43749</c:v>
                </c:pt>
                <c:pt idx="864">
                  <c:v>43756</c:v>
                </c:pt>
                <c:pt idx="865">
                  <c:v>43763</c:v>
                </c:pt>
                <c:pt idx="866">
                  <c:v>43770</c:v>
                </c:pt>
                <c:pt idx="867">
                  <c:v>43777</c:v>
                </c:pt>
                <c:pt idx="868">
                  <c:v>43784</c:v>
                </c:pt>
                <c:pt idx="869">
                  <c:v>43791</c:v>
                </c:pt>
                <c:pt idx="870">
                  <c:v>43798</c:v>
                </c:pt>
                <c:pt idx="871">
                  <c:v>43805</c:v>
                </c:pt>
                <c:pt idx="872">
                  <c:v>43812</c:v>
                </c:pt>
                <c:pt idx="873">
                  <c:v>43819</c:v>
                </c:pt>
                <c:pt idx="874">
                  <c:v>43826</c:v>
                </c:pt>
                <c:pt idx="875">
                  <c:v>43833</c:v>
                </c:pt>
                <c:pt idx="876">
                  <c:v>43840</c:v>
                </c:pt>
                <c:pt idx="877">
                  <c:v>43847</c:v>
                </c:pt>
                <c:pt idx="878">
                  <c:v>43854</c:v>
                </c:pt>
                <c:pt idx="879">
                  <c:v>43861</c:v>
                </c:pt>
                <c:pt idx="880">
                  <c:v>43868</c:v>
                </c:pt>
                <c:pt idx="881">
                  <c:v>43875</c:v>
                </c:pt>
                <c:pt idx="882">
                  <c:v>43882</c:v>
                </c:pt>
                <c:pt idx="883">
                  <c:v>43889</c:v>
                </c:pt>
                <c:pt idx="884">
                  <c:v>43896</c:v>
                </c:pt>
                <c:pt idx="885">
                  <c:v>43903</c:v>
                </c:pt>
                <c:pt idx="886">
                  <c:v>43910</c:v>
                </c:pt>
                <c:pt idx="887">
                  <c:v>43917</c:v>
                </c:pt>
                <c:pt idx="888">
                  <c:v>43924</c:v>
                </c:pt>
                <c:pt idx="889">
                  <c:v>43931</c:v>
                </c:pt>
                <c:pt idx="890">
                  <c:v>43938</c:v>
                </c:pt>
                <c:pt idx="891">
                  <c:v>43945</c:v>
                </c:pt>
                <c:pt idx="892">
                  <c:v>43952</c:v>
                </c:pt>
                <c:pt idx="893">
                  <c:v>43959</c:v>
                </c:pt>
                <c:pt idx="894">
                  <c:v>43966</c:v>
                </c:pt>
                <c:pt idx="895">
                  <c:v>43973</c:v>
                </c:pt>
                <c:pt idx="896">
                  <c:v>43980</c:v>
                </c:pt>
                <c:pt idx="897">
                  <c:v>43987</c:v>
                </c:pt>
                <c:pt idx="898">
                  <c:v>43994</c:v>
                </c:pt>
                <c:pt idx="899">
                  <c:v>44001</c:v>
                </c:pt>
                <c:pt idx="900">
                  <c:v>44008</c:v>
                </c:pt>
                <c:pt idx="901">
                  <c:v>44015</c:v>
                </c:pt>
                <c:pt idx="902">
                  <c:v>44022</c:v>
                </c:pt>
                <c:pt idx="903">
                  <c:v>44029</c:v>
                </c:pt>
                <c:pt idx="904">
                  <c:v>44036</c:v>
                </c:pt>
                <c:pt idx="905">
                  <c:v>44043</c:v>
                </c:pt>
                <c:pt idx="906">
                  <c:v>44050</c:v>
                </c:pt>
                <c:pt idx="907">
                  <c:v>44057</c:v>
                </c:pt>
                <c:pt idx="908">
                  <c:v>44064</c:v>
                </c:pt>
                <c:pt idx="909">
                  <c:v>44071</c:v>
                </c:pt>
                <c:pt idx="910">
                  <c:v>44078</c:v>
                </c:pt>
                <c:pt idx="911">
                  <c:v>44085</c:v>
                </c:pt>
                <c:pt idx="912">
                  <c:v>44092</c:v>
                </c:pt>
                <c:pt idx="913">
                  <c:v>44099</c:v>
                </c:pt>
                <c:pt idx="914">
                  <c:v>44106</c:v>
                </c:pt>
                <c:pt idx="915">
                  <c:v>44113</c:v>
                </c:pt>
                <c:pt idx="916">
                  <c:v>44120</c:v>
                </c:pt>
                <c:pt idx="917">
                  <c:v>44127</c:v>
                </c:pt>
                <c:pt idx="918">
                  <c:v>44134</c:v>
                </c:pt>
                <c:pt idx="919">
                  <c:v>44141</c:v>
                </c:pt>
                <c:pt idx="920">
                  <c:v>44148</c:v>
                </c:pt>
                <c:pt idx="921">
                  <c:v>44155</c:v>
                </c:pt>
                <c:pt idx="922">
                  <c:v>44162</c:v>
                </c:pt>
                <c:pt idx="923">
                  <c:v>44169</c:v>
                </c:pt>
                <c:pt idx="924">
                  <c:v>44176</c:v>
                </c:pt>
                <c:pt idx="925">
                  <c:v>44183</c:v>
                </c:pt>
                <c:pt idx="926">
                  <c:v>44190</c:v>
                </c:pt>
                <c:pt idx="927">
                  <c:v>44197</c:v>
                </c:pt>
                <c:pt idx="928">
                  <c:v>44204</c:v>
                </c:pt>
                <c:pt idx="929">
                  <c:v>44211</c:v>
                </c:pt>
                <c:pt idx="930">
                  <c:v>44218</c:v>
                </c:pt>
                <c:pt idx="931">
                  <c:v>44225</c:v>
                </c:pt>
                <c:pt idx="932">
                  <c:v>44232</c:v>
                </c:pt>
                <c:pt idx="933">
                  <c:v>44239</c:v>
                </c:pt>
                <c:pt idx="934">
                  <c:v>44246</c:v>
                </c:pt>
                <c:pt idx="935">
                  <c:v>44253</c:v>
                </c:pt>
                <c:pt idx="936">
                  <c:v>44260</c:v>
                </c:pt>
                <c:pt idx="937">
                  <c:v>44267</c:v>
                </c:pt>
                <c:pt idx="938">
                  <c:v>44274</c:v>
                </c:pt>
                <c:pt idx="939">
                  <c:v>44281</c:v>
                </c:pt>
                <c:pt idx="940">
                  <c:v>44288</c:v>
                </c:pt>
                <c:pt idx="941">
                  <c:v>44295</c:v>
                </c:pt>
                <c:pt idx="942">
                  <c:v>44302</c:v>
                </c:pt>
                <c:pt idx="943">
                  <c:v>44309</c:v>
                </c:pt>
                <c:pt idx="944">
                  <c:v>44316</c:v>
                </c:pt>
                <c:pt idx="945">
                  <c:v>44323</c:v>
                </c:pt>
                <c:pt idx="946">
                  <c:v>44330</c:v>
                </c:pt>
                <c:pt idx="947">
                  <c:v>44337</c:v>
                </c:pt>
                <c:pt idx="948">
                  <c:v>44344</c:v>
                </c:pt>
                <c:pt idx="949">
                  <c:v>44351</c:v>
                </c:pt>
                <c:pt idx="950">
                  <c:v>44358</c:v>
                </c:pt>
                <c:pt idx="951">
                  <c:v>44365</c:v>
                </c:pt>
                <c:pt idx="952">
                  <c:v>44372</c:v>
                </c:pt>
                <c:pt idx="953">
                  <c:v>44379</c:v>
                </c:pt>
                <c:pt idx="954">
                  <c:v>44386</c:v>
                </c:pt>
                <c:pt idx="955">
                  <c:v>44393</c:v>
                </c:pt>
                <c:pt idx="956">
                  <c:v>44400</c:v>
                </c:pt>
                <c:pt idx="957">
                  <c:v>44407</c:v>
                </c:pt>
                <c:pt idx="958">
                  <c:v>44414</c:v>
                </c:pt>
                <c:pt idx="959">
                  <c:v>44421</c:v>
                </c:pt>
                <c:pt idx="960">
                  <c:v>44428</c:v>
                </c:pt>
                <c:pt idx="961">
                  <c:v>44435</c:v>
                </c:pt>
                <c:pt idx="962">
                  <c:v>44442</c:v>
                </c:pt>
                <c:pt idx="963">
                  <c:v>44449</c:v>
                </c:pt>
                <c:pt idx="964">
                  <c:v>44456</c:v>
                </c:pt>
                <c:pt idx="965">
                  <c:v>44463</c:v>
                </c:pt>
                <c:pt idx="966">
                  <c:v>44470</c:v>
                </c:pt>
                <c:pt idx="967">
                  <c:v>44477</c:v>
                </c:pt>
                <c:pt idx="968">
                  <c:v>44484</c:v>
                </c:pt>
                <c:pt idx="969">
                  <c:v>44491</c:v>
                </c:pt>
                <c:pt idx="970">
                  <c:v>44498</c:v>
                </c:pt>
                <c:pt idx="971">
                  <c:v>44505</c:v>
                </c:pt>
                <c:pt idx="972">
                  <c:v>44512</c:v>
                </c:pt>
                <c:pt idx="973">
                  <c:v>44519</c:v>
                </c:pt>
                <c:pt idx="974">
                  <c:v>44526</c:v>
                </c:pt>
                <c:pt idx="975">
                  <c:v>44533</c:v>
                </c:pt>
                <c:pt idx="976">
                  <c:v>44540</c:v>
                </c:pt>
                <c:pt idx="977">
                  <c:v>44547</c:v>
                </c:pt>
                <c:pt idx="978">
                  <c:v>44554</c:v>
                </c:pt>
                <c:pt idx="979">
                  <c:v>44561</c:v>
                </c:pt>
                <c:pt idx="980">
                  <c:v>44568</c:v>
                </c:pt>
                <c:pt idx="981">
                  <c:v>44575</c:v>
                </c:pt>
                <c:pt idx="982">
                  <c:v>44582</c:v>
                </c:pt>
                <c:pt idx="983">
                  <c:v>44589</c:v>
                </c:pt>
                <c:pt idx="984">
                  <c:v>44596</c:v>
                </c:pt>
                <c:pt idx="985">
                  <c:v>44603</c:v>
                </c:pt>
                <c:pt idx="986">
                  <c:v>44610</c:v>
                </c:pt>
                <c:pt idx="987">
                  <c:v>44617</c:v>
                </c:pt>
                <c:pt idx="988">
                  <c:v>44624</c:v>
                </c:pt>
                <c:pt idx="989">
                  <c:v>44631</c:v>
                </c:pt>
                <c:pt idx="990">
                  <c:v>44638</c:v>
                </c:pt>
                <c:pt idx="991">
                  <c:v>44645</c:v>
                </c:pt>
                <c:pt idx="992">
                  <c:v>44652</c:v>
                </c:pt>
                <c:pt idx="993">
                  <c:v>44659</c:v>
                </c:pt>
                <c:pt idx="994">
                  <c:v>44666</c:v>
                </c:pt>
                <c:pt idx="995">
                  <c:v>44673</c:v>
                </c:pt>
                <c:pt idx="996">
                  <c:v>44680</c:v>
                </c:pt>
                <c:pt idx="997">
                  <c:v>44687</c:v>
                </c:pt>
                <c:pt idx="998">
                  <c:v>44694</c:v>
                </c:pt>
                <c:pt idx="999">
                  <c:v>44701</c:v>
                </c:pt>
                <c:pt idx="1000">
                  <c:v>44708</c:v>
                </c:pt>
                <c:pt idx="1001">
                  <c:v>44715</c:v>
                </c:pt>
                <c:pt idx="1002">
                  <c:v>44722</c:v>
                </c:pt>
                <c:pt idx="1003">
                  <c:v>44729</c:v>
                </c:pt>
                <c:pt idx="1004">
                  <c:v>44736</c:v>
                </c:pt>
                <c:pt idx="1005">
                  <c:v>44743</c:v>
                </c:pt>
                <c:pt idx="1006">
                  <c:v>44750</c:v>
                </c:pt>
                <c:pt idx="1007">
                  <c:v>44757</c:v>
                </c:pt>
                <c:pt idx="1008">
                  <c:v>44764</c:v>
                </c:pt>
                <c:pt idx="1009">
                  <c:v>44771</c:v>
                </c:pt>
                <c:pt idx="1010">
                  <c:v>44778</c:v>
                </c:pt>
                <c:pt idx="1011">
                  <c:v>44785</c:v>
                </c:pt>
                <c:pt idx="1012">
                  <c:v>44792</c:v>
                </c:pt>
                <c:pt idx="1013">
                  <c:v>44799</c:v>
                </c:pt>
                <c:pt idx="1014">
                  <c:v>44806</c:v>
                </c:pt>
                <c:pt idx="1015">
                  <c:v>44813</c:v>
                </c:pt>
                <c:pt idx="1016">
                  <c:v>44820</c:v>
                </c:pt>
                <c:pt idx="1017">
                  <c:v>44827</c:v>
                </c:pt>
                <c:pt idx="1018">
                  <c:v>44834</c:v>
                </c:pt>
                <c:pt idx="1019">
                  <c:v>44841</c:v>
                </c:pt>
                <c:pt idx="1020">
                  <c:v>44848</c:v>
                </c:pt>
                <c:pt idx="1021">
                  <c:v>44855</c:v>
                </c:pt>
                <c:pt idx="1022">
                  <c:v>44862</c:v>
                </c:pt>
                <c:pt idx="1023">
                  <c:v>44869</c:v>
                </c:pt>
                <c:pt idx="1024">
                  <c:v>44876</c:v>
                </c:pt>
                <c:pt idx="1025">
                  <c:v>44883</c:v>
                </c:pt>
                <c:pt idx="1026">
                  <c:v>44890</c:v>
                </c:pt>
                <c:pt idx="1027">
                  <c:v>44897</c:v>
                </c:pt>
                <c:pt idx="1028">
                  <c:v>44904</c:v>
                </c:pt>
                <c:pt idx="1029">
                  <c:v>44911</c:v>
                </c:pt>
                <c:pt idx="1030">
                  <c:v>44918</c:v>
                </c:pt>
                <c:pt idx="1031">
                  <c:v>44925</c:v>
                </c:pt>
                <c:pt idx="1032">
                  <c:v>44932</c:v>
                </c:pt>
                <c:pt idx="1033">
                  <c:v>44939</c:v>
                </c:pt>
                <c:pt idx="1034">
                  <c:v>44946</c:v>
                </c:pt>
                <c:pt idx="1035">
                  <c:v>44953</c:v>
                </c:pt>
                <c:pt idx="1036">
                  <c:v>44960</c:v>
                </c:pt>
                <c:pt idx="1037">
                  <c:v>44967</c:v>
                </c:pt>
                <c:pt idx="1038">
                  <c:v>44974</c:v>
                </c:pt>
                <c:pt idx="1039">
                  <c:v>44981</c:v>
                </c:pt>
                <c:pt idx="1040">
                  <c:v>44988</c:v>
                </c:pt>
                <c:pt idx="1041">
                  <c:v>44995</c:v>
                </c:pt>
                <c:pt idx="1042">
                  <c:v>45002</c:v>
                </c:pt>
                <c:pt idx="1043">
                  <c:v>45009</c:v>
                </c:pt>
                <c:pt idx="1044">
                  <c:v>45016</c:v>
                </c:pt>
                <c:pt idx="1045">
                  <c:v>45023</c:v>
                </c:pt>
                <c:pt idx="1046">
                  <c:v>45030</c:v>
                </c:pt>
                <c:pt idx="1047">
                  <c:v>45037</c:v>
                </c:pt>
                <c:pt idx="1048">
                  <c:v>45044</c:v>
                </c:pt>
                <c:pt idx="1049">
                  <c:v>45051</c:v>
                </c:pt>
                <c:pt idx="1050">
                  <c:v>45058</c:v>
                </c:pt>
                <c:pt idx="1051">
                  <c:v>45065</c:v>
                </c:pt>
                <c:pt idx="1052">
                  <c:v>45072</c:v>
                </c:pt>
                <c:pt idx="1053">
                  <c:v>45079</c:v>
                </c:pt>
                <c:pt idx="1054">
                  <c:v>45086</c:v>
                </c:pt>
                <c:pt idx="1055">
                  <c:v>45093</c:v>
                </c:pt>
                <c:pt idx="1056">
                  <c:v>45100</c:v>
                </c:pt>
                <c:pt idx="1057">
                  <c:v>45107</c:v>
                </c:pt>
                <c:pt idx="1058">
                  <c:v>45114</c:v>
                </c:pt>
                <c:pt idx="1059">
                  <c:v>45121</c:v>
                </c:pt>
                <c:pt idx="1060">
                  <c:v>45128</c:v>
                </c:pt>
                <c:pt idx="1061">
                  <c:v>45135</c:v>
                </c:pt>
                <c:pt idx="1062">
                  <c:v>45142</c:v>
                </c:pt>
                <c:pt idx="1063">
                  <c:v>45149</c:v>
                </c:pt>
                <c:pt idx="1064">
                  <c:v>45156</c:v>
                </c:pt>
                <c:pt idx="1065">
                  <c:v>45163</c:v>
                </c:pt>
                <c:pt idx="1066">
                  <c:v>45170</c:v>
                </c:pt>
                <c:pt idx="1067">
                  <c:v>45177</c:v>
                </c:pt>
                <c:pt idx="1068">
                  <c:v>45184</c:v>
                </c:pt>
                <c:pt idx="1069">
                  <c:v>45191</c:v>
                </c:pt>
                <c:pt idx="1070">
                  <c:v>45198</c:v>
                </c:pt>
                <c:pt idx="1071">
                  <c:v>45205</c:v>
                </c:pt>
                <c:pt idx="1072">
                  <c:v>45212</c:v>
                </c:pt>
                <c:pt idx="1073">
                  <c:v>45219</c:v>
                </c:pt>
                <c:pt idx="1074">
                  <c:v>45226</c:v>
                </c:pt>
                <c:pt idx="1075">
                  <c:v>45233</c:v>
                </c:pt>
                <c:pt idx="1076">
                  <c:v>45240</c:v>
                </c:pt>
                <c:pt idx="1077">
                  <c:v>45247</c:v>
                </c:pt>
                <c:pt idx="1078">
                  <c:v>45254</c:v>
                </c:pt>
                <c:pt idx="1079">
                  <c:v>45261</c:v>
                </c:pt>
                <c:pt idx="1080">
                  <c:v>45268</c:v>
                </c:pt>
                <c:pt idx="1081">
                  <c:v>45275</c:v>
                </c:pt>
                <c:pt idx="1082">
                  <c:v>45282</c:v>
                </c:pt>
                <c:pt idx="1083">
                  <c:v>45289</c:v>
                </c:pt>
                <c:pt idx="1084">
                  <c:v>45296</c:v>
                </c:pt>
                <c:pt idx="1085">
                  <c:v>45303</c:v>
                </c:pt>
                <c:pt idx="1086">
                  <c:v>45310</c:v>
                </c:pt>
                <c:pt idx="1087">
                  <c:v>45317</c:v>
                </c:pt>
                <c:pt idx="1088">
                  <c:v>45324</c:v>
                </c:pt>
                <c:pt idx="1089">
                  <c:v>45331</c:v>
                </c:pt>
                <c:pt idx="1090">
                  <c:v>45338</c:v>
                </c:pt>
                <c:pt idx="1091">
                  <c:v>45345</c:v>
                </c:pt>
                <c:pt idx="1092">
                  <c:v>45352</c:v>
                </c:pt>
                <c:pt idx="1093">
                  <c:v>45359</c:v>
                </c:pt>
                <c:pt idx="1094">
                  <c:v>45366</c:v>
                </c:pt>
                <c:pt idx="1095">
                  <c:v>45373</c:v>
                </c:pt>
                <c:pt idx="1096">
                  <c:v>45380</c:v>
                </c:pt>
                <c:pt idx="1097">
                  <c:v>45387</c:v>
                </c:pt>
                <c:pt idx="1098">
                  <c:v>45394</c:v>
                </c:pt>
                <c:pt idx="1099">
                  <c:v>45401</c:v>
                </c:pt>
                <c:pt idx="1100">
                  <c:v>45408</c:v>
                </c:pt>
                <c:pt idx="1101">
                  <c:v>45415</c:v>
                </c:pt>
                <c:pt idx="1102">
                  <c:v>45422</c:v>
                </c:pt>
                <c:pt idx="1103">
                  <c:v>45429</c:v>
                </c:pt>
                <c:pt idx="1104">
                  <c:v>45436</c:v>
                </c:pt>
                <c:pt idx="1105">
                  <c:v>45443</c:v>
                </c:pt>
                <c:pt idx="1106">
                  <c:v>45450</c:v>
                </c:pt>
                <c:pt idx="1107">
                  <c:v>45457</c:v>
                </c:pt>
                <c:pt idx="1108">
                  <c:v>45464</c:v>
                </c:pt>
                <c:pt idx="1109">
                  <c:v>45471</c:v>
                </c:pt>
                <c:pt idx="1110">
                  <c:v>45478</c:v>
                </c:pt>
                <c:pt idx="1111">
                  <c:v>45485</c:v>
                </c:pt>
                <c:pt idx="1112">
                  <c:v>45492</c:v>
                </c:pt>
                <c:pt idx="1113">
                  <c:v>45499</c:v>
                </c:pt>
                <c:pt idx="1114">
                  <c:v>45506</c:v>
                </c:pt>
                <c:pt idx="1115">
                  <c:v>45513</c:v>
                </c:pt>
                <c:pt idx="1116">
                  <c:v>45520</c:v>
                </c:pt>
                <c:pt idx="1117">
                  <c:v>45527</c:v>
                </c:pt>
                <c:pt idx="1118">
                  <c:v>45534</c:v>
                </c:pt>
                <c:pt idx="1119">
                  <c:v>45541</c:v>
                </c:pt>
                <c:pt idx="1120">
                  <c:v>45548</c:v>
                </c:pt>
                <c:pt idx="1121">
                  <c:v>45555</c:v>
                </c:pt>
                <c:pt idx="1122">
                  <c:v>45562</c:v>
                </c:pt>
                <c:pt idx="1123">
                  <c:v>45569</c:v>
                </c:pt>
                <c:pt idx="1124">
                  <c:v>45576</c:v>
                </c:pt>
                <c:pt idx="1125">
                  <c:v>45583</c:v>
                </c:pt>
                <c:pt idx="1126">
                  <c:v>45590</c:v>
                </c:pt>
                <c:pt idx="1127">
                  <c:v>45597</c:v>
                </c:pt>
                <c:pt idx="1128">
                  <c:v>45604</c:v>
                </c:pt>
                <c:pt idx="1129">
                  <c:v>45611</c:v>
                </c:pt>
                <c:pt idx="1130">
                  <c:v>45618</c:v>
                </c:pt>
                <c:pt idx="1131">
                  <c:v>45625</c:v>
                </c:pt>
                <c:pt idx="1132">
                  <c:v>45632</c:v>
                </c:pt>
                <c:pt idx="1133">
                  <c:v>45639</c:v>
                </c:pt>
                <c:pt idx="1134">
                  <c:v>45646</c:v>
                </c:pt>
                <c:pt idx="1135">
                  <c:v>45653</c:v>
                </c:pt>
                <c:pt idx="1136">
                  <c:v>45660</c:v>
                </c:pt>
                <c:pt idx="1137">
                  <c:v>45667</c:v>
                </c:pt>
                <c:pt idx="1138">
                  <c:v>45674</c:v>
                </c:pt>
                <c:pt idx="1139">
                  <c:v>45681</c:v>
                </c:pt>
                <c:pt idx="1140">
                  <c:v>45688</c:v>
                </c:pt>
                <c:pt idx="1141">
                  <c:v>45695</c:v>
                </c:pt>
                <c:pt idx="1142">
                  <c:v>45702</c:v>
                </c:pt>
                <c:pt idx="1143">
                  <c:v>45709</c:v>
                </c:pt>
                <c:pt idx="1144">
                  <c:v>45716</c:v>
                </c:pt>
                <c:pt idx="1145">
                  <c:v>45723</c:v>
                </c:pt>
                <c:pt idx="1146">
                  <c:v>45730</c:v>
                </c:pt>
                <c:pt idx="1147">
                  <c:v>45737</c:v>
                </c:pt>
                <c:pt idx="1148">
                  <c:v>45744</c:v>
                </c:pt>
                <c:pt idx="1149">
                  <c:v>45751</c:v>
                </c:pt>
                <c:pt idx="1150">
                  <c:v>45758</c:v>
                </c:pt>
                <c:pt idx="1151">
                  <c:v>45765</c:v>
                </c:pt>
                <c:pt idx="1152">
                  <c:v>45772</c:v>
                </c:pt>
                <c:pt idx="1153">
                  <c:v>45779</c:v>
                </c:pt>
                <c:pt idx="1154">
                  <c:v>45786</c:v>
                </c:pt>
                <c:pt idx="1155">
                  <c:v>45793</c:v>
                </c:pt>
                <c:pt idx="1156">
                  <c:v>45800</c:v>
                </c:pt>
                <c:pt idx="1157">
                  <c:v>45807</c:v>
                </c:pt>
                <c:pt idx="1158">
                  <c:v>45814</c:v>
                </c:pt>
                <c:pt idx="1159">
                  <c:v>45821</c:v>
                </c:pt>
                <c:pt idx="1160">
                  <c:v>45828</c:v>
                </c:pt>
                <c:pt idx="1161">
                  <c:v>45835</c:v>
                </c:pt>
                <c:pt idx="1162">
                  <c:v>45842</c:v>
                </c:pt>
                <c:pt idx="1163">
                  <c:v>45849</c:v>
                </c:pt>
                <c:pt idx="1164">
                  <c:v>45856</c:v>
                </c:pt>
                <c:pt idx="1165">
                  <c:v>45863</c:v>
                </c:pt>
                <c:pt idx="1166">
                  <c:v>45870</c:v>
                </c:pt>
                <c:pt idx="1167">
                  <c:v>45877</c:v>
                </c:pt>
                <c:pt idx="1168">
                  <c:v>45884</c:v>
                </c:pt>
                <c:pt idx="1169">
                  <c:v>45891</c:v>
                </c:pt>
                <c:pt idx="1170">
                  <c:v>45898</c:v>
                </c:pt>
                <c:pt idx="1171">
                  <c:v>45905</c:v>
                </c:pt>
                <c:pt idx="1172">
                  <c:v>45912</c:v>
                </c:pt>
                <c:pt idx="1173">
                  <c:v>45919</c:v>
                </c:pt>
                <c:pt idx="1174">
                  <c:v>45926</c:v>
                </c:pt>
                <c:pt idx="1175">
                  <c:v>45933</c:v>
                </c:pt>
                <c:pt idx="1176">
                  <c:v>45940</c:v>
                </c:pt>
                <c:pt idx="1177">
                  <c:v>45947</c:v>
                </c:pt>
                <c:pt idx="1178">
                  <c:v>45954</c:v>
                </c:pt>
                <c:pt idx="1179">
                  <c:v>45961</c:v>
                </c:pt>
                <c:pt idx="1180">
                  <c:v>45968</c:v>
                </c:pt>
                <c:pt idx="1181">
                  <c:v>45975</c:v>
                </c:pt>
                <c:pt idx="1182">
                  <c:v>45982</c:v>
                </c:pt>
                <c:pt idx="1183">
                  <c:v>45989</c:v>
                </c:pt>
                <c:pt idx="1184">
                  <c:v>45996</c:v>
                </c:pt>
                <c:pt idx="1185">
                  <c:v>46003</c:v>
                </c:pt>
                <c:pt idx="1186">
                  <c:v>46010</c:v>
                </c:pt>
                <c:pt idx="1187">
                  <c:v>46017</c:v>
                </c:pt>
                <c:pt idx="1188">
                  <c:v>46024</c:v>
                </c:pt>
                <c:pt idx="1189">
                  <c:v>46031</c:v>
                </c:pt>
                <c:pt idx="1190">
                  <c:v>46038</c:v>
                </c:pt>
                <c:pt idx="1191">
                  <c:v>46045</c:v>
                </c:pt>
              </c:numCache>
            </c:numRef>
          </c:cat>
          <c:val>
            <c:numRef>
              <c:f>ROE!$C$78:$C$10735</c:f>
              <c:numCache>
                <c:formatCode>General</c:formatCode>
                <c:ptCount val="10658"/>
                <c:pt idx="0">
                  <c:v>0.82696335078534033</c:v>
                </c:pt>
                <c:pt idx="1">
                  <c:v>0.84220480951094301</c:v>
                </c:pt>
                <c:pt idx="2">
                  <c:v>0.91130577607445928</c:v>
                </c:pt>
                <c:pt idx="3">
                  <c:v>0.9020763906690592</c:v>
                </c:pt>
                <c:pt idx="4">
                  <c:v>0.81652964084811774</c:v>
                </c:pt>
                <c:pt idx="5">
                  <c:v>0.89814374107567829</c:v>
                </c:pt>
                <c:pt idx="6">
                  <c:v>0.94739530132788563</c:v>
                </c:pt>
                <c:pt idx="7">
                  <c:v>0.92146208940479135</c:v>
                </c:pt>
                <c:pt idx="8">
                  <c:v>0.83341132428638276</c:v>
                </c:pt>
                <c:pt idx="9">
                  <c:v>0.81576492537313428</c:v>
                </c:pt>
                <c:pt idx="10">
                  <c:v>0.78019181835975726</c:v>
                </c:pt>
                <c:pt idx="11">
                  <c:v>0.69920844327176779</c:v>
                </c:pt>
                <c:pt idx="12">
                  <c:v>0.69573370839193616</c:v>
                </c:pt>
                <c:pt idx="13">
                  <c:v>0.74871339840283935</c:v>
                </c:pt>
                <c:pt idx="14">
                  <c:v>0.74691679694285218</c:v>
                </c:pt>
                <c:pt idx="15">
                  <c:v>0.75836631881971939</c:v>
                </c:pt>
                <c:pt idx="16">
                  <c:v>0.72306411323896747</c:v>
                </c:pt>
                <c:pt idx="17">
                  <c:v>0.71133682830930522</c:v>
                </c:pt>
                <c:pt idx="18">
                  <c:v>0.71018697614442294</c:v>
                </c:pt>
                <c:pt idx="19">
                  <c:v>0.68822243049047171</c:v>
                </c:pt>
                <c:pt idx="20">
                  <c:v>0.67809554761130975</c:v>
                </c:pt>
                <c:pt idx="21">
                  <c:v>0.68056279312141743</c:v>
                </c:pt>
                <c:pt idx="22">
                  <c:v>0.65388365290867734</c:v>
                </c:pt>
                <c:pt idx="23">
                  <c:v>0.62155059132720114</c:v>
                </c:pt>
                <c:pt idx="24">
                  <c:v>0.61746213203772504</c:v>
                </c:pt>
                <c:pt idx="25">
                  <c:v>0.62646470420120037</c:v>
                </c:pt>
                <c:pt idx="26">
                  <c:v>0.63561017433552447</c:v>
                </c:pt>
                <c:pt idx="27">
                  <c:v>0.58945686900958472</c:v>
                </c:pt>
                <c:pt idx="28">
                  <c:v>0.59704112337011039</c:v>
                </c:pt>
                <c:pt idx="29">
                  <c:v>0.572791224514129</c:v>
                </c:pt>
                <c:pt idx="30">
                  <c:v>0.52124044180118945</c:v>
                </c:pt>
                <c:pt idx="31">
                  <c:v>0.56735865724381629</c:v>
                </c:pt>
                <c:pt idx="32">
                  <c:v>0.61118644067796613</c:v>
                </c:pt>
                <c:pt idx="33">
                  <c:v>0.60400277649236467</c:v>
                </c:pt>
                <c:pt idx="34">
                  <c:v>0.60301055942484838</c:v>
                </c:pt>
                <c:pt idx="35">
                  <c:v>0.62669514148424987</c:v>
                </c:pt>
                <c:pt idx="36">
                  <c:v>0.59732151847749471</c:v>
                </c:pt>
                <c:pt idx="37">
                  <c:v>0.59558512885509085</c:v>
                </c:pt>
                <c:pt idx="38">
                  <c:v>0.618840271877655</c:v>
                </c:pt>
                <c:pt idx="39">
                  <c:v>0.61634961439588687</c:v>
                </c:pt>
                <c:pt idx="40">
                  <c:v>0.75207591933570583</c:v>
                </c:pt>
                <c:pt idx="41">
                  <c:v>0.76979103442296026</c:v>
                </c:pt>
                <c:pt idx="42">
                  <c:v>0.71242343332809799</c:v>
                </c:pt>
                <c:pt idx="43">
                  <c:v>0.70660006550933507</c:v>
                </c:pt>
                <c:pt idx="44">
                  <c:v>0.74395710644282331</c:v>
                </c:pt>
                <c:pt idx="45">
                  <c:v>0.68691284531671482</c:v>
                </c:pt>
                <c:pt idx="46">
                  <c:v>0.66669556923610507</c:v>
                </c:pt>
                <c:pt idx="47">
                  <c:v>0.68786692759295509</c:v>
                </c:pt>
                <c:pt idx="48">
                  <c:v>0.71022459557091244</c:v>
                </c:pt>
                <c:pt idx="49">
                  <c:v>0.70057565789473686</c:v>
                </c:pt>
                <c:pt idx="50">
                  <c:v>0.73159002103997595</c:v>
                </c:pt>
                <c:pt idx="51">
                  <c:v>0.75443342350465892</c:v>
                </c:pt>
                <c:pt idx="52">
                  <c:v>0.75120753820571706</c:v>
                </c:pt>
                <c:pt idx="53">
                  <c:v>0.70950799412991428</c:v>
                </c:pt>
                <c:pt idx="54">
                  <c:v>0.69963226664580236</c:v>
                </c:pt>
                <c:pt idx="55">
                  <c:v>0.72604042806183111</c:v>
                </c:pt>
                <c:pt idx="56">
                  <c:v>0.72685639515865219</c:v>
                </c:pt>
                <c:pt idx="57">
                  <c:v>0.75806170472372325</c:v>
                </c:pt>
                <c:pt idx="58">
                  <c:v>0.79014182287017753</c:v>
                </c:pt>
                <c:pt idx="59">
                  <c:v>0.76139380530973455</c:v>
                </c:pt>
                <c:pt idx="60">
                  <c:v>0.73193997856377269</c:v>
                </c:pt>
                <c:pt idx="61">
                  <c:v>0.76540673788003277</c:v>
                </c:pt>
                <c:pt idx="62">
                  <c:v>0.75399050905953413</c:v>
                </c:pt>
                <c:pt idx="63">
                  <c:v>0.74446588716085826</c:v>
                </c:pt>
                <c:pt idx="64">
                  <c:v>0.76307431717128948</c:v>
                </c:pt>
                <c:pt idx="65">
                  <c:v>0.7904698285459808</c:v>
                </c:pt>
                <c:pt idx="66">
                  <c:v>0.76099796334012215</c:v>
                </c:pt>
                <c:pt idx="67">
                  <c:v>0.82366803278688516</c:v>
                </c:pt>
                <c:pt idx="68">
                  <c:v>0.85567773313596962</c:v>
                </c:pt>
                <c:pt idx="69">
                  <c:v>0.88714897170894669</c:v>
                </c:pt>
                <c:pt idx="70">
                  <c:v>0.8862901487389524</c:v>
                </c:pt>
                <c:pt idx="71">
                  <c:v>0.8584689308725566</c:v>
                </c:pt>
                <c:pt idx="72">
                  <c:v>0.92542372881355928</c:v>
                </c:pt>
                <c:pt idx="73">
                  <c:v>0.94161346488682529</c:v>
                </c:pt>
                <c:pt idx="74">
                  <c:v>0.92234848484848486</c:v>
                </c:pt>
                <c:pt idx="75">
                  <c:v>0.89936715426911507</c:v>
                </c:pt>
                <c:pt idx="76">
                  <c:v>0.87397540983606559</c:v>
                </c:pt>
                <c:pt idx="77">
                  <c:v>0.82756331215024193</c:v>
                </c:pt>
                <c:pt idx="78">
                  <c:v>0.80337437300501591</c:v>
                </c:pt>
                <c:pt idx="79">
                  <c:v>0.85482562854825639</c:v>
                </c:pt>
                <c:pt idx="80">
                  <c:v>0.83758550563875023</c:v>
                </c:pt>
                <c:pt idx="81">
                  <c:v>0.76396098788736821</c:v>
                </c:pt>
                <c:pt idx="82">
                  <c:v>0.76284680337756328</c:v>
                </c:pt>
                <c:pt idx="83">
                  <c:v>0.71053583050112079</c:v>
                </c:pt>
                <c:pt idx="84">
                  <c:v>0.75455527547713364</c:v>
                </c:pt>
                <c:pt idx="85">
                  <c:v>0.76062569126244273</c:v>
                </c:pt>
                <c:pt idx="86">
                  <c:v>0.82489451476793252</c:v>
                </c:pt>
                <c:pt idx="87">
                  <c:v>0.82544169611307427</c:v>
                </c:pt>
                <c:pt idx="88">
                  <c:v>0.77448411398624295</c:v>
                </c:pt>
                <c:pt idx="89">
                  <c:v>0.7840990240418948</c:v>
                </c:pt>
                <c:pt idx="90">
                  <c:v>0.78715740015661717</c:v>
                </c:pt>
                <c:pt idx="91">
                  <c:v>0.74432841195534749</c:v>
                </c:pt>
                <c:pt idx="92">
                  <c:v>0.70942845223195661</c:v>
                </c:pt>
                <c:pt idx="93">
                  <c:v>0.70854931736876692</c:v>
                </c:pt>
                <c:pt idx="94">
                  <c:v>0.73167417578488148</c:v>
                </c:pt>
                <c:pt idx="95">
                  <c:v>0.74711035853640573</c:v>
                </c:pt>
                <c:pt idx="96">
                  <c:v>0.74890052356020931</c:v>
                </c:pt>
                <c:pt idx="97">
                  <c:v>0.73792034503672754</c:v>
                </c:pt>
                <c:pt idx="98">
                  <c:v>0.73028858541612984</c:v>
                </c:pt>
                <c:pt idx="99">
                  <c:v>0.77802383898912253</c:v>
                </c:pt>
                <c:pt idx="100">
                  <c:v>0.74508191536466573</c:v>
                </c:pt>
                <c:pt idx="101">
                  <c:v>0.73025647536820726</c:v>
                </c:pt>
                <c:pt idx="102">
                  <c:v>0.79474370112945258</c:v>
                </c:pt>
                <c:pt idx="103">
                  <c:v>0.82877208224732124</c:v>
                </c:pt>
                <c:pt idx="104">
                  <c:v>0.87653817944747769</c:v>
                </c:pt>
                <c:pt idx="105">
                  <c:v>0.93198237885462565</c:v>
                </c:pt>
                <c:pt idx="106">
                  <c:v>0.92673214759755751</c:v>
                </c:pt>
                <c:pt idx="107">
                  <c:v>0.92752203721841331</c:v>
                </c:pt>
                <c:pt idx="108">
                  <c:v>0.92830330330330313</c:v>
                </c:pt>
                <c:pt idx="109">
                  <c:v>0.94810435435435425</c:v>
                </c:pt>
                <c:pt idx="110">
                  <c:v>0.914122807017544</c:v>
                </c:pt>
                <c:pt idx="111">
                  <c:v>0.91094877815462227</c:v>
                </c:pt>
                <c:pt idx="112">
                  <c:v>0.92025393512479359</c:v>
                </c:pt>
                <c:pt idx="113">
                  <c:v>0.88525406841580878</c:v>
                </c:pt>
                <c:pt idx="114">
                  <c:v>0.89282296650717696</c:v>
                </c:pt>
                <c:pt idx="115">
                  <c:v>0.9061546286876907</c:v>
                </c:pt>
                <c:pt idx="116">
                  <c:v>0.88062211013030689</c:v>
                </c:pt>
                <c:pt idx="117">
                  <c:v>0.90157680569684628</c:v>
                </c:pt>
                <c:pt idx="118">
                  <c:v>0.79135691528469898</c:v>
                </c:pt>
                <c:pt idx="119">
                  <c:v>0.77806183590317168</c:v>
                </c:pt>
                <c:pt idx="120">
                  <c:v>0.7788304959289416</c:v>
                </c:pt>
                <c:pt idx="121">
                  <c:v>0.79690379653520083</c:v>
                </c:pt>
                <c:pt idx="122">
                  <c:v>0.7936162495466087</c:v>
                </c:pt>
                <c:pt idx="123">
                  <c:v>0.80704845814977966</c:v>
                </c:pt>
                <c:pt idx="124">
                  <c:v>0.82263889956197656</c:v>
                </c:pt>
                <c:pt idx="125">
                  <c:v>0.82562194838409664</c:v>
                </c:pt>
                <c:pt idx="126">
                  <c:v>0.85737741622509145</c:v>
                </c:pt>
                <c:pt idx="127">
                  <c:v>0.89835062318083436</c:v>
                </c:pt>
                <c:pt idx="128">
                  <c:v>0.92934005568515321</c:v>
                </c:pt>
                <c:pt idx="129">
                  <c:v>0.97800074321813468</c:v>
                </c:pt>
                <c:pt idx="130">
                  <c:v>0.9989679321784003</c:v>
                </c:pt>
                <c:pt idx="131">
                  <c:v>0.9465602890260425</c:v>
                </c:pt>
                <c:pt idx="132">
                  <c:v>0.93710644677661159</c:v>
                </c:pt>
                <c:pt idx="133">
                  <c:v>0.93400816070307591</c:v>
                </c:pt>
                <c:pt idx="134">
                  <c:v>1.0155158407798537</c:v>
                </c:pt>
                <c:pt idx="135">
                  <c:v>1.0519090170593013</c:v>
                </c:pt>
                <c:pt idx="136">
                  <c:v>0.99554111245465537</c:v>
                </c:pt>
                <c:pt idx="137">
                  <c:v>1.0110017819787711</c:v>
                </c:pt>
                <c:pt idx="138">
                  <c:v>1.0102189781021897</c:v>
                </c:pt>
                <c:pt idx="139">
                  <c:v>1.0176590092201907</c:v>
                </c:pt>
                <c:pt idx="140">
                  <c:v>1.0786292076193791</c:v>
                </c:pt>
                <c:pt idx="141">
                  <c:v>1.0204900537863912</c:v>
                </c:pt>
                <c:pt idx="142">
                  <c:v>1.0887369058955936</c:v>
                </c:pt>
                <c:pt idx="143">
                  <c:v>1.08071018097607</c:v>
                </c:pt>
                <c:pt idx="144">
                  <c:v>1.1266002844950214</c:v>
                </c:pt>
                <c:pt idx="145">
                  <c:v>1.1567254495159061</c:v>
                </c:pt>
                <c:pt idx="146">
                  <c:v>1.1696781965238341</c:v>
                </c:pt>
                <c:pt idx="147">
                  <c:v>1.1916199158485272</c:v>
                </c:pt>
                <c:pt idx="148">
                  <c:v>1.201321003963012</c:v>
                </c:pt>
                <c:pt idx="149">
                  <c:v>1.178538234051542</c:v>
                </c:pt>
                <c:pt idx="150">
                  <c:v>1.1696781965238341</c:v>
                </c:pt>
                <c:pt idx="151">
                  <c:v>1.1431429762401</c:v>
                </c:pt>
                <c:pt idx="152">
                  <c:v>1.1333055439766568</c:v>
                </c:pt>
                <c:pt idx="153">
                  <c:v>1.1844904587900935</c:v>
                </c:pt>
                <c:pt idx="154">
                  <c:v>1.1944143393080451</c:v>
                </c:pt>
                <c:pt idx="155">
                  <c:v>1.1775223499361431</c:v>
                </c:pt>
                <c:pt idx="156">
                  <c:v>1.191449963771033</c:v>
                </c:pt>
                <c:pt idx="157">
                  <c:v>1.096895732656237</c:v>
                </c:pt>
                <c:pt idx="158">
                  <c:v>1.0732489180958487</c:v>
                </c:pt>
                <c:pt idx="159">
                  <c:v>1.0761826408885233</c:v>
                </c:pt>
                <c:pt idx="160">
                  <c:v>1.096895732656237</c:v>
                </c:pt>
                <c:pt idx="161">
                  <c:v>1.178413906425668</c:v>
                </c:pt>
                <c:pt idx="162">
                  <c:v>1.1418346359522829</c:v>
                </c:pt>
                <c:pt idx="163">
                  <c:v>1.1982128350934198</c:v>
                </c:pt>
                <c:pt idx="164">
                  <c:v>1.1810287871637564</c:v>
                </c:pt>
                <c:pt idx="165">
                  <c:v>1.1548843794242567</c:v>
                </c:pt>
                <c:pt idx="166">
                  <c:v>1.2348238356419075</c:v>
                </c:pt>
                <c:pt idx="167">
                  <c:v>1.2022080185938409</c:v>
                </c:pt>
                <c:pt idx="168">
                  <c:v>1.1954218312674931</c:v>
                </c:pt>
                <c:pt idx="169">
                  <c:v>1.209965528047634</c:v>
                </c:pt>
                <c:pt idx="170">
                  <c:v>1.2412375372597388</c:v>
                </c:pt>
                <c:pt idx="171">
                  <c:v>1.2439743720126106</c:v>
                </c:pt>
                <c:pt idx="172">
                  <c:v>1.2660619803476947</c:v>
                </c:pt>
                <c:pt idx="173">
                  <c:v>1.2628962774770793</c:v>
                </c:pt>
                <c:pt idx="174">
                  <c:v>1.2901509392985122</c:v>
                </c:pt>
                <c:pt idx="175">
                  <c:v>1.3421426231298461</c:v>
                </c:pt>
                <c:pt idx="176">
                  <c:v>1.3434376716090062</c:v>
                </c:pt>
                <c:pt idx="177">
                  <c:v>1.2960409485009923</c:v>
                </c:pt>
                <c:pt idx="178">
                  <c:v>1.2439743720126106</c:v>
                </c:pt>
                <c:pt idx="179">
                  <c:v>1.2492548052215027</c:v>
                </c:pt>
                <c:pt idx="180">
                  <c:v>1.2030233256582241</c:v>
                </c:pt>
                <c:pt idx="181">
                  <c:v>1.1323019221753399</c:v>
                </c:pt>
                <c:pt idx="182">
                  <c:v>1.1525487609535476</c:v>
                </c:pt>
                <c:pt idx="183">
                  <c:v>1.1980883643811566</c:v>
                </c:pt>
                <c:pt idx="184">
                  <c:v>1.19927871277973</c:v>
                </c:pt>
                <c:pt idx="185">
                  <c:v>1.177073879106916</c:v>
                </c:pt>
                <c:pt idx="186">
                  <c:v>1.1412769784172661</c:v>
                </c:pt>
                <c:pt idx="187">
                  <c:v>1.0580801944106926</c:v>
                </c:pt>
                <c:pt idx="188">
                  <c:v>1.0540086413826211</c:v>
                </c:pt>
                <c:pt idx="189">
                  <c:v>1.1305774278215224</c:v>
                </c:pt>
                <c:pt idx="190">
                  <c:v>1.1769969090613308</c:v>
                </c:pt>
                <c:pt idx="191">
                  <c:v>1.2297055474215064</c:v>
                </c:pt>
                <c:pt idx="192">
                  <c:v>1.2809500569383439</c:v>
                </c:pt>
                <c:pt idx="193">
                  <c:v>1.2690651906519066</c:v>
                </c:pt>
                <c:pt idx="194">
                  <c:v>1.2914225627159381</c:v>
                </c:pt>
                <c:pt idx="195">
                  <c:v>1.2359739594762635</c:v>
                </c:pt>
                <c:pt idx="196">
                  <c:v>1.0182879377431906</c:v>
                </c:pt>
                <c:pt idx="197">
                  <c:v>1.095250712061999</c:v>
                </c:pt>
                <c:pt idx="198">
                  <c:v>1.0576347802964834</c:v>
                </c:pt>
                <c:pt idx="199">
                  <c:v>1.0688118487450029</c:v>
                </c:pt>
                <c:pt idx="200">
                  <c:v>1.2022200772200773</c:v>
                </c:pt>
                <c:pt idx="201">
                  <c:v>1.1753370601775732</c:v>
                </c:pt>
                <c:pt idx="202">
                  <c:v>1.2291344667697064</c:v>
                </c:pt>
                <c:pt idx="203">
                  <c:v>1.1766069669043064</c:v>
                </c:pt>
                <c:pt idx="204">
                  <c:v>1.1146927374301676</c:v>
                </c:pt>
                <c:pt idx="205">
                  <c:v>1.0752553418133968</c:v>
                </c:pt>
                <c:pt idx="206">
                  <c:v>1.1188355954062519</c:v>
                </c:pt>
                <c:pt idx="207">
                  <c:v>1.155576800509879</c:v>
                </c:pt>
                <c:pt idx="208">
                  <c:v>1.1232357401143125</c:v>
                </c:pt>
                <c:pt idx="209">
                  <c:v>0.97905818428797831</c:v>
                </c:pt>
                <c:pt idx="210">
                  <c:v>0.98570637119113569</c:v>
                </c:pt>
                <c:pt idx="211">
                  <c:v>1.0329970458725823</c:v>
                </c:pt>
                <c:pt idx="212">
                  <c:v>1.0327533830433582</c:v>
                </c:pt>
                <c:pt idx="213">
                  <c:v>1.0347128757290265</c:v>
                </c:pt>
                <c:pt idx="214">
                  <c:v>1.0967704257431525</c:v>
                </c:pt>
                <c:pt idx="215">
                  <c:v>1.0967136718513586</c:v>
                </c:pt>
                <c:pt idx="216">
                  <c:v>1.0347128757290265</c:v>
                </c:pt>
                <c:pt idx="217">
                  <c:v>1.0477936962750716</c:v>
                </c:pt>
                <c:pt idx="218">
                  <c:v>1.0206370569762226</c:v>
                </c:pt>
                <c:pt idx="219">
                  <c:v>1.0056331275843471</c:v>
                </c:pt>
                <c:pt idx="220">
                  <c:v>1.0500764076642763</c:v>
                </c:pt>
                <c:pt idx="221">
                  <c:v>1.0207121661721068</c:v>
                </c:pt>
                <c:pt idx="222">
                  <c:v>1.0354152453017429</c:v>
                </c:pt>
                <c:pt idx="223">
                  <c:v>1.0438666748813998</c:v>
                </c:pt>
                <c:pt idx="224">
                  <c:v>1.0469062481061755</c:v>
                </c:pt>
                <c:pt idx="225">
                  <c:v>1.0089378002067246</c:v>
                </c:pt>
                <c:pt idx="226">
                  <c:v>0.96989092809091515</c:v>
                </c:pt>
                <c:pt idx="227">
                  <c:v>0.98919622518711359</c:v>
                </c:pt>
                <c:pt idx="228">
                  <c:v>1.0879056905836122</c:v>
                </c:pt>
                <c:pt idx="229">
                  <c:v>1.0387370042356565</c:v>
                </c:pt>
                <c:pt idx="230">
                  <c:v>1.0446112153429228</c:v>
                </c:pt>
                <c:pt idx="231">
                  <c:v>1.036893203883495</c:v>
                </c:pt>
                <c:pt idx="232">
                  <c:v>1.0497838724101953</c:v>
                </c:pt>
                <c:pt idx="233">
                  <c:v>1.0993441645550752</c:v>
                </c:pt>
                <c:pt idx="234">
                  <c:v>1.1114150524914979</c:v>
                </c:pt>
                <c:pt idx="235">
                  <c:v>1.0953370953370953</c:v>
                </c:pt>
                <c:pt idx="236">
                  <c:v>1.1290896159317212</c:v>
                </c:pt>
                <c:pt idx="237">
                  <c:v>1.1484323613242708</c:v>
                </c:pt>
                <c:pt idx="238">
                  <c:v>1.1391829431936784</c:v>
                </c:pt>
                <c:pt idx="239">
                  <c:v>1.054464349953234</c:v>
                </c:pt>
                <c:pt idx="240">
                  <c:v>1.0545537202606454</c:v>
                </c:pt>
                <c:pt idx="241">
                  <c:v>1.1065124771758976</c:v>
                </c:pt>
                <c:pt idx="242">
                  <c:v>1.0621582068859277</c:v>
                </c:pt>
                <c:pt idx="243">
                  <c:v>1.0355541571619602</c:v>
                </c:pt>
                <c:pt idx="244">
                  <c:v>0.99863387978142071</c:v>
                </c:pt>
                <c:pt idx="245">
                  <c:v>0.98189940691673716</c:v>
                </c:pt>
                <c:pt idx="246">
                  <c:v>0.97934747669559619</c:v>
                </c:pt>
                <c:pt idx="247">
                  <c:v>0.99708648963622737</c:v>
                </c:pt>
                <c:pt idx="248">
                  <c:v>0.9603516921035169</c:v>
                </c:pt>
                <c:pt idx="249">
                  <c:v>0.92428353400033925</c:v>
                </c:pt>
                <c:pt idx="250">
                  <c:v>0.96559066519035863</c:v>
                </c:pt>
                <c:pt idx="251">
                  <c:v>0.98949308755760379</c:v>
                </c:pt>
                <c:pt idx="252">
                  <c:v>1.0906449738524115</c:v>
                </c:pt>
                <c:pt idx="253">
                  <c:v>1.0775244299674267</c:v>
                </c:pt>
                <c:pt idx="254">
                  <c:v>1.0080711730716316</c:v>
                </c:pt>
                <c:pt idx="255">
                  <c:v>0.98687319506432125</c:v>
                </c:pt>
                <c:pt idx="256">
                  <c:v>0.97349792817679548</c:v>
                </c:pt>
                <c:pt idx="257">
                  <c:v>0.94800622287726188</c:v>
                </c:pt>
                <c:pt idx="258">
                  <c:v>0.91088611831645883</c:v>
                </c:pt>
                <c:pt idx="259">
                  <c:v>1.0026881720430108</c:v>
                </c:pt>
                <c:pt idx="260">
                  <c:v>1.0430853491556369</c:v>
                </c:pt>
                <c:pt idx="261">
                  <c:v>1.0800716524854455</c:v>
                </c:pt>
                <c:pt idx="262">
                  <c:v>1.070613601653041</c:v>
                </c:pt>
                <c:pt idx="263">
                  <c:v>1.0175360512729215</c:v>
                </c:pt>
                <c:pt idx="264">
                  <c:v>1.0248613843677337</c:v>
                </c:pt>
                <c:pt idx="265">
                  <c:v>1.0360126764621147</c:v>
                </c:pt>
                <c:pt idx="266">
                  <c:v>1.0075654704170709</c:v>
                </c:pt>
                <c:pt idx="267">
                  <c:v>1.0033817386114978</c:v>
                </c:pt>
                <c:pt idx="268">
                  <c:v>1.0089974293059125</c:v>
                </c:pt>
                <c:pt idx="269">
                  <c:v>1.0794412010008341</c:v>
                </c:pt>
                <c:pt idx="270">
                  <c:v>1.1811411674515386</c:v>
                </c:pt>
                <c:pt idx="271">
                  <c:v>1.1738532110091744</c:v>
                </c:pt>
                <c:pt idx="272">
                  <c:v>1.1080446271285966</c:v>
                </c:pt>
                <c:pt idx="273">
                  <c:v>1.025614870225547</c:v>
                </c:pt>
                <c:pt idx="274">
                  <c:v>1.0004843201356097</c:v>
                </c:pt>
                <c:pt idx="275">
                  <c:v>1.0693641618497109</c:v>
                </c:pt>
                <c:pt idx="276">
                  <c:v>1.0861764306103032</c:v>
                </c:pt>
                <c:pt idx="277">
                  <c:v>1.0482533299824077</c:v>
                </c:pt>
                <c:pt idx="278">
                  <c:v>1.1167977310816037</c:v>
                </c:pt>
                <c:pt idx="279">
                  <c:v>1.2025111381125961</c:v>
                </c:pt>
                <c:pt idx="280">
                  <c:v>1.3328362660304207</c:v>
                </c:pt>
                <c:pt idx="281">
                  <c:v>1.2787480788039682</c:v>
                </c:pt>
                <c:pt idx="282">
                  <c:v>1.3198217622538451</c:v>
                </c:pt>
                <c:pt idx="283">
                  <c:v>1.2754892568769673</c:v>
                </c:pt>
                <c:pt idx="284">
                  <c:v>1.2893670532345953</c:v>
                </c:pt>
                <c:pt idx="285">
                  <c:v>1.4814126394052045</c:v>
                </c:pt>
                <c:pt idx="286">
                  <c:v>1.27195781878729</c:v>
                </c:pt>
                <c:pt idx="287">
                  <c:v>1.2306525037936267</c:v>
                </c:pt>
                <c:pt idx="288">
                  <c:v>1.3062376517075924</c:v>
                </c:pt>
                <c:pt idx="289">
                  <c:v>1.4402183803457689</c:v>
                </c:pt>
                <c:pt idx="290">
                  <c:v>1.2772538664654847</c:v>
                </c:pt>
                <c:pt idx="291">
                  <c:v>1.3270286760219647</c:v>
                </c:pt>
                <c:pt idx="292">
                  <c:v>1.224594107035478</c:v>
                </c:pt>
                <c:pt idx="293">
                  <c:v>1.4646276595744681</c:v>
                </c:pt>
                <c:pt idx="294">
                  <c:v>1.5216129968088192</c:v>
                </c:pt>
                <c:pt idx="295">
                  <c:v>1.4842632331902716</c:v>
                </c:pt>
                <c:pt idx="296">
                  <c:v>1.7058122205663189</c:v>
                </c:pt>
                <c:pt idx="297">
                  <c:v>1.7278306228904572</c:v>
                </c:pt>
                <c:pt idx="298">
                  <c:v>1.629053872956312</c:v>
                </c:pt>
                <c:pt idx="299">
                  <c:v>1.5479177119919718</c:v>
                </c:pt>
                <c:pt idx="300">
                  <c:v>1.525280199252802</c:v>
                </c:pt>
                <c:pt idx="301">
                  <c:v>1.4947968285431119</c:v>
                </c:pt>
                <c:pt idx="302">
                  <c:v>1.6143774069319641</c:v>
                </c:pt>
                <c:pt idx="303">
                  <c:v>1.7153934520390581</c:v>
                </c:pt>
                <c:pt idx="304">
                  <c:v>1.704736211031175</c:v>
                </c:pt>
                <c:pt idx="305">
                  <c:v>1.6272411798727588</c:v>
                </c:pt>
                <c:pt idx="306">
                  <c:v>1.6716505423629435</c:v>
                </c:pt>
                <c:pt idx="307">
                  <c:v>1.6353575482406357</c:v>
                </c:pt>
                <c:pt idx="308">
                  <c:v>1.7014600807704254</c:v>
                </c:pt>
                <c:pt idx="309">
                  <c:v>1.7903901967107387</c:v>
                </c:pt>
                <c:pt idx="310">
                  <c:v>1.8623946037099495</c:v>
                </c:pt>
                <c:pt idx="311">
                  <c:v>1.7528337531486147</c:v>
                </c:pt>
                <c:pt idx="312">
                  <c:v>1.9304141208418195</c:v>
                </c:pt>
                <c:pt idx="313">
                  <c:v>1.8359592215013905</c:v>
                </c:pt>
                <c:pt idx="314">
                  <c:v>1.485110990795885</c:v>
                </c:pt>
                <c:pt idx="315">
                  <c:v>1.4579488531505405</c:v>
                </c:pt>
                <c:pt idx="316">
                  <c:v>1.4121951219512194</c:v>
                </c:pt>
                <c:pt idx="317">
                  <c:v>1.4760440686651293</c:v>
                </c:pt>
                <c:pt idx="318">
                  <c:v>1.6004211634640695</c:v>
                </c:pt>
                <c:pt idx="319">
                  <c:v>1.6034831915755365</c:v>
                </c:pt>
                <c:pt idx="320">
                  <c:v>1.4297772988505748</c:v>
                </c:pt>
                <c:pt idx="321">
                  <c:v>1.4980606488011283</c:v>
                </c:pt>
                <c:pt idx="322">
                  <c:v>1.3907982261640799</c:v>
                </c:pt>
                <c:pt idx="323">
                  <c:v>1.4381107491856677</c:v>
                </c:pt>
                <c:pt idx="324">
                  <c:v>1.3677130044843051</c:v>
                </c:pt>
                <c:pt idx="325">
                  <c:v>1.4647959183673469</c:v>
                </c:pt>
                <c:pt idx="326">
                  <c:v>1.310136391816491</c:v>
                </c:pt>
                <c:pt idx="327">
                  <c:v>1.2467972316300986</c:v>
                </c:pt>
                <c:pt idx="328">
                  <c:v>1.2421887144411627</c:v>
                </c:pt>
                <c:pt idx="329">
                  <c:v>1.2554723502304148</c:v>
                </c:pt>
                <c:pt idx="330">
                  <c:v>1.1889400921658986</c:v>
                </c:pt>
                <c:pt idx="331">
                  <c:v>1.2110417258018733</c:v>
                </c:pt>
                <c:pt idx="332">
                  <c:v>1.2445414847161571</c:v>
                </c:pt>
                <c:pt idx="333">
                  <c:v>1.1933793103448276</c:v>
                </c:pt>
                <c:pt idx="334">
                  <c:v>1.312442877660269</c:v>
                </c:pt>
                <c:pt idx="335">
                  <c:v>1.4531349357751495</c:v>
                </c:pt>
                <c:pt idx="336">
                  <c:v>1.4654039427908774</c:v>
                </c:pt>
                <c:pt idx="337">
                  <c:v>1.5183219610816274</c:v>
                </c:pt>
                <c:pt idx="338">
                  <c:v>1.3853641374457606</c:v>
                </c:pt>
                <c:pt idx="339">
                  <c:v>1.4017225106182161</c:v>
                </c:pt>
                <c:pt idx="340">
                  <c:v>1.2536813922356091</c:v>
                </c:pt>
                <c:pt idx="341">
                  <c:v>1.2201492537313432</c:v>
                </c:pt>
                <c:pt idx="342">
                  <c:v>1.2669774984796269</c:v>
                </c:pt>
                <c:pt idx="343">
                  <c:v>1.2771181867242309</c:v>
                </c:pt>
                <c:pt idx="344">
                  <c:v>1.2283213276192213</c:v>
                </c:pt>
                <c:pt idx="345">
                  <c:v>1.3117156728038839</c:v>
                </c:pt>
                <c:pt idx="346">
                  <c:v>1.3463067393916981</c:v>
                </c:pt>
                <c:pt idx="347">
                  <c:v>1.2286087524493794</c:v>
                </c:pt>
                <c:pt idx="348">
                  <c:v>1.3016014234875444</c:v>
                </c:pt>
                <c:pt idx="349">
                  <c:v>1.2976890330427731</c:v>
                </c:pt>
                <c:pt idx="350">
                  <c:v>1.2767387492694331</c:v>
                </c:pt>
                <c:pt idx="351">
                  <c:v>1.2692783113055053</c:v>
                </c:pt>
                <c:pt idx="352">
                  <c:v>1.3316528272044286</c:v>
                </c:pt>
                <c:pt idx="353">
                  <c:v>1.1434247871333965</c:v>
                </c:pt>
                <c:pt idx="354">
                  <c:v>1.1540728067674175</c:v>
                </c:pt>
                <c:pt idx="355">
                  <c:v>1.1919792765998272</c:v>
                </c:pt>
                <c:pt idx="356">
                  <c:v>1.2262945858307948</c:v>
                </c:pt>
                <c:pt idx="357">
                  <c:v>1.2051051949346894</c:v>
                </c:pt>
                <c:pt idx="358">
                  <c:v>1.1931240327216448</c:v>
                </c:pt>
                <c:pt idx="359">
                  <c:v>1.1727339105038073</c:v>
                </c:pt>
                <c:pt idx="360">
                  <c:v>1.3128497632371932</c:v>
                </c:pt>
                <c:pt idx="361">
                  <c:v>1.2337008885558292</c:v>
                </c:pt>
                <c:pt idx="362">
                  <c:v>1.2612707066470958</c:v>
                </c:pt>
                <c:pt idx="363">
                  <c:v>1.2204185409739878</c:v>
                </c:pt>
                <c:pt idx="364">
                  <c:v>1.1586021505376343</c:v>
                </c:pt>
                <c:pt idx="365">
                  <c:v>1.1772817374816857</c:v>
                </c:pt>
                <c:pt idx="366">
                  <c:v>1.0694733038214834</c:v>
                </c:pt>
                <c:pt idx="367">
                  <c:v>1.1063884595569293</c:v>
                </c:pt>
                <c:pt idx="368">
                  <c:v>1.1023078963657262</c:v>
                </c:pt>
                <c:pt idx="369">
                  <c:v>1.0274291413847561</c:v>
                </c:pt>
                <c:pt idx="370">
                  <c:v>1.0096383411442214</c:v>
                </c:pt>
                <c:pt idx="371">
                  <c:v>1.0460964292919104</c:v>
                </c:pt>
                <c:pt idx="372">
                  <c:v>1.0340039671294985</c:v>
                </c:pt>
                <c:pt idx="373">
                  <c:v>1.0883633485058384</c:v>
                </c:pt>
                <c:pt idx="374">
                  <c:v>1.0733044733044732</c:v>
                </c:pt>
                <c:pt idx="375">
                  <c:v>1.1530505740582597</c:v>
                </c:pt>
                <c:pt idx="376">
                  <c:v>1.0752715985514745</c:v>
                </c:pt>
                <c:pt idx="377">
                  <c:v>1.112678435678689</c:v>
                </c:pt>
                <c:pt idx="378">
                  <c:v>1.1127281904601665</c:v>
                </c:pt>
                <c:pt idx="379">
                  <c:v>1.1639904023624956</c:v>
                </c:pt>
                <c:pt idx="380">
                  <c:v>1.1770714097032668</c:v>
                </c:pt>
                <c:pt idx="381">
                  <c:v>1.2097633394463365</c:v>
                </c:pt>
                <c:pt idx="382">
                  <c:v>1.2712595097210482</c:v>
                </c:pt>
                <c:pt idx="383">
                  <c:v>1.3076923076923075</c:v>
                </c:pt>
                <c:pt idx="384">
                  <c:v>1.3030026605853289</c:v>
                </c:pt>
                <c:pt idx="385">
                  <c:v>1.1316298342541438</c:v>
                </c:pt>
                <c:pt idx="386">
                  <c:v>1.0608755992934646</c:v>
                </c:pt>
                <c:pt idx="387">
                  <c:v>1.0572579579976225</c:v>
                </c:pt>
                <c:pt idx="388">
                  <c:v>1.023157228725087</c:v>
                </c:pt>
                <c:pt idx="389">
                  <c:v>1.0331121759429907</c:v>
                </c:pt>
                <c:pt idx="390">
                  <c:v>1.0163455925277292</c:v>
                </c:pt>
                <c:pt idx="391">
                  <c:v>1.0947414644856734</c:v>
                </c:pt>
                <c:pt idx="392">
                  <c:v>0.97805869577323601</c:v>
                </c:pt>
                <c:pt idx="393">
                  <c:v>0.97839128985668267</c:v>
                </c:pt>
                <c:pt idx="394">
                  <c:v>0.98228047477077118</c:v>
                </c:pt>
                <c:pt idx="395">
                  <c:v>0.88754080787409251</c:v>
                </c:pt>
                <c:pt idx="396">
                  <c:v>0.8529640176028993</c:v>
                </c:pt>
                <c:pt idx="397">
                  <c:v>0.70399806489512429</c:v>
                </c:pt>
                <c:pt idx="398">
                  <c:v>0.72358740435550328</c:v>
                </c:pt>
                <c:pt idx="399">
                  <c:v>0.7275000906158251</c:v>
                </c:pt>
                <c:pt idx="400">
                  <c:v>0.68882677611095389</c:v>
                </c:pt>
                <c:pt idx="401">
                  <c:v>0.70256011363252047</c:v>
                </c:pt>
                <c:pt idx="402">
                  <c:v>0.78636087158753443</c:v>
                </c:pt>
                <c:pt idx="403">
                  <c:v>0.76696242171189988</c:v>
                </c:pt>
                <c:pt idx="404">
                  <c:v>0.73358905695881893</c:v>
                </c:pt>
                <c:pt idx="405">
                  <c:v>0.72587179283501468</c:v>
                </c:pt>
                <c:pt idx="406">
                  <c:v>0.74210194595446299</c:v>
                </c:pt>
                <c:pt idx="407">
                  <c:v>0.69408335302922863</c:v>
                </c:pt>
                <c:pt idx="408">
                  <c:v>0.67985492911308931</c:v>
                </c:pt>
                <c:pt idx="409">
                  <c:v>0.68239776671193608</c:v>
                </c:pt>
                <c:pt idx="410">
                  <c:v>0.59632794037447734</c:v>
                </c:pt>
                <c:pt idx="411">
                  <c:v>0.63949189869435263</c:v>
                </c:pt>
                <c:pt idx="412">
                  <c:v>0.62921005454476098</c:v>
                </c:pt>
                <c:pt idx="413">
                  <c:v>0.65917513448894194</c:v>
                </c:pt>
                <c:pt idx="414">
                  <c:v>0.65101158987198637</c:v>
                </c:pt>
                <c:pt idx="415">
                  <c:v>0.65570694297136323</c:v>
                </c:pt>
                <c:pt idx="416">
                  <c:v>0.6916803333185586</c:v>
                </c:pt>
                <c:pt idx="417">
                  <c:v>0.67468930509364611</c:v>
                </c:pt>
                <c:pt idx="418">
                  <c:v>0.71967566554180729</c:v>
                </c:pt>
                <c:pt idx="419">
                  <c:v>0.70211704973026878</c:v>
                </c:pt>
                <c:pt idx="420">
                  <c:v>0.68904045155221083</c:v>
                </c:pt>
                <c:pt idx="421">
                  <c:v>0.65195246179966049</c:v>
                </c:pt>
                <c:pt idx="422">
                  <c:v>0.67325592553497748</c:v>
                </c:pt>
                <c:pt idx="423">
                  <c:v>0.65651983023562133</c:v>
                </c:pt>
                <c:pt idx="424">
                  <c:v>0.61248797471253835</c:v>
                </c:pt>
                <c:pt idx="425">
                  <c:v>0.61917716685757918</c:v>
                </c:pt>
                <c:pt idx="426">
                  <c:v>0.6398697466164649</c:v>
                </c:pt>
                <c:pt idx="427">
                  <c:v>0.62535685154975529</c:v>
                </c:pt>
                <c:pt idx="428">
                  <c:v>0.61696406746516741</c:v>
                </c:pt>
                <c:pt idx="429">
                  <c:v>0.662506574857744</c:v>
                </c:pt>
                <c:pt idx="430">
                  <c:v>0.63144427596664143</c:v>
                </c:pt>
                <c:pt idx="431">
                  <c:v>0.74960876369327067</c:v>
                </c:pt>
                <c:pt idx="432">
                  <c:v>0.72104876480852242</c:v>
                </c:pt>
                <c:pt idx="433">
                  <c:v>0.69914835552627863</c:v>
                </c:pt>
                <c:pt idx="434">
                  <c:v>0.65008238740388125</c:v>
                </c:pt>
                <c:pt idx="435">
                  <c:v>0.65164554567807842</c:v>
                </c:pt>
                <c:pt idx="436">
                  <c:v>0.63376715450448173</c:v>
                </c:pt>
                <c:pt idx="437">
                  <c:v>0.6147769281409835</c:v>
                </c:pt>
                <c:pt idx="438">
                  <c:v>0.60309449866903286</c:v>
                </c:pt>
                <c:pt idx="439">
                  <c:v>0.61368909512761016</c:v>
                </c:pt>
                <c:pt idx="440">
                  <c:v>0.60680218033159206</c:v>
                </c:pt>
                <c:pt idx="441">
                  <c:v>0.59375190305097136</c:v>
                </c:pt>
                <c:pt idx="442">
                  <c:v>0.63066479114427243</c:v>
                </c:pt>
                <c:pt idx="443">
                  <c:v>0.65605683836589701</c:v>
                </c:pt>
                <c:pt idx="444">
                  <c:v>0.74326002128414337</c:v>
                </c:pt>
                <c:pt idx="445">
                  <c:v>0.76742627345844505</c:v>
                </c:pt>
                <c:pt idx="446">
                  <c:v>0.72048211269768159</c:v>
                </c:pt>
                <c:pt idx="447">
                  <c:v>0.73094408243673281</c:v>
                </c:pt>
                <c:pt idx="448">
                  <c:v>0.74441465594280609</c:v>
                </c:pt>
                <c:pt idx="449">
                  <c:v>0.76300268096514745</c:v>
                </c:pt>
                <c:pt idx="450">
                  <c:v>0.82201701973565089</c:v>
                </c:pt>
                <c:pt idx="451">
                  <c:v>0.83403317237035479</c:v>
                </c:pt>
                <c:pt idx="452">
                  <c:v>0.85689467969598265</c:v>
                </c:pt>
                <c:pt idx="453">
                  <c:v>0.89283105499321713</c:v>
                </c:pt>
                <c:pt idx="454">
                  <c:v>0.92633315008246297</c:v>
                </c:pt>
                <c:pt idx="455">
                  <c:v>0.96114447191805008</c:v>
                </c:pt>
                <c:pt idx="456">
                  <c:v>0.98444283646888564</c:v>
                </c:pt>
                <c:pt idx="457">
                  <c:v>0.94632665452337583</c:v>
                </c:pt>
                <c:pt idx="458">
                  <c:v>0.86408614668218864</c:v>
                </c:pt>
                <c:pt idx="459">
                  <c:v>0.92417970721857645</c:v>
                </c:pt>
                <c:pt idx="460">
                  <c:v>0.91345973343345221</c:v>
                </c:pt>
                <c:pt idx="461">
                  <c:v>0.95477288335131938</c:v>
                </c:pt>
                <c:pt idx="462">
                  <c:v>0.91351455934990811</c:v>
                </c:pt>
                <c:pt idx="463">
                  <c:v>0.86857788738183317</c:v>
                </c:pt>
                <c:pt idx="464">
                  <c:v>0.8648258610736963</c:v>
                </c:pt>
                <c:pt idx="465">
                  <c:v>0.85106171859495927</c:v>
                </c:pt>
                <c:pt idx="466">
                  <c:v>0.81490695591601159</c:v>
                </c:pt>
                <c:pt idx="467">
                  <c:v>0.82981848704228323</c:v>
                </c:pt>
                <c:pt idx="468">
                  <c:v>0.85681773204037215</c:v>
                </c:pt>
                <c:pt idx="469">
                  <c:v>0.90870315832233173</c:v>
                </c:pt>
                <c:pt idx="470">
                  <c:v>0.87135147042625838</c:v>
                </c:pt>
                <c:pt idx="471">
                  <c:v>0.86531751570132587</c:v>
                </c:pt>
                <c:pt idx="472">
                  <c:v>0.82778548312528888</c:v>
                </c:pt>
                <c:pt idx="473">
                  <c:v>0.82036723846339699</c:v>
                </c:pt>
                <c:pt idx="474">
                  <c:v>0.80007539582809761</c:v>
                </c:pt>
                <c:pt idx="475">
                  <c:v>0.81667099454687098</c:v>
                </c:pt>
                <c:pt idx="476">
                  <c:v>0.85889951558812572</c:v>
                </c:pt>
                <c:pt idx="477">
                  <c:v>0.84919670581882001</c:v>
                </c:pt>
                <c:pt idx="478">
                  <c:v>0.79705283335330057</c:v>
                </c:pt>
                <c:pt idx="479">
                  <c:v>0.78610108303249104</c:v>
                </c:pt>
                <c:pt idx="480">
                  <c:v>0.79743657505285415</c:v>
                </c:pt>
                <c:pt idx="481">
                  <c:v>0.78956675508399654</c:v>
                </c:pt>
                <c:pt idx="482">
                  <c:v>0.78213375409637087</c:v>
                </c:pt>
                <c:pt idx="483">
                  <c:v>0.82214228617106311</c:v>
                </c:pt>
                <c:pt idx="484">
                  <c:v>0.81002892960462869</c:v>
                </c:pt>
                <c:pt idx="485">
                  <c:v>0.79224973089343387</c:v>
                </c:pt>
                <c:pt idx="486">
                  <c:v>0.77776326103997917</c:v>
                </c:pt>
                <c:pt idx="487">
                  <c:v>0.75571131879543108</c:v>
                </c:pt>
                <c:pt idx="488">
                  <c:v>0.75634848287537437</c:v>
                </c:pt>
                <c:pt idx="489">
                  <c:v>0.79862500000000003</c:v>
                </c:pt>
                <c:pt idx="490">
                  <c:v>0.78411880216003937</c:v>
                </c:pt>
                <c:pt idx="491">
                  <c:v>0.75080505325736924</c:v>
                </c:pt>
                <c:pt idx="492">
                  <c:v>0.74645768025078374</c:v>
                </c:pt>
                <c:pt idx="493">
                  <c:v>0.76463949843260193</c:v>
                </c:pt>
                <c:pt idx="494">
                  <c:v>0.7492708099618578</c:v>
                </c:pt>
                <c:pt idx="495">
                  <c:v>0.76521453590192656</c:v>
                </c:pt>
                <c:pt idx="496">
                  <c:v>0.7488210474063044</c:v>
                </c:pt>
                <c:pt idx="497">
                  <c:v>0.74078435991049352</c:v>
                </c:pt>
                <c:pt idx="498">
                  <c:v>0.71972021106884287</c:v>
                </c:pt>
                <c:pt idx="499">
                  <c:v>0.74244794800818392</c:v>
                </c:pt>
                <c:pt idx="500">
                  <c:v>0.78919057377049173</c:v>
                </c:pt>
                <c:pt idx="501">
                  <c:v>0.81098191214470283</c:v>
                </c:pt>
                <c:pt idx="502">
                  <c:v>0.82315921963499061</c:v>
                </c:pt>
                <c:pt idx="503">
                  <c:v>0.8668631127779266</c:v>
                </c:pt>
                <c:pt idx="504">
                  <c:v>0.84489960921708662</c:v>
                </c:pt>
                <c:pt idx="505">
                  <c:v>0.81592641897615881</c:v>
                </c:pt>
                <c:pt idx="506">
                  <c:v>0.81884222474460844</c:v>
                </c:pt>
                <c:pt idx="507">
                  <c:v>0.82573643410852715</c:v>
                </c:pt>
                <c:pt idx="508">
                  <c:v>0.79924048034486284</c:v>
                </c:pt>
                <c:pt idx="509">
                  <c:v>0.80459648379580595</c:v>
                </c:pt>
                <c:pt idx="510">
                  <c:v>0.78125944584382867</c:v>
                </c:pt>
                <c:pt idx="511">
                  <c:v>0.81236886801878327</c:v>
                </c:pt>
                <c:pt idx="512">
                  <c:v>0.81036536934074654</c:v>
                </c:pt>
                <c:pt idx="513">
                  <c:v>0.79058504455637357</c:v>
                </c:pt>
                <c:pt idx="514">
                  <c:v>0.82586732748760971</c:v>
                </c:pt>
                <c:pt idx="515">
                  <c:v>0.82398353062274832</c:v>
                </c:pt>
                <c:pt idx="516">
                  <c:v>0.85118364792991974</c:v>
                </c:pt>
                <c:pt idx="517">
                  <c:v>0.79604328341895281</c:v>
                </c:pt>
                <c:pt idx="518">
                  <c:v>0.81413442835530581</c:v>
                </c:pt>
                <c:pt idx="519">
                  <c:v>0.8283902638576397</c:v>
                </c:pt>
                <c:pt idx="520">
                  <c:v>0.86963860206513099</c:v>
                </c:pt>
                <c:pt idx="521">
                  <c:v>0.85722921914357675</c:v>
                </c:pt>
                <c:pt idx="522">
                  <c:v>0.78495332235035697</c:v>
                </c:pt>
                <c:pt idx="523">
                  <c:v>0.74433797909407662</c:v>
                </c:pt>
                <c:pt idx="524">
                  <c:v>0.77709205020920502</c:v>
                </c:pt>
                <c:pt idx="525">
                  <c:v>0.791835429545939</c:v>
                </c:pt>
                <c:pt idx="526">
                  <c:v>0.80401812093756153</c:v>
                </c:pt>
                <c:pt idx="527">
                  <c:v>0.80933023615950461</c:v>
                </c:pt>
                <c:pt idx="528">
                  <c:v>0.79117199391171988</c:v>
                </c:pt>
                <c:pt idx="529">
                  <c:v>0.76622463331324098</c:v>
                </c:pt>
                <c:pt idx="530">
                  <c:v>0.74016155758077873</c:v>
                </c:pt>
                <c:pt idx="531">
                  <c:v>0.7604809533943393</c:v>
                </c:pt>
                <c:pt idx="532">
                  <c:v>0.76472454266680767</c:v>
                </c:pt>
                <c:pt idx="533">
                  <c:v>0.77488097936975742</c:v>
                </c:pt>
                <c:pt idx="534">
                  <c:v>0.79590608067429258</c:v>
                </c:pt>
                <c:pt idx="535">
                  <c:v>0.78377287405812712</c:v>
                </c:pt>
                <c:pt idx="536">
                  <c:v>0.77513392300984174</c:v>
                </c:pt>
                <c:pt idx="537">
                  <c:v>0.78334369173399621</c:v>
                </c:pt>
                <c:pt idx="538">
                  <c:v>0.80603920613661273</c:v>
                </c:pt>
                <c:pt idx="539">
                  <c:v>0.78182029524584451</c:v>
                </c:pt>
                <c:pt idx="540">
                  <c:v>0.80195712954333642</c:v>
                </c:pt>
                <c:pt idx="541">
                  <c:v>0.85806236821662407</c:v>
                </c:pt>
                <c:pt idx="542">
                  <c:v>0.80710611545056199</c:v>
                </c:pt>
                <c:pt idx="543">
                  <c:v>0.82407322654462245</c:v>
                </c:pt>
                <c:pt idx="544">
                  <c:v>0.78580504628789261</c:v>
                </c:pt>
                <c:pt idx="545">
                  <c:v>0.77332020674378532</c:v>
                </c:pt>
                <c:pt idx="546">
                  <c:v>0.71539281905439023</c:v>
                </c:pt>
                <c:pt idx="547">
                  <c:v>0.67062392824165673</c:v>
                </c:pt>
                <c:pt idx="548">
                  <c:v>0.68414418956390211</c:v>
                </c:pt>
                <c:pt idx="549">
                  <c:v>0.74302632517657141</c:v>
                </c:pt>
                <c:pt idx="550">
                  <c:v>0.7208008898776419</c:v>
                </c:pt>
                <c:pt idx="551">
                  <c:v>0.79541393686718276</c:v>
                </c:pt>
                <c:pt idx="552">
                  <c:v>0.74903384471249557</c:v>
                </c:pt>
                <c:pt idx="553">
                  <c:v>0.77648022946117601</c:v>
                </c:pt>
                <c:pt idx="554">
                  <c:v>0.7865897153232605</c:v>
                </c:pt>
                <c:pt idx="555">
                  <c:v>0.72175048987589818</c:v>
                </c:pt>
                <c:pt idx="556">
                  <c:v>0.75892911469425017</c:v>
                </c:pt>
                <c:pt idx="557">
                  <c:v>0.72330311739995579</c:v>
                </c:pt>
                <c:pt idx="558">
                  <c:v>0.70453718306441826</c:v>
                </c:pt>
                <c:pt idx="559">
                  <c:v>0.70012476606363072</c:v>
                </c:pt>
                <c:pt idx="560">
                  <c:v>0.67441116231438814</c:v>
                </c:pt>
                <c:pt idx="561">
                  <c:v>0.67790143084260734</c:v>
                </c:pt>
                <c:pt idx="562">
                  <c:v>0.69191841742064097</c:v>
                </c:pt>
                <c:pt idx="563">
                  <c:v>0.69286523216308038</c:v>
                </c:pt>
                <c:pt idx="564">
                  <c:v>0.72796688788981656</c:v>
                </c:pt>
                <c:pt idx="565">
                  <c:v>0.74948024948024949</c:v>
                </c:pt>
                <c:pt idx="566">
                  <c:v>0.72186155080603986</c:v>
                </c:pt>
                <c:pt idx="567">
                  <c:v>0.667545355869127</c:v>
                </c:pt>
                <c:pt idx="568">
                  <c:v>0.68591239415961058</c:v>
                </c:pt>
                <c:pt idx="569">
                  <c:v>0.71070198861640088</c:v>
                </c:pt>
                <c:pt idx="570">
                  <c:v>0.69993851199016188</c:v>
                </c:pt>
                <c:pt idx="571">
                  <c:v>0.72228370548792387</c:v>
                </c:pt>
                <c:pt idx="572">
                  <c:v>0.69278747262955342</c:v>
                </c:pt>
                <c:pt idx="573">
                  <c:v>0.69324932493249325</c:v>
                </c:pt>
                <c:pt idx="574">
                  <c:v>0.68487197556964985</c:v>
                </c:pt>
                <c:pt idx="575">
                  <c:v>0.67946444947117446</c:v>
                </c:pt>
                <c:pt idx="576">
                  <c:v>0.71795661819078138</c:v>
                </c:pt>
                <c:pt idx="577">
                  <c:v>0.70714329212593641</c:v>
                </c:pt>
                <c:pt idx="578">
                  <c:v>0.67010431484115696</c:v>
                </c:pt>
                <c:pt idx="579">
                  <c:v>0.66444833625218913</c:v>
                </c:pt>
                <c:pt idx="580">
                  <c:v>0.69770347453593529</c:v>
                </c:pt>
                <c:pt idx="581">
                  <c:v>0.69587290210834385</c:v>
                </c:pt>
                <c:pt idx="582">
                  <c:v>0.70690731596571887</c:v>
                </c:pt>
                <c:pt idx="583">
                  <c:v>0.69854072698328462</c:v>
                </c:pt>
                <c:pt idx="584">
                  <c:v>0.71993518659172606</c:v>
                </c:pt>
                <c:pt idx="585">
                  <c:v>0.70696742911352373</c:v>
                </c:pt>
                <c:pt idx="586">
                  <c:v>0.71665182546749773</c:v>
                </c:pt>
                <c:pt idx="587">
                  <c:v>0.75162481152186345</c:v>
                </c:pt>
                <c:pt idx="588">
                  <c:v>0.84083064246743122</c:v>
                </c:pt>
                <c:pt idx="589">
                  <c:v>0.8741827618905027</c:v>
                </c:pt>
                <c:pt idx="590">
                  <c:v>0.87745694022289766</c:v>
                </c:pt>
                <c:pt idx="591">
                  <c:v>0.91385507246376807</c:v>
                </c:pt>
                <c:pt idx="592">
                  <c:v>0.89146914371129615</c:v>
                </c:pt>
                <c:pt idx="593">
                  <c:v>0.83591365628988401</c:v>
                </c:pt>
                <c:pt idx="594">
                  <c:v>0.89688302982906931</c:v>
                </c:pt>
                <c:pt idx="595">
                  <c:v>0.88873965832169344</c:v>
                </c:pt>
                <c:pt idx="596">
                  <c:v>0.91726357313401852</c:v>
                </c:pt>
                <c:pt idx="597">
                  <c:v>0.91780887568292924</c:v>
                </c:pt>
                <c:pt idx="598">
                  <c:v>0.87827538962151053</c:v>
                </c:pt>
                <c:pt idx="599">
                  <c:v>0.95477235562440843</c:v>
                </c:pt>
                <c:pt idx="600">
                  <c:v>0.94051014587238191</c:v>
                </c:pt>
                <c:pt idx="601">
                  <c:v>0.93623575315740848</c:v>
                </c:pt>
                <c:pt idx="602">
                  <c:v>0.91615789155534055</c:v>
                </c:pt>
                <c:pt idx="603">
                  <c:v>0.89850519930675909</c:v>
                </c:pt>
                <c:pt idx="604">
                  <c:v>0.91194740656382656</c:v>
                </c:pt>
                <c:pt idx="605">
                  <c:v>0.95938375350140037</c:v>
                </c:pt>
                <c:pt idx="606">
                  <c:v>0.8856138981065782</c:v>
                </c:pt>
                <c:pt idx="607">
                  <c:v>0.8702129838214212</c:v>
                </c:pt>
                <c:pt idx="608">
                  <c:v>0.88945925741340648</c:v>
                </c:pt>
                <c:pt idx="609">
                  <c:v>0.90321789463357194</c:v>
                </c:pt>
                <c:pt idx="610">
                  <c:v>0.9060157601383817</c:v>
                </c:pt>
                <c:pt idx="611">
                  <c:v>0.8961822195896828</c:v>
                </c:pt>
                <c:pt idx="612">
                  <c:v>0.90199627362257118</c:v>
                </c:pt>
                <c:pt idx="613">
                  <c:v>0.91511355535186878</c:v>
                </c:pt>
                <c:pt idx="614">
                  <c:v>0.97213349487829059</c:v>
                </c:pt>
                <c:pt idx="615">
                  <c:v>0.96069287141905402</c:v>
                </c:pt>
                <c:pt idx="616">
                  <c:v>0.93976381859680447</c:v>
                </c:pt>
                <c:pt idx="617">
                  <c:v>0.88085703884757394</c:v>
                </c:pt>
                <c:pt idx="618">
                  <c:v>0.84815483870967745</c:v>
                </c:pt>
                <c:pt idx="619">
                  <c:v>0.90262209273616112</c:v>
                </c:pt>
                <c:pt idx="620">
                  <c:v>0.91911797329074063</c:v>
                </c:pt>
                <c:pt idx="621">
                  <c:v>0.92537626294386455</c:v>
                </c:pt>
                <c:pt idx="622">
                  <c:v>0.85825801150369752</c:v>
                </c:pt>
                <c:pt idx="623">
                  <c:v>0.89601178248905078</c:v>
                </c:pt>
                <c:pt idx="624">
                  <c:v>0.87471366289810104</c:v>
                </c:pt>
                <c:pt idx="625">
                  <c:v>0.8939983888292159</c:v>
                </c:pt>
                <c:pt idx="626">
                  <c:v>0.89880140143831833</c:v>
                </c:pt>
                <c:pt idx="627">
                  <c:v>0.87777069047998724</c:v>
                </c:pt>
                <c:pt idx="628">
                  <c:v>0.83943887775551096</c:v>
                </c:pt>
                <c:pt idx="629">
                  <c:v>0.85227607697814456</c:v>
                </c:pt>
                <c:pt idx="630">
                  <c:v>0.85445247179154149</c:v>
                </c:pt>
                <c:pt idx="631">
                  <c:v>0.86691510322967524</c:v>
                </c:pt>
                <c:pt idx="632">
                  <c:v>0.87206860343017156</c:v>
                </c:pt>
                <c:pt idx="633">
                  <c:v>0.84399402602944307</c:v>
                </c:pt>
                <c:pt idx="634">
                  <c:v>0.84771551152196034</c:v>
                </c:pt>
                <c:pt idx="635">
                  <c:v>0.85789473684210527</c:v>
                </c:pt>
                <c:pt idx="636">
                  <c:v>0.83469431842730613</c:v>
                </c:pt>
                <c:pt idx="637">
                  <c:v>0.82521528525296017</c:v>
                </c:pt>
                <c:pt idx="638">
                  <c:v>0.82890083805648418</c:v>
                </c:pt>
                <c:pt idx="639">
                  <c:v>0.82677556177240319</c:v>
                </c:pt>
                <c:pt idx="640">
                  <c:v>0.86394722801571511</c:v>
                </c:pt>
                <c:pt idx="641">
                  <c:v>0.87225938312894824</c:v>
                </c:pt>
                <c:pt idx="642">
                  <c:v>0.86152793809584882</c:v>
                </c:pt>
                <c:pt idx="643">
                  <c:v>0.83850808451542513</c:v>
                </c:pt>
                <c:pt idx="644">
                  <c:v>0.82509743540393599</c:v>
                </c:pt>
                <c:pt idx="645">
                  <c:v>0.80659455232633914</c:v>
                </c:pt>
                <c:pt idx="646">
                  <c:v>0.85442682452577468</c:v>
                </c:pt>
                <c:pt idx="647">
                  <c:v>0.8771402240869185</c:v>
                </c:pt>
                <c:pt idx="648">
                  <c:v>0.84872070137770628</c:v>
                </c:pt>
                <c:pt idx="649">
                  <c:v>0.85234147434461116</c:v>
                </c:pt>
                <c:pt idx="650">
                  <c:v>0.84654603201136702</c:v>
                </c:pt>
                <c:pt idx="651">
                  <c:v>0.81516903914590744</c:v>
                </c:pt>
                <c:pt idx="652">
                  <c:v>0.81021757883638468</c:v>
                </c:pt>
                <c:pt idx="653">
                  <c:v>0.7707322276145272</c:v>
                </c:pt>
                <c:pt idx="654">
                  <c:v>0.81618953603158939</c:v>
                </c:pt>
                <c:pt idx="655">
                  <c:v>0.81765188086346663</c:v>
                </c:pt>
                <c:pt idx="656">
                  <c:v>0.78690187431091507</c:v>
                </c:pt>
                <c:pt idx="657">
                  <c:v>0.85465861248398312</c:v>
                </c:pt>
                <c:pt idx="658">
                  <c:v>0.87766457385615992</c:v>
                </c:pt>
                <c:pt idx="659">
                  <c:v>0.87580532212885165</c:v>
                </c:pt>
                <c:pt idx="660">
                  <c:v>0.87793173584186113</c:v>
                </c:pt>
                <c:pt idx="661">
                  <c:v>0.84612629392170202</c:v>
                </c:pt>
                <c:pt idx="662">
                  <c:v>0.85956268431273819</c:v>
                </c:pt>
                <c:pt idx="663">
                  <c:v>0.823480821721017</c:v>
                </c:pt>
                <c:pt idx="664">
                  <c:v>0.8214589289853953</c:v>
                </c:pt>
                <c:pt idx="665">
                  <c:v>0.80987975300617487</c:v>
                </c:pt>
                <c:pt idx="666">
                  <c:v>0.77957835116425422</c:v>
                </c:pt>
                <c:pt idx="667">
                  <c:v>0.82412708652528022</c:v>
                </c:pt>
                <c:pt idx="668">
                  <c:v>0.83117052211275555</c:v>
                </c:pt>
                <c:pt idx="669">
                  <c:v>0.80889389248522381</c:v>
                </c:pt>
                <c:pt idx="670">
                  <c:v>0.8323885109599396</c:v>
                </c:pt>
                <c:pt idx="671">
                  <c:v>0.81458648785060206</c:v>
                </c:pt>
                <c:pt idx="672">
                  <c:v>0.8349836171821553</c:v>
                </c:pt>
                <c:pt idx="673">
                  <c:v>0.86925423728813545</c:v>
                </c:pt>
                <c:pt idx="674">
                  <c:v>0.83676922112914331</c:v>
                </c:pt>
                <c:pt idx="675">
                  <c:v>0.82376100046317735</c:v>
                </c:pt>
                <c:pt idx="676">
                  <c:v>0.8199231154938994</c:v>
                </c:pt>
                <c:pt idx="677">
                  <c:v>0.81370549891358857</c:v>
                </c:pt>
                <c:pt idx="678">
                  <c:v>0.83289735272575072</c:v>
                </c:pt>
                <c:pt idx="679">
                  <c:v>0.80883990630160141</c:v>
                </c:pt>
                <c:pt idx="680">
                  <c:v>0.7815492089582905</c:v>
                </c:pt>
                <c:pt idx="681">
                  <c:v>0.7988721093069906</c:v>
                </c:pt>
                <c:pt idx="682">
                  <c:v>0.7848660893711864</c:v>
                </c:pt>
                <c:pt idx="683">
                  <c:v>0.77839388886734662</c:v>
                </c:pt>
                <c:pt idx="684">
                  <c:v>0.76351698769924448</c:v>
                </c:pt>
                <c:pt idx="685">
                  <c:v>0.77192842625433389</c:v>
                </c:pt>
                <c:pt idx="686">
                  <c:v>0.78409901405496119</c:v>
                </c:pt>
                <c:pt idx="687">
                  <c:v>0.75830013280212483</c:v>
                </c:pt>
                <c:pt idx="688">
                  <c:v>0.7997469655635947</c:v>
                </c:pt>
                <c:pt idx="689">
                  <c:v>0.80455803723787489</c:v>
                </c:pt>
                <c:pt idx="690">
                  <c:v>0.80351796407185616</c:v>
                </c:pt>
                <c:pt idx="691">
                  <c:v>0.80468414267296939</c:v>
                </c:pt>
                <c:pt idx="692">
                  <c:v>0.85764666985048299</c:v>
                </c:pt>
                <c:pt idx="693">
                  <c:v>0.86941993617420688</c:v>
                </c:pt>
                <c:pt idx="694">
                  <c:v>0.88972538897253883</c:v>
                </c:pt>
                <c:pt idx="695">
                  <c:v>0.90484307259050645</c:v>
                </c:pt>
                <c:pt idx="696">
                  <c:v>0.90523709769567695</c:v>
                </c:pt>
                <c:pt idx="697">
                  <c:v>0.89985145805644606</c:v>
                </c:pt>
                <c:pt idx="698">
                  <c:v>0.95805970750574121</c:v>
                </c:pt>
                <c:pt idx="699">
                  <c:v>0.95001753087381668</c:v>
                </c:pt>
                <c:pt idx="700">
                  <c:v>0.94701665297587945</c:v>
                </c:pt>
                <c:pt idx="701">
                  <c:v>0.93297697368421051</c:v>
                </c:pt>
                <c:pt idx="702">
                  <c:v>0.93357145630314087</c:v>
                </c:pt>
                <c:pt idx="703">
                  <c:v>0.91341056351855487</c:v>
                </c:pt>
                <c:pt idx="704">
                  <c:v>0.89243411311815224</c:v>
                </c:pt>
                <c:pt idx="705">
                  <c:v>0.92052429414327019</c:v>
                </c:pt>
                <c:pt idx="706">
                  <c:v>0.90363692881566682</c:v>
                </c:pt>
                <c:pt idx="707">
                  <c:v>0.91046917409848771</c:v>
                </c:pt>
                <c:pt idx="708">
                  <c:v>0.92285758925083972</c:v>
                </c:pt>
                <c:pt idx="709">
                  <c:v>0.88922883815799791</c:v>
                </c:pt>
                <c:pt idx="710">
                  <c:v>0.91338124714386615</c:v>
                </c:pt>
                <c:pt idx="711">
                  <c:v>0.89787418655097606</c:v>
                </c:pt>
                <c:pt idx="712">
                  <c:v>0.91927756815194817</c:v>
                </c:pt>
                <c:pt idx="713">
                  <c:v>0.91836820435257549</c:v>
                </c:pt>
                <c:pt idx="714">
                  <c:v>0.93841409691629951</c:v>
                </c:pt>
                <c:pt idx="715">
                  <c:v>0.95789663895916155</c:v>
                </c:pt>
                <c:pt idx="716">
                  <c:v>0.93464637421665175</c:v>
                </c:pt>
                <c:pt idx="717">
                  <c:v>0.89279503689429907</c:v>
                </c:pt>
                <c:pt idx="718">
                  <c:v>0.88445017182130581</c:v>
                </c:pt>
                <c:pt idx="719">
                  <c:v>0.89437203016696465</c:v>
                </c:pt>
                <c:pt idx="720">
                  <c:v>0.85265234005834734</c:v>
                </c:pt>
                <c:pt idx="721">
                  <c:v>0.84592598443856393</c:v>
                </c:pt>
                <c:pt idx="722">
                  <c:v>0.90417882236923197</c:v>
                </c:pt>
                <c:pt idx="723">
                  <c:v>0.87368972746331242</c:v>
                </c:pt>
                <c:pt idx="724">
                  <c:v>0.87668286169936582</c:v>
                </c:pt>
                <c:pt idx="725">
                  <c:v>0.85489753713103966</c:v>
                </c:pt>
                <c:pt idx="726">
                  <c:v>0.90123407163243163</c:v>
                </c:pt>
                <c:pt idx="727">
                  <c:v>0.90215104044891292</c:v>
                </c:pt>
                <c:pt idx="728">
                  <c:v>0.89500860585197928</c:v>
                </c:pt>
                <c:pt idx="729">
                  <c:v>0.8720263739557188</c:v>
                </c:pt>
                <c:pt idx="730">
                  <c:v>0.83584379358437944</c:v>
                </c:pt>
                <c:pt idx="731">
                  <c:v>0.83342050209205021</c:v>
                </c:pt>
                <c:pt idx="732">
                  <c:v>0.81589336810460367</c:v>
                </c:pt>
                <c:pt idx="733">
                  <c:v>0.79501951310165386</c:v>
                </c:pt>
                <c:pt idx="734">
                  <c:v>0.79719924539254094</c:v>
                </c:pt>
                <c:pt idx="735">
                  <c:v>0.8132385992894946</c:v>
                </c:pt>
                <c:pt idx="736">
                  <c:v>0.78563063993938143</c:v>
                </c:pt>
                <c:pt idx="737">
                  <c:v>0.7638056543084476</c:v>
                </c:pt>
                <c:pt idx="738">
                  <c:v>0.73970361816782138</c:v>
                </c:pt>
                <c:pt idx="739">
                  <c:v>0.73222000919258468</c:v>
                </c:pt>
                <c:pt idx="740">
                  <c:v>0.72782377291543465</c:v>
                </c:pt>
                <c:pt idx="741">
                  <c:v>0.77551348915073082</c:v>
                </c:pt>
                <c:pt idx="742">
                  <c:v>0.7543735300750668</c:v>
                </c:pt>
                <c:pt idx="743">
                  <c:v>0.79795226381224649</c:v>
                </c:pt>
                <c:pt idx="744">
                  <c:v>0.64421059642345735</c:v>
                </c:pt>
                <c:pt idx="745">
                  <c:v>0.64758210153167006</c:v>
                </c:pt>
                <c:pt idx="746">
                  <c:v>0.65587839933822767</c:v>
                </c:pt>
                <c:pt idx="747">
                  <c:v>0.67423259077354858</c:v>
                </c:pt>
                <c:pt idx="748">
                  <c:v>0.69988379872530726</c:v>
                </c:pt>
                <c:pt idx="749">
                  <c:v>0.70751968928687026</c:v>
                </c:pt>
                <c:pt idx="750">
                  <c:v>0.67310248338579926</c:v>
                </c:pt>
                <c:pt idx="751">
                  <c:v>0.68410437009764691</c:v>
                </c:pt>
                <c:pt idx="752">
                  <c:v>0.7028218694885362</c:v>
                </c:pt>
                <c:pt idx="753">
                  <c:v>0.6950099563111124</c:v>
                </c:pt>
                <c:pt idx="754">
                  <c:v>0.66980908336297873</c:v>
                </c:pt>
                <c:pt idx="755">
                  <c:v>0.67311236667975949</c:v>
                </c:pt>
                <c:pt idx="756">
                  <c:v>0.68757626178591236</c:v>
                </c:pt>
                <c:pt idx="757">
                  <c:v>0.86042837723648913</c:v>
                </c:pt>
                <c:pt idx="758">
                  <c:v>0.86488381059198771</c:v>
                </c:pt>
                <c:pt idx="759">
                  <c:v>0.87008948623155857</c:v>
                </c:pt>
                <c:pt idx="760">
                  <c:v>0.86967540357576811</c:v>
                </c:pt>
                <c:pt idx="761">
                  <c:v>0.90858716344846335</c:v>
                </c:pt>
                <c:pt idx="762">
                  <c:v>0.8490453250817539</c:v>
                </c:pt>
                <c:pt idx="763">
                  <c:v>0.84741975527575808</c:v>
                </c:pt>
                <c:pt idx="764">
                  <c:v>0.72062761793586494</c:v>
                </c:pt>
                <c:pt idx="765">
                  <c:v>0.69815775472200048</c:v>
                </c:pt>
                <c:pt idx="766">
                  <c:v>0.6678895476432245</c:v>
                </c:pt>
                <c:pt idx="767">
                  <c:v>0.70596022412413018</c:v>
                </c:pt>
                <c:pt idx="768">
                  <c:v>0.67031598459176878</c:v>
                </c:pt>
                <c:pt idx="769">
                  <c:v>0.68000111897501891</c:v>
                </c:pt>
                <c:pt idx="770">
                  <c:v>0.70173146030708922</c:v>
                </c:pt>
                <c:pt idx="771">
                  <c:v>0.67746356048336864</c:v>
                </c:pt>
                <c:pt idx="772">
                  <c:v>0.65128220709771512</c:v>
                </c:pt>
                <c:pt idx="773">
                  <c:v>0.6353573220769253</c:v>
                </c:pt>
                <c:pt idx="774">
                  <c:v>0.65678202191543367</c:v>
                </c:pt>
                <c:pt idx="775">
                  <c:v>0.63799213238401764</c:v>
                </c:pt>
                <c:pt idx="776">
                  <c:v>0.64719978091195407</c:v>
                </c:pt>
                <c:pt idx="777">
                  <c:v>0.65038429206196713</c:v>
                </c:pt>
                <c:pt idx="778">
                  <c:v>0.69309225776541494</c:v>
                </c:pt>
                <c:pt idx="779">
                  <c:v>0.70698438783894813</c:v>
                </c:pt>
                <c:pt idx="780">
                  <c:v>0.68839383081476868</c:v>
                </c:pt>
                <c:pt idx="781">
                  <c:v>0.66769541037707014</c:v>
                </c:pt>
                <c:pt idx="782">
                  <c:v>0.67703077699293646</c:v>
                </c:pt>
                <c:pt idx="783">
                  <c:v>0.81114525711944274</c:v>
                </c:pt>
                <c:pt idx="784">
                  <c:v>0.80981153215157464</c:v>
                </c:pt>
                <c:pt idx="785">
                  <c:v>0.81037421868658166</c:v>
                </c:pt>
                <c:pt idx="786">
                  <c:v>0.81444572558062922</c:v>
                </c:pt>
                <c:pt idx="787">
                  <c:v>0.76569177909997477</c:v>
                </c:pt>
                <c:pt idx="788">
                  <c:v>0.78657937806873968</c:v>
                </c:pt>
                <c:pt idx="789">
                  <c:v>0.77075243272876792</c:v>
                </c:pt>
                <c:pt idx="790">
                  <c:v>0.87828686189341942</c:v>
                </c:pt>
                <c:pt idx="791">
                  <c:v>0.92824556183675488</c:v>
                </c:pt>
                <c:pt idx="792">
                  <c:v>0.92305758109127478</c:v>
                </c:pt>
                <c:pt idx="793">
                  <c:v>0.82536155942150502</c:v>
                </c:pt>
                <c:pt idx="794">
                  <c:v>0.81705092830753401</c:v>
                </c:pt>
                <c:pt idx="795">
                  <c:v>0.89062801932367153</c:v>
                </c:pt>
                <c:pt idx="796">
                  <c:v>0.74855299364266059</c:v>
                </c:pt>
                <c:pt idx="797">
                  <c:v>0.78142806267806275</c:v>
                </c:pt>
                <c:pt idx="798">
                  <c:v>0.81049326927650667</c:v>
                </c:pt>
                <c:pt idx="799">
                  <c:v>0.81153530002739971</c:v>
                </c:pt>
                <c:pt idx="800">
                  <c:v>0.83419011544011545</c:v>
                </c:pt>
                <c:pt idx="801">
                  <c:v>0.75060789601662325</c:v>
                </c:pt>
                <c:pt idx="802">
                  <c:v>0.69830410483715555</c:v>
                </c:pt>
                <c:pt idx="803">
                  <c:v>0.68068696009872487</c:v>
                </c:pt>
                <c:pt idx="804">
                  <c:v>0.73044255699597671</c:v>
                </c:pt>
                <c:pt idx="805">
                  <c:v>0.80809720840098465</c:v>
                </c:pt>
                <c:pt idx="806">
                  <c:v>0.76797905651660592</c:v>
                </c:pt>
                <c:pt idx="807">
                  <c:v>0.78112397213638507</c:v>
                </c:pt>
                <c:pt idx="808">
                  <c:v>0.69582181759063566</c:v>
                </c:pt>
                <c:pt idx="809">
                  <c:v>0.71913766668215406</c:v>
                </c:pt>
                <c:pt idx="810">
                  <c:v>0.74935553168635871</c:v>
                </c:pt>
                <c:pt idx="811">
                  <c:v>0.71552094522019327</c:v>
                </c:pt>
                <c:pt idx="812">
                  <c:v>0.72262731143907133</c:v>
                </c:pt>
                <c:pt idx="813">
                  <c:v>0.81792441927655146</c:v>
                </c:pt>
                <c:pt idx="814">
                  <c:v>0.79146822348543044</c:v>
                </c:pt>
                <c:pt idx="815">
                  <c:v>0.76036114434896107</c:v>
                </c:pt>
                <c:pt idx="816">
                  <c:v>0.78506486873020731</c:v>
                </c:pt>
                <c:pt idx="817">
                  <c:v>0.77923519321965495</c:v>
                </c:pt>
                <c:pt idx="818">
                  <c:v>0.73606628450310718</c:v>
                </c:pt>
                <c:pt idx="819">
                  <c:v>0.69051454562683601</c:v>
                </c:pt>
                <c:pt idx="820">
                  <c:v>0.66948130277442697</c:v>
                </c:pt>
                <c:pt idx="821">
                  <c:v>0.64919334317268051</c:v>
                </c:pt>
                <c:pt idx="822">
                  <c:v>0.70308137731361808</c:v>
                </c:pt>
                <c:pt idx="823">
                  <c:v>0.677212223472066</c:v>
                </c:pt>
                <c:pt idx="824">
                  <c:v>0.71528857688719061</c:v>
                </c:pt>
                <c:pt idx="825">
                  <c:v>0.71491544102064175</c:v>
                </c:pt>
                <c:pt idx="826">
                  <c:v>0.71701527713480073</c:v>
                </c:pt>
                <c:pt idx="827">
                  <c:v>0.71378486055776902</c:v>
                </c:pt>
                <c:pt idx="828">
                  <c:v>0.70640653215042792</c:v>
                </c:pt>
                <c:pt idx="829">
                  <c:v>0.72492076069730593</c:v>
                </c:pt>
                <c:pt idx="830">
                  <c:v>0.710750162022035</c:v>
                </c:pt>
                <c:pt idx="831">
                  <c:v>0.70712401055408969</c:v>
                </c:pt>
                <c:pt idx="832">
                  <c:v>0.73811945938090406</c:v>
                </c:pt>
                <c:pt idx="833">
                  <c:v>0.77860004713645992</c:v>
                </c:pt>
                <c:pt idx="834">
                  <c:v>0.7948907265209687</c:v>
                </c:pt>
                <c:pt idx="835">
                  <c:v>0.81080929711565386</c:v>
                </c:pt>
                <c:pt idx="836">
                  <c:v>0.82372574531877574</c:v>
                </c:pt>
                <c:pt idx="837">
                  <c:v>0.85287198026051536</c:v>
                </c:pt>
                <c:pt idx="838">
                  <c:v>0.87790371451015603</c:v>
                </c:pt>
                <c:pt idx="839">
                  <c:v>0.88171769787828724</c:v>
                </c:pt>
                <c:pt idx="840">
                  <c:v>0.88075420417869887</c:v>
                </c:pt>
                <c:pt idx="841">
                  <c:v>0.87682466786944391</c:v>
                </c:pt>
                <c:pt idx="842">
                  <c:v>0.86012052855642185</c:v>
                </c:pt>
                <c:pt idx="843">
                  <c:v>0.88203192737287706</c:v>
                </c:pt>
                <c:pt idx="844">
                  <c:v>0.9121711754975721</c:v>
                </c:pt>
                <c:pt idx="845">
                  <c:v>0.95629692238850506</c:v>
                </c:pt>
                <c:pt idx="846">
                  <c:v>0.92956091008311637</c:v>
                </c:pt>
                <c:pt idx="847">
                  <c:v>0.91234959893048129</c:v>
                </c:pt>
                <c:pt idx="848">
                  <c:v>1.0991497467825118</c:v>
                </c:pt>
                <c:pt idx="849">
                  <c:v>1.0655896607431341</c:v>
                </c:pt>
                <c:pt idx="850">
                  <c:v>1.0323156579182289</c:v>
                </c:pt>
                <c:pt idx="851">
                  <c:v>1.0005219206680582</c:v>
                </c:pt>
                <c:pt idx="852">
                  <c:v>1.0082890817251651</c:v>
                </c:pt>
                <c:pt idx="853">
                  <c:v>0.98914992826398851</c:v>
                </c:pt>
                <c:pt idx="854">
                  <c:v>1.0700508433540472</c:v>
                </c:pt>
                <c:pt idx="855">
                  <c:v>1.1485654303708888</c:v>
                </c:pt>
                <c:pt idx="856">
                  <c:v>1.1246513249651324</c:v>
                </c:pt>
                <c:pt idx="857">
                  <c:v>1.1320024444897128</c:v>
                </c:pt>
                <c:pt idx="858">
                  <c:v>1.1224678568125059</c:v>
                </c:pt>
                <c:pt idx="859">
                  <c:v>1.1809840076902909</c:v>
                </c:pt>
                <c:pt idx="860">
                  <c:v>1.0650371394023148</c:v>
                </c:pt>
                <c:pt idx="861">
                  <c:v>1.0715937312665926</c:v>
                </c:pt>
                <c:pt idx="862">
                  <c:v>1.0072208683094139</c:v>
                </c:pt>
                <c:pt idx="863">
                  <c:v>1.0396768402154397</c:v>
                </c:pt>
                <c:pt idx="864">
                  <c:v>1.01698606271777</c:v>
                </c:pt>
                <c:pt idx="865">
                  <c:v>0.99327515811384182</c:v>
                </c:pt>
                <c:pt idx="866">
                  <c:v>0.97697680434595158</c:v>
                </c:pt>
                <c:pt idx="867">
                  <c:v>0.9483189081225033</c:v>
                </c:pt>
                <c:pt idx="868">
                  <c:v>1.0044752945474473</c:v>
                </c:pt>
                <c:pt idx="869">
                  <c:v>0.99324150911113007</c:v>
                </c:pt>
                <c:pt idx="870">
                  <c:v>0.9764342597107103</c:v>
                </c:pt>
                <c:pt idx="871">
                  <c:v>1.041398684113255</c:v>
                </c:pt>
                <c:pt idx="872">
                  <c:v>1.0268696820420957</c:v>
                </c:pt>
                <c:pt idx="873">
                  <c:v>1.1320100354191265</c:v>
                </c:pt>
                <c:pt idx="874">
                  <c:v>1.1198230800160838</c:v>
                </c:pt>
                <c:pt idx="875">
                  <c:v>0.67479491232031308</c:v>
                </c:pt>
                <c:pt idx="876">
                  <c:v>0.66071670965114704</c:v>
                </c:pt>
                <c:pt idx="877">
                  <c:v>0.63777601956412289</c:v>
                </c:pt>
                <c:pt idx="878">
                  <c:v>0.6492982864231992</c:v>
                </c:pt>
                <c:pt idx="879">
                  <c:v>0.65091883044416332</c:v>
                </c:pt>
                <c:pt idx="880">
                  <c:v>0.66539951226509819</c:v>
                </c:pt>
                <c:pt idx="881">
                  <c:v>0.67591149890931757</c:v>
                </c:pt>
                <c:pt idx="882">
                  <c:v>0.71026346834447496</c:v>
                </c:pt>
                <c:pt idx="883">
                  <c:v>0.69068696883852698</c:v>
                </c:pt>
                <c:pt idx="884">
                  <c:v>0.69793520825916699</c:v>
                </c:pt>
                <c:pt idx="885">
                  <c:v>0.68255223037831747</c:v>
                </c:pt>
                <c:pt idx="886">
                  <c:v>0.72047654504839909</c:v>
                </c:pt>
                <c:pt idx="887">
                  <c:v>0.69854851031321619</c:v>
                </c:pt>
                <c:pt idx="888">
                  <c:v>1.1551562792438705</c:v>
                </c:pt>
                <c:pt idx="889">
                  <c:v>1.0992435158501439</c:v>
                </c:pt>
                <c:pt idx="890">
                  <c:v>1.0837881219903691</c:v>
                </c:pt>
                <c:pt idx="891">
                  <c:v>1.1422713496166876</c:v>
                </c:pt>
                <c:pt idx="892">
                  <c:v>1.112469806763285</c:v>
                </c:pt>
                <c:pt idx="893">
                  <c:v>1.1067234481868629</c:v>
                </c:pt>
                <c:pt idx="894">
                  <c:v>1.0755297738842191</c:v>
                </c:pt>
                <c:pt idx="895">
                  <c:v>1.0508852020933082</c:v>
                </c:pt>
                <c:pt idx="896">
                  <c:v>1.027843137254902</c:v>
                </c:pt>
                <c:pt idx="897">
                  <c:v>1.0207873066880899</c:v>
                </c:pt>
                <c:pt idx="898">
                  <c:v>0.98635854626896069</c:v>
                </c:pt>
                <c:pt idx="899">
                  <c:v>0.95480286355379851</c:v>
                </c:pt>
                <c:pt idx="900">
                  <c:v>0.93481857284658665</c:v>
                </c:pt>
                <c:pt idx="901">
                  <c:v>1.0639572749772046</c:v>
                </c:pt>
                <c:pt idx="902">
                  <c:v>1.0454749103942651</c:v>
                </c:pt>
                <c:pt idx="903">
                  <c:v>1.0474572781552398</c:v>
                </c:pt>
                <c:pt idx="904">
                  <c:v>1.0115887850467289</c:v>
                </c:pt>
                <c:pt idx="905">
                  <c:v>0.96226757369614502</c:v>
                </c:pt>
                <c:pt idx="906">
                  <c:v>0.94435625365527609</c:v>
                </c:pt>
                <c:pt idx="907">
                  <c:v>0.96460259643224056</c:v>
                </c:pt>
                <c:pt idx="908">
                  <c:v>0.97426177174780537</c:v>
                </c:pt>
                <c:pt idx="909">
                  <c:v>0.96782405050402198</c:v>
                </c:pt>
                <c:pt idx="910">
                  <c:v>1.0075204125483455</c:v>
                </c:pt>
                <c:pt idx="911">
                  <c:v>0.98545493152139296</c:v>
                </c:pt>
                <c:pt idx="912">
                  <c:v>1.0520675743822492</c:v>
                </c:pt>
                <c:pt idx="913">
                  <c:v>1.0614996849401388</c:v>
                </c:pt>
                <c:pt idx="914">
                  <c:v>1.0194971090493479</c:v>
                </c:pt>
                <c:pt idx="915">
                  <c:v>1.0536518771331058</c:v>
                </c:pt>
                <c:pt idx="916">
                  <c:v>1.0485449394797837</c:v>
                </c:pt>
                <c:pt idx="917">
                  <c:v>1.0246531219028741</c:v>
                </c:pt>
                <c:pt idx="918">
                  <c:v>1.0059541984732825</c:v>
                </c:pt>
                <c:pt idx="919">
                  <c:v>0.96782020176222705</c:v>
                </c:pt>
                <c:pt idx="920">
                  <c:v>0.98205347332438031</c:v>
                </c:pt>
                <c:pt idx="921">
                  <c:v>0.98636633076467095</c:v>
                </c:pt>
                <c:pt idx="922">
                  <c:v>0.99124040229263544</c:v>
                </c:pt>
                <c:pt idx="923">
                  <c:v>0.97524584604950826</c:v>
                </c:pt>
                <c:pt idx="924">
                  <c:v>0.95471698113207537</c:v>
                </c:pt>
                <c:pt idx="925">
                  <c:v>0.97356030423759499</c:v>
                </c:pt>
                <c:pt idx="926">
                  <c:v>0.93824701195219118</c:v>
                </c:pt>
                <c:pt idx="927">
                  <c:v>0.95674603174603179</c:v>
                </c:pt>
                <c:pt idx="928">
                  <c:v>0.95606183889340923</c:v>
                </c:pt>
                <c:pt idx="929">
                  <c:v>0.9420199501246882</c:v>
                </c:pt>
                <c:pt idx="930">
                  <c:v>0.95477608647694689</c:v>
                </c:pt>
                <c:pt idx="931">
                  <c:v>0.93185249083459132</c:v>
                </c:pt>
                <c:pt idx="932">
                  <c:v>0.92941874258600232</c:v>
                </c:pt>
                <c:pt idx="933">
                  <c:v>0.95406929895245773</c:v>
                </c:pt>
                <c:pt idx="934">
                  <c:v>0.92721893491124263</c:v>
                </c:pt>
                <c:pt idx="935">
                  <c:v>0.95171650055370993</c:v>
                </c:pt>
                <c:pt idx="936">
                  <c:v>0.96345062429057893</c:v>
                </c:pt>
                <c:pt idx="937">
                  <c:v>0.95838561271434541</c:v>
                </c:pt>
                <c:pt idx="938">
                  <c:v>0.9569146700294241</c:v>
                </c:pt>
                <c:pt idx="939">
                  <c:v>0.96149490373725932</c:v>
                </c:pt>
                <c:pt idx="940">
                  <c:v>0.93052025080494849</c:v>
                </c:pt>
                <c:pt idx="941">
                  <c:v>0.92065868263473061</c:v>
                </c:pt>
                <c:pt idx="942">
                  <c:v>0.92959183673469392</c:v>
                </c:pt>
                <c:pt idx="943">
                  <c:v>0.91758620689655179</c:v>
                </c:pt>
                <c:pt idx="944">
                  <c:v>0.94341147938561032</c:v>
                </c:pt>
                <c:pt idx="945">
                  <c:v>0.94206625321433979</c:v>
                </c:pt>
                <c:pt idx="946">
                  <c:v>0.9682675814751287</c:v>
                </c:pt>
                <c:pt idx="947">
                  <c:v>0.96552678942267756</c:v>
                </c:pt>
                <c:pt idx="948">
                  <c:v>0.96537966537966535</c:v>
                </c:pt>
                <c:pt idx="949">
                  <c:v>0.92883087400681041</c:v>
                </c:pt>
                <c:pt idx="950">
                  <c:v>0.93034482758620696</c:v>
                </c:pt>
                <c:pt idx="951">
                  <c:v>0.92151869429332101</c:v>
                </c:pt>
                <c:pt idx="952">
                  <c:v>0.90505415162454872</c:v>
                </c:pt>
                <c:pt idx="953">
                  <c:v>0.9826201256024536</c:v>
                </c:pt>
                <c:pt idx="954">
                  <c:v>0.95815773630343182</c:v>
                </c:pt>
                <c:pt idx="955">
                  <c:v>0.96685165741712908</c:v>
                </c:pt>
                <c:pt idx="956">
                  <c:v>0.94994817118317776</c:v>
                </c:pt>
                <c:pt idx="957">
                  <c:v>0.95986772884413041</c:v>
                </c:pt>
                <c:pt idx="958">
                  <c:v>0.94400235779546116</c:v>
                </c:pt>
                <c:pt idx="959">
                  <c:v>0.9640062597809077</c:v>
                </c:pt>
                <c:pt idx="960">
                  <c:v>0.94850683784538092</c:v>
                </c:pt>
                <c:pt idx="961">
                  <c:v>0.96283543101401092</c:v>
                </c:pt>
                <c:pt idx="962">
                  <c:v>0.96108310866252489</c:v>
                </c:pt>
                <c:pt idx="963">
                  <c:v>0.97086508292245632</c:v>
                </c:pt>
                <c:pt idx="964">
                  <c:v>0.99383317104836089</c:v>
                </c:pt>
                <c:pt idx="965">
                  <c:v>0.95850573353824331</c:v>
                </c:pt>
                <c:pt idx="966">
                  <c:v>0.93064931876764456</c:v>
                </c:pt>
                <c:pt idx="967">
                  <c:v>0.90732731990609161</c:v>
                </c:pt>
                <c:pt idx="968">
                  <c:v>0.88980396705718601</c:v>
                </c:pt>
                <c:pt idx="969">
                  <c:v>0.8682145886344359</c:v>
                </c:pt>
                <c:pt idx="970">
                  <c:v>0.82664314071460077</c:v>
                </c:pt>
                <c:pt idx="971">
                  <c:v>0.78926068502615743</c:v>
                </c:pt>
                <c:pt idx="972">
                  <c:v>0.82319094987322006</c:v>
                </c:pt>
                <c:pt idx="973">
                  <c:v>0.84705337501447264</c:v>
                </c:pt>
                <c:pt idx="974">
                  <c:v>0.82503431923124926</c:v>
                </c:pt>
                <c:pt idx="975">
                  <c:v>0.85392725980334083</c:v>
                </c:pt>
                <c:pt idx="976">
                  <c:v>0.83412437629305103</c:v>
                </c:pt>
                <c:pt idx="977">
                  <c:v>0.84849981479194969</c:v>
                </c:pt>
                <c:pt idx="978">
                  <c:v>0.83593179049939104</c:v>
                </c:pt>
                <c:pt idx="979">
                  <c:v>0.80626545754328105</c:v>
                </c:pt>
                <c:pt idx="980">
                  <c:v>0.810466377440347</c:v>
                </c:pt>
                <c:pt idx="981">
                  <c:v>0.84573601303639323</c:v>
                </c:pt>
                <c:pt idx="982">
                  <c:v>0.86252834467120187</c:v>
                </c:pt>
                <c:pt idx="983">
                  <c:v>0.81839080459770119</c:v>
                </c:pt>
                <c:pt idx="984">
                  <c:v>0.81526315789473691</c:v>
                </c:pt>
                <c:pt idx="985">
                  <c:v>0.83061002178649235</c:v>
                </c:pt>
                <c:pt idx="986">
                  <c:v>0.81598513011152418</c:v>
                </c:pt>
                <c:pt idx="987">
                  <c:v>0.82490586336740168</c:v>
                </c:pt>
                <c:pt idx="988">
                  <c:v>0.82001102535832404</c:v>
                </c:pt>
                <c:pt idx="989">
                  <c:v>0.8368464275937586</c:v>
                </c:pt>
                <c:pt idx="990">
                  <c:v>0.85925329035723874</c:v>
                </c:pt>
                <c:pt idx="991">
                  <c:v>0.86984924623115578</c:v>
                </c:pt>
                <c:pt idx="992">
                  <c:v>0.87804122113745542</c:v>
                </c:pt>
                <c:pt idx="993">
                  <c:v>0.90885028949545077</c:v>
                </c:pt>
                <c:pt idx="994">
                  <c:v>0.90420998806885966</c:v>
                </c:pt>
                <c:pt idx="995">
                  <c:v>0.9122246510845804</c:v>
                </c:pt>
                <c:pt idx="996">
                  <c:v>0.88413889373582266</c:v>
                </c:pt>
                <c:pt idx="997">
                  <c:v>0.86193902021240154</c:v>
                </c:pt>
                <c:pt idx="998">
                  <c:v>0.90471560525036465</c:v>
                </c:pt>
                <c:pt idx="999">
                  <c:v>0.89933104911078487</c:v>
                </c:pt>
                <c:pt idx="1000">
                  <c:v>0.92703255228809567</c:v>
                </c:pt>
                <c:pt idx="1001">
                  <c:v>0.87806472703497873</c:v>
                </c:pt>
                <c:pt idx="1002">
                  <c:v>0.85902548985607774</c:v>
                </c:pt>
                <c:pt idx="1003">
                  <c:v>0.87057580559957748</c:v>
                </c:pt>
                <c:pt idx="1004">
                  <c:v>0.83954470350651733</c:v>
                </c:pt>
                <c:pt idx="1005">
                  <c:v>0.79934400926104576</c:v>
                </c:pt>
                <c:pt idx="1006">
                  <c:v>0.83984512495600139</c:v>
                </c:pt>
                <c:pt idx="1007">
                  <c:v>0.81553755522827687</c:v>
                </c:pt>
                <c:pt idx="1008">
                  <c:v>0.82831272853909099</c:v>
                </c:pt>
                <c:pt idx="1009">
                  <c:v>0.84850839030453706</c:v>
                </c:pt>
                <c:pt idx="1010">
                  <c:v>0.82943777637397353</c:v>
                </c:pt>
                <c:pt idx="1011">
                  <c:v>0.83140067134574314</c:v>
                </c:pt>
                <c:pt idx="1012">
                  <c:v>0.84395898350423526</c:v>
                </c:pt>
                <c:pt idx="1013">
                  <c:v>0.84418254077017951</c:v>
                </c:pt>
                <c:pt idx="1014">
                  <c:v>0.8680099284567091</c:v>
                </c:pt>
                <c:pt idx="1015">
                  <c:v>0.88371788148925012</c:v>
                </c:pt>
                <c:pt idx="1016">
                  <c:v>0.93775100401606426</c:v>
                </c:pt>
                <c:pt idx="1017">
                  <c:v>0.9401536595228468</c:v>
                </c:pt>
                <c:pt idx="1018">
                  <c:v>0.92802960222016662</c:v>
                </c:pt>
                <c:pt idx="1019">
                  <c:v>0.95870736086175934</c:v>
                </c:pt>
                <c:pt idx="1020">
                  <c:v>0.97084212545559179</c:v>
                </c:pt>
                <c:pt idx="1021">
                  <c:v>0.93380486035545884</c:v>
                </c:pt>
                <c:pt idx="1022">
                  <c:v>0.95993383569196833</c:v>
                </c:pt>
                <c:pt idx="1023">
                  <c:v>0.94577238672850517</c:v>
                </c:pt>
                <c:pt idx="1024">
                  <c:v>0.88598876200833798</c:v>
                </c:pt>
                <c:pt idx="1025">
                  <c:v>0.8805357142857142</c:v>
                </c:pt>
                <c:pt idx="1026">
                  <c:v>0.89445774888812868</c:v>
                </c:pt>
                <c:pt idx="1027">
                  <c:v>0.86126418152350082</c:v>
                </c:pt>
                <c:pt idx="1028">
                  <c:v>0.87421383647798745</c:v>
                </c:pt>
                <c:pt idx="1029">
                  <c:v>0.85865902964959573</c:v>
                </c:pt>
                <c:pt idx="1030">
                  <c:v>0.86322617033276916</c:v>
                </c:pt>
                <c:pt idx="1031">
                  <c:v>0.86047666335650452</c:v>
                </c:pt>
                <c:pt idx="1032">
                  <c:v>0.82493483927019995</c:v>
                </c:pt>
                <c:pt idx="1033">
                  <c:v>0.80057595392368608</c:v>
                </c:pt>
                <c:pt idx="1034">
                  <c:v>0.82749590834697229</c:v>
                </c:pt>
                <c:pt idx="1035">
                  <c:v>0.82782782782782771</c:v>
                </c:pt>
                <c:pt idx="1036">
                  <c:v>0.84202898550724625</c:v>
                </c:pt>
                <c:pt idx="1037">
                  <c:v>0.81100726895119424</c:v>
                </c:pt>
                <c:pt idx="1038">
                  <c:v>0.76946008612123218</c:v>
                </c:pt>
                <c:pt idx="1039">
                  <c:v>0.78240740740740744</c:v>
                </c:pt>
                <c:pt idx="1040">
                  <c:v>0.77444633730834755</c:v>
                </c:pt>
                <c:pt idx="1041">
                  <c:v>0.8086376404494382</c:v>
                </c:pt>
                <c:pt idx="1042">
                  <c:v>0.8269602162997296</c:v>
                </c:pt>
                <c:pt idx="1043">
                  <c:v>0.8070106341079164</c:v>
                </c:pt>
                <c:pt idx="1044">
                  <c:v>0.82729148246389628</c:v>
                </c:pt>
                <c:pt idx="1045">
                  <c:v>0.82611207394569608</c:v>
                </c:pt>
                <c:pt idx="1046">
                  <c:v>0.82971938775510201</c:v>
                </c:pt>
                <c:pt idx="1047">
                  <c:v>0.78761388820487566</c:v>
                </c:pt>
                <c:pt idx="1048">
                  <c:v>0.78474216506430261</c:v>
                </c:pt>
                <c:pt idx="1049">
                  <c:v>0.77101378553129196</c:v>
                </c:pt>
                <c:pt idx="1050">
                  <c:v>0.75310715485387969</c:v>
                </c:pt>
                <c:pt idx="1051">
                  <c:v>0.76928289102202152</c:v>
                </c:pt>
                <c:pt idx="1052">
                  <c:v>0.7817713581905722</c:v>
                </c:pt>
                <c:pt idx="1053">
                  <c:v>0.77384370015948967</c:v>
                </c:pt>
                <c:pt idx="1054">
                  <c:v>0.72574626865671643</c:v>
                </c:pt>
                <c:pt idx="1055">
                  <c:v>0.71173944166070147</c:v>
                </c:pt>
                <c:pt idx="1056">
                  <c:v>0.74346069327284325</c:v>
                </c:pt>
                <c:pt idx="1057">
                  <c:v>0.8104628422425032</c:v>
                </c:pt>
                <c:pt idx="1058">
                  <c:v>0.78167900823695813</c:v>
                </c:pt>
                <c:pt idx="1059">
                  <c:v>0.84256418537057975</c:v>
                </c:pt>
                <c:pt idx="1060">
                  <c:v>0.84119273596891109</c:v>
                </c:pt>
                <c:pt idx="1061">
                  <c:v>0.8604470056849155</c:v>
                </c:pt>
                <c:pt idx="1062">
                  <c:v>0.75820379965457685</c:v>
                </c:pt>
                <c:pt idx="1063">
                  <c:v>0.75982377602501239</c:v>
                </c:pt>
                <c:pt idx="1064">
                  <c:v>0.75579299691040158</c:v>
                </c:pt>
                <c:pt idx="1065">
                  <c:v>0.75029565805034637</c:v>
                </c:pt>
                <c:pt idx="1066">
                  <c:v>0.74510522458381323</c:v>
                </c:pt>
                <c:pt idx="1067">
                  <c:v>0.69715775102395428</c:v>
                </c:pt>
                <c:pt idx="1068">
                  <c:v>0.71376025084418715</c:v>
                </c:pt>
                <c:pt idx="1069">
                  <c:v>0.72726108941944578</c:v>
                </c:pt>
                <c:pt idx="1070">
                  <c:v>0.71711928816387072</c:v>
                </c:pt>
                <c:pt idx="1071">
                  <c:v>0.76516511127063891</c:v>
                </c:pt>
                <c:pt idx="1072">
                  <c:v>0.75</c:v>
                </c:pt>
                <c:pt idx="1073">
                  <c:v>0.7965360541884593</c:v>
                </c:pt>
                <c:pt idx="1074">
                  <c:v>0.84844672408787369</c:v>
                </c:pt>
                <c:pt idx="1075">
                  <c:v>0.84883401920438961</c:v>
                </c:pt>
                <c:pt idx="1076">
                  <c:v>0.83902393765076999</c:v>
                </c:pt>
                <c:pt idx="1077">
                  <c:v>0.8113140311804008</c:v>
                </c:pt>
                <c:pt idx="1078">
                  <c:v>0.87287306864854286</c:v>
                </c:pt>
                <c:pt idx="1079">
                  <c:v>0.86017841655309135</c:v>
                </c:pt>
                <c:pt idx="1080">
                  <c:v>0.82989289774427089</c:v>
                </c:pt>
                <c:pt idx="1081">
                  <c:v>0.85295176385889127</c:v>
                </c:pt>
                <c:pt idx="1082">
                  <c:v>0.85723156825110081</c:v>
                </c:pt>
                <c:pt idx="1083">
                  <c:v>0.7102765167148164</c:v>
                </c:pt>
                <c:pt idx="1084">
                  <c:v>0.70494505494505488</c:v>
                </c:pt>
                <c:pt idx="1085">
                  <c:v>0.73476635514018684</c:v>
                </c:pt>
                <c:pt idx="1086">
                  <c:v>0.73642098784428378</c:v>
                </c:pt>
                <c:pt idx="1087">
                  <c:v>0.70501123892635198</c:v>
                </c:pt>
                <c:pt idx="1088">
                  <c:v>0.70895978486737554</c:v>
                </c:pt>
                <c:pt idx="1089">
                  <c:v>0.70407859481988688</c:v>
                </c:pt>
                <c:pt idx="1090">
                  <c:v>0.68095309456016784</c:v>
                </c:pt>
                <c:pt idx="1091">
                  <c:v>0.73607612650433807</c:v>
                </c:pt>
                <c:pt idx="1092">
                  <c:v>0.78906817851431887</c:v>
                </c:pt>
                <c:pt idx="1093">
                  <c:v>0.79594854354576372</c:v>
                </c:pt>
                <c:pt idx="1094">
                  <c:v>0.81529951430113323</c:v>
                </c:pt>
                <c:pt idx="1095">
                  <c:v>0.88870008496176722</c:v>
                </c:pt>
                <c:pt idx="1096">
                  <c:v>0.8123789318328567</c:v>
                </c:pt>
                <c:pt idx="1097">
                  <c:v>0.76990185387131949</c:v>
                </c:pt>
                <c:pt idx="1098">
                  <c:v>0.71886061014663738</c:v>
                </c:pt>
                <c:pt idx="1099">
                  <c:v>0.72163883628851788</c:v>
                </c:pt>
                <c:pt idx="1100">
                  <c:v>0.69156816390858955</c:v>
                </c:pt>
                <c:pt idx="1101">
                  <c:v>0.7270261105459479</c:v>
                </c:pt>
                <c:pt idx="1102">
                  <c:v>0.74044641006150225</c:v>
                </c:pt>
                <c:pt idx="1103">
                  <c:v>0.75931787352238223</c:v>
                </c:pt>
                <c:pt idx="1104">
                  <c:v>0.74183006535947704</c:v>
                </c:pt>
                <c:pt idx="1105">
                  <c:v>0.78861506421381466</c:v>
                </c:pt>
                <c:pt idx="1106">
                  <c:v>0.74002589874822722</c:v>
                </c:pt>
                <c:pt idx="1107">
                  <c:v>0.77008487385187774</c:v>
                </c:pt>
                <c:pt idx="1108">
                  <c:v>0.76512868073266871</c:v>
                </c:pt>
                <c:pt idx="1109">
                  <c:v>0.93031358885017412</c:v>
                </c:pt>
                <c:pt idx="1110">
                  <c:v>0.9071682044002839</c:v>
                </c:pt>
                <c:pt idx="1111">
                  <c:v>0.91126537906385319</c:v>
                </c:pt>
                <c:pt idx="1112">
                  <c:v>0.93811512078735459</c:v>
                </c:pt>
                <c:pt idx="1113">
                  <c:v>0.89407091363836988</c:v>
                </c:pt>
                <c:pt idx="1114">
                  <c:v>0.87722833669198563</c:v>
                </c:pt>
                <c:pt idx="1115">
                  <c:v>0.81342148760330579</c:v>
                </c:pt>
                <c:pt idx="1116">
                  <c:v>0.84793750000000001</c:v>
                </c:pt>
                <c:pt idx="1117">
                  <c:v>0.78775761304214087</c:v>
                </c:pt>
                <c:pt idx="1118">
                  <c:v>0.7668907927556663</c:v>
                </c:pt>
                <c:pt idx="1119">
                  <c:v>0.76637589214908808</c:v>
                </c:pt>
                <c:pt idx="1120">
                  <c:v>0.76399902700072975</c:v>
                </c:pt>
                <c:pt idx="1121">
                  <c:v>0.80961779147010693</c:v>
                </c:pt>
                <c:pt idx="1122">
                  <c:v>0.77727156385973895</c:v>
                </c:pt>
                <c:pt idx="1123">
                  <c:v>0.81947958077340088</c:v>
                </c:pt>
                <c:pt idx="1124">
                  <c:v>0.79756097560975614</c:v>
                </c:pt>
                <c:pt idx="1125">
                  <c:v>0.75512915913681311</c:v>
                </c:pt>
                <c:pt idx="1126">
                  <c:v>0.7692425479787669</c:v>
                </c:pt>
                <c:pt idx="1127">
                  <c:v>0.76356160050608879</c:v>
                </c:pt>
                <c:pt idx="1128">
                  <c:v>0.76998150811588251</c:v>
                </c:pt>
                <c:pt idx="1129">
                  <c:v>0.73921409763013968</c:v>
                </c:pt>
                <c:pt idx="1130">
                  <c:v>0.76299495291118158</c:v>
                </c:pt>
                <c:pt idx="1131">
                  <c:v>0.77005920783993465</c:v>
                </c:pt>
                <c:pt idx="1132">
                  <c:v>0.7605912831453826</c:v>
                </c:pt>
                <c:pt idx="1133">
                  <c:v>0.78732902735562316</c:v>
                </c:pt>
                <c:pt idx="1134">
                  <c:v>0.80295481131666735</c:v>
                </c:pt>
                <c:pt idx="1135">
                  <c:v>0.82311002362470465</c:v>
                </c:pt>
                <c:pt idx="1136">
                  <c:v>0.92820512820512813</c:v>
                </c:pt>
                <c:pt idx="1137">
                  <c:v>0.93116517911725161</c:v>
                </c:pt>
                <c:pt idx="1138">
                  <c:v>0.92382746786891867</c:v>
                </c:pt>
                <c:pt idx="1139">
                  <c:v>0.86650873935591255</c:v>
                </c:pt>
                <c:pt idx="1140">
                  <c:v>0.86609408549677924</c:v>
                </c:pt>
                <c:pt idx="1141">
                  <c:v>0.86877421140011069</c:v>
                </c:pt>
                <c:pt idx="1142">
                  <c:v>0.90808932268559595</c:v>
                </c:pt>
                <c:pt idx="1143">
                  <c:v>0.89889705882352933</c:v>
                </c:pt>
                <c:pt idx="1144">
                  <c:v>0.85131239569109396</c:v>
                </c:pt>
                <c:pt idx="1145">
                  <c:v>0.86095138525875592</c:v>
                </c:pt>
                <c:pt idx="1146">
                  <c:v>0.83907964097449783</c:v>
                </c:pt>
                <c:pt idx="1147">
                  <c:v>0.82910333286849824</c:v>
                </c:pt>
                <c:pt idx="1148">
                  <c:v>0.81711614527148513</c:v>
                </c:pt>
                <c:pt idx="1149">
                  <c:v>0.8350357862552984</c:v>
                </c:pt>
                <c:pt idx="1150">
                  <c:v>0.87616214206024545</c:v>
                </c:pt>
                <c:pt idx="1151">
                  <c:v>0.89682891322235581</c:v>
                </c:pt>
                <c:pt idx="1152">
                  <c:v>0.88033635187580861</c:v>
                </c:pt>
                <c:pt idx="1153">
                  <c:v>0.87352959482168413</c:v>
                </c:pt>
                <c:pt idx="1154">
                  <c:v>0.89268644012309295</c:v>
                </c:pt>
                <c:pt idx="1155">
                  <c:v>0.88397689267254476</c:v>
                </c:pt>
                <c:pt idx="1156">
                  <c:v>0.88438711240310075</c:v>
                </c:pt>
                <c:pt idx="1157">
                  <c:v>0.86319280566362644</c:v>
                </c:pt>
                <c:pt idx="1158">
                  <c:v>0.82337975361542581</c:v>
                </c:pt>
                <c:pt idx="1159">
                  <c:v>0.80598232494901423</c:v>
                </c:pt>
                <c:pt idx="1160">
                  <c:v>0.80668989547038317</c:v>
                </c:pt>
                <c:pt idx="1161">
                  <c:v>0.82300378869111446</c:v>
                </c:pt>
                <c:pt idx="1162">
                  <c:v>0.82591918456498004</c:v>
                </c:pt>
                <c:pt idx="1163">
                  <c:v>0.83046107331821617</c:v>
                </c:pt>
                <c:pt idx="1164">
                  <c:v>0.82276410675786193</c:v>
                </c:pt>
                <c:pt idx="1165">
                  <c:v>0.82992964961409743</c:v>
                </c:pt>
                <c:pt idx="1166">
                  <c:v>0.8258541214750541</c:v>
                </c:pt>
                <c:pt idx="1167">
                  <c:v>0.83995732195252071</c:v>
                </c:pt>
                <c:pt idx="1168">
                  <c:v>0.84284312351044433</c:v>
                </c:pt>
                <c:pt idx="1169">
                  <c:v>0.87319410135489184</c:v>
                </c:pt>
                <c:pt idx="1170">
                  <c:v>0.89336290735369395</c:v>
                </c:pt>
                <c:pt idx="1171">
                  <c:v>0.88295804309087977</c:v>
                </c:pt>
                <c:pt idx="1172">
                  <c:v>0.87787194935157775</c:v>
                </c:pt>
                <c:pt idx="1173">
                  <c:v>0.8926840017628912</c:v>
                </c:pt>
                <c:pt idx="1174">
                  <c:v>0.92082598318978937</c:v>
                </c:pt>
                <c:pt idx="1175">
                  <c:v>0.88165243966698281</c:v>
                </c:pt>
                <c:pt idx="1176">
                  <c:v>0.90350216531726601</c:v>
                </c:pt>
                <c:pt idx="1177">
                  <c:v>0.97170073060205309</c:v>
                </c:pt>
                <c:pt idx="1178">
                  <c:v>0.95478965203735844</c:v>
                </c:pt>
                <c:pt idx="1179">
                  <c:v>0.90255160253085787</c:v>
                </c:pt>
                <c:pt idx="1180">
                  <c:v>0.90719546742209634</c:v>
                </c:pt>
                <c:pt idx="1181">
                  <c:v>0.92371802291931937</c:v>
                </c:pt>
                <c:pt idx="1182">
                  <c:v>0.94163882884653172</c:v>
                </c:pt>
                <c:pt idx="1183">
                  <c:v>0.97071226387845866</c:v>
                </c:pt>
                <c:pt idx="1184">
                  <c:v>1.0180565454977428</c:v>
                </c:pt>
                <c:pt idx="1185">
                  <c:v>1.0550976138828634</c:v>
                </c:pt>
                <c:pt idx="1186">
                  <c:v>0.98419532399585818</c:v>
                </c:pt>
                <c:pt idx="1187">
                  <c:v>0.98230907408415435</c:v>
                </c:pt>
                <c:pt idx="1188">
                  <c:v>0.91934005499541693</c:v>
                </c:pt>
                <c:pt idx="1189">
                  <c:v>0.9377950746459105</c:v>
                </c:pt>
                <c:pt idx="1190">
                  <c:v>0.98658990381239919</c:v>
                </c:pt>
                <c:pt idx="1191">
                  <c:v>0.99845679012345678</c:v>
                </c:pt>
              </c:numCache>
            </c:numRef>
          </c:val>
          <c:smooth val="0"/>
          <c:extLst>
            <c:ext xmlns:c16="http://schemas.microsoft.com/office/drawing/2014/chart" uri="{C3380CC4-5D6E-409C-BE32-E72D297353CC}">
              <c16:uniqueId val="{00000000-07BB-4BDE-9693-05F1C13C491B}"/>
            </c:ext>
          </c:extLst>
        </c:ser>
        <c:dLbls>
          <c:showLegendKey val="0"/>
          <c:showVal val="0"/>
          <c:showCatName val="0"/>
          <c:showSerName val="0"/>
          <c:showPercent val="0"/>
          <c:showBubbleSize val="0"/>
        </c:dLbls>
        <c:smooth val="0"/>
        <c:axId val="446753792"/>
        <c:axId val="446808832"/>
      </c:lineChart>
      <c:dateAx>
        <c:axId val="446753792"/>
        <c:scaling>
          <c:orientation val="minMax"/>
        </c:scaling>
        <c:delete val="0"/>
        <c:axPos val="b"/>
        <c:numFmt formatCode="m/d/yyyy" sourceLinked="1"/>
        <c:majorTickMark val="out"/>
        <c:minorTickMark val="none"/>
        <c:tickLblPos val="nextTo"/>
        <c:crossAx val="446808832"/>
        <c:crosses val="autoZero"/>
        <c:auto val="1"/>
        <c:lblOffset val="100"/>
        <c:baseTimeUnit val="days"/>
      </c:dateAx>
      <c:valAx>
        <c:axId val="446808832"/>
        <c:scaling>
          <c:orientation val="minMax"/>
          <c:max val="2"/>
          <c:min val="0"/>
        </c:scaling>
        <c:delete val="0"/>
        <c:axPos val="l"/>
        <c:majorGridlines/>
        <c:numFmt formatCode="General" sourceLinked="1"/>
        <c:majorTickMark val="out"/>
        <c:minorTickMark val="none"/>
        <c:tickLblPos val="nextTo"/>
        <c:crossAx val="446753792"/>
        <c:crosses val="autoZero"/>
        <c:crossBetween val="between"/>
      </c:valAx>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SUPV/GGAL</a:t>
            </a:r>
          </a:p>
        </c:rich>
      </c:tx>
      <c:overlay val="0"/>
    </c:title>
    <c:autoTitleDeleted val="0"/>
    <c:plotArea>
      <c:layout/>
      <c:lineChart>
        <c:grouping val="standard"/>
        <c:varyColors val="0"/>
        <c:ser>
          <c:idx val="0"/>
          <c:order val="0"/>
          <c:spPr>
            <a:ln w="12700"/>
          </c:spPr>
          <c:marker>
            <c:symbol val="none"/>
          </c:marker>
          <c:trendline>
            <c:spPr>
              <a:ln>
                <a:solidFill>
                  <a:srgbClr val="FF0000"/>
                </a:solidFill>
              </a:ln>
            </c:spPr>
            <c:trendlineType val="movingAvg"/>
            <c:period val="52"/>
            <c:dispRSqr val="0"/>
            <c:dispEq val="0"/>
          </c:trendline>
          <c:cat>
            <c:numRef>
              <c:f>ROE!$A$764:$A$9330</c:f>
              <c:numCache>
                <c:formatCode>m/d/yyyy</c:formatCode>
                <c:ptCount val="8567"/>
                <c:pt idx="0">
                  <c:v>42510</c:v>
                </c:pt>
                <c:pt idx="1">
                  <c:v>42517</c:v>
                </c:pt>
                <c:pt idx="2">
                  <c:v>42524</c:v>
                </c:pt>
                <c:pt idx="3">
                  <c:v>42531</c:v>
                </c:pt>
                <c:pt idx="4">
                  <c:v>42538</c:v>
                </c:pt>
                <c:pt idx="5">
                  <c:v>42545</c:v>
                </c:pt>
                <c:pt idx="6">
                  <c:v>42552</c:v>
                </c:pt>
                <c:pt idx="7">
                  <c:v>42559</c:v>
                </c:pt>
                <c:pt idx="8">
                  <c:v>42566</c:v>
                </c:pt>
                <c:pt idx="9">
                  <c:v>42573</c:v>
                </c:pt>
                <c:pt idx="10">
                  <c:v>42580</c:v>
                </c:pt>
                <c:pt idx="11">
                  <c:v>42587</c:v>
                </c:pt>
                <c:pt idx="12">
                  <c:v>42594</c:v>
                </c:pt>
                <c:pt idx="13">
                  <c:v>42601</c:v>
                </c:pt>
                <c:pt idx="14">
                  <c:v>42608</c:v>
                </c:pt>
                <c:pt idx="15">
                  <c:v>42615</c:v>
                </c:pt>
                <c:pt idx="16">
                  <c:v>42622</c:v>
                </c:pt>
                <c:pt idx="17">
                  <c:v>42629</c:v>
                </c:pt>
                <c:pt idx="18">
                  <c:v>42636</c:v>
                </c:pt>
                <c:pt idx="19">
                  <c:v>42643</c:v>
                </c:pt>
                <c:pt idx="20">
                  <c:v>42650</c:v>
                </c:pt>
                <c:pt idx="21">
                  <c:v>42657</c:v>
                </c:pt>
                <c:pt idx="22">
                  <c:v>42664</c:v>
                </c:pt>
                <c:pt idx="23">
                  <c:v>42671</c:v>
                </c:pt>
                <c:pt idx="24">
                  <c:v>42678</c:v>
                </c:pt>
                <c:pt idx="25">
                  <c:v>42685</c:v>
                </c:pt>
                <c:pt idx="26">
                  <c:v>42692</c:v>
                </c:pt>
                <c:pt idx="27">
                  <c:v>42699</c:v>
                </c:pt>
                <c:pt idx="28">
                  <c:v>42706</c:v>
                </c:pt>
                <c:pt idx="29">
                  <c:v>42713</c:v>
                </c:pt>
                <c:pt idx="30">
                  <c:v>42720</c:v>
                </c:pt>
                <c:pt idx="31">
                  <c:v>42727</c:v>
                </c:pt>
                <c:pt idx="32">
                  <c:v>42734</c:v>
                </c:pt>
                <c:pt idx="33">
                  <c:v>42741</c:v>
                </c:pt>
                <c:pt idx="34">
                  <c:v>42748</c:v>
                </c:pt>
                <c:pt idx="35">
                  <c:v>42755</c:v>
                </c:pt>
                <c:pt idx="36">
                  <c:v>42762</c:v>
                </c:pt>
                <c:pt idx="37">
                  <c:v>42769</c:v>
                </c:pt>
                <c:pt idx="38">
                  <c:v>42776</c:v>
                </c:pt>
                <c:pt idx="39">
                  <c:v>42783</c:v>
                </c:pt>
                <c:pt idx="40">
                  <c:v>42790</c:v>
                </c:pt>
                <c:pt idx="41">
                  <c:v>42797</c:v>
                </c:pt>
                <c:pt idx="42">
                  <c:v>42804</c:v>
                </c:pt>
                <c:pt idx="43">
                  <c:v>42811</c:v>
                </c:pt>
                <c:pt idx="44">
                  <c:v>42818</c:v>
                </c:pt>
                <c:pt idx="45">
                  <c:v>42825</c:v>
                </c:pt>
                <c:pt idx="46">
                  <c:v>42832</c:v>
                </c:pt>
                <c:pt idx="47">
                  <c:v>42839</c:v>
                </c:pt>
                <c:pt idx="48">
                  <c:v>42846</c:v>
                </c:pt>
                <c:pt idx="49">
                  <c:v>42853</c:v>
                </c:pt>
                <c:pt idx="50">
                  <c:v>42860</c:v>
                </c:pt>
                <c:pt idx="51">
                  <c:v>42867</c:v>
                </c:pt>
                <c:pt idx="52">
                  <c:v>42874</c:v>
                </c:pt>
                <c:pt idx="53">
                  <c:v>42881</c:v>
                </c:pt>
                <c:pt idx="54">
                  <c:v>42888</c:v>
                </c:pt>
                <c:pt idx="55">
                  <c:v>42895</c:v>
                </c:pt>
                <c:pt idx="56">
                  <c:v>42902</c:v>
                </c:pt>
                <c:pt idx="57">
                  <c:v>42909</c:v>
                </c:pt>
                <c:pt idx="58">
                  <c:v>42916</c:v>
                </c:pt>
                <c:pt idx="59">
                  <c:v>42923</c:v>
                </c:pt>
                <c:pt idx="60">
                  <c:v>42930</c:v>
                </c:pt>
                <c:pt idx="61">
                  <c:v>42937</c:v>
                </c:pt>
                <c:pt idx="62">
                  <c:v>42944</c:v>
                </c:pt>
                <c:pt idx="63">
                  <c:v>42951</c:v>
                </c:pt>
                <c:pt idx="64">
                  <c:v>42958</c:v>
                </c:pt>
                <c:pt idx="65">
                  <c:v>42965</c:v>
                </c:pt>
                <c:pt idx="66">
                  <c:v>42972</c:v>
                </c:pt>
                <c:pt idx="67">
                  <c:v>42979</c:v>
                </c:pt>
                <c:pt idx="68">
                  <c:v>42986</c:v>
                </c:pt>
                <c:pt idx="69">
                  <c:v>42993</c:v>
                </c:pt>
                <c:pt idx="70">
                  <c:v>43000</c:v>
                </c:pt>
                <c:pt idx="71">
                  <c:v>43007</c:v>
                </c:pt>
                <c:pt idx="72">
                  <c:v>43014</c:v>
                </c:pt>
                <c:pt idx="73">
                  <c:v>43021</c:v>
                </c:pt>
                <c:pt idx="74">
                  <c:v>43028</c:v>
                </c:pt>
                <c:pt idx="75">
                  <c:v>43035</c:v>
                </c:pt>
                <c:pt idx="76">
                  <c:v>43042</c:v>
                </c:pt>
                <c:pt idx="77">
                  <c:v>43049</c:v>
                </c:pt>
                <c:pt idx="78">
                  <c:v>43056</c:v>
                </c:pt>
                <c:pt idx="79">
                  <c:v>43063</c:v>
                </c:pt>
                <c:pt idx="80">
                  <c:v>43070</c:v>
                </c:pt>
                <c:pt idx="81">
                  <c:v>43077</c:v>
                </c:pt>
                <c:pt idx="82">
                  <c:v>43084</c:v>
                </c:pt>
                <c:pt idx="83">
                  <c:v>43091</c:v>
                </c:pt>
                <c:pt idx="84">
                  <c:v>43098</c:v>
                </c:pt>
                <c:pt idx="85">
                  <c:v>43105</c:v>
                </c:pt>
                <c:pt idx="86">
                  <c:v>43112</c:v>
                </c:pt>
                <c:pt idx="87">
                  <c:v>43119</c:v>
                </c:pt>
                <c:pt idx="88">
                  <c:v>43126</c:v>
                </c:pt>
                <c:pt idx="89">
                  <c:v>43133</c:v>
                </c:pt>
                <c:pt idx="90">
                  <c:v>43140</c:v>
                </c:pt>
                <c:pt idx="91">
                  <c:v>43147</c:v>
                </c:pt>
                <c:pt idx="92">
                  <c:v>43154</c:v>
                </c:pt>
                <c:pt idx="93">
                  <c:v>43161</c:v>
                </c:pt>
                <c:pt idx="94">
                  <c:v>43168</c:v>
                </c:pt>
                <c:pt idx="95">
                  <c:v>43175</c:v>
                </c:pt>
                <c:pt idx="96">
                  <c:v>43182</c:v>
                </c:pt>
                <c:pt idx="97">
                  <c:v>43189</c:v>
                </c:pt>
                <c:pt idx="98">
                  <c:v>43196</c:v>
                </c:pt>
                <c:pt idx="99">
                  <c:v>43203</c:v>
                </c:pt>
                <c:pt idx="100">
                  <c:v>43210</c:v>
                </c:pt>
                <c:pt idx="101">
                  <c:v>43217</c:v>
                </c:pt>
                <c:pt idx="102">
                  <c:v>43224</c:v>
                </c:pt>
                <c:pt idx="103">
                  <c:v>43231</c:v>
                </c:pt>
                <c:pt idx="104">
                  <c:v>43238</c:v>
                </c:pt>
                <c:pt idx="105">
                  <c:v>43245</c:v>
                </c:pt>
                <c:pt idx="106">
                  <c:v>43252</c:v>
                </c:pt>
                <c:pt idx="107">
                  <c:v>43259</c:v>
                </c:pt>
                <c:pt idx="108">
                  <c:v>43266</c:v>
                </c:pt>
                <c:pt idx="109">
                  <c:v>43273</c:v>
                </c:pt>
                <c:pt idx="110">
                  <c:v>43280</c:v>
                </c:pt>
                <c:pt idx="111">
                  <c:v>43287</c:v>
                </c:pt>
                <c:pt idx="112">
                  <c:v>43294</c:v>
                </c:pt>
                <c:pt idx="113">
                  <c:v>43301</c:v>
                </c:pt>
                <c:pt idx="114">
                  <c:v>43308</c:v>
                </c:pt>
                <c:pt idx="115">
                  <c:v>43315</c:v>
                </c:pt>
                <c:pt idx="116">
                  <c:v>43322</c:v>
                </c:pt>
                <c:pt idx="117">
                  <c:v>43329</c:v>
                </c:pt>
                <c:pt idx="118">
                  <c:v>43336</c:v>
                </c:pt>
                <c:pt idx="119">
                  <c:v>43343</c:v>
                </c:pt>
                <c:pt idx="120">
                  <c:v>43350</c:v>
                </c:pt>
                <c:pt idx="121">
                  <c:v>43357</c:v>
                </c:pt>
                <c:pt idx="122">
                  <c:v>43364</c:v>
                </c:pt>
                <c:pt idx="123">
                  <c:v>43371</c:v>
                </c:pt>
                <c:pt idx="124">
                  <c:v>43378</c:v>
                </c:pt>
                <c:pt idx="125">
                  <c:v>43385</c:v>
                </c:pt>
                <c:pt idx="126">
                  <c:v>43392</c:v>
                </c:pt>
                <c:pt idx="127">
                  <c:v>43399</c:v>
                </c:pt>
                <c:pt idx="128">
                  <c:v>43406</c:v>
                </c:pt>
                <c:pt idx="129">
                  <c:v>43413</c:v>
                </c:pt>
                <c:pt idx="130">
                  <c:v>43420</c:v>
                </c:pt>
                <c:pt idx="131">
                  <c:v>43427</c:v>
                </c:pt>
                <c:pt idx="132">
                  <c:v>43434</c:v>
                </c:pt>
                <c:pt idx="133">
                  <c:v>43441</c:v>
                </c:pt>
                <c:pt idx="134">
                  <c:v>43448</c:v>
                </c:pt>
                <c:pt idx="135">
                  <c:v>43455</c:v>
                </c:pt>
                <c:pt idx="136">
                  <c:v>43462</c:v>
                </c:pt>
                <c:pt idx="137">
                  <c:v>43469</c:v>
                </c:pt>
                <c:pt idx="138">
                  <c:v>43476</c:v>
                </c:pt>
                <c:pt idx="139">
                  <c:v>43483</c:v>
                </c:pt>
                <c:pt idx="140">
                  <c:v>43490</c:v>
                </c:pt>
                <c:pt idx="141">
                  <c:v>43497</c:v>
                </c:pt>
                <c:pt idx="142">
                  <c:v>43504</c:v>
                </c:pt>
                <c:pt idx="143">
                  <c:v>43511</c:v>
                </c:pt>
                <c:pt idx="144">
                  <c:v>43518</c:v>
                </c:pt>
                <c:pt idx="145">
                  <c:v>43525</c:v>
                </c:pt>
                <c:pt idx="146">
                  <c:v>43532</c:v>
                </c:pt>
                <c:pt idx="147">
                  <c:v>43539</c:v>
                </c:pt>
                <c:pt idx="148">
                  <c:v>43546</c:v>
                </c:pt>
                <c:pt idx="149">
                  <c:v>43553</c:v>
                </c:pt>
                <c:pt idx="150">
                  <c:v>43560</c:v>
                </c:pt>
                <c:pt idx="151">
                  <c:v>43567</c:v>
                </c:pt>
                <c:pt idx="152">
                  <c:v>43574</c:v>
                </c:pt>
                <c:pt idx="153">
                  <c:v>43581</c:v>
                </c:pt>
                <c:pt idx="154">
                  <c:v>43588</c:v>
                </c:pt>
                <c:pt idx="155">
                  <c:v>43595</c:v>
                </c:pt>
                <c:pt idx="156">
                  <c:v>43602</c:v>
                </c:pt>
                <c:pt idx="157">
                  <c:v>43609</c:v>
                </c:pt>
                <c:pt idx="158">
                  <c:v>43616</c:v>
                </c:pt>
                <c:pt idx="159">
                  <c:v>43623</c:v>
                </c:pt>
                <c:pt idx="160">
                  <c:v>43630</c:v>
                </c:pt>
                <c:pt idx="161">
                  <c:v>43637</c:v>
                </c:pt>
                <c:pt idx="162">
                  <c:v>43644</c:v>
                </c:pt>
                <c:pt idx="163">
                  <c:v>43651</c:v>
                </c:pt>
                <c:pt idx="164">
                  <c:v>43658</c:v>
                </c:pt>
                <c:pt idx="165">
                  <c:v>43665</c:v>
                </c:pt>
                <c:pt idx="166">
                  <c:v>43672</c:v>
                </c:pt>
                <c:pt idx="167">
                  <c:v>43679</c:v>
                </c:pt>
                <c:pt idx="168">
                  <c:v>43686</c:v>
                </c:pt>
                <c:pt idx="169">
                  <c:v>43693</c:v>
                </c:pt>
                <c:pt idx="170">
                  <c:v>43700</c:v>
                </c:pt>
                <c:pt idx="171">
                  <c:v>43707</c:v>
                </c:pt>
                <c:pt idx="172">
                  <c:v>43714</c:v>
                </c:pt>
                <c:pt idx="173">
                  <c:v>43721</c:v>
                </c:pt>
                <c:pt idx="174">
                  <c:v>43728</c:v>
                </c:pt>
                <c:pt idx="175">
                  <c:v>43735</c:v>
                </c:pt>
                <c:pt idx="176">
                  <c:v>43742</c:v>
                </c:pt>
                <c:pt idx="177">
                  <c:v>43749</c:v>
                </c:pt>
                <c:pt idx="178">
                  <c:v>43756</c:v>
                </c:pt>
                <c:pt idx="179">
                  <c:v>43763</c:v>
                </c:pt>
                <c:pt idx="180">
                  <c:v>43770</c:v>
                </c:pt>
                <c:pt idx="181">
                  <c:v>43777</c:v>
                </c:pt>
                <c:pt idx="182">
                  <c:v>43784</c:v>
                </c:pt>
                <c:pt idx="183">
                  <c:v>43791</c:v>
                </c:pt>
                <c:pt idx="184">
                  <c:v>43798</c:v>
                </c:pt>
                <c:pt idx="185">
                  <c:v>43805</c:v>
                </c:pt>
                <c:pt idx="186">
                  <c:v>43812</c:v>
                </c:pt>
                <c:pt idx="187">
                  <c:v>43819</c:v>
                </c:pt>
                <c:pt idx="188">
                  <c:v>43826</c:v>
                </c:pt>
                <c:pt idx="189">
                  <c:v>43833</c:v>
                </c:pt>
                <c:pt idx="190">
                  <c:v>43840</c:v>
                </c:pt>
                <c:pt idx="191">
                  <c:v>43847</c:v>
                </c:pt>
                <c:pt idx="192">
                  <c:v>43854</c:v>
                </c:pt>
                <c:pt idx="193">
                  <c:v>43861</c:v>
                </c:pt>
                <c:pt idx="194">
                  <c:v>43868</c:v>
                </c:pt>
                <c:pt idx="195">
                  <c:v>43875</c:v>
                </c:pt>
                <c:pt idx="196">
                  <c:v>43882</c:v>
                </c:pt>
                <c:pt idx="197">
                  <c:v>43889</c:v>
                </c:pt>
                <c:pt idx="198">
                  <c:v>43896</c:v>
                </c:pt>
                <c:pt idx="199">
                  <c:v>43903</c:v>
                </c:pt>
                <c:pt idx="200">
                  <c:v>43910</c:v>
                </c:pt>
                <c:pt idx="201">
                  <c:v>43917</c:v>
                </c:pt>
                <c:pt idx="202">
                  <c:v>43924</c:v>
                </c:pt>
                <c:pt idx="203">
                  <c:v>43931</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44190</c:v>
                </c:pt>
                <c:pt idx="241">
                  <c:v>44197</c:v>
                </c:pt>
                <c:pt idx="242">
                  <c:v>44204</c:v>
                </c:pt>
                <c:pt idx="243">
                  <c:v>44211</c:v>
                </c:pt>
                <c:pt idx="244">
                  <c:v>44218</c:v>
                </c:pt>
                <c:pt idx="245">
                  <c:v>44225</c:v>
                </c:pt>
                <c:pt idx="246">
                  <c:v>44232</c:v>
                </c:pt>
                <c:pt idx="247">
                  <c:v>44239</c:v>
                </c:pt>
                <c:pt idx="248">
                  <c:v>44246</c:v>
                </c:pt>
                <c:pt idx="249">
                  <c:v>44253</c:v>
                </c:pt>
                <c:pt idx="250">
                  <c:v>44260</c:v>
                </c:pt>
                <c:pt idx="251">
                  <c:v>44267</c:v>
                </c:pt>
                <c:pt idx="252">
                  <c:v>44274</c:v>
                </c:pt>
                <c:pt idx="253">
                  <c:v>44281</c:v>
                </c:pt>
                <c:pt idx="254">
                  <c:v>44288</c:v>
                </c:pt>
                <c:pt idx="255">
                  <c:v>44295</c:v>
                </c:pt>
                <c:pt idx="256">
                  <c:v>44302</c:v>
                </c:pt>
                <c:pt idx="257">
                  <c:v>44309</c:v>
                </c:pt>
                <c:pt idx="258">
                  <c:v>44316</c:v>
                </c:pt>
                <c:pt idx="259">
                  <c:v>44323</c:v>
                </c:pt>
                <c:pt idx="260">
                  <c:v>44330</c:v>
                </c:pt>
                <c:pt idx="261">
                  <c:v>44337</c:v>
                </c:pt>
                <c:pt idx="262">
                  <c:v>44344</c:v>
                </c:pt>
                <c:pt idx="263">
                  <c:v>44351</c:v>
                </c:pt>
                <c:pt idx="264">
                  <c:v>44358</c:v>
                </c:pt>
                <c:pt idx="265">
                  <c:v>44365</c:v>
                </c:pt>
                <c:pt idx="266">
                  <c:v>44372</c:v>
                </c:pt>
                <c:pt idx="267">
                  <c:v>44379</c:v>
                </c:pt>
                <c:pt idx="268">
                  <c:v>44386</c:v>
                </c:pt>
                <c:pt idx="269">
                  <c:v>44393</c:v>
                </c:pt>
                <c:pt idx="270">
                  <c:v>44400</c:v>
                </c:pt>
                <c:pt idx="271">
                  <c:v>44407</c:v>
                </c:pt>
                <c:pt idx="272">
                  <c:v>44414</c:v>
                </c:pt>
                <c:pt idx="273">
                  <c:v>44421</c:v>
                </c:pt>
                <c:pt idx="274">
                  <c:v>44428</c:v>
                </c:pt>
                <c:pt idx="275">
                  <c:v>44435</c:v>
                </c:pt>
                <c:pt idx="276">
                  <c:v>44442</c:v>
                </c:pt>
                <c:pt idx="277">
                  <c:v>44449</c:v>
                </c:pt>
                <c:pt idx="278">
                  <c:v>44456</c:v>
                </c:pt>
                <c:pt idx="279">
                  <c:v>44463</c:v>
                </c:pt>
                <c:pt idx="280">
                  <c:v>44470</c:v>
                </c:pt>
                <c:pt idx="281">
                  <c:v>44477</c:v>
                </c:pt>
                <c:pt idx="282">
                  <c:v>44484</c:v>
                </c:pt>
                <c:pt idx="283">
                  <c:v>44491</c:v>
                </c:pt>
                <c:pt idx="284">
                  <c:v>44498</c:v>
                </c:pt>
                <c:pt idx="285">
                  <c:v>44505</c:v>
                </c:pt>
                <c:pt idx="286">
                  <c:v>44512</c:v>
                </c:pt>
                <c:pt idx="287">
                  <c:v>44519</c:v>
                </c:pt>
                <c:pt idx="288">
                  <c:v>44526</c:v>
                </c:pt>
                <c:pt idx="289">
                  <c:v>44533</c:v>
                </c:pt>
                <c:pt idx="290">
                  <c:v>44540</c:v>
                </c:pt>
                <c:pt idx="291">
                  <c:v>44547</c:v>
                </c:pt>
                <c:pt idx="292">
                  <c:v>44554</c:v>
                </c:pt>
                <c:pt idx="293">
                  <c:v>44561</c:v>
                </c:pt>
                <c:pt idx="294">
                  <c:v>44568</c:v>
                </c:pt>
                <c:pt idx="295">
                  <c:v>44575</c:v>
                </c:pt>
                <c:pt idx="296">
                  <c:v>44582</c:v>
                </c:pt>
                <c:pt idx="297">
                  <c:v>44589</c:v>
                </c:pt>
                <c:pt idx="298">
                  <c:v>44596</c:v>
                </c:pt>
                <c:pt idx="299">
                  <c:v>44603</c:v>
                </c:pt>
                <c:pt idx="300">
                  <c:v>44610</c:v>
                </c:pt>
                <c:pt idx="301">
                  <c:v>44617</c:v>
                </c:pt>
                <c:pt idx="302">
                  <c:v>44624</c:v>
                </c:pt>
                <c:pt idx="303">
                  <c:v>44631</c:v>
                </c:pt>
                <c:pt idx="304">
                  <c:v>44638</c:v>
                </c:pt>
                <c:pt idx="305">
                  <c:v>44645</c:v>
                </c:pt>
                <c:pt idx="306">
                  <c:v>44652</c:v>
                </c:pt>
                <c:pt idx="307">
                  <c:v>44659</c:v>
                </c:pt>
                <c:pt idx="308">
                  <c:v>44666</c:v>
                </c:pt>
                <c:pt idx="309">
                  <c:v>44673</c:v>
                </c:pt>
                <c:pt idx="310">
                  <c:v>44680</c:v>
                </c:pt>
                <c:pt idx="311">
                  <c:v>44687</c:v>
                </c:pt>
                <c:pt idx="312">
                  <c:v>44694</c:v>
                </c:pt>
                <c:pt idx="313">
                  <c:v>44701</c:v>
                </c:pt>
                <c:pt idx="314">
                  <c:v>44708</c:v>
                </c:pt>
                <c:pt idx="315">
                  <c:v>44715</c:v>
                </c:pt>
                <c:pt idx="316">
                  <c:v>44722</c:v>
                </c:pt>
                <c:pt idx="317">
                  <c:v>44729</c:v>
                </c:pt>
                <c:pt idx="318">
                  <c:v>44736</c:v>
                </c:pt>
                <c:pt idx="319">
                  <c:v>44743</c:v>
                </c:pt>
                <c:pt idx="320">
                  <c:v>44750</c:v>
                </c:pt>
                <c:pt idx="321">
                  <c:v>44757</c:v>
                </c:pt>
                <c:pt idx="322">
                  <c:v>44764</c:v>
                </c:pt>
                <c:pt idx="323">
                  <c:v>44771</c:v>
                </c:pt>
                <c:pt idx="324">
                  <c:v>44778</c:v>
                </c:pt>
                <c:pt idx="325">
                  <c:v>44785</c:v>
                </c:pt>
                <c:pt idx="326">
                  <c:v>44792</c:v>
                </c:pt>
                <c:pt idx="327">
                  <c:v>44799</c:v>
                </c:pt>
                <c:pt idx="328">
                  <c:v>44806</c:v>
                </c:pt>
                <c:pt idx="329">
                  <c:v>44813</c:v>
                </c:pt>
                <c:pt idx="330">
                  <c:v>44820</c:v>
                </c:pt>
                <c:pt idx="331">
                  <c:v>44827</c:v>
                </c:pt>
                <c:pt idx="332">
                  <c:v>44834</c:v>
                </c:pt>
                <c:pt idx="333">
                  <c:v>44841</c:v>
                </c:pt>
                <c:pt idx="334">
                  <c:v>44848</c:v>
                </c:pt>
                <c:pt idx="335">
                  <c:v>44855</c:v>
                </c:pt>
                <c:pt idx="336">
                  <c:v>44862</c:v>
                </c:pt>
                <c:pt idx="337">
                  <c:v>44869</c:v>
                </c:pt>
                <c:pt idx="338">
                  <c:v>44876</c:v>
                </c:pt>
                <c:pt idx="339">
                  <c:v>44883</c:v>
                </c:pt>
                <c:pt idx="340">
                  <c:v>44890</c:v>
                </c:pt>
                <c:pt idx="341">
                  <c:v>44897</c:v>
                </c:pt>
                <c:pt idx="342">
                  <c:v>44904</c:v>
                </c:pt>
                <c:pt idx="343">
                  <c:v>44911</c:v>
                </c:pt>
                <c:pt idx="344">
                  <c:v>44918</c:v>
                </c:pt>
                <c:pt idx="345">
                  <c:v>44925</c:v>
                </c:pt>
                <c:pt idx="346">
                  <c:v>44932</c:v>
                </c:pt>
                <c:pt idx="347">
                  <c:v>44939</c:v>
                </c:pt>
                <c:pt idx="348">
                  <c:v>44946</c:v>
                </c:pt>
                <c:pt idx="349">
                  <c:v>44953</c:v>
                </c:pt>
                <c:pt idx="350">
                  <c:v>44960</c:v>
                </c:pt>
                <c:pt idx="351">
                  <c:v>44967</c:v>
                </c:pt>
                <c:pt idx="352">
                  <c:v>44974</c:v>
                </c:pt>
                <c:pt idx="353">
                  <c:v>44981</c:v>
                </c:pt>
                <c:pt idx="354">
                  <c:v>44988</c:v>
                </c:pt>
                <c:pt idx="355">
                  <c:v>44995</c:v>
                </c:pt>
                <c:pt idx="356">
                  <c:v>45002</c:v>
                </c:pt>
                <c:pt idx="357">
                  <c:v>45009</c:v>
                </c:pt>
                <c:pt idx="358">
                  <c:v>45016</c:v>
                </c:pt>
                <c:pt idx="359">
                  <c:v>45023</c:v>
                </c:pt>
                <c:pt idx="360">
                  <c:v>45030</c:v>
                </c:pt>
                <c:pt idx="361">
                  <c:v>45037</c:v>
                </c:pt>
                <c:pt idx="362">
                  <c:v>45044</c:v>
                </c:pt>
                <c:pt idx="363">
                  <c:v>45051</c:v>
                </c:pt>
                <c:pt idx="364">
                  <c:v>45058</c:v>
                </c:pt>
                <c:pt idx="365">
                  <c:v>45065</c:v>
                </c:pt>
                <c:pt idx="366">
                  <c:v>45072</c:v>
                </c:pt>
                <c:pt idx="367">
                  <c:v>45079</c:v>
                </c:pt>
                <c:pt idx="368">
                  <c:v>45086</c:v>
                </c:pt>
                <c:pt idx="369">
                  <c:v>45093</c:v>
                </c:pt>
                <c:pt idx="370">
                  <c:v>45100</c:v>
                </c:pt>
                <c:pt idx="371">
                  <c:v>45107</c:v>
                </c:pt>
                <c:pt idx="372">
                  <c:v>45114</c:v>
                </c:pt>
                <c:pt idx="373">
                  <c:v>45121</c:v>
                </c:pt>
                <c:pt idx="374">
                  <c:v>45128</c:v>
                </c:pt>
                <c:pt idx="375">
                  <c:v>45135</c:v>
                </c:pt>
                <c:pt idx="376">
                  <c:v>45142</c:v>
                </c:pt>
                <c:pt idx="377">
                  <c:v>45149</c:v>
                </c:pt>
                <c:pt idx="378">
                  <c:v>45156</c:v>
                </c:pt>
                <c:pt idx="379">
                  <c:v>45163</c:v>
                </c:pt>
                <c:pt idx="380">
                  <c:v>45170</c:v>
                </c:pt>
                <c:pt idx="381">
                  <c:v>45177</c:v>
                </c:pt>
                <c:pt idx="382">
                  <c:v>45184</c:v>
                </c:pt>
                <c:pt idx="383">
                  <c:v>45191</c:v>
                </c:pt>
                <c:pt idx="384">
                  <c:v>45198</c:v>
                </c:pt>
                <c:pt idx="385">
                  <c:v>45205</c:v>
                </c:pt>
                <c:pt idx="386">
                  <c:v>45212</c:v>
                </c:pt>
                <c:pt idx="387">
                  <c:v>45219</c:v>
                </c:pt>
                <c:pt idx="388">
                  <c:v>45226</c:v>
                </c:pt>
                <c:pt idx="389">
                  <c:v>45233</c:v>
                </c:pt>
                <c:pt idx="390">
                  <c:v>45240</c:v>
                </c:pt>
                <c:pt idx="391">
                  <c:v>45247</c:v>
                </c:pt>
                <c:pt idx="392">
                  <c:v>45254</c:v>
                </c:pt>
                <c:pt idx="393">
                  <c:v>45261</c:v>
                </c:pt>
                <c:pt idx="394">
                  <c:v>45268</c:v>
                </c:pt>
                <c:pt idx="395">
                  <c:v>45275</c:v>
                </c:pt>
                <c:pt idx="396">
                  <c:v>45282</c:v>
                </c:pt>
                <c:pt idx="397">
                  <c:v>45289</c:v>
                </c:pt>
                <c:pt idx="398">
                  <c:v>45296</c:v>
                </c:pt>
                <c:pt idx="399">
                  <c:v>45303</c:v>
                </c:pt>
                <c:pt idx="400">
                  <c:v>45310</c:v>
                </c:pt>
                <c:pt idx="401">
                  <c:v>45317</c:v>
                </c:pt>
                <c:pt idx="402">
                  <c:v>45324</c:v>
                </c:pt>
                <c:pt idx="403">
                  <c:v>45331</c:v>
                </c:pt>
                <c:pt idx="404">
                  <c:v>45338</c:v>
                </c:pt>
                <c:pt idx="405">
                  <c:v>45345</c:v>
                </c:pt>
                <c:pt idx="406">
                  <c:v>45352</c:v>
                </c:pt>
                <c:pt idx="407">
                  <c:v>45359</c:v>
                </c:pt>
                <c:pt idx="408">
                  <c:v>45366</c:v>
                </c:pt>
                <c:pt idx="409">
                  <c:v>45373</c:v>
                </c:pt>
                <c:pt idx="410">
                  <c:v>45380</c:v>
                </c:pt>
                <c:pt idx="411">
                  <c:v>45387</c:v>
                </c:pt>
                <c:pt idx="412">
                  <c:v>45394</c:v>
                </c:pt>
                <c:pt idx="413">
                  <c:v>45401</c:v>
                </c:pt>
                <c:pt idx="414">
                  <c:v>45408</c:v>
                </c:pt>
                <c:pt idx="415">
                  <c:v>45415</c:v>
                </c:pt>
                <c:pt idx="416">
                  <c:v>45422</c:v>
                </c:pt>
                <c:pt idx="417">
                  <c:v>45429</c:v>
                </c:pt>
                <c:pt idx="418">
                  <c:v>45436</c:v>
                </c:pt>
                <c:pt idx="419">
                  <c:v>45443</c:v>
                </c:pt>
                <c:pt idx="420">
                  <c:v>45450</c:v>
                </c:pt>
                <c:pt idx="421">
                  <c:v>45457</c:v>
                </c:pt>
                <c:pt idx="422">
                  <c:v>45464</c:v>
                </c:pt>
                <c:pt idx="423">
                  <c:v>45471</c:v>
                </c:pt>
                <c:pt idx="424">
                  <c:v>45478</c:v>
                </c:pt>
                <c:pt idx="425">
                  <c:v>45485</c:v>
                </c:pt>
                <c:pt idx="426">
                  <c:v>45492</c:v>
                </c:pt>
                <c:pt idx="427">
                  <c:v>45499</c:v>
                </c:pt>
                <c:pt idx="428">
                  <c:v>45506</c:v>
                </c:pt>
                <c:pt idx="429">
                  <c:v>45513</c:v>
                </c:pt>
                <c:pt idx="430">
                  <c:v>45520</c:v>
                </c:pt>
                <c:pt idx="431">
                  <c:v>45527</c:v>
                </c:pt>
                <c:pt idx="432">
                  <c:v>45534</c:v>
                </c:pt>
                <c:pt idx="433">
                  <c:v>45541</c:v>
                </c:pt>
                <c:pt idx="434">
                  <c:v>45548</c:v>
                </c:pt>
                <c:pt idx="435">
                  <c:v>45555</c:v>
                </c:pt>
                <c:pt idx="436">
                  <c:v>45562</c:v>
                </c:pt>
                <c:pt idx="437">
                  <c:v>45569</c:v>
                </c:pt>
                <c:pt idx="438">
                  <c:v>45576</c:v>
                </c:pt>
                <c:pt idx="439">
                  <c:v>45583</c:v>
                </c:pt>
                <c:pt idx="440">
                  <c:v>45590</c:v>
                </c:pt>
                <c:pt idx="441">
                  <c:v>45597</c:v>
                </c:pt>
                <c:pt idx="442">
                  <c:v>45604</c:v>
                </c:pt>
                <c:pt idx="443">
                  <c:v>45611</c:v>
                </c:pt>
                <c:pt idx="444">
                  <c:v>45618</c:v>
                </c:pt>
                <c:pt idx="445">
                  <c:v>45625</c:v>
                </c:pt>
                <c:pt idx="446">
                  <c:v>45632</c:v>
                </c:pt>
                <c:pt idx="447">
                  <c:v>45639</c:v>
                </c:pt>
                <c:pt idx="448">
                  <c:v>45646</c:v>
                </c:pt>
                <c:pt idx="449">
                  <c:v>45653</c:v>
                </c:pt>
                <c:pt idx="450">
                  <c:v>45660</c:v>
                </c:pt>
                <c:pt idx="451">
                  <c:v>45667</c:v>
                </c:pt>
                <c:pt idx="452">
                  <c:v>45674</c:v>
                </c:pt>
                <c:pt idx="453">
                  <c:v>45681</c:v>
                </c:pt>
                <c:pt idx="454">
                  <c:v>45688</c:v>
                </c:pt>
                <c:pt idx="455">
                  <c:v>45695</c:v>
                </c:pt>
                <c:pt idx="456">
                  <c:v>45702</c:v>
                </c:pt>
                <c:pt idx="457">
                  <c:v>45709</c:v>
                </c:pt>
                <c:pt idx="458">
                  <c:v>45716</c:v>
                </c:pt>
                <c:pt idx="459">
                  <c:v>45723</c:v>
                </c:pt>
                <c:pt idx="460">
                  <c:v>45730</c:v>
                </c:pt>
                <c:pt idx="461">
                  <c:v>45737</c:v>
                </c:pt>
                <c:pt idx="462">
                  <c:v>45744</c:v>
                </c:pt>
                <c:pt idx="463">
                  <c:v>45751</c:v>
                </c:pt>
                <c:pt idx="464">
                  <c:v>45758</c:v>
                </c:pt>
                <c:pt idx="465">
                  <c:v>45765</c:v>
                </c:pt>
                <c:pt idx="466">
                  <c:v>45772</c:v>
                </c:pt>
                <c:pt idx="467">
                  <c:v>45779</c:v>
                </c:pt>
                <c:pt idx="468">
                  <c:v>45786</c:v>
                </c:pt>
                <c:pt idx="469">
                  <c:v>45793</c:v>
                </c:pt>
                <c:pt idx="470">
                  <c:v>45800</c:v>
                </c:pt>
                <c:pt idx="471">
                  <c:v>45807</c:v>
                </c:pt>
                <c:pt idx="472">
                  <c:v>45814</c:v>
                </c:pt>
                <c:pt idx="473">
                  <c:v>45821</c:v>
                </c:pt>
                <c:pt idx="474">
                  <c:v>45828</c:v>
                </c:pt>
                <c:pt idx="475">
                  <c:v>45835</c:v>
                </c:pt>
                <c:pt idx="476">
                  <c:v>45842</c:v>
                </c:pt>
                <c:pt idx="477">
                  <c:v>45849</c:v>
                </c:pt>
                <c:pt idx="478">
                  <c:v>45856</c:v>
                </c:pt>
                <c:pt idx="479">
                  <c:v>45863</c:v>
                </c:pt>
                <c:pt idx="480">
                  <c:v>45870</c:v>
                </c:pt>
                <c:pt idx="481">
                  <c:v>45877</c:v>
                </c:pt>
                <c:pt idx="482">
                  <c:v>45884</c:v>
                </c:pt>
                <c:pt idx="483">
                  <c:v>45891</c:v>
                </c:pt>
                <c:pt idx="484">
                  <c:v>45898</c:v>
                </c:pt>
                <c:pt idx="485">
                  <c:v>45905</c:v>
                </c:pt>
                <c:pt idx="486">
                  <c:v>45912</c:v>
                </c:pt>
                <c:pt idx="487">
                  <c:v>45919</c:v>
                </c:pt>
                <c:pt idx="488">
                  <c:v>45926</c:v>
                </c:pt>
                <c:pt idx="489">
                  <c:v>45933</c:v>
                </c:pt>
                <c:pt idx="490">
                  <c:v>45940</c:v>
                </c:pt>
                <c:pt idx="491">
                  <c:v>45947</c:v>
                </c:pt>
                <c:pt idx="492">
                  <c:v>45954</c:v>
                </c:pt>
                <c:pt idx="493">
                  <c:v>45961</c:v>
                </c:pt>
                <c:pt idx="494">
                  <c:v>45968</c:v>
                </c:pt>
                <c:pt idx="495">
                  <c:v>45975</c:v>
                </c:pt>
                <c:pt idx="496">
                  <c:v>45982</c:v>
                </c:pt>
                <c:pt idx="497">
                  <c:v>45989</c:v>
                </c:pt>
                <c:pt idx="498">
                  <c:v>45996</c:v>
                </c:pt>
                <c:pt idx="499">
                  <c:v>46003</c:v>
                </c:pt>
                <c:pt idx="500">
                  <c:v>46010</c:v>
                </c:pt>
                <c:pt idx="501">
                  <c:v>46017</c:v>
                </c:pt>
                <c:pt idx="502">
                  <c:v>46024</c:v>
                </c:pt>
                <c:pt idx="503">
                  <c:v>46031</c:v>
                </c:pt>
                <c:pt idx="504">
                  <c:v>46038</c:v>
                </c:pt>
                <c:pt idx="505">
                  <c:v>46045</c:v>
                </c:pt>
              </c:numCache>
            </c:numRef>
          </c:cat>
          <c:val>
            <c:numRef>
              <c:f>ROE!$E$764:$E$9330</c:f>
              <c:numCache>
                <c:formatCode>General</c:formatCode>
                <c:ptCount val="8567"/>
                <c:pt idx="0">
                  <c:v>0.92975467329811701</c:v>
                </c:pt>
                <c:pt idx="1">
                  <c:v>0.92975467329811701</c:v>
                </c:pt>
                <c:pt idx="2">
                  <c:v>0.92975467329811701</c:v>
                </c:pt>
                <c:pt idx="3">
                  <c:v>0.92975467329811701</c:v>
                </c:pt>
                <c:pt idx="4">
                  <c:v>0.92975467329811701</c:v>
                </c:pt>
                <c:pt idx="5">
                  <c:v>0.92975467329811701</c:v>
                </c:pt>
                <c:pt idx="6">
                  <c:v>0.60009374255362047</c:v>
                </c:pt>
                <c:pt idx="7">
                  <c:v>0.60009374255362047</c:v>
                </c:pt>
                <c:pt idx="8">
                  <c:v>0.60009374255362047</c:v>
                </c:pt>
                <c:pt idx="9">
                  <c:v>0.60009374255362047</c:v>
                </c:pt>
                <c:pt idx="10">
                  <c:v>0.60009374255362047</c:v>
                </c:pt>
                <c:pt idx="11">
                  <c:v>0.60009374255362047</c:v>
                </c:pt>
                <c:pt idx="12">
                  <c:v>0.60009374255362047</c:v>
                </c:pt>
                <c:pt idx="13">
                  <c:v>0.60009374255362047</c:v>
                </c:pt>
                <c:pt idx="14">
                  <c:v>0.60009374255362047</c:v>
                </c:pt>
                <c:pt idx="15">
                  <c:v>0.60009374255362047</c:v>
                </c:pt>
                <c:pt idx="16">
                  <c:v>0.60009374255362047</c:v>
                </c:pt>
                <c:pt idx="17">
                  <c:v>0.60009374255362047</c:v>
                </c:pt>
                <c:pt idx="18">
                  <c:v>0.60009374255362047</c:v>
                </c:pt>
                <c:pt idx="19">
                  <c:v>0.72628462745266587</c:v>
                </c:pt>
                <c:pt idx="20">
                  <c:v>0.72628462745266587</c:v>
                </c:pt>
                <c:pt idx="21">
                  <c:v>0.72628462745266587</c:v>
                </c:pt>
                <c:pt idx="22">
                  <c:v>0.72628462745266587</c:v>
                </c:pt>
                <c:pt idx="23">
                  <c:v>0.72628462745266587</c:v>
                </c:pt>
                <c:pt idx="24">
                  <c:v>0.72628462745266587</c:v>
                </c:pt>
                <c:pt idx="25">
                  <c:v>0.72628462745266587</c:v>
                </c:pt>
                <c:pt idx="26">
                  <c:v>0.72628462745266587</c:v>
                </c:pt>
                <c:pt idx="27">
                  <c:v>0.72628462745266587</c:v>
                </c:pt>
                <c:pt idx="28">
                  <c:v>0.72628462745266587</c:v>
                </c:pt>
                <c:pt idx="29">
                  <c:v>0.72628462745266587</c:v>
                </c:pt>
                <c:pt idx="30">
                  <c:v>0.72628462745266587</c:v>
                </c:pt>
                <c:pt idx="31">
                  <c:v>0.72628462745266587</c:v>
                </c:pt>
                <c:pt idx="32">
                  <c:v>0.75562007866099357</c:v>
                </c:pt>
                <c:pt idx="33">
                  <c:v>0.75562007866099357</c:v>
                </c:pt>
                <c:pt idx="34">
                  <c:v>0.75562007866099357</c:v>
                </c:pt>
                <c:pt idx="35">
                  <c:v>0.75562007866099357</c:v>
                </c:pt>
                <c:pt idx="36">
                  <c:v>0.75562007866099357</c:v>
                </c:pt>
                <c:pt idx="37">
                  <c:v>0.75562007866099357</c:v>
                </c:pt>
                <c:pt idx="38">
                  <c:v>0.75562007866099357</c:v>
                </c:pt>
                <c:pt idx="39">
                  <c:v>0.75562007866099357</c:v>
                </c:pt>
                <c:pt idx="40">
                  <c:v>0.75562007866099357</c:v>
                </c:pt>
                <c:pt idx="41">
                  <c:v>0.75562007866099357</c:v>
                </c:pt>
                <c:pt idx="42">
                  <c:v>0.75562007866099357</c:v>
                </c:pt>
                <c:pt idx="43">
                  <c:v>0.75562007866099357</c:v>
                </c:pt>
                <c:pt idx="44">
                  <c:v>0.75562007866099357</c:v>
                </c:pt>
                <c:pt idx="45">
                  <c:v>0.8318353845181965</c:v>
                </c:pt>
                <c:pt idx="46">
                  <c:v>0.8318353845181965</c:v>
                </c:pt>
                <c:pt idx="47">
                  <c:v>0.8318353845181965</c:v>
                </c:pt>
                <c:pt idx="48">
                  <c:v>0.8318353845181965</c:v>
                </c:pt>
                <c:pt idx="49">
                  <c:v>0.8318353845181965</c:v>
                </c:pt>
                <c:pt idx="50">
                  <c:v>0.8318353845181965</c:v>
                </c:pt>
                <c:pt idx="51">
                  <c:v>0.8318353845181965</c:v>
                </c:pt>
                <c:pt idx="52">
                  <c:v>0.8318353845181965</c:v>
                </c:pt>
                <c:pt idx="53">
                  <c:v>0.8318353845181965</c:v>
                </c:pt>
                <c:pt idx="54">
                  <c:v>0.8318353845181965</c:v>
                </c:pt>
                <c:pt idx="55">
                  <c:v>0.8318353845181965</c:v>
                </c:pt>
                <c:pt idx="56">
                  <c:v>0.8318353845181965</c:v>
                </c:pt>
                <c:pt idx="57">
                  <c:v>0.8318353845181965</c:v>
                </c:pt>
                <c:pt idx="58">
                  <c:v>0.69419406763300784</c:v>
                </c:pt>
                <c:pt idx="59">
                  <c:v>0.69419406763300784</c:v>
                </c:pt>
                <c:pt idx="60">
                  <c:v>0.69419406763300784</c:v>
                </c:pt>
                <c:pt idx="61">
                  <c:v>0.69419406763300784</c:v>
                </c:pt>
                <c:pt idx="62">
                  <c:v>0.69419406763300784</c:v>
                </c:pt>
                <c:pt idx="63">
                  <c:v>0.69419406763300784</c:v>
                </c:pt>
                <c:pt idx="64">
                  <c:v>0.69419406763300784</c:v>
                </c:pt>
                <c:pt idx="65">
                  <c:v>0.69419406763300784</c:v>
                </c:pt>
                <c:pt idx="66">
                  <c:v>0.69419406763300784</c:v>
                </c:pt>
                <c:pt idx="67">
                  <c:v>0.69419406763300784</c:v>
                </c:pt>
                <c:pt idx="68">
                  <c:v>0.69419406763300784</c:v>
                </c:pt>
                <c:pt idx="69">
                  <c:v>0.69419406763300784</c:v>
                </c:pt>
                <c:pt idx="70">
                  <c:v>0.69419406763300784</c:v>
                </c:pt>
                <c:pt idx="71">
                  <c:v>0.59331418192963981</c:v>
                </c:pt>
                <c:pt idx="72">
                  <c:v>0.59331418192963981</c:v>
                </c:pt>
                <c:pt idx="73">
                  <c:v>0.59331418192963981</c:v>
                </c:pt>
                <c:pt idx="74">
                  <c:v>0.59331418192963981</c:v>
                </c:pt>
                <c:pt idx="75">
                  <c:v>0.59331418192963981</c:v>
                </c:pt>
                <c:pt idx="76">
                  <c:v>0.59331418192963981</c:v>
                </c:pt>
                <c:pt idx="77">
                  <c:v>0.59331418192963981</c:v>
                </c:pt>
                <c:pt idx="78">
                  <c:v>0.59331418192963981</c:v>
                </c:pt>
                <c:pt idx="79">
                  <c:v>0.59331418192963981</c:v>
                </c:pt>
                <c:pt idx="80">
                  <c:v>0.59331418192963981</c:v>
                </c:pt>
                <c:pt idx="81">
                  <c:v>0.59331418192963981</c:v>
                </c:pt>
                <c:pt idx="82">
                  <c:v>0.59331418192963981</c:v>
                </c:pt>
                <c:pt idx="83">
                  <c:v>0.59331418192963981</c:v>
                </c:pt>
                <c:pt idx="84">
                  <c:v>0.57209629356815217</c:v>
                </c:pt>
                <c:pt idx="85">
                  <c:v>0.57209629356815217</c:v>
                </c:pt>
                <c:pt idx="86">
                  <c:v>0.57209629356815217</c:v>
                </c:pt>
                <c:pt idx="87">
                  <c:v>0.57209629356815217</c:v>
                </c:pt>
                <c:pt idx="88">
                  <c:v>0.57209629356815217</c:v>
                </c:pt>
                <c:pt idx="89">
                  <c:v>0.57209629356815217</c:v>
                </c:pt>
                <c:pt idx="90">
                  <c:v>0.57209629356815217</c:v>
                </c:pt>
                <c:pt idx="91">
                  <c:v>0.57209629356815217</c:v>
                </c:pt>
                <c:pt idx="92">
                  <c:v>0.57209629356815217</c:v>
                </c:pt>
                <c:pt idx="93">
                  <c:v>0.57209629356815217</c:v>
                </c:pt>
                <c:pt idx="94">
                  <c:v>0.57209629356815217</c:v>
                </c:pt>
                <c:pt idx="95">
                  <c:v>0.57209629356815217</c:v>
                </c:pt>
                <c:pt idx="96">
                  <c:v>0.57209629356815217</c:v>
                </c:pt>
                <c:pt idx="97">
                  <c:v>0.71572997646387559</c:v>
                </c:pt>
                <c:pt idx="98">
                  <c:v>0.71572997646387559</c:v>
                </c:pt>
                <c:pt idx="99">
                  <c:v>0.71572997646387559</c:v>
                </c:pt>
                <c:pt idx="100">
                  <c:v>0.71572997646387559</c:v>
                </c:pt>
                <c:pt idx="101">
                  <c:v>0.71572997646387559</c:v>
                </c:pt>
                <c:pt idx="102">
                  <c:v>0.71572997646387559</c:v>
                </c:pt>
                <c:pt idx="103">
                  <c:v>0.71572997646387559</c:v>
                </c:pt>
                <c:pt idx="104">
                  <c:v>0.71572997646387559</c:v>
                </c:pt>
                <c:pt idx="105">
                  <c:v>0.71572997646387559</c:v>
                </c:pt>
                <c:pt idx="106">
                  <c:v>0.71572997646387559</c:v>
                </c:pt>
                <c:pt idx="107">
                  <c:v>0.71572997646387559</c:v>
                </c:pt>
                <c:pt idx="108">
                  <c:v>0.71572997646387559</c:v>
                </c:pt>
                <c:pt idx="109">
                  <c:v>0.71572997646387559</c:v>
                </c:pt>
                <c:pt idx="110">
                  <c:v>0.53524959108629611</c:v>
                </c:pt>
                <c:pt idx="111">
                  <c:v>0.53524959108629611</c:v>
                </c:pt>
                <c:pt idx="112">
                  <c:v>0.53524959108629611</c:v>
                </c:pt>
                <c:pt idx="113">
                  <c:v>0.53524959108629611</c:v>
                </c:pt>
                <c:pt idx="114">
                  <c:v>0.53524959108629611</c:v>
                </c:pt>
                <c:pt idx="115">
                  <c:v>0.53524959108629611</c:v>
                </c:pt>
                <c:pt idx="116">
                  <c:v>0.53524959108629611</c:v>
                </c:pt>
                <c:pt idx="117">
                  <c:v>0.53524959108629611</c:v>
                </c:pt>
                <c:pt idx="118">
                  <c:v>0.53524959108629611</c:v>
                </c:pt>
                <c:pt idx="119">
                  <c:v>0.53524959108629611</c:v>
                </c:pt>
                <c:pt idx="120">
                  <c:v>0.53524959108629611</c:v>
                </c:pt>
                <c:pt idx="121">
                  <c:v>0.53524959108629611</c:v>
                </c:pt>
                <c:pt idx="122">
                  <c:v>0.53524959108629611</c:v>
                </c:pt>
                <c:pt idx="123">
                  <c:v>0.49304913752431673</c:v>
                </c:pt>
                <c:pt idx="124">
                  <c:v>0.49304913752431673</c:v>
                </c:pt>
                <c:pt idx="125">
                  <c:v>0.49304913752431673</c:v>
                </c:pt>
                <c:pt idx="126">
                  <c:v>0.49304913752431673</c:v>
                </c:pt>
                <c:pt idx="127">
                  <c:v>0.49304913752431673</c:v>
                </c:pt>
                <c:pt idx="128">
                  <c:v>0.49304913752431673</c:v>
                </c:pt>
                <c:pt idx="129">
                  <c:v>0.49304913752431673</c:v>
                </c:pt>
                <c:pt idx="130">
                  <c:v>0.49304913752431673</c:v>
                </c:pt>
                <c:pt idx="131">
                  <c:v>0.49304913752431673</c:v>
                </c:pt>
                <c:pt idx="132">
                  <c:v>0.49304913752431673</c:v>
                </c:pt>
                <c:pt idx="133">
                  <c:v>0.49304913752431673</c:v>
                </c:pt>
                <c:pt idx="134">
                  <c:v>0.49304913752431673</c:v>
                </c:pt>
                <c:pt idx="135">
                  <c:v>0.49304913752431673</c:v>
                </c:pt>
                <c:pt idx="136">
                  <c:v>0.5425109574623983</c:v>
                </c:pt>
                <c:pt idx="137">
                  <c:v>0.5425109574623983</c:v>
                </c:pt>
                <c:pt idx="138">
                  <c:v>0.5425109574623983</c:v>
                </c:pt>
                <c:pt idx="139">
                  <c:v>0.5425109574623983</c:v>
                </c:pt>
                <c:pt idx="140">
                  <c:v>0.5425109574623983</c:v>
                </c:pt>
                <c:pt idx="141">
                  <c:v>0.5425109574623983</c:v>
                </c:pt>
                <c:pt idx="142">
                  <c:v>0.5425109574623983</c:v>
                </c:pt>
                <c:pt idx="143">
                  <c:v>0.5425109574623983</c:v>
                </c:pt>
                <c:pt idx="144">
                  <c:v>0.5425109574623983</c:v>
                </c:pt>
                <c:pt idx="145">
                  <c:v>0.5425109574623983</c:v>
                </c:pt>
                <c:pt idx="146">
                  <c:v>0.5425109574623983</c:v>
                </c:pt>
                <c:pt idx="147">
                  <c:v>0.5425109574623983</c:v>
                </c:pt>
                <c:pt idx="148">
                  <c:v>0.5425109574623983</c:v>
                </c:pt>
                <c:pt idx="149">
                  <c:v>8.0190704113499545E-2</c:v>
                </c:pt>
                <c:pt idx="150">
                  <c:v>8.0190704113499545E-2</c:v>
                </c:pt>
                <c:pt idx="151">
                  <c:v>8.0190704113499545E-2</c:v>
                </c:pt>
                <c:pt idx="152">
                  <c:v>8.0190704113499545E-2</c:v>
                </c:pt>
                <c:pt idx="153">
                  <c:v>8.0190704113499545E-2</c:v>
                </c:pt>
                <c:pt idx="154">
                  <c:v>8.0190704113499545E-2</c:v>
                </c:pt>
                <c:pt idx="155">
                  <c:v>8.0190704113499545E-2</c:v>
                </c:pt>
                <c:pt idx="156">
                  <c:v>8.0190704113499545E-2</c:v>
                </c:pt>
                <c:pt idx="157">
                  <c:v>8.0190704113499545E-2</c:v>
                </c:pt>
                <c:pt idx="158">
                  <c:v>8.0190704113499545E-2</c:v>
                </c:pt>
                <c:pt idx="159">
                  <c:v>8.0190704113499545E-2</c:v>
                </c:pt>
                <c:pt idx="160">
                  <c:v>8.0190704113499545E-2</c:v>
                </c:pt>
                <c:pt idx="161">
                  <c:v>8.0190704113499545E-2</c:v>
                </c:pt>
                <c:pt idx="162">
                  <c:v>0.12667475445117973</c:v>
                </c:pt>
                <c:pt idx="163">
                  <c:v>0.12667475445117973</c:v>
                </c:pt>
                <c:pt idx="164">
                  <c:v>0.12667475445117973</c:v>
                </c:pt>
                <c:pt idx="165">
                  <c:v>0.12667475445117973</c:v>
                </c:pt>
                <c:pt idx="166">
                  <c:v>0.12667475445117973</c:v>
                </c:pt>
                <c:pt idx="167">
                  <c:v>0.12667475445117973</c:v>
                </c:pt>
                <c:pt idx="168">
                  <c:v>0.12667475445117973</c:v>
                </c:pt>
                <c:pt idx="169">
                  <c:v>0.12667475445117973</c:v>
                </c:pt>
                <c:pt idx="170">
                  <c:v>0.12667475445117973</c:v>
                </c:pt>
                <c:pt idx="171">
                  <c:v>0.12667475445117973</c:v>
                </c:pt>
                <c:pt idx="172">
                  <c:v>0.12667475445117973</c:v>
                </c:pt>
                <c:pt idx="173">
                  <c:v>0.12667475445117973</c:v>
                </c:pt>
                <c:pt idx="174">
                  <c:v>0.12667475445117973</c:v>
                </c:pt>
                <c:pt idx="175">
                  <c:v>0.12667475445117973</c:v>
                </c:pt>
                <c:pt idx="176">
                  <c:v>-0.28479935930883016</c:v>
                </c:pt>
                <c:pt idx="177">
                  <c:v>-0.28479935930883016</c:v>
                </c:pt>
                <c:pt idx="178">
                  <c:v>-0.28479935930883016</c:v>
                </c:pt>
                <c:pt idx="179">
                  <c:v>-0.28479935930883016</c:v>
                </c:pt>
                <c:pt idx="180">
                  <c:v>-0.28479935930883016</c:v>
                </c:pt>
                <c:pt idx="181">
                  <c:v>-0.28479935930883016</c:v>
                </c:pt>
                <c:pt idx="182">
                  <c:v>-0.28479935930883016</c:v>
                </c:pt>
                <c:pt idx="183">
                  <c:v>-0.28479935930883016</c:v>
                </c:pt>
                <c:pt idx="184">
                  <c:v>-0.28479935930883016</c:v>
                </c:pt>
                <c:pt idx="185">
                  <c:v>-0.28479935930883016</c:v>
                </c:pt>
                <c:pt idx="186">
                  <c:v>-0.28479935930883016</c:v>
                </c:pt>
                <c:pt idx="187">
                  <c:v>-0.28479935930883016</c:v>
                </c:pt>
                <c:pt idx="188">
                  <c:v>-0.28479935930883016</c:v>
                </c:pt>
                <c:pt idx="189">
                  <c:v>-0.14857463572819116</c:v>
                </c:pt>
                <c:pt idx="190">
                  <c:v>-0.14857463572819116</c:v>
                </c:pt>
                <c:pt idx="191">
                  <c:v>-0.14857463572819116</c:v>
                </c:pt>
                <c:pt idx="192">
                  <c:v>-0.14857463572819116</c:v>
                </c:pt>
                <c:pt idx="193">
                  <c:v>-0.14857463572819116</c:v>
                </c:pt>
                <c:pt idx="194">
                  <c:v>-0.14857463572819116</c:v>
                </c:pt>
                <c:pt idx="195">
                  <c:v>-0.14857463572819116</c:v>
                </c:pt>
                <c:pt idx="196">
                  <c:v>-0.14857463572819116</c:v>
                </c:pt>
                <c:pt idx="197">
                  <c:v>-0.14857463572819116</c:v>
                </c:pt>
                <c:pt idx="198">
                  <c:v>-0.14857463572819116</c:v>
                </c:pt>
                <c:pt idx="199">
                  <c:v>-0.14857463572819116</c:v>
                </c:pt>
                <c:pt idx="200">
                  <c:v>-0.14857463572819116</c:v>
                </c:pt>
                <c:pt idx="201">
                  <c:v>-0.14857463572819116</c:v>
                </c:pt>
                <c:pt idx="202">
                  <c:v>9.5893789999391771E-2</c:v>
                </c:pt>
                <c:pt idx="203">
                  <c:v>9.5893789999391771E-2</c:v>
                </c:pt>
                <c:pt idx="204">
                  <c:v>9.5893789999391771E-2</c:v>
                </c:pt>
                <c:pt idx="205">
                  <c:v>9.5893789999391771E-2</c:v>
                </c:pt>
                <c:pt idx="206">
                  <c:v>9.5893789999391771E-2</c:v>
                </c:pt>
                <c:pt idx="207">
                  <c:v>9.5893789999391771E-2</c:v>
                </c:pt>
                <c:pt idx="208">
                  <c:v>9.5893789999391771E-2</c:v>
                </c:pt>
                <c:pt idx="209">
                  <c:v>9.5893789999391771E-2</c:v>
                </c:pt>
                <c:pt idx="210">
                  <c:v>9.5893789999391771E-2</c:v>
                </c:pt>
                <c:pt idx="211">
                  <c:v>9.5893789999391771E-2</c:v>
                </c:pt>
                <c:pt idx="212">
                  <c:v>9.5893789999391771E-2</c:v>
                </c:pt>
                <c:pt idx="213">
                  <c:v>9.5893789999391771E-2</c:v>
                </c:pt>
                <c:pt idx="214">
                  <c:v>9.5893789999391771E-2</c:v>
                </c:pt>
                <c:pt idx="215">
                  <c:v>0.19598944800364956</c:v>
                </c:pt>
                <c:pt idx="216">
                  <c:v>0.19598944800364956</c:v>
                </c:pt>
                <c:pt idx="217">
                  <c:v>0.19598944800364956</c:v>
                </c:pt>
                <c:pt idx="218">
                  <c:v>0.19598944800364956</c:v>
                </c:pt>
                <c:pt idx="219">
                  <c:v>0.19598944800364956</c:v>
                </c:pt>
                <c:pt idx="220">
                  <c:v>0.19598944800364956</c:v>
                </c:pt>
                <c:pt idx="221">
                  <c:v>0.19598944800364956</c:v>
                </c:pt>
                <c:pt idx="222">
                  <c:v>0.19598944800364956</c:v>
                </c:pt>
                <c:pt idx="223">
                  <c:v>0.19598944800364956</c:v>
                </c:pt>
                <c:pt idx="224">
                  <c:v>0.19598944800364956</c:v>
                </c:pt>
                <c:pt idx="225">
                  <c:v>0.19598944800364956</c:v>
                </c:pt>
                <c:pt idx="226">
                  <c:v>0.19598944800364956</c:v>
                </c:pt>
                <c:pt idx="227">
                  <c:v>0.19598944800364956</c:v>
                </c:pt>
                <c:pt idx="228">
                  <c:v>0.68320395147992263</c:v>
                </c:pt>
                <c:pt idx="229">
                  <c:v>0.68320395147992263</c:v>
                </c:pt>
                <c:pt idx="230">
                  <c:v>0.68320395147992263</c:v>
                </c:pt>
                <c:pt idx="231">
                  <c:v>0.68320395147992263</c:v>
                </c:pt>
                <c:pt idx="232">
                  <c:v>0.68320395147992263</c:v>
                </c:pt>
                <c:pt idx="233">
                  <c:v>0.68320395147992263</c:v>
                </c:pt>
                <c:pt idx="234">
                  <c:v>0.68320395147992263</c:v>
                </c:pt>
                <c:pt idx="235">
                  <c:v>0.68320395147992263</c:v>
                </c:pt>
                <c:pt idx="236">
                  <c:v>0.68320395147992263</c:v>
                </c:pt>
                <c:pt idx="237">
                  <c:v>0.68320395147992263</c:v>
                </c:pt>
                <c:pt idx="238">
                  <c:v>0.68320395147992263</c:v>
                </c:pt>
                <c:pt idx="239">
                  <c:v>0.68320395147992263</c:v>
                </c:pt>
                <c:pt idx="240">
                  <c:v>0.68320395147992263</c:v>
                </c:pt>
                <c:pt idx="241">
                  <c:v>0.53274349044166114</c:v>
                </c:pt>
                <c:pt idx="242">
                  <c:v>0.53274349044166114</c:v>
                </c:pt>
                <c:pt idx="243">
                  <c:v>0.53274349044166114</c:v>
                </c:pt>
                <c:pt idx="244">
                  <c:v>0.53274349044166114</c:v>
                </c:pt>
                <c:pt idx="245">
                  <c:v>0.53274349044166114</c:v>
                </c:pt>
                <c:pt idx="246">
                  <c:v>0.53274349044166114</c:v>
                </c:pt>
                <c:pt idx="247">
                  <c:v>0.53274349044166114</c:v>
                </c:pt>
                <c:pt idx="248">
                  <c:v>0.53274349044166114</c:v>
                </c:pt>
                <c:pt idx="249">
                  <c:v>0.53274349044166114</c:v>
                </c:pt>
                <c:pt idx="250">
                  <c:v>0.53274349044166114</c:v>
                </c:pt>
                <c:pt idx="251">
                  <c:v>0.53274349044166114</c:v>
                </c:pt>
                <c:pt idx="252">
                  <c:v>0.53274349044166114</c:v>
                </c:pt>
                <c:pt idx="253">
                  <c:v>0.53274349044166114</c:v>
                </c:pt>
                <c:pt idx="254">
                  <c:v>0.75010234551847044</c:v>
                </c:pt>
                <c:pt idx="255">
                  <c:v>0.75010234551847044</c:v>
                </c:pt>
                <c:pt idx="256">
                  <c:v>0.75010234551847044</c:v>
                </c:pt>
                <c:pt idx="257">
                  <c:v>0.75010234551847044</c:v>
                </c:pt>
                <c:pt idx="258">
                  <c:v>0.75010234551847044</c:v>
                </c:pt>
                <c:pt idx="259">
                  <c:v>0.75010234551847044</c:v>
                </c:pt>
                <c:pt idx="260">
                  <c:v>0.75010234551847044</c:v>
                </c:pt>
                <c:pt idx="261">
                  <c:v>0.75010234551847044</c:v>
                </c:pt>
                <c:pt idx="262">
                  <c:v>0.75010234551847044</c:v>
                </c:pt>
                <c:pt idx="263">
                  <c:v>0.75010234551847044</c:v>
                </c:pt>
                <c:pt idx="264">
                  <c:v>0.75010234551847044</c:v>
                </c:pt>
                <c:pt idx="265">
                  <c:v>0.75010234551847044</c:v>
                </c:pt>
                <c:pt idx="266">
                  <c:v>0.75010234551847044</c:v>
                </c:pt>
                <c:pt idx="267">
                  <c:v>0.34495423179833823</c:v>
                </c:pt>
                <c:pt idx="268">
                  <c:v>0.34495423179833823</c:v>
                </c:pt>
                <c:pt idx="269">
                  <c:v>0.34495423179833823</c:v>
                </c:pt>
                <c:pt idx="270">
                  <c:v>0.34495423179833823</c:v>
                </c:pt>
                <c:pt idx="271">
                  <c:v>0.34495423179833823</c:v>
                </c:pt>
                <c:pt idx="272">
                  <c:v>0.34495423179833823</c:v>
                </c:pt>
                <c:pt idx="273">
                  <c:v>0.34495423179833823</c:v>
                </c:pt>
                <c:pt idx="274">
                  <c:v>0.34495423179833823</c:v>
                </c:pt>
                <c:pt idx="275">
                  <c:v>0.34495423179833823</c:v>
                </c:pt>
                <c:pt idx="276">
                  <c:v>0.34495423179833823</c:v>
                </c:pt>
                <c:pt idx="277">
                  <c:v>0.34495423179833823</c:v>
                </c:pt>
                <c:pt idx="278">
                  <c:v>0.34495423179833823</c:v>
                </c:pt>
                <c:pt idx="279">
                  <c:v>0.34495423179833823</c:v>
                </c:pt>
                <c:pt idx="280">
                  <c:v>9.1524926686217006E-2</c:v>
                </c:pt>
                <c:pt idx="281">
                  <c:v>9.1524926686217006E-2</c:v>
                </c:pt>
                <c:pt idx="282">
                  <c:v>9.1524926686217006E-2</c:v>
                </c:pt>
                <c:pt idx="283">
                  <c:v>9.1524926686217006E-2</c:v>
                </c:pt>
                <c:pt idx="284">
                  <c:v>9.1524926686217006E-2</c:v>
                </c:pt>
                <c:pt idx="285">
                  <c:v>9.1524926686217006E-2</c:v>
                </c:pt>
                <c:pt idx="286">
                  <c:v>9.1524926686217006E-2</c:v>
                </c:pt>
                <c:pt idx="287">
                  <c:v>9.1524926686217006E-2</c:v>
                </c:pt>
                <c:pt idx="288">
                  <c:v>9.1524926686217006E-2</c:v>
                </c:pt>
                <c:pt idx="289">
                  <c:v>9.1524926686217006E-2</c:v>
                </c:pt>
                <c:pt idx="290">
                  <c:v>9.1524926686217006E-2</c:v>
                </c:pt>
                <c:pt idx="291">
                  <c:v>9.1524926686217006E-2</c:v>
                </c:pt>
                <c:pt idx="292">
                  <c:v>9.1524926686217006E-2</c:v>
                </c:pt>
                <c:pt idx="293">
                  <c:v>-0.2935913200723328</c:v>
                </c:pt>
                <c:pt idx="294">
                  <c:v>-0.2935913200723328</c:v>
                </c:pt>
                <c:pt idx="295">
                  <c:v>-0.2935913200723328</c:v>
                </c:pt>
                <c:pt idx="296">
                  <c:v>-0.2935913200723328</c:v>
                </c:pt>
                <c:pt idx="297">
                  <c:v>-0.2935913200723328</c:v>
                </c:pt>
                <c:pt idx="298">
                  <c:v>-0.2935913200723328</c:v>
                </c:pt>
                <c:pt idx="299">
                  <c:v>-0.2935913200723328</c:v>
                </c:pt>
                <c:pt idx="300">
                  <c:v>-0.2935913200723328</c:v>
                </c:pt>
                <c:pt idx="301">
                  <c:v>-0.2935913200723328</c:v>
                </c:pt>
                <c:pt idx="302">
                  <c:v>-0.2935913200723328</c:v>
                </c:pt>
                <c:pt idx="303">
                  <c:v>-0.2935913200723328</c:v>
                </c:pt>
                <c:pt idx="304">
                  <c:v>-0.2935913200723328</c:v>
                </c:pt>
                <c:pt idx="305">
                  <c:v>-0.2935913200723328</c:v>
                </c:pt>
                <c:pt idx="306">
                  <c:v>-0.29104399140277015</c:v>
                </c:pt>
                <c:pt idx="307">
                  <c:v>-0.29104399140277015</c:v>
                </c:pt>
                <c:pt idx="308">
                  <c:v>-0.29104399140277015</c:v>
                </c:pt>
                <c:pt idx="309">
                  <c:v>-0.29104399140277015</c:v>
                </c:pt>
                <c:pt idx="310">
                  <c:v>-0.29104399140277015</c:v>
                </c:pt>
                <c:pt idx="311">
                  <c:v>-0.29104399140277015</c:v>
                </c:pt>
                <c:pt idx="312">
                  <c:v>-0.29104399140277015</c:v>
                </c:pt>
                <c:pt idx="313">
                  <c:v>-0.29104399140277015</c:v>
                </c:pt>
                <c:pt idx="314">
                  <c:v>-0.29104399140277015</c:v>
                </c:pt>
                <c:pt idx="315">
                  <c:v>-0.29104399140277015</c:v>
                </c:pt>
                <c:pt idx="316">
                  <c:v>-0.29104399140277015</c:v>
                </c:pt>
                <c:pt idx="317">
                  <c:v>-0.29104399140277015</c:v>
                </c:pt>
                <c:pt idx="318">
                  <c:v>-0.29104399140277015</c:v>
                </c:pt>
                <c:pt idx="319">
                  <c:v>-0.59853662216187675</c:v>
                </c:pt>
                <c:pt idx="320">
                  <c:v>-0.59853662216187675</c:v>
                </c:pt>
                <c:pt idx="321">
                  <c:v>-0.59853662216187675</c:v>
                </c:pt>
                <c:pt idx="322">
                  <c:v>-0.59853662216187675</c:v>
                </c:pt>
                <c:pt idx="323">
                  <c:v>-0.59853662216187675</c:v>
                </c:pt>
                <c:pt idx="324">
                  <c:v>-0.59853662216187675</c:v>
                </c:pt>
                <c:pt idx="325">
                  <c:v>-0.59853662216187675</c:v>
                </c:pt>
                <c:pt idx="326">
                  <c:v>-0.59853662216187675</c:v>
                </c:pt>
                <c:pt idx="327">
                  <c:v>-0.59853662216187675</c:v>
                </c:pt>
                <c:pt idx="328">
                  <c:v>-0.59853662216187675</c:v>
                </c:pt>
                <c:pt idx="329">
                  <c:v>-0.59853662216187675</c:v>
                </c:pt>
                <c:pt idx="330">
                  <c:v>-0.59853662216187675</c:v>
                </c:pt>
                <c:pt idx="331">
                  <c:v>-0.59853662216187675</c:v>
                </c:pt>
                <c:pt idx="332">
                  <c:v>-0.63188605946877652</c:v>
                </c:pt>
                <c:pt idx="333">
                  <c:v>-0.63188605946877652</c:v>
                </c:pt>
                <c:pt idx="334">
                  <c:v>-0.63188605946877652</c:v>
                </c:pt>
                <c:pt idx="335">
                  <c:v>-0.63188605946877652</c:v>
                </c:pt>
                <c:pt idx="336">
                  <c:v>-0.63188605946877652</c:v>
                </c:pt>
                <c:pt idx="337">
                  <c:v>-0.63188605946877652</c:v>
                </c:pt>
                <c:pt idx="338">
                  <c:v>-0.63188605946877652</c:v>
                </c:pt>
                <c:pt idx="339">
                  <c:v>-0.63188605946877652</c:v>
                </c:pt>
                <c:pt idx="340">
                  <c:v>-0.63188605946877652</c:v>
                </c:pt>
                <c:pt idx="341">
                  <c:v>-0.63188605946877652</c:v>
                </c:pt>
                <c:pt idx="342">
                  <c:v>-0.63188605946877652</c:v>
                </c:pt>
                <c:pt idx="343">
                  <c:v>-0.63188605946877652</c:v>
                </c:pt>
                <c:pt idx="344">
                  <c:v>-0.63188605946877652</c:v>
                </c:pt>
                <c:pt idx="345">
                  <c:v>-0.44218142928698101</c:v>
                </c:pt>
                <c:pt idx="346">
                  <c:v>-0.44218142928698101</c:v>
                </c:pt>
                <c:pt idx="347">
                  <c:v>-0.44218142928698101</c:v>
                </c:pt>
                <c:pt idx="348">
                  <c:v>-0.44218142928698101</c:v>
                </c:pt>
                <c:pt idx="349">
                  <c:v>-0.44218142928698101</c:v>
                </c:pt>
                <c:pt idx="350">
                  <c:v>-0.44218142928698101</c:v>
                </c:pt>
                <c:pt idx="351">
                  <c:v>-0.44218142928698101</c:v>
                </c:pt>
                <c:pt idx="352">
                  <c:v>-0.44218142928698101</c:v>
                </c:pt>
                <c:pt idx="353">
                  <c:v>-0.44218142928698101</c:v>
                </c:pt>
                <c:pt idx="354">
                  <c:v>-0.44218142928698101</c:v>
                </c:pt>
                <c:pt idx="355">
                  <c:v>-0.44218142928698101</c:v>
                </c:pt>
                <c:pt idx="356">
                  <c:v>-0.44218142928698101</c:v>
                </c:pt>
                <c:pt idx="357">
                  <c:v>-0.44218142928698101</c:v>
                </c:pt>
                <c:pt idx="358">
                  <c:v>-0.24389287417898947</c:v>
                </c:pt>
                <c:pt idx="359">
                  <c:v>-0.24389287417898947</c:v>
                </c:pt>
                <c:pt idx="360">
                  <c:v>-0.24389287417898947</c:v>
                </c:pt>
                <c:pt idx="361">
                  <c:v>-0.24389287417898947</c:v>
                </c:pt>
                <c:pt idx="362">
                  <c:v>-0.24389287417898947</c:v>
                </c:pt>
                <c:pt idx="363">
                  <c:v>-0.24389287417898947</c:v>
                </c:pt>
                <c:pt idx="364">
                  <c:v>-0.24389287417898947</c:v>
                </c:pt>
                <c:pt idx="365">
                  <c:v>-0.24389287417898947</c:v>
                </c:pt>
                <c:pt idx="366">
                  <c:v>-0.24389287417898947</c:v>
                </c:pt>
                <c:pt idx="367">
                  <c:v>-0.24389287417898947</c:v>
                </c:pt>
                <c:pt idx="368">
                  <c:v>-0.24389287417898947</c:v>
                </c:pt>
                <c:pt idx="369">
                  <c:v>-0.24389287417898947</c:v>
                </c:pt>
                <c:pt idx="370">
                  <c:v>-0.24389287417898947</c:v>
                </c:pt>
                <c:pt idx="371">
                  <c:v>0.23782391959334029</c:v>
                </c:pt>
                <c:pt idx="372">
                  <c:v>0.23782391959334029</c:v>
                </c:pt>
                <c:pt idx="373">
                  <c:v>0.23782391959334029</c:v>
                </c:pt>
                <c:pt idx="374">
                  <c:v>0.23782391959334029</c:v>
                </c:pt>
                <c:pt idx="375">
                  <c:v>0.23782391959334029</c:v>
                </c:pt>
                <c:pt idx="376">
                  <c:v>0.23782391959334029</c:v>
                </c:pt>
                <c:pt idx="377">
                  <c:v>0.23782391959334029</c:v>
                </c:pt>
                <c:pt idx="378">
                  <c:v>0.23782391959334029</c:v>
                </c:pt>
                <c:pt idx="379">
                  <c:v>0.23782391959334029</c:v>
                </c:pt>
                <c:pt idx="380">
                  <c:v>0.23782391959334029</c:v>
                </c:pt>
                <c:pt idx="381">
                  <c:v>0.23782391959334029</c:v>
                </c:pt>
                <c:pt idx="382">
                  <c:v>0.23782391959334029</c:v>
                </c:pt>
                <c:pt idx="383">
                  <c:v>0.23782391959334029</c:v>
                </c:pt>
                <c:pt idx="384">
                  <c:v>0.50243662605374173</c:v>
                </c:pt>
                <c:pt idx="385">
                  <c:v>0.50243662605374173</c:v>
                </c:pt>
                <c:pt idx="386">
                  <c:v>0.50243662605374173</c:v>
                </c:pt>
                <c:pt idx="387">
                  <c:v>0.50243662605374173</c:v>
                </c:pt>
                <c:pt idx="388">
                  <c:v>0.50243662605374173</c:v>
                </c:pt>
                <c:pt idx="389">
                  <c:v>0.50243662605374173</c:v>
                </c:pt>
                <c:pt idx="390">
                  <c:v>0.50243662605374173</c:v>
                </c:pt>
                <c:pt idx="391">
                  <c:v>0.50243662605374173</c:v>
                </c:pt>
                <c:pt idx="392">
                  <c:v>0.50243662605374173</c:v>
                </c:pt>
                <c:pt idx="393">
                  <c:v>0.50243662605374173</c:v>
                </c:pt>
                <c:pt idx="394">
                  <c:v>0.50243662605374173</c:v>
                </c:pt>
                <c:pt idx="395">
                  <c:v>0.50243662605374173</c:v>
                </c:pt>
                <c:pt idx="396">
                  <c:v>0.50243662605374173</c:v>
                </c:pt>
                <c:pt idx="397">
                  <c:v>0.96394039201234527</c:v>
                </c:pt>
                <c:pt idx="398">
                  <c:v>0.96394039201234527</c:v>
                </c:pt>
                <c:pt idx="399">
                  <c:v>0.96394039201234527</c:v>
                </c:pt>
                <c:pt idx="400">
                  <c:v>0.96394039201234527</c:v>
                </c:pt>
                <c:pt idx="401">
                  <c:v>0.96394039201234527</c:v>
                </c:pt>
                <c:pt idx="402">
                  <c:v>0.96394039201234527</c:v>
                </c:pt>
                <c:pt idx="403">
                  <c:v>0.96394039201234527</c:v>
                </c:pt>
                <c:pt idx="404">
                  <c:v>0.96394039201234527</c:v>
                </c:pt>
                <c:pt idx="405">
                  <c:v>0.96394039201234527</c:v>
                </c:pt>
                <c:pt idx="406">
                  <c:v>0.96394039201234527</c:v>
                </c:pt>
                <c:pt idx="407">
                  <c:v>0.96394039201234527</c:v>
                </c:pt>
                <c:pt idx="408">
                  <c:v>0.96394039201234527</c:v>
                </c:pt>
                <c:pt idx="409">
                  <c:v>0.96394039201234527</c:v>
                </c:pt>
                <c:pt idx="410">
                  <c:v>0.74071370735886033</c:v>
                </c:pt>
                <c:pt idx="411">
                  <c:v>0.74071370735886033</c:v>
                </c:pt>
                <c:pt idx="412">
                  <c:v>0.74071370735886033</c:v>
                </c:pt>
                <c:pt idx="413">
                  <c:v>0.74071370735886033</c:v>
                </c:pt>
                <c:pt idx="414">
                  <c:v>0.74071370735886033</c:v>
                </c:pt>
                <c:pt idx="415">
                  <c:v>0.74071370735886033</c:v>
                </c:pt>
                <c:pt idx="416">
                  <c:v>0.74071370735886033</c:v>
                </c:pt>
                <c:pt idx="417">
                  <c:v>0.74071370735886033</c:v>
                </c:pt>
                <c:pt idx="418">
                  <c:v>0.74071370735886033</c:v>
                </c:pt>
                <c:pt idx="419">
                  <c:v>0.74071370735886033</c:v>
                </c:pt>
                <c:pt idx="420">
                  <c:v>0.74071370735886033</c:v>
                </c:pt>
                <c:pt idx="421">
                  <c:v>0.74071370735886033</c:v>
                </c:pt>
                <c:pt idx="422">
                  <c:v>0.74071370735886033</c:v>
                </c:pt>
                <c:pt idx="423">
                  <c:v>0.51453737237544928</c:v>
                </c:pt>
                <c:pt idx="424">
                  <c:v>0.51453737237544928</c:v>
                </c:pt>
                <c:pt idx="425">
                  <c:v>0.51453737237544928</c:v>
                </c:pt>
                <c:pt idx="426">
                  <c:v>0.51453737237544928</c:v>
                </c:pt>
                <c:pt idx="427">
                  <c:v>0.51453737237544928</c:v>
                </c:pt>
                <c:pt idx="428">
                  <c:v>0.51453737237544928</c:v>
                </c:pt>
                <c:pt idx="429">
                  <c:v>0.51453737237544928</c:v>
                </c:pt>
                <c:pt idx="430">
                  <c:v>0.51453737237544928</c:v>
                </c:pt>
                <c:pt idx="431">
                  <c:v>0.51453737237544928</c:v>
                </c:pt>
                <c:pt idx="432">
                  <c:v>0.51453737237544928</c:v>
                </c:pt>
                <c:pt idx="433">
                  <c:v>0.51453737237544928</c:v>
                </c:pt>
                <c:pt idx="434">
                  <c:v>0.51453737237544928</c:v>
                </c:pt>
                <c:pt idx="435">
                  <c:v>0.51453737237544928</c:v>
                </c:pt>
                <c:pt idx="436">
                  <c:v>0.51453737237544928</c:v>
                </c:pt>
                <c:pt idx="437">
                  <c:v>0.42157529587811188</c:v>
                </c:pt>
                <c:pt idx="438">
                  <c:v>0.42157529587811188</c:v>
                </c:pt>
                <c:pt idx="439">
                  <c:v>0.42157529587811188</c:v>
                </c:pt>
                <c:pt idx="440">
                  <c:v>0.42157529587811188</c:v>
                </c:pt>
                <c:pt idx="441">
                  <c:v>0.42157529587811188</c:v>
                </c:pt>
                <c:pt idx="442">
                  <c:v>0.42157529587811188</c:v>
                </c:pt>
                <c:pt idx="443">
                  <c:v>0.42157529587811188</c:v>
                </c:pt>
                <c:pt idx="444">
                  <c:v>0.42157529587811188</c:v>
                </c:pt>
                <c:pt idx="445">
                  <c:v>0.42157529587811188</c:v>
                </c:pt>
                <c:pt idx="446">
                  <c:v>0.42157529587811188</c:v>
                </c:pt>
                <c:pt idx="447">
                  <c:v>0.42157529587811188</c:v>
                </c:pt>
                <c:pt idx="448">
                  <c:v>0.42157529587811188</c:v>
                </c:pt>
                <c:pt idx="449">
                  <c:v>0.42157529587811188</c:v>
                </c:pt>
                <c:pt idx="450">
                  <c:v>0.29442049651075686</c:v>
                </c:pt>
                <c:pt idx="451">
                  <c:v>0.29442049651075686</c:v>
                </c:pt>
                <c:pt idx="452">
                  <c:v>0.29442049651075686</c:v>
                </c:pt>
                <c:pt idx="453">
                  <c:v>0.29442049651075686</c:v>
                </c:pt>
                <c:pt idx="454">
                  <c:v>0.29442049651075686</c:v>
                </c:pt>
                <c:pt idx="455">
                  <c:v>0.29442049651075686</c:v>
                </c:pt>
                <c:pt idx="456">
                  <c:v>0.29442049651075686</c:v>
                </c:pt>
                <c:pt idx="457">
                  <c:v>0.29442049651075686</c:v>
                </c:pt>
                <c:pt idx="458">
                  <c:v>0.29442049651075686</c:v>
                </c:pt>
                <c:pt idx="459">
                  <c:v>0.29442049651075686</c:v>
                </c:pt>
                <c:pt idx="460">
                  <c:v>0.29442049651075686</c:v>
                </c:pt>
                <c:pt idx="461">
                  <c:v>0.29442049651075686</c:v>
                </c:pt>
                <c:pt idx="462">
                  <c:v>0.29442049651075686</c:v>
                </c:pt>
                <c:pt idx="463">
                  <c:v>0.3504415469368547</c:v>
                </c:pt>
                <c:pt idx="464">
                  <c:v>0.3504415469368547</c:v>
                </c:pt>
                <c:pt idx="465">
                  <c:v>0.3504415469368547</c:v>
                </c:pt>
                <c:pt idx="466">
                  <c:v>0.3504415469368547</c:v>
                </c:pt>
                <c:pt idx="467">
                  <c:v>0.3504415469368547</c:v>
                </c:pt>
                <c:pt idx="468">
                  <c:v>0.3504415469368547</c:v>
                </c:pt>
                <c:pt idx="469">
                  <c:v>0.3504415469368547</c:v>
                </c:pt>
                <c:pt idx="470">
                  <c:v>0.3504415469368547</c:v>
                </c:pt>
                <c:pt idx="471">
                  <c:v>0.3504415469368547</c:v>
                </c:pt>
                <c:pt idx="472">
                  <c:v>0.3504415469368547</c:v>
                </c:pt>
                <c:pt idx="473">
                  <c:v>0.3504415469368547</c:v>
                </c:pt>
                <c:pt idx="474">
                  <c:v>0.3504415469368547</c:v>
                </c:pt>
                <c:pt idx="475">
                  <c:v>0.3504415469368547</c:v>
                </c:pt>
                <c:pt idx="476">
                  <c:v>0.39873498246060451</c:v>
                </c:pt>
                <c:pt idx="477">
                  <c:v>0.39873498246060451</c:v>
                </c:pt>
                <c:pt idx="478">
                  <c:v>0.39873498246060451</c:v>
                </c:pt>
                <c:pt idx="479">
                  <c:v>0.39873498246060451</c:v>
                </c:pt>
                <c:pt idx="480">
                  <c:v>0.39873498246060451</c:v>
                </c:pt>
                <c:pt idx="481">
                  <c:v>0.39873498246060451</c:v>
                </c:pt>
                <c:pt idx="482">
                  <c:v>0.39873498246060451</c:v>
                </c:pt>
                <c:pt idx="483">
                  <c:v>0.39873498246060451</c:v>
                </c:pt>
                <c:pt idx="484">
                  <c:v>0.39873498246060451</c:v>
                </c:pt>
                <c:pt idx="485">
                  <c:v>0.39873498246060451</c:v>
                </c:pt>
                <c:pt idx="486">
                  <c:v>0.39873498246060451</c:v>
                </c:pt>
                <c:pt idx="487">
                  <c:v>0.39873498246060451</c:v>
                </c:pt>
                <c:pt idx="488">
                  <c:v>0.39873498246060451</c:v>
                </c:pt>
                <c:pt idx="489">
                  <c:v>0.14602940667362352</c:v>
                </c:pt>
                <c:pt idx="490">
                  <c:v>0.14602940667362352</c:v>
                </c:pt>
                <c:pt idx="491">
                  <c:v>0.14602940667362352</c:v>
                </c:pt>
                <c:pt idx="492">
                  <c:v>0.14602940667362352</c:v>
                </c:pt>
                <c:pt idx="493">
                  <c:v>0.14602940667362352</c:v>
                </c:pt>
                <c:pt idx="494">
                  <c:v>0.14602940667362352</c:v>
                </c:pt>
                <c:pt idx="495">
                  <c:v>0.14602940667362352</c:v>
                </c:pt>
                <c:pt idx="496">
                  <c:v>0.14602940667362352</c:v>
                </c:pt>
                <c:pt idx="497">
                  <c:v>0.14602940667362352</c:v>
                </c:pt>
                <c:pt idx="498">
                  <c:v>0.14602940667362352</c:v>
                </c:pt>
                <c:pt idx="499">
                  <c:v>0.14602940667362352</c:v>
                </c:pt>
                <c:pt idx="500">
                  <c:v>0.14602940667362352</c:v>
                </c:pt>
                <c:pt idx="501">
                  <c:v>0.14602940667362352</c:v>
                </c:pt>
                <c:pt idx="502">
                  <c:v>-1.1529769796311919</c:v>
                </c:pt>
                <c:pt idx="503">
                  <c:v>-1.1529769796311919</c:v>
                </c:pt>
                <c:pt idx="504">
                  <c:v>-1.1529769796311919</c:v>
                </c:pt>
                <c:pt idx="505">
                  <c:v>-1.1529769796311919</c:v>
                </c:pt>
              </c:numCache>
            </c:numRef>
          </c:val>
          <c:smooth val="0"/>
          <c:extLst>
            <c:ext xmlns:c16="http://schemas.microsoft.com/office/drawing/2014/chart" uri="{C3380CC4-5D6E-409C-BE32-E72D297353CC}">
              <c16:uniqueId val="{00000000-71AD-42B5-A41E-FBA1F4BB9C3D}"/>
            </c:ext>
          </c:extLst>
        </c:ser>
        <c:dLbls>
          <c:showLegendKey val="0"/>
          <c:showVal val="0"/>
          <c:showCatName val="0"/>
          <c:showSerName val="0"/>
          <c:showPercent val="0"/>
          <c:showBubbleSize val="0"/>
        </c:dLbls>
        <c:smooth val="0"/>
        <c:axId val="447010304"/>
        <c:axId val="447011840"/>
      </c:lineChart>
      <c:dateAx>
        <c:axId val="447010304"/>
        <c:scaling>
          <c:orientation val="minMax"/>
        </c:scaling>
        <c:delete val="0"/>
        <c:axPos val="b"/>
        <c:numFmt formatCode="m/d/yyyy" sourceLinked="1"/>
        <c:majorTickMark val="out"/>
        <c:minorTickMark val="none"/>
        <c:tickLblPos val="nextTo"/>
        <c:crossAx val="447011840"/>
        <c:crosses val="autoZero"/>
        <c:auto val="1"/>
        <c:lblOffset val="100"/>
        <c:baseTimeUnit val="days"/>
      </c:dateAx>
      <c:valAx>
        <c:axId val="447011840"/>
        <c:scaling>
          <c:orientation val="minMax"/>
        </c:scaling>
        <c:delete val="0"/>
        <c:axPos val="l"/>
        <c:majorGridlines/>
        <c:numFmt formatCode="General" sourceLinked="1"/>
        <c:majorTickMark val="out"/>
        <c:minorTickMark val="none"/>
        <c:tickLblPos val="nextTo"/>
        <c:crossAx val="447010304"/>
        <c:crosses val="autoZero"/>
        <c:crossBetween val="between"/>
      </c:valAx>
    </c:plotArea>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GGAL PBV</a:t>
            </a:r>
          </a:p>
          <a:p>
            <a:pPr>
              <a:defRPr/>
            </a:pPr>
            <a:endParaRPr lang="es-AR"/>
          </a:p>
        </c:rich>
      </c:tx>
      <c:overlay val="0"/>
    </c:title>
    <c:autoTitleDeleted val="0"/>
    <c:plotArea>
      <c:layout>
        <c:manualLayout>
          <c:layoutTarget val="inner"/>
          <c:xMode val="edge"/>
          <c:yMode val="edge"/>
          <c:x val="7.8919072615923014E-2"/>
          <c:y val="0.13913203557888598"/>
          <c:w val="0.89052537182852143"/>
          <c:h val="0.60134660250801986"/>
        </c:manualLayout>
      </c:layout>
      <c:lineChart>
        <c:grouping val="standard"/>
        <c:varyColors val="0"/>
        <c:ser>
          <c:idx val="0"/>
          <c:order val="0"/>
          <c:spPr>
            <a:ln w="12700"/>
          </c:spPr>
          <c:marker>
            <c:symbol val="none"/>
          </c:marker>
          <c:trendline>
            <c:spPr>
              <a:ln>
                <a:solidFill>
                  <a:srgbClr val="FF0000"/>
                </a:solidFill>
              </a:ln>
            </c:spPr>
            <c:trendlineType val="movingAvg"/>
            <c:period val="52"/>
            <c:dispRSqr val="0"/>
            <c:dispEq val="0"/>
          </c:trendline>
          <c:cat>
            <c:numRef>
              <c:f>PBV!$A$303:$A$10960</c:f>
              <c:numCache>
                <c:formatCode>m/d/yyyy</c:formatCode>
                <c:ptCount val="10658"/>
                <c:pt idx="0">
                  <c:v>39283</c:v>
                </c:pt>
                <c:pt idx="1">
                  <c:v>39290</c:v>
                </c:pt>
                <c:pt idx="2">
                  <c:v>39297</c:v>
                </c:pt>
                <c:pt idx="3">
                  <c:v>39304</c:v>
                </c:pt>
                <c:pt idx="4">
                  <c:v>39311</c:v>
                </c:pt>
                <c:pt idx="5">
                  <c:v>39318</c:v>
                </c:pt>
                <c:pt idx="6">
                  <c:v>39325</c:v>
                </c:pt>
                <c:pt idx="7">
                  <c:v>39332</c:v>
                </c:pt>
                <c:pt idx="8">
                  <c:v>39339</c:v>
                </c:pt>
                <c:pt idx="9">
                  <c:v>39346</c:v>
                </c:pt>
                <c:pt idx="10">
                  <c:v>39353</c:v>
                </c:pt>
                <c:pt idx="11">
                  <c:v>39360</c:v>
                </c:pt>
                <c:pt idx="12">
                  <c:v>39367</c:v>
                </c:pt>
                <c:pt idx="13">
                  <c:v>39374</c:v>
                </c:pt>
                <c:pt idx="14">
                  <c:v>39381</c:v>
                </c:pt>
                <c:pt idx="15">
                  <c:v>39388</c:v>
                </c:pt>
                <c:pt idx="16">
                  <c:v>39395</c:v>
                </c:pt>
                <c:pt idx="17">
                  <c:v>39402</c:v>
                </c:pt>
                <c:pt idx="18">
                  <c:v>39409</c:v>
                </c:pt>
                <c:pt idx="19">
                  <c:v>39416</c:v>
                </c:pt>
                <c:pt idx="20">
                  <c:v>39423</c:v>
                </c:pt>
                <c:pt idx="21">
                  <c:v>39430</c:v>
                </c:pt>
                <c:pt idx="22">
                  <c:v>39437</c:v>
                </c:pt>
                <c:pt idx="23">
                  <c:v>39444</c:v>
                </c:pt>
                <c:pt idx="24">
                  <c:v>39451</c:v>
                </c:pt>
                <c:pt idx="25">
                  <c:v>39458</c:v>
                </c:pt>
                <c:pt idx="26">
                  <c:v>39465</c:v>
                </c:pt>
                <c:pt idx="27">
                  <c:v>39472</c:v>
                </c:pt>
                <c:pt idx="28">
                  <c:v>39479</c:v>
                </c:pt>
                <c:pt idx="29">
                  <c:v>39486</c:v>
                </c:pt>
                <c:pt idx="30">
                  <c:v>39493</c:v>
                </c:pt>
                <c:pt idx="31">
                  <c:v>39500</c:v>
                </c:pt>
                <c:pt idx="32">
                  <c:v>39507</c:v>
                </c:pt>
                <c:pt idx="33">
                  <c:v>39514</c:v>
                </c:pt>
                <c:pt idx="34">
                  <c:v>39521</c:v>
                </c:pt>
                <c:pt idx="35">
                  <c:v>39528</c:v>
                </c:pt>
                <c:pt idx="36">
                  <c:v>39535</c:v>
                </c:pt>
                <c:pt idx="37">
                  <c:v>39542</c:v>
                </c:pt>
                <c:pt idx="38">
                  <c:v>39549</c:v>
                </c:pt>
                <c:pt idx="39">
                  <c:v>39556</c:v>
                </c:pt>
                <c:pt idx="40">
                  <c:v>39563</c:v>
                </c:pt>
                <c:pt idx="41">
                  <c:v>39570</c:v>
                </c:pt>
                <c:pt idx="42">
                  <c:v>39577</c:v>
                </c:pt>
                <c:pt idx="43">
                  <c:v>39584</c:v>
                </c:pt>
                <c:pt idx="44">
                  <c:v>39591</c:v>
                </c:pt>
                <c:pt idx="45">
                  <c:v>39598</c:v>
                </c:pt>
                <c:pt idx="46">
                  <c:v>39605</c:v>
                </c:pt>
                <c:pt idx="47">
                  <c:v>39612</c:v>
                </c:pt>
                <c:pt idx="48">
                  <c:v>39619</c:v>
                </c:pt>
                <c:pt idx="49">
                  <c:v>39626</c:v>
                </c:pt>
                <c:pt idx="50">
                  <c:v>39633</c:v>
                </c:pt>
                <c:pt idx="51">
                  <c:v>39640</c:v>
                </c:pt>
                <c:pt idx="52">
                  <c:v>39647</c:v>
                </c:pt>
                <c:pt idx="53">
                  <c:v>39654</c:v>
                </c:pt>
                <c:pt idx="54">
                  <c:v>39661</c:v>
                </c:pt>
                <c:pt idx="55">
                  <c:v>39668</c:v>
                </c:pt>
                <c:pt idx="56">
                  <c:v>39675</c:v>
                </c:pt>
                <c:pt idx="57">
                  <c:v>39682</c:v>
                </c:pt>
                <c:pt idx="58">
                  <c:v>39689</c:v>
                </c:pt>
                <c:pt idx="59">
                  <c:v>39696</c:v>
                </c:pt>
                <c:pt idx="60">
                  <c:v>39703</c:v>
                </c:pt>
                <c:pt idx="61">
                  <c:v>39710</c:v>
                </c:pt>
                <c:pt idx="62">
                  <c:v>39717</c:v>
                </c:pt>
                <c:pt idx="63">
                  <c:v>39724</c:v>
                </c:pt>
                <c:pt idx="64">
                  <c:v>39731</c:v>
                </c:pt>
                <c:pt idx="65">
                  <c:v>39738</c:v>
                </c:pt>
                <c:pt idx="66">
                  <c:v>39745</c:v>
                </c:pt>
                <c:pt idx="67">
                  <c:v>39752</c:v>
                </c:pt>
                <c:pt idx="68">
                  <c:v>39759</c:v>
                </c:pt>
                <c:pt idx="69">
                  <c:v>39766</c:v>
                </c:pt>
                <c:pt idx="70">
                  <c:v>39773</c:v>
                </c:pt>
                <c:pt idx="71">
                  <c:v>39780</c:v>
                </c:pt>
                <c:pt idx="72">
                  <c:v>39787</c:v>
                </c:pt>
                <c:pt idx="73">
                  <c:v>39794</c:v>
                </c:pt>
                <c:pt idx="74">
                  <c:v>39801</c:v>
                </c:pt>
                <c:pt idx="75">
                  <c:v>39808</c:v>
                </c:pt>
                <c:pt idx="76">
                  <c:v>39815</c:v>
                </c:pt>
                <c:pt idx="77">
                  <c:v>39822</c:v>
                </c:pt>
                <c:pt idx="78">
                  <c:v>39829</c:v>
                </c:pt>
                <c:pt idx="79">
                  <c:v>39836</c:v>
                </c:pt>
                <c:pt idx="80">
                  <c:v>39843</c:v>
                </c:pt>
                <c:pt idx="81">
                  <c:v>39850</c:v>
                </c:pt>
                <c:pt idx="82">
                  <c:v>39857</c:v>
                </c:pt>
                <c:pt idx="83">
                  <c:v>39864</c:v>
                </c:pt>
                <c:pt idx="84">
                  <c:v>39871</c:v>
                </c:pt>
                <c:pt idx="85">
                  <c:v>39878</c:v>
                </c:pt>
                <c:pt idx="86">
                  <c:v>39885</c:v>
                </c:pt>
                <c:pt idx="87">
                  <c:v>39892</c:v>
                </c:pt>
                <c:pt idx="88">
                  <c:v>39899</c:v>
                </c:pt>
                <c:pt idx="89">
                  <c:v>39906</c:v>
                </c:pt>
                <c:pt idx="90">
                  <c:v>39913</c:v>
                </c:pt>
                <c:pt idx="91">
                  <c:v>39920</c:v>
                </c:pt>
                <c:pt idx="92">
                  <c:v>39927</c:v>
                </c:pt>
                <c:pt idx="93">
                  <c:v>39934</c:v>
                </c:pt>
                <c:pt idx="94">
                  <c:v>39941</c:v>
                </c:pt>
                <c:pt idx="95">
                  <c:v>39948</c:v>
                </c:pt>
                <c:pt idx="96">
                  <c:v>39955</c:v>
                </c:pt>
                <c:pt idx="97">
                  <c:v>39962</c:v>
                </c:pt>
                <c:pt idx="98">
                  <c:v>39969</c:v>
                </c:pt>
                <c:pt idx="99">
                  <c:v>39976</c:v>
                </c:pt>
                <c:pt idx="100">
                  <c:v>39983</c:v>
                </c:pt>
                <c:pt idx="101">
                  <c:v>39990</c:v>
                </c:pt>
                <c:pt idx="102">
                  <c:v>39997</c:v>
                </c:pt>
                <c:pt idx="103">
                  <c:v>40004</c:v>
                </c:pt>
                <c:pt idx="104">
                  <c:v>40011</c:v>
                </c:pt>
                <c:pt idx="105">
                  <c:v>40018</c:v>
                </c:pt>
                <c:pt idx="106">
                  <c:v>40025</c:v>
                </c:pt>
                <c:pt idx="107">
                  <c:v>40032</c:v>
                </c:pt>
                <c:pt idx="108">
                  <c:v>40039</c:v>
                </c:pt>
                <c:pt idx="109">
                  <c:v>40046</c:v>
                </c:pt>
                <c:pt idx="110">
                  <c:v>40053</c:v>
                </c:pt>
                <c:pt idx="111">
                  <c:v>40060</c:v>
                </c:pt>
                <c:pt idx="112">
                  <c:v>40067</c:v>
                </c:pt>
                <c:pt idx="113">
                  <c:v>40074</c:v>
                </c:pt>
                <c:pt idx="114">
                  <c:v>40081</c:v>
                </c:pt>
                <c:pt idx="115">
                  <c:v>40088</c:v>
                </c:pt>
                <c:pt idx="116">
                  <c:v>40095</c:v>
                </c:pt>
                <c:pt idx="117">
                  <c:v>40102</c:v>
                </c:pt>
                <c:pt idx="118">
                  <c:v>40109</c:v>
                </c:pt>
                <c:pt idx="119">
                  <c:v>40116</c:v>
                </c:pt>
                <c:pt idx="120">
                  <c:v>40123</c:v>
                </c:pt>
                <c:pt idx="121">
                  <c:v>40130</c:v>
                </c:pt>
                <c:pt idx="122">
                  <c:v>40137</c:v>
                </c:pt>
                <c:pt idx="123">
                  <c:v>40144</c:v>
                </c:pt>
                <c:pt idx="124">
                  <c:v>40151</c:v>
                </c:pt>
                <c:pt idx="125">
                  <c:v>40158</c:v>
                </c:pt>
                <c:pt idx="126">
                  <c:v>40165</c:v>
                </c:pt>
                <c:pt idx="127">
                  <c:v>40172</c:v>
                </c:pt>
                <c:pt idx="128">
                  <c:v>40179</c:v>
                </c:pt>
                <c:pt idx="129">
                  <c:v>40186</c:v>
                </c:pt>
                <c:pt idx="130">
                  <c:v>40193</c:v>
                </c:pt>
                <c:pt idx="131">
                  <c:v>40200</c:v>
                </c:pt>
                <c:pt idx="132">
                  <c:v>40207</c:v>
                </c:pt>
                <c:pt idx="133">
                  <c:v>40214</c:v>
                </c:pt>
                <c:pt idx="134">
                  <c:v>40221</c:v>
                </c:pt>
                <c:pt idx="135">
                  <c:v>40228</c:v>
                </c:pt>
                <c:pt idx="136">
                  <c:v>40235</c:v>
                </c:pt>
                <c:pt idx="137">
                  <c:v>40242</c:v>
                </c:pt>
                <c:pt idx="138">
                  <c:v>40249</c:v>
                </c:pt>
                <c:pt idx="139">
                  <c:v>40256</c:v>
                </c:pt>
                <c:pt idx="140">
                  <c:v>40263</c:v>
                </c:pt>
                <c:pt idx="141">
                  <c:v>40270</c:v>
                </c:pt>
                <c:pt idx="142">
                  <c:v>40277</c:v>
                </c:pt>
                <c:pt idx="143">
                  <c:v>40284</c:v>
                </c:pt>
                <c:pt idx="144">
                  <c:v>40291</c:v>
                </c:pt>
                <c:pt idx="145">
                  <c:v>40298</c:v>
                </c:pt>
                <c:pt idx="146">
                  <c:v>40305</c:v>
                </c:pt>
                <c:pt idx="147">
                  <c:v>40312</c:v>
                </c:pt>
                <c:pt idx="148">
                  <c:v>40319</c:v>
                </c:pt>
                <c:pt idx="149">
                  <c:v>40326</c:v>
                </c:pt>
                <c:pt idx="150">
                  <c:v>40333</c:v>
                </c:pt>
                <c:pt idx="151">
                  <c:v>40340</c:v>
                </c:pt>
                <c:pt idx="152">
                  <c:v>40347</c:v>
                </c:pt>
                <c:pt idx="153">
                  <c:v>40354</c:v>
                </c:pt>
                <c:pt idx="154">
                  <c:v>40361</c:v>
                </c:pt>
                <c:pt idx="155">
                  <c:v>40368</c:v>
                </c:pt>
                <c:pt idx="156">
                  <c:v>40375</c:v>
                </c:pt>
                <c:pt idx="157">
                  <c:v>40382</c:v>
                </c:pt>
                <c:pt idx="158">
                  <c:v>40389</c:v>
                </c:pt>
                <c:pt idx="159">
                  <c:v>40396</c:v>
                </c:pt>
                <c:pt idx="160">
                  <c:v>40403</c:v>
                </c:pt>
                <c:pt idx="161">
                  <c:v>40410</c:v>
                </c:pt>
                <c:pt idx="162">
                  <c:v>40417</c:v>
                </c:pt>
                <c:pt idx="163">
                  <c:v>40424</c:v>
                </c:pt>
                <c:pt idx="164">
                  <c:v>40431</c:v>
                </c:pt>
                <c:pt idx="165">
                  <c:v>40438</c:v>
                </c:pt>
                <c:pt idx="166">
                  <c:v>40445</c:v>
                </c:pt>
                <c:pt idx="167">
                  <c:v>40452</c:v>
                </c:pt>
                <c:pt idx="168">
                  <c:v>40459</c:v>
                </c:pt>
                <c:pt idx="169">
                  <c:v>40466</c:v>
                </c:pt>
                <c:pt idx="170">
                  <c:v>40473</c:v>
                </c:pt>
                <c:pt idx="171">
                  <c:v>40480</c:v>
                </c:pt>
                <c:pt idx="172">
                  <c:v>40487</c:v>
                </c:pt>
                <c:pt idx="173">
                  <c:v>40494</c:v>
                </c:pt>
                <c:pt idx="174">
                  <c:v>40501</c:v>
                </c:pt>
                <c:pt idx="175">
                  <c:v>40508</c:v>
                </c:pt>
                <c:pt idx="176">
                  <c:v>40515</c:v>
                </c:pt>
                <c:pt idx="177">
                  <c:v>40522</c:v>
                </c:pt>
                <c:pt idx="178">
                  <c:v>40529</c:v>
                </c:pt>
                <c:pt idx="179">
                  <c:v>40536</c:v>
                </c:pt>
                <c:pt idx="180">
                  <c:v>40543</c:v>
                </c:pt>
                <c:pt idx="181">
                  <c:v>40550</c:v>
                </c:pt>
                <c:pt idx="182">
                  <c:v>40557</c:v>
                </c:pt>
                <c:pt idx="183">
                  <c:v>40564</c:v>
                </c:pt>
                <c:pt idx="184">
                  <c:v>40571</c:v>
                </c:pt>
                <c:pt idx="185">
                  <c:v>40578</c:v>
                </c:pt>
                <c:pt idx="186">
                  <c:v>40585</c:v>
                </c:pt>
                <c:pt idx="187">
                  <c:v>40592</c:v>
                </c:pt>
                <c:pt idx="188">
                  <c:v>40599</c:v>
                </c:pt>
                <c:pt idx="189">
                  <c:v>40606</c:v>
                </c:pt>
                <c:pt idx="190">
                  <c:v>40613</c:v>
                </c:pt>
                <c:pt idx="191">
                  <c:v>40620</c:v>
                </c:pt>
                <c:pt idx="192">
                  <c:v>40627</c:v>
                </c:pt>
                <c:pt idx="193">
                  <c:v>40634</c:v>
                </c:pt>
                <c:pt idx="194">
                  <c:v>40641</c:v>
                </c:pt>
                <c:pt idx="195">
                  <c:v>40648</c:v>
                </c:pt>
                <c:pt idx="196">
                  <c:v>40655</c:v>
                </c:pt>
                <c:pt idx="197">
                  <c:v>40662</c:v>
                </c:pt>
                <c:pt idx="198">
                  <c:v>40669</c:v>
                </c:pt>
                <c:pt idx="199">
                  <c:v>40676</c:v>
                </c:pt>
                <c:pt idx="200">
                  <c:v>40683</c:v>
                </c:pt>
                <c:pt idx="201">
                  <c:v>40690</c:v>
                </c:pt>
                <c:pt idx="202">
                  <c:v>40697</c:v>
                </c:pt>
                <c:pt idx="203">
                  <c:v>40704</c:v>
                </c:pt>
                <c:pt idx="204">
                  <c:v>40711</c:v>
                </c:pt>
                <c:pt idx="205">
                  <c:v>40718</c:v>
                </c:pt>
                <c:pt idx="206">
                  <c:v>40725</c:v>
                </c:pt>
                <c:pt idx="207">
                  <c:v>40732</c:v>
                </c:pt>
                <c:pt idx="208">
                  <c:v>40739</c:v>
                </c:pt>
                <c:pt idx="209">
                  <c:v>40746</c:v>
                </c:pt>
                <c:pt idx="210">
                  <c:v>40753</c:v>
                </c:pt>
                <c:pt idx="211">
                  <c:v>40760</c:v>
                </c:pt>
                <c:pt idx="212">
                  <c:v>40767</c:v>
                </c:pt>
                <c:pt idx="213">
                  <c:v>40774</c:v>
                </c:pt>
                <c:pt idx="214">
                  <c:v>40781</c:v>
                </c:pt>
                <c:pt idx="215">
                  <c:v>40788</c:v>
                </c:pt>
                <c:pt idx="216">
                  <c:v>40795</c:v>
                </c:pt>
                <c:pt idx="217">
                  <c:v>40802</c:v>
                </c:pt>
                <c:pt idx="218">
                  <c:v>40809</c:v>
                </c:pt>
                <c:pt idx="219">
                  <c:v>40816</c:v>
                </c:pt>
                <c:pt idx="220">
                  <c:v>40823</c:v>
                </c:pt>
                <c:pt idx="221">
                  <c:v>40830</c:v>
                </c:pt>
                <c:pt idx="222">
                  <c:v>40837</c:v>
                </c:pt>
                <c:pt idx="223">
                  <c:v>40844</c:v>
                </c:pt>
                <c:pt idx="224">
                  <c:v>40851</c:v>
                </c:pt>
                <c:pt idx="225">
                  <c:v>40858</c:v>
                </c:pt>
                <c:pt idx="226">
                  <c:v>40865</c:v>
                </c:pt>
                <c:pt idx="227">
                  <c:v>40872</c:v>
                </c:pt>
                <c:pt idx="228">
                  <c:v>40879</c:v>
                </c:pt>
                <c:pt idx="229">
                  <c:v>40886</c:v>
                </c:pt>
                <c:pt idx="230">
                  <c:v>40893</c:v>
                </c:pt>
                <c:pt idx="231">
                  <c:v>40900</c:v>
                </c:pt>
                <c:pt idx="232">
                  <c:v>40907</c:v>
                </c:pt>
                <c:pt idx="233">
                  <c:v>40914</c:v>
                </c:pt>
                <c:pt idx="234">
                  <c:v>40921</c:v>
                </c:pt>
                <c:pt idx="235">
                  <c:v>40928</c:v>
                </c:pt>
                <c:pt idx="236">
                  <c:v>40935</c:v>
                </c:pt>
                <c:pt idx="237">
                  <c:v>40942</c:v>
                </c:pt>
                <c:pt idx="238">
                  <c:v>40949</c:v>
                </c:pt>
                <c:pt idx="239">
                  <c:v>40956</c:v>
                </c:pt>
                <c:pt idx="240">
                  <c:v>40963</c:v>
                </c:pt>
                <c:pt idx="241">
                  <c:v>40970</c:v>
                </c:pt>
                <c:pt idx="242">
                  <c:v>40977</c:v>
                </c:pt>
                <c:pt idx="243">
                  <c:v>40984</c:v>
                </c:pt>
                <c:pt idx="244">
                  <c:v>40991</c:v>
                </c:pt>
                <c:pt idx="245">
                  <c:v>40998</c:v>
                </c:pt>
                <c:pt idx="246">
                  <c:v>41005</c:v>
                </c:pt>
                <c:pt idx="247">
                  <c:v>41012</c:v>
                </c:pt>
                <c:pt idx="248">
                  <c:v>41019</c:v>
                </c:pt>
                <c:pt idx="249">
                  <c:v>41026</c:v>
                </c:pt>
                <c:pt idx="250">
                  <c:v>41033</c:v>
                </c:pt>
                <c:pt idx="251">
                  <c:v>41040</c:v>
                </c:pt>
                <c:pt idx="252">
                  <c:v>41047</c:v>
                </c:pt>
                <c:pt idx="253">
                  <c:v>41054</c:v>
                </c:pt>
                <c:pt idx="254">
                  <c:v>41061</c:v>
                </c:pt>
                <c:pt idx="255">
                  <c:v>41068</c:v>
                </c:pt>
                <c:pt idx="256">
                  <c:v>41075</c:v>
                </c:pt>
                <c:pt idx="257">
                  <c:v>41082</c:v>
                </c:pt>
                <c:pt idx="258">
                  <c:v>41089</c:v>
                </c:pt>
                <c:pt idx="259">
                  <c:v>41096</c:v>
                </c:pt>
                <c:pt idx="260">
                  <c:v>41103</c:v>
                </c:pt>
                <c:pt idx="261">
                  <c:v>41110</c:v>
                </c:pt>
                <c:pt idx="262">
                  <c:v>41117</c:v>
                </c:pt>
                <c:pt idx="263">
                  <c:v>41124</c:v>
                </c:pt>
                <c:pt idx="264">
                  <c:v>41131</c:v>
                </c:pt>
                <c:pt idx="265">
                  <c:v>41138</c:v>
                </c:pt>
                <c:pt idx="266">
                  <c:v>41145</c:v>
                </c:pt>
                <c:pt idx="267">
                  <c:v>41152</c:v>
                </c:pt>
                <c:pt idx="268">
                  <c:v>41159</c:v>
                </c:pt>
                <c:pt idx="269">
                  <c:v>41166</c:v>
                </c:pt>
                <c:pt idx="270">
                  <c:v>41173</c:v>
                </c:pt>
                <c:pt idx="271">
                  <c:v>41180</c:v>
                </c:pt>
                <c:pt idx="272">
                  <c:v>41187</c:v>
                </c:pt>
                <c:pt idx="273">
                  <c:v>41194</c:v>
                </c:pt>
                <c:pt idx="274">
                  <c:v>41201</c:v>
                </c:pt>
                <c:pt idx="275">
                  <c:v>41208</c:v>
                </c:pt>
                <c:pt idx="276">
                  <c:v>41215</c:v>
                </c:pt>
                <c:pt idx="277">
                  <c:v>41222</c:v>
                </c:pt>
                <c:pt idx="278">
                  <c:v>41229</c:v>
                </c:pt>
                <c:pt idx="279">
                  <c:v>41236</c:v>
                </c:pt>
                <c:pt idx="280">
                  <c:v>41243</c:v>
                </c:pt>
                <c:pt idx="281">
                  <c:v>41250</c:v>
                </c:pt>
                <c:pt idx="282">
                  <c:v>41257</c:v>
                </c:pt>
                <c:pt idx="283">
                  <c:v>41264</c:v>
                </c:pt>
                <c:pt idx="284">
                  <c:v>41271</c:v>
                </c:pt>
                <c:pt idx="285">
                  <c:v>41278</c:v>
                </c:pt>
                <c:pt idx="286">
                  <c:v>41285</c:v>
                </c:pt>
                <c:pt idx="287">
                  <c:v>41292</c:v>
                </c:pt>
                <c:pt idx="288">
                  <c:v>41299</c:v>
                </c:pt>
                <c:pt idx="289">
                  <c:v>41306</c:v>
                </c:pt>
                <c:pt idx="290">
                  <c:v>41313</c:v>
                </c:pt>
                <c:pt idx="291">
                  <c:v>41320</c:v>
                </c:pt>
                <c:pt idx="292">
                  <c:v>41327</c:v>
                </c:pt>
                <c:pt idx="293">
                  <c:v>41334</c:v>
                </c:pt>
                <c:pt idx="294">
                  <c:v>41341</c:v>
                </c:pt>
                <c:pt idx="295">
                  <c:v>41348</c:v>
                </c:pt>
                <c:pt idx="296">
                  <c:v>41355</c:v>
                </c:pt>
                <c:pt idx="297">
                  <c:v>41362</c:v>
                </c:pt>
                <c:pt idx="298">
                  <c:v>41369</c:v>
                </c:pt>
                <c:pt idx="299">
                  <c:v>41376</c:v>
                </c:pt>
                <c:pt idx="300">
                  <c:v>41383</c:v>
                </c:pt>
                <c:pt idx="301">
                  <c:v>41390</c:v>
                </c:pt>
                <c:pt idx="302">
                  <c:v>41397</c:v>
                </c:pt>
                <c:pt idx="303">
                  <c:v>41404</c:v>
                </c:pt>
                <c:pt idx="304">
                  <c:v>41411</c:v>
                </c:pt>
                <c:pt idx="305">
                  <c:v>41418</c:v>
                </c:pt>
                <c:pt idx="306">
                  <c:v>41425</c:v>
                </c:pt>
                <c:pt idx="307">
                  <c:v>41432</c:v>
                </c:pt>
                <c:pt idx="308">
                  <c:v>41439</c:v>
                </c:pt>
                <c:pt idx="309">
                  <c:v>41446</c:v>
                </c:pt>
                <c:pt idx="310">
                  <c:v>41453</c:v>
                </c:pt>
                <c:pt idx="311">
                  <c:v>41460</c:v>
                </c:pt>
                <c:pt idx="312">
                  <c:v>41467</c:v>
                </c:pt>
                <c:pt idx="313">
                  <c:v>41474</c:v>
                </c:pt>
                <c:pt idx="314">
                  <c:v>41481</c:v>
                </c:pt>
                <c:pt idx="315">
                  <c:v>41488</c:v>
                </c:pt>
                <c:pt idx="316">
                  <c:v>41495</c:v>
                </c:pt>
                <c:pt idx="317">
                  <c:v>41502</c:v>
                </c:pt>
                <c:pt idx="318">
                  <c:v>41509</c:v>
                </c:pt>
                <c:pt idx="319">
                  <c:v>41516</c:v>
                </c:pt>
                <c:pt idx="320">
                  <c:v>41523</c:v>
                </c:pt>
                <c:pt idx="321">
                  <c:v>41530</c:v>
                </c:pt>
                <c:pt idx="322">
                  <c:v>41537</c:v>
                </c:pt>
                <c:pt idx="323">
                  <c:v>41544</c:v>
                </c:pt>
                <c:pt idx="324">
                  <c:v>41551</c:v>
                </c:pt>
                <c:pt idx="325">
                  <c:v>41558</c:v>
                </c:pt>
                <c:pt idx="326">
                  <c:v>41565</c:v>
                </c:pt>
                <c:pt idx="327">
                  <c:v>41572</c:v>
                </c:pt>
                <c:pt idx="328">
                  <c:v>41579</c:v>
                </c:pt>
                <c:pt idx="329">
                  <c:v>41586</c:v>
                </c:pt>
                <c:pt idx="330">
                  <c:v>41593</c:v>
                </c:pt>
                <c:pt idx="331">
                  <c:v>41600</c:v>
                </c:pt>
                <c:pt idx="332">
                  <c:v>41607</c:v>
                </c:pt>
                <c:pt idx="333">
                  <c:v>41614</c:v>
                </c:pt>
                <c:pt idx="334">
                  <c:v>41621</c:v>
                </c:pt>
                <c:pt idx="335">
                  <c:v>41628</c:v>
                </c:pt>
                <c:pt idx="336">
                  <c:v>41635</c:v>
                </c:pt>
                <c:pt idx="337">
                  <c:v>41642</c:v>
                </c:pt>
                <c:pt idx="338">
                  <c:v>41649</c:v>
                </c:pt>
                <c:pt idx="339">
                  <c:v>41656</c:v>
                </c:pt>
                <c:pt idx="340">
                  <c:v>41663</c:v>
                </c:pt>
                <c:pt idx="341">
                  <c:v>41670</c:v>
                </c:pt>
                <c:pt idx="342">
                  <c:v>41677</c:v>
                </c:pt>
                <c:pt idx="343">
                  <c:v>41684</c:v>
                </c:pt>
                <c:pt idx="344">
                  <c:v>41691</c:v>
                </c:pt>
                <c:pt idx="345">
                  <c:v>41698</c:v>
                </c:pt>
                <c:pt idx="346">
                  <c:v>41705</c:v>
                </c:pt>
                <c:pt idx="347">
                  <c:v>41712</c:v>
                </c:pt>
                <c:pt idx="348">
                  <c:v>41719</c:v>
                </c:pt>
                <c:pt idx="349">
                  <c:v>41726</c:v>
                </c:pt>
                <c:pt idx="350">
                  <c:v>41733</c:v>
                </c:pt>
                <c:pt idx="351">
                  <c:v>41740</c:v>
                </c:pt>
                <c:pt idx="352">
                  <c:v>41747</c:v>
                </c:pt>
                <c:pt idx="353">
                  <c:v>41754</c:v>
                </c:pt>
                <c:pt idx="354">
                  <c:v>41761</c:v>
                </c:pt>
                <c:pt idx="355">
                  <c:v>41768</c:v>
                </c:pt>
                <c:pt idx="356">
                  <c:v>41775</c:v>
                </c:pt>
                <c:pt idx="357">
                  <c:v>41782</c:v>
                </c:pt>
                <c:pt idx="358">
                  <c:v>41789</c:v>
                </c:pt>
                <c:pt idx="359">
                  <c:v>41796</c:v>
                </c:pt>
                <c:pt idx="360">
                  <c:v>41803</c:v>
                </c:pt>
                <c:pt idx="361">
                  <c:v>41810</c:v>
                </c:pt>
                <c:pt idx="362">
                  <c:v>41817</c:v>
                </c:pt>
                <c:pt idx="363">
                  <c:v>41824</c:v>
                </c:pt>
                <c:pt idx="364">
                  <c:v>41831</c:v>
                </c:pt>
                <c:pt idx="365">
                  <c:v>41838</c:v>
                </c:pt>
                <c:pt idx="366">
                  <c:v>41845</c:v>
                </c:pt>
                <c:pt idx="367">
                  <c:v>41852</c:v>
                </c:pt>
                <c:pt idx="368">
                  <c:v>41859</c:v>
                </c:pt>
                <c:pt idx="369">
                  <c:v>41866</c:v>
                </c:pt>
                <c:pt idx="370">
                  <c:v>41873</c:v>
                </c:pt>
                <c:pt idx="371">
                  <c:v>41880</c:v>
                </c:pt>
                <c:pt idx="372">
                  <c:v>41887</c:v>
                </c:pt>
                <c:pt idx="373">
                  <c:v>41894</c:v>
                </c:pt>
                <c:pt idx="374">
                  <c:v>41901</c:v>
                </c:pt>
                <c:pt idx="375">
                  <c:v>41908</c:v>
                </c:pt>
                <c:pt idx="376">
                  <c:v>41915</c:v>
                </c:pt>
                <c:pt idx="377">
                  <c:v>41922</c:v>
                </c:pt>
                <c:pt idx="378">
                  <c:v>41929</c:v>
                </c:pt>
                <c:pt idx="379">
                  <c:v>41936</c:v>
                </c:pt>
                <c:pt idx="380">
                  <c:v>41943</c:v>
                </c:pt>
                <c:pt idx="381">
                  <c:v>41950</c:v>
                </c:pt>
                <c:pt idx="382">
                  <c:v>41957</c:v>
                </c:pt>
                <c:pt idx="383">
                  <c:v>41964</c:v>
                </c:pt>
                <c:pt idx="384">
                  <c:v>41971</c:v>
                </c:pt>
                <c:pt idx="385">
                  <c:v>41978</c:v>
                </c:pt>
                <c:pt idx="386">
                  <c:v>41985</c:v>
                </c:pt>
                <c:pt idx="387">
                  <c:v>41992</c:v>
                </c:pt>
                <c:pt idx="388">
                  <c:v>41999</c:v>
                </c:pt>
                <c:pt idx="389">
                  <c:v>42006</c:v>
                </c:pt>
                <c:pt idx="390">
                  <c:v>42013</c:v>
                </c:pt>
                <c:pt idx="391">
                  <c:v>42020</c:v>
                </c:pt>
                <c:pt idx="392">
                  <c:v>42027</c:v>
                </c:pt>
                <c:pt idx="393">
                  <c:v>42034</c:v>
                </c:pt>
                <c:pt idx="394">
                  <c:v>42041</c:v>
                </c:pt>
                <c:pt idx="395">
                  <c:v>42048</c:v>
                </c:pt>
                <c:pt idx="396">
                  <c:v>42055</c:v>
                </c:pt>
                <c:pt idx="397">
                  <c:v>42062</c:v>
                </c:pt>
                <c:pt idx="398">
                  <c:v>42069</c:v>
                </c:pt>
                <c:pt idx="399">
                  <c:v>42076</c:v>
                </c:pt>
                <c:pt idx="400">
                  <c:v>42083</c:v>
                </c:pt>
                <c:pt idx="401">
                  <c:v>42090</c:v>
                </c:pt>
                <c:pt idx="402">
                  <c:v>42097</c:v>
                </c:pt>
                <c:pt idx="403">
                  <c:v>42104</c:v>
                </c:pt>
                <c:pt idx="404">
                  <c:v>42111</c:v>
                </c:pt>
                <c:pt idx="405">
                  <c:v>42118</c:v>
                </c:pt>
                <c:pt idx="406">
                  <c:v>42125</c:v>
                </c:pt>
                <c:pt idx="407">
                  <c:v>42132</c:v>
                </c:pt>
                <c:pt idx="408">
                  <c:v>42139</c:v>
                </c:pt>
                <c:pt idx="409">
                  <c:v>42146</c:v>
                </c:pt>
                <c:pt idx="410">
                  <c:v>42153</c:v>
                </c:pt>
                <c:pt idx="411">
                  <c:v>42160</c:v>
                </c:pt>
                <c:pt idx="412">
                  <c:v>42167</c:v>
                </c:pt>
                <c:pt idx="413">
                  <c:v>42174</c:v>
                </c:pt>
                <c:pt idx="414">
                  <c:v>42181</c:v>
                </c:pt>
                <c:pt idx="415">
                  <c:v>42188</c:v>
                </c:pt>
                <c:pt idx="416">
                  <c:v>42195</c:v>
                </c:pt>
                <c:pt idx="417">
                  <c:v>42202</c:v>
                </c:pt>
                <c:pt idx="418">
                  <c:v>42209</c:v>
                </c:pt>
                <c:pt idx="419">
                  <c:v>42216</c:v>
                </c:pt>
                <c:pt idx="420">
                  <c:v>42223</c:v>
                </c:pt>
                <c:pt idx="421">
                  <c:v>42230</c:v>
                </c:pt>
                <c:pt idx="422">
                  <c:v>42237</c:v>
                </c:pt>
                <c:pt idx="423">
                  <c:v>42244</c:v>
                </c:pt>
                <c:pt idx="424">
                  <c:v>42251</c:v>
                </c:pt>
                <c:pt idx="425">
                  <c:v>42258</c:v>
                </c:pt>
                <c:pt idx="426">
                  <c:v>42265</c:v>
                </c:pt>
                <c:pt idx="427">
                  <c:v>42272</c:v>
                </c:pt>
                <c:pt idx="428">
                  <c:v>42279</c:v>
                </c:pt>
                <c:pt idx="429">
                  <c:v>42286</c:v>
                </c:pt>
                <c:pt idx="430">
                  <c:v>42293</c:v>
                </c:pt>
                <c:pt idx="431">
                  <c:v>42300</c:v>
                </c:pt>
                <c:pt idx="432">
                  <c:v>42307</c:v>
                </c:pt>
                <c:pt idx="433">
                  <c:v>42314</c:v>
                </c:pt>
                <c:pt idx="434">
                  <c:v>42321</c:v>
                </c:pt>
                <c:pt idx="435">
                  <c:v>42328</c:v>
                </c:pt>
                <c:pt idx="436">
                  <c:v>42335</c:v>
                </c:pt>
                <c:pt idx="437">
                  <c:v>42342</c:v>
                </c:pt>
                <c:pt idx="438">
                  <c:v>42349</c:v>
                </c:pt>
                <c:pt idx="439">
                  <c:v>42356</c:v>
                </c:pt>
                <c:pt idx="440">
                  <c:v>42363</c:v>
                </c:pt>
                <c:pt idx="441">
                  <c:v>42370</c:v>
                </c:pt>
                <c:pt idx="442">
                  <c:v>42377</c:v>
                </c:pt>
                <c:pt idx="443">
                  <c:v>42384</c:v>
                </c:pt>
                <c:pt idx="444">
                  <c:v>42391</c:v>
                </c:pt>
                <c:pt idx="445">
                  <c:v>42398</c:v>
                </c:pt>
                <c:pt idx="446">
                  <c:v>42405</c:v>
                </c:pt>
                <c:pt idx="447">
                  <c:v>42412</c:v>
                </c:pt>
                <c:pt idx="448">
                  <c:v>42419</c:v>
                </c:pt>
                <c:pt idx="449">
                  <c:v>42426</c:v>
                </c:pt>
                <c:pt idx="450">
                  <c:v>42433</c:v>
                </c:pt>
                <c:pt idx="451">
                  <c:v>42440</c:v>
                </c:pt>
                <c:pt idx="452">
                  <c:v>42447</c:v>
                </c:pt>
                <c:pt idx="453">
                  <c:v>42454</c:v>
                </c:pt>
                <c:pt idx="454">
                  <c:v>42461</c:v>
                </c:pt>
                <c:pt idx="455">
                  <c:v>42468</c:v>
                </c:pt>
                <c:pt idx="456">
                  <c:v>42475</c:v>
                </c:pt>
                <c:pt idx="457">
                  <c:v>42482</c:v>
                </c:pt>
                <c:pt idx="458">
                  <c:v>42489</c:v>
                </c:pt>
                <c:pt idx="459">
                  <c:v>42496</c:v>
                </c:pt>
                <c:pt idx="460">
                  <c:v>42503</c:v>
                </c:pt>
                <c:pt idx="461">
                  <c:v>42510</c:v>
                </c:pt>
                <c:pt idx="462">
                  <c:v>42517</c:v>
                </c:pt>
                <c:pt idx="463">
                  <c:v>42524</c:v>
                </c:pt>
                <c:pt idx="464">
                  <c:v>42531</c:v>
                </c:pt>
                <c:pt idx="465">
                  <c:v>42538</c:v>
                </c:pt>
                <c:pt idx="466">
                  <c:v>42545</c:v>
                </c:pt>
                <c:pt idx="467">
                  <c:v>42552</c:v>
                </c:pt>
                <c:pt idx="468">
                  <c:v>42559</c:v>
                </c:pt>
                <c:pt idx="469">
                  <c:v>42566</c:v>
                </c:pt>
                <c:pt idx="470">
                  <c:v>42573</c:v>
                </c:pt>
                <c:pt idx="471">
                  <c:v>42580</c:v>
                </c:pt>
                <c:pt idx="472">
                  <c:v>42587</c:v>
                </c:pt>
                <c:pt idx="473">
                  <c:v>42594</c:v>
                </c:pt>
                <c:pt idx="474">
                  <c:v>42601</c:v>
                </c:pt>
                <c:pt idx="475">
                  <c:v>42608</c:v>
                </c:pt>
                <c:pt idx="476">
                  <c:v>42615</c:v>
                </c:pt>
                <c:pt idx="477">
                  <c:v>42622</c:v>
                </c:pt>
                <c:pt idx="478">
                  <c:v>42629</c:v>
                </c:pt>
                <c:pt idx="479">
                  <c:v>42636</c:v>
                </c:pt>
                <c:pt idx="480">
                  <c:v>42643</c:v>
                </c:pt>
                <c:pt idx="481">
                  <c:v>42650</c:v>
                </c:pt>
                <c:pt idx="482">
                  <c:v>42657</c:v>
                </c:pt>
                <c:pt idx="483">
                  <c:v>42664</c:v>
                </c:pt>
                <c:pt idx="484">
                  <c:v>42671</c:v>
                </c:pt>
                <c:pt idx="485">
                  <c:v>42678</c:v>
                </c:pt>
                <c:pt idx="486">
                  <c:v>42685</c:v>
                </c:pt>
                <c:pt idx="487">
                  <c:v>42692</c:v>
                </c:pt>
                <c:pt idx="488">
                  <c:v>42699</c:v>
                </c:pt>
                <c:pt idx="489">
                  <c:v>42706</c:v>
                </c:pt>
                <c:pt idx="490">
                  <c:v>42713</c:v>
                </c:pt>
                <c:pt idx="491">
                  <c:v>42720</c:v>
                </c:pt>
                <c:pt idx="492">
                  <c:v>42727</c:v>
                </c:pt>
                <c:pt idx="493">
                  <c:v>42734</c:v>
                </c:pt>
                <c:pt idx="494">
                  <c:v>42741</c:v>
                </c:pt>
                <c:pt idx="495">
                  <c:v>42748</c:v>
                </c:pt>
                <c:pt idx="496">
                  <c:v>42755</c:v>
                </c:pt>
                <c:pt idx="497">
                  <c:v>42762</c:v>
                </c:pt>
                <c:pt idx="498">
                  <c:v>42769</c:v>
                </c:pt>
                <c:pt idx="499">
                  <c:v>42776</c:v>
                </c:pt>
                <c:pt idx="500">
                  <c:v>42783</c:v>
                </c:pt>
                <c:pt idx="501">
                  <c:v>42790</c:v>
                </c:pt>
                <c:pt idx="502">
                  <c:v>42797</c:v>
                </c:pt>
                <c:pt idx="503">
                  <c:v>42804</c:v>
                </c:pt>
                <c:pt idx="504">
                  <c:v>42811</c:v>
                </c:pt>
                <c:pt idx="505">
                  <c:v>42818</c:v>
                </c:pt>
                <c:pt idx="506">
                  <c:v>42825</c:v>
                </c:pt>
                <c:pt idx="507">
                  <c:v>42832</c:v>
                </c:pt>
                <c:pt idx="508">
                  <c:v>42839</c:v>
                </c:pt>
                <c:pt idx="509">
                  <c:v>42846</c:v>
                </c:pt>
                <c:pt idx="510">
                  <c:v>42853</c:v>
                </c:pt>
                <c:pt idx="511">
                  <c:v>42860</c:v>
                </c:pt>
                <c:pt idx="512">
                  <c:v>42867</c:v>
                </c:pt>
                <c:pt idx="513">
                  <c:v>42874</c:v>
                </c:pt>
                <c:pt idx="514">
                  <c:v>42881</c:v>
                </c:pt>
                <c:pt idx="515">
                  <c:v>42888</c:v>
                </c:pt>
                <c:pt idx="516">
                  <c:v>42895</c:v>
                </c:pt>
                <c:pt idx="517">
                  <c:v>42902</c:v>
                </c:pt>
                <c:pt idx="518">
                  <c:v>42909</c:v>
                </c:pt>
                <c:pt idx="519">
                  <c:v>42916</c:v>
                </c:pt>
                <c:pt idx="520">
                  <c:v>42923</c:v>
                </c:pt>
                <c:pt idx="521">
                  <c:v>42930</c:v>
                </c:pt>
                <c:pt idx="522">
                  <c:v>42937</c:v>
                </c:pt>
                <c:pt idx="523">
                  <c:v>42944</c:v>
                </c:pt>
                <c:pt idx="524">
                  <c:v>42951</c:v>
                </c:pt>
                <c:pt idx="525">
                  <c:v>42958</c:v>
                </c:pt>
                <c:pt idx="526">
                  <c:v>42965</c:v>
                </c:pt>
                <c:pt idx="527">
                  <c:v>42972</c:v>
                </c:pt>
                <c:pt idx="528">
                  <c:v>42979</c:v>
                </c:pt>
                <c:pt idx="529">
                  <c:v>42986</c:v>
                </c:pt>
                <c:pt idx="530">
                  <c:v>42993</c:v>
                </c:pt>
                <c:pt idx="531">
                  <c:v>43000</c:v>
                </c:pt>
                <c:pt idx="532">
                  <c:v>43007</c:v>
                </c:pt>
                <c:pt idx="533">
                  <c:v>43014</c:v>
                </c:pt>
                <c:pt idx="534">
                  <c:v>43021</c:v>
                </c:pt>
                <c:pt idx="535">
                  <c:v>43028</c:v>
                </c:pt>
                <c:pt idx="536">
                  <c:v>43035</c:v>
                </c:pt>
                <c:pt idx="537">
                  <c:v>43042</c:v>
                </c:pt>
                <c:pt idx="538">
                  <c:v>43049</c:v>
                </c:pt>
                <c:pt idx="539">
                  <c:v>43056</c:v>
                </c:pt>
                <c:pt idx="540">
                  <c:v>43063</c:v>
                </c:pt>
                <c:pt idx="541">
                  <c:v>43070</c:v>
                </c:pt>
                <c:pt idx="542">
                  <c:v>43077</c:v>
                </c:pt>
                <c:pt idx="543">
                  <c:v>43084</c:v>
                </c:pt>
                <c:pt idx="544">
                  <c:v>43091</c:v>
                </c:pt>
                <c:pt idx="545">
                  <c:v>43098</c:v>
                </c:pt>
                <c:pt idx="546">
                  <c:v>43105</c:v>
                </c:pt>
                <c:pt idx="547">
                  <c:v>43112</c:v>
                </c:pt>
                <c:pt idx="548">
                  <c:v>43119</c:v>
                </c:pt>
                <c:pt idx="549">
                  <c:v>43126</c:v>
                </c:pt>
                <c:pt idx="550">
                  <c:v>43133</c:v>
                </c:pt>
                <c:pt idx="551">
                  <c:v>43140</c:v>
                </c:pt>
                <c:pt idx="552">
                  <c:v>43147</c:v>
                </c:pt>
                <c:pt idx="553">
                  <c:v>43154</c:v>
                </c:pt>
                <c:pt idx="554">
                  <c:v>43161</c:v>
                </c:pt>
                <c:pt idx="555">
                  <c:v>43168</c:v>
                </c:pt>
                <c:pt idx="556">
                  <c:v>43175</c:v>
                </c:pt>
                <c:pt idx="557">
                  <c:v>43182</c:v>
                </c:pt>
                <c:pt idx="558">
                  <c:v>43189</c:v>
                </c:pt>
                <c:pt idx="559">
                  <c:v>43196</c:v>
                </c:pt>
                <c:pt idx="560">
                  <c:v>43203</c:v>
                </c:pt>
                <c:pt idx="561">
                  <c:v>43210</c:v>
                </c:pt>
                <c:pt idx="562">
                  <c:v>43217</c:v>
                </c:pt>
                <c:pt idx="563">
                  <c:v>43224</c:v>
                </c:pt>
                <c:pt idx="564">
                  <c:v>43231</c:v>
                </c:pt>
                <c:pt idx="565">
                  <c:v>43238</c:v>
                </c:pt>
                <c:pt idx="566">
                  <c:v>43245</c:v>
                </c:pt>
                <c:pt idx="567">
                  <c:v>43252</c:v>
                </c:pt>
                <c:pt idx="568">
                  <c:v>43259</c:v>
                </c:pt>
                <c:pt idx="569">
                  <c:v>43266</c:v>
                </c:pt>
                <c:pt idx="570">
                  <c:v>43273</c:v>
                </c:pt>
                <c:pt idx="571">
                  <c:v>43280</c:v>
                </c:pt>
                <c:pt idx="572">
                  <c:v>43287</c:v>
                </c:pt>
                <c:pt idx="573">
                  <c:v>43294</c:v>
                </c:pt>
                <c:pt idx="574">
                  <c:v>43301</c:v>
                </c:pt>
                <c:pt idx="575">
                  <c:v>43308</c:v>
                </c:pt>
                <c:pt idx="576">
                  <c:v>43315</c:v>
                </c:pt>
                <c:pt idx="577">
                  <c:v>43322</c:v>
                </c:pt>
                <c:pt idx="578">
                  <c:v>43329</c:v>
                </c:pt>
                <c:pt idx="579">
                  <c:v>43336</c:v>
                </c:pt>
                <c:pt idx="580">
                  <c:v>43343</c:v>
                </c:pt>
                <c:pt idx="581">
                  <c:v>43350</c:v>
                </c:pt>
                <c:pt idx="582">
                  <c:v>43357</c:v>
                </c:pt>
                <c:pt idx="583">
                  <c:v>43364</c:v>
                </c:pt>
                <c:pt idx="584">
                  <c:v>43371</c:v>
                </c:pt>
                <c:pt idx="585">
                  <c:v>43378</c:v>
                </c:pt>
                <c:pt idx="586">
                  <c:v>43385</c:v>
                </c:pt>
                <c:pt idx="587">
                  <c:v>43392</c:v>
                </c:pt>
                <c:pt idx="588">
                  <c:v>43399</c:v>
                </c:pt>
                <c:pt idx="589">
                  <c:v>43406</c:v>
                </c:pt>
                <c:pt idx="590">
                  <c:v>43413</c:v>
                </c:pt>
                <c:pt idx="591">
                  <c:v>43420</c:v>
                </c:pt>
                <c:pt idx="592">
                  <c:v>43427</c:v>
                </c:pt>
                <c:pt idx="593">
                  <c:v>43434</c:v>
                </c:pt>
                <c:pt idx="594">
                  <c:v>43441</c:v>
                </c:pt>
                <c:pt idx="595">
                  <c:v>43448</c:v>
                </c:pt>
                <c:pt idx="596">
                  <c:v>43455</c:v>
                </c:pt>
                <c:pt idx="597">
                  <c:v>43462</c:v>
                </c:pt>
                <c:pt idx="598">
                  <c:v>43469</c:v>
                </c:pt>
                <c:pt idx="599">
                  <c:v>43476</c:v>
                </c:pt>
                <c:pt idx="600">
                  <c:v>43483</c:v>
                </c:pt>
                <c:pt idx="601">
                  <c:v>43490</c:v>
                </c:pt>
                <c:pt idx="602">
                  <c:v>43497</c:v>
                </c:pt>
                <c:pt idx="603">
                  <c:v>43504</c:v>
                </c:pt>
                <c:pt idx="604">
                  <c:v>43511</c:v>
                </c:pt>
                <c:pt idx="605">
                  <c:v>43518</c:v>
                </c:pt>
                <c:pt idx="606">
                  <c:v>43525</c:v>
                </c:pt>
                <c:pt idx="607">
                  <c:v>43532</c:v>
                </c:pt>
                <c:pt idx="608">
                  <c:v>43539</c:v>
                </c:pt>
                <c:pt idx="609">
                  <c:v>43546</c:v>
                </c:pt>
                <c:pt idx="610">
                  <c:v>43553</c:v>
                </c:pt>
                <c:pt idx="611">
                  <c:v>43560</c:v>
                </c:pt>
                <c:pt idx="612">
                  <c:v>43567</c:v>
                </c:pt>
                <c:pt idx="613">
                  <c:v>43574</c:v>
                </c:pt>
                <c:pt idx="614">
                  <c:v>43581</c:v>
                </c:pt>
                <c:pt idx="615">
                  <c:v>43588</c:v>
                </c:pt>
                <c:pt idx="616">
                  <c:v>43595</c:v>
                </c:pt>
                <c:pt idx="617">
                  <c:v>43602</c:v>
                </c:pt>
                <c:pt idx="618">
                  <c:v>43609</c:v>
                </c:pt>
                <c:pt idx="619">
                  <c:v>43616</c:v>
                </c:pt>
                <c:pt idx="620">
                  <c:v>43623</c:v>
                </c:pt>
                <c:pt idx="621">
                  <c:v>43630</c:v>
                </c:pt>
                <c:pt idx="622">
                  <c:v>43637</c:v>
                </c:pt>
                <c:pt idx="623">
                  <c:v>43644</c:v>
                </c:pt>
                <c:pt idx="624">
                  <c:v>43651</c:v>
                </c:pt>
                <c:pt idx="625">
                  <c:v>43658</c:v>
                </c:pt>
                <c:pt idx="626">
                  <c:v>43665</c:v>
                </c:pt>
                <c:pt idx="627">
                  <c:v>43672</c:v>
                </c:pt>
                <c:pt idx="628">
                  <c:v>43679</c:v>
                </c:pt>
                <c:pt idx="629">
                  <c:v>43686</c:v>
                </c:pt>
                <c:pt idx="630">
                  <c:v>43693</c:v>
                </c:pt>
                <c:pt idx="631">
                  <c:v>43700</c:v>
                </c:pt>
                <c:pt idx="632">
                  <c:v>43707</c:v>
                </c:pt>
                <c:pt idx="633">
                  <c:v>43714</c:v>
                </c:pt>
                <c:pt idx="634">
                  <c:v>43721</c:v>
                </c:pt>
                <c:pt idx="635">
                  <c:v>43728</c:v>
                </c:pt>
                <c:pt idx="636">
                  <c:v>43735</c:v>
                </c:pt>
                <c:pt idx="637">
                  <c:v>43742</c:v>
                </c:pt>
                <c:pt idx="638">
                  <c:v>43749</c:v>
                </c:pt>
                <c:pt idx="639">
                  <c:v>43756</c:v>
                </c:pt>
                <c:pt idx="640">
                  <c:v>43763</c:v>
                </c:pt>
                <c:pt idx="641">
                  <c:v>43770</c:v>
                </c:pt>
                <c:pt idx="642">
                  <c:v>43777</c:v>
                </c:pt>
                <c:pt idx="643">
                  <c:v>43784</c:v>
                </c:pt>
                <c:pt idx="644">
                  <c:v>43791</c:v>
                </c:pt>
                <c:pt idx="645">
                  <c:v>43798</c:v>
                </c:pt>
                <c:pt idx="646">
                  <c:v>43805</c:v>
                </c:pt>
                <c:pt idx="647">
                  <c:v>43812</c:v>
                </c:pt>
                <c:pt idx="648">
                  <c:v>43819</c:v>
                </c:pt>
                <c:pt idx="649">
                  <c:v>43826</c:v>
                </c:pt>
                <c:pt idx="650">
                  <c:v>43833</c:v>
                </c:pt>
                <c:pt idx="651">
                  <c:v>43840</c:v>
                </c:pt>
                <c:pt idx="652">
                  <c:v>43847</c:v>
                </c:pt>
                <c:pt idx="653">
                  <c:v>43854</c:v>
                </c:pt>
                <c:pt idx="654">
                  <c:v>43861</c:v>
                </c:pt>
                <c:pt idx="655">
                  <c:v>43868</c:v>
                </c:pt>
                <c:pt idx="656">
                  <c:v>43875</c:v>
                </c:pt>
                <c:pt idx="657">
                  <c:v>43882</c:v>
                </c:pt>
                <c:pt idx="658">
                  <c:v>43889</c:v>
                </c:pt>
                <c:pt idx="659">
                  <c:v>43896</c:v>
                </c:pt>
                <c:pt idx="660">
                  <c:v>43903</c:v>
                </c:pt>
                <c:pt idx="661">
                  <c:v>43910</c:v>
                </c:pt>
                <c:pt idx="662">
                  <c:v>43917</c:v>
                </c:pt>
                <c:pt idx="663">
                  <c:v>43924</c:v>
                </c:pt>
                <c:pt idx="664">
                  <c:v>43931</c:v>
                </c:pt>
                <c:pt idx="665">
                  <c:v>43938</c:v>
                </c:pt>
                <c:pt idx="666">
                  <c:v>43945</c:v>
                </c:pt>
                <c:pt idx="667">
                  <c:v>43952</c:v>
                </c:pt>
                <c:pt idx="668">
                  <c:v>43959</c:v>
                </c:pt>
                <c:pt idx="669">
                  <c:v>43966</c:v>
                </c:pt>
                <c:pt idx="670">
                  <c:v>43973</c:v>
                </c:pt>
                <c:pt idx="671">
                  <c:v>43980</c:v>
                </c:pt>
                <c:pt idx="672">
                  <c:v>43987</c:v>
                </c:pt>
                <c:pt idx="673">
                  <c:v>43994</c:v>
                </c:pt>
                <c:pt idx="674">
                  <c:v>44001</c:v>
                </c:pt>
                <c:pt idx="675">
                  <c:v>44008</c:v>
                </c:pt>
                <c:pt idx="676">
                  <c:v>44015</c:v>
                </c:pt>
                <c:pt idx="677">
                  <c:v>44022</c:v>
                </c:pt>
                <c:pt idx="678">
                  <c:v>44029</c:v>
                </c:pt>
                <c:pt idx="679">
                  <c:v>44036</c:v>
                </c:pt>
                <c:pt idx="680">
                  <c:v>44043</c:v>
                </c:pt>
                <c:pt idx="681">
                  <c:v>44050</c:v>
                </c:pt>
                <c:pt idx="682">
                  <c:v>44057</c:v>
                </c:pt>
                <c:pt idx="683">
                  <c:v>44064</c:v>
                </c:pt>
                <c:pt idx="684">
                  <c:v>44071</c:v>
                </c:pt>
                <c:pt idx="685">
                  <c:v>44078</c:v>
                </c:pt>
                <c:pt idx="686">
                  <c:v>44085</c:v>
                </c:pt>
                <c:pt idx="687">
                  <c:v>44092</c:v>
                </c:pt>
                <c:pt idx="688">
                  <c:v>44099</c:v>
                </c:pt>
                <c:pt idx="689">
                  <c:v>44106</c:v>
                </c:pt>
                <c:pt idx="690">
                  <c:v>44113</c:v>
                </c:pt>
                <c:pt idx="691">
                  <c:v>44120</c:v>
                </c:pt>
                <c:pt idx="692">
                  <c:v>44127</c:v>
                </c:pt>
                <c:pt idx="693">
                  <c:v>44134</c:v>
                </c:pt>
                <c:pt idx="694">
                  <c:v>44141</c:v>
                </c:pt>
                <c:pt idx="695">
                  <c:v>44148</c:v>
                </c:pt>
                <c:pt idx="696">
                  <c:v>44155</c:v>
                </c:pt>
                <c:pt idx="697">
                  <c:v>44162</c:v>
                </c:pt>
                <c:pt idx="698">
                  <c:v>44169</c:v>
                </c:pt>
                <c:pt idx="699">
                  <c:v>44176</c:v>
                </c:pt>
                <c:pt idx="700">
                  <c:v>44183</c:v>
                </c:pt>
                <c:pt idx="701">
                  <c:v>44190</c:v>
                </c:pt>
                <c:pt idx="702">
                  <c:v>44197</c:v>
                </c:pt>
                <c:pt idx="703">
                  <c:v>44204</c:v>
                </c:pt>
                <c:pt idx="704">
                  <c:v>44211</c:v>
                </c:pt>
                <c:pt idx="705">
                  <c:v>44218</c:v>
                </c:pt>
                <c:pt idx="706">
                  <c:v>44225</c:v>
                </c:pt>
                <c:pt idx="707">
                  <c:v>44232</c:v>
                </c:pt>
                <c:pt idx="708">
                  <c:v>44239</c:v>
                </c:pt>
                <c:pt idx="709">
                  <c:v>44246</c:v>
                </c:pt>
                <c:pt idx="710">
                  <c:v>44253</c:v>
                </c:pt>
                <c:pt idx="711">
                  <c:v>44260</c:v>
                </c:pt>
                <c:pt idx="712">
                  <c:v>44267</c:v>
                </c:pt>
                <c:pt idx="713">
                  <c:v>44274</c:v>
                </c:pt>
                <c:pt idx="714">
                  <c:v>44281</c:v>
                </c:pt>
                <c:pt idx="715">
                  <c:v>44288</c:v>
                </c:pt>
                <c:pt idx="716">
                  <c:v>44295</c:v>
                </c:pt>
                <c:pt idx="717">
                  <c:v>44302</c:v>
                </c:pt>
                <c:pt idx="718">
                  <c:v>44309</c:v>
                </c:pt>
                <c:pt idx="719">
                  <c:v>44316</c:v>
                </c:pt>
                <c:pt idx="720">
                  <c:v>44323</c:v>
                </c:pt>
                <c:pt idx="721">
                  <c:v>44330</c:v>
                </c:pt>
                <c:pt idx="722">
                  <c:v>44337</c:v>
                </c:pt>
                <c:pt idx="723">
                  <c:v>44344</c:v>
                </c:pt>
                <c:pt idx="724">
                  <c:v>44351</c:v>
                </c:pt>
                <c:pt idx="725">
                  <c:v>44358</c:v>
                </c:pt>
                <c:pt idx="726">
                  <c:v>44365</c:v>
                </c:pt>
                <c:pt idx="727">
                  <c:v>44372</c:v>
                </c:pt>
                <c:pt idx="728">
                  <c:v>44379</c:v>
                </c:pt>
                <c:pt idx="729">
                  <c:v>44386</c:v>
                </c:pt>
                <c:pt idx="730">
                  <c:v>44393</c:v>
                </c:pt>
                <c:pt idx="731">
                  <c:v>44400</c:v>
                </c:pt>
                <c:pt idx="732">
                  <c:v>44407</c:v>
                </c:pt>
                <c:pt idx="733">
                  <c:v>44414</c:v>
                </c:pt>
                <c:pt idx="734">
                  <c:v>44421</c:v>
                </c:pt>
                <c:pt idx="735">
                  <c:v>44428</c:v>
                </c:pt>
                <c:pt idx="736">
                  <c:v>44435</c:v>
                </c:pt>
                <c:pt idx="737">
                  <c:v>44442</c:v>
                </c:pt>
                <c:pt idx="738">
                  <c:v>44449</c:v>
                </c:pt>
                <c:pt idx="739">
                  <c:v>44456</c:v>
                </c:pt>
                <c:pt idx="740">
                  <c:v>44463</c:v>
                </c:pt>
                <c:pt idx="741">
                  <c:v>44470</c:v>
                </c:pt>
                <c:pt idx="742">
                  <c:v>44477</c:v>
                </c:pt>
                <c:pt idx="743">
                  <c:v>44484</c:v>
                </c:pt>
                <c:pt idx="744">
                  <c:v>44491</c:v>
                </c:pt>
                <c:pt idx="745">
                  <c:v>44498</c:v>
                </c:pt>
                <c:pt idx="746">
                  <c:v>44505</c:v>
                </c:pt>
                <c:pt idx="747">
                  <c:v>44512</c:v>
                </c:pt>
                <c:pt idx="748">
                  <c:v>44519</c:v>
                </c:pt>
                <c:pt idx="749">
                  <c:v>44526</c:v>
                </c:pt>
                <c:pt idx="750">
                  <c:v>44533</c:v>
                </c:pt>
                <c:pt idx="751">
                  <c:v>44540</c:v>
                </c:pt>
                <c:pt idx="752">
                  <c:v>44547</c:v>
                </c:pt>
                <c:pt idx="753">
                  <c:v>44554</c:v>
                </c:pt>
                <c:pt idx="754">
                  <c:v>44561</c:v>
                </c:pt>
                <c:pt idx="755">
                  <c:v>44568</c:v>
                </c:pt>
                <c:pt idx="756">
                  <c:v>44575</c:v>
                </c:pt>
                <c:pt idx="757">
                  <c:v>44582</c:v>
                </c:pt>
                <c:pt idx="758">
                  <c:v>44589</c:v>
                </c:pt>
                <c:pt idx="759">
                  <c:v>44596</c:v>
                </c:pt>
                <c:pt idx="760">
                  <c:v>44603</c:v>
                </c:pt>
                <c:pt idx="761">
                  <c:v>44610</c:v>
                </c:pt>
                <c:pt idx="762">
                  <c:v>44617</c:v>
                </c:pt>
                <c:pt idx="763">
                  <c:v>44624</c:v>
                </c:pt>
                <c:pt idx="764">
                  <c:v>44631</c:v>
                </c:pt>
                <c:pt idx="765">
                  <c:v>44638</c:v>
                </c:pt>
                <c:pt idx="766">
                  <c:v>44645</c:v>
                </c:pt>
                <c:pt idx="767">
                  <c:v>44652</c:v>
                </c:pt>
                <c:pt idx="768">
                  <c:v>44659</c:v>
                </c:pt>
                <c:pt idx="769">
                  <c:v>44666</c:v>
                </c:pt>
                <c:pt idx="770">
                  <c:v>44673</c:v>
                </c:pt>
                <c:pt idx="771">
                  <c:v>44680</c:v>
                </c:pt>
                <c:pt idx="772">
                  <c:v>44687</c:v>
                </c:pt>
                <c:pt idx="773">
                  <c:v>44694</c:v>
                </c:pt>
                <c:pt idx="774">
                  <c:v>44701</c:v>
                </c:pt>
                <c:pt idx="775">
                  <c:v>44708</c:v>
                </c:pt>
                <c:pt idx="776">
                  <c:v>44715</c:v>
                </c:pt>
                <c:pt idx="777">
                  <c:v>44722</c:v>
                </c:pt>
                <c:pt idx="778">
                  <c:v>44729</c:v>
                </c:pt>
                <c:pt idx="779">
                  <c:v>44736</c:v>
                </c:pt>
                <c:pt idx="780">
                  <c:v>44743</c:v>
                </c:pt>
                <c:pt idx="781">
                  <c:v>44750</c:v>
                </c:pt>
                <c:pt idx="782">
                  <c:v>44757</c:v>
                </c:pt>
                <c:pt idx="783">
                  <c:v>44764</c:v>
                </c:pt>
                <c:pt idx="784">
                  <c:v>44771</c:v>
                </c:pt>
                <c:pt idx="785">
                  <c:v>44778</c:v>
                </c:pt>
                <c:pt idx="786">
                  <c:v>44785</c:v>
                </c:pt>
                <c:pt idx="787">
                  <c:v>44792</c:v>
                </c:pt>
                <c:pt idx="788">
                  <c:v>44799</c:v>
                </c:pt>
                <c:pt idx="789">
                  <c:v>44806</c:v>
                </c:pt>
                <c:pt idx="790">
                  <c:v>44813</c:v>
                </c:pt>
                <c:pt idx="791">
                  <c:v>44820</c:v>
                </c:pt>
                <c:pt idx="792">
                  <c:v>44827</c:v>
                </c:pt>
                <c:pt idx="793">
                  <c:v>44834</c:v>
                </c:pt>
                <c:pt idx="794">
                  <c:v>44841</c:v>
                </c:pt>
                <c:pt idx="795">
                  <c:v>44848</c:v>
                </c:pt>
                <c:pt idx="796">
                  <c:v>44855</c:v>
                </c:pt>
                <c:pt idx="797">
                  <c:v>44862</c:v>
                </c:pt>
                <c:pt idx="798">
                  <c:v>44869</c:v>
                </c:pt>
                <c:pt idx="799">
                  <c:v>44876</c:v>
                </c:pt>
                <c:pt idx="800">
                  <c:v>44883</c:v>
                </c:pt>
                <c:pt idx="801">
                  <c:v>44890</c:v>
                </c:pt>
                <c:pt idx="802">
                  <c:v>44897</c:v>
                </c:pt>
                <c:pt idx="803">
                  <c:v>44904</c:v>
                </c:pt>
                <c:pt idx="804">
                  <c:v>44911</c:v>
                </c:pt>
                <c:pt idx="805">
                  <c:v>44918</c:v>
                </c:pt>
                <c:pt idx="806">
                  <c:v>44925</c:v>
                </c:pt>
                <c:pt idx="807">
                  <c:v>44932</c:v>
                </c:pt>
                <c:pt idx="808">
                  <c:v>44939</c:v>
                </c:pt>
                <c:pt idx="809">
                  <c:v>44946</c:v>
                </c:pt>
                <c:pt idx="810">
                  <c:v>44953</c:v>
                </c:pt>
                <c:pt idx="811">
                  <c:v>44960</c:v>
                </c:pt>
                <c:pt idx="812">
                  <c:v>44967</c:v>
                </c:pt>
                <c:pt idx="813">
                  <c:v>44974</c:v>
                </c:pt>
                <c:pt idx="814">
                  <c:v>44981</c:v>
                </c:pt>
                <c:pt idx="815">
                  <c:v>44988</c:v>
                </c:pt>
                <c:pt idx="816">
                  <c:v>44995</c:v>
                </c:pt>
                <c:pt idx="817">
                  <c:v>45002</c:v>
                </c:pt>
                <c:pt idx="818">
                  <c:v>45009</c:v>
                </c:pt>
                <c:pt idx="819">
                  <c:v>45016</c:v>
                </c:pt>
                <c:pt idx="820">
                  <c:v>45023</c:v>
                </c:pt>
                <c:pt idx="821">
                  <c:v>45030</c:v>
                </c:pt>
                <c:pt idx="822">
                  <c:v>45037</c:v>
                </c:pt>
                <c:pt idx="823">
                  <c:v>45044</c:v>
                </c:pt>
                <c:pt idx="824">
                  <c:v>45051</c:v>
                </c:pt>
                <c:pt idx="825">
                  <c:v>45058</c:v>
                </c:pt>
                <c:pt idx="826">
                  <c:v>45065</c:v>
                </c:pt>
                <c:pt idx="827">
                  <c:v>45072</c:v>
                </c:pt>
                <c:pt idx="828">
                  <c:v>45079</c:v>
                </c:pt>
                <c:pt idx="829">
                  <c:v>45086</c:v>
                </c:pt>
                <c:pt idx="830">
                  <c:v>45093</c:v>
                </c:pt>
                <c:pt idx="831">
                  <c:v>45100</c:v>
                </c:pt>
                <c:pt idx="832">
                  <c:v>45107</c:v>
                </c:pt>
                <c:pt idx="833">
                  <c:v>45114</c:v>
                </c:pt>
                <c:pt idx="834">
                  <c:v>45121</c:v>
                </c:pt>
                <c:pt idx="835">
                  <c:v>45128</c:v>
                </c:pt>
                <c:pt idx="836">
                  <c:v>45135</c:v>
                </c:pt>
                <c:pt idx="837">
                  <c:v>45142</c:v>
                </c:pt>
                <c:pt idx="838">
                  <c:v>45149</c:v>
                </c:pt>
                <c:pt idx="839">
                  <c:v>45156</c:v>
                </c:pt>
                <c:pt idx="840">
                  <c:v>45163</c:v>
                </c:pt>
                <c:pt idx="841">
                  <c:v>45170</c:v>
                </c:pt>
                <c:pt idx="842">
                  <c:v>45177</c:v>
                </c:pt>
                <c:pt idx="843">
                  <c:v>45184</c:v>
                </c:pt>
                <c:pt idx="844">
                  <c:v>45191</c:v>
                </c:pt>
                <c:pt idx="845">
                  <c:v>45198</c:v>
                </c:pt>
                <c:pt idx="846">
                  <c:v>45205</c:v>
                </c:pt>
                <c:pt idx="847">
                  <c:v>45212</c:v>
                </c:pt>
                <c:pt idx="848">
                  <c:v>45219</c:v>
                </c:pt>
                <c:pt idx="849">
                  <c:v>45226</c:v>
                </c:pt>
                <c:pt idx="850">
                  <c:v>45233</c:v>
                </c:pt>
                <c:pt idx="851">
                  <c:v>45240</c:v>
                </c:pt>
                <c:pt idx="852">
                  <c:v>45247</c:v>
                </c:pt>
                <c:pt idx="853">
                  <c:v>45254</c:v>
                </c:pt>
                <c:pt idx="854">
                  <c:v>45261</c:v>
                </c:pt>
                <c:pt idx="855">
                  <c:v>45268</c:v>
                </c:pt>
                <c:pt idx="856">
                  <c:v>45275</c:v>
                </c:pt>
                <c:pt idx="857">
                  <c:v>45282</c:v>
                </c:pt>
                <c:pt idx="858">
                  <c:v>45289</c:v>
                </c:pt>
                <c:pt idx="859">
                  <c:v>45296</c:v>
                </c:pt>
                <c:pt idx="860">
                  <c:v>45303</c:v>
                </c:pt>
                <c:pt idx="861">
                  <c:v>45310</c:v>
                </c:pt>
                <c:pt idx="862">
                  <c:v>45317</c:v>
                </c:pt>
                <c:pt idx="863">
                  <c:v>45324</c:v>
                </c:pt>
                <c:pt idx="864">
                  <c:v>45331</c:v>
                </c:pt>
                <c:pt idx="865">
                  <c:v>45338</c:v>
                </c:pt>
                <c:pt idx="866">
                  <c:v>45345</c:v>
                </c:pt>
                <c:pt idx="867">
                  <c:v>45352</c:v>
                </c:pt>
                <c:pt idx="868">
                  <c:v>45359</c:v>
                </c:pt>
                <c:pt idx="869">
                  <c:v>45366</c:v>
                </c:pt>
                <c:pt idx="870">
                  <c:v>45373</c:v>
                </c:pt>
                <c:pt idx="871">
                  <c:v>45380</c:v>
                </c:pt>
                <c:pt idx="872">
                  <c:v>45387</c:v>
                </c:pt>
                <c:pt idx="873">
                  <c:v>45394</c:v>
                </c:pt>
                <c:pt idx="874">
                  <c:v>45401</c:v>
                </c:pt>
                <c:pt idx="875">
                  <c:v>45408</c:v>
                </c:pt>
                <c:pt idx="876">
                  <c:v>45415</c:v>
                </c:pt>
                <c:pt idx="877">
                  <c:v>45422</c:v>
                </c:pt>
                <c:pt idx="878">
                  <c:v>45429</c:v>
                </c:pt>
                <c:pt idx="879">
                  <c:v>45436</c:v>
                </c:pt>
                <c:pt idx="880">
                  <c:v>45443</c:v>
                </c:pt>
                <c:pt idx="881">
                  <c:v>45450</c:v>
                </c:pt>
                <c:pt idx="882">
                  <c:v>45457</c:v>
                </c:pt>
                <c:pt idx="883">
                  <c:v>45464</c:v>
                </c:pt>
                <c:pt idx="884">
                  <c:v>45471</c:v>
                </c:pt>
                <c:pt idx="885">
                  <c:v>45478</c:v>
                </c:pt>
                <c:pt idx="886">
                  <c:v>45485</c:v>
                </c:pt>
                <c:pt idx="887">
                  <c:v>45492</c:v>
                </c:pt>
                <c:pt idx="888">
                  <c:v>45499</c:v>
                </c:pt>
                <c:pt idx="889">
                  <c:v>45506</c:v>
                </c:pt>
                <c:pt idx="890">
                  <c:v>45513</c:v>
                </c:pt>
                <c:pt idx="891">
                  <c:v>45520</c:v>
                </c:pt>
                <c:pt idx="892">
                  <c:v>45527</c:v>
                </c:pt>
                <c:pt idx="893">
                  <c:v>45534</c:v>
                </c:pt>
                <c:pt idx="894">
                  <c:v>45541</c:v>
                </c:pt>
                <c:pt idx="895">
                  <c:v>45548</c:v>
                </c:pt>
                <c:pt idx="896">
                  <c:v>45555</c:v>
                </c:pt>
                <c:pt idx="897">
                  <c:v>45562</c:v>
                </c:pt>
                <c:pt idx="898">
                  <c:v>45569</c:v>
                </c:pt>
                <c:pt idx="899">
                  <c:v>45576</c:v>
                </c:pt>
                <c:pt idx="900">
                  <c:v>45583</c:v>
                </c:pt>
                <c:pt idx="901">
                  <c:v>45590</c:v>
                </c:pt>
                <c:pt idx="902">
                  <c:v>45597</c:v>
                </c:pt>
                <c:pt idx="903">
                  <c:v>45604</c:v>
                </c:pt>
                <c:pt idx="904">
                  <c:v>45611</c:v>
                </c:pt>
                <c:pt idx="905">
                  <c:v>45618</c:v>
                </c:pt>
                <c:pt idx="906">
                  <c:v>45625</c:v>
                </c:pt>
                <c:pt idx="907">
                  <c:v>45632</c:v>
                </c:pt>
                <c:pt idx="908">
                  <c:v>45639</c:v>
                </c:pt>
                <c:pt idx="909">
                  <c:v>45646</c:v>
                </c:pt>
                <c:pt idx="910">
                  <c:v>45653</c:v>
                </c:pt>
                <c:pt idx="911">
                  <c:v>45660</c:v>
                </c:pt>
                <c:pt idx="912">
                  <c:v>45667</c:v>
                </c:pt>
                <c:pt idx="913">
                  <c:v>45674</c:v>
                </c:pt>
                <c:pt idx="914">
                  <c:v>45681</c:v>
                </c:pt>
                <c:pt idx="915">
                  <c:v>45688</c:v>
                </c:pt>
                <c:pt idx="916">
                  <c:v>45695</c:v>
                </c:pt>
                <c:pt idx="917">
                  <c:v>45702</c:v>
                </c:pt>
                <c:pt idx="918">
                  <c:v>45709</c:v>
                </c:pt>
                <c:pt idx="919">
                  <c:v>45716</c:v>
                </c:pt>
                <c:pt idx="920">
                  <c:v>45723</c:v>
                </c:pt>
                <c:pt idx="921">
                  <c:v>45730</c:v>
                </c:pt>
                <c:pt idx="922">
                  <c:v>45737</c:v>
                </c:pt>
                <c:pt idx="923">
                  <c:v>45744</c:v>
                </c:pt>
                <c:pt idx="924">
                  <c:v>45751</c:v>
                </c:pt>
                <c:pt idx="925">
                  <c:v>45758</c:v>
                </c:pt>
                <c:pt idx="926">
                  <c:v>45765</c:v>
                </c:pt>
                <c:pt idx="927">
                  <c:v>45772</c:v>
                </c:pt>
                <c:pt idx="928">
                  <c:v>45779</c:v>
                </c:pt>
                <c:pt idx="929">
                  <c:v>45786</c:v>
                </c:pt>
                <c:pt idx="930">
                  <c:v>45793</c:v>
                </c:pt>
                <c:pt idx="931">
                  <c:v>45800</c:v>
                </c:pt>
                <c:pt idx="932">
                  <c:v>45807</c:v>
                </c:pt>
                <c:pt idx="933">
                  <c:v>45814</c:v>
                </c:pt>
                <c:pt idx="934">
                  <c:v>45821</c:v>
                </c:pt>
                <c:pt idx="935">
                  <c:v>45828</c:v>
                </c:pt>
                <c:pt idx="936">
                  <c:v>45835</c:v>
                </c:pt>
                <c:pt idx="937">
                  <c:v>45842</c:v>
                </c:pt>
                <c:pt idx="938">
                  <c:v>45849</c:v>
                </c:pt>
                <c:pt idx="939">
                  <c:v>45856</c:v>
                </c:pt>
                <c:pt idx="940">
                  <c:v>45863</c:v>
                </c:pt>
                <c:pt idx="941">
                  <c:v>45870</c:v>
                </c:pt>
                <c:pt idx="942">
                  <c:v>45877</c:v>
                </c:pt>
                <c:pt idx="943">
                  <c:v>45884</c:v>
                </c:pt>
                <c:pt idx="944">
                  <c:v>45891</c:v>
                </c:pt>
                <c:pt idx="945">
                  <c:v>45898</c:v>
                </c:pt>
                <c:pt idx="946">
                  <c:v>45905</c:v>
                </c:pt>
                <c:pt idx="947">
                  <c:v>45912</c:v>
                </c:pt>
                <c:pt idx="948">
                  <c:v>45919</c:v>
                </c:pt>
                <c:pt idx="949">
                  <c:v>45926</c:v>
                </c:pt>
                <c:pt idx="950">
                  <c:v>45933</c:v>
                </c:pt>
                <c:pt idx="951">
                  <c:v>45940</c:v>
                </c:pt>
                <c:pt idx="952">
                  <c:v>45947</c:v>
                </c:pt>
                <c:pt idx="953">
                  <c:v>45954</c:v>
                </c:pt>
                <c:pt idx="954">
                  <c:v>45961</c:v>
                </c:pt>
                <c:pt idx="955">
                  <c:v>45968</c:v>
                </c:pt>
                <c:pt idx="956">
                  <c:v>45975</c:v>
                </c:pt>
                <c:pt idx="957">
                  <c:v>45982</c:v>
                </c:pt>
                <c:pt idx="958">
                  <c:v>45989</c:v>
                </c:pt>
                <c:pt idx="959">
                  <c:v>45996</c:v>
                </c:pt>
                <c:pt idx="960">
                  <c:v>46003</c:v>
                </c:pt>
                <c:pt idx="961">
                  <c:v>46010</c:v>
                </c:pt>
                <c:pt idx="962">
                  <c:v>46017</c:v>
                </c:pt>
                <c:pt idx="963">
                  <c:v>46024</c:v>
                </c:pt>
                <c:pt idx="964">
                  <c:v>46031</c:v>
                </c:pt>
                <c:pt idx="965">
                  <c:v>46038</c:v>
                </c:pt>
                <c:pt idx="966">
                  <c:v>46045</c:v>
                </c:pt>
                <c:pt idx="967">
                  <c:v>46052</c:v>
                </c:pt>
                <c:pt idx="968">
                  <c:v>46059</c:v>
                </c:pt>
                <c:pt idx="969">
                  <c:v>46066</c:v>
                </c:pt>
                <c:pt idx="970">
                  <c:v>46073</c:v>
                </c:pt>
                <c:pt idx="971">
                  <c:v>46080</c:v>
                </c:pt>
                <c:pt idx="972">
                  <c:v>46087</c:v>
                </c:pt>
                <c:pt idx="973">
                  <c:v>46094</c:v>
                </c:pt>
                <c:pt idx="974">
                  <c:v>46101</c:v>
                </c:pt>
                <c:pt idx="975">
                  <c:v>46108</c:v>
                </c:pt>
                <c:pt idx="976">
                  <c:v>46115</c:v>
                </c:pt>
                <c:pt idx="977">
                  <c:v>46122</c:v>
                </c:pt>
                <c:pt idx="978">
                  <c:v>46129</c:v>
                </c:pt>
                <c:pt idx="979">
                  <c:v>46136</c:v>
                </c:pt>
                <c:pt idx="980">
                  <c:v>46143</c:v>
                </c:pt>
                <c:pt idx="981">
                  <c:v>46150</c:v>
                </c:pt>
                <c:pt idx="982">
                  <c:v>46157</c:v>
                </c:pt>
                <c:pt idx="983">
                  <c:v>46164</c:v>
                </c:pt>
                <c:pt idx="984">
                  <c:v>46171</c:v>
                </c:pt>
                <c:pt idx="985">
                  <c:v>46178</c:v>
                </c:pt>
                <c:pt idx="986">
                  <c:v>46185</c:v>
                </c:pt>
                <c:pt idx="987">
                  <c:v>46192</c:v>
                </c:pt>
                <c:pt idx="988">
                  <c:v>46199</c:v>
                </c:pt>
                <c:pt idx="989">
                  <c:v>46206</c:v>
                </c:pt>
                <c:pt idx="990">
                  <c:v>46213</c:v>
                </c:pt>
                <c:pt idx="991">
                  <c:v>46220</c:v>
                </c:pt>
                <c:pt idx="992">
                  <c:v>46227</c:v>
                </c:pt>
                <c:pt idx="993">
                  <c:v>46234</c:v>
                </c:pt>
                <c:pt idx="994">
                  <c:v>46241</c:v>
                </c:pt>
                <c:pt idx="995">
                  <c:v>46248</c:v>
                </c:pt>
                <c:pt idx="996">
                  <c:v>46255</c:v>
                </c:pt>
                <c:pt idx="997">
                  <c:v>46262</c:v>
                </c:pt>
                <c:pt idx="998">
                  <c:v>46269</c:v>
                </c:pt>
                <c:pt idx="999">
                  <c:v>46276</c:v>
                </c:pt>
                <c:pt idx="1000">
                  <c:v>46283</c:v>
                </c:pt>
                <c:pt idx="1001">
                  <c:v>46290</c:v>
                </c:pt>
                <c:pt idx="1002">
                  <c:v>46297</c:v>
                </c:pt>
                <c:pt idx="1003">
                  <c:v>46304</c:v>
                </c:pt>
              </c:numCache>
            </c:numRef>
          </c:cat>
          <c:val>
            <c:numRef>
              <c:f>BASE!$H$303:$H$10960</c:f>
              <c:numCache>
                <c:formatCode>General</c:formatCode>
                <c:ptCount val="10658"/>
                <c:pt idx="0">
                  <c:v>1.6447000000000001</c:v>
                </c:pt>
                <c:pt idx="1">
                  <c:v>1.5310999999999999</c:v>
                </c:pt>
                <c:pt idx="2">
                  <c:v>1.5365</c:v>
                </c:pt>
                <c:pt idx="3">
                  <c:v>1.3742000000000001</c:v>
                </c:pt>
                <c:pt idx="4">
                  <c:v>1.2985</c:v>
                </c:pt>
                <c:pt idx="5">
                  <c:v>1.4391</c:v>
                </c:pt>
                <c:pt idx="6">
                  <c:v>1.3905000000000001</c:v>
                </c:pt>
                <c:pt idx="7">
                  <c:v>1.3418000000000001</c:v>
                </c:pt>
                <c:pt idx="8">
                  <c:v>1.3418000000000001</c:v>
                </c:pt>
                <c:pt idx="9">
                  <c:v>1.3526</c:v>
                </c:pt>
                <c:pt idx="10">
                  <c:v>1.3468</c:v>
                </c:pt>
                <c:pt idx="11">
                  <c:v>1.4059999999999999</c:v>
                </c:pt>
                <c:pt idx="12">
                  <c:v>1.3683000000000001</c:v>
                </c:pt>
                <c:pt idx="13">
                  <c:v>1.3413999999999999</c:v>
                </c:pt>
                <c:pt idx="14">
                  <c:v>1.3898999999999999</c:v>
                </c:pt>
                <c:pt idx="15">
                  <c:v>1.3198000000000001</c:v>
                </c:pt>
                <c:pt idx="16">
                  <c:v>1.3144</c:v>
                </c:pt>
                <c:pt idx="17">
                  <c:v>1.2983</c:v>
                </c:pt>
                <c:pt idx="18">
                  <c:v>1.2713000000000001</c:v>
                </c:pt>
                <c:pt idx="19">
                  <c:v>1.2444</c:v>
                </c:pt>
                <c:pt idx="20">
                  <c:v>1.2983</c:v>
                </c:pt>
                <c:pt idx="21">
                  <c:v>1.2444</c:v>
                </c:pt>
                <c:pt idx="22">
                  <c:v>1.2013</c:v>
                </c:pt>
                <c:pt idx="23">
                  <c:v>1.2056</c:v>
                </c:pt>
                <c:pt idx="24">
                  <c:v>1.1794</c:v>
                </c:pt>
                <c:pt idx="25">
                  <c:v>1.1740999999999999</c:v>
                </c:pt>
                <c:pt idx="26">
                  <c:v>1.085</c:v>
                </c:pt>
                <c:pt idx="27">
                  <c:v>1.0326</c:v>
                </c:pt>
                <c:pt idx="28">
                  <c:v>1.0745</c:v>
                </c:pt>
                <c:pt idx="29">
                  <c:v>1.0903</c:v>
                </c:pt>
                <c:pt idx="30">
                  <c:v>1.1427</c:v>
                </c:pt>
                <c:pt idx="31">
                  <c:v>1.1584000000000001</c:v>
                </c:pt>
                <c:pt idx="32">
                  <c:v>1.2213000000000001</c:v>
                </c:pt>
                <c:pt idx="33">
                  <c:v>1.1951000000000001</c:v>
                </c:pt>
                <c:pt idx="34">
                  <c:v>1.1532</c:v>
                </c:pt>
                <c:pt idx="35">
                  <c:v>1.0954999999999999</c:v>
                </c:pt>
                <c:pt idx="36">
                  <c:v>1.1165</c:v>
                </c:pt>
                <c:pt idx="37">
                  <c:v>1.1131</c:v>
                </c:pt>
                <c:pt idx="38">
                  <c:v>1.1234</c:v>
                </c:pt>
                <c:pt idx="39">
                  <c:v>1.1182000000000001</c:v>
                </c:pt>
                <c:pt idx="40">
                  <c:v>1.0412999999999999</c:v>
                </c:pt>
                <c:pt idx="41">
                  <c:v>1.0309999999999999</c:v>
                </c:pt>
                <c:pt idx="42">
                  <c:v>1.0054000000000001</c:v>
                </c:pt>
                <c:pt idx="43">
                  <c:v>0.93359999999999999</c:v>
                </c:pt>
                <c:pt idx="44">
                  <c:v>0.95920000000000005</c:v>
                </c:pt>
                <c:pt idx="45">
                  <c:v>0.91310000000000002</c:v>
                </c:pt>
                <c:pt idx="46">
                  <c:v>0.872</c:v>
                </c:pt>
                <c:pt idx="47">
                  <c:v>0.85150000000000003</c:v>
                </c:pt>
                <c:pt idx="48">
                  <c:v>0.88229999999999997</c:v>
                </c:pt>
                <c:pt idx="49">
                  <c:v>0.82589999999999997</c:v>
                </c:pt>
                <c:pt idx="50">
                  <c:v>0.79579999999999995</c:v>
                </c:pt>
                <c:pt idx="51">
                  <c:v>0.73570000000000002</c:v>
                </c:pt>
                <c:pt idx="52">
                  <c:v>0.79579999999999995</c:v>
                </c:pt>
                <c:pt idx="53">
                  <c:v>0.77569999999999995</c:v>
                </c:pt>
                <c:pt idx="54">
                  <c:v>0.74070000000000003</c:v>
                </c:pt>
                <c:pt idx="55">
                  <c:v>0.67059999999999997</c:v>
                </c:pt>
                <c:pt idx="56">
                  <c:v>0.7157</c:v>
                </c:pt>
                <c:pt idx="57">
                  <c:v>0.69569999999999999</c:v>
                </c:pt>
                <c:pt idx="58">
                  <c:v>0.73070000000000002</c:v>
                </c:pt>
                <c:pt idx="59">
                  <c:v>0.7157</c:v>
                </c:pt>
                <c:pt idx="60">
                  <c:v>0.64559999999999995</c:v>
                </c:pt>
                <c:pt idx="61">
                  <c:v>0.72070000000000001</c:v>
                </c:pt>
                <c:pt idx="62">
                  <c:v>0.79079999999999995</c:v>
                </c:pt>
                <c:pt idx="63">
                  <c:v>0.70860000000000001</c:v>
                </c:pt>
                <c:pt idx="64">
                  <c:v>0.54949999999999999</c:v>
                </c:pt>
                <c:pt idx="65">
                  <c:v>0.5302</c:v>
                </c:pt>
                <c:pt idx="66">
                  <c:v>0.32779999999999998</c:v>
                </c:pt>
                <c:pt idx="67">
                  <c:v>0.33260000000000001</c:v>
                </c:pt>
                <c:pt idx="68">
                  <c:v>0.376</c:v>
                </c:pt>
                <c:pt idx="69">
                  <c:v>0.34470000000000001</c:v>
                </c:pt>
                <c:pt idx="70">
                  <c:v>0.27960000000000002</c:v>
                </c:pt>
                <c:pt idx="71">
                  <c:v>0.33550000000000002</c:v>
                </c:pt>
                <c:pt idx="72">
                  <c:v>0.32590000000000002</c:v>
                </c:pt>
                <c:pt idx="73">
                  <c:v>0.37309999999999999</c:v>
                </c:pt>
                <c:pt idx="74">
                  <c:v>0.39860000000000001</c:v>
                </c:pt>
                <c:pt idx="75">
                  <c:v>0.40150000000000002</c:v>
                </c:pt>
                <c:pt idx="76">
                  <c:v>0.40360000000000001</c:v>
                </c:pt>
                <c:pt idx="77">
                  <c:v>0.38950000000000001</c:v>
                </c:pt>
                <c:pt idx="78">
                  <c:v>0.34820000000000001</c:v>
                </c:pt>
                <c:pt idx="79">
                  <c:v>0.33360000000000001</c:v>
                </c:pt>
                <c:pt idx="80">
                  <c:v>0.3458</c:v>
                </c:pt>
                <c:pt idx="81">
                  <c:v>0.34110000000000001</c:v>
                </c:pt>
                <c:pt idx="82">
                  <c:v>0.35239999999999999</c:v>
                </c:pt>
                <c:pt idx="83">
                  <c:v>0.32190000000000002</c:v>
                </c:pt>
                <c:pt idx="84">
                  <c:v>0.31009999999999999</c:v>
                </c:pt>
                <c:pt idx="85">
                  <c:v>0.29649999999999999</c:v>
                </c:pt>
                <c:pt idx="86">
                  <c:v>0.31759999999999999</c:v>
                </c:pt>
                <c:pt idx="87">
                  <c:v>0.29459999999999997</c:v>
                </c:pt>
                <c:pt idx="88">
                  <c:v>0.32369999999999999</c:v>
                </c:pt>
                <c:pt idx="89">
                  <c:v>0.36940000000000001</c:v>
                </c:pt>
                <c:pt idx="90">
                  <c:v>0.37930000000000003</c:v>
                </c:pt>
                <c:pt idx="91">
                  <c:v>0.41</c:v>
                </c:pt>
                <c:pt idx="92">
                  <c:v>0.39029999999999998</c:v>
                </c:pt>
                <c:pt idx="93">
                  <c:v>0.37990000000000002</c:v>
                </c:pt>
                <c:pt idx="94">
                  <c:v>0.49380000000000002</c:v>
                </c:pt>
                <c:pt idx="95">
                  <c:v>0.55679999999999996</c:v>
                </c:pt>
                <c:pt idx="96">
                  <c:v>0.56720000000000004</c:v>
                </c:pt>
                <c:pt idx="97">
                  <c:v>0.54120000000000001</c:v>
                </c:pt>
                <c:pt idx="98">
                  <c:v>0.61399999999999999</c:v>
                </c:pt>
                <c:pt idx="99">
                  <c:v>0.62439999999999996</c:v>
                </c:pt>
                <c:pt idx="100">
                  <c:v>0.58799999999999997</c:v>
                </c:pt>
                <c:pt idx="101">
                  <c:v>0.6452</c:v>
                </c:pt>
                <c:pt idx="102">
                  <c:v>0.67910000000000004</c:v>
                </c:pt>
                <c:pt idx="103">
                  <c:v>0.64329999999999998</c:v>
                </c:pt>
                <c:pt idx="104">
                  <c:v>0.69440000000000002</c:v>
                </c:pt>
                <c:pt idx="105">
                  <c:v>0.69440000000000002</c:v>
                </c:pt>
                <c:pt idx="106">
                  <c:v>0.7046</c:v>
                </c:pt>
                <c:pt idx="107">
                  <c:v>0.75570000000000004</c:v>
                </c:pt>
                <c:pt idx="108">
                  <c:v>0.72499999999999998</c:v>
                </c:pt>
                <c:pt idx="109">
                  <c:v>0.76590000000000003</c:v>
                </c:pt>
                <c:pt idx="110">
                  <c:v>0.7863</c:v>
                </c:pt>
                <c:pt idx="111">
                  <c:v>0.77610000000000001</c:v>
                </c:pt>
                <c:pt idx="112">
                  <c:v>0.79139999999999999</c:v>
                </c:pt>
                <c:pt idx="113">
                  <c:v>0.85270000000000001</c:v>
                </c:pt>
                <c:pt idx="114">
                  <c:v>0.84760000000000002</c:v>
                </c:pt>
                <c:pt idx="115">
                  <c:v>0.89639999999999997</c:v>
                </c:pt>
                <c:pt idx="116">
                  <c:v>0.99160000000000004</c:v>
                </c:pt>
                <c:pt idx="117">
                  <c:v>0.98660000000000003</c:v>
                </c:pt>
                <c:pt idx="118">
                  <c:v>1.1117999999999999</c:v>
                </c:pt>
                <c:pt idx="119">
                  <c:v>1.0967</c:v>
                </c:pt>
                <c:pt idx="120">
                  <c:v>1.0916999999999999</c:v>
                </c:pt>
                <c:pt idx="121">
                  <c:v>1.0817000000000001</c:v>
                </c:pt>
                <c:pt idx="122">
                  <c:v>1.0717000000000001</c:v>
                </c:pt>
                <c:pt idx="123">
                  <c:v>1.0116000000000001</c:v>
                </c:pt>
                <c:pt idx="124">
                  <c:v>0.98660000000000003</c:v>
                </c:pt>
                <c:pt idx="125">
                  <c:v>1.0266</c:v>
                </c:pt>
                <c:pt idx="126">
                  <c:v>1.0517000000000001</c:v>
                </c:pt>
                <c:pt idx="127">
                  <c:v>1.0116000000000001</c:v>
                </c:pt>
                <c:pt idx="128">
                  <c:v>1.0569999999999999</c:v>
                </c:pt>
                <c:pt idx="129">
                  <c:v>1.0521</c:v>
                </c:pt>
                <c:pt idx="130">
                  <c:v>1.0423</c:v>
                </c:pt>
                <c:pt idx="131">
                  <c:v>1.0177</c:v>
                </c:pt>
                <c:pt idx="132">
                  <c:v>1.0028999999999999</c:v>
                </c:pt>
                <c:pt idx="133">
                  <c:v>0.90459999999999996</c:v>
                </c:pt>
                <c:pt idx="134">
                  <c:v>0.9587</c:v>
                </c:pt>
                <c:pt idx="135">
                  <c:v>0.92920000000000003</c:v>
                </c:pt>
                <c:pt idx="136">
                  <c:v>0.93410000000000004</c:v>
                </c:pt>
                <c:pt idx="137">
                  <c:v>0.95379999999999998</c:v>
                </c:pt>
                <c:pt idx="138">
                  <c:v>1.0226</c:v>
                </c:pt>
                <c:pt idx="139">
                  <c:v>1.1160000000000001</c:v>
                </c:pt>
                <c:pt idx="140">
                  <c:v>1.1603000000000001</c:v>
                </c:pt>
                <c:pt idx="141">
                  <c:v>1.1069</c:v>
                </c:pt>
                <c:pt idx="142">
                  <c:v>1.1646000000000001</c:v>
                </c:pt>
                <c:pt idx="143">
                  <c:v>1.1309</c:v>
                </c:pt>
                <c:pt idx="144">
                  <c:v>1.2031000000000001</c:v>
                </c:pt>
                <c:pt idx="145">
                  <c:v>1.1309</c:v>
                </c:pt>
                <c:pt idx="146">
                  <c:v>0.99139999999999995</c:v>
                </c:pt>
                <c:pt idx="147">
                  <c:v>1.0587</c:v>
                </c:pt>
                <c:pt idx="148">
                  <c:v>1.0105999999999999</c:v>
                </c:pt>
                <c:pt idx="149">
                  <c:v>1.0395000000000001</c:v>
                </c:pt>
                <c:pt idx="150">
                  <c:v>1.0539000000000001</c:v>
                </c:pt>
                <c:pt idx="151">
                  <c:v>1.1597999999999999</c:v>
                </c:pt>
                <c:pt idx="152">
                  <c:v>1.1839</c:v>
                </c:pt>
                <c:pt idx="153">
                  <c:v>1.1887000000000001</c:v>
                </c:pt>
                <c:pt idx="154">
                  <c:v>1.0835999999999999</c:v>
                </c:pt>
                <c:pt idx="155">
                  <c:v>1.1356999999999999</c:v>
                </c:pt>
                <c:pt idx="156">
                  <c:v>1.1451</c:v>
                </c:pt>
                <c:pt idx="157">
                  <c:v>1.1830000000000001</c:v>
                </c:pt>
                <c:pt idx="158">
                  <c:v>1.1830000000000001</c:v>
                </c:pt>
                <c:pt idx="159">
                  <c:v>1.3154999999999999</c:v>
                </c:pt>
                <c:pt idx="160">
                  <c:v>1.448</c:v>
                </c:pt>
                <c:pt idx="161">
                  <c:v>1.5851999999999999</c:v>
                </c:pt>
                <c:pt idx="162">
                  <c:v>1.5142</c:v>
                </c:pt>
                <c:pt idx="163">
                  <c:v>1.5805</c:v>
                </c:pt>
                <c:pt idx="164">
                  <c:v>1.6277999999999999</c:v>
                </c:pt>
                <c:pt idx="165">
                  <c:v>1.7130000000000001</c:v>
                </c:pt>
                <c:pt idx="166">
                  <c:v>1.8218000000000001</c:v>
                </c:pt>
                <c:pt idx="167">
                  <c:v>1.7957000000000001</c:v>
                </c:pt>
                <c:pt idx="168">
                  <c:v>1.8002</c:v>
                </c:pt>
                <c:pt idx="169">
                  <c:v>1.7777000000000001</c:v>
                </c:pt>
                <c:pt idx="170">
                  <c:v>2.0522999999999998</c:v>
                </c:pt>
                <c:pt idx="171">
                  <c:v>2.3178000000000001</c:v>
                </c:pt>
                <c:pt idx="172">
                  <c:v>2.8938999999999999</c:v>
                </c:pt>
                <c:pt idx="173">
                  <c:v>2.7183999999999999</c:v>
                </c:pt>
                <c:pt idx="174">
                  <c:v>2.7589000000000001</c:v>
                </c:pt>
                <c:pt idx="175">
                  <c:v>2.8264</c:v>
                </c:pt>
                <c:pt idx="176">
                  <c:v>2.9569000000000001</c:v>
                </c:pt>
                <c:pt idx="177">
                  <c:v>2.7949000000000002</c:v>
                </c:pt>
                <c:pt idx="178">
                  <c:v>2.6823999999999999</c:v>
                </c:pt>
                <c:pt idx="179">
                  <c:v>2.7633999999999999</c:v>
                </c:pt>
                <c:pt idx="180">
                  <c:v>2.5177999999999998</c:v>
                </c:pt>
                <c:pt idx="181">
                  <c:v>2.5386000000000002</c:v>
                </c:pt>
                <c:pt idx="182">
                  <c:v>2.5386000000000002</c:v>
                </c:pt>
                <c:pt idx="183">
                  <c:v>2.7296999999999998</c:v>
                </c:pt>
                <c:pt idx="184">
                  <c:v>2.6507999999999998</c:v>
                </c:pt>
                <c:pt idx="185">
                  <c:v>2.7505000000000002</c:v>
                </c:pt>
                <c:pt idx="186">
                  <c:v>2.5428000000000002</c:v>
                </c:pt>
                <c:pt idx="187">
                  <c:v>2.6217000000000001</c:v>
                </c:pt>
                <c:pt idx="188">
                  <c:v>2.5095000000000001</c:v>
                </c:pt>
                <c:pt idx="189">
                  <c:v>2.4763000000000002</c:v>
                </c:pt>
                <c:pt idx="190">
                  <c:v>2.4514</c:v>
                </c:pt>
                <c:pt idx="191">
                  <c:v>2.2561</c:v>
                </c:pt>
                <c:pt idx="192">
                  <c:v>2.2852000000000001</c:v>
                </c:pt>
                <c:pt idx="193">
                  <c:v>2.1335999999999999</c:v>
                </c:pt>
                <c:pt idx="194">
                  <c:v>2.2059000000000002</c:v>
                </c:pt>
                <c:pt idx="195">
                  <c:v>2.1259999999999999</c:v>
                </c:pt>
                <c:pt idx="196">
                  <c:v>2.1793</c:v>
                </c:pt>
                <c:pt idx="197">
                  <c:v>2.0842000000000001</c:v>
                </c:pt>
                <c:pt idx="198">
                  <c:v>2.0499000000000001</c:v>
                </c:pt>
                <c:pt idx="199">
                  <c:v>2.1829000000000001</c:v>
                </c:pt>
                <c:pt idx="200">
                  <c:v>2.0952000000000002</c:v>
                </c:pt>
                <c:pt idx="201">
                  <c:v>1.9654</c:v>
                </c:pt>
                <c:pt idx="202">
                  <c:v>1.9616</c:v>
                </c:pt>
                <c:pt idx="203">
                  <c:v>2.0455000000000001</c:v>
                </c:pt>
                <c:pt idx="204">
                  <c:v>2.0912999999999999</c:v>
                </c:pt>
                <c:pt idx="205">
                  <c:v>2.1103999999999998</c:v>
                </c:pt>
                <c:pt idx="206">
                  <c:v>2.0448</c:v>
                </c:pt>
                <c:pt idx="207">
                  <c:v>2.1778</c:v>
                </c:pt>
                <c:pt idx="208">
                  <c:v>2.1253000000000002</c:v>
                </c:pt>
                <c:pt idx="209">
                  <c:v>2.1848000000000001</c:v>
                </c:pt>
                <c:pt idx="210">
                  <c:v>2.1147999999999998</c:v>
                </c:pt>
                <c:pt idx="211">
                  <c:v>1.9746999999999999</c:v>
                </c:pt>
                <c:pt idx="212">
                  <c:v>1.9746999999999999</c:v>
                </c:pt>
                <c:pt idx="213">
                  <c:v>1.8031999999999999</c:v>
                </c:pt>
                <c:pt idx="214">
                  <c:v>1.8102</c:v>
                </c:pt>
                <c:pt idx="215">
                  <c:v>1.7612000000000001</c:v>
                </c:pt>
                <c:pt idx="216">
                  <c:v>1.6420999999999999</c:v>
                </c:pt>
                <c:pt idx="217">
                  <c:v>1.6351</c:v>
                </c:pt>
                <c:pt idx="218">
                  <c:v>1.4075</c:v>
                </c:pt>
                <c:pt idx="219">
                  <c:v>1.1275999999999999</c:v>
                </c:pt>
                <c:pt idx="220">
                  <c:v>1.0444</c:v>
                </c:pt>
                <c:pt idx="221">
                  <c:v>1.3026</c:v>
                </c:pt>
                <c:pt idx="222">
                  <c:v>1.3198000000000001</c:v>
                </c:pt>
                <c:pt idx="223">
                  <c:v>1.3428</c:v>
                </c:pt>
                <c:pt idx="224">
                  <c:v>1.119</c:v>
                </c:pt>
                <c:pt idx="225">
                  <c:v>1.1046</c:v>
                </c:pt>
                <c:pt idx="226">
                  <c:v>0.9526</c:v>
                </c:pt>
                <c:pt idx="227">
                  <c:v>0.92100000000000004</c:v>
                </c:pt>
                <c:pt idx="228">
                  <c:v>0.95830000000000004</c:v>
                </c:pt>
                <c:pt idx="229">
                  <c:v>0.90949999999999998</c:v>
                </c:pt>
                <c:pt idx="230">
                  <c:v>0.84930000000000005</c:v>
                </c:pt>
                <c:pt idx="231">
                  <c:v>0.82920000000000005</c:v>
                </c:pt>
                <c:pt idx="232">
                  <c:v>0.82350000000000001</c:v>
                </c:pt>
                <c:pt idx="233">
                  <c:v>1.0307999999999999</c:v>
                </c:pt>
                <c:pt idx="234">
                  <c:v>0.99050000000000005</c:v>
                </c:pt>
                <c:pt idx="235">
                  <c:v>1.0653999999999999</c:v>
                </c:pt>
                <c:pt idx="236">
                  <c:v>1.0193000000000001</c:v>
                </c:pt>
                <c:pt idx="237">
                  <c:v>1.0337000000000001</c:v>
                </c:pt>
                <c:pt idx="238">
                  <c:v>0.97319999999999995</c:v>
                </c:pt>
                <c:pt idx="239">
                  <c:v>1.0394000000000001</c:v>
                </c:pt>
                <c:pt idx="240">
                  <c:v>1.0078</c:v>
                </c:pt>
                <c:pt idx="241">
                  <c:v>1.0048999999999999</c:v>
                </c:pt>
                <c:pt idx="242">
                  <c:v>0.95309999999999995</c:v>
                </c:pt>
                <c:pt idx="243">
                  <c:v>1.0105999999999999</c:v>
                </c:pt>
                <c:pt idx="244">
                  <c:v>0.98470000000000002</c:v>
                </c:pt>
                <c:pt idx="245">
                  <c:v>0.90790000000000004</c:v>
                </c:pt>
                <c:pt idx="246">
                  <c:v>0.85980000000000001</c:v>
                </c:pt>
                <c:pt idx="247">
                  <c:v>0.86519999999999997</c:v>
                </c:pt>
                <c:pt idx="248">
                  <c:v>0.82779999999999998</c:v>
                </c:pt>
                <c:pt idx="249">
                  <c:v>0.79579999999999995</c:v>
                </c:pt>
                <c:pt idx="250">
                  <c:v>0.7702</c:v>
                </c:pt>
                <c:pt idx="251">
                  <c:v>0.80510000000000004</c:v>
                </c:pt>
                <c:pt idx="252">
                  <c:v>0.74070000000000003</c:v>
                </c:pt>
                <c:pt idx="253">
                  <c:v>0.8347</c:v>
                </c:pt>
                <c:pt idx="254">
                  <c:v>0.77559999999999996</c:v>
                </c:pt>
                <c:pt idx="255">
                  <c:v>0.75680000000000003</c:v>
                </c:pt>
                <c:pt idx="256">
                  <c:v>0.79169999999999996</c:v>
                </c:pt>
                <c:pt idx="257">
                  <c:v>0.82389999999999997</c:v>
                </c:pt>
                <c:pt idx="258">
                  <c:v>0.75060000000000004</c:v>
                </c:pt>
                <c:pt idx="259">
                  <c:v>0.72589999999999999</c:v>
                </c:pt>
                <c:pt idx="260">
                  <c:v>0.74319999999999997</c:v>
                </c:pt>
                <c:pt idx="261">
                  <c:v>0.76539999999999997</c:v>
                </c:pt>
                <c:pt idx="262">
                  <c:v>0.77039999999999997</c:v>
                </c:pt>
                <c:pt idx="263">
                  <c:v>0.76790000000000003</c:v>
                </c:pt>
                <c:pt idx="264">
                  <c:v>0.8</c:v>
                </c:pt>
                <c:pt idx="265">
                  <c:v>0.81479999999999997</c:v>
                </c:pt>
                <c:pt idx="266">
                  <c:v>0.80740000000000001</c:v>
                </c:pt>
                <c:pt idx="267">
                  <c:v>0.79749999999999999</c:v>
                </c:pt>
                <c:pt idx="268">
                  <c:v>0.79749999999999999</c:v>
                </c:pt>
                <c:pt idx="269">
                  <c:v>0.89139999999999997</c:v>
                </c:pt>
                <c:pt idx="270">
                  <c:v>0.91359999999999997</c:v>
                </c:pt>
                <c:pt idx="271">
                  <c:v>0.80579999999999996</c:v>
                </c:pt>
                <c:pt idx="272">
                  <c:v>0.84909999999999997</c:v>
                </c:pt>
                <c:pt idx="273">
                  <c:v>0.81489999999999996</c:v>
                </c:pt>
                <c:pt idx="274">
                  <c:v>0.83089999999999997</c:v>
                </c:pt>
                <c:pt idx="275">
                  <c:v>0.78080000000000005</c:v>
                </c:pt>
                <c:pt idx="276">
                  <c:v>0.77400000000000002</c:v>
                </c:pt>
                <c:pt idx="277">
                  <c:v>0.79449999999999998</c:v>
                </c:pt>
                <c:pt idx="278">
                  <c:v>0.74660000000000004</c:v>
                </c:pt>
                <c:pt idx="279">
                  <c:v>0.74209999999999998</c:v>
                </c:pt>
                <c:pt idx="280">
                  <c:v>0.82630000000000003</c:v>
                </c:pt>
                <c:pt idx="281">
                  <c:v>0.88100000000000001</c:v>
                </c:pt>
                <c:pt idx="282">
                  <c:v>0.96750000000000003</c:v>
                </c:pt>
                <c:pt idx="283">
                  <c:v>0.97430000000000005</c:v>
                </c:pt>
                <c:pt idx="284">
                  <c:v>0.94420000000000004</c:v>
                </c:pt>
                <c:pt idx="285">
                  <c:v>0.99250000000000005</c:v>
                </c:pt>
                <c:pt idx="286">
                  <c:v>1.0008999999999999</c:v>
                </c:pt>
                <c:pt idx="287">
                  <c:v>1.0072000000000001</c:v>
                </c:pt>
                <c:pt idx="288">
                  <c:v>1.0324</c:v>
                </c:pt>
                <c:pt idx="289">
                  <c:v>1.0491999999999999</c:v>
                </c:pt>
                <c:pt idx="290">
                  <c:v>0.97150000000000003</c:v>
                </c:pt>
                <c:pt idx="291">
                  <c:v>0.95889999999999997</c:v>
                </c:pt>
                <c:pt idx="292">
                  <c:v>0.91490000000000005</c:v>
                </c:pt>
                <c:pt idx="293">
                  <c:v>0.9254</c:v>
                </c:pt>
                <c:pt idx="294">
                  <c:v>0.9778</c:v>
                </c:pt>
                <c:pt idx="295">
                  <c:v>1.0072000000000001</c:v>
                </c:pt>
                <c:pt idx="296">
                  <c:v>0.99250000000000005</c:v>
                </c:pt>
                <c:pt idx="297">
                  <c:v>0.91049999999999998</c:v>
                </c:pt>
                <c:pt idx="298">
                  <c:v>0.91839999999999999</c:v>
                </c:pt>
                <c:pt idx="299">
                  <c:v>0.95599999999999996</c:v>
                </c:pt>
                <c:pt idx="300">
                  <c:v>0.93820000000000003</c:v>
                </c:pt>
                <c:pt idx="301">
                  <c:v>1.0154000000000001</c:v>
                </c:pt>
                <c:pt idx="302">
                  <c:v>1.0331999999999999</c:v>
                </c:pt>
                <c:pt idx="303">
                  <c:v>0.98550000000000004</c:v>
                </c:pt>
                <c:pt idx="304">
                  <c:v>0.99539999999999995</c:v>
                </c:pt>
                <c:pt idx="305">
                  <c:v>0.96560000000000001</c:v>
                </c:pt>
                <c:pt idx="306">
                  <c:v>0.93979999999999997</c:v>
                </c:pt>
                <c:pt idx="307">
                  <c:v>0.94569999999999999</c:v>
                </c:pt>
                <c:pt idx="308">
                  <c:v>0.88219999999999998</c:v>
                </c:pt>
                <c:pt idx="309">
                  <c:v>0.83050000000000002</c:v>
                </c:pt>
                <c:pt idx="310">
                  <c:v>0.74319999999999997</c:v>
                </c:pt>
                <c:pt idx="311">
                  <c:v>0.80269999999999997</c:v>
                </c:pt>
                <c:pt idx="312">
                  <c:v>0.80449999999999999</c:v>
                </c:pt>
                <c:pt idx="313">
                  <c:v>0.82130000000000003</c:v>
                </c:pt>
                <c:pt idx="314">
                  <c:v>0.86029999999999995</c:v>
                </c:pt>
                <c:pt idx="315">
                  <c:v>0.85840000000000005</c:v>
                </c:pt>
                <c:pt idx="316">
                  <c:v>0.90110000000000001</c:v>
                </c:pt>
                <c:pt idx="317">
                  <c:v>1.0498000000000001</c:v>
                </c:pt>
                <c:pt idx="318">
                  <c:v>1.0925</c:v>
                </c:pt>
                <c:pt idx="319">
                  <c:v>1.1017999999999999</c:v>
                </c:pt>
                <c:pt idx="320">
                  <c:v>1.2189000000000001</c:v>
                </c:pt>
                <c:pt idx="321">
                  <c:v>1.4065000000000001</c:v>
                </c:pt>
                <c:pt idx="322">
                  <c:v>1.5162</c:v>
                </c:pt>
                <c:pt idx="323">
                  <c:v>1.5868</c:v>
                </c:pt>
                <c:pt idx="324">
                  <c:v>1.4016999999999999</c:v>
                </c:pt>
                <c:pt idx="325">
                  <c:v>1.6182000000000001</c:v>
                </c:pt>
                <c:pt idx="326">
                  <c:v>1.679</c:v>
                </c:pt>
                <c:pt idx="327">
                  <c:v>1.7078</c:v>
                </c:pt>
                <c:pt idx="328">
                  <c:v>1.4642999999999999</c:v>
                </c:pt>
                <c:pt idx="329">
                  <c:v>1.5421</c:v>
                </c:pt>
                <c:pt idx="330">
                  <c:v>1.6840999999999999</c:v>
                </c:pt>
                <c:pt idx="331">
                  <c:v>1.6435</c:v>
                </c:pt>
                <c:pt idx="332">
                  <c:v>1.8091999999999999</c:v>
                </c:pt>
                <c:pt idx="333">
                  <c:v>1.6486000000000001</c:v>
                </c:pt>
                <c:pt idx="334">
                  <c:v>1.603</c:v>
                </c:pt>
                <c:pt idx="335">
                  <c:v>1.5624</c:v>
                </c:pt>
                <c:pt idx="336">
                  <c:v>1.5725</c:v>
                </c:pt>
                <c:pt idx="337">
                  <c:v>1.3042</c:v>
                </c:pt>
                <c:pt idx="338">
                  <c:v>1.3245</c:v>
                </c:pt>
                <c:pt idx="339">
                  <c:v>1.4013</c:v>
                </c:pt>
                <c:pt idx="340">
                  <c:v>1.2505999999999999</c:v>
                </c:pt>
                <c:pt idx="341">
                  <c:v>1.3709</c:v>
                </c:pt>
                <c:pt idx="342">
                  <c:v>1.2898000000000001</c:v>
                </c:pt>
                <c:pt idx="343">
                  <c:v>1.4999</c:v>
                </c:pt>
                <c:pt idx="344">
                  <c:v>1.4231</c:v>
                </c:pt>
                <c:pt idx="345">
                  <c:v>1.4637</c:v>
                </c:pt>
                <c:pt idx="346">
                  <c:v>1.5361</c:v>
                </c:pt>
                <c:pt idx="347">
                  <c:v>1.5071000000000001</c:v>
                </c:pt>
                <c:pt idx="348">
                  <c:v>1.6665000000000001</c:v>
                </c:pt>
                <c:pt idx="349">
                  <c:v>1.7028000000000001</c:v>
                </c:pt>
                <c:pt idx="350">
                  <c:v>1.6356999999999999</c:v>
                </c:pt>
                <c:pt idx="351">
                  <c:v>1.6228</c:v>
                </c:pt>
                <c:pt idx="352">
                  <c:v>1.6420999999999999</c:v>
                </c:pt>
                <c:pt idx="353">
                  <c:v>1.6872</c:v>
                </c:pt>
                <c:pt idx="354">
                  <c:v>1.7130000000000001</c:v>
                </c:pt>
                <c:pt idx="355">
                  <c:v>1.6808000000000001</c:v>
                </c:pt>
                <c:pt idx="356">
                  <c:v>1.6742999999999999</c:v>
                </c:pt>
                <c:pt idx="357">
                  <c:v>1.7619</c:v>
                </c:pt>
                <c:pt idx="358">
                  <c:v>1.8845000000000001</c:v>
                </c:pt>
                <c:pt idx="359">
                  <c:v>1.9749000000000001</c:v>
                </c:pt>
                <c:pt idx="360">
                  <c:v>1.8974</c:v>
                </c:pt>
                <c:pt idx="361">
                  <c:v>1.6845000000000001</c:v>
                </c:pt>
                <c:pt idx="362">
                  <c:v>1.9233</c:v>
                </c:pt>
                <c:pt idx="363">
                  <c:v>1.7962</c:v>
                </c:pt>
                <c:pt idx="364">
                  <c:v>2.0036999999999998</c:v>
                </c:pt>
                <c:pt idx="365">
                  <c:v>1.974</c:v>
                </c:pt>
                <c:pt idx="366">
                  <c:v>1.7250000000000001</c:v>
                </c:pt>
                <c:pt idx="367">
                  <c:v>1.8732</c:v>
                </c:pt>
                <c:pt idx="368">
                  <c:v>1.8021</c:v>
                </c:pt>
                <c:pt idx="369">
                  <c:v>1.7902</c:v>
                </c:pt>
                <c:pt idx="370">
                  <c:v>1.8613999999999999</c:v>
                </c:pt>
                <c:pt idx="371">
                  <c:v>1.9266000000000001</c:v>
                </c:pt>
                <c:pt idx="372">
                  <c:v>2.0865999999999998</c:v>
                </c:pt>
                <c:pt idx="373">
                  <c:v>2.3355999999999999</c:v>
                </c:pt>
                <c:pt idx="374">
                  <c:v>2.3237999999999999</c:v>
                </c:pt>
                <c:pt idx="375">
                  <c:v>2.4542000000000002</c:v>
                </c:pt>
                <c:pt idx="376">
                  <c:v>1.9478</c:v>
                </c:pt>
                <c:pt idx="377">
                  <c:v>1.6543000000000001</c:v>
                </c:pt>
                <c:pt idx="378">
                  <c:v>1.8464</c:v>
                </c:pt>
                <c:pt idx="379">
                  <c:v>1.9318</c:v>
                </c:pt>
                <c:pt idx="380">
                  <c:v>2.0706000000000002</c:v>
                </c:pt>
                <c:pt idx="381">
                  <c:v>2.0491999999999999</c:v>
                </c:pt>
                <c:pt idx="382">
                  <c:v>1.9532</c:v>
                </c:pt>
                <c:pt idx="383">
                  <c:v>2.0065</c:v>
                </c:pt>
                <c:pt idx="384">
                  <c:v>2.0386000000000002</c:v>
                </c:pt>
                <c:pt idx="385">
                  <c:v>2.0811999999999999</c:v>
                </c:pt>
                <c:pt idx="386">
                  <c:v>1.8571</c:v>
                </c:pt>
                <c:pt idx="387">
                  <c:v>1.8785000000000001</c:v>
                </c:pt>
                <c:pt idx="388">
                  <c:v>1.9638</c:v>
                </c:pt>
                <c:pt idx="389">
                  <c:v>1.8158000000000001</c:v>
                </c:pt>
                <c:pt idx="390">
                  <c:v>1.8011999999999999</c:v>
                </c:pt>
                <c:pt idx="391">
                  <c:v>2.0154000000000001</c:v>
                </c:pt>
                <c:pt idx="392">
                  <c:v>1.9229000000000001</c:v>
                </c:pt>
                <c:pt idx="393">
                  <c:v>1.9375</c:v>
                </c:pt>
                <c:pt idx="394">
                  <c:v>2.0251000000000001</c:v>
                </c:pt>
                <c:pt idx="395">
                  <c:v>2.2538999999999998</c:v>
                </c:pt>
                <c:pt idx="396">
                  <c:v>2.3853</c:v>
                </c:pt>
                <c:pt idx="397">
                  <c:v>2.4340000000000002</c:v>
                </c:pt>
                <c:pt idx="398">
                  <c:v>2.5800999999999998</c:v>
                </c:pt>
                <c:pt idx="399">
                  <c:v>2.7065999999999999</c:v>
                </c:pt>
                <c:pt idx="400">
                  <c:v>2.9792000000000001</c:v>
                </c:pt>
                <c:pt idx="401">
                  <c:v>2.7115</c:v>
                </c:pt>
                <c:pt idx="402">
                  <c:v>2.5084</c:v>
                </c:pt>
                <c:pt idx="403">
                  <c:v>2.4950000000000001</c:v>
                </c:pt>
                <c:pt idx="404">
                  <c:v>2.3746999999999998</c:v>
                </c:pt>
                <c:pt idx="405">
                  <c:v>2.4638</c:v>
                </c:pt>
                <c:pt idx="406">
                  <c:v>2.3346</c:v>
                </c:pt>
                <c:pt idx="407">
                  <c:v>2.2856000000000001</c:v>
                </c:pt>
                <c:pt idx="408">
                  <c:v>2.3435000000000001</c:v>
                </c:pt>
                <c:pt idx="409">
                  <c:v>2.2608999999999999</c:v>
                </c:pt>
                <c:pt idx="410">
                  <c:v>2.109</c:v>
                </c:pt>
                <c:pt idx="411">
                  <c:v>2.3144999999999998</c:v>
                </c:pt>
                <c:pt idx="412">
                  <c:v>2.2296</c:v>
                </c:pt>
                <c:pt idx="413">
                  <c:v>2.0642999999999998</c:v>
                </c:pt>
                <c:pt idx="414">
                  <c:v>2.2162000000000002</c:v>
                </c:pt>
                <c:pt idx="415">
                  <c:v>2.0617000000000001</c:v>
                </c:pt>
                <c:pt idx="416">
                  <c:v>2.1528</c:v>
                </c:pt>
                <c:pt idx="417">
                  <c:v>2.3391000000000002</c:v>
                </c:pt>
                <c:pt idx="418">
                  <c:v>2.0162</c:v>
                </c:pt>
                <c:pt idx="419">
                  <c:v>2.0783</c:v>
                </c:pt>
                <c:pt idx="420">
                  <c:v>2.3018999999999998</c:v>
                </c:pt>
                <c:pt idx="421">
                  <c:v>2.3142999999999998</c:v>
                </c:pt>
                <c:pt idx="422">
                  <c:v>2.0617000000000001</c:v>
                </c:pt>
                <c:pt idx="423">
                  <c:v>2.2355999999999998</c:v>
                </c:pt>
                <c:pt idx="424">
                  <c:v>2.2315</c:v>
                </c:pt>
                <c:pt idx="425">
                  <c:v>2.3929</c:v>
                </c:pt>
                <c:pt idx="426">
                  <c:v>2.2480000000000002</c:v>
                </c:pt>
                <c:pt idx="427">
                  <c:v>2.0865999999999998</c:v>
                </c:pt>
                <c:pt idx="428">
                  <c:v>1.8751</c:v>
                </c:pt>
                <c:pt idx="429">
                  <c:v>2.0259999999999998</c:v>
                </c:pt>
                <c:pt idx="430">
                  <c:v>2.1958000000000002</c:v>
                </c:pt>
                <c:pt idx="431">
                  <c:v>2.2675000000000001</c:v>
                </c:pt>
                <c:pt idx="432">
                  <c:v>2.7315</c:v>
                </c:pt>
                <c:pt idx="433">
                  <c:v>2.6598999999999999</c:v>
                </c:pt>
                <c:pt idx="434">
                  <c:v>2.8559999999999999</c:v>
                </c:pt>
                <c:pt idx="435">
                  <c:v>3.1465999999999998</c:v>
                </c:pt>
                <c:pt idx="436">
                  <c:v>2.7919</c:v>
                </c:pt>
                <c:pt idx="437">
                  <c:v>2.7806000000000002</c:v>
                </c:pt>
                <c:pt idx="438">
                  <c:v>2.7844000000000002</c:v>
                </c:pt>
                <c:pt idx="439">
                  <c:v>2.5882000000000001</c:v>
                </c:pt>
                <c:pt idx="440">
                  <c:v>2.7692999999999999</c:v>
                </c:pt>
                <c:pt idx="441">
                  <c:v>2.5424000000000002</c:v>
                </c:pt>
                <c:pt idx="442">
                  <c:v>2.4802</c:v>
                </c:pt>
                <c:pt idx="443">
                  <c:v>2.3041</c:v>
                </c:pt>
                <c:pt idx="444">
                  <c:v>2.4870999999999999</c:v>
                </c:pt>
                <c:pt idx="445">
                  <c:v>2.6459999999999999</c:v>
                </c:pt>
                <c:pt idx="446">
                  <c:v>2.7738</c:v>
                </c:pt>
                <c:pt idx="447">
                  <c:v>2.7772999999999999</c:v>
                </c:pt>
                <c:pt idx="448">
                  <c:v>2.95</c:v>
                </c:pt>
                <c:pt idx="449">
                  <c:v>3.1918000000000002</c:v>
                </c:pt>
                <c:pt idx="450">
                  <c:v>3.0226000000000002</c:v>
                </c:pt>
                <c:pt idx="451">
                  <c:v>2.9914999999999998</c:v>
                </c:pt>
                <c:pt idx="452">
                  <c:v>2.9914999999999998</c:v>
                </c:pt>
                <c:pt idx="453">
                  <c:v>2.8671000000000002</c:v>
                </c:pt>
                <c:pt idx="454">
                  <c:v>2.6040999999999999</c:v>
                </c:pt>
                <c:pt idx="455">
                  <c:v>2.4335</c:v>
                </c:pt>
                <c:pt idx="456">
                  <c:v>2.6421000000000001</c:v>
                </c:pt>
                <c:pt idx="457">
                  <c:v>2.7368999999999999</c:v>
                </c:pt>
                <c:pt idx="458">
                  <c:v>2.5789</c:v>
                </c:pt>
                <c:pt idx="459">
                  <c:v>2.5283000000000002</c:v>
                </c:pt>
                <c:pt idx="460">
                  <c:v>2.5093000000000001</c:v>
                </c:pt>
                <c:pt idx="461">
                  <c:v>2.3835000000000002</c:v>
                </c:pt>
                <c:pt idx="462">
                  <c:v>2.4849000000000001</c:v>
                </c:pt>
                <c:pt idx="463">
                  <c:v>2.5293000000000001</c:v>
                </c:pt>
                <c:pt idx="464">
                  <c:v>2.6371000000000002</c:v>
                </c:pt>
                <c:pt idx="465">
                  <c:v>2.6720000000000002</c:v>
                </c:pt>
                <c:pt idx="466">
                  <c:v>2.7924000000000002</c:v>
                </c:pt>
                <c:pt idx="467">
                  <c:v>2.7221000000000002</c:v>
                </c:pt>
                <c:pt idx="468">
                  <c:v>2.6635</c:v>
                </c:pt>
                <c:pt idx="469">
                  <c:v>2.7894000000000001</c:v>
                </c:pt>
                <c:pt idx="470">
                  <c:v>2.6987000000000001</c:v>
                </c:pt>
                <c:pt idx="471">
                  <c:v>2.6255000000000002</c:v>
                </c:pt>
                <c:pt idx="472">
                  <c:v>2.5581999999999998</c:v>
                </c:pt>
                <c:pt idx="473">
                  <c:v>2.4821</c:v>
                </c:pt>
                <c:pt idx="474">
                  <c:v>2.5669</c:v>
                </c:pt>
                <c:pt idx="475">
                  <c:v>2.6781999999999999</c:v>
                </c:pt>
                <c:pt idx="476">
                  <c:v>2.6751999999999998</c:v>
                </c:pt>
                <c:pt idx="477">
                  <c:v>2.5756999999999999</c:v>
                </c:pt>
                <c:pt idx="478">
                  <c:v>2.5465</c:v>
                </c:pt>
                <c:pt idx="479">
                  <c:v>2.7016</c:v>
                </c:pt>
                <c:pt idx="480">
                  <c:v>2.5253000000000001</c:v>
                </c:pt>
                <c:pt idx="481">
                  <c:v>2.5735999999999999</c:v>
                </c:pt>
                <c:pt idx="482">
                  <c:v>2.5790000000000002</c:v>
                </c:pt>
                <c:pt idx="483">
                  <c:v>2.5602</c:v>
                </c:pt>
                <c:pt idx="484">
                  <c:v>2.5493999999999999</c:v>
                </c:pt>
                <c:pt idx="485">
                  <c:v>2.4070999999999998</c:v>
                </c:pt>
                <c:pt idx="486">
                  <c:v>2.3050000000000002</c:v>
                </c:pt>
                <c:pt idx="487">
                  <c:v>2.3586999999999998</c:v>
                </c:pt>
                <c:pt idx="488">
                  <c:v>2.3801999999999999</c:v>
                </c:pt>
                <c:pt idx="489">
                  <c:v>2.27</c:v>
                </c:pt>
                <c:pt idx="490">
                  <c:v>2.2136</c:v>
                </c:pt>
                <c:pt idx="491">
                  <c:v>2.1223000000000001</c:v>
                </c:pt>
                <c:pt idx="492">
                  <c:v>2.1276999999999999</c:v>
                </c:pt>
                <c:pt idx="493">
                  <c:v>2.0952000000000002</c:v>
                </c:pt>
                <c:pt idx="494">
                  <c:v>2.2938999999999998</c:v>
                </c:pt>
                <c:pt idx="495">
                  <c:v>2.4337</c:v>
                </c:pt>
                <c:pt idx="496">
                  <c:v>2.5318999999999998</c:v>
                </c:pt>
                <c:pt idx="497">
                  <c:v>2.4337</c:v>
                </c:pt>
                <c:pt idx="498">
                  <c:v>2.4803999999999999</c:v>
                </c:pt>
                <c:pt idx="499">
                  <c:v>2.6962999999999999</c:v>
                </c:pt>
                <c:pt idx="500">
                  <c:v>2.6595</c:v>
                </c:pt>
                <c:pt idx="501">
                  <c:v>2.4876999999999998</c:v>
                </c:pt>
                <c:pt idx="502">
                  <c:v>2.5661999999999998</c:v>
                </c:pt>
                <c:pt idx="503">
                  <c:v>2.5564</c:v>
                </c:pt>
                <c:pt idx="504">
                  <c:v>2.6692999999999998</c:v>
                </c:pt>
                <c:pt idx="505">
                  <c:v>2.8679999999999999</c:v>
                </c:pt>
                <c:pt idx="506">
                  <c:v>2.6768000000000001</c:v>
                </c:pt>
                <c:pt idx="507">
                  <c:v>2.7608999999999999</c:v>
                </c:pt>
                <c:pt idx="508">
                  <c:v>2.6905000000000001</c:v>
                </c:pt>
                <c:pt idx="509">
                  <c:v>2.7564000000000002</c:v>
                </c:pt>
                <c:pt idx="510">
                  <c:v>2.7585999999999999</c:v>
                </c:pt>
                <c:pt idx="511">
                  <c:v>2.9034</c:v>
                </c:pt>
                <c:pt idx="512">
                  <c:v>2.9535</c:v>
                </c:pt>
                <c:pt idx="513">
                  <c:v>3.1175999999999999</c:v>
                </c:pt>
                <c:pt idx="514">
                  <c:v>3.2635000000000001</c:v>
                </c:pt>
                <c:pt idx="515">
                  <c:v>3.3820000000000001</c:v>
                </c:pt>
                <c:pt idx="516">
                  <c:v>3.1061999999999999</c:v>
                </c:pt>
                <c:pt idx="517">
                  <c:v>3.1038999999999999</c:v>
                </c:pt>
                <c:pt idx="518">
                  <c:v>3.0082</c:v>
                </c:pt>
                <c:pt idx="519">
                  <c:v>3.0028999999999999</c:v>
                </c:pt>
                <c:pt idx="520">
                  <c:v>2.9902000000000002</c:v>
                </c:pt>
                <c:pt idx="521">
                  <c:v>2.9013</c:v>
                </c:pt>
                <c:pt idx="522">
                  <c:v>2.8504999999999998</c:v>
                </c:pt>
                <c:pt idx="523">
                  <c:v>2.8399000000000001</c:v>
                </c:pt>
                <c:pt idx="524">
                  <c:v>2.7806999999999999</c:v>
                </c:pt>
                <c:pt idx="525">
                  <c:v>2.859</c:v>
                </c:pt>
                <c:pt idx="526">
                  <c:v>3.1234999999999999</c:v>
                </c:pt>
                <c:pt idx="527">
                  <c:v>3.2886000000000002</c:v>
                </c:pt>
                <c:pt idx="528">
                  <c:v>3.3647</c:v>
                </c:pt>
                <c:pt idx="529">
                  <c:v>3.3732000000000002</c:v>
                </c:pt>
                <c:pt idx="530">
                  <c:v>3.3096999999999999</c:v>
                </c:pt>
                <c:pt idx="531">
                  <c:v>3.6059999999999999</c:v>
                </c:pt>
                <c:pt idx="532">
                  <c:v>2.7219000000000002</c:v>
                </c:pt>
                <c:pt idx="533">
                  <c:v>2.8531</c:v>
                </c:pt>
                <c:pt idx="534">
                  <c:v>2.8942999999999999</c:v>
                </c:pt>
                <c:pt idx="535">
                  <c:v>2.8805000000000001</c:v>
                </c:pt>
                <c:pt idx="536">
                  <c:v>2.9416000000000002</c:v>
                </c:pt>
                <c:pt idx="537">
                  <c:v>2.8439000000000001</c:v>
                </c:pt>
                <c:pt idx="538">
                  <c:v>2.8195000000000001</c:v>
                </c:pt>
                <c:pt idx="539">
                  <c:v>2.9125999999999999</c:v>
                </c:pt>
                <c:pt idx="540">
                  <c:v>3.0072000000000001</c:v>
                </c:pt>
                <c:pt idx="541">
                  <c:v>3.0529000000000002</c:v>
                </c:pt>
                <c:pt idx="542">
                  <c:v>3.2482000000000002</c:v>
                </c:pt>
                <c:pt idx="543">
                  <c:v>3.4527000000000001</c:v>
                </c:pt>
                <c:pt idx="544">
                  <c:v>3.5747</c:v>
                </c:pt>
                <c:pt idx="545">
                  <c:v>3.0609999999999999</c:v>
                </c:pt>
                <c:pt idx="546">
                  <c:v>3.2107999999999999</c:v>
                </c:pt>
                <c:pt idx="547">
                  <c:v>3.2911999999999999</c:v>
                </c:pt>
                <c:pt idx="548">
                  <c:v>3.3877000000000002</c:v>
                </c:pt>
                <c:pt idx="549">
                  <c:v>3.2305999999999999</c:v>
                </c:pt>
                <c:pt idx="550">
                  <c:v>3.0758999999999999</c:v>
                </c:pt>
                <c:pt idx="551">
                  <c:v>2.9211999999999998</c:v>
                </c:pt>
                <c:pt idx="552">
                  <c:v>3.3308</c:v>
                </c:pt>
                <c:pt idx="553">
                  <c:v>3.2355</c:v>
                </c:pt>
                <c:pt idx="554">
                  <c:v>3.0425</c:v>
                </c:pt>
                <c:pt idx="555">
                  <c:v>3.2094999999999998</c:v>
                </c:pt>
                <c:pt idx="556">
                  <c:v>3.2726000000000002</c:v>
                </c:pt>
                <c:pt idx="557">
                  <c:v>3.1711999999999998</c:v>
                </c:pt>
                <c:pt idx="558">
                  <c:v>2.4405000000000001</c:v>
                </c:pt>
                <c:pt idx="559">
                  <c:v>2.4990999999999999</c:v>
                </c:pt>
                <c:pt idx="560">
                  <c:v>2.4638</c:v>
                </c:pt>
                <c:pt idx="561">
                  <c:v>2.4283999999999999</c:v>
                </c:pt>
                <c:pt idx="562">
                  <c:v>2.3866000000000001</c:v>
                </c:pt>
                <c:pt idx="563">
                  <c:v>2.1385000000000001</c:v>
                </c:pt>
                <c:pt idx="564">
                  <c:v>2.1888999999999998</c:v>
                </c:pt>
                <c:pt idx="565">
                  <c:v>2.1410999999999998</c:v>
                </c:pt>
                <c:pt idx="566">
                  <c:v>2.0165999999999999</c:v>
                </c:pt>
                <c:pt idx="567">
                  <c:v>1.9884999999999999</c:v>
                </c:pt>
                <c:pt idx="568">
                  <c:v>2.3855</c:v>
                </c:pt>
                <c:pt idx="569">
                  <c:v>2.1383000000000001</c:v>
                </c:pt>
                <c:pt idx="570">
                  <c:v>2.0699999999999998</c:v>
                </c:pt>
                <c:pt idx="571">
                  <c:v>2.1078000000000001</c:v>
                </c:pt>
                <c:pt idx="572">
                  <c:v>2.2464</c:v>
                </c:pt>
                <c:pt idx="573">
                  <c:v>2.1023000000000001</c:v>
                </c:pt>
                <c:pt idx="574">
                  <c:v>2.1898</c:v>
                </c:pt>
                <c:pt idx="575">
                  <c:v>2.2176</c:v>
                </c:pt>
                <c:pt idx="576">
                  <c:v>2.2618999999999998</c:v>
                </c:pt>
                <c:pt idx="577">
                  <c:v>2.0756000000000001</c:v>
                </c:pt>
                <c:pt idx="578">
                  <c:v>1.9448000000000001</c:v>
                </c:pt>
                <c:pt idx="579">
                  <c:v>1.7896000000000001</c:v>
                </c:pt>
                <c:pt idx="580">
                  <c:v>1.9093</c:v>
                </c:pt>
                <c:pt idx="581">
                  <c:v>1.9480999999999999</c:v>
                </c:pt>
                <c:pt idx="582">
                  <c:v>1.9093</c:v>
                </c:pt>
                <c:pt idx="583">
                  <c:v>2.4603999999999999</c:v>
                </c:pt>
                <c:pt idx="584">
                  <c:v>2.1522999999999999</c:v>
                </c:pt>
                <c:pt idx="585">
                  <c:v>1.8620000000000001</c:v>
                </c:pt>
                <c:pt idx="586">
                  <c:v>1.8620000000000001</c:v>
                </c:pt>
                <c:pt idx="587">
                  <c:v>1.7142999999999999</c:v>
                </c:pt>
                <c:pt idx="588">
                  <c:v>1.7305999999999999</c:v>
                </c:pt>
                <c:pt idx="589">
                  <c:v>1.9527000000000001</c:v>
                </c:pt>
                <c:pt idx="590">
                  <c:v>1.8386</c:v>
                </c:pt>
                <c:pt idx="591">
                  <c:v>1.9578</c:v>
                </c:pt>
                <c:pt idx="592">
                  <c:v>1.9822</c:v>
                </c:pt>
                <c:pt idx="593">
                  <c:v>2.0758999999999999</c:v>
                </c:pt>
                <c:pt idx="594">
                  <c:v>2.1105999999999998</c:v>
                </c:pt>
                <c:pt idx="595">
                  <c:v>2.1554000000000002</c:v>
                </c:pt>
                <c:pt idx="596">
                  <c:v>1.9649000000000001</c:v>
                </c:pt>
                <c:pt idx="597">
                  <c:v>1.9341999999999999</c:v>
                </c:pt>
                <c:pt idx="598">
                  <c:v>2.1335999999999999</c:v>
                </c:pt>
                <c:pt idx="599">
                  <c:v>2.2507000000000001</c:v>
                </c:pt>
                <c:pt idx="600">
                  <c:v>2.3593000000000002</c:v>
                </c:pt>
                <c:pt idx="601">
                  <c:v>2.3761000000000001</c:v>
                </c:pt>
                <c:pt idx="602">
                  <c:v>2.5099999999999998</c:v>
                </c:pt>
                <c:pt idx="603">
                  <c:v>2.5474000000000001</c:v>
                </c:pt>
                <c:pt idx="604">
                  <c:v>2.524</c:v>
                </c:pt>
                <c:pt idx="605">
                  <c:v>2.4687999999999999</c:v>
                </c:pt>
                <c:pt idx="606">
                  <c:v>2.1981999999999999</c:v>
                </c:pt>
                <c:pt idx="607">
                  <c:v>2.0642999999999998</c:v>
                </c:pt>
                <c:pt idx="608">
                  <c:v>2.1215000000000002</c:v>
                </c:pt>
                <c:pt idx="609">
                  <c:v>2.0316000000000001</c:v>
                </c:pt>
                <c:pt idx="610">
                  <c:v>1.7855000000000001</c:v>
                </c:pt>
                <c:pt idx="611">
                  <c:v>1.7677</c:v>
                </c:pt>
                <c:pt idx="612">
                  <c:v>1.7426999999999999</c:v>
                </c:pt>
                <c:pt idx="613">
                  <c:v>1.7822</c:v>
                </c:pt>
                <c:pt idx="614">
                  <c:v>1.5742</c:v>
                </c:pt>
                <c:pt idx="615">
                  <c:v>1.7661</c:v>
                </c:pt>
                <c:pt idx="616">
                  <c:v>1.8290999999999999</c:v>
                </c:pt>
                <c:pt idx="617">
                  <c:v>1.8087</c:v>
                </c:pt>
                <c:pt idx="618">
                  <c:v>1.9607000000000001</c:v>
                </c:pt>
                <c:pt idx="619">
                  <c:v>1.8741000000000001</c:v>
                </c:pt>
                <c:pt idx="620">
                  <c:v>2.0112999999999999</c:v>
                </c:pt>
                <c:pt idx="621">
                  <c:v>2.3822000000000001</c:v>
                </c:pt>
                <c:pt idx="622">
                  <c:v>2.3936000000000002</c:v>
                </c:pt>
                <c:pt idx="623">
                  <c:v>2.1522999999999999</c:v>
                </c:pt>
                <c:pt idx="624">
                  <c:v>2.1665000000000001</c:v>
                </c:pt>
                <c:pt idx="625">
                  <c:v>2.2404000000000002</c:v>
                </c:pt>
                <c:pt idx="626">
                  <c:v>2.1076000000000001</c:v>
                </c:pt>
                <c:pt idx="627">
                  <c:v>2.3163</c:v>
                </c:pt>
                <c:pt idx="628">
                  <c:v>2.2303999999999999</c:v>
                </c:pt>
                <c:pt idx="629">
                  <c:v>2.4782000000000002</c:v>
                </c:pt>
                <c:pt idx="630">
                  <c:v>1.429</c:v>
                </c:pt>
                <c:pt idx="631">
                  <c:v>1.1472</c:v>
                </c:pt>
                <c:pt idx="632">
                  <c:v>0.98180000000000001</c:v>
                </c:pt>
                <c:pt idx="633">
                  <c:v>1.0810999999999999</c:v>
                </c:pt>
                <c:pt idx="634">
                  <c:v>1.1443000000000001</c:v>
                </c:pt>
                <c:pt idx="635">
                  <c:v>1.1577999999999999</c:v>
                </c:pt>
                <c:pt idx="636">
                  <c:v>1.1677</c:v>
                </c:pt>
                <c:pt idx="637">
                  <c:v>1.1079000000000001</c:v>
                </c:pt>
                <c:pt idx="638">
                  <c:v>1.1140000000000001</c:v>
                </c:pt>
                <c:pt idx="639">
                  <c:v>1.1479999999999999</c:v>
                </c:pt>
                <c:pt idx="640">
                  <c:v>1.2491000000000001</c:v>
                </c:pt>
                <c:pt idx="641">
                  <c:v>1.1597</c:v>
                </c:pt>
                <c:pt idx="642">
                  <c:v>1.2016</c:v>
                </c:pt>
                <c:pt idx="643">
                  <c:v>1.0949</c:v>
                </c:pt>
                <c:pt idx="644">
                  <c:v>1.1689000000000001</c:v>
                </c:pt>
                <c:pt idx="645">
                  <c:v>1.2305999999999999</c:v>
                </c:pt>
                <c:pt idx="646">
                  <c:v>1.3527</c:v>
                </c:pt>
                <c:pt idx="647">
                  <c:v>1.3398000000000001</c:v>
                </c:pt>
                <c:pt idx="648">
                  <c:v>1.3552</c:v>
                </c:pt>
                <c:pt idx="649">
                  <c:v>1.4922</c:v>
                </c:pt>
                <c:pt idx="650">
                  <c:v>1.3287</c:v>
                </c:pt>
                <c:pt idx="651">
                  <c:v>1.4734</c:v>
                </c:pt>
                <c:pt idx="652">
                  <c:v>1.3903000000000001</c:v>
                </c:pt>
                <c:pt idx="653">
                  <c:v>1.2897000000000001</c:v>
                </c:pt>
                <c:pt idx="654">
                  <c:v>1.3441000000000001</c:v>
                </c:pt>
                <c:pt idx="655">
                  <c:v>1.3942000000000001</c:v>
                </c:pt>
                <c:pt idx="656">
                  <c:v>1.2836000000000001</c:v>
                </c:pt>
                <c:pt idx="657">
                  <c:v>1.2715000000000001</c:v>
                </c:pt>
                <c:pt idx="658">
                  <c:v>1.1295999999999999</c:v>
                </c:pt>
                <c:pt idx="659">
                  <c:v>1.1235999999999999</c:v>
                </c:pt>
                <c:pt idx="660">
                  <c:v>0.88549999999999995</c:v>
                </c:pt>
                <c:pt idx="661">
                  <c:v>0.67149999999999999</c:v>
                </c:pt>
                <c:pt idx="662">
                  <c:v>0.65449999999999997</c:v>
                </c:pt>
                <c:pt idx="663">
                  <c:v>0.5343</c:v>
                </c:pt>
                <c:pt idx="664">
                  <c:v>0.55520000000000003</c:v>
                </c:pt>
                <c:pt idx="665">
                  <c:v>0.623</c:v>
                </c:pt>
                <c:pt idx="666">
                  <c:v>0.56089999999999995</c:v>
                </c:pt>
                <c:pt idx="667">
                  <c:v>0.66239999999999999</c:v>
                </c:pt>
                <c:pt idx="668">
                  <c:v>0.77490000000000003</c:v>
                </c:pt>
                <c:pt idx="669">
                  <c:v>0.84470000000000001</c:v>
                </c:pt>
                <c:pt idx="670">
                  <c:v>0.89810000000000001</c:v>
                </c:pt>
                <c:pt idx="671">
                  <c:v>0.76500000000000001</c:v>
                </c:pt>
                <c:pt idx="672">
                  <c:v>0.99580000000000002</c:v>
                </c:pt>
                <c:pt idx="673">
                  <c:v>0.98229999999999995</c:v>
                </c:pt>
                <c:pt idx="674">
                  <c:v>0.93589999999999995</c:v>
                </c:pt>
                <c:pt idx="675">
                  <c:v>0.90669999999999995</c:v>
                </c:pt>
                <c:pt idx="676">
                  <c:v>0.76770000000000005</c:v>
                </c:pt>
                <c:pt idx="677">
                  <c:v>0.89280000000000004</c:v>
                </c:pt>
                <c:pt idx="678">
                  <c:v>0.97140000000000004</c:v>
                </c:pt>
                <c:pt idx="679">
                  <c:v>1.07</c:v>
                </c:pt>
                <c:pt idx="680">
                  <c:v>1.1025</c:v>
                </c:pt>
                <c:pt idx="681">
                  <c:v>1.1969000000000001</c:v>
                </c:pt>
                <c:pt idx="682">
                  <c:v>1.0707</c:v>
                </c:pt>
                <c:pt idx="683">
                  <c:v>1.0024</c:v>
                </c:pt>
                <c:pt idx="684">
                  <c:v>0.98209999999999997</c:v>
                </c:pt>
                <c:pt idx="685">
                  <c:v>0.93079999999999996</c:v>
                </c:pt>
                <c:pt idx="686">
                  <c:v>0.94189999999999996</c:v>
                </c:pt>
                <c:pt idx="687">
                  <c:v>0.79320000000000002</c:v>
                </c:pt>
                <c:pt idx="688">
                  <c:v>0.79349999999999998</c:v>
                </c:pt>
                <c:pt idx="689">
                  <c:v>0.74370000000000003</c:v>
                </c:pt>
                <c:pt idx="690">
                  <c:v>0.73250000000000004</c:v>
                </c:pt>
                <c:pt idx="691">
                  <c:v>0.77659999999999996</c:v>
                </c:pt>
                <c:pt idx="692">
                  <c:v>0.80720000000000003</c:v>
                </c:pt>
                <c:pt idx="693">
                  <c:v>0.65500000000000003</c:v>
                </c:pt>
                <c:pt idx="694">
                  <c:v>0.78310000000000002</c:v>
                </c:pt>
                <c:pt idx="695">
                  <c:v>0.81910000000000005</c:v>
                </c:pt>
                <c:pt idx="696">
                  <c:v>0.84350000000000003</c:v>
                </c:pt>
                <c:pt idx="697">
                  <c:v>0.92469999999999997</c:v>
                </c:pt>
                <c:pt idx="698">
                  <c:v>0.88470000000000004</c:v>
                </c:pt>
                <c:pt idx="699">
                  <c:v>0.87450000000000006</c:v>
                </c:pt>
                <c:pt idx="700">
                  <c:v>0.82830000000000004</c:v>
                </c:pt>
                <c:pt idx="701">
                  <c:v>0.85340000000000005</c:v>
                </c:pt>
                <c:pt idx="702">
                  <c:v>0.504</c:v>
                </c:pt>
                <c:pt idx="703">
                  <c:v>0.49159999999999998</c:v>
                </c:pt>
                <c:pt idx="704">
                  <c:v>0.48120000000000002</c:v>
                </c:pt>
                <c:pt idx="705">
                  <c:v>0.45329999999999998</c:v>
                </c:pt>
                <c:pt idx="706">
                  <c:v>0.4637</c:v>
                </c:pt>
                <c:pt idx="707">
                  <c:v>0.50580000000000003</c:v>
                </c:pt>
                <c:pt idx="708">
                  <c:v>0.49640000000000001</c:v>
                </c:pt>
                <c:pt idx="709">
                  <c:v>0.50700000000000001</c:v>
                </c:pt>
                <c:pt idx="710">
                  <c:v>0.45150000000000001</c:v>
                </c:pt>
                <c:pt idx="711">
                  <c:v>0.4405</c:v>
                </c:pt>
                <c:pt idx="712">
                  <c:v>0.47820000000000001</c:v>
                </c:pt>
                <c:pt idx="713">
                  <c:v>0.4758</c:v>
                </c:pt>
                <c:pt idx="714">
                  <c:v>0.4415</c:v>
                </c:pt>
                <c:pt idx="715">
                  <c:v>0.59009999999999996</c:v>
                </c:pt>
                <c:pt idx="716">
                  <c:v>0.60119999999999996</c:v>
                </c:pt>
                <c:pt idx="717">
                  <c:v>0.58799999999999997</c:v>
                </c:pt>
                <c:pt idx="718">
                  <c:v>0.57999999999999996</c:v>
                </c:pt>
                <c:pt idx="719">
                  <c:v>0.61850000000000005</c:v>
                </c:pt>
                <c:pt idx="720">
                  <c:v>0.66110000000000002</c:v>
                </c:pt>
                <c:pt idx="721">
                  <c:v>0.6996</c:v>
                </c:pt>
                <c:pt idx="722">
                  <c:v>0.72230000000000005</c:v>
                </c:pt>
                <c:pt idx="723">
                  <c:v>0.77700000000000002</c:v>
                </c:pt>
                <c:pt idx="724">
                  <c:v>0.88100000000000001</c:v>
                </c:pt>
                <c:pt idx="725">
                  <c:v>0.87</c:v>
                </c:pt>
                <c:pt idx="726">
                  <c:v>0.8639</c:v>
                </c:pt>
                <c:pt idx="727">
                  <c:v>0.83099999999999996</c:v>
                </c:pt>
                <c:pt idx="728">
                  <c:v>0.68469999999999998</c:v>
                </c:pt>
                <c:pt idx="729">
                  <c:v>0.66439999999999999</c:v>
                </c:pt>
                <c:pt idx="730">
                  <c:v>0.66669999999999996</c:v>
                </c:pt>
                <c:pt idx="731">
                  <c:v>0.67530000000000001</c:v>
                </c:pt>
                <c:pt idx="732">
                  <c:v>0.6653</c:v>
                </c:pt>
                <c:pt idx="733">
                  <c:v>0.67859999999999998</c:v>
                </c:pt>
                <c:pt idx="734">
                  <c:v>0.70289999999999997</c:v>
                </c:pt>
                <c:pt idx="735">
                  <c:v>0.71660000000000001</c:v>
                </c:pt>
                <c:pt idx="736">
                  <c:v>0.84219999999999995</c:v>
                </c:pt>
                <c:pt idx="737">
                  <c:v>0.85309999999999997</c:v>
                </c:pt>
                <c:pt idx="738">
                  <c:v>0.89239999999999997</c:v>
                </c:pt>
                <c:pt idx="739">
                  <c:v>0.92430000000000001</c:v>
                </c:pt>
                <c:pt idx="740">
                  <c:v>0.84589999999999999</c:v>
                </c:pt>
                <c:pt idx="741">
                  <c:v>0.81469999999999998</c:v>
                </c:pt>
                <c:pt idx="742">
                  <c:v>0.80930000000000002</c:v>
                </c:pt>
                <c:pt idx="743">
                  <c:v>0.86209999999999998</c:v>
                </c:pt>
                <c:pt idx="744">
                  <c:v>0.94320000000000004</c:v>
                </c:pt>
                <c:pt idx="745">
                  <c:v>0.90680000000000005</c:v>
                </c:pt>
                <c:pt idx="746">
                  <c:v>1.0130999999999999</c:v>
                </c:pt>
                <c:pt idx="747">
                  <c:v>1.0254000000000001</c:v>
                </c:pt>
                <c:pt idx="748">
                  <c:v>0.86370000000000002</c:v>
                </c:pt>
                <c:pt idx="749">
                  <c:v>0.80130000000000001</c:v>
                </c:pt>
                <c:pt idx="750">
                  <c:v>0.84409999999999996</c:v>
                </c:pt>
                <c:pt idx="751">
                  <c:v>0.82169999999999999</c:v>
                </c:pt>
                <c:pt idx="752">
                  <c:v>0.80989999999999995</c:v>
                </c:pt>
                <c:pt idx="753">
                  <c:v>0.82099999999999995</c:v>
                </c:pt>
                <c:pt idx="754">
                  <c:v>0.3639</c:v>
                </c:pt>
                <c:pt idx="755">
                  <c:v>0.36880000000000002</c:v>
                </c:pt>
                <c:pt idx="756">
                  <c:v>0.36820000000000003</c:v>
                </c:pt>
                <c:pt idx="757">
                  <c:v>0.3528</c:v>
                </c:pt>
                <c:pt idx="758">
                  <c:v>0.39150000000000001</c:v>
                </c:pt>
                <c:pt idx="759">
                  <c:v>0.38</c:v>
                </c:pt>
                <c:pt idx="760">
                  <c:v>0.36720000000000003</c:v>
                </c:pt>
                <c:pt idx="761">
                  <c:v>0.37659999999999999</c:v>
                </c:pt>
                <c:pt idx="762">
                  <c:v>0.37180000000000002</c:v>
                </c:pt>
                <c:pt idx="763">
                  <c:v>0.36280000000000001</c:v>
                </c:pt>
                <c:pt idx="764">
                  <c:v>0.36530000000000001</c:v>
                </c:pt>
                <c:pt idx="765">
                  <c:v>0.37230000000000002</c:v>
                </c:pt>
                <c:pt idx="766">
                  <c:v>0.39800000000000002</c:v>
                </c:pt>
                <c:pt idx="767">
                  <c:v>0.64529999999999998</c:v>
                </c:pt>
                <c:pt idx="768">
                  <c:v>0.60450000000000004</c:v>
                </c:pt>
                <c:pt idx="769">
                  <c:v>0.5867</c:v>
                </c:pt>
                <c:pt idx="770">
                  <c:v>0.59470000000000001</c:v>
                </c:pt>
                <c:pt idx="771">
                  <c:v>0.57310000000000005</c:v>
                </c:pt>
                <c:pt idx="772">
                  <c:v>0.58379999999999999</c:v>
                </c:pt>
                <c:pt idx="773">
                  <c:v>0.61709999999999998</c:v>
                </c:pt>
                <c:pt idx="774">
                  <c:v>0.6129</c:v>
                </c:pt>
                <c:pt idx="775">
                  <c:v>0.63590000000000002</c:v>
                </c:pt>
                <c:pt idx="776">
                  <c:v>0.61180000000000001</c:v>
                </c:pt>
                <c:pt idx="777">
                  <c:v>0.57669999999999999</c:v>
                </c:pt>
                <c:pt idx="778">
                  <c:v>0.56789999999999996</c:v>
                </c:pt>
                <c:pt idx="779">
                  <c:v>0.54469999999999996</c:v>
                </c:pt>
                <c:pt idx="780">
                  <c:v>0.51829999999999998</c:v>
                </c:pt>
                <c:pt idx="781">
                  <c:v>0.56820000000000004</c:v>
                </c:pt>
                <c:pt idx="782">
                  <c:v>0.54320000000000002</c:v>
                </c:pt>
                <c:pt idx="783">
                  <c:v>0.57430000000000003</c:v>
                </c:pt>
                <c:pt idx="784">
                  <c:v>0.64359999999999995</c:v>
                </c:pt>
                <c:pt idx="785">
                  <c:v>0.63319999999999999</c:v>
                </c:pt>
                <c:pt idx="786">
                  <c:v>0.65539999999999998</c:v>
                </c:pt>
                <c:pt idx="787">
                  <c:v>0.67290000000000005</c:v>
                </c:pt>
                <c:pt idx="788">
                  <c:v>0.72970000000000002</c:v>
                </c:pt>
                <c:pt idx="789">
                  <c:v>0.68489999999999995</c:v>
                </c:pt>
                <c:pt idx="790">
                  <c:v>0.76280000000000003</c:v>
                </c:pt>
                <c:pt idx="791">
                  <c:v>0.747</c:v>
                </c:pt>
                <c:pt idx="792">
                  <c:v>0.7419</c:v>
                </c:pt>
                <c:pt idx="793">
                  <c:v>0.54049999999999998</c:v>
                </c:pt>
                <c:pt idx="794">
                  <c:v>0.55700000000000005</c:v>
                </c:pt>
                <c:pt idx="795">
                  <c:v>0.52129999999999999</c:v>
                </c:pt>
                <c:pt idx="796">
                  <c:v>0.5514</c:v>
                </c:pt>
                <c:pt idx="797">
                  <c:v>0.54410000000000003</c:v>
                </c:pt>
                <c:pt idx="798">
                  <c:v>0.56059999999999999</c:v>
                </c:pt>
                <c:pt idx="799">
                  <c:v>0.55169999999999997</c:v>
                </c:pt>
                <c:pt idx="800">
                  <c:v>0.56000000000000005</c:v>
                </c:pt>
                <c:pt idx="801">
                  <c:v>0.58460000000000001</c:v>
                </c:pt>
                <c:pt idx="802">
                  <c:v>0.61699999999999999</c:v>
                </c:pt>
                <c:pt idx="803">
                  <c:v>0.62009999999999998</c:v>
                </c:pt>
                <c:pt idx="804">
                  <c:v>0.59360000000000002</c:v>
                </c:pt>
                <c:pt idx="805">
                  <c:v>0.70920000000000005</c:v>
                </c:pt>
                <c:pt idx="806">
                  <c:v>0.2014</c:v>
                </c:pt>
                <c:pt idx="807">
                  <c:v>0.23019999999999999</c:v>
                </c:pt>
                <c:pt idx="808">
                  <c:v>0.27779999999999999</c:v>
                </c:pt>
                <c:pt idx="809">
                  <c:v>0.30549999999999999</c:v>
                </c:pt>
                <c:pt idx="810">
                  <c:v>0.29970000000000002</c:v>
                </c:pt>
                <c:pt idx="811">
                  <c:v>0.27600000000000002</c:v>
                </c:pt>
                <c:pt idx="812">
                  <c:v>0.28889999999999999</c:v>
                </c:pt>
                <c:pt idx="813">
                  <c:v>0.3019</c:v>
                </c:pt>
                <c:pt idx="814">
                  <c:v>0.3024</c:v>
                </c:pt>
                <c:pt idx="815">
                  <c:v>0.29349999999999998</c:v>
                </c:pt>
                <c:pt idx="816">
                  <c:v>0.2848</c:v>
                </c:pt>
                <c:pt idx="817">
                  <c:v>0.25890000000000002</c:v>
                </c:pt>
                <c:pt idx="818">
                  <c:v>0.25390000000000001</c:v>
                </c:pt>
                <c:pt idx="819">
                  <c:v>0.67859999999999998</c:v>
                </c:pt>
                <c:pt idx="820">
                  <c:v>0.69240000000000002</c:v>
                </c:pt>
                <c:pt idx="821">
                  <c:v>0.78400000000000003</c:v>
                </c:pt>
                <c:pt idx="822">
                  <c:v>0.81220000000000003</c:v>
                </c:pt>
                <c:pt idx="823">
                  <c:v>0.80089999999999995</c:v>
                </c:pt>
                <c:pt idx="824">
                  <c:v>0.81969999999999998</c:v>
                </c:pt>
                <c:pt idx="825">
                  <c:v>0.8931</c:v>
                </c:pt>
                <c:pt idx="826">
                  <c:v>0.88549999999999995</c:v>
                </c:pt>
                <c:pt idx="827">
                  <c:v>0.8931</c:v>
                </c:pt>
                <c:pt idx="828">
                  <c:v>0.9405</c:v>
                </c:pt>
                <c:pt idx="829">
                  <c:v>1.1792</c:v>
                </c:pt>
                <c:pt idx="830">
                  <c:v>1.397</c:v>
                </c:pt>
                <c:pt idx="831">
                  <c:v>1.4107000000000001</c:v>
                </c:pt>
                <c:pt idx="832">
                  <c:v>1.2272000000000001</c:v>
                </c:pt>
                <c:pt idx="833">
                  <c:v>1.2019</c:v>
                </c:pt>
                <c:pt idx="834">
                  <c:v>1.2385999999999999</c:v>
                </c:pt>
                <c:pt idx="835">
                  <c:v>1.3381000000000001</c:v>
                </c:pt>
                <c:pt idx="836">
                  <c:v>1.2841</c:v>
                </c:pt>
                <c:pt idx="837">
                  <c:v>1.3317000000000001</c:v>
                </c:pt>
                <c:pt idx="838">
                  <c:v>1.4073</c:v>
                </c:pt>
                <c:pt idx="839">
                  <c:v>1.5536000000000001</c:v>
                </c:pt>
                <c:pt idx="840">
                  <c:v>1.7757000000000001</c:v>
                </c:pt>
                <c:pt idx="841">
                  <c:v>1.9101999999999999</c:v>
                </c:pt>
                <c:pt idx="842">
                  <c:v>1.6113999999999999</c:v>
                </c:pt>
                <c:pt idx="843">
                  <c:v>1.6584000000000001</c:v>
                </c:pt>
                <c:pt idx="844">
                  <c:v>1.5623</c:v>
                </c:pt>
                <c:pt idx="845">
                  <c:v>1.0789</c:v>
                </c:pt>
                <c:pt idx="846">
                  <c:v>1.1144000000000001</c:v>
                </c:pt>
                <c:pt idx="847">
                  <c:v>1.1616</c:v>
                </c:pt>
                <c:pt idx="848">
                  <c:v>1.1662999999999999</c:v>
                </c:pt>
                <c:pt idx="849">
                  <c:v>1.0333000000000001</c:v>
                </c:pt>
                <c:pt idx="850">
                  <c:v>1.0934999999999999</c:v>
                </c:pt>
                <c:pt idx="851">
                  <c:v>1.0778000000000001</c:v>
                </c:pt>
                <c:pt idx="852">
                  <c:v>1.1225000000000001</c:v>
                </c:pt>
                <c:pt idx="853">
                  <c:v>1.5339</c:v>
                </c:pt>
                <c:pt idx="854">
                  <c:v>1.6142000000000001</c:v>
                </c:pt>
                <c:pt idx="855">
                  <c:v>1.6713</c:v>
                </c:pt>
                <c:pt idx="856">
                  <c:v>1.6668000000000001</c:v>
                </c:pt>
                <c:pt idx="857">
                  <c:v>1.7714000000000001</c:v>
                </c:pt>
                <c:pt idx="858">
                  <c:v>0.48459999999999998</c:v>
                </c:pt>
                <c:pt idx="859">
                  <c:v>0.54600000000000004</c:v>
                </c:pt>
                <c:pt idx="860">
                  <c:v>0.53500000000000003</c:v>
                </c:pt>
                <c:pt idx="861">
                  <c:v>0.64990000000000003</c:v>
                </c:pt>
                <c:pt idx="862">
                  <c:v>0.75629999999999997</c:v>
                </c:pt>
                <c:pt idx="863">
                  <c:v>0.81810000000000005</c:v>
                </c:pt>
                <c:pt idx="864">
                  <c:v>0.67179999999999995</c:v>
                </c:pt>
                <c:pt idx="865">
                  <c:v>0.6673</c:v>
                </c:pt>
                <c:pt idx="866">
                  <c:v>0.71460000000000001</c:v>
                </c:pt>
                <c:pt idx="867">
                  <c:v>0.68789999999999996</c:v>
                </c:pt>
                <c:pt idx="868">
                  <c:v>0.67630000000000001</c:v>
                </c:pt>
                <c:pt idx="869">
                  <c:v>0.74119999999999997</c:v>
                </c:pt>
                <c:pt idx="870">
                  <c:v>0.82389999999999997</c:v>
                </c:pt>
                <c:pt idx="871">
                  <c:v>1.0841000000000001</c:v>
                </c:pt>
                <c:pt idx="872">
                  <c:v>1.1004</c:v>
                </c:pt>
                <c:pt idx="873">
                  <c:v>1.1866000000000001</c:v>
                </c:pt>
                <c:pt idx="874">
                  <c:v>1.1617999999999999</c:v>
                </c:pt>
                <c:pt idx="875">
                  <c:v>1.2689999999999999</c:v>
                </c:pt>
                <c:pt idx="876">
                  <c:v>1.4744999999999999</c:v>
                </c:pt>
                <c:pt idx="877">
                  <c:v>1.4471000000000001</c:v>
                </c:pt>
                <c:pt idx="878">
                  <c:v>1.5481</c:v>
                </c:pt>
                <c:pt idx="879">
                  <c:v>1.5911999999999999</c:v>
                </c:pt>
                <c:pt idx="880">
                  <c:v>1.7285999999999999</c:v>
                </c:pt>
                <c:pt idx="881">
                  <c:v>1.6216999999999999</c:v>
                </c:pt>
                <c:pt idx="882">
                  <c:v>1.7202</c:v>
                </c:pt>
                <c:pt idx="883">
                  <c:v>1.7252000000000001</c:v>
                </c:pt>
                <c:pt idx="884">
                  <c:v>1.4637</c:v>
                </c:pt>
                <c:pt idx="885">
                  <c:v>1.409</c:v>
                </c:pt>
                <c:pt idx="886">
                  <c:v>1.4549000000000001</c:v>
                </c:pt>
                <c:pt idx="887">
                  <c:v>1.3411999999999999</c:v>
                </c:pt>
                <c:pt idx="888">
                  <c:v>1.3593999999999999</c:v>
                </c:pt>
                <c:pt idx="889">
                  <c:v>1.2902</c:v>
                </c:pt>
                <c:pt idx="890">
                  <c:v>1.5125</c:v>
                </c:pt>
                <c:pt idx="891">
                  <c:v>1.6</c:v>
                </c:pt>
                <c:pt idx="892">
                  <c:v>1.6254999999999999</c:v>
                </c:pt>
                <c:pt idx="893">
                  <c:v>1.8442000000000001</c:v>
                </c:pt>
                <c:pt idx="894">
                  <c:v>1.8915</c:v>
                </c:pt>
                <c:pt idx="895">
                  <c:v>2.0554999999999999</c:v>
                </c:pt>
                <c:pt idx="896">
                  <c:v>2.0773999999999999</c:v>
                </c:pt>
                <c:pt idx="897">
                  <c:v>1.9535</c:v>
                </c:pt>
                <c:pt idx="898">
                  <c:v>1.6601999999999999</c:v>
                </c:pt>
                <c:pt idx="899">
                  <c:v>1.7629999999999999</c:v>
                </c:pt>
                <c:pt idx="900">
                  <c:v>1.8814</c:v>
                </c:pt>
                <c:pt idx="901">
                  <c:v>1.9592000000000001</c:v>
                </c:pt>
                <c:pt idx="902">
                  <c:v>1.8969</c:v>
                </c:pt>
                <c:pt idx="903">
                  <c:v>1.9468000000000001</c:v>
                </c:pt>
                <c:pt idx="904">
                  <c:v>1.9748000000000001</c:v>
                </c:pt>
                <c:pt idx="905">
                  <c:v>1.9218999999999999</c:v>
                </c:pt>
                <c:pt idx="906">
                  <c:v>1.9592000000000001</c:v>
                </c:pt>
                <c:pt idx="907">
                  <c:v>1.9685999999999999</c:v>
                </c:pt>
                <c:pt idx="908">
                  <c:v>2.1055999999999999</c:v>
                </c:pt>
                <c:pt idx="909">
                  <c:v>2.3081</c:v>
                </c:pt>
                <c:pt idx="910">
                  <c:v>2.3704000000000001</c:v>
                </c:pt>
                <c:pt idx="911">
                  <c:v>1.56</c:v>
                </c:pt>
                <c:pt idx="912">
                  <c:v>1.6357999999999999</c:v>
                </c:pt>
                <c:pt idx="913">
                  <c:v>1.4861</c:v>
                </c:pt>
                <c:pt idx="914">
                  <c:v>1.5619000000000001</c:v>
                </c:pt>
                <c:pt idx="915">
                  <c:v>1.5368999999999999</c:v>
                </c:pt>
                <c:pt idx="916">
                  <c:v>1.4456</c:v>
                </c:pt>
                <c:pt idx="917">
                  <c:v>1.3524</c:v>
                </c:pt>
                <c:pt idx="918">
                  <c:v>1.36</c:v>
                </c:pt>
                <c:pt idx="919">
                  <c:v>1.3182</c:v>
                </c:pt>
                <c:pt idx="920">
                  <c:v>1.3391</c:v>
                </c:pt>
                <c:pt idx="921">
                  <c:v>1.4037999999999999</c:v>
                </c:pt>
                <c:pt idx="922">
                  <c:v>1.4341999999999999</c:v>
                </c:pt>
                <c:pt idx="923">
                  <c:v>1.3905000000000001</c:v>
                </c:pt>
                <c:pt idx="924">
                  <c:v>1.4391</c:v>
                </c:pt>
                <c:pt idx="925">
                  <c:v>1.6133999999999999</c:v>
                </c:pt>
                <c:pt idx="926">
                  <c:v>1.5799000000000001</c:v>
                </c:pt>
                <c:pt idx="927">
                  <c:v>1.7005999999999999</c:v>
                </c:pt>
                <c:pt idx="928">
                  <c:v>1.6067</c:v>
                </c:pt>
                <c:pt idx="929">
                  <c:v>1.5273000000000001</c:v>
                </c:pt>
                <c:pt idx="930">
                  <c:v>1.6445000000000001</c:v>
                </c:pt>
                <c:pt idx="931">
                  <c:v>1.6512</c:v>
                </c:pt>
                <c:pt idx="932">
                  <c:v>1.5679000000000001</c:v>
                </c:pt>
                <c:pt idx="933">
                  <c:v>1.4936</c:v>
                </c:pt>
                <c:pt idx="934">
                  <c:v>1.4710000000000001</c:v>
                </c:pt>
                <c:pt idx="935">
                  <c:v>1.4350000000000001</c:v>
                </c:pt>
                <c:pt idx="936">
                  <c:v>1.3989</c:v>
                </c:pt>
                <c:pt idx="937">
                  <c:v>1.3734999999999999</c:v>
                </c:pt>
                <c:pt idx="938">
                  <c:v>1.323</c:v>
                </c:pt>
                <c:pt idx="939">
                  <c:v>1.3451</c:v>
                </c:pt>
                <c:pt idx="940">
                  <c:v>1.4641</c:v>
                </c:pt>
                <c:pt idx="941">
                  <c:v>1.4752000000000001</c:v>
                </c:pt>
                <c:pt idx="942">
                  <c:v>1.4996</c:v>
                </c:pt>
                <c:pt idx="943">
                  <c:v>1.4266000000000001</c:v>
                </c:pt>
                <c:pt idx="944">
                  <c:v>1.3359000000000001</c:v>
                </c:pt>
                <c:pt idx="945">
                  <c:v>1.1721999999999999</c:v>
                </c:pt>
                <c:pt idx="946">
                  <c:v>1.2345999999999999</c:v>
                </c:pt>
                <c:pt idx="947">
                  <c:v>0.97929999999999995</c:v>
                </c:pt>
                <c:pt idx="948">
                  <c:v>0.90759999999999996</c:v>
                </c:pt>
                <c:pt idx="949">
                  <c:v>0.9637</c:v>
                </c:pt>
                <c:pt idx="950">
                  <c:v>0.94889999999999997</c:v>
                </c:pt>
                <c:pt idx="951">
                  <c:v>1.0622</c:v>
                </c:pt>
                <c:pt idx="952">
                  <c:v>1.0812999999999999</c:v>
                </c:pt>
                <c:pt idx="953">
                  <c:v>1.2099</c:v>
                </c:pt>
                <c:pt idx="954">
                  <c:v>1.9281999999999999</c:v>
                </c:pt>
                <c:pt idx="955">
                  <c:v>1.7649999999999999</c:v>
                </c:pt>
                <c:pt idx="956">
                  <c:v>1.7278</c:v>
                </c:pt>
                <c:pt idx="957">
                  <c:v>1.5266999999999999</c:v>
                </c:pt>
                <c:pt idx="958">
                  <c:v>1.7311000000000001</c:v>
                </c:pt>
                <c:pt idx="959">
                  <c:v>1.6836</c:v>
                </c:pt>
                <c:pt idx="960">
                  <c:v>1.6134999999999999</c:v>
                </c:pt>
                <c:pt idx="961">
                  <c:v>1.8349</c:v>
                </c:pt>
                <c:pt idx="962">
                  <c:v>1.8371</c:v>
                </c:pt>
                <c:pt idx="963">
                  <c:v>1.5274000000000001</c:v>
                </c:pt>
                <c:pt idx="964">
                  <c:v>1.5673999999999999</c:v>
                </c:pt>
                <c:pt idx="965">
                  <c:v>1.4242999999999999</c:v>
                </c:pt>
                <c:pt idx="966">
                  <c:v>1.4903999999999999</c:v>
                </c:pt>
                <c:pt idx="967">
                  <c:v>1.5243</c:v>
                </c:pt>
                <c:pt idx="968">
                  <c:v>1.3747</c:v>
                </c:pt>
                <c:pt idx="969">
                  <c:v>1.2321</c:v>
                </c:pt>
                <c:pt idx="970">
                  <c:v>1.3194999999999999</c:v>
                </c:pt>
                <c:pt idx="971">
                  <c:v>1.2044999999999999</c:v>
                </c:pt>
                <c:pt idx="972">
                  <c:v>1.1382000000000001</c:v>
                </c:pt>
                <c:pt idx="973">
                  <c:v>1.1215999999999999</c:v>
                </c:pt>
                <c:pt idx="974">
                  <c:v>1.1658999999999999</c:v>
                </c:pt>
                <c:pt idx="975">
                  <c:v>1.1621999999999999</c:v>
                </c:pt>
                <c:pt idx="976">
                  <c:v>1.2599</c:v>
                </c:pt>
                <c:pt idx="977">
                  <c:v>1.2986</c:v>
                </c:pt>
                <c:pt idx="978">
                  <c:v>1.2857000000000001</c:v>
                </c:pt>
                <c:pt idx="979">
                  <c:v>1.1866000000000001</c:v>
                </c:pt>
                <c:pt idx="980">
                  <c:v>1.1415999999999999</c:v>
                </c:pt>
                <c:pt idx="981">
                  <c:v>1.1529</c:v>
                </c:pt>
                <c:pt idx="982">
                  <c:v>1.1295999999999999</c:v>
                </c:pt>
                <c:pt idx="983">
                  <c:v>1.2033</c:v>
                </c:pt>
                <c:pt idx="984">
                  <c:v>1.3971</c:v>
                </c:pt>
                <c:pt idx="985">
                  <c:v>1.3431</c:v>
                </c:pt>
                <c:pt idx="986">
                  <c:v>1.5304</c:v>
                </c:pt>
                <c:pt idx="987">
                  <c:v>1.5397000000000001</c:v>
                </c:pt>
                <c:pt idx="988">
                  <c:v>1.4380999999999999</c:v>
                </c:pt>
                <c:pt idx="989">
                  <c:v>1.3873</c:v>
                </c:pt>
                <c:pt idx="990">
                  <c:v>1.4523999999999999</c:v>
                </c:pt>
                <c:pt idx="991">
                  <c:v>1.3695999999999999</c:v>
                </c:pt>
                <c:pt idx="992">
                  <c:v>1.3748</c:v>
                </c:pt>
                <c:pt idx="993">
                  <c:v>1.3748</c:v>
                </c:pt>
                <c:pt idx="994">
                  <c:v>1.276</c:v>
                </c:pt>
                <c:pt idx="995">
                  <c:v>1.1949000000000001</c:v>
                </c:pt>
                <c:pt idx="996">
                  <c:v>1.1547000000000001</c:v>
                </c:pt>
                <c:pt idx="997">
                  <c:v>1.1879</c:v>
                </c:pt>
                <c:pt idx="998">
                  <c:v>1.2219</c:v>
                </c:pt>
                <c:pt idx="999">
                  <c:v>1.2224999999999999</c:v>
                </c:pt>
                <c:pt idx="1000">
                  <c:v>1.1675</c:v>
                </c:pt>
                <c:pt idx="1001">
                  <c:v>1.0985</c:v>
                </c:pt>
                <c:pt idx="1002">
                  <c:v>1.0189999999999999</c:v>
                </c:pt>
                <c:pt idx="1003">
                  <c:v>1.0373000000000001</c:v>
                </c:pt>
              </c:numCache>
            </c:numRef>
          </c:val>
          <c:smooth val="0"/>
          <c:extLst>
            <c:ext xmlns:c16="http://schemas.microsoft.com/office/drawing/2014/chart" uri="{C3380CC4-5D6E-409C-BE32-E72D297353CC}">
              <c16:uniqueId val="{00000001-3FF3-4512-B474-3FC10397CD42}"/>
            </c:ext>
          </c:extLst>
        </c:ser>
        <c:dLbls>
          <c:showLegendKey val="0"/>
          <c:showVal val="0"/>
          <c:showCatName val="0"/>
          <c:showSerName val="0"/>
          <c:showPercent val="0"/>
          <c:showBubbleSize val="0"/>
        </c:dLbls>
        <c:smooth val="0"/>
        <c:axId val="770466176"/>
        <c:axId val="770468096"/>
      </c:lineChart>
      <c:dateAx>
        <c:axId val="770466176"/>
        <c:scaling>
          <c:orientation val="minMax"/>
        </c:scaling>
        <c:delete val="0"/>
        <c:axPos val="b"/>
        <c:numFmt formatCode="m/d/yyyy" sourceLinked="1"/>
        <c:majorTickMark val="out"/>
        <c:minorTickMark val="none"/>
        <c:tickLblPos val="nextTo"/>
        <c:crossAx val="770468096"/>
        <c:crosses val="autoZero"/>
        <c:auto val="1"/>
        <c:lblOffset val="100"/>
        <c:baseTimeUnit val="days"/>
      </c:dateAx>
      <c:valAx>
        <c:axId val="770468096"/>
        <c:scaling>
          <c:orientation val="minMax"/>
        </c:scaling>
        <c:delete val="0"/>
        <c:axPos val="l"/>
        <c:majorGridlines/>
        <c:numFmt formatCode="General" sourceLinked="1"/>
        <c:majorTickMark val="out"/>
        <c:minorTickMark val="none"/>
        <c:tickLblPos val="nextTo"/>
        <c:crossAx val="770466176"/>
        <c:crosses val="autoZero"/>
        <c:crossBetween val="between"/>
      </c:valAx>
    </c:plotArea>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BMA PBV</a:t>
            </a:r>
          </a:p>
          <a:p>
            <a:pPr>
              <a:defRPr/>
            </a:pPr>
            <a:endParaRPr lang="es-AR"/>
          </a:p>
        </c:rich>
      </c:tx>
      <c:overlay val="0"/>
    </c:title>
    <c:autoTitleDeleted val="0"/>
    <c:plotArea>
      <c:layout>
        <c:manualLayout>
          <c:layoutTarget val="inner"/>
          <c:xMode val="edge"/>
          <c:yMode val="edge"/>
          <c:x val="7.8919072615923014E-2"/>
          <c:y val="0.13913203557888598"/>
          <c:w val="0.89052537182852143"/>
          <c:h val="0.60134660250801986"/>
        </c:manualLayout>
      </c:layout>
      <c:lineChart>
        <c:grouping val="standard"/>
        <c:varyColors val="0"/>
        <c:ser>
          <c:idx val="0"/>
          <c:order val="0"/>
          <c:spPr>
            <a:ln w="12700"/>
          </c:spPr>
          <c:marker>
            <c:symbol val="none"/>
          </c:marker>
          <c:trendline>
            <c:spPr>
              <a:ln>
                <a:solidFill>
                  <a:srgbClr val="FF0000"/>
                </a:solidFill>
              </a:ln>
            </c:spPr>
            <c:trendlineType val="movingAvg"/>
            <c:period val="52"/>
            <c:dispRSqr val="0"/>
            <c:dispEq val="0"/>
          </c:trendline>
          <c:cat>
            <c:numRef>
              <c:f>PBV!$A$303:$A$10960</c:f>
              <c:numCache>
                <c:formatCode>m/d/yyyy</c:formatCode>
                <c:ptCount val="10658"/>
                <c:pt idx="0">
                  <c:v>39283</c:v>
                </c:pt>
                <c:pt idx="1">
                  <c:v>39290</c:v>
                </c:pt>
                <c:pt idx="2">
                  <c:v>39297</c:v>
                </c:pt>
                <c:pt idx="3">
                  <c:v>39304</c:v>
                </c:pt>
                <c:pt idx="4">
                  <c:v>39311</c:v>
                </c:pt>
                <c:pt idx="5">
                  <c:v>39318</c:v>
                </c:pt>
                <c:pt idx="6">
                  <c:v>39325</c:v>
                </c:pt>
                <c:pt idx="7">
                  <c:v>39332</c:v>
                </c:pt>
                <c:pt idx="8">
                  <c:v>39339</c:v>
                </c:pt>
                <c:pt idx="9">
                  <c:v>39346</c:v>
                </c:pt>
                <c:pt idx="10">
                  <c:v>39353</c:v>
                </c:pt>
                <c:pt idx="11">
                  <c:v>39360</c:v>
                </c:pt>
                <c:pt idx="12">
                  <c:v>39367</c:v>
                </c:pt>
                <c:pt idx="13">
                  <c:v>39374</c:v>
                </c:pt>
                <c:pt idx="14">
                  <c:v>39381</c:v>
                </c:pt>
                <c:pt idx="15">
                  <c:v>39388</c:v>
                </c:pt>
                <c:pt idx="16">
                  <c:v>39395</c:v>
                </c:pt>
                <c:pt idx="17">
                  <c:v>39402</c:v>
                </c:pt>
                <c:pt idx="18">
                  <c:v>39409</c:v>
                </c:pt>
                <c:pt idx="19">
                  <c:v>39416</c:v>
                </c:pt>
                <c:pt idx="20">
                  <c:v>39423</c:v>
                </c:pt>
                <c:pt idx="21">
                  <c:v>39430</c:v>
                </c:pt>
                <c:pt idx="22">
                  <c:v>39437</c:v>
                </c:pt>
                <c:pt idx="23">
                  <c:v>39444</c:v>
                </c:pt>
                <c:pt idx="24">
                  <c:v>39451</c:v>
                </c:pt>
                <c:pt idx="25">
                  <c:v>39458</c:v>
                </c:pt>
                <c:pt idx="26">
                  <c:v>39465</c:v>
                </c:pt>
                <c:pt idx="27">
                  <c:v>39472</c:v>
                </c:pt>
                <c:pt idx="28">
                  <c:v>39479</c:v>
                </c:pt>
                <c:pt idx="29">
                  <c:v>39486</c:v>
                </c:pt>
                <c:pt idx="30">
                  <c:v>39493</c:v>
                </c:pt>
                <c:pt idx="31">
                  <c:v>39500</c:v>
                </c:pt>
                <c:pt idx="32">
                  <c:v>39507</c:v>
                </c:pt>
                <c:pt idx="33">
                  <c:v>39514</c:v>
                </c:pt>
                <c:pt idx="34">
                  <c:v>39521</c:v>
                </c:pt>
                <c:pt idx="35">
                  <c:v>39528</c:v>
                </c:pt>
                <c:pt idx="36">
                  <c:v>39535</c:v>
                </c:pt>
                <c:pt idx="37">
                  <c:v>39542</c:v>
                </c:pt>
                <c:pt idx="38">
                  <c:v>39549</c:v>
                </c:pt>
                <c:pt idx="39">
                  <c:v>39556</c:v>
                </c:pt>
                <c:pt idx="40">
                  <c:v>39563</c:v>
                </c:pt>
                <c:pt idx="41">
                  <c:v>39570</c:v>
                </c:pt>
                <c:pt idx="42">
                  <c:v>39577</c:v>
                </c:pt>
                <c:pt idx="43">
                  <c:v>39584</c:v>
                </c:pt>
                <c:pt idx="44">
                  <c:v>39591</c:v>
                </c:pt>
                <c:pt idx="45">
                  <c:v>39598</c:v>
                </c:pt>
                <c:pt idx="46">
                  <c:v>39605</c:v>
                </c:pt>
                <c:pt idx="47">
                  <c:v>39612</c:v>
                </c:pt>
                <c:pt idx="48">
                  <c:v>39619</c:v>
                </c:pt>
                <c:pt idx="49">
                  <c:v>39626</c:v>
                </c:pt>
                <c:pt idx="50">
                  <c:v>39633</c:v>
                </c:pt>
                <c:pt idx="51">
                  <c:v>39640</c:v>
                </c:pt>
                <c:pt idx="52">
                  <c:v>39647</c:v>
                </c:pt>
                <c:pt idx="53">
                  <c:v>39654</c:v>
                </c:pt>
                <c:pt idx="54">
                  <c:v>39661</c:v>
                </c:pt>
                <c:pt idx="55">
                  <c:v>39668</c:v>
                </c:pt>
                <c:pt idx="56">
                  <c:v>39675</c:v>
                </c:pt>
                <c:pt idx="57">
                  <c:v>39682</c:v>
                </c:pt>
                <c:pt idx="58">
                  <c:v>39689</c:v>
                </c:pt>
                <c:pt idx="59">
                  <c:v>39696</c:v>
                </c:pt>
                <c:pt idx="60">
                  <c:v>39703</c:v>
                </c:pt>
                <c:pt idx="61">
                  <c:v>39710</c:v>
                </c:pt>
                <c:pt idx="62">
                  <c:v>39717</c:v>
                </c:pt>
                <c:pt idx="63">
                  <c:v>39724</c:v>
                </c:pt>
                <c:pt idx="64">
                  <c:v>39731</c:v>
                </c:pt>
                <c:pt idx="65">
                  <c:v>39738</c:v>
                </c:pt>
                <c:pt idx="66">
                  <c:v>39745</c:v>
                </c:pt>
                <c:pt idx="67">
                  <c:v>39752</c:v>
                </c:pt>
                <c:pt idx="68">
                  <c:v>39759</c:v>
                </c:pt>
                <c:pt idx="69">
                  <c:v>39766</c:v>
                </c:pt>
                <c:pt idx="70">
                  <c:v>39773</c:v>
                </c:pt>
                <c:pt idx="71">
                  <c:v>39780</c:v>
                </c:pt>
                <c:pt idx="72">
                  <c:v>39787</c:v>
                </c:pt>
                <c:pt idx="73">
                  <c:v>39794</c:v>
                </c:pt>
                <c:pt idx="74">
                  <c:v>39801</c:v>
                </c:pt>
                <c:pt idx="75">
                  <c:v>39808</c:v>
                </c:pt>
                <c:pt idx="76">
                  <c:v>39815</c:v>
                </c:pt>
                <c:pt idx="77">
                  <c:v>39822</c:v>
                </c:pt>
                <c:pt idx="78">
                  <c:v>39829</c:v>
                </c:pt>
                <c:pt idx="79">
                  <c:v>39836</c:v>
                </c:pt>
                <c:pt idx="80">
                  <c:v>39843</c:v>
                </c:pt>
                <c:pt idx="81">
                  <c:v>39850</c:v>
                </c:pt>
                <c:pt idx="82">
                  <c:v>39857</c:v>
                </c:pt>
                <c:pt idx="83">
                  <c:v>39864</c:v>
                </c:pt>
                <c:pt idx="84">
                  <c:v>39871</c:v>
                </c:pt>
                <c:pt idx="85">
                  <c:v>39878</c:v>
                </c:pt>
                <c:pt idx="86">
                  <c:v>39885</c:v>
                </c:pt>
                <c:pt idx="87">
                  <c:v>39892</c:v>
                </c:pt>
                <c:pt idx="88">
                  <c:v>39899</c:v>
                </c:pt>
                <c:pt idx="89">
                  <c:v>39906</c:v>
                </c:pt>
                <c:pt idx="90">
                  <c:v>39913</c:v>
                </c:pt>
                <c:pt idx="91">
                  <c:v>39920</c:v>
                </c:pt>
                <c:pt idx="92">
                  <c:v>39927</c:v>
                </c:pt>
                <c:pt idx="93">
                  <c:v>39934</c:v>
                </c:pt>
                <c:pt idx="94">
                  <c:v>39941</c:v>
                </c:pt>
                <c:pt idx="95">
                  <c:v>39948</c:v>
                </c:pt>
                <c:pt idx="96">
                  <c:v>39955</c:v>
                </c:pt>
                <c:pt idx="97">
                  <c:v>39962</c:v>
                </c:pt>
                <c:pt idx="98">
                  <c:v>39969</c:v>
                </c:pt>
                <c:pt idx="99">
                  <c:v>39976</c:v>
                </c:pt>
                <c:pt idx="100">
                  <c:v>39983</c:v>
                </c:pt>
                <c:pt idx="101">
                  <c:v>39990</c:v>
                </c:pt>
                <c:pt idx="102">
                  <c:v>39997</c:v>
                </c:pt>
                <c:pt idx="103">
                  <c:v>40004</c:v>
                </c:pt>
                <c:pt idx="104">
                  <c:v>40011</c:v>
                </c:pt>
                <c:pt idx="105">
                  <c:v>40018</c:v>
                </c:pt>
                <c:pt idx="106">
                  <c:v>40025</c:v>
                </c:pt>
                <c:pt idx="107">
                  <c:v>40032</c:v>
                </c:pt>
                <c:pt idx="108">
                  <c:v>40039</c:v>
                </c:pt>
                <c:pt idx="109">
                  <c:v>40046</c:v>
                </c:pt>
                <c:pt idx="110">
                  <c:v>40053</c:v>
                </c:pt>
                <c:pt idx="111">
                  <c:v>40060</c:v>
                </c:pt>
                <c:pt idx="112">
                  <c:v>40067</c:v>
                </c:pt>
                <c:pt idx="113">
                  <c:v>40074</c:v>
                </c:pt>
                <c:pt idx="114">
                  <c:v>40081</c:v>
                </c:pt>
                <c:pt idx="115">
                  <c:v>40088</c:v>
                </c:pt>
                <c:pt idx="116">
                  <c:v>40095</c:v>
                </c:pt>
                <c:pt idx="117">
                  <c:v>40102</c:v>
                </c:pt>
                <c:pt idx="118">
                  <c:v>40109</c:v>
                </c:pt>
                <c:pt idx="119">
                  <c:v>40116</c:v>
                </c:pt>
                <c:pt idx="120">
                  <c:v>40123</c:v>
                </c:pt>
                <c:pt idx="121">
                  <c:v>40130</c:v>
                </c:pt>
                <c:pt idx="122">
                  <c:v>40137</c:v>
                </c:pt>
                <c:pt idx="123">
                  <c:v>40144</c:v>
                </c:pt>
                <c:pt idx="124">
                  <c:v>40151</c:v>
                </c:pt>
                <c:pt idx="125">
                  <c:v>40158</c:v>
                </c:pt>
                <c:pt idx="126">
                  <c:v>40165</c:v>
                </c:pt>
                <c:pt idx="127">
                  <c:v>40172</c:v>
                </c:pt>
                <c:pt idx="128">
                  <c:v>40179</c:v>
                </c:pt>
                <c:pt idx="129">
                  <c:v>40186</c:v>
                </c:pt>
                <c:pt idx="130">
                  <c:v>40193</c:v>
                </c:pt>
                <c:pt idx="131">
                  <c:v>40200</c:v>
                </c:pt>
                <c:pt idx="132">
                  <c:v>40207</c:v>
                </c:pt>
                <c:pt idx="133">
                  <c:v>40214</c:v>
                </c:pt>
                <c:pt idx="134">
                  <c:v>40221</c:v>
                </c:pt>
                <c:pt idx="135">
                  <c:v>40228</c:v>
                </c:pt>
                <c:pt idx="136">
                  <c:v>40235</c:v>
                </c:pt>
                <c:pt idx="137">
                  <c:v>40242</c:v>
                </c:pt>
                <c:pt idx="138">
                  <c:v>40249</c:v>
                </c:pt>
                <c:pt idx="139">
                  <c:v>40256</c:v>
                </c:pt>
                <c:pt idx="140">
                  <c:v>40263</c:v>
                </c:pt>
                <c:pt idx="141">
                  <c:v>40270</c:v>
                </c:pt>
                <c:pt idx="142">
                  <c:v>40277</c:v>
                </c:pt>
                <c:pt idx="143">
                  <c:v>40284</c:v>
                </c:pt>
                <c:pt idx="144">
                  <c:v>40291</c:v>
                </c:pt>
                <c:pt idx="145">
                  <c:v>40298</c:v>
                </c:pt>
                <c:pt idx="146">
                  <c:v>40305</c:v>
                </c:pt>
                <c:pt idx="147">
                  <c:v>40312</c:v>
                </c:pt>
                <c:pt idx="148">
                  <c:v>40319</c:v>
                </c:pt>
                <c:pt idx="149">
                  <c:v>40326</c:v>
                </c:pt>
                <c:pt idx="150">
                  <c:v>40333</c:v>
                </c:pt>
                <c:pt idx="151">
                  <c:v>40340</c:v>
                </c:pt>
                <c:pt idx="152">
                  <c:v>40347</c:v>
                </c:pt>
                <c:pt idx="153">
                  <c:v>40354</c:v>
                </c:pt>
                <c:pt idx="154">
                  <c:v>40361</c:v>
                </c:pt>
                <c:pt idx="155">
                  <c:v>40368</c:v>
                </c:pt>
                <c:pt idx="156">
                  <c:v>40375</c:v>
                </c:pt>
                <c:pt idx="157">
                  <c:v>40382</c:v>
                </c:pt>
                <c:pt idx="158">
                  <c:v>40389</c:v>
                </c:pt>
                <c:pt idx="159">
                  <c:v>40396</c:v>
                </c:pt>
                <c:pt idx="160">
                  <c:v>40403</c:v>
                </c:pt>
                <c:pt idx="161">
                  <c:v>40410</c:v>
                </c:pt>
                <c:pt idx="162">
                  <c:v>40417</c:v>
                </c:pt>
                <c:pt idx="163">
                  <c:v>40424</c:v>
                </c:pt>
                <c:pt idx="164">
                  <c:v>40431</c:v>
                </c:pt>
                <c:pt idx="165">
                  <c:v>40438</c:v>
                </c:pt>
                <c:pt idx="166">
                  <c:v>40445</c:v>
                </c:pt>
                <c:pt idx="167">
                  <c:v>40452</c:v>
                </c:pt>
                <c:pt idx="168">
                  <c:v>40459</c:v>
                </c:pt>
                <c:pt idx="169">
                  <c:v>40466</c:v>
                </c:pt>
                <c:pt idx="170">
                  <c:v>40473</c:v>
                </c:pt>
                <c:pt idx="171">
                  <c:v>40480</c:v>
                </c:pt>
                <c:pt idx="172">
                  <c:v>40487</c:v>
                </c:pt>
                <c:pt idx="173">
                  <c:v>40494</c:v>
                </c:pt>
                <c:pt idx="174">
                  <c:v>40501</c:v>
                </c:pt>
                <c:pt idx="175">
                  <c:v>40508</c:v>
                </c:pt>
                <c:pt idx="176">
                  <c:v>40515</c:v>
                </c:pt>
                <c:pt idx="177">
                  <c:v>40522</c:v>
                </c:pt>
                <c:pt idx="178">
                  <c:v>40529</c:v>
                </c:pt>
                <c:pt idx="179">
                  <c:v>40536</c:v>
                </c:pt>
                <c:pt idx="180">
                  <c:v>40543</c:v>
                </c:pt>
                <c:pt idx="181">
                  <c:v>40550</c:v>
                </c:pt>
                <c:pt idx="182">
                  <c:v>40557</c:v>
                </c:pt>
                <c:pt idx="183">
                  <c:v>40564</c:v>
                </c:pt>
                <c:pt idx="184">
                  <c:v>40571</c:v>
                </c:pt>
                <c:pt idx="185">
                  <c:v>40578</c:v>
                </c:pt>
                <c:pt idx="186">
                  <c:v>40585</c:v>
                </c:pt>
                <c:pt idx="187">
                  <c:v>40592</c:v>
                </c:pt>
                <c:pt idx="188">
                  <c:v>40599</c:v>
                </c:pt>
                <c:pt idx="189">
                  <c:v>40606</c:v>
                </c:pt>
                <c:pt idx="190">
                  <c:v>40613</c:v>
                </c:pt>
                <c:pt idx="191">
                  <c:v>40620</c:v>
                </c:pt>
                <c:pt idx="192">
                  <c:v>40627</c:v>
                </c:pt>
                <c:pt idx="193">
                  <c:v>40634</c:v>
                </c:pt>
                <c:pt idx="194">
                  <c:v>40641</c:v>
                </c:pt>
                <c:pt idx="195">
                  <c:v>40648</c:v>
                </c:pt>
                <c:pt idx="196">
                  <c:v>40655</c:v>
                </c:pt>
                <c:pt idx="197">
                  <c:v>40662</c:v>
                </c:pt>
                <c:pt idx="198">
                  <c:v>40669</c:v>
                </c:pt>
                <c:pt idx="199">
                  <c:v>40676</c:v>
                </c:pt>
                <c:pt idx="200">
                  <c:v>40683</c:v>
                </c:pt>
                <c:pt idx="201">
                  <c:v>40690</c:v>
                </c:pt>
                <c:pt idx="202">
                  <c:v>40697</c:v>
                </c:pt>
                <c:pt idx="203">
                  <c:v>40704</c:v>
                </c:pt>
                <c:pt idx="204">
                  <c:v>40711</c:v>
                </c:pt>
                <c:pt idx="205">
                  <c:v>40718</c:v>
                </c:pt>
                <c:pt idx="206">
                  <c:v>40725</c:v>
                </c:pt>
                <c:pt idx="207">
                  <c:v>40732</c:v>
                </c:pt>
                <c:pt idx="208">
                  <c:v>40739</c:v>
                </c:pt>
                <c:pt idx="209">
                  <c:v>40746</c:v>
                </c:pt>
                <c:pt idx="210">
                  <c:v>40753</c:v>
                </c:pt>
                <c:pt idx="211">
                  <c:v>40760</c:v>
                </c:pt>
                <c:pt idx="212">
                  <c:v>40767</c:v>
                </c:pt>
                <c:pt idx="213">
                  <c:v>40774</c:v>
                </c:pt>
                <c:pt idx="214">
                  <c:v>40781</c:v>
                </c:pt>
                <c:pt idx="215">
                  <c:v>40788</c:v>
                </c:pt>
                <c:pt idx="216">
                  <c:v>40795</c:v>
                </c:pt>
                <c:pt idx="217">
                  <c:v>40802</c:v>
                </c:pt>
                <c:pt idx="218">
                  <c:v>40809</c:v>
                </c:pt>
                <c:pt idx="219">
                  <c:v>40816</c:v>
                </c:pt>
                <c:pt idx="220">
                  <c:v>40823</c:v>
                </c:pt>
                <c:pt idx="221">
                  <c:v>40830</c:v>
                </c:pt>
                <c:pt idx="222">
                  <c:v>40837</c:v>
                </c:pt>
                <c:pt idx="223">
                  <c:v>40844</c:v>
                </c:pt>
                <c:pt idx="224">
                  <c:v>40851</c:v>
                </c:pt>
                <c:pt idx="225">
                  <c:v>40858</c:v>
                </c:pt>
                <c:pt idx="226">
                  <c:v>40865</c:v>
                </c:pt>
                <c:pt idx="227">
                  <c:v>40872</c:v>
                </c:pt>
                <c:pt idx="228">
                  <c:v>40879</c:v>
                </c:pt>
                <c:pt idx="229">
                  <c:v>40886</c:v>
                </c:pt>
                <c:pt idx="230">
                  <c:v>40893</c:v>
                </c:pt>
                <c:pt idx="231">
                  <c:v>40900</c:v>
                </c:pt>
                <c:pt idx="232">
                  <c:v>40907</c:v>
                </c:pt>
                <c:pt idx="233">
                  <c:v>40914</c:v>
                </c:pt>
                <c:pt idx="234">
                  <c:v>40921</c:v>
                </c:pt>
                <c:pt idx="235">
                  <c:v>40928</c:v>
                </c:pt>
                <c:pt idx="236">
                  <c:v>40935</c:v>
                </c:pt>
                <c:pt idx="237">
                  <c:v>40942</c:v>
                </c:pt>
                <c:pt idx="238">
                  <c:v>40949</c:v>
                </c:pt>
                <c:pt idx="239">
                  <c:v>40956</c:v>
                </c:pt>
                <c:pt idx="240">
                  <c:v>40963</c:v>
                </c:pt>
                <c:pt idx="241">
                  <c:v>40970</c:v>
                </c:pt>
                <c:pt idx="242">
                  <c:v>40977</c:v>
                </c:pt>
                <c:pt idx="243">
                  <c:v>40984</c:v>
                </c:pt>
                <c:pt idx="244">
                  <c:v>40991</c:v>
                </c:pt>
                <c:pt idx="245">
                  <c:v>40998</c:v>
                </c:pt>
                <c:pt idx="246">
                  <c:v>41005</c:v>
                </c:pt>
                <c:pt idx="247">
                  <c:v>41012</c:v>
                </c:pt>
                <c:pt idx="248">
                  <c:v>41019</c:v>
                </c:pt>
                <c:pt idx="249">
                  <c:v>41026</c:v>
                </c:pt>
                <c:pt idx="250">
                  <c:v>41033</c:v>
                </c:pt>
                <c:pt idx="251">
                  <c:v>41040</c:v>
                </c:pt>
                <c:pt idx="252">
                  <c:v>41047</c:v>
                </c:pt>
                <c:pt idx="253">
                  <c:v>41054</c:v>
                </c:pt>
                <c:pt idx="254">
                  <c:v>41061</c:v>
                </c:pt>
                <c:pt idx="255">
                  <c:v>41068</c:v>
                </c:pt>
                <c:pt idx="256">
                  <c:v>41075</c:v>
                </c:pt>
                <c:pt idx="257">
                  <c:v>41082</c:v>
                </c:pt>
                <c:pt idx="258">
                  <c:v>41089</c:v>
                </c:pt>
                <c:pt idx="259">
                  <c:v>41096</c:v>
                </c:pt>
                <c:pt idx="260">
                  <c:v>41103</c:v>
                </c:pt>
                <c:pt idx="261">
                  <c:v>41110</c:v>
                </c:pt>
                <c:pt idx="262">
                  <c:v>41117</c:v>
                </c:pt>
                <c:pt idx="263">
                  <c:v>41124</c:v>
                </c:pt>
                <c:pt idx="264">
                  <c:v>41131</c:v>
                </c:pt>
                <c:pt idx="265">
                  <c:v>41138</c:v>
                </c:pt>
                <c:pt idx="266">
                  <c:v>41145</c:v>
                </c:pt>
                <c:pt idx="267">
                  <c:v>41152</c:v>
                </c:pt>
                <c:pt idx="268">
                  <c:v>41159</c:v>
                </c:pt>
                <c:pt idx="269">
                  <c:v>41166</c:v>
                </c:pt>
                <c:pt idx="270">
                  <c:v>41173</c:v>
                </c:pt>
                <c:pt idx="271">
                  <c:v>41180</c:v>
                </c:pt>
                <c:pt idx="272">
                  <c:v>41187</c:v>
                </c:pt>
                <c:pt idx="273">
                  <c:v>41194</c:v>
                </c:pt>
                <c:pt idx="274">
                  <c:v>41201</c:v>
                </c:pt>
                <c:pt idx="275">
                  <c:v>41208</c:v>
                </c:pt>
                <c:pt idx="276">
                  <c:v>41215</c:v>
                </c:pt>
                <c:pt idx="277">
                  <c:v>41222</c:v>
                </c:pt>
                <c:pt idx="278">
                  <c:v>41229</c:v>
                </c:pt>
                <c:pt idx="279">
                  <c:v>41236</c:v>
                </c:pt>
                <c:pt idx="280">
                  <c:v>41243</c:v>
                </c:pt>
                <c:pt idx="281">
                  <c:v>41250</c:v>
                </c:pt>
                <c:pt idx="282">
                  <c:v>41257</c:v>
                </c:pt>
                <c:pt idx="283">
                  <c:v>41264</c:v>
                </c:pt>
                <c:pt idx="284">
                  <c:v>41271</c:v>
                </c:pt>
                <c:pt idx="285">
                  <c:v>41278</c:v>
                </c:pt>
                <c:pt idx="286">
                  <c:v>41285</c:v>
                </c:pt>
                <c:pt idx="287">
                  <c:v>41292</c:v>
                </c:pt>
                <c:pt idx="288">
                  <c:v>41299</c:v>
                </c:pt>
                <c:pt idx="289">
                  <c:v>41306</c:v>
                </c:pt>
                <c:pt idx="290">
                  <c:v>41313</c:v>
                </c:pt>
                <c:pt idx="291">
                  <c:v>41320</c:v>
                </c:pt>
                <c:pt idx="292">
                  <c:v>41327</c:v>
                </c:pt>
                <c:pt idx="293">
                  <c:v>41334</c:v>
                </c:pt>
                <c:pt idx="294">
                  <c:v>41341</c:v>
                </c:pt>
                <c:pt idx="295">
                  <c:v>41348</c:v>
                </c:pt>
                <c:pt idx="296">
                  <c:v>41355</c:v>
                </c:pt>
                <c:pt idx="297">
                  <c:v>41362</c:v>
                </c:pt>
                <c:pt idx="298">
                  <c:v>41369</c:v>
                </c:pt>
                <c:pt idx="299">
                  <c:v>41376</c:v>
                </c:pt>
                <c:pt idx="300">
                  <c:v>41383</c:v>
                </c:pt>
                <c:pt idx="301">
                  <c:v>41390</c:v>
                </c:pt>
                <c:pt idx="302">
                  <c:v>41397</c:v>
                </c:pt>
                <c:pt idx="303">
                  <c:v>41404</c:v>
                </c:pt>
                <c:pt idx="304">
                  <c:v>41411</c:v>
                </c:pt>
                <c:pt idx="305">
                  <c:v>41418</c:v>
                </c:pt>
                <c:pt idx="306">
                  <c:v>41425</c:v>
                </c:pt>
                <c:pt idx="307">
                  <c:v>41432</c:v>
                </c:pt>
                <c:pt idx="308">
                  <c:v>41439</c:v>
                </c:pt>
                <c:pt idx="309">
                  <c:v>41446</c:v>
                </c:pt>
                <c:pt idx="310">
                  <c:v>41453</c:v>
                </c:pt>
                <c:pt idx="311">
                  <c:v>41460</c:v>
                </c:pt>
                <c:pt idx="312">
                  <c:v>41467</c:v>
                </c:pt>
                <c:pt idx="313">
                  <c:v>41474</c:v>
                </c:pt>
                <c:pt idx="314">
                  <c:v>41481</c:v>
                </c:pt>
                <c:pt idx="315">
                  <c:v>41488</c:v>
                </c:pt>
                <c:pt idx="316">
                  <c:v>41495</c:v>
                </c:pt>
                <c:pt idx="317">
                  <c:v>41502</c:v>
                </c:pt>
                <c:pt idx="318">
                  <c:v>41509</c:v>
                </c:pt>
                <c:pt idx="319">
                  <c:v>41516</c:v>
                </c:pt>
                <c:pt idx="320">
                  <c:v>41523</c:v>
                </c:pt>
                <c:pt idx="321">
                  <c:v>41530</c:v>
                </c:pt>
                <c:pt idx="322">
                  <c:v>41537</c:v>
                </c:pt>
                <c:pt idx="323">
                  <c:v>41544</c:v>
                </c:pt>
                <c:pt idx="324">
                  <c:v>41551</c:v>
                </c:pt>
                <c:pt idx="325">
                  <c:v>41558</c:v>
                </c:pt>
                <c:pt idx="326">
                  <c:v>41565</c:v>
                </c:pt>
                <c:pt idx="327">
                  <c:v>41572</c:v>
                </c:pt>
                <c:pt idx="328">
                  <c:v>41579</c:v>
                </c:pt>
                <c:pt idx="329">
                  <c:v>41586</c:v>
                </c:pt>
                <c:pt idx="330">
                  <c:v>41593</c:v>
                </c:pt>
                <c:pt idx="331">
                  <c:v>41600</c:v>
                </c:pt>
                <c:pt idx="332">
                  <c:v>41607</c:v>
                </c:pt>
                <c:pt idx="333">
                  <c:v>41614</c:v>
                </c:pt>
                <c:pt idx="334">
                  <c:v>41621</c:v>
                </c:pt>
                <c:pt idx="335">
                  <c:v>41628</c:v>
                </c:pt>
                <c:pt idx="336">
                  <c:v>41635</c:v>
                </c:pt>
                <c:pt idx="337">
                  <c:v>41642</c:v>
                </c:pt>
                <c:pt idx="338">
                  <c:v>41649</c:v>
                </c:pt>
                <c:pt idx="339">
                  <c:v>41656</c:v>
                </c:pt>
                <c:pt idx="340">
                  <c:v>41663</c:v>
                </c:pt>
                <c:pt idx="341">
                  <c:v>41670</c:v>
                </c:pt>
                <c:pt idx="342">
                  <c:v>41677</c:v>
                </c:pt>
                <c:pt idx="343">
                  <c:v>41684</c:v>
                </c:pt>
                <c:pt idx="344">
                  <c:v>41691</c:v>
                </c:pt>
                <c:pt idx="345">
                  <c:v>41698</c:v>
                </c:pt>
                <c:pt idx="346">
                  <c:v>41705</c:v>
                </c:pt>
                <c:pt idx="347">
                  <c:v>41712</c:v>
                </c:pt>
                <c:pt idx="348">
                  <c:v>41719</c:v>
                </c:pt>
                <c:pt idx="349">
                  <c:v>41726</c:v>
                </c:pt>
                <c:pt idx="350">
                  <c:v>41733</c:v>
                </c:pt>
                <c:pt idx="351">
                  <c:v>41740</c:v>
                </c:pt>
                <c:pt idx="352">
                  <c:v>41747</c:v>
                </c:pt>
                <c:pt idx="353">
                  <c:v>41754</c:v>
                </c:pt>
                <c:pt idx="354">
                  <c:v>41761</c:v>
                </c:pt>
                <c:pt idx="355">
                  <c:v>41768</c:v>
                </c:pt>
                <c:pt idx="356">
                  <c:v>41775</c:v>
                </c:pt>
                <c:pt idx="357">
                  <c:v>41782</c:v>
                </c:pt>
                <c:pt idx="358">
                  <c:v>41789</c:v>
                </c:pt>
                <c:pt idx="359">
                  <c:v>41796</c:v>
                </c:pt>
                <c:pt idx="360">
                  <c:v>41803</c:v>
                </c:pt>
                <c:pt idx="361">
                  <c:v>41810</c:v>
                </c:pt>
                <c:pt idx="362">
                  <c:v>41817</c:v>
                </c:pt>
                <c:pt idx="363">
                  <c:v>41824</c:v>
                </c:pt>
                <c:pt idx="364">
                  <c:v>41831</c:v>
                </c:pt>
                <c:pt idx="365">
                  <c:v>41838</c:v>
                </c:pt>
                <c:pt idx="366">
                  <c:v>41845</c:v>
                </c:pt>
                <c:pt idx="367">
                  <c:v>41852</c:v>
                </c:pt>
                <c:pt idx="368">
                  <c:v>41859</c:v>
                </c:pt>
                <c:pt idx="369">
                  <c:v>41866</c:v>
                </c:pt>
                <c:pt idx="370">
                  <c:v>41873</c:v>
                </c:pt>
                <c:pt idx="371">
                  <c:v>41880</c:v>
                </c:pt>
                <c:pt idx="372">
                  <c:v>41887</c:v>
                </c:pt>
                <c:pt idx="373">
                  <c:v>41894</c:v>
                </c:pt>
                <c:pt idx="374">
                  <c:v>41901</c:v>
                </c:pt>
                <c:pt idx="375">
                  <c:v>41908</c:v>
                </c:pt>
                <c:pt idx="376">
                  <c:v>41915</c:v>
                </c:pt>
                <c:pt idx="377">
                  <c:v>41922</c:v>
                </c:pt>
                <c:pt idx="378">
                  <c:v>41929</c:v>
                </c:pt>
                <c:pt idx="379">
                  <c:v>41936</c:v>
                </c:pt>
                <c:pt idx="380">
                  <c:v>41943</c:v>
                </c:pt>
                <c:pt idx="381">
                  <c:v>41950</c:v>
                </c:pt>
                <c:pt idx="382">
                  <c:v>41957</c:v>
                </c:pt>
                <c:pt idx="383">
                  <c:v>41964</c:v>
                </c:pt>
                <c:pt idx="384">
                  <c:v>41971</c:v>
                </c:pt>
                <c:pt idx="385">
                  <c:v>41978</c:v>
                </c:pt>
                <c:pt idx="386">
                  <c:v>41985</c:v>
                </c:pt>
                <c:pt idx="387">
                  <c:v>41992</c:v>
                </c:pt>
                <c:pt idx="388">
                  <c:v>41999</c:v>
                </c:pt>
                <c:pt idx="389">
                  <c:v>42006</c:v>
                </c:pt>
                <c:pt idx="390">
                  <c:v>42013</c:v>
                </c:pt>
                <c:pt idx="391">
                  <c:v>42020</c:v>
                </c:pt>
                <c:pt idx="392">
                  <c:v>42027</c:v>
                </c:pt>
                <c:pt idx="393">
                  <c:v>42034</c:v>
                </c:pt>
                <c:pt idx="394">
                  <c:v>42041</c:v>
                </c:pt>
                <c:pt idx="395">
                  <c:v>42048</c:v>
                </c:pt>
                <c:pt idx="396">
                  <c:v>42055</c:v>
                </c:pt>
                <c:pt idx="397">
                  <c:v>42062</c:v>
                </c:pt>
                <c:pt idx="398">
                  <c:v>42069</c:v>
                </c:pt>
                <c:pt idx="399">
                  <c:v>42076</c:v>
                </c:pt>
                <c:pt idx="400">
                  <c:v>42083</c:v>
                </c:pt>
                <c:pt idx="401">
                  <c:v>42090</c:v>
                </c:pt>
                <c:pt idx="402">
                  <c:v>42097</c:v>
                </c:pt>
                <c:pt idx="403">
                  <c:v>42104</c:v>
                </c:pt>
                <c:pt idx="404">
                  <c:v>42111</c:v>
                </c:pt>
                <c:pt idx="405">
                  <c:v>42118</c:v>
                </c:pt>
                <c:pt idx="406">
                  <c:v>42125</c:v>
                </c:pt>
                <c:pt idx="407">
                  <c:v>42132</c:v>
                </c:pt>
                <c:pt idx="408">
                  <c:v>42139</c:v>
                </c:pt>
                <c:pt idx="409">
                  <c:v>42146</c:v>
                </c:pt>
                <c:pt idx="410">
                  <c:v>42153</c:v>
                </c:pt>
                <c:pt idx="411">
                  <c:v>42160</c:v>
                </c:pt>
                <c:pt idx="412">
                  <c:v>42167</c:v>
                </c:pt>
                <c:pt idx="413">
                  <c:v>42174</c:v>
                </c:pt>
                <c:pt idx="414">
                  <c:v>42181</c:v>
                </c:pt>
                <c:pt idx="415">
                  <c:v>42188</c:v>
                </c:pt>
                <c:pt idx="416">
                  <c:v>42195</c:v>
                </c:pt>
                <c:pt idx="417">
                  <c:v>42202</c:v>
                </c:pt>
                <c:pt idx="418">
                  <c:v>42209</c:v>
                </c:pt>
                <c:pt idx="419">
                  <c:v>42216</c:v>
                </c:pt>
                <c:pt idx="420">
                  <c:v>42223</c:v>
                </c:pt>
                <c:pt idx="421">
                  <c:v>42230</c:v>
                </c:pt>
                <c:pt idx="422">
                  <c:v>42237</c:v>
                </c:pt>
                <c:pt idx="423">
                  <c:v>42244</c:v>
                </c:pt>
                <c:pt idx="424">
                  <c:v>42251</c:v>
                </c:pt>
                <c:pt idx="425">
                  <c:v>42258</c:v>
                </c:pt>
                <c:pt idx="426">
                  <c:v>42265</c:v>
                </c:pt>
                <c:pt idx="427">
                  <c:v>42272</c:v>
                </c:pt>
                <c:pt idx="428">
                  <c:v>42279</c:v>
                </c:pt>
                <c:pt idx="429">
                  <c:v>42286</c:v>
                </c:pt>
                <c:pt idx="430">
                  <c:v>42293</c:v>
                </c:pt>
                <c:pt idx="431">
                  <c:v>42300</c:v>
                </c:pt>
                <c:pt idx="432">
                  <c:v>42307</c:v>
                </c:pt>
                <c:pt idx="433">
                  <c:v>42314</c:v>
                </c:pt>
                <c:pt idx="434">
                  <c:v>42321</c:v>
                </c:pt>
                <c:pt idx="435">
                  <c:v>42328</c:v>
                </c:pt>
                <c:pt idx="436">
                  <c:v>42335</c:v>
                </c:pt>
                <c:pt idx="437">
                  <c:v>42342</c:v>
                </c:pt>
                <c:pt idx="438">
                  <c:v>42349</c:v>
                </c:pt>
                <c:pt idx="439">
                  <c:v>42356</c:v>
                </c:pt>
                <c:pt idx="440">
                  <c:v>42363</c:v>
                </c:pt>
                <c:pt idx="441">
                  <c:v>42370</c:v>
                </c:pt>
                <c:pt idx="442">
                  <c:v>42377</c:v>
                </c:pt>
                <c:pt idx="443">
                  <c:v>42384</c:v>
                </c:pt>
                <c:pt idx="444">
                  <c:v>42391</c:v>
                </c:pt>
                <c:pt idx="445">
                  <c:v>42398</c:v>
                </c:pt>
                <c:pt idx="446">
                  <c:v>42405</c:v>
                </c:pt>
                <c:pt idx="447">
                  <c:v>42412</c:v>
                </c:pt>
                <c:pt idx="448">
                  <c:v>42419</c:v>
                </c:pt>
                <c:pt idx="449">
                  <c:v>42426</c:v>
                </c:pt>
                <c:pt idx="450">
                  <c:v>42433</c:v>
                </c:pt>
                <c:pt idx="451">
                  <c:v>42440</c:v>
                </c:pt>
                <c:pt idx="452">
                  <c:v>42447</c:v>
                </c:pt>
                <c:pt idx="453">
                  <c:v>42454</c:v>
                </c:pt>
                <c:pt idx="454">
                  <c:v>42461</c:v>
                </c:pt>
                <c:pt idx="455">
                  <c:v>42468</c:v>
                </c:pt>
                <c:pt idx="456">
                  <c:v>42475</c:v>
                </c:pt>
                <c:pt idx="457">
                  <c:v>42482</c:v>
                </c:pt>
                <c:pt idx="458">
                  <c:v>42489</c:v>
                </c:pt>
                <c:pt idx="459">
                  <c:v>42496</c:v>
                </c:pt>
                <c:pt idx="460">
                  <c:v>42503</c:v>
                </c:pt>
                <c:pt idx="461">
                  <c:v>42510</c:v>
                </c:pt>
                <c:pt idx="462">
                  <c:v>42517</c:v>
                </c:pt>
                <c:pt idx="463">
                  <c:v>42524</c:v>
                </c:pt>
                <c:pt idx="464">
                  <c:v>42531</c:v>
                </c:pt>
                <c:pt idx="465">
                  <c:v>42538</c:v>
                </c:pt>
                <c:pt idx="466">
                  <c:v>42545</c:v>
                </c:pt>
                <c:pt idx="467">
                  <c:v>42552</c:v>
                </c:pt>
                <c:pt idx="468">
                  <c:v>42559</c:v>
                </c:pt>
                <c:pt idx="469">
                  <c:v>42566</c:v>
                </c:pt>
                <c:pt idx="470">
                  <c:v>42573</c:v>
                </c:pt>
                <c:pt idx="471">
                  <c:v>42580</c:v>
                </c:pt>
                <c:pt idx="472">
                  <c:v>42587</c:v>
                </c:pt>
                <c:pt idx="473">
                  <c:v>42594</c:v>
                </c:pt>
                <c:pt idx="474">
                  <c:v>42601</c:v>
                </c:pt>
                <c:pt idx="475">
                  <c:v>42608</c:v>
                </c:pt>
                <c:pt idx="476">
                  <c:v>42615</c:v>
                </c:pt>
                <c:pt idx="477">
                  <c:v>42622</c:v>
                </c:pt>
                <c:pt idx="478">
                  <c:v>42629</c:v>
                </c:pt>
                <c:pt idx="479">
                  <c:v>42636</c:v>
                </c:pt>
                <c:pt idx="480">
                  <c:v>42643</c:v>
                </c:pt>
                <c:pt idx="481">
                  <c:v>42650</c:v>
                </c:pt>
                <c:pt idx="482">
                  <c:v>42657</c:v>
                </c:pt>
                <c:pt idx="483">
                  <c:v>42664</c:v>
                </c:pt>
                <c:pt idx="484">
                  <c:v>42671</c:v>
                </c:pt>
                <c:pt idx="485">
                  <c:v>42678</c:v>
                </c:pt>
                <c:pt idx="486">
                  <c:v>42685</c:v>
                </c:pt>
                <c:pt idx="487">
                  <c:v>42692</c:v>
                </c:pt>
                <c:pt idx="488">
                  <c:v>42699</c:v>
                </c:pt>
                <c:pt idx="489">
                  <c:v>42706</c:v>
                </c:pt>
                <c:pt idx="490">
                  <c:v>42713</c:v>
                </c:pt>
                <c:pt idx="491">
                  <c:v>42720</c:v>
                </c:pt>
                <c:pt idx="492">
                  <c:v>42727</c:v>
                </c:pt>
                <c:pt idx="493">
                  <c:v>42734</c:v>
                </c:pt>
                <c:pt idx="494">
                  <c:v>42741</c:v>
                </c:pt>
                <c:pt idx="495">
                  <c:v>42748</c:v>
                </c:pt>
                <c:pt idx="496">
                  <c:v>42755</c:v>
                </c:pt>
                <c:pt idx="497">
                  <c:v>42762</c:v>
                </c:pt>
                <c:pt idx="498">
                  <c:v>42769</c:v>
                </c:pt>
                <c:pt idx="499">
                  <c:v>42776</c:v>
                </c:pt>
                <c:pt idx="500">
                  <c:v>42783</c:v>
                </c:pt>
                <c:pt idx="501">
                  <c:v>42790</c:v>
                </c:pt>
                <c:pt idx="502">
                  <c:v>42797</c:v>
                </c:pt>
                <c:pt idx="503">
                  <c:v>42804</c:v>
                </c:pt>
                <c:pt idx="504">
                  <c:v>42811</c:v>
                </c:pt>
                <c:pt idx="505">
                  <c:v>42818</c:v>
                </c:pt>
                <c:pt idx="506">
                  <c:v>42825</c:v>
                </c:pt>
                <c:pt idx="507">
                  <c:v>42832</c:v>
                </c:pt>
                <c:pt idx="508">
                  <c:v>42839</c:v>
                </c:pt>
                <c:pt idx="509">
                  <c:v>42846</c:v>
                </c:pt>
                <c:pt idx="510">
                  <c:v>42853</c:v>
                </c:pt>
                <c:pt idx="511">
                  <c:v>42860</c:v>
                </c:pt>
                <c:pt idx="512">
                  <c:v>42867</c:v>
                </c:pt>
                <c:pt idx="513">
                  <c:v>42874</c:v>
                </c:pt>
                <c:pt idx="514">
                  <c:v>42881</c:v>
                </c:pt>
                <c:pt idx="515">
                  <c:v>42888</c:v>
                </c:pt>
                <c:pt idx="516">
                  <c:v>42895</c:v>
                </c:pt>
                <c:pt idx="517">
                  <c:v>42902</c:v>
                </c:pt>
                <c:pt idx="518">
                  <c:v>42909</c:v>
                </c:pt>
                <c:pt idx="519">
                  <c:v>42916</c:v>
                </c:pt>
                <c:pt idx="520">
                  <c:v>42923</c:v>
                </c:pt>
                <c:pt idx="521">
                  <c:v>42930</c:v>
                </c:pt>
                <c:pt idx="522">
                  <c:v>42937</c:v>
                </c:pt>
                <c:pt idx="523">
                  <c:v>42944</c:v>
                </c:pt>
                <c:pt idx="524">
                  <c:v>42951</c:v>
                </c:pt>
                <c:pt idx="525">
                  <c:v>42958</c:v>
                </c:pt>
                <c:pt idx="526">
                  <c:v>42965</c:v>
                </c:pt>
                <c:pt idx="527">
                  <c:v>42972</c:v>
                </c:pt>
                <c:pt idx="528">
                  <c:v>42979</c:v>
                </c:pt>
                <c:pt idx="529">
                  <c:v>42986</c:v>
                </c:pt>
                <c:pt idx="530">
                  <c:v>42993</c:v>
                </c:pt>
                <c:pt idx="531">
                  <c:v>43000</c:v>
                </c:pt>
                <c:pt idx="532">
                  <c:v>43007</c:v>
                </c:pt>
                <c:pt idx="533">
                  <c:v>43014</c:v>
                </c:pt>
                <c:pt idx="534">
                  <c:v>43021</c:v>
                </c:pt>
                <c:pt idx="535">
                  <c:v>43028</c:v>
                </c:pt>
                <c:pt idx="536">
                  <c:v>43035</c:v>
                </c:pt>
                <c:pt idx="537">
                  <c:v>43042</c:v>
                </c:pt>
                <c:pt idx="538">
                  <c:v>43049</c:v>
                </c:pt>
                <c:pt idx="539">
                  <c:v>43056</c:v>
                </c:pt>
                <c:pt idx="540">
                  <c:v>43063</c:v>
                </c:pt>
                <c:pt idx="541">
                  <c:v>43070</c:v>
                </c:pt>
                <c:pt idx="542">
                  <c:v>43077</c:v>
                </c:pt>
                <c:pt idx="543">
                  <c:v>43084</c:v>
                </c:pt>
                <c:pt idx="544">
                  <c:v>43091</c:v>
                </c:pt>
                <c:pt idx="545">
                  <c:v>43098</c:v>
                </c:pt>
                <c:pt idx="546">
                  <c:v>43105</c:v>
                </c:pt>
                <c:pt idx="547">
                  <c:v>43112</c:v>
                </c:pt>
                <c:pt idx="548">
                  <c:v>43119</c:v>
                </c:pt>
                <c:pt idx="549">
                  <c:v>43126</c:v>
                </c:pt>
                <c:pt idx="550">
                  <c:v>43133</c:v>
                </c:pt>
                <c:pt idx="551">
                  <c:v>43140</c:v>
                </c:pt>
                <c:pt idx="552">
                  <c:v>43147</c:v>
                </c:pt>
                <c:pt idx="553">
                  <c:v>43154</c:v>
                </c:pt>
                <c:pt idx="554">
                  <c:v>43161</c:v>
                </c:pt>
                <c:pt idx="555">
                  <c:v>43168</c:v>
                </c:pt>
                <c:pt idx="556">
                  <c:v>43175</c:v>
                </c:pt>
                <c:pt idx="557">
                  <c:v>43182</c:v>
                </c:pt>
                <c:pt idx="558">
                  <c:v>43189</c:v>
                </c:pt>
                <c:pt idx="559">
                  <c:v>43196</c:v>
                </c:pt>
                <c:pt idx="560">
                  <c:v>43203</c:v>
                </c:pt>
                <c:pt idx="561">
                  <c:v>43210</c:v>
                </c:pt>
                <c:pt idx="562">
                  <c:v>43217</c:v>
                </c:pt>
                <c:pt idx="563">
                  <c:v>43224</c:v>
                </c:pt>
                <c:pt idx="564">
                  <c:v>43231</c:v>
                </c:pt>
                <c:pt idx="565">
                  <c:v>43238</c:v>
                </c:pt>
                <c:pt idx="566">
                  <c:v>43245</c:v>
                </c:pt>
                <c:pt idx="567">
                  <c:v>43252</c:v>
                </c:pt>
                <c:pt idx="568">
                  <c:v>43259</c:v>
                </c:pt>
                <c:pt idx="569">
                  <c:v>43266</c:v>
                </c:pt>
                <c:pt idx="570">
                  <c:v>43273</c:v>
                </c:pt>
                <c:pt idx="571">
                  <c:v>43280</c:v>
                </c:pt>
                <c:pt idx="572">
                  <c:v>43287</c:v>
                </c:pt>
                <c:pt idx="573">
                  <c:v>43294</c:v>
                </c:pt>
                <c:pt idx="574">
                  <c:v>43301</c:v>
                </c:pt>
                <c:pt idx="575">
                  <c:v>43308</c:v>
                </c:pt>
                <c:pt idx="576">
                  <c:v>43315</c:v>
                </c:pt>
                <c:pt idx="577">
                  <c:v>43322</c:v>
                </c:pt>
                <c:pt idx="578">
                  <c:v>43329</c:v>
                </c:pt>
                <c:pt idx="579">
                  <c:v>43336</c:v>
                </c:pt>
                <c:pt idx="580">
                  <c:v>43343</c:v>
                </c:pt>
                <c:pt idx="581">
                  <c:v>43350</c:v>
                </c:pt>
                <c:pt idx="582">
                  <c:v>43357</c:v>
                </c:pt>
                <c:pt idx="583">
                  <c:v>43364</c:v>
                </c:pt>
                <c:pt idx="584">
                  <c:v>43371</c:v>
                </c:pt>
                <c:pt idx="585">
                  <c:v>43378</c:v>
                </c:pt>
                <c:pt idx="586">
                  <c:v>43385</c:v>
                </c:pt>
                <c:pt idx="587">
                  <c:v>43392</c:v>
                </c:pt>
                <c:pt idx="588">
                  <c:v>43399</c:v>
                </c:pt>
                <c:pt idx="589">
                  <c:v>43406</c:v>
                </c:pt>
                <c:pt idx="590">
                  <c:v>43413</c:v>
                </c:pt>
                <c:pt idx="591">
                  <c:v>43420</c:v>
                </c:pt>
                <c:pt idx="592">
                  <c:v>43427</c:v>
                </c:pt>
                <c:pt idx="593">
                  <c:v>43434</c:v>
                </c:pt>
                <c:pt idx="594">
                  <c:v>43441</c:v>
                </c:pt>
                <c:pt idx="595">
                  <c:v>43448</c:v>
                </c:pt>
                <c:pt idx="596">
                  <c:v>43455</c:v>
                </c:pt>
                <c:pt idx="597">
                  <c:v>43462</c:v>
                </c:pt>
                <c:pt idx="598">
                  <c:v>43469</c:v>
                </c:pt>
                <c:pt idx="599">
                  <c:v>43476</c:v>
                </c:pt>
                <c:pt idx="600">
                  <c:v>43483</c:v>
                </c:pt>
                <c:pt idx="601">
                  <c:v>43490</c:v>
                </c:pt>
                <c:pt idx="602">
                  <c:v>43497</c:v>
                </c:pt>
                <c:pt idx="603">
                  <c:v>43504</c:v>
                </c:pt>
                <c:pt idx="604">
                  <c:v>43511</c:v>
                </c:pt>
                <c:pt idx="605">
                  <c:v>43518</c:v>
                </c:pt>
                <c:pt idx="606">
                  <c:v>43525</c:v>
                </c:pt>
                <c:pt idx="607">
                  <c:v>43532</c:v>
                </c:pt>
                <c:pt idx="608">
                  <c:v>43539</c:v>
                </c:pt>
                <c:pt idx="609">
                  <c:v>43546</c:v>
                </c:pt>
                <c:pt idx="610">
                  <c:v>43553</c:v>
                </c:pt>
                <c:pt idx="611">
                  <c:v>43560</c:v>
                </c:pt>
                <c:pt idx="612">
                  <c:v>43567</c:v>
                </c:pt>
                <c:pt idx="613">
                  <c:v>43574</c:v>
                </c:pt>
                <c:pt idx="614">
                  <c:v>43581</c:v>
                </c:pt>
                <c:pt idx="615">
                  <c:v>43588</c:v>
                </c:pt>
                <c:pt idx="616">
                  <c:v>43595</c:v>
                </c:pt>
                <c:pt idx="617">
                  <c:v>43602</c:v>
                </c:pt>
                <c:pt idx="618">
                  <c:v>43609</c:v>
                </c:pt>
                <c:pt idx="619">
                  <c:v>43616</c:v>
                </c:pt>
                <c:pt idx="620">
                  <c:v>43623</c:v>
                </c:pt>
                <c:pt idx="621">
                  <c:v>43630</c:v>
                </c:pt>
                <c:pt idx="622">
                  <c:v>43637</c:v>
                </c:pt>
                <c:pt idx="623">
                  <c:v>43644</c:v>
                </c:pt>
                <c:pt idx="624">
                  <c:v>43651</c:v>
                </c:pt>
                <c:pt idx="625">
                  <c:v>43658</c:v>
                </c:pt>
                <c:pt idx="626">
                  <c:v>43665</c:v>
                </c:pt>
                <c:pt idx="627">
                  <c:v>43672</c:v>
                </c:pt>
                <c:pt idx="628">
                  <c:v>43679</c:v>
                </c:pt>
                <c:pt idx="629">
                  <c:v>43686</c:v>
                </c:pt>
                <c:pt idx="630">
                  <c:v>43693</c:v>
                </c:pt>
                <c:pt idx="631">
                  <c:v>43700</c:v>
                </c:pt>
                <c:pt idx="632">
                  <c:v>43707</c:v>
                </c:pt>
                <c:pt idx="633">
                  <c:v>43714</c:v>
                </c:pt>
                <c:pt idx="634">
                  <c:v>43721</c:v>
                </c:pt>
                <c:pt idx="635">
                  <c:v>43728</c:v>
                </c:pt>
                <c:pt idx="636">
                  <c:v>43735</c:v>
                </c:pt>
                <c:pt idx="637">
                  <c:v>43742</c:v>
                </c:pt>
                <c:pt idx="638">
                  <c:v>43749</c:v>
                </c:pt>
                <c:pt idx="639">
                  <c:v>43756</c:v>
                </c:pt>
                <c:pt idx="640">
                  <c:v>43763</c:v>
                </c:pt>
                <c:pt idx="641">
                  <c:v>43770</c:v>
                </c:pt>
                <c:pt idx="642">
                  <c:v>43777</c:v>
                </c:pt>
                <c:pt idx="643">
                  <c:v>43784</c:v>
                </c:pt>
                <c:pt idx="644">
                  <c:v>43791</c:v>
                </c:pt>
                <c:pt idx="645">
                  <c:v>43798</c:v>
                </c:pt>
                <c:pt idx="646">
                  <c:v>43805</c:v>
                </c:pt>
                <c:pt idx="647">
                  <c:v>43812</c:v>
                </c:pt>
                <c:pt idx="648">
                  <c:v>43819</c:v>
                </c:pt>
                <c:pt idx="649">
                  <c:v>43826</c:v>
                </c:pt>
                <c:pt idx="650">
                  <c:v>43833</c:v>
                </c:pt>
                <c:pt idx="651">
                  <c:v>43840</c:v>
                </c:pt>
                <c:pt idx="652">
                  <c:v>43847</c:v>
                </c:pt>
                <c:pt idx="653">
                  <c:v>43854</c:v>
                </c:pt>
                <c:pt idx="654">
                  <c:v>43861</c:v>
                </c:pt>
                <c:pt idx="655">
                  <c:v>43868</c:v>
                </c:pt>
                <c:pt idx="656">
                  <c:v>43875</c:v>
                </c:pt>
                <c:pt idx="657">
                  <c:v>43882</c:v>
                </c:pt>
                <c:pt idx="658">
                  <c:v>43889</c:v>
                </c:pt>
                <c:pt idx="659">
                  <c:v>43896</c:v>
                </c:pt>
                <c:pt idx="660">
                  <c:v>43903</c:v>
                </c:pt>
                <c:pt idx="661">
                  <c:v>43910</c:v>
                </c:pt>
                <c:pt idx="662">
                  <c:v>43917</c:v>
                </c:pt>
                <c:pt idx="663">
                  <c:v>43924</c:v>
                </c:pt>
                <c:pt idx="664">
                  <c:v>43931</c:v>
                </c:pt>
                <c:pt idx="665">
                  <c:v>43938</c:v>
                </c:pt>
                <c:pt idx="666">
                  <c:v>43945</c:v>
                </c:pt>
                <c:pt idx="667">
                  <c:v>43952</c:v>
                </c:pt>
                <c:pt idx="668">
                  <c:v>43959</c:v>
                </c:pt>
                <c:pt idx="669">
                  <c:v>43966</c:v>
                </c:pt>
                <c:pt idx="670">
                  <c:v>43973</c:v>
                </c:pt>
                <c:pt idx="671">
                  <c:v>43980</c:v>
                </c:pt>
                <c:pt idx="672">
                  <c:v>43987</c:v>
                </c:pt>
                <c:pt idx="673">
                  <c:v>43994</c:v>
                </c:pt>
                <c:pt idx="674">
                  <c:v>44001</c:v>
                </c:pt>
                <c:pt idx="675">
                  <c:v>44008</c:v>
                </c:pt>
                <c:pt idx="676">
                  <c:v>44015</c:v>
                </c:pt>
                <c:pt idx="677">
                  <c:v>44022</c:v>
                </c:pt>
                <c:pt idx="678">
                  <c:v>44029</c:v>
                </c:pt>
                <c:pt idx="679">
                  <c:v>44036</c:v>
                </c:pt>
                <c:pt idx="680">
                  <c:v>44043</c:v>
                </c:pt>
                <c:pt idx="681">
                  <c:v>44050</c:v>
                </c:pt>
                <c:pt idx="682">
                  <c:v>44057</c:v>
                </c:pt>
                <c:pt idx="683">
                  <c:v>44064</c:v>
                </c:pt>
                <c:pt idx="684">
                  <c:v>44071</c:v>
                </c:pt>
                <c:pt idx="685">
                  <c:v>44078</c:v>
                </c:pt>
                <c:pt idx="686">
                  <c:v>44085</c:v>
                </c:pt>
                <c:pt idx="687">
                  <c:v>44092</c:v>
                </c:pt>
                <c:pt idx="688">
                  <c:v>44099</c:v>
                </c:pt>
                <c:pt idx="689">
                  <c:v>44106</c:v>
                </c:pt>
                <c:pt idx="690">
                  <c:v>44113</c:v>
                </c:pt>
                <c:pt idx="691">
                  <c:v>44120</c:v>
                </c:pt>
                <c:pt idx="692">
                  <c:v>44127</c:v>
                </c:pt>
                <c:pt idx="693">
                  <c:v>44134</c:v>
                </c:pt>
                <c:pt idx="694">
                  <c:v>44141</c:v>
                </c:pt>
                <c:pt idx="695">
                  <c:v>44148</c:v>
                </c:pt>
                <c:pt idx="696">
                  <c:v>44155</c:v>
                </c:pt>
                <c:pt idx="697">
                  <c:v>44162</c:v>
                </c:pt>
                <c:pt idx="698">
                  <c:v>44169</c:v>
                </c:pt>
                <c:pt idx="699">
                  <c:v>44176</c:v>
                </c:pt>
                <c:pt idx="700">
                  <c:v>44183</c:v>
                </c:pt>
                <c:pt idx="701">
                  <c:v>44190</c:v>
                </c:pt>
                <c:pt idx="702">
                  <c:v>44197</c:v>
                </c:pt>
                <c:pt idx="703">
                  <c:v>44204</c:v>
                </c:pt>
                <c:pt idx="704">
                  <c:v>44211</c:v>
                </c:pt>
                <c:pt idx="705">
                  <c:v>44218</c:v>
                </c:pt>
                <c:pt idx="706">
                  <c:v>44225</c:v>
                </c:pt>
                <c:pt idx="707">
                  <c:v>44232</c:v>
                </c:pt>
                <c:pt idx="708">
                  <c:v>44239</c:v>
                </c:pt>
                <c:pt idx="709">
                  <c:v>44246</c:v>
                </c:pt>
                <c:pt idx="710">
                  <c:v>44253</c:v>
                </c:pt>
                <c:pt idx="711">
                  <c:v>44260</c:v>
                </c:pt>
                <c:pt idx="712">
                  <c:v>44267</c:v>
                </c:pt>
                <c:pt idx="713">
                  <c:v>44274</c:v>
                </c:pt>
                <c:pt idx="714">
                  <c:v>44281</c:v>
                </c:pt>
                <c:pt idx="715">
                  <c:v>44288</c:v>
                </c:pt>
                <c:pt idx="716">
                  <c:v>44295</c:v>
                </c:pt>
                <c:pt idx="717">
                  <c:v>44302</c:v>
                </c:pt>
                <c:pt idx="718">
                  <c:v>44309</c:v>
                </c:pt>
                <c:pt idx="719">
                  <c:v>44316</c:v>
                </c:pt>
                <c:pt idx="720">
                  <c:v>44323</c:v>
                </c:pt>
                <c:pt idx="721">
                  <c:v>44330</c:v>
                </c:pt>
                <c:pt idx="722">
                  <c:v>44337</c:v>
                </c:pt>
                <c:pt idx="723">
                  <c:v>44344</c:v>
                </c:pt>
                <c:pt idx="724">
                  <c:v>44351</c:v>
                </c:pt>
                <c:pt idx="725">
                  <c:v>44358</c:v>
                </c:pt>
                <c:pt idx="726">
                  <c:v>44365</c:v>
                </c:pt>
                <c:pt idx="727">
                  <c:v>44372</c:v>
                </c:pt>
                <c:pt idx="728">
                  <c:v>44379</c:v>
                </c:pt>
                <c:pt idx="729">
                  <c:v>44386</c:v>
                </c:pt>
                <c:pt idx="730">
                  <c:v>44393</c:v>
                </c:pt>
                <c:pt idx="731">
                  <c:v>44400</c:v>
                </c:pt>
                <c:pt idx="732">
                  <c:v>44407</c:v>
                </c:pt>
                <c:pt idx="733">
                  <c:v>44414</c:v>
                </c:pt>
                <c:pt idx="734">
                  <c:v>44421</c:v>
                </c:pt>
                <c:pt idx="735">
                  <c:v>44428</c:v>
                </c:pt>
                <c:pt idx="736">
                  <c:v>44435</c:v>
                </c:pt>
                <c:pt idx="737">
                  <c:v>44442</c:v>
                </c:pt>
                <c:pt idx="738">
                  <c:v>44449</c:v>
                </c:pt>
                <c:pt idx="739">
                  <c:v>44456</c:v>
                </c:pt>
                <c:pt idx="740">
                  <c:v>44463</c:v>
                </c:pt>
                <c:pt idx="741">
                  <c:v>44470</c:v>
                </c:pt>
                <c:pt idx="742">
                  <c:v>44477</c:v>
                </c:pt>
                <c:pt idx="743">
                  <c:v>44484</c:v>
                </c:pt>
                <c:pt idx="744">
                  <c:v>44491</c:v>
                </c:pt>
                <c:pt idx="745">
                  <c:v>44498</c:v>
                </c:pt>
                <c:pt idx="746">
                  <c:v>44505</c:v>
                </c:pt>
                <c:pt idx="747">
                  <c:v>44512</c:v>
                </c:pt>
                <c:pt idx="748">
                  <c:v>44519</c:v>
                </c:pt>
                <c:pt idx="749">
                  <c:v>44526</c:v>
                </c:pt>
                <c:pt idx="750">
                  <c:v>44533</c:v>
                </c:pt>
                <c:pt idx="751">
                  <c:v>44540</c:v>
                </c:pt>
                <c:pt idx="752">
                  <c:v>44547</c:v>
                </c:pt>
                <c:pt idx="753">
                  <c:v>44554</c:v>
                </c:pt>
                <c:pt idx="754">
                  <c:v>44561</c:v>
                </c:pt>
                <c:pt idx="755">
                  <c:v>44568</c:v>
                </c:pt>
                <c:pt idx="756">
                  <c:v>44575</c:v>
                </c:pt>
                <c:pt idx="757">
                  <c:v>44582</c:v>
                </c:pt>
                <c:pt idx="758">
                  <c:v>44589</c:v>
                </c:pt>
                <c:pt idx="759">
                  <c:v>44596</c:v>
                </c:pt>
                <c:pt idx="760">
                  <c:v>44603</c:v>
                </c:pt>
                <c:pt idx="761">
                  <c:v>44610</c:v>
                </c:pt>
                <c:pt idx="762">
                  <c:v>44617</c:v>
                </c:pt>
                <c:pt idx="763">
                  <c:v>44624</c:v>
                </c:pt>
                <c:pt idx="764">
                  <c:v>44631</c:v>
                </c:pt>
                <c:pt idx="765">
                  <c:v>44638</c:v>
                </c:pt>
                <c:pt idx="766">
                  <c:v>44645</c:v>
                </c:pt>
                <c:pt idx="767">
                  <c:v>44652</c:v>
                </c:pt>
                <c:pt idx="768">
                  <c:v>44659</c:v>
                </c:pt>
                <c:pt idx="769">
                  <c:v>44666</c:v>
                </c:pt>
                <c:pt idx="770">
                  <c:v>44673</c:v>
                </c:pt>
                <c:pt idx="771">
                  <c:v>44680</c:v>
                </c:pt>
                <c:pt idx="772">
                  <c:v>44687</c:v>
                </c:pt>
                <c:pt idx="773">
                  <c:v>44694</c:v>
                </c:pt>
                <c:pt idx="774">
                  <c:v>44701</c:v>
                </c:pt>
                <c:pt idx="775">
                  <c:v>44708</c:v>
                </c:pt>
                <c:pt idx="776">
                  <c:v>44715</c:v>
                </c:pt>
                <c:pt idx="777">
                  <c:v>44722</c:v>
                </c:pt>
                <c:pt idx="778">
                  <c:v>44729</c:v>
                </c:pt>
                <c:pt idx="779">
                  <c:v>44736</c:v>
                </c:pt>
                <c:pt idx="780">
                  <c:v>44743</c:v>
                </c:pt>
                <c:pt idx="781">
                  <c:v>44750</c:v>
                </c:pt>
                <c:pt idx="782">
                  <c:v>44757</c:v>
                </c:pt>
                <c:pt idx="783">
                  <c:v>44764</c:v>
                </c:pt>
                <c:pt idx="784">
                  <c:v>44771</c:v>
                </c:pt>
                <c:pt idx="785">
                  <c:v>44778</c:v>
                </c:pt>
                <c:pt idx="786">
                  <c:v>44785</c:v>
                </c:pt>
                <c:pt idx="787">
                  <c:v>44792</c:v>
                </c:pt>
                <c:pt idx="788">
                  <c:v>44799</c:v>
                </c:pt>
                <c:pt idx="789">
                  <c:v>44806</c:v>
                </c:pt>
                <c:pt idx="790">
                  <c:v>44813</c:v>
                </c:pt>
                <c:pt idx="791">
                  <c:v>44820</c:v>
                </c:pt>
                <c:pt idx="792">
                  <c:v>44827</c:v>
                </c:pt>
                <c:pt idx="793">
                  <c:v>44834</c:v>
                </c:pt>
                <c:pt idx="794">
                  <c:v>44841</c:v>
                </c:pt>
                <c:pt idx="795">
                  <c:v>44848</c:v>
                </c:pt>
                <c:pt idx="796">
                  <c:v>44855</c:v>
                </c:pt>
                <c:pt idx="797">
                  <c:v>44862</c:v>
                </c:pt>
                <c:pt idx="798">
                  <c:v>44869</c:v>
                </c:pt>
                <c:pt idx="799">
                  <c:v>44876</c:v>
                </c:pt>
                <c:pt idx="800">
                  <c:v>44883</c:v>
                </c:pt>
                <c:pt idx="801">
                  <c:v>44890</c:v>
                </c:pt>
                <c:pt idx="802">
                  <c:v>44897</c:v>
                </c:pt>
                <c:pt idx="803">
                  <c:v>44904</c:v>
                </c:pt>
                <c:pt idx="804">
                  <c:v>44911</c:v>
                </c:pt>
                <c:pt idx="805">
                  <c:v>44918</c:v>
                </c:pt>
                <c:pt idx="806">
                  <c:v>44925</c:v>
                </c:pt>
                <c:pt idx="807">
                  <c:v>44932</c:v>
                </c:pt>
                <c:pt idx="808">
                  <c:v>44939</c:v>
                </c:pt>
                <c:pt idx="809">
                  <c:v>44946</c:v>
                </c:pt>
                <c:pt idx="810">
                  <c:v>44953</c:v>
                </c:pt>
                <c:pt idx="811">
                  <c:v>44960</c:v>
                </c:pt>
                <c:pt idx="812">
                  <c:v>44967</c:v>
                </c:pt>
                <c:pt idx="813">
                  <c:v>44974</c:v>
                </c:pt>
                <c:pt idx="814">
                  <c:v>44981</c:v>
                </c:pt>
                <c:pt idx="815">
                  <c:v>44988</c:v>
                </c:pt>
                <c:pt idx="816">
                  <c:v>44995</c:v>
                </c:pt>
                <c:pt idx="817">
                  <c:v>45002</c:v>
                </c:pt>
                <c:pt idx="818">
                  <c:v>45009</c:v>
                </c:pt>
                <c:pt idx="819">
                  <c:v>45016</c:v>
                </c:pt>
                <c:pt idx="820">
                  <c:v>45023</c:v>
                </c:pt>
                <c:pt idx="821">
                  <c:v>45030</c:v>
                </c:pt>
                <c:pt idx="822">
                  <c:v>45037</c:v>
                </c:pt>
                <c:pt idx="823">
                  <c:v>45044</c:v>
                </c:pt>
                <c:pt idx="824">
                  <c:v>45051</c:v>
                </c:pt>
                <c:pt idx="825">
                  <c:v>45058</c:v>
                </c:pt>
                <c:pt idx="826">
                  <c:v>45065</c:v>
                </c:pt>
                <c:pt idx="827">
                  <c:v>45072</c:v>
                </c:pt>
                <c:pt idx="828">
                  <c:v>45079</c:v>
                </c:pt>
                <c:pt idx="829">
                  <c:v>45086</c:v>
                </c:pt>
                <c:pt idx="830">
                  <c:v>45093</c:v>
                </c:pt>
                <c:pt idx="831">
                  <c:v>45100</c:v>
                </c:pt>
                <c:pt idx="832">
                  <c:v>45107</c:v>
                </c:pt>
                <c:pt idx="833">
                  <c:v>45114</c:v>
                </c:pt>
                <c:pt idx="834">
                  <c:v>45121</c:v>
                </c:pt>
                <c:pt idx="835">
                  <c:v>45128</c:v>
                </c:pt>
                <c:pt idx="836">
                  <c:v>45135</c:v>
                </c:pt>
                <c:pt idx="837">
                  <c:v>45142</c:v>
                </c:pt>
                <c:pt idx="838">
                  <c:v>45149</c:v>
                </c:pt>
                <c:pt idx="839">
                  <c:v>45156</c:v>
                </c:pt>
                <c:pt idx="840">
                  <c:v>45163</c:v>
                </c:pt>
                <c:pt idx="841">
                  <c:v>45170</c:v>
                </c:pt>
                <c:pt idx="842">
                  <c:v>45177</c:v>
                </c:pt>
                <c:pt idx="843">
                  <c:v>45184</c:v>
                </c:pt>
                <c:pt idx="844">
                  <c:v>45191</c:v>
                </c:pt>
                <c:pt idx="845">
                  <c:v>45198</c:v>
                </c:pt>
                <c:pt idx="846">
                  <c:v>45205</c:v>
                </c:pt>
                <c:pt idx="847">
                  <c:v>45212</c:v>
                </c:pt>
                <c:pt idx="848">
                  <c:v>45219</c:v>
                </c:pt>
                <c:pt idx="849">
                  <c:v>45226</c:v>
                </c:pt>
                <c:pt idx="850">
                  <c:v>45233</c:v>
                </c:pt>
                <c:pt idx="851">
                  <c:v>45240</c:v>
                </c:pt>
                <c:pt idx="852">
                  <c:v>45247</c:v>
                </c:pt>
                <c:pt idx="853">
                  <c:v>45254</c:v>
                </c:pt>
                <c:pt idx="854">
                  <c:v>45261</c:v>
                </c:pt>
                <c:pt idx="855">
                  <c:v>45268</c:v>
                </c:pt>
                <c:pt idx="856">
                  <c:v>45275</c:v>
                </c:pt>
                <c:pt idx="857">
                  <c:v>45282</c:v>
                </c:pt>
                <c:pt idx="858">
                  <c:v>45289</c:v>
                </c:pt>
                <c:pt idx="859">
                  <c:v>45296</c:v>
                </c:pt>
                <c:pt idx="860">
                  <c:v>45303</c:v>
                </c:pt>
                <c:pt idx="861">
                  <c:v>45310</c:v>
                </c:pt>
                <c:pt idx="862">
                  <c:v>45317</c:v>
                </c:pt>
                <c:pt idx="863">
                  <c:v>45324</c:v>
                </c:pt>
                <c:pt idx="864">
                  <c:v>45331</c:v>
                </c:pt>
                <c:pt idx="865">
                  <c:v>45338</c:v>
                </c:pt>
                <c:pt idx="866">
                  <c:v>45345</c:v>
                </c:pt>
                <c:pt idx="867">
                  <c:v>45352</c:v>
                </c:pt>
                <c:pt idx="868">
                  <c:v>45359</c:v>
                </c:pt>
                <c:pt idx="869">
                  <c:v>45366</c:v>
                </c:pt>
                <c:pt idx="870">
                  <c:v>45373</c:v>
                </c:pt>
                <c:pt idx="871">
                  <c:v>45380</c:v>
                </c:pt>
                <c:pt idx="872">
                  <c:v>45387</c:v>
                </c:pt>
                <c:pt idx="873">
                  <c:v>45394</c:v>
                </c:pt>
                <c:pt idx="874">
                  <c:v>45401</c:v>
                </c:pt>
                <c:pt idx="875">
                  <c:v>45408</c:v>
                </c:pt>
                <c:pt idx="876">
                  <c:v>45415</c:v>
                </c:pt>
                <c:pt idx="877">
                  <c:v>45422</c:v>
                </c:pt>
                <c:pt idx="878">
                  <c:v>45429</c:v>
                </c:pt>
                <c:pt idx="879">
                  <c:v>45436</c:v>
                </c:pt>
                <c:pt idx="880">
                  <c:v>45443</c:v>
                </c:pt>
                <c:pt idx="881">
                  <c:v>45450</c:v>
                </c:pt>
                <c:pt idx="882">
                  <c:v>45457</c:v>
                </c:pt>
                <c:pt idx="883">
                  <c:v>45464</c:v>
                </c:pt>
                <c:pt idx="884">
                  <c:v>45471</c:v>
                </c:pt>
                <c:pt idx="885">
                  <c:v>45478</c:v>
                </c:pt>
                <c:pt idx="886">
                  <c:v>45485</c:v>
                </c:pt>
                <c:pt idx="887">
                  <c:v>45492</c:v>
                </c:pt>
                <c:pt idx="888">
                  <c:v>45499</c:v>
                </c:pt>
                <c:pt idx="889">
                  <c:v>45506</c:v>
                </c:pt>
                <c:pt idx="890">
                  <c:v>45513</c:v>
                </c:pt>
                <c:pt idx="891">
                  <c:v>45520</c:v>
                </c:pt>
                <c:pt idx="892">
                  <c:v>45527</c:v>
                </c:pt>
                <c:pt idx="893">
                  <c:v>45534</c:v>
                </c:pt>
                <c:pt idx="894">
                  <c:v>45541</c:v>
                </c:pt>
                <c:pt idx="895">
                  <c:v>45548</c:v>
                </c:pt>
                <c:pt idx="896">
                  <c:v>45555</c:v>
                </c:pt>
                <c:pt idx="897">
                  <c:v>45562</c:v>
                </c:pt>
                <c:pt idx="898">
                  <c:v>45569</c:v>
                </c:pt>
                <c:pt idx="899">
                  <c:v>45576</c:v>
                </c:pt>
                <c:pt idx="900">
                  <c:v>45583</c:v>
                </c:pt>
                <c:pt idx="901">
                  <c:v>45590</c:v>
                </c:pt>
                <c:pt idx="902">
                  <c:v>45597</c:v>
                </c:pt>
                <c:pt idx="903">
                  <c:v>45604</c:v>
                </c:pt>
                <c:pt idx="904">
                  <c:v>45611</c:v>
                </c:pt>
                <c:pt idx="905">
                  <c:v>45618</c:v>
                </c:pt>
                <c:pt idx="906">
                  <c:v>45625</c:v>
                </c:pt>
                <c:pt idx="907">
                  <c:v>45632</c:v>
                </c:pt>
                <c:pt idx="908">
                  <c:v>45639</c:v>
                </c:pt>
                <c:pt idx="909">
                  <c:v>45646</c:v>
                </c:pt>
                <c:pt idx="910">
                  <c:v>45653</c:v>
                </c:pt>
                <c:pt idx="911">
                  <c:v>45660</c:v>
                </c:pt>
                <c:pt idx="912">
                  <c:v>45667</c:v>
                </c:pt>
                <c:pt idx="913">
                  <c:v>45674</c:v>
                </c:pt>
                <c:pt idx="914">
                  <c:v>45681</c:v>
                </c:pt>
                <c:pt idx="915">
                  <c:v>45688</c:v>
                </c:pt>
                <c:pt idx="916">
                  <c:v>45695</c:v>
                </c:pt>
                <c:pt idx="917">
                  <c:v>45702</c:v>
                </c:pt>
                <c:pt idx="918">
                  <c:v>45709</c:v>
                </c:pt>
                <c:pt idx="919">
                  <c:v>45716</c:v>
                </c:pt>
                <c:pt idx="920">
                  <c:v>45723</c:v>
                </c:pt>
                <c:pt idx="921">
                  <c:v>45730</c:v>
                </c:pt>
                <c:pt idx="922">
                  <c:v>45737</c:v>
                </c:pt>
                <c:pt idx="923">
                  <c:v>45744</c:v>
                </c:pt>
                <c:pt idx="924">
                  <c:v>45751</c:v>
                </c:pt>
                <c:pt idx="925">
                  <c:v>45758</c:v>
                </c:pt>
                <c:pt idx="926">
                  <c:v>45765</c:v>
                </c:pt>
                <c:pt idx="927">
                  <c:v>45772</c:v>
                </c:pt>
                <c:pt idx="928">
                  <c:v>45779</c:v>
                </c:pt>
                <c:pt idx="929">
                  <c:v>45786</c:v>
                </c:pt>
                <c:pt idx="930">
                  <c:v>45793</c:v>
                </c:pt>
                <c:pt idx="931">
                  <c:v>45800</c:v>
                </c:pt>
                <c:pt idx="932">
                  <c:v>45807</c:v>
                </c:pt>
                <c:pt idx="933">
                  <c:v>45814</c:v>
                </c:pt>
                <c:pt idx="934">
                  <c:v>45821</c:v>
                </c:pt>
                <c:pt idx="935">
                  <c:v>45828</c:v>
                </c:pt>
                <c:pt idx="936">
                  <c:v>45835</c:v>
                </c:pt>
                <c:pt idx="937">
                  <c:v>45842</c:v>
                </c:pt>
                <c:pt idx="938">
                  <c:v>45849</c:v>
                </c:pt>
                <c:pt idx="939">
                  <c:v>45856</c:v>
                </c:pt>
                <c:pt idx="940">
                  <c:v>45863</c:v>
                </c:pt>
                <c:pt idx="941">
                  <c:v>45870</c:v>
                </c:pt>
                <c:pt idx="942">
                  <c:v>45877</c:v>
                </c:pt>
                <c:pt idx="943">
                  <c:v>45884</c:v>
                </c:pt>
                <c:pt idx="944">
                  <c:v>45891</c:v>
                </c:pt>
                <c:pt idx="945">
                  <c:v>45898</c:v>
                </c:pt>
                <c:pt idx="946">
                  <c:v>45905</c:v>
                </c:pt>
                <c:pt idx="947">
                  <c:v>45912</c:v>
                </c:pt>
                <c:pt idx="948">
                  <c:v>45919</c:v>
                </c:pt>
                <c:pt idx="949">
                  <c:v>45926</c:v>
                </c:pt>
                <c:pt idx="950">
                  <c:v>45933</c:v>
                </c:pt>
                <c:pt idx="951">
                  <c:v>45940</c:v>
                </c:pt>
                <c:pt idx="952">
                  <c:v>45947</c:v>
                </c:pt>
                <c:pt idx="953">
                  <c:v>45954</c:v>
                </c:pt>
                <c:pt idx="954">
                  <c:v>45961</c:v>
                </c:pt>
                <c:pt idx="955">
                  <c:v>45968</c:v>
                </c:pt>
                <c:pt idx="956">
                  <c:v>45975</c:v>
                </c:pt>
                <c:pt idx="957">
                  <c:v>45982</c:v>
                </c:pt>
                <c:pt idx="958">
                  <c:v>45989</c:v>
                </c:pt>
                <c:pt idx="959">
                  <c:v>45996</c:v>
                </c:pt>
                <c:pt idx="960">
                  <c:v>46003</c:v>
                </c:pt>
                <c:pt idx="961">
                  <c:v>46010</c:v>
                </c:pt>
                <c:pt idx="962">
                  <c:v>46017</c:v>
                </c:pt>
                <c:pt idx="963">
                  <c:v>46024</c:v>
                </c:pt>
                <c:pt idx="964">
                  <c:v>46031</c:v>
                </c:pt>
                <c:pt idx="965">
                  <c:v>46038</c:v>
                </c:pt>
                <c:pt idx="966">
                  <c:v>46045</c:v>
                </c:pt>
                <c:pt idx="967">
                  <c:v>46052</c:v>
                </c:pt>
                <c:pt idx="968">
                  <c:v>46059</c:v>
                </c:pt>
                <c:pt idx="969">
                  <c:v>46066</c:v>
                </c:pt>
                <c:pt idx="970">
                  <c:v>46073</c:v>
                </c:pt>
                <c:pt idx="971">
                  <c:v>46080</c:v>
                </c:pt>
                <c:pt idx="972">
                  <c:v>46087</c:v>
                </c:pt>
                <c:pt idx="973">
                  <c:v>46094</c:v>
                </c:pt>
                <c:pt idx="974">
                  <c:v>46101</c:v>
                </c:pt>
                <c:pt idx="975">
                  <c:v>46108</c:v>
                </c:pt>
                <c:pt idx="976">
                  <c:v>46115</c:v>
                </c:pt>
                <c:pt idx="977">
                  <c:v>46122</c:v>
                </c:pt>
                <c:pt idx="978">
                  <c:v>46129</c:v>
                </c:pt>
                <c:pt idx="979">
                  <c:v>46136</c:v>
                </c:pt>
                <c:pt idx="980">
                  <c:v>46143</c:v>
                </c:pt>
                <c:pt idx="981">
                  <c:v>46150</c:v>
                </c:pt>
                <c:pt idx="982">
                  <c:v>46157</c:v>
                </c:pt>
                <c:pt idx="983">
                  <c:v>46164</c:v>
                </c:pt>
                <c:pt idx="984">
                  <c:v>46171</c:v>
                </c:pt>
                <c:pt idx="985">
                  <c:v>46178</c:v>
                </c:pt>
                <c:pt idx="986">
                  <c:v>46185</c:v>
                </c:pt>
                <c:pt idx="987">
                  <c:v>46192</c:v>
                </c:pt>
                <c:pt idx="988">
                  <c:v>46199</c:v>
                </c:pt>
                <c:pt idx="989">
                  <c:v>46206</c:v>
                </c:pt>
                <c:pt idx="990">
                  <c:v>46213</c:v>
                </c:pt>
                <c:pt idx="991">
                  <c:v>46220</c:v>
                </c:pt>
                <c:pt idx="992">
                  <c:v>46227</c:v>
                </c:pt>
                <c:pt idx="993">
                  <c:v>46234</c:v>
                </c:pt>
                <c:pt idx="994">
                  <c:v>46241</c:v>
                </c:pt>
                <c:pt idx="995">
                  <c:v>46248</c:v>
                </c:pt>
                <c:pt idx="996">
                  <c:v>46255</c:v>
                </c:pt>
                <c:pt idx="997">
                  <c:v>46262</c:v>
                </c:pt>
                <c:pt idx="998">
                  <c:v>46269</c:v>
                </c:pt>
                <c:pt idx="999">
                  <c:v>46276</c:v>
                </c:pt>
                <c:pt idx="1000">
                  <c:v>46283</c:v>
                </c:pt>
                <c:pt idx="1001">
                  <c:v>46290</c:v>
                </c:pt>
                <c:pt idx="1002">
                  <c:v>46297</c:v>
                </c:pt>
                <c:pt idx="1003">
                  <c:v>46304</c:v>
                </c:pt>
              </c:numCache>
            </c:numRef>
          </c:cat>
          <c:val>
            <c:numRef>
              <c:f>BASE!$C$303:$C$10960</c:f>
              <c:numCache>
                <c:formatCode>General</c:formatCode>
                <c:ptCount val="10658"/>
                <c:pt idx="0">
                  <c:v>1.6594</c:v>
                </c:pt>
                <c:pt idx="1">
                  <c:v>1.4850000000000001</c:v>
                </c:pt>
                <c:pt idx="2">
                  <c:v>1.5199</c:v>
                </c:pt>
                <c:pt idx="3">
                  <c:v>1.4950000000000001</c:v>
                </c:pt>
                <c:pt idx="4">
                  <c:v>1.3488</c:v>
                </c:pt>
                <c:pt idx="5">
                  <c:v>1.5033000000000001</c:v>
                </c:pt>
                <c:pt idx="6">
                  <c:v>1.4418</c:v>
                </c:pt>
                <c:pt idx="7">
                  <c:v>1.4086000000000001</c:v>
                </c:pt>
                <c:pt idx="8">
                  <c:v>1.4751000000000001</c:v>
                </c:pt>
                <c:pt idx="9">
                  <c:v>1.5033000000000001</c:v>
                </c:pt>
                <c:pt idx="10">
                  <c:v>1.4752000000000001</c:v>
                </c:pt>
                <c:pt idx="11">
                  <c:v>1.5874999999999999</c:v>
                </c:pt>
                <c:pt idx="12">
                  <c:v>1.5713999999999999</c:v>
                </c:pt>
                <c:pt idx="13">
                  <c:v>1.5281</c:v>
                </c:pt>
                <c:pt idx="14">
                  <c:v>1.4656</c:v>
                </c:pt>
                <c:pt idx="15">
                  <c:v>1.3917999999999999</c:v>
                </c:pt>
                <c:pt idx="16">
                  <c:v>1.4543999999999999</c:v>
                </c:pt>
                <c:pt idx="17">
                  <c:v>1.379</c:v>
                </c:pt>
                <c:pt idx="18">
                  <c:v>1.3165</c:v>
                </c:pt>
                <c:pt idx="19">
                  <c:v>1.2426999999999999</c:v>
                </c:pt>
                <c:pt idx="20">
                  <c:v>1.2747999999999999</c:v>
                </c:pt>
                <c:pt idx="21">
                  <c:v>1.2186999999999999</c:v>
                </c:pt>
                <c:pt idx="22">
                  <c:v>1.1978</c:v>
                </c:pt>
                <c:pt idx="23">
                  <c:v>1.1577999999999999</c:v>
                </c:pt>
                <c:pt idx="24">
                  <c:v>1.0901000000000001</c:v>
                </c:pt>
                <c:pt idx="25">
                  <c:v>1.1336999999999999</c:v>
                </c:pt>
                <c:pt idx="26">
                  <c:v>1.0736000000000001</c:v>
                </c:pt>
                <c:pt idx="27">
                  <c:v>1.1262000000000001</c:v>
                </c:pt>
                <c:pt idx="28">
                  <c:v>1.1577999999999999</c:v>
                </c:pt>
                <c:pt idx="29">
                  <c:v>1.0991</c:v>
                </c:pt>
                <c:pt idx="30">
                  <c:v>1.1276999999999999</c:v>
                </c:pt>
                <c:pt idx="31">
                  <c:v>1.1276999999999999</c:v>
                </c:pt>
                <c:pt idx="32">
                  <c:v>1.1577999999999999</c:v>
                </c:pt>
                <c:pt idx="33">
                  <c:v>1.0886</c:v>
                </c:pt>
                <c:pt idx="34">
                  <c:v>1.1563000000000001</c:v>
                </c:pt>
                <c:pt idx="35">
                  <c:v>1.1427</c:v>
                </c:pt>
                <c:pt idx="36">
                  <c:v>1.2059</c:v>
                </c:pt>
                <c:pt idx="37">
                  <c:v>1.1917</c:v>
                </c:pt>
                <c:pt idx="38">
                  <c:v>1.1431</c:v>
                </c:pt>
                <c:pt idx="39">
                  <c:v>1.1459999999999999</c:v>
                </c:pt>
                <c:pt idx="40">
                  <c:v>1.0788</c:v>
                </c:pt>
                <c:pt idx="41">
                  <c:v>1.0387999999999999</c:v>
                </c:pt>
                <c:pt idx="42">
                  <c:v>1.0087999999999999</c:v>
                </c:pt>
                <c:pt idx="43">
                  <c:v>0.94199999999999995</c:v>
                </c:pt>
                <c:pt idx="44">
                  <c:v>1.0354000000000001</c:v>
                </c:pt>
                <c:pt idx="45">
                  <c:v>1.0785</c:v>
                </c:pt>
                <c:pt idx="46">
                  <c:v>1.0236000000000001</c:v>
                </c:pt>
                <c:pt idx="47">
                  <c:v>0.94350000000000001</c:v>
                </c:pt>
                <c:pt idx="48">
                  <c:v>0.90490000000000004</c:v>
                </c:pt>
                <c:pt idx="49">
                  <c:v>0.82630000000000003</c:v>
                </c:pt>
                <c:pt idx="50">
                  <c:v>0.85099999999999998</c:v>
                </c:pt>
                <c:pt idx="51">
                  <c:v>0.79910000000000003</c:v>
                </c:pt>
                <c:pt idx="52">
                  <c:v>0.83420000000000005</c:v>
                </c:pt>
                <c:pt idx="53">
                  <c:v>0.86629999999999996</c:v>
                </c:pt>
                <c:pt idx="54">
                  <c:v>0.89070000000000005</c:v>
                </c:pt>
                <c:pt idx="55">
                  <c:v>0.89380000000000004</c:v>
                </c:pt>
                <c:pt idx="56">
                  <c:v>0.91520000000000001</c:v>
                </c:pt>
                <c:pt idx="57">
                  <c:v>0.91820000000000002</c:v>
                </c:pt>
                <c:pt idx="58">
                  <c:v>0.93200000000000005</c:v>
                </c:pt>
                <c:pt idx="59">
                  <c:v>0.92279999999999995</c:v>
                </c:pt>
                <c:pt idx="60">
                  <c:v>0.95640000000000003</c:v>
                </c:pt>
                <c:pt idx="61">
                  <c:v>0.91669999999999996</c:v>
                </c:pt>
                <c:pt idx="62">
                  <c:v>0.97319999999999995</c:v>
                </c:pt>
                <c:pt idx="63">
                  <c:v>0.92559999999999998</c:v>
                </c:pt>
                <c:pt idx="64">
                  <c:v>0.79139999999999999</c:v>
                </c:pt>
                <c:pt idx="65">
                  <c:v>0.67720000000000002</c:v>
                </c:pt>
                <c:pt idx="66">
                  <c:v>0.435</c:v>
                </c:pt>
                <c:pt idx="67">
                  <c:v>0.4073</c:v>
                </c:pt>
                <c:pt idx="68">
                  <c:v>0.55069999999999997</c:v>
                </c:pt>
                <c:pt idx="69">
                  <c:v>0.52449999999999997</c:v>
                </c:pt>
                <c:pt idx="70">
                  <c:v>0.41499999999999998</c:v>
                </c:pt>
                <c:pt idx="71">
                  <c:v>0.57230000000000003</c:v>
                </c:pt>
                <c:pt idx="72">
                  <c:v>0.56310000000000004</c:v>
                </c:pt>
                <c:pt idx="73">
                  <c:v>0.60780000000000001</c:v>
                </c:pt>
                <c:pt idx="74">
                  <c:v>0.61699999999999999</c:v>
                </c:pt>
                <c:pt idx="75">
                  <c:v>0.61240000000000006</c:v>
                </c:pt>
                <c:pt idx="76">
                  <c:v>0.60329999999999995</c:v>
                </c:pt>
                <c:pt idx="77">
                  <c:v>0.62880000000000003</c:v>
                </c:pt>
                <c:pt idx="78">
                  <c:v>0.59730000000000005</c:v>
                </c:pt>
                <c:pt idx="79">
                  <c:v>0.56869999999999998</c:v>
                </c:pt>
                <c:pt idx="80">
                  <c:v>0.56269999999999998</c:v>
                </c:pt>
                <c:pt idx="81">
                  <c:v>0.57020000000000004</c:v>
                </c:pt>
                <c:pt idx="82">
                  <c:v>0.57630000000000003</c:v>
                </c:pt>
                <c:pt idx="83">
                  <c:v>0.54769999999999996</c:v>
                </c:pt>
                <c:pt idx="84">
                  <c:v>0.55520000000000003</c:v>
                </c:pt>
                <c:pt idx="85">
                  <c:v>0.55220000000000002</c:v>
                </c:pt>
                <c:pt idx="86">
                  <c:v>0.55669999999999997</c:v>
                </c:pt>
                <c:pt idx="87">
                  <c:v>0.56869999999999998</c:v>
                </c:pt>
                <c:pt idx="88">
                  <c:v>0.59430000000000005</c:v>
                </c:pt>
                <c:pt idx="89">
                  <c:v>0.54859999999999998</c:v>
                </c:pt>
                <c:pt idx="90">
                  <c:v>0.55300000000000005</c:v>
                </c:pt>
                <c:pt idx="91">
                  <c:v>0.57899999999999996</c:v>
                </c:pt>
                <c:pt idx="92">
                  <c:v>0.57609999999999995</c:v>
                </c:pt>
                <c:pt idx="93">
                  <c:v>0.60799999999999998</c:v>
                </c:pt>
                <c:pt idx="94">
                  <c:v>0.79179999999999995</c:v>
                </c:pt>
                <c:pt idx="95">
                  <c:v>0.79610000000000003</c:v>
                </c:pt>
                <c:pt idx="96">
                  <c:v>0.84970000000000001</c:v>
                </c:pt>
                <c:pt idx="97">
                  <c:v>0.75270000000000004</c:v>
                </c:pt>
                <c:pt idx="98">
                  <c:v>0.88300000000000001</c:v>
                </c:pt>
                <c:pt idx="99">
                  <c:v>0.85399999999999998</c:v>
                </c:pt>
                <c:pt idx="100">
                  <c:v>0.86129999999999995</c:v>
                </c:pt>
                <c:pt idx="101">
                  <c:v>0.84530000000000005</c:v>
                </c:pt>
                <c:pt idx="102">
                  <c:v>0.84670000000000001</c:v>
                </c:pt>
                <c:pt idx="103">
                  <c:v>0.79910000000000003</c:v>
                </c:pt>
                <c:pt idx="104">
                  <c:v>0.87180000000000002</c:v>
                </c:pt>
                <c:pt idx="105">
                  <c:v>0.8256</c:v>
                </c:pt>
                <c:pt idx="106">
                  <c:v>0.85329999999999995</c:v>
                </c:pt>
                <c:pt idx="107">
                  <c:v>0.9405</c:v>
                </c:pt>
                <c:pt idx="108">
                  <c:v>0.86519999999999997</c:v>
                </c:pt>
                <c:pt idx="109">
                  <c:v>1.0052000000000001</c:v>
                </c:pt>
                <c:pt idx="110">
                  <c:v>1.1426000000000001</c:v>
                </c:pt>
                <c:pt idx="111">
                  <c:v>1.1373</c:v>
                </c:pt>
                <c:pt idx="112">
                  <c:v>1.2016</c:v>
                </c:pt>
                <c:pt idx="113">
                  <c:v>1.1813</c:v>
                </c:pt>
                <c:pt idx="114">
                  <c:v>1.1880999999999999</c:v>
                </c:pt>
                <c:pt idx="115">
                  <c:v>1.1237999999999999</c:v>
                </c:pt>
                <c:pt idx="116">
                  <c:v>1.2099</c:v>
                </c:pt>
                <c:pt idx="117">
                  <c:v>1.25</c:v>
                </c:pt>
                <c:pt idx="118">
                  <c:v>1.4198999999999999</c:v>
                </c:pt>
                <c:pt idx="119">
                  <c:v>1.3471</c:v>
                </c:pt>
                <c:pt idx="120">
                  <c:v>1.4319999999999999</c:v>
                </c:pt>
                <c:pt idx="121">
                  <c:v>1.4562999999999999</c:v>
                </c:pt>
                <c:pt idx="122">
                  <c:v>1.3167</c:v>
                </c:pt>
                <c:pt idx="123">
                  <c:v>1.3167</c:v>
                </c:pt>
                <c:pt idx="124">
                  <c:v>1.2803</c:v>
                </c:pt>
                <c:pt idx="125">
                  <c:v>1.3107</c:v>
                </c:pt>
                <c:pt idx="126">
                  <c:v>1.3349</c:v>
                </c:pt>
                <c:pt idx="127">
                  <c:v>1.3471</c:v>
                </c:pt>
                <c:pt idx="128">
                  <c:v>1.2085999999999999</c:v>
                </c:pt>
                <c:pt idx="129">
                  <c:v>1.2141999999999999</c:v>
                </c:pt>
                <c:pt idx="130">
                  <c:v>1.2423999999999999</c:v>
                </c:pt>
                <c:pt idx="131">
                  <c:v>1.248</c:v>
                </c:pt>
                <c:pt idx="132">
                  <c:v>1.2085999999999999</c:v>
                </c:pt>
                <c:pt idx="133">
                  <c:v>1.0792999999999999</c:v>
                </c:pt>
                <c:pt idx="134">
                  <c:v>1.1243000000000001</c:v>
                </c:pt>
                <c:pt idx="135">
                  <c:v>1.2199</c:v>
                </c:pt>
                <c:pt idx="136">
                  <c:v>1.1524000000000001</c:v>
                </c:pt>
                <c:pt idx="137">
                  <c:v>1.2030000000000001</c:v>
                </c:pt>
                <c:pt idx="138">
                  <c:v>1.248</c:v>
                </c:pt>
                <c:pt idx="139">
                  <c:v>1.2929999999999999</c:v>
                </c:pt>
                <c:pt idx="140">
                  <c:v>1.3660000000000001</c:v>
                </c:pt>
                <c:pt idx="141">
                  <c:v>1.1838</c:v>
                </c:pt>
                <c:pt idx="142">
                  <c:v>1.2885</c:v>
                </c:pt>
                <c:pt idx="143">
                  <c:v>1.2465999999999999</c:v>
                </c:pt>
                <c:pt idx="144">
                  <c:v>1.2361</c:v>
                </c:pt>
                <c:pt idx="145">
                  <c:v>1.1417999999999999</c:v>
                </c:pt>
                <c:pt idx="146">
                  <c:v>1.0370999999999999</c:v>
                </c:pt>
                <c:pt idx="147">
                  <c:v>1.0947</c:v>
                </c:pt>
                <c:pt idx="148">
                  <c:v>1.0999000000000001</c:v>
                </c:pt>
                <c:pt idx="149">
                  <c:v>1.1156999999999999</c:v>
                </c:pt>
                <c:pt idx="150">
                  <c:v>1.2152000000000001</c:v>
                </c:pt>
                <c:pt idx="151">
                  <c:v>1.2471000000000001</c:v>
                </c:pt>
                <c:pt idx="152">
                  <c:v>1.3172999999999999</c:v>
                </c:pt>
                <c:pt idx="153">
                  <c:v>1.3227</c:v>
                </c:pt>
                <c:pt idx="154">
                  <c:v>1.2613000000000001</c:v>
                </c:pt>
                <c:pt idx="155">
                  <c:v>1.3368</c:v>
                </c:pt>
                <c:pt idx="156">
                  <c:v>1.3853</c:v>
                </c:pt>
                <c:pt idx="157">
                  <c:v>1.5039</c:v>
                </c:pt>
                <c:pt idx="158">
                  <c:v>1.5469999999999999</c:v>
                </c:pt>
                <c:pt idx="159">
                  <c:v>1.7141</c:v>
                </c:pt>
                <c:pt idx="160">
                  <c:v>1.6386000000000001</c:v>
                </c:pt>
                <c:pt idx="161">
                  <c:v>1.6817</c:v>
                </c:pt>
                <c:pt idx="162">
                  <c:v>1.6009</c:v>
                </c:pt>
                <c:pt idx="163">
                  <c:v>1.6171</c:v>
                </c:pt>
                <c:pt idx="164">
                  <c:v>1.6817</c:v>
                </c:pt>
                <c:pt idx="165">
                  <c:v>1.7410000000000001</c:v>
                </c:pt>
                <c:pt idx="166">
                  <c:v>1.9944</c:v>
                </c:pt>
                <c:pt idx="167">
                  <c:v>1.7563</c:v>
                </c:pt>
                <c:pt idx="168">
                  <c:v>1.7613000000000001</c:v>
                </c:pt>
                <c:pt idx="169">
                  <c:v>1.7462</c:v>
                </c:pt>
                <c:pt idx="170">
                  <c:v>1.8214999999999999</c:v>
                </c:pt>
                <c:pt idx="171">
                  <c:v>1.9770000000000001</c:v>
                </c:pt>
                <c:pt idx="172">
                  <c:v>2.0373000000000001</c:v>
                </c:pt>
                <c:pt idx="173">
                  <c:v>1.9670000000000001</c:v>
                </c:pt>
                <c:pt idx="174">
                  <c:v>2.0070999999999999</c:v>
                </c:pt>
                <c:pt idx="175">
                  <c:v>1.9469000000000001</c:v>
                </c:pt>
                <c:pt idx="176">
                  <c:v>2.0773999999999999</c:v>
                </c:pt>
                <c:pt idx="177">
                  <c:v>2.1978</c:v>
                </c:pt>
                <c:pt idx="178">
                  <c:v>2.0573000000000001</c:v>
                </c:pt>
                <c:pt idx="179">
                  <c:v>2.0272000000000001</c:v>
                </c:pt>
                <c:pt idx="180">
                  <c:v>1.8275999999999999</c:v>
                </c:pt>
                <c:pt idx="181">
                  <c:v>1.8838999999999999</c:v>
                </c:pt>
                <c:pt idx="182">
                  <c:v>1.762</c:v>
                </c:pt>
                <c:pt idx="183">
                  <c:v>1.8557999999999999</c:v>
                </c:pt>
                <c:pt idx="184">
                  <c:v>1.8089</c:v>
                </c:pt>
                <c:pt idx="185">
                  <c:v>1.6402000000000001</c:v>
                </c:pt>
                <c:pt idx="186">
                  <c:v>1.6261000000000001</c:v>
                </c:pt>
                <c:pt idx="187">
                  <c:v>1.6496</c:v>
                </c:pt>
                <c:pt idx="188">
                  <c:v>1.6541999999999999</c:v>
                </c:pt>
                <c:pt idx="189">
                  <c:v>1.6121000000000001</c:v>
                </c:pt>
                <c:pt idx="190">
                  <c:v>1.6073999999999999</c:v>
                </c:pt>
                <c:pt idx="191">
                  <c:v>1.5605</c:v>
                </c:pt>
                <c:pt idx="192">
                  <c:v>1.5418000000000001</c:v>
                </c:pt>
                <c:pt idx="193">
                  <c:v>1.5355000000000001</c:v>
                </c:pt>
                <c:pt idx="194">
                  <c:v>1.5488</c:v>
                </c:pt>
                <c:pt idx="195">
                  <c:v>1.4649000000000001</c:v>
                </c:pt>
                <c:pt idx="196">
                  <c:v>1.4208000000000001</c:v>
                </c:pt>
                <c:pt idx="197">
                  <c:v>1.4032</c:v>
                </c:pt>
                <c:pt idx="198">
                  <c:v>1.3458000000000001</c:v>
                </c:pt>
                <c:pt idx="199">
                  <c:v>1.337</c:v>
                </c:pt>
                <c:pt idx="200">
                  <c:v>1.2972999999999999</c:v>
                </c:pt>
                <c:pt idx="201">
                  <c:v>1.2576000000000001</c:v>
                </c:pt>
                <c:pt idx="202">
                  <c:v>1.2266999999999999</c:v>
                </c:pt>
                <c:pt idx="203">
                  <c:v>1.262</c:v>
                </c:pt>
                <c:pt idx="204">
                  <c:v>1.3855</c:v>
                </c:pt>
                <c:pt idx="205">
                  <c:v>1.3326</c:v>
                </c:pt>
                <c:pt idx="206">
                  <c:v>1.5327999999999999</c:v>
                </c:pt>
                <c:pt idx="207">
                  <c:v>1.5703</c:v>
                </c:pt>
                <c:pt idx="208">
                  <c:v>1.4859</c:v>
                </c:pt>
                <c:pt idx="209">
                  <c:v>1.4202999999999999</c:v>
                </c:pt>
                <c:pt idx="210">
                  <c:v>1.3781000000000001</c:v>
                </c:pt>
                <c:pt idx="211">
                  <c:v>1.2515000000000001</c:v>
                </c:pt>
                <c:pt idx="212">
                  <c:v>1.214</c:v>
                </c:pt>
                <c:pt idx="213">
                  <c:v>1.0874999999999999</c:v>
                </c:pt>
                <c:pt idx="214">
                  <c:v>1.1109</c:v>
                </c:pt>
                <c:pt idx="215">
                  <c:v>1.0687</c:v>
                </c:pt>
                <c:pt idx="216">
                  <c:v>0.97499999999999998</c:v>
                </c:pt>
                <c:pt idx="217">
                  <c:v>1.0311999999999999</c:v>
                </c:pt>
                <c:pt idx="218">
                  <c:v>0.9234</c:v>
                </c:pt>
                <c:pt idx="219">
                  <c:v>0.83809999999999996</c:v>
                </c:pt>
                <c:pt idx="220">
                  <c:v>0.80149999999999999</c:v>
                </c:pt>
                <c:pt idx="221">
                  <c:v>0.9385</c:v>
                </c:pt>
                <c:pt idx="222">
                  <c:v>0.9647</c:v>
                </c:pt>
                <c:pt idx="223">
                  <c:v>0.99960000000000004</c:v>
                </c:pt>
                <c:pt idx="224">
                  <c:v>0.8538</c:v>
                </c:pt>
                <c:pt idx="225">
                  <c:v>0.90800000000000003</c:v>
                </c:pt>
                <c:pt idx="226">
                  <c:v>0.79449999999999998</c:v>
                </c:pt>
                <c:pt idx="227">
                  <c:v>0.78920000000000001</c:v>
                </c:pt>
                <c:pt idx="228">
                  <c:v>0.85560000000000003</c:v>
                </c:pt>
                <c:pt idx="229">
                  <c:v>0.84250000000000003</c:v>
                </c:pt>
                <c:pt idx="230">
                  <c:v>0.81630000000000003</c:v>
                </c:pt>
                <c:pt idx="231">
                  <c:v>0.81630000000000003</c:v>
                </c:pt>
                <c:pt idx="232">
                  <c:v>0.77929999999999999</c:v>
                </c:pt>
                <c:pt idx="233">
                  <c:v>0.89070000000000005</c:v>
                </c:pt>
                <c:pt idx="234">
                  <c:v>0.91539999999999999</c:v>
                </c:pt>
                <c:pt idx="235">
                  <c:v>0.97319999999999995</c:v>
                </c:pt>
                <c:pt idx="236">
                  <c:v>0.97319999999999995</c:v>
                </c:pt>
                <c:pt idx="237">
                  <c:v>0.94430000000000003</c:v>
                </c:pt>
                <c:pt idx="238">
                  <c:v>0.84530000000000005</c:v>
                </c:pt>
                <c:pt idx="239">
                  <c:v>0.89890000000000003</c:v>
                </c:pt>
                <c:pt idx="240">
                  <c:v>0.85770000000000002</c:v>
                </c:pt>
                <c:pt idx="241">
                  <c:v>0.81889999999999996</c:v>
                </c:pt>
                <c:pt idx="242">
                  <c:v>0.79090000000000005</c:v>
                </c:pt>
                <c:pt idx="243">
                  <c:v>0.8659</c:v>
                </c:pt>
                <c:pt idx="244">
                  <c:v>0.89480000000000004</c:v>
                </c:pt>
                <c:pt idx="245">
                  <c:v>0.79110000000000003</c:v>
                </c:pt>
                <c:pt idx="246">
                  <c:v>0.74399999999999999</c:v>
                </c:pt>
                <c:pt idx="247">
                  <c:v>0.71619999999999995</c:v>
                </c:pt>
                <c:pt idx="248">
                  <c:v>0.67910000000000004</c:v>
                </c:pt>
                <c:pt idx="249">
                  <c:v>0.63670000000000004</c:v>
                </c:pt>
                <c:pt idx="250">
                  <c:v>0.629</c:v>
                </c:pt>
                <c:pt idx="251">
                  <c:v>0.6915</c:v>
                </c:pt>
                <c:pt idx="252">
                  <c:v>0.629</c:v>
                </c:pt>
                <c:pt idx="253">
                  <c:v>0.6653</c:v>
                </c:pt>
                <c:pt idx="254">
                  <c:v>0.60970000000000002</c:v>
                </c:pt>
                <c:pt idx="255">
                  <c:v>0.60350000000000004</c:v>
                </c:pt>
                <c:pt idx="256">
                  <c:v>0.62509999999999999</c:v>
                </c:pt>
                <c:pt idx="257">
                  <c:v>0.64439999999999997</c:v>
                </c:pt>
                <c:pt idx="258">
                  <c:v>0.61709999999999998</c:v>
                </c:pt>
                <c:pt idx="259">
                  <c:v>0.58799999999999997</c:v>
                </c:pt>
                <c:pt idx="260">
                  <c:v>0.58879999999999999</c:v>
                </c:pt>
                <c:pt idx="261">
                  <c:v>0.59530000000000005</c:v>
                </c:pt>
                <c:pt idx="262">
                  <c:v>0.58220000000000005</c:v>
                </c:pt>
                <c:pt idx="263">
                  <c:v>0.58079999999999998</c:v>
                </c:pt>
                <c:pt idx="264">
                  <c:v>0.63890000000000002</c:v>
                </c:pt>
                <c:pt idx="265">
                  <c:v>0.63890000000000002</c:v>
                </c:pt>
                <c:pt idx="266">
                  <c:v>0.60619999999999996</c:v>
                </c:pt>
                <c:pt idx="267">
                  <c:v>0.59530000000000005</c:v>
                </c:pt>
                <c:pt idx="268">
                  <c:v>0.60980000000000001</c:v>
                </c:pt>
                <c:pt idx="269">
                  <c:v>0.66790000000000005</c:v>
                </c:pt>
                <c:pt idx="270">
                  <c:v>0.69910000000000005</c:v>
                </c:pt>
                <c:pt idx="271">
                  <c:v>0.60340000000000005</c:v>
                </c:pt>
                <c:pt idx="272">
                  <c:v>0.629</c:v>
                </c:pt>
                <c:pt idx="273">
                  <c:v>0.58650000000000002</c:v>
                </c:pt>
                <c:pt idx="274">
                  <c:v>0.6169</c:v>
                </c:pt>
                <c:pt idx="275">
                  <c:v>0.61619999999999997</c:v>
                </c:pt>
                <c:pt idx="276">
                  <c:v>0.62770000000000004</c:v>
                </c:pt>
                <c:pt idx="277">
                  <c:v>0.65400000000000003</c:v>
                </c:pt>
                <c:pt idx="278">
                  <c:v>0.6472</c:v>
                </c:pt>
                <c:pt idx="279">
                  <c:v>0.627</c:v>
                </c:pt>
                <c:pt idx="280">
                  <c:v>0.67420000000000002</c:v>
                </c:pt>
                <c:pt idx="281">
                  <c:v>0.72140000000000004</c:v>
                </c:pt>
                <c:pt idx="282">
                  <c:v>0.79890000000000005</c:v>
                </c:pt>
                <c:pt idx="283">
                  <c:v>0.77869999999999995</c:v>
                </c:pt>
                <c:pt idx="284">
                  <c:v>0.75970000000000004</c:v>
                </c:pt>
                <c:pt idx="285">
                  <c:v>0.77539999999999998</c:v>
                </c:pt>
                <c:pt idx="286">
                  <c:v>0.81310000000000004</c:v>
                </c:pt>
                <c:pt idx="287">
                  <c:v>0.81620000000000004</c:v>
                </c:pt>
                <c:pt idx="288">
                  <c:v>0.81620000000000004</c:v>
                </c:pt>
                <c:pt idx="289">
                  <c:v>0.86650000000000005</c:v>
                </c:pt>
                <c:pt idx="290">
                  <c:v>0.80049999999999999</c:v>
                </c:pt>
                <c:pt idx="291">
                  <c:v>0.81620000000000004</c:v>
                </c:pt>
                <c:pt idx="292">
                  <c:v>0.72829999999999995</c:v>
                </c:pt>
                <c:pt idx="293">
                  <c:v>0.75339999999999996</c:v>
                </c:pt>
                <c:pt idx="294">
                  <c:v>0.81</c:v>
                </c:pt>
                <c:pt idx="295">
                  <c:v>0.87590000000000001</c:v>
                </c:pt>
                <c:pt idx="296">
                  <c:v>0.8508</c:v>
                </c:pt>
                <c:pt idx="297">
                  <c:v>0.7147</c:v>
                </c:pt>
                <c:pt idx="298">
                  <c:v>0.68359999999999999</c:v>
                </c:pt>
                <c:pt idx="299">
                  <c:v>0.7429</c:v>
                </c:pt>
                <c:pt idx="300">
                  <c:v>0.7429</c:v>
                </c:pt>
                <c:pt idx="301">
                  <c:v>0.81640000000000001</c:v>
                </c:pt>
                <c:pt idx="302">
                  <c:v>0.83620000000000005</c:v>
                </c:pt>
                <c:pt idx="303">
                  <c:v>0.77969999999999995</c:v>
                </c:pt>
                <c:pt idx="304">
                  <c:v>0.76270000000000004</c:v>
                </c:pt>
                <c:pt idx="305">
                  <c:v>0.7147</c:v>
                </c:pt>
                <c:pt idx="306">
                  <c:v>0.7147</c:v>
                </c:pt>
                <c:pt idx="307">
                  <c:v>0.72319999999999995</c:v>
                </c:pt>
                <c:pt idx="308">
                  <c:v>0.68359999999999999</c:v>
                </c:pt>
                <c:pt idx="309">
                  <c:v>0.66100000000000003</c:v>
                </c:pt>
                <c:pt idx="310">
                  <c:v>0.58250000000000002</c:v>
                </c:pt>
                <c:pt idx="311">
                  <c:v>0.62219999999999998</c:v>
                </c:pt>
                <c:pt idx="312">
                  <c:v>0.63019999999999998</c:v>
                </c:pt>
                <c:pt idx="313">
                  <c:v>0.66200000000000003</c:v>
                </c:pt>
                <c:pt idx="314">
                  <c:v>0.67259999999999998</c:v>
                </c:pt>
                <c:pt idx="315">
                  <c:v>0.68840000000000001</c:v>
                </c:pt>
                <c:pt idx="316">
                  <c:v>0.7732</c:v>
                </c:pt>
                <c:pt idx="317">
                  <c:v>0.84730000000000005</c:v>
                </c:pt>
                <c:pt idx="318">
                  <c:v>0.90029999999999999</c:v>
                </c:pt>
                <c:pt idx="319">
                  <c:v>0.86580000000000001</c:v>
                </c:pt>
                <c:pt idx="320">
                  <c:v>0.94259999999999999</c:v>
                </c:pt>
                <c:pt idx="321">
                  <c:v>1.0062</c:v>
                </c:pt>
                <c:pt idx="322">
                  <c:v>1.0167999999999999</c:v>
                </c:pt>
                <c:pt idx="323">
                  <c:v>1.0855999999999999</c:v>
                </c:pt>
                <c:pt idx="324">
                  <c:v>1.0415000000000001</c:v>
                </c:pt>
                <c:pt idx="325">
                  <c:v>1.1664000000000001</c:v>
                </c:pt>
                <c:pt idx="326">
                  <c:v>1.3354999999999999</c:v>
                </c:pt>
                <c:pt idx="327">
                  <c:v>1.2791999999999999</c:v>
                </c:pt>
                <c:pt idx="328">
                  <c:v>1.137</c:v>
                </c:pt>
                <c:pt idx="329">
                  <c:v>1.2130000000000001</c:v>
                </c:pt>
                <c:pt idx="330">
                  <c:v>1.2155</c:v>
                </c:pt>
                <c:pt idx="331">
                  <c:v>1.2473000000000001</c:v>
                </c:pt>
                <c:pt idx="332">
                  <c:v>1.3086</c:v>
                </c:pt>
                <c:pt idx="333">
                  <c:v>1.1615</c:v>
                </c:pt>
                <c:pt idx="334">
                  <c:v>1.1223000000000001</c:v>
                </c:pt>
                <c:pt idx="335">
                  <c:v>1.0537000000000001</c:v>
                </c:pt>
                <c:pt idx="336">
                  <c:v>1.0660000000000001</c:v>
                </c:pt>
                <c:pt idx="337">
                  <c:v>0.90239999999999998</c:v>
                </c:pt>
                <c:pt idx="338">
                  <c:v>0.91769999999999996</c:v>
                </c:pt>
                <c:pt idx="339">
                  <c:v>1.0201</c:v>
                </c:pt>
                <c:pt idx="340">
                  <c:v>0.93730000000000002</c:v>
                </c:pt>
                <c:pt idx="341">
                  <c:v>0.98960000000000004</c:v>
                </c:pt>
                <c:pt idx="342">
                  <c:v>0.86099999999999999</c:v>
                </c:pt>
                <c:pt idx="343">
                  <c:v>1.0287999999999999</c:v>
                </c:pt>
                <c:pt idx="344">
                  <c:v>1.0114000000000001</c:v>
                </c:pt>
                <c:pt idx="345">
                  <c:v>1.0245</c:v>
                </c:pt>
                <c:pt idx="346">
                  <c:v>1.1094999999999999</c:v>
                </c:pt>
                <c:pt idx="347">
                  <c:v>1.0441</c:v>
                </c:pt>
                <c:pt idx="348">
                  <c:v>1.1553</c:v>
                </c:pt>
                <c:pt idx="349">
                  <c:v>1.1661999999999999</c:v>
                </c:pt>
                <c:pt idx="350">
                  <c:v>1.1113999999999999</c:v>
                </c:pt>
                <c:pt idx="351">
                  <c:v>1.1651</c:v>
                </c:pt>
                <c:pt idx="352">
                  <c:v>1.1612</c:v>
                </c:pt>
                <c:pt idx="353">
                  <c:v>1.1306</c:v>
                </c:pt>
                <c:pt idx="354">
                  <c:v>1.1382000000000001</c:v>
                </c:pt>
                <c:pt idx="355">
                  <c:v>1.1727000000000001</c:v>
                </c:pt>
                <c:pt idx="356">
                  <c:v>1.1651</c:v>
                </c:pt>
                <c:pt idx="357">
                  <c:v>1.2455000000000001</c:v>
                </c:pt>
                <c:pt idx="358">
                  <c:v>1.3164</c:v>
                </c:pt>
                <c:pt idx="359">
                  <c:v>1.4218</c:v>
                </c:pt>
                <c:pt idx="360">
                  <c:v>1.3413999999999999</c:v>
                </c:pt>
                <c:pt idx="361">
                  <c:v>1.2072000000000001</c:v>
                </c:pt>
                <c:pt idx="362">
                  <c:v>1.4456</c:v>
                </c:pt>
                <c:pt idx="363">
                  <c:v>1.5103</c:v>
                </c:pt>
                <c:pt idx="364">
                  <c:v>1.7516</c:v>
                </c:pt>
                <c:pt idx="365">
                  <c:v>1.7321</c:v>
                </c:pt>
                <c:pt idx="366">
                  <c:v>1.5764</c:v>
                </c:pt>
                <c:pt idx="367">
                  <c:v>1.6698999999999999</c:v>
                </c:pt>
                <c:pt idx="368">
                  <c:v>1.5064</c:v>
                </c:pt>
                <c:pt idx="369">
                  <c:v>1.6055999999999999</c:v>
                </c:pt>
                <c:pt idx="370">
                  <c:v>1.6543000000000001</c:v>
                </c:pt>
                <c:pt idx="371">
                  <c:v>1.7672000000000001</c:v>
                </c:pt>
                <c:pt idx="372">
                  <c:v>1.9151</c:v>
                </c:pt>
                <c:pt idx="373">
                  <c:v>2.0512999999999999</c:v>
                </c:pt>
                <c:pt idx="374">
                  <c:v>2.2187000000000001</c:v>
                </c:pt>
                <c:pt idx="375">
                  <c:v>2.3081999999999998</c:v>
                </c:pt>
                <c:pt idx="376">
                  <c:v>1.8236000000000001</c:v>
                </c:pt>
                <c:pt idx="377">
                  <c:v>1.5156000000000001</c:v>
                </c:pt>
                <c:pt idx="378">
                  <c:v>1.659</c:v>
                </c:pt>
                <c:pt idx="379">
                  <c:v>1.7617</c:v>
                </c:pt>
                <c:pt idx="380">
                  <c:v>1.9864999999999999</c:v>
                </c:pt>
                <c:pt idx="381">
                  <c:v>1.8148</c:v>
                </c:pt>
                <c:pt idx="382">
                  <c:v>1.6997</c:v>
                </c:pt>
                <c:pt idx="383">
                  <c:v>1.7847</c:v>
                </c:pt>
                <c:pt idx="384">
                  <c:v>1.8412999999999999</c:v>
                </c:pt>
                <c:pt idx="385">
                  <c:v>1.8855999999999999</c:v>
                </c:pt>
                <c:pt idx="386">
                  <c:v>1.6642999999999999</c:v>
                </c:pt>
                <c:pt idx="387">
                  <c:v>1.6943999999999999</c:v>
                </c:pt>
                <c:pt idx="388">
                  <c:v>1.7970999999999999</c:v>
                </c:pt>
                <c:pt idx="389">
                  <c:v>1.7652000000000001</c:v>
                </c:pt>
                <c:pt idx="390">
                  <c:v>1.7303999999999999</c:v>
                </c:pt>
                <c:pt idx="391">
                  <c:v>1.8939999999999999</c:v>
                </c:pt>
                <c:pt idx="392">
                  <c:v>1.6938</c:v>
                </c:pt>
                <c:pt idx="393">
                  <c:v>1.6433</c:v>
                </c:pt>
                <c:pt idx="394">
                  <c:v>1.8279000000000001</c:v>
                </c:pt>
                <c:pt idx="395">
                  <c:v>2.0716000000000001</c:v>
                </c:pt>
                <c:pt idx="396">
                  <c:v>2.2073</c:v>
                </c:pt>
                <c:pt idx="397">
                  <c:v>2.089</c:v>
                </c:pt>
                <c:pt idx="398">
                  <c:v>2.3117999999999999</c:v>
                </c:pt>
                <c:pt idx="399">
                  <c:v>2.3675000000000002</c:v>
                </c:pt>
                <c:pt idx="400">
                  <c:v>2.6634000000000002</c:v>
                </c:pt>
                <c:pt idx="401">
                  <c:v>2.4371</c:v>
                </c:pt>
                <c:pt idx="402">
                  <c:v>2.2018</c:v>
                </c:pt>
                <c:pt idx="403">
                  <c:v>2.0943999999999998</c:v>
                </c:pt>
                <c:pt idx="404">
                  <c:v>2.0238999999999998</c:v>
                </c:pt>
                <c:pt idx="405">
                  <c:v>2.1052</c:v>
                </c:pt>
                <c:pt idx="406">
                  <c:v>2.0238999999999998</c:v>
                </c:pt>
                <c:pt idx="407">
                  <c:v>1.9932000000000001</c:v>
                </c:pt>
                <c:pt idx="408">
                  <c:v>1.9779</c:v>
                </c:pt>
                <c:pt idx="409">
                  <c:v>1.9166000000000001</c:v>
                </c:pt>
                <c:pt idx="410">
                  <c:v>1.8092999999999999</c:v>
                </c:pt>
                <c:pt idx="411">
                  <c:v>1.9319</c:v>
                </c:pt>
                <c:pt idx="412">
                  <c:v>1.8399000000000001</c:v>
                </c:pt>
                <c:pt idx="413">
                  <c:v>1.7111000000000001</c:v>
                </c:pt>
                <c:pt idx="414">
                  <c:v>1.8323</c:v>
                </c:pt>
                <c:pt idx="415">
                  <c:v>1.7811999999999999</c:v>
                </c:pt>
                <c:pt idx="416">
                  <c:v>1.8777999999999999</c:v>
                </c:pt>
                <c:pt idx="417">
                  <c:v>2.0152000000000001</c:v>
                </c:pt>
                <c:pt idx="418">
                  <c:v>1.6906000000000001</c:v>
                </c:pt>
                <c:pt idx="419">
                  <c:v>1.7148000000000001</c:v>
                </c:pt>
                <c:pt idx="420">
                  <c:v>1.8567</c:v>
                </c:pt>
                <c:pt idx="421">
                  <c:v>1.9774</c:v>
                </c:pt>
                <c:pt idx="422">
                  <c:v>1.8084</c:v>
                </c:pt>
                <c:pt idx="423">
                  <c:v>1.8974</c:v>
                </c:pt>
                <c:pt idx="424">
                  <c:v>1.9019999999999999</c:v>
                </c:pt>
                <c:pt idx="425">
                  <c:v>2.0257000000000001</c:v>
                </c:pt>
                <c:pt idx="426">
                  <c:v>1.8325</c:v>
                </c:pt>
                <c:pt idx="427">
                  <c:v>1.6906000000000001</c:v>
                </c:pt>
                <c:pt idx="428">
                  <c:v>1.4452</c:v>
                </c:pt>
                <c:pt idx="429">
                  <c:v>1.6536</c:v>
                </c:pt>
                <c:pt idx="430">
                  <c:v>1.7954000000000001</c:v>
                </c:pt>
                <c:pt idx="431">
                  <c:v>1.7843</c:v>
                </c:pt>
                <c:pt idx="432">
                  <c:v>2.3344999999999998</c:v>
                </c:pt>
                <c:pt idx="433">
                  <c:v>2.3344999999999998</c:v>
                </c:pt>
                <c:pt idx="434">
                  <c:v>2.5013000000000001</c:v>
                </c:pt>
                <c:pt idx="435">
                  <c:v>2.7625000000000002</c:v>
                </c:pt>
                <c:pt idx="436">
                  <c:v>2.3622999999999998</c:v>
                </c:pt>
                <c:pt idx="437">
                  <c:v>2.3900999999999999</c:v>
                </c:pt>
                <c:pt idx="438">
                  <c:v>2.2928999999999999</c:v>
                </c:pt>
                <c:pt idx="439">
                  <c:v>2.1261000000000001</c:v>
                </c:pt>
                <c:pt idx="440">
                  <c:v>2.2427999999999999</c:v>
                </c:pt>
                <c:pt idx="441">
                  <c:v>1.982</c:v>
                </c:pt>
                <c:pt idx="442">
                  <c:v>2.044</c:v>
                </c:pt>
                <c:pt idx="443">
                  <c:v>1.9151</c:v>
                </c:pt>
                <c:pt idx="444">
                  <c:v>2.0118</c:v>
                </c:pt>
                <c:pt idx="445">
                  <c:v>2.2025000000000001</c:v>
                </c:pt>
                <c:pt idx="446">
                  <c:v>2.2595000000000001</c:v>
                </c:pt>
                <c:pt idx="447">
                  <c:v>2.319</c:v>
                </c:pt>
                <c:pt idx="448">
                  <c:v>2.5642999999999998</c:v>
                </c:pt>
                <c:pt idx="449">
                  <c:v>2.6707999999999998</c:v>
                </c:pt>
                <c:pt idx="450">
                  <c:v>2.4899</c:v>
                </c:pt>
                <c:pt idx="451">
                  <c:v>2.4527999999999999</c:v>
                </c:pt>
                <c:pt idx="452">
                  <c:v>2.4342000000000001</c:v>
                </c:pt>
                <c:pt idx="453">
                  <c:v>2.3879999999999999</c:v>
                </c:pt>
                <c:pt idx="454">
                  <c:v>2.1063000000000001</c:v>
                </c:pt>
                <c:pt idx="455">
                  <c:v>1.9018999999999999</c:v>
                </c:pt>
                <c:pt idx="456">
                  <c:v>2.1107</c:v>
                </c:pt>
                <c:pt idx="457">
                  <c:v>2.1480999999999999</c:v>
                </c:pt>
                <c:pt idx="458">
                  <c:v>2.0074000000000001</c:v>
                </c:pt>
                <c:pt idx="459">
                  <c:v>1.9303999999999999</c:v>
                </c:pt>
                <c:pt idx="460">
                  <c:v>1.9370000000000001</c:v>
                </c:pt>
                <c:pt idx="461">
                  <c:v>1.8689</c:v>
                </c:pt>
                <c:pt idx="462">
                  <c:v>1.8843000000000001</c:v>
                </c:pt>
                <c:pt idx="463">
                  <c:v>2.0228000000000002</c:v>
                </c:pt>
                <c:pt idx="464">
                  <c:v>2.1217000000000001</c:v>
                </c:pt>
                <c:pt idx="465">
                  <c:v>2.1469999999999998</c:v>
                </c:pt>
                <c:pt idx="466">
                  <c:v>2.2469999999999999</c:v>
                </c:pt>
                <c:pt idx="467">
                  <c:v>2.3346</c:v>
                </c:pt>
                <c:pt idx="468">
                  <c:v>2.3157000000000001</c:v>
                </c:pt>
                <c:pt idx="469">
                  <c:v>2.4817999999999998</c:v>
                </c:pt>
                <c:pt idx="470">
                  <c:v>2.4419</c:v>
                </c:pt>
                <c:pt idx="471">
                  <c:v>2.3767</c:v>
                </c:pt>
                <c:pt idx="472">
                  <c:v>2.302</c:v>
                </c:pt>
                <c:pt idx="473">
                  <c:v>2.3780000000000001</c:v>
                </c:pt>
                <c:pt idx="474">
                  <c:v>2.4386000000000001</c:v>
                </c:pt>
                <c:pt idx="475">
                  <c:v>2.5363000000000002</c:v>
                </c:pt>
                <c:pt idx="476">
                  <c:v>2.4958999999999998</c:v>
                </c:pt>
                <c:pt idx="477">
                  <c:v>2.4045999999999998</c:v>
                </c:pt>
                <c:pt idx="478">
                  <c:v>2.3260000000000001</c:v>
                </c:pt>
                <c:pt idx="479">
                  <c:v>2.411</c:v>
                </c:pt>
                <c:pt idx="480">
                  <c:v>2.3246000000000002</c:v>
                </c:pt>
                <c:pt idx="481">
                  <c:v>2.3256000000000001</c:v>
                </c:pt>
                <c:pt idx="482">
                  <c:v>2.3481000000000001</c:v>
                </c:pt>
                <c:pt idx="483">
                  <c:v>2.3626999999999998</c:v>
                </c:pt>
                <c:pt idx="484">
                  <c:v>2.2669999999999999</c:v>
                </c:pt>
                <c:pt idx="485">
                  <c:v>2.1985999999999999</c:v>
                </c:pt>
                <c:pt idx="486">
                  <c:v>2.0695999999999999</c:v>
                </c:pt>
                <c:pt idx="487">
                  <c:v>2.1682999999999999</c:v>
                </c:pt>
                <c:pt idx="488">
                  <c:v>2.1859000000000002</c:v>
                </c:pt>
                <c:pt idx="489">
                  <c:v>2.1301999999999999</c:v>
                </c:pt>
                <c:pt idx="490">
                  <c:v>2.1204000000000001</c:v>
                </c:pt>
                <c:pt idx="491">
                  <c:v>1.9836</c:v>
                </c:pt>
                <c:pt idx="492">
                  <c:v>1.8996</c:v>
                </c:pt>
                <c:pt idx="493">
                  <c:v>1.8531</c:v>
                </c:pt>
                <c:pt idx="494">
                  <c:v>2.0516000000000001</c:v>
                </c:pt>
                <c:pt idx="495">
                  <c:v>2.0750999999999999</c:v>
                </c:pt>
                <c:pt idx="496">
                  <c:v>2.1417999999999999</c:v>
                </c:pt>
                <c:pt idx="497">
                  <c:v>2.2004999999999999</c:v>
                </c:pt>
                <c:pt idx="498">
                  <c:v>2.1671</c:v>
                </c:pt>
                <c:pt idx="499">
                  <c:v>2.3637999999999999</c:v>
                </c:pt>
                <c:pt idx="500">
                  <c:v>2.2736000000000001</c:v>
                </c:pt>
                <c:pt idx="501">
                  <c:v>2.242</c:v>
                </c:pt>
                <c:pt idx="502">
                  <c:v>2.3151000000000002</c:v>
                </c:pt>
                <c:pt idx="503">
                  <c:v>2.2879999999999998</c:v>
                </c:pt>
                <c:pt idx="504">
                  <c:v>2.3277000000000001</c:v>
                </c:pt>
                <c:pt idx="505">
                  <c:v>2.3972000000000002</c:v>
                </c:pt>
                <c:pt idx="506">
                  <c:v>2.2309000000000001</c:v>
                </c:pt>
                <c:pt idx="507">
                  <c:v>2.2526000000000002</c:v>
                </c:pt>
                <c:pt idx="508">
                  <c:v>2.1389999999999998</c:v>
                </c:pt>
                <c:pt idx="509">
                  <c:v>2.1974</c:v>
                </c:pt>
                <c:pt idx="510">
                  <c:v>2.2433999999999998</c:v>
                </c:pt>
                <c:pt idx="511">
                  <c:v>2.2810000000000001</c:v>
                </c:pt>
                <c:pt idx="512">
                  <c:v>2.2559</c:v>
                </c:pt>
                <c:pt idx="513">
                  <c:v>2.3060999999999998</c:v>
                </c:pt>
                <c:pt idx="514">
                  <c:v>2.3896000000000002</c:v>
                </c:pt>
                <c:pt idx="515">
                  <c:v>2.4615</c:v>
                </c:pt>
                <c:pt idx="516">
                  <c:v>2.4089</c:v>
                </c:pt>
                <c:pt idx="517">
                  <c:v>2.3414999999999999</c:v>
                </c:pt>
                <c:pt idx="518">
                  <c:v>2.4003999999999999</c:v>
                </c:pt>
                <c:pt idx="519">
                  <c:v>1.9345000000000001</c:v>
                </c:pt>
                <c:pt idx="520">
                  <c:v>1.9363999999999999</c:v>
                </c:pt>
                <c:pt idx="521">
                  <c:v>1.9029</c:v>
                </c:pt>
                <c:pt idx="522">
                  <c:v>1.9218999999999999</c:v>
                </c:pt>
                <c:pt idx="523">
                  <c:v>1.9876</c:v>
                </c:pt>
                <c:pt idx="524">
                  <c:v>1.9674</c:v>
                </c:pt>
                <c:pt idx="525">
                  <c:v>1.9244000000000001</c:v>
                </c:pt>
                <c:pt idx="526">
                  <c:v>2.1368</c:v>
                </c:pt>
                <c:pt idx="527">
                  <c:v>2.3113000000000001</c:v>
                </c:pt>
                <c:pt idx="528">
                  <c:v>2.3384999999999998</c:v>
                </c:pt>
                <c:pt idx="529">
                  <c:v>2.2593999999999999</c:v>
                </c:pt>
                <c:pt idx="530">
                  <c:v>2.2277999999999998</c:v>
                </c:pt>
                <c:pt idx="531">
                  <c:v>2.4794</c:v>
                </c:pt>
                <c:pt idx="532">
                  <c:v>2.3420000000000001</c:v>
                </c:pt>
                <c:pt idx="533">
                  <c:v>2.4676</c:v>
                </c:pt>
                <c:pt idx="534">
                  <c:v>2.5183</c:v>
                </c:pt>
                <c:pt idx="535">
                  <c:v>2.5051000000000001</c:v>
                </c:pt>
                <c:pt idx="536">
                  <c:v>2.6726999999999999</c:v>
                </c:pt>
                <c:pt idx="537">
                  <c:v>2.4146000000000001</c:v>
                </c:pt>
                <c:pt idx="538">
                  <c:v>2.3893</c:v>
                </c:pt>
                <c:pt idx="539">
                  <c:v>2.0989</c:v>
                </c:pt>
                <c:pt idx="540">
                  <c:v>2.0994999999999999</c:v>
                </c:pt>
                <c:pt idx="541">
                  <c:v>2.0390000000000001</c:v>
                </c:pt>
                <c:pt idx="542">
                  <c:v>2.2930999999999999</c:v>
                </c:pt>
                <c:pt idx="543">
                  <c:v>2.3144</c:v>
                </c:pt>
                <c:pt idx="544">
                  <c:v>2.4308000000000001</c:v>
                </c:pt>
                <c:pt idx="545">
                  <c:v>2.1480000000000001</c:v>
                </c:pt>
                <c:pt idx="546">
                  <c:v>2.1751999999999998</c:v>
                </c:pt>
                <c:pt idx="547">
                  <c:v>2.1435</c:v>
                </c:pt>
                <c:pt idx="548">
                  <c:v>2.1524000000000001</c:v>
                </c:pt>
                <c:pt idx="549">
                  <c:v>2.1217999999999999</c:v>
                </c:pt>
                <c:pt idx="550">
                  <c:v>1.9623999999999999</c:v>
                </c:pt>
                <c:pt idx="551">
                  <c:v>1.8906000000000001</c:v>
                </c:pt>
                <c:pt idx="552">
                  <c:v>2.1663000000000001</c:v>
                </c:pt>
                <c:pt idx="553">
                  <c:v>2.2425000000000002</c:v>
                </c:pt>
                <c:pt idx="554">
                  <c:v>2.1509999999999998</c:v>
                </c:pt>
                <c:pt idx="555">
                  <c:v>2.2094</c:v>
                </c:pt>
                <c:pt idx="556">
                  <c:v>2.1850999999999998</c:v>
                </c:pt>
                <c:pt idx="557">
                  <c:v>2.1469999999999998</c:v>
                </c:pt>
                <c:pt idx="558">
                  <c:v>1.9796</c:v>
                </c:pt>
                <c:pt idx="559">
                  <c:v>2.0238</c:v>
                </c:pt>
                <c:pt idx="560">
                  <c:v>1.9965999999999999</c:v>
                </c:pt>
                <c:pt idx="561">
                  <c:v>1.9778</c:v>
                </c:pt>
                <c:pt idx="562">
                  <c:v>1.8273999999999999</c:v>
                </c:pt>
                <c:pt idx="563">
                  <c:v>1.6820999999999999</c:v>
                </c:pt>
                <c:pt idx="564">
                  <c:v>1.6871</c:v>
                </c:pt>
                <c:pt idx="565">
                  <c:v>1.8805000000000001</c:v>
                </c:pt>
                <c:pt idx="566">
                  <c:v>1.8718999999999999</c:v>
                </c:pt>
                <c:pt idx="567">
                  <c:v>1.8354999999999999</c:v>
                </c:pt>
                <c:pt idx="568">
                  <c:v>1.9689000000000001</c:v>
                </c:pt>
                <c:pt idx="569">
                  <c:v>1.7471000000000001</c:v>
                </c:pt>
                <c:pt idx="570">
                  <c:v>1.8435999999999999</c:v>
                </c:pt>
                <c:pt idx="571">
                  <c:v>1.5778000000000001</c:v>
                </c:pt>
                <c:pt idx="572">
                  <c:v>1.7554000000000001</c:v>
                </c:pt>
                <c:pt idx="573">
                  <c:v>1.7039</c:v>
                </c:pt>
                <c:pt idx="574">
                  <c:v>1.7770999999999999</c:v>
                </c:pt>
                <c:pt idx="575">
                  <c:v>1.8499000000000001</c:v>
                </c:pt>
                <c:pt idx="576">
                  <c:v>1.6978</c:v>
                </c:pt>
                <c:pt idx="577">
                  <c:v>1.4494</c:v>
                </c:pt>
                <c:pt idx="578">
                  <c:v>1.3238000000000001</c:v>
                </c:pt>
                <c:pt idx="579">
                  <c:v>1.3071999999999999</c:v>
                </c:pt>
                <c:pt idx="580">
                  <c:v>1.5428999999999999</c:v>
                </c:pt>
                <c:pt idx="581">
                  <c:v>1.4961</c:v>
                </c:pt>
                <c:pt idx="582">
                  <c:v>1.4914000000000001</c:v>
                </c:pt>
                <c:pt idx="583">
                  <c:v>1.712</c:v>
                </c:pt>
                <c:pt idx="584">
                  <c:v>1.5478000000000001</c:v>
                </c:pt>
                <c:pt idx="585">
                  <c:v>1.3953</c:v>
                </c:pt>
                <c:pt idx="586">
                  <c:v>1.3323</c:v>
                </c:pt>
                <c:pt idx="587">
                  <c:v>1.2387999999999999</c:v>
                </c:pt>
                <c:pt idx="588">
                  <c:v>1.4155</c:v>
                </c:pt>
                <c:pt idx="589">
                  <c:v>1.5455000000000001</c:v>
                </c:pt>
                <c:pt idx="590">
                  <c:v>1.3979999999999999</c:v>
                </c:pt>
                <c:pt idx="591">
                  <c:v>1.5369999999999999</c:v>
                </c:pt>
                <c:pt idx="592">
                  <c:v>1.5446</c:v>
                </c:pt>
                <c:pt idx="593">
                  <c:v>1.528</c:v>
                </c:pt>
                <c:pt idx="594">
                  <c:v>1.4574</c:v>
                </c:pt>
                <c:pt idx="595">
                  <c:v>1.4430000000000001</c:v>
                </c:pt>
                <c:pt idx="596">
                  <c:v>1.2756000000000001</c:v>
                </c:pt>
                <c:pt idx="597">
                  <c:v>1.3599000000000001</c:v>
                </c:pt>
                <c:pt idx="598">
                  <c:v>1.4449000000000001</c:v>
                </c:pt>
                <c:pt idx="599">
                  <c:v>1.6099000000000001</c:v>
                </c:pt>
                <c:pt idx="600">
                  <c:v>1.6867000000000001</c:v>
                </c:pt>
                <c:pt idx="601">
                  <c:v>1.7037</c:v>
                </c:pt>
                <c:pt idx="602">
                  <c:v>1.7916000000000001</c:v>
                </c:pt>
                <c:pt idx="603">
                  <c:v>1.7995000000000001</c:v>
                </c:pt>
                <c:pt idx="604">
                  <c:v>1.8297000000000001</c:v>
                </c:pt>
                <c:pt idx="605">
                  <c:v>1.7546999999999999</c:v>
                </c:pt>
                <c:pt idx="606">
                  <c:v>1.5544</c:v>
                </c:pt>
                <c:pt idx="607">
                  <c:v>1.5237000000000001</c:v>
                </c:pt>
                <c:pt idx="608">
                  <c:v>1.6517999999999999</c:v>
                </c:pt>
                <c:pt idx="609">
                  <c:v>1.6149</c:v>
                </c:pt>
                <c:pt idx="610">
                  <c:v>1.4477</c:v>
                </c:pt>
                <c:pt idx="611">
                  <c:v>1.4560999999999999</c:v>
                </c:pt>
                <c:pt idx="612">
                  <c:v>1.4863</c:v>
                </c:pt>
                <c:pt idx="613">
                  <c:v>1.5646</c:v>
                </c:pt>
                <c:pt idx="614">
                  <c:v>1.3879999999999999</c:v>
                </c:pt>
                <c:pt idx="615">
                  <c:v>1.5555000000000001</c:v>
                </c:pt>
                <c:pt idx="616">
                  <c:v>1.6037999999999999</c:v>
                </c:pt>
                <c:pt idx="617">
                  <c:v>1.5557000000000001</c:v>
                </c:pt>
                <c:pt idx="618">
                  <c:v>1.7294</c:v>
                </c:pt>
                <c:pt idx="619">
                  <c:v>1.7095</c:v>
                </c:pt>
                <c:pt idx="620">
                  <c:v>1.9234</c:v>
                </c:pt>
                <c:pt idx="621">
                  <c:v>2.2143999999999999</c:v>
                </c:pt>
                <c:pt idx="622">
                  <c:v>2.1838000000000002</c:v>
                </c:pt>
                <c:pt idx="623">
                  <c:v>2.3656999999999999</c:v>
                </c:pt>
                <c:pt idx="624">
                  <c:v>2.3086000000000002</c:v>
                </c:pt>
                <c:pt idx="625">
                  <c:v>2.3128000000000002</c:v>
                </c:pt>
                <c:pt idx="626">
                  <c:v>2.1086999999999998</c:v>
                </c:pt>
                <c:pt idx="627">
                  <c:v>2.3355000000000001</c:v>
                </c:pt>
                <c:pt idx="628">
                  <c:v>2.2061999999999999</c:v>
                </c:pt>
                <c:pt idx="629">
                  <c:v>2.6518000000000002</c:v>
                </c:pt>
                <c:pt idx="630">
                  <c:v>1.6413</c:v>
                </c:pt>
                <c:pt idx="631">
                  <c:v>1.2902</c:v>
                </c:pt>
                <c:pt idx="632">
                  <c:v>1.1113999999999999</c:v>
                </c:pt>
                <c:pt idx="633">
                  <c:v>1.2135</c:v>
                </c:pt>
                <c:pt idx="634">
                  <c:v>1.3513999999999999</c:v>
                </c:pt>
                <c:pt idx="635">
                  <c:v>1.2331000000000001</c:v>
                </c:pt>
                <c:pt idx="636">
                  <c:v>1.2513000000000001</c:v>
                </c:pt>
                <c:pt idx="637">
                  <c:v>1.1158999999999999</c:v>
                </c:pt>
                <c:pt idx="638">
                  <c:v>1.1581999999999999</c:v>
                </c:pt>
                <c:pt idx="639">
                  <c:v>1.1675</c:v>
                </c:pt>
                <c:pt idx="640">
                  <c:v>1.2406999999999999</c:v>
                </c:pt>
                <c:pt idx="641">
                  <c:v>1.133</c:v>
                </c:pt>
                <c:pt idx="642">
                  <c:v>1.1395</c:v>
                </c:pt>
                <c:pt idx="643">
                  <c:v>1.0998000000000001</c:v>
                </c:pt>
                <c:pt idx="644">
                  <c:v>1.161</c:v>
                </c:pt>
                <c:pt idx="645">
                  <c:v>1.2016</c:v>
                </c:pt>
                <c:pt idx="646">
                  <c:v>1.4087000000000001</c:v>
                </c:pt>
                <c:pt idx="647">
                  <c:v>1.3757999999999999</c:v>
                </c:pt>
                <c:pt idx="648">
                  <c:v>1.5341</c:v>
                </c:pt>
                <c:pt idx="649">
                  <c:v>1.671</c:v>
                </c:pt>
                <c:pt idx="650">
                  <c:v>0.89659999999999995</c:v>
                </c:pt>
                <c:pt idx="651">
                  <c:v>0.97350000000000003</c:v>
                </c:pt>
                <c:pt idx="652">
                  <c:v>0.88670000000000004</c:v>
                </c:pt>
                <c:pt idx="653">
                  <c:v>0.83740000000000003</c:v>
                </c:pt>
                <c:pt idx="654">
                  <c:v>0.87490000000000001</c:v>
                </c:pt>
                <c:pt idx="655">
                  <c:v>0.92769999999999997</c:v>
                </c:pt>
                <c:pt idx="656">
                  <c:v>0.86760000000000004</c:v>
                </c:pt>
                <c:pt idx="657">
                  <c:v>0.90310000000000001</c:v>
                </c:pt>
                <c:pt idx="658">
                  <c:v>0.7802</c:v>
                </c:pt>
                <c:pt idx="659">
                  <c:v>0.78420000000000001</c:v>
                </c:pt>
                <c:pt idx="660">
                  <c:v>0.60440000000000005</c:v>
                </c:pt>
                <c:pt idx="661">
                  <c:v>0.48380000000000001</c:v>
                </c:pt>
                <c:pt idx="662">
                  <c:v>0.4572</c:v>
                </c:pt>
                <c:pt idx="663">
                  <c:v>0.61719999999999997</c:v>
                </c:pt>
                <c:pt idx="664">
                  <c:v>0.61029999999999995</c:v>
                </c:pt>
                <c:pt idx="665">
                  <c:v>0.67520000000000002</c:v>
                </c:pt>
                <c:pt idx="666">
                  <c:v>0.64070000000000005</c:v>
                </c:pt>
                <c:pt idx="667">
                  <c:v>0.7369</c:v>
                </c:pt>
                <c:pt idx="668">
                  <c:v>0.85760000000000003</c:v>
                </c:pt>
                <c:pt idx="669">
                  <c:v>0.90849999999999997</c:v>
                </c:pt>
                <c:pt idx="670">
                  <c:v>0.94379999999999997</c:v>
                </c:pt>
                <c:pt idx="671">
                  <c:v>0.7863</c:v>
                </c:pt>
                <c:pt idx="672">
                  <c:v>1.0165</c:v>
                </c:pt>
                <c:pt idx="673">
                  <c:v>0.96889999999999998</c:v>
                </c:pt>
                <c:pt idx="674">
                  <c:v>0.89359999999999995</c:v>
                </c:pt>
                <c:pt idx="675">
                  <c:v>0.84760000000000002</c:v>
                </c:pt>
                <c:pt idx="676">
                  <c:v>0.81679999999999997</c:v>
                </c:pt>
                <c:pt idx="677">
                  <c:v>0.93340000000000001</c:v>
                </c:pt>
                <c:pt idx="678">
                  <c:v>1.0175000000000001</c:v>
                </c:pt>
                <c:pt idx="679">
                  <c:v>1.0824</c:v>
                </c:pt>
                <c:pt idx="680">
                  <c:v>1.0609</c:v>
                </c:pt>
                <c:pt idx="681">
                  <c:v>1.1303000000000001</c:v>
                </c:pt>
                <c:pt idx="682">
                  <c:v>1.0327999999999999</c:v>
                </c:pt>
                <c:pt idx="683">
                  <c:v>0.97660000000000002</c:v>
                </c:pt>
                <c:pt idx="684">
                  <c:v>0.95050000000000001</c:v>
                </c:pt>
                <c:pt idx="685">
                  <c:v>0.93779999999999997</c:v>
                </c:pt>
                <c:pt idx="686">
                  <c:v>0.92820000000000003</c:v>
                </c:pt>
                <c:pt idx="687">
                  <c:v>0.83450000000000002</c:v>
                </c:pt>
                <c:pt idx="688">
                  <c:v>0.84230000000000005</c:v>
                </c:pt>
                <c:pt idx="689">
                  <c:v>0.75819999999999999</c:v>
                </c:pt>
                <c:pt idx="690">
                  <c:v>0.77180000000000004</c:v>
                </c:pt>
                <c:pt idx="691">
                  <c:v>0.81430000000000002</c:v>
                </c:pt>
                <c:pt idx="692">
                  <c:v>0.82709999999999995</c:v>
                </c:pt>
                <c:pt idx="693">
                  <c:v>0.65890000000000004</c:v>
                </c:pt>
                <c:pt idx="694">
                  <c:v>0.75790000000000002</c:v>
                </c:pt>
                <c:pt idx="695">
                  <c:v>0.8044</c:v>
                </c:pt>
                <c:pt idx="696">
                  <c:v>0.83199999999999996</c:v>
                </c:pt>
                <c:pt idx="697">
                  <c:v>0.91659999999999997</c:v>
                </c:pt>
                <c:pt idx="698">
                  <c:v>0.86280000000000001</c:v>
                </c:pt>
                <c:pt idx="699">
                  <c:v>0.83489999999999998</c:v>
                </c:pt>
                <c:pt idx="700">
                  <c:v>0.80640000000000001</c:v>
                </c:pt>
                <c:pt idx="701">
                  <c:v>0.80069999999999997</c:v>
                </c:pt>
                <c:pt idx="702">
                  <c:v>0.48220000000000002</c:v>
                </c:pt>
                <c:pt idx="703">
                  <c:v>0.47</c:v>
                </c:pt>
                <c:pt idx="704">
                  <c:v>0.45329999999999998</c:v>
                </c:pt>
                <c:pt idx="705">
                  <c:v>0.43280000000000002</c:v>
                </c:pt>
                <c:pt idx="706">
                  <c:v>0.43209999999999998</c:v>
                </c:pt>
                <c:pt idx="707">
                  <c:v>0.47010000000000002</c:v>
                </c:pt>
                <c:pt idx="708">
                  <c:v>0.47360000000000002</c:v>
                </c:pt>
                <c:pt idx="709">
                  <c:v>0.47010000000000002</c:v>
                </c:pt>
                <c:pt idx="710">
                  <c:v>0.42970000000000003</c:v>
                </c:pt>
                <c:pt idx="711">
                  <c:v>0.4244</c:v>
                </c:pt>
                <c:pt idx="712">
                  <c:v>0.45829999999999999</c:v>
                </c:pt>
                <c:pt idx="713">
                  <c:v>0.45529999999999998</c:v>
                </c:pt>
                <c:pt idx="714">
                  <c:v>0.42449999999999999</c:v>
                </c:pt>
                <c:pt idx="715">
                  <c:v>0.54910000000000003</c:v>
                </c:pt>
                <c:pt idx="716">
                  <c:v>0.55349999999999999</c:v>
                </c:pt>
                <c:pt idx="717">
                  <c:v>0.54659999999999997</c:v>
                </c:pt>
                <c:pt idx="718">
                  <c:v>0.53220000000000001</c:v>
                </c:pt>
                <c:pt idx="719">
                  <c:v>0.58350000000000002</c:v>
                </c:pt>
                <c:pt idx="720">
                  <c:v>0.62280000000000002</c:v>
                </c:pt>
                <c:pt idx="721">
                  <c:v>0.6774</c:v>
                </c:pt>
                <c:pt idx="722">
                  <c:v>0.69740000000000002</c:v>
                </c:pt>
                <c:pt idx="723">
                  <c:v>0.75009999999999999</c:v>
                </c:pt>
                <c:pt idx="724">
                  <c:v>0.81830000000000003</c:v>
                </c:pt>
                <c:pt idx="725">
                  <c:v>0.80940000000000001</c:v>
                </c:pt>
                <c:pt idx="726">
                  <c:v>0.79610000000000003</c:v>
                </c:pt>
                <c:pt idx="727">
                  <c:v>0.75209999999999999</c:v>
                </c:pt>
                <c:pt idx="728">
                  <c:v>0.67279999999999995</c:v>
                </c:pt>
                <c:pt idx="729">
                  <c:v>0.63660000000000005</c:v>
                </c:pt>
                <c:pt idx="730">
                  <c:v>0.64459999999999995</c:v>
                </c:pt>
                <c:pt idx="731">
                  <c:v>0.64149999999999996</c:v>
                </c:pt>
                <c:pt idx="732">
                  <c:v>0.63859999999999995</c:v>
                </c:pt>
                <c:pt idx="733">
                  <c:v>0.64059999999999995</c:v>
                </c:pt>
                <c:pt idx="734">
                  <c:v>0.67759999999999998</c:v>
                </c:pt>
                <c:pt idx="735">
                  <c:v>0.67969999999999997</c:v>
                </c:pt>
                <c:pt idx="736">
                  <c:v>0.81089999999999995</c:v>
                </c:pt>
                <c:pt idx="737">
                  <c:v>0.81989999999999996</c:v>
                </c:pt>
                <c:pt idx="738">
                  <c:v>0.86639999999999995</c:v>
                </c:pt>
                <c:pt idx="739">
                  <c:v>0.91859999999999997</c:v>
                </c:pt>
                <c:pt idx="740">
                  <c:v>0.81079999999999997</c:v>
                </c:pt>
                <c:pt idx="741">
                  <c:v>0.75819999999999999</c:v>
                </c:pt>
                <c:pt idx="742">
                  <c:v>0.73429999999999995</c:v>
                </c:pt>
                <c:pt idx="743">
                  <c:v>0.7671</c:v>
                </c:pt>
                <c:pt idx="744">
                  <c:v>0.81889999999999996</c:v>
                </c:pt>
                <c:pt idx="745">
                  <c:v>0.74960000000000004</c:v>
                </c:pt>
                <c:pt idx="746">
                  <c:v>0.79959999999999998</c:v>
                </c:pt>
                <c:pt idx="747">
                  <c:v>0.84409999999999996</c:v>
                </c:pt>
                <c:pt idx="748">
                  <c:v>0.73160000000000003</c:v>
                </c:pt>
                <c:pt idx="749">
                  <c:v>0.66110000000000002</c:v>
                </c:pt>
                <c:pt idx="750">
                  <c:v>0.7208</c:v>
                </c:pt>
                <c:pt idx="751">
                  <c:v>0.68540000000000001</c:v>
                </c:pt>
                <c:pt idx="752">
                  <c:v>0.68720000000000003</c:v>
                </c:pt>
                <c:pt idx="753">
                  <c:v>0.68630000000000002</c:v>
                </c:pt>
                <c:pt idx="754">
                  <c:v>0.29339999999999999</c:v>
                </c:pt>
                <c:pt idx="755">
                  <c:v>0.2989</c:v>
                </c:pt>
                <c:pt idx="756">
                  <c:v>0.31140000000000001</c:v>
                </c:pt>
                <c:pt idx="757">
                  <c:v>0.30430000000000001</c:v>
                </c:pt>
                <c:pt idx="758">
                  <c:v>0.32040000000000002</c:v>
                </c:pt>
                <c:pt idx="759">
                  <c:v>0.30980000000000002</c:v>
                </c:pt>
                <c:pt idx="760">
                  <c:v>0.30499999999999999</c:v>
                </c:pt>
                <c:pt idx="761">
                  <c:v>0.30730000000000002</c:v>
                </c:pt>
                <c:pt idx="762">
                  <c:v>0.30669999999999997</c:v>
                </c:pt>
                <c:pt idx="763">
                  <c:v>0.29749999999999999</c:v>
                </c:pt>
                <c:pt idx="764">
                  <c:v>0.30570000000000003</c:v>
                </c:pt>
                <c:pt idx="765">
                  <c:v>0.31990000000000002</c:v>
                </c:pt>
                <c:pt idx="766">
                  <c:v>0.34620000000000001</c:v>
                </c:pt>
                <c:pt idx="767">
                  <c:v>0.56659999999999999</c:v>
                </c:pt>
                <c:pt idx="768">
                  <c:v>0.5494</c:v>
                </c:pt>
                <c:pt idx="769">
                  <c:v>0.53049999999999997</c:v>
                </c:pt>
                <c:pt idx="770">
                  <c:v>0.54249999999999998</c:v>
                </c:pt>
                <c:pt idx="771">
                  <c:v>0.50670000000000004</c:v>
                </c:pt>
                <c:pt idx="772">
                  <c:v>0.50319999999999998</c:v>
                </c:pt>
                <c:pt idx="773">
                  <c:v>0.55830000000000002</c:v>
                </c:pt>
                <c:pt idx="774">
                  <c:v>0.55120000000000002</c:v>
                </c:pt>
                <c:pt idx="775">
                  <c:v>0.58950000000000002</c:v>
                </c:pt>
                <c:pt idx="776">
                  <c:v>0.53720000000000001</c:v>
                </c:pt>
                <c:pt idx="777">
                  <c:v>0.49540000000000001</c:v>
                </c:pt>
                <c:pt idx="778">
                  <c:v>0.49440000000000001</c:v>
                </c:pt>
                <c:pt idx="779">
                  <c:v>0.45729999999999998</c:v>
                </c:pt>
                <c:pt idx="780">
                  <c:v>0.4143</c:v>
                </c:pt>
                <c:pt idx="781">
                  <c:v>0.47720000000000001</c:v>
                </c:pt>
                <c:pt idx="782">
                  <c:v>0.443</c:v>
                </c:pt>
                <c:pt idx="783">
                  <c:v>0.47570000000000001</c:v>
                </c:pt>
                <c:pt idx="784">
                  <c:v>0.54610000000000003</c:v>
                </c:pt>
                <c:pt idx="785">
                  <c:v>0.5252</c:v>
                </c:pt>
                <c:pt idx="786">
                  <c:v>0.54490000000000005</c:v>
                </c:pt>
                <c:pt idx="787">
                  <c:v>0.56789999999999996</c:v>
                </c:pt>
                <c:pt idx="788">
                  <c:v>0.61599999999999999</c:v>
                </c:pt>
                <c:pt idx="789">
                  <c:v>0.59450000000000003</c:v>
                </c:pt>
                <c:pt idx="790">
                  <c:v>0.67410000000000003</c:v>
                </c:pt>
                <c:pt idx="791">
                  <c:v>0.70050000000000001</c:v>
                </c:pt>
                <c:pt idx="792">
                  <c:v>0.69750000000000001</c:v>
                </c:pt>
                <c:pt idx="793">
                  <c:v>0.50160000000000005</c:v>
                </c:pt>
                <c:pt idx="794">
                  <c:v>0.53400000000000003</c:v>
                </c:pt>
                <c:pt idx="795">
                  <c:v>0.50609999999999999</c:v>
                </c:pt>
                <c:pt idx="796">
                  <c:v>0.51490000000000002</c:v>
                </c:pt>
                <c:pt idx="797">
                  <c:v>0.52229999999999999</c:v>
                </c:pt>
                <c:pt idx="798">
                  <c:v>0.5302</c:v>
                </c:pt>
                <c:pt idx="799">
                  <c:v>0.48880000000000001</c:v>
                </c:pt>
                <c:pt idx="800">
                  <c:v>0.49309999999999998</c:v>
                </c:pt>
                <c:pt idx="801">
                  <c:v>0.52290000000000003</c:v>
                </c:pt>
                <c:pt idx="802">
                  <c:v>0.53139999999999998</c:v>
                </c:pt>
                <c:pt idx="803">
                  <c:v>0.54210000000000003</c:v>
                </c:pt>
                <c:pt idx="804">
                  <c:v>0.50970000000000004</c:v>
                </c:pt>
                <c:pt idx="805">
                  <c:v>0.61219999999999997</c:v>
                </c:pt>
                <c:pt idx="806">
                  <c:v>0.17330000000000001</c:v>
                </c:pt>
                <c:pt idx="807">
                  <c:v>0.18990000000000001</c:v>
                </c:pt>
                <c:pt idx="808">
                  <c:v>0.22239999999999999</c:v>
                </c:pt>
                <c:pt idx="809">
                  <c:v>0.25280000000000002</c:v>
                </c:pt>
                <c:pt idx="810">
                  <c:v>0.24809999999999999</c:v>
                </c:pt>
                <c:pt idx="811">
                  <c:v>0.2324</c:v>
                </c:pt>
                <c:pt idx="812">
                  <c:v>0.23430000000000001</c:v>
                </c:pt>
                <c:pt idx="813">
                  <c:v>0.23230000000000001</c:v>
                </c:pt>
                <c:pt idx="814">
                  <c:v>0.2366</c:v>
                </c:pt>
                <c:pt idx="815">
                  <c:v>0.2273</c:v>
                </c:pt>
                <c:pt idx="816">
                  <c:v>0.2303</c:v>
                </c:pt>
                <c:pt idx="817">
                  <c:v>0.21410000000000001</c:v>
                </c:pt>
                <c:pt idx="818">
                  <c:v>0.2049</c:v>
                </c:pt>
                <c:pt idx="819">
                  <c:v>0.56140000000000001</c:v>
                </c:pt>
                <c:pt idx="820">
                  <c:v>0.57199999999999995</c:v>
                </c:pt>
                <c:pt idx="821">
                  <c:v>0.65049999999999997</c:v>
                </c:pt>
                <c:pt idx="822">
                  <c:v>0.63970000000000005</c:v>
                </c:pt>
                <c:pt idx="823">
                  <c:v>0.62849999999999995</c:v>
                </c:pt>
                <c:pt idx="824">
                  <c:v>0.63200000000000001</c:v>
                </c:pt>
                <c:pt idx="825">
                  <c:v>0.67259999999999998</c:v>
                </c:pt>
                <c:pt idx="826">
                  <c:v>0.68120000000000003</c:v>
                </c:pt>
                <c:pt idx="827">
                  <c:v>0.69820000000000004</c:v>
                </c:pt>
                <c:pt idx="828">
                  <c:v>0.7278</c:v>
                </c:pt>
                <c:pt idx="829">
                  <c:v>0.85580000000000001</c:v>
                </c:pt>
                <c:pt idx="830">
                  <c:v>0.99429999999999996</c:v>
                </c:pt>
                <c:pt idx="831">
                  <c:v>1.0488</c:v>
                </c:pt>
                <c:pt idx="832">
                  <c:v>0.99460000000000004</c:v>
                </c:pt>
                <c:pt idx="833">
                  <c:v>0.9395</c:v>
                </c:pt>
                <c:pt idx="834">
                  <c:v>1.0436000000000001</c:v>
                </c:pt>
                <c:pt idx="835">
                  <c:v>1.1255999999999999</c:v>
                </c:pt>
                <c:pt idx="836">
                  <c:v>1.1049</c:v>
                </c:pt>
                <c:pt idx="837">
                  <c:v>1.0097</c:v>
                </c:pt>
                <c:pt idx="838">
                  <c:v>1.0692999999999999</c:v>
                </c:pt>
                <c:pt idx="839">
                  <c:v>1.1741999999999999</c:v>
                </c:pt>
                <c:pt idx="840">
                  <c:v>1.3323</c:v>
                </c:pt>
                <c:pt idx="841">
                  <c:v>1.4233</c:v>
                </c:pt>
                <c:pt idx="842">
                  <c:v>1.1234</c:v>
                </c:pt>
                <c:pt idx="843">
                  <c:v>1.1837</c:v>
                </c:pt>
                <c:pt idx="844">
                  <c:v>1.1362000000000001</c:v>
                </c:pt>
                <c:pt idx="845">
                  <c:v>0.77370000000000005</c:v>
                </c:pt>
                <c:pt idx="846">
                  <c:v>0.85270000000000001</c:v>
                </c:pt>
                <c:pt idx="847">
                  <c:v>0.87119999999999997</c:v>
                </c:pt>
                <c:pt idx="848">
                  <c:v>0.92900000000000005</c:v>
                </c:pt>
                <c:pt idx="849">
                  <c:v>0.87670000000000003</c:v>
                </c:pt>
                <c:pt idx="850">
                  <c:v>0.92820000000000003</c:v>
                </c:pt>
                <c:pt idx="851">
                  <c:v>0.90429999999999999</c:v>
                </c:pt>
                <c:pt idx="852">
                  <c:v>0.91069999999999995</c:v>
                </c:pt>
                <c:pt idx="853">
                  <c:v>1.3389</c:v>
                </c:pt>
                <c:pt idx="854">
                  <c:v>1.3885000000000001</c:v>
                </c:pt>
                <c:pt idx="855">
                  <c:v>1.387</c:v>
                </c:pt>
                <c:pt idx="856">
                  <c:v>1.4217</c:v>
                </c:pt>
                <c:pt idx="857">
                  <c:v>1.5185</c:v>
                </c:pt>
                <c:pt idx="858">
                  <c:v>0.34420000000000001</c:v>
                </c:pt>
                <c:pt idx="859">
                  <c:v>0.38490000000000002</c:v>
                </c:pt>
                <c:pt idx="860">
                  <c:v>0.3931</c:v>
                </c:pt>
                <c:pt idx="861">
                  <c:v>0.47860000000000003</c:v>
                </c:pt>
                <c:pt idx="862">
                  <c:v>0.53320000000000001</c:v>
                </c:pt>
                <c:pt idx="863">
                  <c:v>0.57999999999999996</c:v>
                </c:pt>
                <c:pt idx="864">
                  <c:v>0.47299999999999998</c:v>
                </c:pt>
                <c:pt idx="865">
                  <c:v>0.45440000000000003</c:v>
                </c:pt>
                <c:pt idx="866">
                  <c:v>0.52600000000000002</c:v>
                </c:pt>
                <c:pt idx="867">
                  <c:v>0.54279999999999995</c:v>
                </c:pt>
                <c:pt idx="868">
                  <c:v>0.5383</c:v>
                </c:pt>
                <c:pt idx="869">
                  <c:v>0.60429999999999995</c:v>
                </c:pt>
                <c:pt idx="870">
                  <c:v>0.73219999999999996</c:v>
                </c:pt>
                <c:pt idx="871">
                  <c:v>0.88070000000000004</c:v>
                </c:pt>
                <c:pt idx="872">
                  <c:v>0.84719999999999995</c:v>
                </c:pt>
                <c:pt idx="873">
                  <c:v>0.85299999999999998</c:v>
                </c:pt>
                <c:pt idx="874">
                  <c:v>0.83840000000000003</c:v>
                </c:pt>
                <c:pt idx="875">
                  <c:v>0.87760000000000005</c:v>
                </c:pt>
                <c:pt idx="876">
                  <c:v>1.0720000000000001</c:v>
                </c:pt>
                <c:pt idx="877">
                  <c:v>1.0714999999999999</c:v>
                </c:pt>
                <c:pt idx="878">
                  <c:v>1.1755</c:v>
                </c:pt>
                <c:pt idx="879">
                  <c:v>1.1803999999999999</c:v>
                </c:pt>
                <c:pt idx="880">
                  <c:v>1.3632</c:v>
                </c:pt>
                <c:pt idx="881">
                  <c:v>1.2000999999999999</c:v>
                </c:pt>
                <c:pt idx="882">
                  <c:v>1.3247</c:v>
                </c:pt>
                <c:pt idx="883">
                  <c:v>1.32</c:v>
                </c:pt>
                <c:pt idx="884">
                  <c:v>1.3616999999999999</c:v>
                </c:pt>
                <c:pt idx="885">
                  <c:v>1.2782</c:v>
                </c:pt>
                <c:pt idx="886">
                  <c:v>1.3258000000000001</c:v>
                </c:pt>
                <c:pt idx="887">
                  <c:v>1.2582</c:v>
                </c:pt>
                <c:pt idx="888">
                  <c:v>1.2154</c:v>
                </c:pt>
                <c:pt idx="889">
                  <c:v>1.1317999999999999</c:v>
                </c:pt>
                <c:pt idx="890">
                  <c:v>1.2302999999999999</c:v>
                </c:pt>
                <c:pt idx="891">
                  <c:v>1.3567</c:v>
                </c:pt>
                <c:pt idx="892">
                  <c:v>1.2805</c:v>
                </c:pt>
                <c:pt idx="893">
                  <c:v>1.4142999999999999</c:v>
                </c:pt>
                <c:pt idx="894">
                  <c:v>1.4496</c:v>
                </c:pt>
                <c:pt idx="895">
                  <c:v>1.5704</c:v>
                </c:pt>
                <c:pt idx="896">
                  <c:v>1.6819</c:v>
                </c:pt>
                <c:pt idx="897">
                  <c:v>1.5184</c:v>
                </c:pt>
                <c:pt idx="898">
                  <c:v>1.3605</c:v>
                </c:pt>
                <c:pt idx="899">
                  <c:v>1.4060999999999999</c:v>
                </c:pt>
                <c:pt idx="900">
                  <c:v>1.4207000000000001</c:v>
                </c:pt>
                <c:pt idx="901">
                  <c:v>1.5071000000000001</c:v>
                </c:pt>
                <c:pt idx="902">
                  <c:v>1.4483999999999999</c:v>
                </c:pt>
                <c:pt idx="903">
                  <c:v>1.4990000000000001</c:v>
                </c:pt>
                <c:pt idx="904">
                  <c:v>1.4598</c:v>
                </c:pt>
                <c:pt idx="905">
                  <c:v>1.4663999999999999</c:v>
                </c:pt>
                <c:pt idx="906">
                  <c:v>1.5086999999999999</c:v>
                </c:pt>
                <c:pt idx="907">
                  <c:v>1.4973000000000001</c:v>
                </c:pt>
                <c:pt idx="908">
                  <c:v>1.6577999999999999</c:v>
                </c:pt>
                <c:pt idx="909">
                  <c:v>1.8532999999999999</c:v>
                </c:pt>
                <c:pt idx="910">
                  <c:v>1.9511000000000001</c:v>
                </c:pt>
                <c:pt idx="911">
                  <c:v>1.448</c:v>
                </c:pt>
                <c:pt idx="912">
                  <c:v>1.5232000000000001</c:v>
                </c:pt>
                <c:pt idx="913">
                  <c:v>1.3729</c:v>
                </c:pt>
                <c:pt idx="914">
                  <c:v>1.3533999999999999</c:v>
                </c:pt>
                <c:pt idx="915">
                  <c:v>1.3310999999999999</c:v>
                </c:pt>
                <c:pt idx="916">
                  <c:v>1.2559</c:v>
                </c:pt>
                <c:pt idx="917">
                  <c:v>1.2281</c:v>
                </c:pt>
                <c:pt idx="918">
                  <c:v>1.2224999999999999</c:v>
                </c:pt>
                <c:pt idx="919">
                  <c:v>1.1222000000000001</c:v>
                </c:pt>
                <c:pt idx="920">
                  <c:v>1.1529</c:v>
                </c:pt>
                <c:pt idx="921">
                  <c:v>1.1778999999999999</c:v>
                </c:pt>
                <c:pt idx="922">
                  <c:v>1.1891</c:v>
                </c:pt>
                <c:pt idx="923">
                  <c:v>1.1362000000000001</c:v>
                </c:pt>
                <c:pt idx="924">
                  <c:v>1.2017</c:v>
                </c:pt>
                <c:pt idx="925">
                  <c:v>1.4136</c:v>
                </c:pt>
                <c:pt idx="926">
                  <c:v>1.4169</c:v>
                </c:pt>
                <c:pt idx="927">
                  <c:v>1.4971000000000001</c:v>
                </c:pt>
                <c:pt idx="928">
                  <c:v>1.4035</c:v>
                </c:pt>
                <c:pt idx="929">
                  <c:v>1.3633999999999999</c:v>
                </c:pt>
                <c:pt idx="930">
                  <c:v>1.4537</c:v>
                </c:pt>
                <c:pt idx="931">
                  <c:v>1.4602999999999999</c:v>
                </c:pt>
                <c:pt idx="932">
                  <c:v>1.3533999999999999</c:v>
                </c:pt>
                <c:pt idx="933">
                  <c:v>1.2298</c:v>
                </c:pt>
                <c:pt idx="934">
                  <c:v>1.1856</c:v>
                </c:pt>
                <c:pt idx="935">
                  <c:v>1.1576</c:v>
                </c:pt>
                <c:pt idx="936">
                  <c:v>1.1513</c:v>
                </c:pt>
                <c:pt idx="937">
                  <c:v>1.1344000000000001</c:v>
                </c:pt>
                <c:pt idx="938">
                  <c:v>1.0987</c:v>
                </c:pt>
                <c:pt idx="939">
                  <c:v>1.1067</c:v>
                </c:pt>
                <c:pt idx="940">
                  <c:v>1.2151000000000001</c:v>
                </c:pt>
                <c:pt idx="941">
                  <c:v>1.2182999999999999</c:v>
                </c:pt>
                <c:pt idx="942">
                  <c:v>1.2596000000000001</c:v>
                </c:pt>
                <c:pt idx="943">
                  <c:v>1.2023999999999999</c:v>
                </c:pt>
                <c:pt idx="944">
                  <c:v>1.1665000000000001</c:v>
                </c:pt>
                <c:pt idx="945">
                  <c:v>1.0471999999999999</c:v>
                </c:pt>
                <c:pt idx="946">
                  <c:v>1.0901000000000001</c:v>
                </c:pt>
                <c:pt idx="947">
                  <c:v>0.85970000000000002</c:v>
                </c:pt>
                <c:pt idx="948">
                  <c:v>0.81020000000000003</c:v>
                </c:pt>
                <c:pt idx="949">
                  <c:v>0.88739999999999997</c:v>
                </c:pt>
                <c:pt idx="950">
                  <c:v>0.83660000000000001</c:v>
                </c:pt>
                <c:pt idx="951">
                  <c:v>0.9597</c:v>
                </c:pt>
                <c:pt idx="952">
                  <c:v>1.0507</c:v>
                </c:pt>
                <c:pt idx="953">
                  <c:v>1.1552</c:v>
                </c:pt>
                <c:pt idx="954">
                  <c:v>1.7403</c:v>
                </c:pt>
                <c:pt idx="955">
                  <c:v>1.6012</c:v>
                </c:pt>
                <c:pt idx="956">
                  <c:v>1.5960000000000001</c:v>
                </c:pt>
                <c:pt idx="957">
                  <c:v>1.4376</c:v>
                </c:pt>
                <c:pt idx="958">
                  <c:v>1.6803999999999999</c:v>
                </c:pt>
                <c:pt idx="959">
                  <c:v>1.714</c:v>
                </c:pt>
                <c:pt idx="960">
                  <c:v>1.7023999999999999</c:v>
                </c:pt>
                <c:pt idx="961">
                  <c:v>1.8059000000000001</c:v>
                </c:pt>
                <c:pt idx="962">
                  <c:v>1.8046</c:v>
                </c:pt>
                <c:pt idx="963">
                  <c:v>1.4041999999999999</c:v>
                </c:pt>
                <c:pt idx="964">
                  <c:v>1.4699</c:v>
                </c:pt>
                <c:pt idx="965">
                  <c:v>1.4052</c:v>
                </c:pt>
                <c:pt idx="966">
                  <c:v>1.4881</c:v>
                </c:pt>
                <c:pt idx="967">
                  <c:v>1.5528999999999999</c:v>
                </c:pt>
                <c:pt idx="968">
                  <c:v>1.4056</c:v>
                </c:pt>
                <c:pt idx="969">
                  <c:v>1.2899</c:v>
                </c:pt>
                <c:pt idx="970">
                  <c:v>1.3537999999999999</c:v>
                </c:pt>
                <c:pt idx="971">
                  <c:v>1.1440999999999999</c:v>
                </c:pt>
                <c:pt idx="972">
                  <c:v>1.0593999999999999</c:v>
                </c:pt>
                <c:pt idx="973">
                  <c:v>1.0026999999999999</c:v>
                </c:pt>
                <c:pt idx="974">
                  <c:v>1.0083</c:v>
                </c:pt>
                <c:pt idx="975">
                  <c:v>1.0547</c:v>
                </c:pt>
                <c:pt idx="976">
                  <c:v>1.2425999999999999</c:v>
                </c:pt>
                <c:pt idx="977">
                  <c:v>1.2650999999999999</c:v>
                </c:pt>
                <c:pt idx="978">
                  <c:v>1.2834000000000001</c:v>
                </c:pt>
                <c:pt idx="979">
                  <c:v>1.1921999999999999</c:v>
                </c:pt>
                <c:pt idx="980">
                  <c:v>1.1676</c:v>
                </c:pt>
                <c:pt idx="981">
                  <c:v>1.1654</c:v>
                </c:pt>
                <c:pt idx="982">
                  <c:v>1.1311</c:v>
                </c:pt>
                <c:pt idx="983">
                  <c:v>1.2181999999999999</c:v>
                </c:pt>
                <c:pt idx="984">
                  <c:v>1.4569000000000001</c:v>
                </c:pt>
                <c:pt idx="985">
                  <c:v>1.3924000000000001</c:v>
                </c:pt>
                <c:pt idx="986">
                  <c:v>1.6085</c:v>
                </c:pt>
                <c:pt idx="987">
                  <c:v>1.5911</c:v>
                </c:pt>
                <c:pt idx="988">
                  <c:v>1.5325</c:v>
                </c:pt>
                <c:pt idx="989">
                  <c:v>1.4679</c:v>
                </c:pt>
                <c:pt idx="990">
                  <c:v>1.5041</c:v>
                </c:pt>
                <c:pt idx="991">
                  <c:v>1.4420999999999999</c:v>
                </c:pt>
                <c:pt idx="992">
                  <c:v>1.4542999999999999</c:v>
                </c:pt>
                <c:pt idx="993">
                  <c:v>1.4705999999999999</c:v>
                </c:pt>
                <c:pt idx="994">
                  <c:v>1.3486</c:v>
                </c:pt>
                <c:pt idx="995">
                  <c:v>1.2439</c:v>
                </c:pt>
                <c:pt idx="996">
                  <c:v>1.1839999999999999</c:v>
                </c:pt>
                <c:pt idx="997">
                  <c:v>1.246</c:v>
                </c:pt>
                <c:pt idx="998">
                  <c:v>1.2683</c:v>
                </c:pt>
                <c:pt idx="999">
                  <c:v>1.2622</c:v>
                </c:pt>
                <c:pt idx="1000">
                  <c:v>1.2256</c:v>
                </c:pt>
                <c:pt idx="1001">
                  <c:v>1.1291</c:v>
                </c:pt>
                <c:pt idx="1002">
                  <c:v>1.0670999999999999</c:v>
                </c:pt>
                <c:pt idx="1003">
                  <c:v>1.0609999999999999</c:v>
                </c:pt>
              </c:numCache>
            </c:numRef>
          </c:val>
          <c:smooth val="0"/>
          <c:extLst>
            <c:ext xmlns:c16="http://schemas.microsoft.com/office/drawing/2014/chart" uri="{C3380CC4-5D6E-409C-BE32-E72D297353CC}">
              <c16:uniqueId val="{00000001-2E14-4DF2-997E-BC83B74E0082}"/>
            </c:ext>
          </c:extLst>
        </c:ser>
        <c:dLbls>
          <c:showLegendKey val="0"/>
          <c:showVal val="0"/>
          <c:showCatName val="0"/>
          <c:showSerName val="0"/>
          <c:showPercent val="0"/>
          <c:showBubbleSize val="0"/>
        </c:dLbls>
        <c:smooth val="0"/>
        <c:axId val="770466176"/>
        <c:axId val="770468096"/>
      </c:lineChart>
      <c:dateAx>
        <c:axId val="770466176"/>
        <c:scaling>
          <c:orientation val="minMax"/>
        </c:scaling>
        <c:delete val="0"/>
        <c:axPos val="b"/>
        <c:numFmt formatCode="m/d/yyyy" sourceLinked="1"/>
        <c:majorTickMark val="out"/>
        <c:minorTickMark val="none"/>
        <c:tickLblPos val="nextTo"/>
        <c:crossAx val="770468096"/>
        <c:crosses val="autoZero"/>
        <c:auto val="1"/>
        <c:lblOffset val="100"/>
        <c:baseTimeUnit val="days"/>
      </c:dateAx>
      <c:valAx>
        <c:axId val="770468096"/>
        <c:scaling>
          <c:orientation val="minMax"/>
        </c:scaling>
        <c:delete val="0"/>
        <c:axPos val="l"/>
        <c:majorGridlines/>
        <c:numFmt formatCode="General" sourceLinked="1"/>
        <c:majorTickMark val="out"/>
        <c:minorTickMark val="none"/>
        <c:tickLblPos val="nextTo"/>
        <c:crossAx val="770466176"/>
        <c:crosses val="autoZero"/>
        <c:crossBetween val="between"/>
      </c:valAx>
    </c:plotArea>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BMA/BBAR</a:t>
            </a:r>
          </a:p>
        </c:rich>
      </c:tx>
      <c:overlay val="0"/>
    </c:title>
    <c:autoTitleDeleted val="0"/>
    <c:plotArea>
      <c:layout/>
      <c:lineChart>
        <c:grouping val="standard"/>
        <c:varyColors val="0"/>
        <c:ser>
          <c:idx val="0"/>
          <c:order val="0"/>
          <c:spPr>
            <a:ln w="12700"/>
          </c:spPr>
          <c:marker>
            <c:symbol val="none"/>
          </c:marker>
          <c:trendline>
            <c:spPr>
              <a:ln>
                <a:solidFill>
                  <a:srgbClr val="FF0000"/>
                </a:solidFill>
              </a:ln>
            </c:spPr>
            <c:trendlineType val="movingAvg"/>
            <c:period val="52"/>
            <c:dispRSqr val="0"/>
            <c:dispEq val="0"/>
          </c:trendline>
          <c:trendline>
            <c:trendlineType val="linear"/>
            <c:dispRSqr val="0"/>
            <c:dispEq val="0"/>
          </c:trendline>
          <c:cat>
            <c:numRef>
              <c:f>PBV!$A$78:$A$10735</c:f>
              <c:numCache>
                <c:formatCode>m/d/yyyy</c:formatCode>
                <c:ptCount val="10658"/>
                <c:pt idx="0">
                  <c:v>37708</c:v>
                </c:pt>
                <c:pt idx="1">
                  <c:v>37715</c:v>
                </c:pt>
                <c:pt idx="2">
                  <c:v>37722</c:v>
                </c:pt>
                <c:pt idx="3">
                  <c:v>37729</c:v>
                </c:pt>
                <c:pt idx="4">
                  <c:v>37736</c:v>
                </c:pt>
                <c:pt idx="5">
                  <c:v>37743</c:v>
                </c:pt>
                <c:pt idx="6">
                  <c:v>37750</c:v>
                </c:pt>
                <c:pt idx="7">
                  <c:v>37757</c:v>
                </c:pt>
                <c:pt idx="8">
                  <c:v>37764</c:v>
                </c:pt>
                <c:pt idx="9">
                  <c:v>37771</c:v>
                </c:pt>
                <c:pt idx="10">
                  <c:v>37778</c:v>
                </c:pt>
                <c:pt idx="11">
                  <c:v>37785</c:v>
                </c:pt>
                <c:pt idx="12">
                  <c:v>37792</c:v>
                </c:pt>
                <c:pt idx="13">
                  <c:v>37799</c:v>
                </c:pt>
                <c:pt idx="14">
                  <c:v>37806</c:v>
                </c:pt>
                <c:pt idx="15">
                  <c:v>37813</c:v>
                </c:pt>
                <c:pt idx="16">
                  <c:v>37820</c:v>
                </c:pt>
                <c:pt idx="17">
                  <c:v>37827</c:v>
                </c:pt>
                <c:pt idx="18">
                  <c:v>37834</c:v>
                </c:pt>
                <c:pt idx="19">
                  <c:v>37841</c:v>
                </c:pt>
                <c:pt idx="20">
                  <c:v>37848</c:v>
                </c:pt>
                <c:pt idx="21">
                  <c:v>37855</c:v>
                </c:pt>
                <c:pt idx="22">
                  <c:v>37862</c:v>
                </c:pt>
                <c:pt idx="23">
                  <c:v>37869</c:v>
                </c:pt>
                <c:pt idx="24">
                  <c:v>37876</c:v>
                </c:pt>
                <c:pt idx="25">
                  <c:v>37883</c:v>
                </c:pt>
                <c:pt idx="26">
                  <c:v>37890</c:v>
                </c:pt>
                <c:pt idx="27">
                  <c:v>37897</c:v>
                </c:pt>
                <c:pt idx="28">
                  <c:v>37904</c:v>
                </c:pt>
                <c:pt idx="29">
                  <c:v>37911</c:v>
                </c:pt>
                <c:pt idx="30">
                  <c:v>37918</c:v>
                </c:pt>
                <c:pt idx="31">
                  <c:v>37925</c:v>
                </c:pt>
                <c:pt idx="32">
                  <c:v>37932</c:v>
                </c:pt>
                <c:pt idx="33">
                  <c:v>37939</c:v>
                </c:pt>
                <c:pt idx="34">
                  <c:v>37946</c:v>
                </c:pt>
                <c:pt idx="35">
                  <c:v>37953</c:v>
                </c:pt>
                <c:pt idx="36">
                  <c:v>37960</c:v>
                </c:pt>
                <c:pt idx="37">
                  <c:v>37967</c:v>
                </c:pt>
                <c:pt idx="38">
                  <c:v>37974</c:v>
                </c:pt>
                <c:pt idx="39">
                  <c:v>37981</c:v>
                </c:pt>
                <c:pt idx="40">
                  <c:v>37988</c:v>
                </c:pt>
                <c:pt idx="41">
                  <c:v>37995</c:v>
                </c:pt>
                <c:pt idx="42">
                  <c:v>38002</c:v>
                </c:pt>
                <c:pt idx="43">
                  <c:v>38009</c:v>
                </c:pt>
                <c:pt idx="44">
                  <c:v>38016</c:v>
                </c:pt>
                <c:pt idx="45">
                  <c:v>38023</c:v>
                </c:pt>
                <c:pt idx="46">
                  <c:v>38030</c:v>
                </c:pt>
                <c:pt idx="47">
                  <c:v>38037</c:v>
                </c:pt>
                <c:pt idx="48">
                  <c:v>38044</c:v>
                </c:pt>
                <c:pt idx="49">
                  <c:v>38051</c:v>
                </c:pt>
                <c:pt idx="50">
                  <c:v>38058</c:v>
                </c:pt>
                <c:pt idx="51">
                  <c:v>38065</c:v>
                </c:pt>
                <c:pt idx="52">
                  <c:v>38072</c:v>
                </c:pt>
                <c:pt idx="53">
                  <c:v>38079</c:v>
                </c:pt>
                <c:pt idx="54">
                  <c:v>38086</c:v>
                </c:pt>
                <c:pt idx="55">
                  <c:v>38093</c:v>
                </c:pt>
                <c:pt idx="56">
                  <c:v>38100</c:v>
                </c:pt>
                <c:pt idx="57">
                  <c:v>38107</c:v>
                </c:pt>
                <c:pt idx="58">
                  <c:v>38114</c:v>
                </c:pt>
                <c:pt idx="59">
                  <c:v>38121</c:v>
                </c:pt>
                <c:pt idx="60">
                  <c:v>38128</c:v>
                </c:pt>
                <c:pt idx="61">
                  <c:v>38135</c:v>
                </c:pt>
                <c:pt idx="62">
                  <c:v>38142</c:v>
                </c:pt>
                <c:pt idx="63">
                  <c:v>38149</c:v>
                </c:pt>
                <c:pt idx="64">
                  <c:v>38156</c:v>
                </c:pt>
                <c:pt idx="65">
                  <c:v>38163</c:v>
                </c:pt>
                <c:pt idx="66">
                  <c:v>38170</c:v>
                </c:pt>
                <c:pt idx="67">
                  <c:v>38177</c:v>
                </c:pt>
                <c:pt idx="68">
                  <c:v>38184</c:v>
                </c:pt>
                <c:pt idx="69">
                  <c:v>38191</c:v>
                </c:pt>
                <c:pt idx="70">
                  <c:v>38198</c:v>
                </c:pt>
                <c:pt idx="71">
                  <c:v>38205</c:v>
                </c:pt>
                <c:pt idx="72">
                  <c:v>38212</c:v>
                </c:pt>
                <c:pt idx="73">
                  <c:v>38219</c:v>
                </c:pt>
                <c:pt idx="74">
                  <c:v>38226</c:v>
                </c:pt>
                <c:pt idx="75">
                  <c:v>38233</c:v>
                </c:pt>
                <c:pt idx="76">
                  <c:v>38240</c:v>
                </c:pt>
                <c:pt idx="77">
                  <c:v>38247</c:v>
                </c:pt>
                <c:pt idx="78">
                  <c:v>38254</c:v>
                </c:pt>
                <c:pt idx="79">
                  <c:v>38261</c:v>
                </c:pt>
                <c:pt idx="80">
                  <c:v>38268</c:v>
                </c:pt>
                <c:pt idx="81">
                  <c:v>38275</c:v>
                </c:pt>
                <c:pt idx="82">
                  <c:v>38282</c:v>
                </c:pt>
                <c:pt idx="83">
                  <c:v>38289</c:v>
                </c:pt>
                <c:pt idx="84">
                  <c:v>38296</c:v>
                </c:pt>
                <c:pt idx="85">
                  <c:v>38303</c:v>
                </c:pt>
                <c:pt idx="86">
                  <c:v>38310</c:v>
                </c:pt>
                <c:pt idx="87">
                  <c:v>38317</c:v>
                </c:pt>
                <c:pt idx="88">
                  <c:v>38324</c:v>
                </c:pt>
                <c:pt idx="89">
                  <c:v>38331</c:v>
                </c:pt>
                <c:pt idx="90">
                  <c:v>38338</c:v>
                </c:pt>
                <c:pt idx="91">
                  <c:v>38345</c:v>
                </c:pt>
                <c:pt idx="92">
                  <c:v>38352</c:v>
                </c:pt>
                <c:pt idx="93">
                  <c:v>38359</c:v>
                </c:pt>
                <c:pt idx="94">
                  <c:v>38366</c:v>
                </c:pt>
                <c:pt idx="95">
                  <c:v>38373</c:v>
                </c:pt>
                <c:pt idx="96">
                  <c:v>38380</c:v>
                </c:pt>
                <c:pt idx="97">
                  <c:v>38387</c:v>
                </c:pt>
                <c:pt idx="98">
                  <c:v>38394</c:v>
                </c:pt>
                <c:pt idx="99">
                  <c:v>38401</c:v>
                </c:pt>
                <c:pt idx="100">
                  <c:v>38408</c:v>
                </c:pt>
                <c:pt idx="101">
                  <c:v>38415</c:v>
                </c:pt>
                <c:pt idx="102">
                  <c:v>38422</c:v>
                </c:pt>
                <c:pt idx="103">
                  <c:v>38429</c:v>
                </c:pt>
                <c:pt idx="104">
                  <c:v>38436</c:v>
                </c:pt>
                <c:pt idx="105">
                  <c:v>38443</c:v>
                </c:pt>
                <c:pt idx="106">
                  <c:v>38450</c:v>
                </c:pt>
                <c:pt idx="107">
                  <c:v>38457</c:v>
                </c:pt>
                <c:pt idx="108">
                  <c:v>38464</c:v>
                </c:pt>
                <c:pt idx="109">
                  <c:v>38471</c:v>
                </c:pt>
                <c:pt idx="110">
                  <c:v>38478</c:v>
                </c:pt>
                <c:pt idx="111">
                  <c:v>38485</c:v>
                </c:pt>
                <c:pt idx="112">
                  <c:v>38492</c:v>
                </c:pt>
                <c:pt idx="113">
                  <c:v>38499</c:v>
                </c:pt>
                <c:pt idx="114">
                  <c:v>38506</c:v>
                </c:pt>
                <c:pt idx="115">
                  <c:v>38513</c:v>
                </c:pt>
                <c:pt idx="116">
                  <c:v>38520</c:v>
                </c:pt>
                <c:pt idx="117">
                  <c:v>38527</c:v>
                </c:pt>
                <c:pt idx="118">
                  <c:v>38534</c:v>
                </c:pt>
                <c:pt idx="119">
                  <c:v>38541</c:v>
                </c:pt>
                <c:pt idx="120">
                  <c:v>38548</c:v>
                </c:pt>
                <c:pt idx="121">
                  <c:v>38555</c:v>
                </c:pt>
                <c:pt idx="122">
                  <c:v>38562</c:v>
                </c:pt>
                <c:pt idx="123">
                  <c:v>38569</c:v>
                </c:pt>
                <c:pt idx="124">
                  <c:v>38576</c:v>
                </c:pt>
                <c:pt idx="125">
                  <c:v>38583</c:v>
                </c:pt>
                <c:pt idx="126">
                  <c:v>38590</c:v>
                </c:pt>
                <c:pt idx="127">
                  <c:v>38597</c:v>
                </c:pt>
                <c:pt idx="128">
                  <c:v>38604</c:v>
                </c:pt>
                <c:pt idx="129">
                  <c:v>38611</c:v>
                </c:pt>
                <c:pt idx="130">
                  <c:v>38618</c:v>
                </c:pt>
                <c:pt idx="131">
                  <c:v>38625</c:v>
                </c:pt>
                <c:pt idx="132">
                  <c:v>38632</c:v>
                </c:pt>
                <c:pt idx="133">
                  <c:v>38639</c:v>
                </c:pt>
                <c:pt idx="134">
                  <c:v>38646</c:v>
                </c:pt>
                <c:pt idx="135">
                  <c:v>38653</c:v>
                </c:pt>
                <c:pt idx="136">
                  <c:v>38660</c:v>
                </c:pt>
                <c:pt idx="137">
                  <c:v>38667</c:v>
                </c:pt>
                <c:pt idx="138">
                  <c:v>38674</c:v>
                </c:pt>
                <c:pt idx="139">
                  <c:v>38681</c:v>
                </c:pt>
                <c:pt idx="140">
                  <c:v>38688</c:v>
                </c:pt>
                <c:pt idx="141">
                  <c:v>38695</c:v>
                </c:pt>
                <c:pt idx="142">
                  <c:v>38702</c:v>
                </c:pt>
                <c:pt idx="143">
                  <c:v>38709</c:v>
                </c:pt>
                <c:pt idx="144">
                  <c:v>38716</c:v>
                </c:pt>
                <c:pt idx="145">
                  <c:v>38723</c:v>
                </c:pt>
                <c:pt idx="146">
                  <c:v>38730</c:v>
                </c:pt>
                <c:pt idx="147">
                  <c:v>38737</c:v>
                </c:pt>
                <c:pt idx="148">
                  <c:v>38744</c:v>
                </c:pt>
                <c:pt idx="149">
                  <c:v>38751</c:v>
                </c:pt>
                <c:pt idx="150">
                  <c:v>38758</c:v>
                </c:pt>
                <c:pt idx="151">
                  <c:v>38765</c:v>
                </c:pt>
                <c:pt idx="152">
                  <c:v>38772</c:v>
                </c:pt>
                <c:pt idx="153">
                  <c:v>38779</c:v>
                </c:pt>
                <c:pt idx="154">
                  <c:v>38786</c:v>
                </c:pt>
                <c:pt idx="155">
                  <c:v>38793</c:v>
                </c:pt>
                <c:pt idx="156">
                  <c:v>38800</c:v>
                </c:pt>
                <c:pt idx="157">
                  <c:v>38807</c:v>
                </c:pt>
                <c:pt idx="158">
                  <c:v>38814</c:v>
                </c:pt>
                <c:pt idx="159">
                  <c:v>38821</c:v>
                </c:pt>
                <c:pt idx="160">
                  <c:v>38828</c:v>
                </c:pt>
                <c:pt idx="161">
                  <c:v>38835</c:v>
                </c:pt>
                <c:pt idx="162">
                  <c:v>38842</c:v>
                </c:pt>
                <c:pt idx="163">
                  <c:v>38849</c:v>
                </c:pt>
                <c:pt idx="164">
                  <c:v>38856</c:v>
                </c:pt>
                <c:pt idx="165">
                  <c:v>38863</c:v>
                </c:pt>
                <c:pt idx="166">
                  <c:v>38870</c:v>
                </c:pt>
                <c:pt idx="167">
                  <c:v>38877</c:v>
                </c:pt>
                <c:pt idx="168">
                  <c:v>38884</c:v>
                </c:pt>
                <c:pt idx="169">
                  <c:v>38891</c:v>
                </c:pt>
                <c:pt idx="170">
                  <c:v>38898</c:v>
                </c:pt>
                <c:pt idx="171">
                  <c:v>38905</c:v>
                </c:pt>
                <c:pt idx="172">
                  <c:v>38912</c:v>
                </c:pt>
                <c:pt idx="173">
                  <c:v>38919</c:v>
                </c:pt>
                <c:pt idx="174">
                  <c:v>38926</c:v>
                </c:pt>
                <c:pt idx="175">
                  <c:v>38933</c:v>
                </c:pt>
                <c:pt idx="176">
                  <c:v>38940</c:v>
                </c:pt>
                <c:pt idx="177">
                  <c:v>38947</c:v>
                </c:pt>
                <c:pt idx="178">
                  <c:v>38954</c:v>
                </c:pt>
                <c:pt idx="179">
                  <c:v>38961</c:v>
                </c:pt>
                <c:pt idx="180">
                  <c:v>38968</c:v>
                </c:pt>
                <c:pt idx="181">
                  <c:v>38975</c:v>
                </c:pt>
                <c:pt idx="182">
                  <c:v>38982</c:v>
                </c:pt>
                <c:pt idx="183">
                  <c:v>38989</c:v>
                </c:pt>
                <c:pt idx="184">
                  <c:v>38996</c:v>
                </c:pt>
                <c:pt idx="185">
                  <c:v>39003</c:v>
                </c:pt>
                <c:pt idx="186">
                  <c:v>39010</c:v>
                </c:pt>
                <c:pt idx="187">
                  <c:v>39017</c:v>
                </c:pt>
                <c:pt idx="188">
                  <c:v>39024</c:v>
                </c:pt>
                <c:pt idx="189">
                  <c:v>39031</c:v>
                </c:pt>
                <c:pt idx="190">
                  <c:v>39038</c:v>
                </c:pt>
                <c:pt idx="191">
                  <c:v>39045</c:v>
                </c:pt>
                <c:pt idx="192">
                  <c:v>39052</c:v>
                </c:pt>
                <c:pt idx="193">
                  <c:v>39059</c:v>
                </c:pt>
                <c:pt idx="194">
                  <c:v>39066</c:v>
                </c:pt>
                <c:pt idx="195">
                  <c:v>39073</c:v>
                </c:pt>
                <c:pt idx="196">
                  <c:v>39080</c:v>
                </c:pt>
                <c:pt idx="197">
                  <c:v>39087</c:v>
                </c:pt>
                <c:pt idx="198">
                  <c:v>39094</c:v>
                </c:pt>
                <c:pt idx="199">
                  <c:v>39101</c:v>
                </c:pt>
                <c:pt idx="200">
                  <c:v>39108</c:v>
                </c:pt>
                <c:pt idx="201">
                  <c:v>39115</c:v>
                </c:pt>
                <c:pt idx="202">
                  <c:v>39122</c:v>
                </c:pt>
                <c:pt idx="203">
                  <c:v>39129</c:v>
                </c:pt>
                <c:pt idx="204">
                  <c:v>39136</c:v>
                </c:pt>
                <c:pt idx="205">
                  <c:v>39143</c:v>
                </c:pt>
                <c:pt idx="206">
                  <c:v>39150</c:v>
                </c:pt>
                <c:pt idx="207">
                  <c:v>39157</c:v>
                </c:pt>
                <c:pt idx="208">
                  <c:v>39164</c:v>
                </c:pt>
                <c:pt idx="209">
                  <c:v>39171</c:v>
                </c:pt>
                <c:pt idx="210">
                  <c:v>39178</c:v>
                </c:pt>
                <c:pt idx="211">
                  <c:v>39185</c:v>
                </c:pt>
                <c:pt idx="212">
                  <c:v>39192</c:v>
                </c:pt>
                <c:pt idx="213">
                  <c:v>39199</c:v>
                </c:pt>
                <c:pt idx="214">
                  <c:v>39206</c:v>
                </c:pt>
                <c:pt idx="215">
                  <c:v>39213</c:v>
                </c:pt>
                <c:pt idx="216">
                  <c:v>39220</c:v>
                </c:pt>
                <c:pt idx="217">
                  <c:v>39227</c:v>
                </c:pt>
                <c:pt idx="218">
                  <c:v>39234</c:v>
                </c:pt>
                <c:pt idx="219">
                  <c:v>39241</c:v>
                </c:pt>
                <c:pt idx="220">
                  <c:v>39248</c:v>
                </c:pt>
                <c:pt idx="221">
                  <c:v>39255</c:v>
                </c:pt>
                <c:pt idx="222">
                  <c:v>39262</c:v>
                </c:pt>
                <c:pt idx="223">
                  <c:v>39269</c:v>
                </c:pt>
                <c:pt idx="224">
                  <c:v>39276</c:v>
                </c:pt>
                <c:pt idx="225">
                  <c:v>39283</c:v>
                </c:pt>
                <c:pt idx="226">
                  <c:v>39290</c:v>
                </c:pt>
                <c:pt idx="227">
                  <c:v>39297</c:v>
                </c:pt>
                <c:pt idx="228">
                  <c:v>39304</c:v>
                </c:pt>
                <c:pt idx="229">
                  <c:v>39311</c:v>
                </c:pt>
                <c:pt idx="230">
                  <c:v>39318</c:v>
                </c:pt>
                <c:pt idx="231">
                  <c:v>39325</c:v>
                </c:pt>
                <c:pt idx="232">
                  <c:v>39332</c:v>
                </c:pt>
                <c:pt idx="233">
                  <c:v>39339</c:v>
                </c:pt>
                <c:pt idx="234">
                  <c:v>39346</c:v>
                </c:pt>
                <c:pt idx="235">
                  <c:v>39353</c:v>
                </c:pt>
                <c:pt idx="236">
                  <c:v>39360</c:v>
                </c:pt>
                <c:pt idx="237">
                  <c:v>39367</c:v>
                </c:pt>
                <c:pt idx="238">
                  <c:v>39374</c:v>
                </c:pt>
                <c:pt idx="239">
                  <c:v>39381</c:v>
                </c:pt>
                <c:pt idx="240">
                  <c:v>39388</c:v>
                </c:pt>
                <c:pt idx="241">
                  <c:v>39395</c:v>
                </c:pt>
                <c:pt idx="242">
                  <c:v>39402</c:v>
                </c:pt>
                <c:pt idx="243">
                  <c:v>39409</c:v>
                </c:pt>
                <c:pt idx="244">
                  <c:v>39416</c:v>
                </c:pt>
                <c:pt idx="245">
                  <c:v>39423</c:v>
                </c:pt>
                <c:pt idx="246">
                  <c:v>39430</c:v>
                </c:pt>
                <c:pt idx="247">
                  <c:v>39437</c:v>
                </c:pt>
                <c:pt idx="248">
                  <c:v>39444</c:v>
                </c:pt>
                <c:pt idx="249">
                  <c:v>39451</c:v>
                </c:pt>
                <c:pt idx="250">
                  <c:v>39458</c:v>
                </c:pt>
                <c:pt idx="251">
                  <c:v>39465</c:v>
                </c:pt>
                <c:pt idx="252">
                  <c:v>39472</c:v>
                </c:pt>
                <c:pt idx="253">
                  <c:v>39479</c:v>
                </c:pt>
                <c:pt idx="254">
                  <c:v>39486</c:v>
                </c:pt>
                <c:pt idx="255">
                  <c:v>39493</c:v>
                </c:pt>
                <c:pt idx="256">
                  <c:v>39500</c:v>
                </c:pt>
                <c:pt idx="257">
                  <c:v>39507</c:v>
                </c:pt>
                <c:pt idx="258">
                  <c:v>39514</c:v>
                </c:pt>
                <c:pt idx="259">
                  <c:v>39521</c:v>
                </c:pt>
                <c:pt idx="260">
                  <c:v>39528</c:v>
                </c:pt>
                <c:pt idx="261">
                  <c:v>39535</c:v>
                </c:pt>
                <c:pt idx="262">
                  <c:v>39542</c:v>
                </c:pt>
                <c:pt idx="263">
                  <c:v>39549</c:v>
                </c:pt>
                <c:pt idx="264">
                  <c:v>39556</c:v>
                </c:pt>
                <c:pt idx="265">
                  <c:v>39563</c:v>
                </c:pt>
                <c:pt idx="266">
                  <c:v>39570</c:v>
                </c:pt>
                <c:pt idx="267">
                  <c:v>39577</c:v>
                </c:pt>
                <c:pt idx="268">
                  <c:v>39584</c:v>
                </c:pt>
                <c:pt idx="269">
                  <c:v>39591</c:v>
                </c:pt>
                <c:pt idx="270">
                  <c:v>39598</c:v>
                </c:pt>
                <c:pt idx="271">
                  <c:v>39605</c:v>
                </c:pt>
                <c:pt idx="272">
                  <c:v>39612</c:v>
                </c:pt>
                <c:pt idx="273">
                  <c:v>39619</c:v>
                </c:pt>
                <c:pt idx="274">
                  <c:v>39626</c:v>
                </c:pt>
                <c:pt idx="275">
                  <c:v>39633</c:v>
                </c:pt>
                <c:pt idx="276">
                  <c:v>39640</c:v>
                </c:pt>
                <c:pt idx="277">
                  <c:v>39647</c:v>
                </c:pt>
                <c:pt idx="278">
                  <c:v>39654</c:v>
                </c:pt>
                <c:pt idx="279">
                  <c:v>39661</c:v>
                </c:pt>
                <c:pt idx="280">
                  <c:v>39668</c:v>
                </c:pt>
                <c:pt idx="281">
                  <c:v>39675</c:v>
                </c:pt>
                <c:pt idx="282">
                  <c:v>39682</c:v>
                </c:pt>
                <c:pt idx="283">
                  <c:v>39689</c:v>
                </c:pt>
                <c:pt idx="284">
                  <c:v>39696</c:v>
                </c:pt>
                <c:pt idx="285">
                  <c:v>39703</c:v>
                </c:pt>
                <c:pt idx="286">
                  <c:v>39710</c:v>
                </c:pt>
                <c:pt idx="287">
                  <c:v>39717</c:v>
                </c:pt>
                <c:pt idx="288">
                  <c:v>39724</c:v>
                </c:pt>
                <c:pt idx="289">
                  <c:v>39731</c:v>
                </c:pt>
                <c:pt idx="290">
                  <c:v>39738</c:v>
                </c:pt>
                <c:pt idx="291">
                  <c:v>39745</c:v>
                </c:pt>
                <c:pt idx="292">
                  <c:v>39752</c:v>
                </c:pt>
                <c:pt idx="293">
                  <c:v>39759</c:v>
                </c:pt>
                <c:pt idx="294">
                  <c:v>39766</c:v>
                </c:pt>
                <c:pt idx="295">
                  <c:v>39773</c:v>
                </c:pt>
                <c:pt idx="296">
                  <c:v>39780</c:v>
                </c:pt>
                <c:pt idx="297">
                  <c:v>39787</c:v>
                </c:pt>
                <c:pt idx="298">
                  <c:v>39794</c:v>
                </c:pt>
                <c:pt idx="299">
                  <c:v>39801</c:v>
                </c:pt>
                <c:pt idx="300">
                  <c:v>39808</c:v>
                </c:pt>
                <c:pt idx="301">
                  <c:v>39815</c:v>
                </c:pt>
                <c:pt idx="302">
                  <c:v>39822</c:v>
                </c:pt>
                <c:pt idx="303">
                  <c:v>39829</c:v>
                </c:pt>
                <c:pt idx="304">
                  <c:v>39836</c:v>
                </c:pt>
                <c:pt idx="305">
                  <c:v>39843</c:v>
                </c:pt>
                <c:pt idx="306">
                  <c:v>39850</c:v>
                </c:pt>
                <c:pt idx="307">
                  <c:v>39857</c:v>
                </c:pt>
                <c:pt idx="308">
                  <c:v>39864</c:v>
                </c:pt>
                <c:pt idx="309">
                  <c:v>39871</c:v>
                </c:pt>
                <c:pt idx="310">
                  <c:v>39878</c:v>
                </c:pt>
                <c:pt idx="311">
                  <c:v>39885</c:v>
                </c:pt>
                <c:pt idx="312">
                  <c:v>39892</c:v>
                </c:pt>
                <c:pt idx="313">
                  <c:v>39899</c:v>
                </c:pt>
                <c:pt idx="314">
                  <c:v>39906</c:v>
                </c:pt>
                <c:pt idx="315">
                  <c:v>39913</c:v>
                </c:pt>
                <c:pt idx="316">
                  <c:v>39920</c:v>
                </c:pt>
                <c:pt idx="317">
                  <c:v>39927</c:v>
                </c:pt>
                <c:pt idx="318">
                  <c:v>39934</c:v>
                </c:pt>
                <c:pt idx="319">
                  <c:v>39941</c:v>
                </c:pt>
                <c:pt idx="320">
                  <c:v>39948</c:v>
                </c:pt>
                <c:pt idx="321">
                  <c:v>39955</c:v>
                </c:pt>
                <c:pt idx="322">
                  <c:v>39962</c:v>
                </c:pt>
                <c:pt idx="323">
                  <c:v>39969</c:v>
                </c:pt>
                <c:pt idx="324">
                  <c:v>39976</c:v>
                </c:pt>
                <c:pt idx="325">
                  <c:v>39983</c:v>
                </c:pt>
                <c:pt idx="326">
                  <c:v>39990</c:v>
                </c:pt>
                <c:pt idx="327">
                  <c:v>39997</c:v>
                </c:pt>
                <c:pt idx="328">
                  <c:v>40004</c:v>
                </c:pt>
                <c:pt idx="329">
                  <c:v>40011</c:v>
                </c:pt>
                <c:pt idx="330">
                  <c:v>40018</c:v>
                </c:pt>
                <c:pt idx="331">
                  <c:v>40025</c:v>
                </c:pt>
                <c:pt idx="332">
                  <c:v>40032</c:v>
                </c:pt>
                <c:pt idx="333">
                  <c:v>40039</c:v>
                </c:pt>
                <c:pt idx="334">
                  <c:v>40046</c:v>
                </c:pt>
                <c:pt idx="335">
                  <c:v>40053</c:v>
                </c:pt>
                <c:pt idx="336">
                  <c:v>40060</c:v>
                </c:pt>
                <c:pt idx="337">
                  <c:v>40067</c:v>
                </c:pt>
                <c:pt idx="338">
                  <c:v>40074</c:v>
                </c:pt>
                <c:pt idx="339">
                  <c:v>40081</c:v>
                </c:pt>
                <c:pt idx="340">
                  <c:v>40088</c:v>
                </c:pt>
                <c:pt idx="341">
                  <c:v>40095</c:v>
                </c:pt>
                <c:pt idx="342">
                  <c:v>40102</c:v>
                </c:pt>
                <c:pt idx="343">
                  <c:v>40109</c:v>
                </c:pt>
                <c:pt idx="344">
                  <c:v>40116</c:v>
                </c:pt>
                <c:pt idx="345">
                  <c:v>40123</c:v>
                </c:pt>
                <c:pt idx="346">
                  <c:v>40130</c:v>
                </c:pt>
                <c:pt idx="347">
                  <c:v>40137</c:v>
                </c:pt>
                <c:pt idx="348">
                  <c:v>40144</c:v>
                </c:pt>
                <c:pt idx="349">
                  <c:v>40151</c:v>
                </c:pt>
                <c:pt idx="350">
                  <c:v>40158</c:v>
                </c:pt>
                <c:pt idx="351">
                  <c:v>40165</c:v>
                </c:pt>
                <c:pt idx="352">
                  <c:v>40172</c:v>
                </c:pt>
                <c:pt idx="353">
                  <c:v>40179</c:v>
                </c:pt>
                <c:pt idx="354">
                  <c:v>40186</c:v>
                </c:pt>
                <c:pt idx="355">
                  <c:v>40193</c:v>
                </c:pt>
                <c:pt idx="356">
                  <c:v>40200</c:v>
                </c:pt>
                <c:pt idx="357">
                  <c:v>40207</c:v>
                </c:pt>
                <c:pt idx="358">
                  <c:v>40214</c:v>
                </c:pt>
                <c:pt idx="359">
                  <c:v>40221</c:v>
                </c:pt>
                <c:pt idx="360">
                  <c:v>40228</c:v>
                </c:pt>
                <c:pt idx="361">
                  <c:v>40235</c:v>
                </c:pt>
                <c:pt idx="362">
                  <c:v>40242</c:v>
                </c:pt>
                <c:pt idx="363">
                  <c:v>40249</c:v>
                </c:pt>
                <c:pt idx="364">
                  <c:v>40256</c:v>
                </c:pt>
                <c:pt idx="365">
                  <c:v>40263</c:v>
                </c:pt>
                <c:pt idx="366">
                  <c:v>40270</c:v>
                </c:pt>
                <c:pt idx="367">
                  <c:v>40277</c:v>
                </c:pt>
                <c:pt idx="368">
                  <c:v>40284</c:v>
                </c:pt>
                <c:pt idx="369">
                  <c:v>40291</c:v>
                </c:pt>
                <c:pt idx="370">
                  <c:v>40298</c:v>
                </c:pt>
                <c:pt idx="371">
                  <c:v>40305</c:v>
                </c:pt>
                <c:pt idx="372">
                  <c:v>40312</c:v>
                </c:pt>
                <c:pt idx="373">
                  <c:v>40319</c:v>
                </c:pt>
                <c:pt idx="374">
                  <c:v>40326</c:v>
                </c:pt>
                <c:pt idx="375">
                  <c:v>40333</c:v>
                </c:pt>
                <c:pt idx="376">
                  <c:v>40340</c:v>
                </c:pt>
                <c:pt idx="377">
                  <c:v>40347</c:v>
                </c:pt>
                <c:pt idx="378">
                  <c:v>40354</c:v>
                </c:pt>
                <c:pt idx="379">
                  <c:v>40361</c:v>
                </c:pt>
                <c:pt idx="380">
                  <c:v>40368</c:v>
                </c:pt>
                <c:pt idx="381">
                  <c:v>40375</c:v>
                </c:pt>
                <c:pt idx="382">
                  <c:v>40382</c:v>
                </c:pt>
                <c:pt idx="383">
                  <c:v>40389</c:v>
                </c:pt>
                <c:pt idx="384">
                  <c:v>40396</c:v>
                </c:pt>
                <c:pt idx="385">
                  <c:v>40403</c:v>
                </c:pt>
                <c:pt idx="386">
                  <c:v>40410</c:v>
                </c:pt>
                <c:pt idx="387">
                  <c:v>40417</c:v>
                </c:pt>
                <c:pt idx="388">
                  <c:v>40424</c:v>
                </c:pt>
                <c:pt idx="389">
                  <c:v>40431</c:v>
                </c:pt>
                <c:pt idx="390">
                  <c:v>40438</c:v>
                </c:pt>
                <c:pt idx="391">
                  <c:v>40445</c:v>
                </c:pt>
                <c:pt idx="392">
                  <c:v>40452</c:v>
                </c:pt>
                <c:pt idx="393">
                  <c:v>40459</c:v>
                </c:pt>
                <c:pt idx="394">
                  <c:v>40466</c:v>
                </c:pt>
                <c:pt idx="395">
                  <c:v>40473</c:v>
                </c:pt>
                <c:pt idx="396">
                  <c:v>40480</c:v>
                </c:pt>
                <c:pt idx="397">
                  <c:v>40487</c:v>
                </c:pt>
                <c:pt idx="398">
                  <c:v>40494</c:v>
                </c:pt>
                <c:pt idx="399">
                  <c:v>40501</c:v>
                </c:pt>
                <c:pt idx="400">
                  <c:v>40508</c:v>
                </c:pt>
                <c:pt idx="401">
                  <c:v>40515</c:v>
                </c:pt>
                <c:pt idx="402">
                  <c:v>40522</c:v>
                </c:pt>
                <c:pt idx="403">
                  <c:v>40529</c:v>
                </c:pt>
                <c:pt idx="404">
                  <c:v>40536</c:v>
                </c:pt>
                <c:pt idx="405">
                  <c:v>40543</c:v>
                </c:pt>
                <c:pt idx="406">
                  <c:v>40550</c:v>
                </c:pt>
                <c:pt idx="407">
                  <c:v>40557</c:v>
                </c:pt>
                <c:pt idx="408">
                  <c:v>40564</c:v>
                </c:pt>
                <c:pt idx="409">
                  <c:v>40571</c:v>
                </c:pt>
                <c:pt idx="410">
                  <c:v>40578</c:v>
                </c:pt>
                <c:pt idx="411">
                  <c:v>40585</c:v>
                </c:pt>
                <c:pt idx="412">
                  <c:v>40592</c:v>
                </c:pt>
                <c:pt idx="413">
                  <c:v>40599</c:v>
                </c:pt>
                <c:pt idx="414">
                  <c:v>40606</c:v>
                </c:pt>
                <c:pt idx="415">
                  <c:v>40613</c:v>
                </c:pt>
                <c:pt idx="416">
                  <c:v>40620</c:v>
                </c:pt>
                <c:pt idx="417">
                  <c:v>40627</c:v>
                </c:pt>
                <c:pt idx="418">
                  <c:v>40634</c:v>
                </c:pt>
                <c:pt idx="419">
                  <c:v>40641</c:v>
                </c:pt>
                <c:pt idx="420">
                  <c:v>40648</c:v>
                </c:pt>
                <c:pt idx="421">
                  <c:v>40655</c:v>
                </c:pt>
                <c:pt idx="422">
                  <c:v>40662</c:v>
                </c:pt>
                <c:pt idx="423">
                  <c:v>40669</c:v>
                </c:pt>
                <c:pt idx="424">
                  <c:v>40676</c:v>
                </c:pt>
                <c:pt idx="425">
                  <c:v>40683</c:v>
                </c:pt>
                <c:pt idx="426">
                  <c:v>40690</c:v>
                </c:pt>
                <c:pt idx="427">
                  <c:v>40697</c:v>
                </c:pt>
                <c:pt idx="428">
                  <c:v>40704</c:v>
                </c:pt>
                <c:pt idx="429">
                  <c:v>40711</c:v>
                </c:pt>
                <c:pt idx="430">
                  <c:v>40718</c:v>
                </c:pt>
                <c:pt idx="431">
                  <c:v>40725</c:v>
                </c:pt>
                <c:pt idx="432">
                  <c:v>40732</c:v>
                </c:pt>
                <c:pt idx="433">
                  <c:v>40739</c:v>
                </c:pt>
                <c:pt idx="434">
                  <c:v>40746</c:v>
                </c:pt>
                <c:pt idx="435">
                  <c:v>40753</c:v>
                </c:pt>
                <c:pt idx="436">
                  <c:v>40760</c:v>
                </c:pt>
                <c:pt idx="437">
                  <c:v>40767</c:v>
                </c:pt>
                <c:pt idx="438">
                  <c:v>40774</c:v>
                </c:pt>
                <c:pt idx="439">
                  <c:v>40781</c:v>
                </c:pt>
                <c:pt idx="440">
                  <c:v>40788</c:v>
                </c:pt>
                <c:pt idx="441">
                  <c:v>40795</c:v>
                </c:pt>
                <c:pt idx="442">
                  <c:v>40802</c:v>
                </c:pt>
                <c:pt idx="443">
                  <c:v>40809</c:v>
                </c:pt>
                <c:pt idx="444">
                  <c:v>40816</c:v>
                </c:pt>
                <c:pt idx="445">
                  <c:v>40823</c:v>
                </c:pt>
                <c:pt idx="446">
                  <c:v>40830</c:v>
                </c:pt>
                <c:pt idx="447">
                  <c:v>40837</c:v>
                </c:pt>
                <c:pt idx="448">
                  <c:v>40844</c:v>
                </c:pt>
                <c:pt idx="449">
                  <c:v>40851</c:v>
                </c:pt>
                <c:pt idx="450">
                  <c:v>40858</c:v>
                </c:pt>
                <c:pt idx="451">
                  <c:v>40865</c:v>
                </c:pt>
                <c:pt idx="452">
                  <c:v>40872</c:v>
                </c:pt>
                <c:pt idx="453">
                  <c:v>40879</c:v>
                </c:pt>
                <c:pt idx="454">
                  <c:v>40886</c:v>
                </c:pt>
                <c:pt idx="455">
                  <c:v>40893</c:v>
                </c:pt>
                <c:pt idx="456">
                  <c:v>40900</c:v>
                </c:pt>
                <c:pt idx="457">
                  <c:v>40907</c:v>
                </c:pt>
                <c:pt idx="458">
                  <c:v>40914</c:v>
                </c:pt>
                <c:pt idx="459">
                  <c:v>40921</c:v>
                </c:pt>
                <c:pt idx="460">
                  <c:v>40928</c:v>
                </c:pt>
                <c:pt idx="461">
                  <c:v>40935</c:v>
                </c:pt>
                <c:pt idx="462">
                  <c:v>40942</c:v>
                </c:pt>
                <c:pt idx="463">
                  <c:v>40949</c:v>
                </c:pt>
                <c:pt idx="464">
                  <c:v>40956</c:v>
                </c:pt>
                <c:pt idx="465">
                  <c:v>40963</c:v>
                </c:pt>
                <c:pt idx="466">
                  <c:v>40970</c:v>
                </c:pt>
                <c:pt idx="467">
                  <c:v>40977</c:v>
                </c:pt>
                <c:pt idx="468">
                  <c:v>40984</c:v>
                </c:pt>
                <c:pt idx="469">
                  <c:v>40991</c:v>
                </c:pt>
                <c:pt idx="470">
                  <c:v>40998</c:v>
                </c:pt>
                <c:pt idx="471">
                  <c:v>41005</c:v>
                </c:pt>
                <c:pt idx="472">
                  <c:v>41012</c:v>
                </c:pt>
                <c:pt idx="473">
                  <c:v>41019</c:v>
                </c:pt>
                <c:pt idx="474">
                  <c:v>41026</c:v>
                </c:pt>
                <c:pt idx="475">
                  <c:v>41033</c:v>
                </c:pt>
                <c:pt idx="476">
                  <c:v>41040</c:v>
                </c:pt>
                <c:pt idx="477">
                  <c:v>41047</c:v>
                </c:pt>
                <c:pt idx="478">
                  <c:v>41054</c:v>
                </c:pt>
                <c:pt idx="479">
                  <c:v>41061</c:v>
                </c:pt>
                <c:pt idx="480">
                  <c:v>41068</c:v>
                </c:pt>
                <c:pt idx="481">
                  <c:v>41075</c:v>
                </c:pt>
                <c:pt idx="482">
                  <c:v>41082</c:v>
                </c:pt>
                <c:pt idx="483">
                  <c:v>41089</c:v>
                </c:pt>
                <c:pt idx="484">
                  <c:v>41096</c:v>
                </c:pt>
                <c:pt idx="485">
                  <c:v>41103</c:v>
                </c:pt>
                <c:pt idx="486">
                  <c:v>41110</c:v>
                </c:pt>
                <c:pt idx="487">
                  <c:v>41117</c:v>
                </c:pt>
                <c:pt idx="488">
                  <c:v>41124</c:v>
                </c:pt>
                <c:pt idx="489">
                  <c:v>41131</c:v>
                </c:pt>
                <c:pt idx="490">
                  <c:v>41138</c:v>
                </c:pt>
                <c:pt idx="491">
                  <c:v>41145</c:v>
                </c:pt>
                <c:pt idx="492">
                  <c:v>41152</c:v>
                </c:pt>
                <c:pt idx="493">
                  <c:v>41159</c:v>
                </c:pt>
                <c:pt idx="494">
                  <c:v>41166</c:v>
                </c:pt>
                <c:pt idx="495">
                  <c:v>41173</c:v>
                </c:pt>
                <c:pt idx="496">
                  <c:v>41180</c:v>
                </c:pt>
                <c:pt idx="497">
                  <c:v>41187</c:v>
                </c:pt>
                <c:pt idx="498">
                  <c:v>41194</c:v>
                </c:pt>
                <c:pt idx="499">
                  <c:v>41201</c:v>
                </c:pt>
                <c:pt idx="500">
                  <c:v>41208</c:v>
                </c:pt>
                <c:pt idx="501">
                  <c:v>41215</c:v>
                </c:pt>
                <c:pt idx="502">
                  <c:v>41222</c:v>
                </c:pt>
                <c:pt idx="503">
                  <c:v>41229</c:v>
                </c:pt>
                <c:pt idx="504">
                  <c:v>41236</c:v>
                </c:pt>
                <c:pt idx="505">
                  <c:v>41243</c:v>
                </c:pt>
                <c:pt idx="506">
                  <c:v>41250</c:v>
                </c:pt>
                <c:pt idx="507">
                  <c:v>41257</c:v>
                </c:pt>
                <c:pt idx="508">
                  <c:v>41264</c:v>
                </c:pt>
                <c:pt idx="509">
                  <c:v>41271</c:v>
                </c:pt>
                <c:pt idx="510">
                  <c:v>41278</c:v>
                </c:pt>
                <c:pt idx="511">
                  <c:v>41285</c:v>
                </c:pt>
                <c:pt idx="512">
                  <c:v>41292</c:v>
                </c:pt>
                <c:pt idx="513">
                  <c:v>41299</c:v>
                </c:pt>
                <c:pt idx="514">
                  <c:v>41306</c:v>
                </c:pt>
                <c:pt idx="515">
                  <c:v>41313</c:v>
                </c:pt>
                <c:pt idx="516">
                  <c:v>41320</c:v>
                </c:pt>
                <c:pt idx="517">
                  <c:v>41327</c:v>
                </c:pt>
                <c:pt idx="518">
                  <c:v>41334</c:v>
                </c:pt>
                <c:pt idx="519">
                  <c:v>41341</c:v>
                </c:pt>
                <c:pt idx="520">
                  <c:v>41348</c:v>
                </c:pt>
                <c:pt idx="521">
                  <c:v>41355</c:v>
                </c:pt>
                <c:pt idx="522">
                  <c:v>41362</c:v>
                </c:pt>
                <c:pt idx="523">
                  <c:v>41369</c:v>
                </c:pt>
                <c:pt idx="524">
                  <c:v>41376</c:v>
                </c:pt>
                <c:pt idx="525">
                  <c:v>41383</c:v>
                </c:pt>
                <c:pt idx="526">
                  <c:v>41390</c:v>
                </c:pt>
                <c:pt idx="527">
                  <c:v>41397</c:v>
                </c:pt>
                <c:pt idx="528">
                  <c:v>41404</c:v>
                </c:pt>
                <c:pt idx="529">
                  <c:v>41411</c:v>
                </c:pt>
                <c:pt idx="530">
                  <c:v>41418</c:v>
                </c:pt>
                <c:pt idx="531">
                  <c:v>41425</c:v>
                </c:pt>
                <c:pt idx="532">
                  <c:v>41432</c:v>
                </c:pt>
                <c:pt idx="533">
                  <c:v>41439</c:v>
                </c:pt>
                <c:pt idx="534">
                  <c:v>41446</c:v>
                </c:pt>
                <c:pt idx="535">
                  <c:v>41453</c:v>
                </c:pt>
                <c:pt idx="536">
                  <c:v>41460</c:v>
                </c:pt>
                <c:pt idx="537">
                  <c:v>41467</c:v>
                </c:pt>
                <c:pt idx="538">
                  <c:v>41474</c:v>
                </c:pt>
                <c:pt idx="539">
                  <c:v>41481</c:v>
                </c:pt>
                <c:pt idx="540">
                  <c:v>41488</c:v>
                </c:pt>
                <c:pt idx="541">
                  <c:v>41495</c:v>
                </c:pt>
                <c:pt idx="542">
                  <c:v>41502</c:v>
                </c:pt>
                <c:pt idx="543">
                  <c:v>41509</c:v>
                </c:pt>
                <c:pt idx="544">
                  <c:v>41516</c:v>
                </c:pt>
                <c:pt idx="545">
                  <c:v>41523</c:v>
                </c:pt>
                <c:pt idx="546">
                  <c:v>41530</c:v>
                </c:pt>
                <c:pt idx="547">
                  <c:v>41537</c:v>
                </c:pt>
                <c:pt idx="548">
                  <c:v>41544</c:v>
                </c:pt>
                <c:pt idx="549">
                  <c:v>41551</c:v>
                </c:pt>
                <c:pt idx="550">
                  <c:v>41558</c:v>
                </c:pt>
                <c:pt idx="551">
                  <c:v>41565</c:v>
                </c:pt>
                <c:pt idx="552">
                  <c:v>41572</c:v>
                </c:pt>
                <c:pt idx="553">
                  <c:v>41579</c:v>
                </c:pt>
                <c:pt idx="554">
                  <c:v>41586</c:v>
                </c:pt>
                <c:pt idx="555">
                  <c:v>41593</c:v>
                </c:pt>
                <c:pt idx="556">
                  <c:v>41600</c:v>
                </c:pt>
                <c:pt idx="557">
                  <c:v>41607</c:v>
                </c:pt>
                <c:pt idx="558">
                  <c:v>41614</c:v>
                </c:pt>
                <c:pt idx="559">
                  <c:v>41621</c:v>
                </c:pt>
                <c:pt idx="560">
                  <c:v>41628</c:v>
                </c:pt>
                <c:pt idx="561">
                  <c:v>41635</c:v>
                </c:pt>
                <c:pt idx="562">
                  <c:v>41642</c:v>
                </c:pt>
                <c:pt idx="563">
                  <c:v>41649</c:v>
                </c:pt>
                <c:pt idx="564">
                  <c:v>41656</c:v>
                </c:pt>
                <c:pt idx="565">
                  <c:v>41663</c:v>
                </c:pt>
                <c:pt idx="566">
                  <c:v>41670</c:v>
                </c:pt>
                <c:pt idx="567">
                  <c:v>41677</c:v>
                </c:pt>
                <c:pt idx="568">
                  <c:v>41684</c:v>
                </c:pt>
                <c:pt idx="569">
                  <c:v>41691</c:v>
                </c:pt>
                <c:pt idx="570">
                  <c:v>41698</c:v>
                </c:pt>
                <c:pt idx="571">
                  <c:v>41705</c:v>
                </c:pt>
                <c:pt idx="572">
                  <c:v>41712</c:v>
                </c:pt>
                <c:pt idx="573">
                  <c:v>41719</c:v>
                </c:pt>
                <c:pt idx="574">
                  <c:v>41726</c:v>
                </c:pt>
                <c:pt idx="575">
                  <c:v>41733</c:v>
                </c:pt>
                <c:pt idx="576">
                  <c:v>41740</c:v>
                </c:pt>
                <c:pt idx="577">
                  <c:v>41747</c:v>
                </c:pt>
                <c:pt idx="578">
                  <c:v>41754</c:v>
                </c:pt>
                <c:pt idx="579">
                  <c:v>41761</c:v>
                </c:pt>
                <c:pt idx="580">
                  <c:v>41768</c:v>
                </c:pt>
                <c:pt idx="581">
                  <c:v>41775</c:v>
                </c:pt>
                <c:pt idx="582">
                  <c:v>41782</c:v>
                </c:pt>
                <c:pt idx="583">
                  <c:v>41789</c:v>
                </c:pt>
                <c:pt idx="584">
                  <c:v>41796</c:v>
                </c:pt>
                <c:pt idx="585">
                  <c:v>41803</c:v>
                </c:pt>
                <c:pt idx="586">
                  <c:v>41810</c:v>
                </c:pt>
                <c:pt idx="587">
                  <c:v>41817</c:v>
                </c:pt>
                <c:pt idx="588">
                  <c:v>41824</c:v>
                </c:pt>
                <c:pt idx="589">
                  <c:v>41831</c:v>
                </c:pt>
                <c:pt idx="590">
                  <c:v>41838</c:v>
                </c:pt>
                <c:pt idx="591">
                  <c:v>41845</c:v>
                </c:pt>
                <c:pt idx="592">
                  <c:v>41852</c:v>
                </c:pt>
                <c:pt idx="593">
                  <c:v>41859</c:v>
                </c:pt>
                <c:pt idx="594">
                  <c:v>41866</c:v>
                </c:pt>
                <c:pt idx="595">
                  <c:v>41873</c:v>
                </c:pt>
                <c:pt idx="596">
                  <c:v>41880</c:v>
                </c:pt>
                <c:pt idx="597">
                  <c:v>41887</c:v>
                </c:pt>
                <c:pt idx="598">
                  <c:v>41894</c:v>
                </c:pt>
                <c:pt idx="599">
                  <c:v>41901</c:v>
                </c:pt>
                <c:pt idx="600">
                  <c:v>41908</c:v>
                </c:pt>
                <c:pt idx="601">
                  <c:v>41915</c:v>
                </c:pt>
                <c:pt idx="602">
                  <c:v>41922</c:v>
                </c:pt>
                <c:pt idx="603">
                  <c:v>41929</c:v>
                </c:pt>
                <c:pt idx="604">
                  <c:v>41936</c:v>
                </c:pt>
                <c:pt idx="605">
                  <c:v>41943</c:v>
                </c:pt>
                <c:pt idx="606">
                  <c:v>41950</c:v>
                </c:pt>
                <c:pt idx="607">
                  <c:v>41957</c:v>
                </c:pt>
                <c:pt idx="608">
                  <c:v>41964</c:v>
                </c:pt>
                <c:pt idx="609">
                  <c:v>41971</c:v>
                </c:pt>
                <c:pt idx="610">
                  <c:v>41978</c:v>
                </c:pt>
                <c:pt idx="611">
                  <c:v>41985</c:v>
                </c:pt>
                <c:pt idx="612">
                  <c:v>41992</c:v>
                </c:pt>
                <c:pt idx="613">
                  <c:v>41999</c:v>
                </c:pt>
                <c:pt idx="614">
                  <c:v>42006</c:v>
                </c:pt>
                <c:pt idx="615">
                  <c:v>42013</c:v>
                </c:pt>
                <c:pt idx="616">
                  <c:v>42020</c:v>
                </c:pt>
                <c:pt idx="617">
                  <c:v>42027</c:v>
                </c:pt>
                <c:pt idx="618">
                  <c:v>42034</c:v>
                </c:pt>
                <c:pt idx="619">
                  <c:v>42041</c:v>
                </c:pt>
                <c:pt idx="620">
                  <c:v>42048</c:v>
                </c:pt>
                <c:pt idx="621">
                  <c:v>42055</c:v>
                </c:pt>
                <c:pt idx="622">
                  <c:v>42062</c:v>
                </c:pt>
                <c:pt idx="623">
                  <c:v>42069</c:v>
                </c:pt>
                <c:pt idx="624">
                  <c:v>42076</c:v>
                </c:pt>
                <c:pt idx="625">
                  <c:v>42083</c:v>
                </c:pt>
                <c:pt idx="626">
                  <c:v>42090</c:v>
                </c:pt>
                <c:pt idx="627">
                  <c:v>42097</c:v>
                </c:pt>
                <c:pt idx="628">
                  <c:v>42104</c:v>
                </c:pt>
                <c:pt idx="629">
                  <c:v>42111</c:v>
                </c:pt>
                <c:pt idx="630">
                  <c:v>42118</c:v>
                </c:pt>
                <c:pt idx="631">
                  <c:v>42125</c:v>
                </c:pt>
                <c:pt idx="632">
                  <c:v>42132</c:v>
                </c:pt>
                <c:pt idx="633">
                  <c:v>42139</c:v>
                </c:pt>
                <c:pt idx="634">
                  <c:v>42146</c:v>
                </c:pt>
                <c:pt idx="635">
                  <c:v>42153</c:v>
                </c:pt>
                <c:pt idx="636">
                  <c:v>42160</c:v>
                </c:pt>
                <c:pt idx="637">
                  <c:v>42167</c:v>
                </c:pt>
                <c:pt idx="638">
                  <c:v>42174</c:v>
                </c:pt>
                <c:pt idx="639">
                  <c:v>42181</c:v>
                </c:pt>
                <c:pt idx="640">
                  <c:v>42188</c:v>
                </c:pt>
                <c:pt idx="641">
                  <c:v>42195</c:v>
                </c:pt>
                <c:pt idx="642">
                  <c:v>42202</c:v>
                </c:pt>
                <c:pt idx="643">
                  <c:v>42209</c:v>
                </c:pt>
                <c:pt idx="644">
                  <c:v>42216</c:v>
                </c:pt>
                <c:pt idx="645">
                  <c:v>42223</c:v>
                </c:pt>
                <c:pt idx="646">
                  <c:v>42230</c:v>
                </c:pt>
                <c:pt idx="647">
                  <c:v>42237</c:v>
                </c:pt>
                <c:pt idx="648">
                  <c:v>42244</c:v>
                </c:pt>
                <c:pt idx="649">
                  <c:v>42251</c:v>
                </c:pt>
                <c:pt idx="650">
                  <c:v>42258</c:v>
                </c:pt>
                <c:pt idx="651">
                  <c:v>42265</c:v>
                </c:pt>
                <c:pt idx="652">
                  <c:v>42272</c:v>
                </c:pt>
                <c:pt idx="653">
                  <c:v>42279</c:v>
                </c:pt>
                <c:pt idx="654">
                  <c:v>42286</c:v>
                </c:pt>
                <c:pt idx="655">
                  <c:v>42293</c:v>
                </c:pt>
                <c:pt idx="656">
                  <c:v>42300</c:v>
                </c:pt>
                <c:pt idx="657">
                  <c:v>42307</c:v>
                </c:pt>
                <c:pt idx="658">
                  <c:v>42314</c:v>
                </c:pt>
                <c:pt idx="659">
                  <c:v>42321</c:v>
                </c:pt>
                <c:pt idx="660">
                  <c:v>42328</c:v>
                </c:pt>
                <c:pt idx="661">
                  <c:v>42335</c:v>
                </c:pt>
                <c:pt idx="662">
                  <c:v>42342</c:v>
                </c:pt>
                <c:pt idx="663">
                  <c:v>42349</c:v>
                </c:pt>
                <c:pt idx="664">
                  <c:v>42356</c:v>
                </c:pt>
                <c:pt idx="665">
                  <c:v>42363</c:v>
                </c:pt>
                <c:pt idx="666">
                  <c:v>42370</c:v>
                </c:pt>
                <c:pt idx="667">
                  <c:v>42377</c:v>
                </c:pt>
                <c:pt idx="668">
                  <c:v>42384</c:v>
                </c:pt>
                <c:pt idx="669">
                  <c:v>42391</c:v>
                </c:pt>
                <c:pt idx="670">
                  <c:v>42398</c:v>
                </c:pt>
                <c:pt idx="671">
                  <c:v>42405</c:v>
                </c:pt>
                <c:pt idx="672">
                  <c:v>42412</c:v>
                </c:pt>
                <c:pt idx="673">
                  <c:v>42419</c:v>
                </c:pt>
                <c:pt idx="674">
                  <c:v>42426</c:v>
                </c:pt>
                <c:pt idx="675">
                  <c:v>42433</c:v>
                </c:pt>
                <c:pt idx="676">
                  <c:v>42440</c:v>
                </c:pt>
                <c:pt idx="677">
                  <c:v>42447</c:v>
                </c:pt>
                <c:pt idx="678">
                  <c:v>42454</c:v>
                </c:pt>
                <c:pt idx="679">
                  <c:v>42461</c:v>
                </c:pt>
                <c:pt idx="680">
                  <c:v>42468</c:v>
                </c:pt>
                <c:pt idx="681">
                  <c:v>42475</c:v>
                </c:pt>
                <c:pt idx="682">
                  <c:v>42482</c:v>
                </c:pt>
                <c:pt idx="683">
                  <c:v>42489</c:v>
                </c:pt>
                <c:pt idx="684">
                  <c:v>42496</c:v>
                </c:pt>
                <c:pt idx="685">
                  <c:v>42503</c:v>
                </c:pt>
                <c:pt idx="686">
                  <c:v>42510</c:v>
                </c:pt>
                <c:pt idx="687">
                  <c:v>42517</c:v>
                </c:pt>
                <c:pt idx="688">
                  <c:v>42524</c:v>
                </c:pt>
                <c:pt idx="689">
                  <c:v>42531</c:v>
                </c:pt>
                <c:pt idx="690">
                  <c:v>42538</c:v>
                </c:pt>
                <c:pt idx="691">
                  <c:v>42545</c:v>
                </c:pt>
                <c:pt idx="692">
                  <c:v>42552</c:v>
                </c:pt>
                <c:pt idx="693">
                  <c:v>42559</c:v>
                </c:pt>
                <c:pt idx="694">
                  <c:v>42566</c:v>
                </c:pt>
                <c:pt idx="695">
                  <c:v>42573</c:v>
                </c:pt>
                <c:pt idx="696">
                  <c:v>42580</c:v>
                </c:pt>
                <c:pt idx="697">
                  <c:v>42587</c:v>
                </c:pt>
                <c:pt idx="698">
                  <c:v>42594</c:v>
                </c:pt>
                <c:pt idx="699">
                  <c:v>42601</c:v>
                </c:pt>
                <c:pt idx="700">
                  <c:v>42608</c:v>
                </c:pt>
                <c:pt idx="701">
                  <c:v>42615</c:v>
                </c:pt>
                <c:pt idx="702">
                  <c:v>42622</c:v>
                </c:pt>
                <c:pt idx="703">
                  <c:v>42629</c:v>
                </c:pt>
                <c:pt idx="704">
                  <c:v>42636</c:v>
                </c:pt>
                <c:pt idx="705">
                  <c:v>42643</c:v>
                </c:pt>
                <c:pt idx="706">
                  <c:v>42650</c:v>
                </c:pt>
                <c:pt idx="707">
                  <c:v>42657</c:v>
                </c:pt>
                <c:pt idx="708">
                  <c:v>42664</c:v>
                </c:pt>
                <c:pt idx="709">
                  <c:v>42671</c:v>
                </c:pt>
                <c:pt idx="710">
                  <c:v>42678</c:v>
                </c:pt>
                <c:pt idx="711">
                  <c:v>42685</c:v>
                </c:pt>
                <c:pt idx="712">
                  <c:v>42692</c:v>
                </c:pt>
                <c:pt idx="713">
                  <c:v>42699</c:v>
                </c:pt>
                <c:pt idx="714">
                  <c:v>42706</c:v>
                </c:pt>
                <c:pt idx="715">
                  <c:v>42713</c:v>
                </c:pt>
                <c:pt idx="716">
                  <c:v>42720</c:v>
                </c:pt>
                <c:pt idx="717">
                  <c:v>42727</c:v>
                </c:pt>
                <c:pt idx="718">
                  <c:v>42734</c:v>
                </c:pt>
                <c:pt idx="719">
                  <c:v>42741</c:v>
                </c:pt>
                <c:pt idx="720">
                  <c:v>42748</c:v>
                </c:pt>
                <c:pt idx="721">
                  <c:v>42755</c:v>
                </c:pt>
                <c:pt idx="722">
                  <c:v>42762</c:v>
                </c:pt>
                <c:pt idx="723">
                  <c:v>42769</c:v>
                </c:pt>
                <c:pt idx="724">
                  <c:v>42776</c:v>
                </c:pt>
                <c:pt idx="725">
                  <c:v>42783</c:v>
                </c:pt>
                <c:pt idx="726">
                  <c:v>42790</c:v>
                </c:pt>
                <c:pt idx="727">
                  <c:v>42797</c:v>
                </c:pt>
                <c:pt idx="728">
                  <c:v>42804</c:v>
                </c:pt>
                <c:pt idx="729">
                  <c:v>42811</c:v>
                </c:pt>
                <c:pt idx="730">
                  <c:v>42818</c:v>
                </c:pt>
                <c:pt idx="731">
                  <c:v>42825</c:v>
                </c:pt>
                <c:pt idx="732">
                  <c:v>42832</c:v>
                </c:pt>
                <c:pt idx="733">
                  <c:v>42839</c:v>
                </c:pt>
                <c:pt idx="734">
                  <c:v>42846</c:v>
                </c:pt>
                <c:pt idx="735">
                  <c:v>42853</c:v>
                </c:pt>
                <c:pt idx="736">
                  <c:v>42860</c:v>
                </c:pt>
                <c:pt idx="737">
                  <c:v>42867</c:v>
                </c:pt>
                <c:pt idx="738">
                  <c:v>42874</c:v>
                </c:pt>
                <c:pt idx="739">
                  <c:v>42881</c:v>
                </c:pt>
                <c:pt idx="740">
                  <c:v>42888</c:v>
                </c:pt>
                <c:pt idx="741">
                  <c:v>42895</c:v>
                </c:pt>
                <c:pt idx="742">
                  <c:v>42902</c:v>
                </c:pt>
                <c:pt idx="743">
                  <c:v>42909</c:v>
                </c:pt>
                <c:pt idx="744">
                  <c:v>42916</c:v>
                </c:pt>
                <c:pt idx="745">
                  <c:v>42923</c:v>
                </c:pt>
                <c:pt idx="746">
                  <c:v>42930</c:v>
                </c:pt>
                <c:pt idx="747">
                  <c:v>42937</c:v>
                </c:pt>
                <c:pt idx="748">
                  <c:v>42944</c:v>
                </c:pt>
                <c:pt idx="749">
                  <c:v>42951</c:v>
                </c:pt>
                <c:pt idx="750">
                  <c:v>42958</c:v>
                </c:pt>
                <c:pt idx="751">
                  <c:v>42965</c:v>
                </c:pt>
                <c:pt idx="752">
                  <c:v>42972</c:v>
                </c:pt>
                <c:pt idx="753">
                  <c:v>42979</c:v>
                </c:pt>
                <c:pt idx="754">
                  <c:v>42986</c:v>
                </c:pt>
                <c:pt idx="755">
                  <c:v>42993</c:v>
                </c:pt>
                <c:pt idx="756">
                  <c:v>43000</c:v>
                </c:pt>
                <c:pt idx="757">
                  <c:v>43007</c:v>
                </c:pt>
                <c:pt idx="758">
                  <c:v>43014</c:v>
                </c:pt>
                <c:pt idx="759">
                  <c:v>43021</c:v>
                </c:pt>
                <c:pt idx="760">
                  <c:v>43028</c:v>
                </c:pt>
                <c:pt idx="761">
                  <c:v>43035</c:v>
                </c:pt>
                <c:pt idx="762">
                  <c:v>43042</c:v>
                </c:pt>
                <c:pt idx="763">
                  <c:v>43049</c:v>
                </c:pt>
                <c:pt idx="764">
                  <c:v>43056</c:v>
                </c:pt>
                <c:pt idx="765">
                  <c:v>43063</c:v>
                </c:pt>
                <c:pt idx="766">
                  <c:v>43070</c:v>
                </c:pt>
                <c:pt idx="767">
                  <c:v>43077</c:v>
                </c:pt>
                <c:pt idx="768">
                  <c:v>43084</c:v>
                </c:pt>
                <c:pt idx="769">
                  <c:v>43091</c:v>
                </c:pt>
                <c:pt idx="770">
                  <c:v>43098</c:v>
                </c:pt>
                <c:pt idx="771">
                  <c:v>43105</c:v>
                </c:pt>
                <c:pt idx="772">
                  <c:v>43112</c:v>
                </c:pt>
                <c:pt idx="773">
                  <c:v>43119</c:v>
                </c:pt>
                <c:pt idx="774">
                  <c:v>43126</c:v>
                </c:pt>
                <c:pt idx="775">
                  <c:v>43133</c:v>
                </c:pt>
                <c:pt idx="776">
                  <c:v>43140</c:v>
                </c:pt>
                <c:pt idx="777">
                  <c:v>43147</c:v>
                </c:pt>
                <c:pt idx="778">
                  <c:v>43154</c:v>
                </c:pt>
                <c:pt idx="779">
                  <c:v>43161</c:v>
                </c:pt>
                <c:pt idx="780">
                  <c:v>43168</c:v>
                </c:pt>
                <c:pt idx="781">
                  <c:v>43175</c:v>
                </c:pt>
                <c:pt idx="782">
                  <c:v>43182</c:v>
                </c:pt>
                <c:pt idx="783">
                  <c:v>43189</c:v>
                </c:pt>
                <c:pt idx="784">
                  <c:v>43196</c:v>
                </c:pt>
                <c:pt idx="785">
                  <c:v>43203</c:v>
                </c:pt>
                <c:pt idx="786">
                  <c:v>43210</c:v>
                </c:pt>
                <c:pt idx="787">
                  <c:v>43217</c:v>
                </c:pt>
                <c:pt idx="788">
                  <c:v>43224</c:v>
                </c:pt>
                <c:pt idx="789">
                  <c:v>43231</c:v>
                </c:pt>
                <c:pt idx="790">
                  <c:v>43238</c:v>
                </c:pt>
                <c:pt idx="791">
                  <c:v>43245</c:v>
                </c:pt>
                <c:pt idx="792">
                  <c:v>43252</c:v>
                </c:pt>
                <c:pt idx="793">
                  <c:v>43259</c:v>
                </c:pt>
                <c:pt idx="794">
                  <c:v>43266</c:v>
                </c:pt>
                <c:pt idx="795">
                  <c:v>43273</c:v>
                </c:pt>
                <c:pt idx="796">
                  <c:v>43280</c:v>
                </c:pt>
                <c:pt idx="797">
                  <c:v>43287</c:v>
                </c:pt>
                <c:pt idx="798">
                  <c:v>43294</c:v>
                </c:pt>
                <c:pt idx="799">
                  <c:v>43301</c:v>
                </c:pt>
                <c:pt idx="800">
                  <c:v>43308</c:v>
                </c:pt>
                <c:pt idx="801">
                  <c:v>43315</c:v>
                </c:pt>
                <c:pt idx="802">
                  <c:v>43322</c:v>
                </c:pt>
                <c:pt idx="803">
                  <c:v>43329</c:v>
                </c:pt>
                <c:pt idx="804">
                  <c:v>43336</c:v>
                </c:pt>
                <c:pt idx="805">
                  <c:v>43343</c:v>
                </c:pt>
                <c:pt idx="806">
                  <c:v>43350</c:v>
                </c:pt>
                <c:pt idx="807">
                  <c:v>43357</c:v>
                </c:pt>
                <c:pt idx="808">
                  <c:v>43364</c:v>
                </c:pt>
                <c:pt idx="809">
                  <c:v>43371</c:v>
                </c:pt>
                <c:pt idx="810">
                  <c:v>43378</c:v>
                </c:pt>
                <c:pt idx="811">
                  <c:v>43385</c:v>
                </c:pt>
                <c:pt idx="812">
                  <c:v>43392</c:v>
                </c:pt>
                <c:pt idx="813">
                  <c:v>43399</c:v>
                </c:pt>
                <c:pt idx="814">
                  <c:v>43406</c:v>
                </c:pt>
                <c:pt idx="815">
                  <c:v>43413</c:v>
                </c:pt>
                <c:pt idx="816">
                  <c:v>43420</c:v>
                </c:pt>
                <c:pt idx="817">
                  <c:v>43427</c:v>
                </c:pt>
                <c:pt idx="818">
                  <c:v>43434</c:v>
                </c:pt>
                <c:pt idx="819">
                  <c:v>43441</c:v>
                </c:pt>
                <c:pt idx="820">
                  <c:v>43448</c:v>
                </c:pt>
                <c:pt idx="821">
                  <c:v>43455</c:v>
                </c:pt>
                <c:pt idx="822">
                  <c:v>43462</c:v>
                </c:pt>
                <c:pt idx="823">
                  <c:v>43469</c:v>
                </c:pt>
                <c:pt idx="824">
                  <c:v>43476</c:v>
                </c:pt>
                <c:pt idx="825">
                  <c:v>43483</c:v>
                </c:pt>
                <c:pt idx="826">
                  <c:v>43490</c:v>
                </c:pt>
                <c:pt idx="827">
                  <c:v>43497</c:v>
                </c:pt>
                <c:pt idx="828">
                  <c:v>43504</c:v>
                </c:pt>
                <c:pt idx="829">
                  <c:v>43511</c:v>
                </c:pt>
                <c:pt idx="830">
                  <c:v>43518</c:v>
                </c:pt>
                <c:pt idx="831">
                  <c:v>43525</c:v>
                </c:pt>
                <c:pt idx="832">
                  <c:v>43532</c:v>
                </c:pt>
                <c:pt idx="833">
                  <c:v>43539</c:v>
                </c:pt>
                <c:pt idx="834">
                  <c:v>43546</c:v>
                </c:pt>
                <c:pt idx="835">
                  <c:v>43553</c:v>
                </c:pt>
                <c:pt idx="836">
                  <c:v>43560</c:v>
                </c:pt>
                <c:pt idx="837">
                  <c:v>43567</c:v>
                </c:pt>
                <c:pt idx="838">
                  <c:v>43574</c:v>
                </c:pt>
                <c:pt idx="839">
                  <c:v>43581</c:v>
                </c:pt>
                <c:pt idx="840">
                  <c:v>43588</c:v>
                </c:pt>
                <c:pt idx="841">
                  <c:v>43595</c:v>
                </c:pt>
                <c:pt idx="842">
                  <c:v>43602</c:v>
                </c:pt>
                <c:pt idx="843">
                  <c:v>43609</c:v>
                </c:pt>
                <c:pt idx="844">
                  <c:v>43616</c:v>
                </c:pt>
                <c:pt idx="845">
                  <c:v>43623</c:v>
                </c:pt>
                <c:pt idx="846">
                  <c:v>43630</c:v>
                </c:pt>
                <c:pt idx="847">
                  <c:v>43637</c:v>
                </c:pt>
                <c:pt idx="848">
                  <c:v>43644</c:v>
                </c:pt>
                <c:pt idx="849">
                  <c:v>43651</c:v>
                </c:pt>
                <c:pt idx="850">
                  <c:v>43658</c:v>
                </c:pt>
                <c:pt idx="851">
                  <c:v>43665</c:v>
                </c:pt>
                <c:pt idx="852">
                  <c:v>43672</c:v>
                </c:pt>
                <c:pt idx="853">
                  <c:v>43679</c:v>
                </c:pt>
                <c:pt idx="854">
                  <c:v>43686</c:v>
                </c:pt>
                <c:pt idx="855">
                  <c:v>43693</c:v>
                </c:pt>
                <c:pt idx="856">
                  <c:v>43700</c:v>
                </c:pt>
                <c:pt idx="857">
                  <c:v>43707</c:v>
                </c:pt>
                <c:pt idx="858">
                  <c:v>43714</c:v>
                </c:pt>
                <c:pt idx="859">
                  <c:v>43721</c:v>
                </c:pt>
                <c:pt idx="860">
                  <c:v>43728</c:v>
                </c:pt>
                <c:pt idx="861">
                  <c:v>43735</c:v>
                </c:pt>
                <c:pt idx="862">
                  <c:v>43742</c:v>
                </c:pt>
                <c:pt idx="863">
                  <c:v>43749</c:v>
                </c:pt>
                <c:pt idx="864">
                  <c:v>43756</c:v>
                </c:pt>
                <c:pt idx="865">
                  <c:v>43763</c:v>
                </c:pt>
                <c:pt idx="866">
                  <c:v>43770</c:v>
                </c:pt>
                <c:pt idx="867">
                  <c:v>43777</c:v>
                </c:pt>
                <c:pt idx="868">
                  <c:v>43784</c:v>
                </c:pt>
                <c:pt idx="869">
                  <c:v>43791</c:v>
                </c:pt>
                <c:pt idx="870">
                  <c:v>43798</c:v>
                </c:pt>
                <c:pt idx="871">
                  <c:v>43805</c:v>
                </c:pt>
                <c:pt idx="872">
                  <c:v>43812</c:v>
                </c:pt>
                <c:pt idx="873">
                  <c:v>43819</c:v>
                </c:pt>
                <c:pt idx="874">
                  <c:v>43826</c:v>
                </c:pt>
                <c:pt idx="875">
                  <c:v>43833</c:v>
                </c:pt>
                <c:pt idx="876">
                  <c:v>43840</c:v>
                </c:pt>
                <c:pt idx="877">
                  <c:v>43847</c:v>
                </c:pt>
                <c:pt idx="878">
                  <c:v>43854</c:v>
                </c:pt>
                <c:pt idx="879">
                  <c:v>43861</c:v>
                </c:pt>
                <c:pt idx="880">
                  <c:v>43868</c:v>
                </c:pt>
                <c:pt idx="881">
                  <c:v>43875</c:v>
                </c:pt>
                <c:pt idx="882">
                  <c:v>43882</c:v>
                </c:pt>
                <c:pt idx="883">
                  <c:v>43889</c:v>
                </c:pt>
                <c:pt idx="884">
                  <c:v>43896</c:v>
                </c:pt>
                <c:pt idx="885">
                  <c:v>43903</c:v>
                </c:pt>
                <c:pt idx="886">
                  <c:v>43910</c:v>
                </c:pt>
                <c:pt idx="887">
                  <c:v>43917</c:v>
                </c:pt>
                <c:pt idx="888">
                  <c:v>43924</c:v>
                </c:pt>
                <c:pt idx="889">
                  <c:v>43931</c:v>
                </c:pt>
                <c:pt idx="890">
                  <c:v>43938</c:v>
                </c:pt>
                <c:pt idx="891">
                  <c:v>43945</c:v>
                </c:pt>
                <c:pt idx="892">
                  <c:v>43952</c:v>
                </c:pt>
                <c:pt idx="893">
                  <c:v>43959</c:v>
                </c:pt>
                <c:pt idx="894">
                  <c:v>43966</c:v>
                </c:pt>
                <c:pt idx="895">
                  <c:v>43973</c:v>
                </c:pt>
                <c:pt idx="896">
                  <c:v>43980</c:v>
                </c:pt>
                <c:pt idx="897">
                  <c:v>43987</c:v>
                </c:pt>
                <c:pt idx="898">
                  <c:v>43994</c:v>
                </c:pt>
                <c:pt idx="899">
                  <c:v>44001</c:v>
                </c:pt>
                <c:pt idx="900">
                  <c:v>44008</c:v>
                </c:pt>
                <c:pt idx="901">
                  <c:v>44015</c:v>
                </c:pt>
                <c:pt idx="902">
                  <c:v>44022</c:v>
                </c:pt>
                <c:pt idx="903">
                  <c:v>44029</c:v>
                </c:pt>
                <c:pt idx="904">
                  <c:v>44036</c:v>
                </c:pt>
                <c:pt idx="905">
                  <c:v>44043</c:v>
                </c:pt>
                <c:pt idx="906">
                  <c:v>44050</c:v>
                </c:pt>
                <c:pt idx="907">
                  <c:v>44057</c:v>
                </c:pt>
                <c:pt idx="908">
                  <c:v>44064</c:v>
                </c:pt>
                <c:pt idx="909">
                  <c:v>44071</c:v>
                </c:pt>
                <c:pt idx="910">
                  <c:v>44078</c:v>
                </c:pt>
                <c:pt idx="911">
                  <c:v>44085</c:v>
                </c:pt>
                <c:pt idx="912">
                  <c:v>44092</c:v>
                </c:pt>
                <c:pt idx="913">
                  <c:v>44099</c:v>
                </c:pt>
                <c:pt idx="914">
                  <c:v>44106</c:v>
                </c:pt>
                <c:pt idx="915">
                  <c:v>44113</c:v>
                </c:pt>
                <c:pt idx="916">
                  <c:v>44120</c:v>
                </c:pt>
                <c:pt idx="917">
                  <c:v>44127</c:v>
                </c:pt>
                <c:pt idx="918">
                  <c:v>44134</c:v>
                </c:pt>
                <c:pt idx="919">
                  <c:v>44141</c:v>
                </c:pt>
                <c:pt idx="920">
                  <c:v>44148</c:v>
                </c:pt>
                <c:pt idx="921">
                  <c:v>44155</c:v>
                </c:pt>
                <c:pt idx="922">
                  <c:v>44162</c:v>
                </c:pt>
                <c:pt idx="923">
                  <c:v>44169</c:v>
                </c:pt>
                <c:pt idx="924">
                  <c:v>44176</c:v>
                </c:pt>
                <c:pt idx="925">
                  <c:v>44183</c:v>
                </c:pt>
                <c:pt idx="926">
                  <c:v>44190</c:v>
                </c:pt>
                <c:pt idx="927">
                  <c:v>44197</c:v>
                </c:pt>
                <c:pt idx="928">
                  <c:v>44204</c:v>
                </c:pt>
                <c:pt idx="929">
                  <c:v>44211</c:v>
                </c:pt>
                <c:pt idx="930">
                  <c:v>44218</c:v>
                </c:pt>
                <c:pt idx="931">
                  <c:v>44225</c:v>
                </c:pt>
                <c:pt idx="932">
                  <c:v>44232</c:v>
                </c:pt>
                <c:pt idx="933">
                  <c:v>44239</c:v>
                </c:pt>
                <c:pt idx="934">
                  <c:v>44246</c:v>
                </c:pt>
                <c:pt idx="935">
                  <c:v>44253</c:v>
                </c:pt>
                <c:pt idx="936">
                  <c:v>44260</c:v>
                </c:pt>
                <c:pt idx="937">
                  <c:v>44267</c:v>
                </c:pt>
                <c:pt idx="938">
                  <c:v>44274</c:v>
                </c:pt>
                <c:pt idx="939">
                  <c:v>44281</c:v>
                </c:pt>
                <c:pt idx="940">
                  <c:v>44288</c:v>
                </c:pt>
                <c:pt idx="941">
                  <c:v>44295</c:v>
                </c:pt>
                <c:pt idx="942">
                  <c:v>44302</c:v>
                </c:pt>
                <c:pt idx="943">
                  <c:v>44309</c:v>
                </c:pt>
                <c:pt idx="944">
                  <c:v>44316</c:v>
                </c:pt>
                <c:pt idx="945">
                  <c:v>44323</c:v>
                </c:pt>
                <c:pt idx="946">
                  <c:v>44330</c:v>
                </c:pt>
                <c:pt idx="947">
                  <c:v>44337</c:v>
                </c:pt>
                <c:pt idx="948">
                  <c:v>44344</c:v>
                </c:pt>
                <c:pt idx="949">
                  <c:v>44351</c:v>
                </c:pt>
                <c:pt idx="950">
                  <c:v>44358</c:v>
                </c:pt>
                <c:pt idx="951">
                  <c:v>44365</c:v>
                </c:pt>
                <c:pt idx="952">
                  <c:v>44372</c:v>
                </c:pt>
                <c:pt idx="953">
                  <c:v>44379</c:v>
                </c:pt>
                <c:pt idx="954">
                  <c:v>44386</c:v>
                </c:pt>
                <c:pt idx="955">
                  <c:v>44393</c:v>
                </c:pt>
                <c:pt idx="956">
                  <c:v>44400</c:v>
                </c:pt>
                <c:pt idx="957">
                  <c:v>44407</c:v>
                </c:pt>
                <c:pt idx="958">
                  <c:v>44414</c:v>
                </c:pt>
                <c:pt idx="959">
                  <c:v>44421</c:v>
                </c:pt>
                <c:pt idx="960">
                  <c:v>44428</c:v>
                </c:pt>
                <c:pt idx="961">
                  <c:v>44435</c:v>
                </c:pt>
                <c:pt idx="962">
                  <c:v>44442</c:v>
                </c:pt>
                <c:pt idx="963">
                  <c:v>44449</c:v>
                </c:pt>
                <c:pt idx="964">
                  <c:v>44456</c:v>
                </c:pt>
                <c:pt idx="965">
                  <c:v>44463</c:v>
                </c:pt>
                <c:pt idx="966">
                  <c:v>44470</c:v>
                </c:pt>
                <c:pt idx="967">
                  <c:v>44477</c:v>
                </c:pt>
                <c:pt idx="968">
                  <c:v>44484</c:v>
                </c:pt>
                <c:pt idx="969">
                  <c:v>44491</c:v>
                </c:pt>
                <c:pt idx="970">
                  <c:v>44498</c:v>
                </c:pt>
                <c:pt idx="971">
                  <c:v>44505</c:v>
                </c:pt>
                <c:pt idx="972">
                  <c:v>44512</c:v>
                </c:pt>
                <c:pt idx="973">
                  <c:v>44519</c:v>
                </c:pt>
                <c:pt idx="974">
                  <c:v>44526</c:v>
                </c:pt>
                <c:pt idx="975">
                  <c:v>44533</c:v>
                </c:pt>
                <c:pt idx="976">
                  <c:v>44540</c:v>
                </c:pt>
                <c:pt idx="977">
                  <c:v>44547</c:v>
                </c:pt>
                <c:pt idx="978">
                  <c:v>44554</c:v>
                </c:pt>
                <c:pt idx="979">
                  <c:v>44561</c:v>
                </c:pt>
                <c:pt idx="980">
                  <c:v>44568</c:v>
                </c:pt>
                <c:pt idx="981">
                  <c:v>44575</c:v>
                </c:pt>
                <c:pt idx="982">
                  <c:v>44582</c:v>
                </c:pt>
                <c:pt idx="983">
                  <c:v>44589</c:v>
                </c:pt>
                <c:pt idx="984">
                  <c:v>44596</c:v>
                </c:pt>
                <c:pt idx="985">
                  <c:v>44603</c:v>
                </c:pt>
                <c:pt idx="986">
                  <c:v>44610</c:v>
                </c:pt>
                <c:pt idx="987">
                  <c:v>44617</c:v>
                </c:pt>
                <c:pt idx="988">
                  <c:v>44624</c:v>
                </c:pt>
                <c:pt idx="989">
                  <c:v>44631</c:v>
                </c:pt>
                <c:pt idx="990">
                  <c:v>44638</c:v>
                </c:pt>
                <c:pt idx="991">
                  <c:v>44645</c:v>
                </c:pt>
                <c:pt idx="992">
                  <c:v>44652</c:v>
                </c:pt>
                <c:pt idx="993">
                  <c:v>44659</c:v>
                </c:pt>
                <c:pt idx="994">
                  <c:v>44666</c:v>
                </c:pt>
                <c:pt idx="995">
                  <c:v>44673</c:v>
                </c:pt>
                <c:pt idx="996">
                  <c:v>44680</c:v>
                </c:pt>
                <c:pt idx="997">
                  <c:v>44687</c:v>
                </c:pt>
                <c:pt idx="998">
                  <c:v>44694</c:v>
                </c:pt>
                <c:pt idx="999">
                  <c:v>44701</c:v>
                </c:pt>
                <c:pt idx="1000">
                  <c:v>44708</c:v>
                </c:pt>
                <c:pt idx="1001">
                  <c:v>44715</c:v>
                </c:pt>
                <c:pt idx="1002">
                  <c:v>44722</c:v>
                </c:pt>
                <c:pt idx="1003">
                  <c:v>44729</c:v>
                </c:pt>
                <c:pt idx="1004">
                  <c:v>44736</c:v>
                </c:pt>
                <c:pt idx="1005">
                  <c:v>44743</c:v>
                </c:pt>
                <c:pt idx="1006">
                  <c:v>44750</c:v>
                </c:pt>
                <c:pt idx="1007">
                  <c:v>44757</c:v>
                </c:pt>
                <c:pt idx="1008">
                  <c:v>44764</c:v>
                </c:pt>
                <c:pt idx="1009">
                  <c:v>44771</c:v>
                </c:pt>
                <c:pt idx="1010">
                  <c:v>44778</c:v>
                </c:pt>
                <c:pt idx="1011">
                  <c:v>44785</c:v>
                </c:pt>
                <c:pt idx="1012">
                  <c:v>44792</c:v>
                </c:pt>
                <c:pt idx="1013">
                  <c:v>44799</c:v>
                </c:pt>
                <c:pt idx="1014">
                  <c:v>44806</c:v>
                </c:pt>
                <c:pt idx="1015">
                  <c:v>44813</c:v>
                </c:pt>
                <c:pt idx="1016">
                  <c:v>44820</c:v>
                </c:pt>
                <c:pt idx="1017">
                  <c:v>44827</c:v>
                </c:pt>
                <c:pt idx="1018">
                  <c:v>44834</c:v>
                </c:pt>
                <c:pt idx="1019">
                  <c:v>44841</c:v>
                </c:pt>
                <c:pt idx="1020">
                  <c:v>44848</c:v>
                </c:pt>
                <c:pt idx="1021">
                  <c:v>44855</c:v>
                </c:pt>
                <c:pt idx="1022">
                  <c:v>44862</c:v>
                </c:pt>
                <c:pt idx="1023">
                  <c:v>44869</c:v>
                </c:pt>
                <c:pt idx="1024">
                  <c:v>44876</c:v>
                </c:pt>
                <c:pt idx="1025">
                  <c:v>44883</c:v>
                </c:pt>
                <c:pt idx="1026">
                  <c:v>44890</c:v>
                </c:pt>
                <c:pt idx="1027">
                  <c:v>44897</c:v>
                </c:pt>
                <c:pt idx="1028">
                  <c:v>44904</c:v>
                </c:pt>
                <c:pt idx="1029">
                  <c:v>44911</c:v>
                </c:pt>
                <c:pt idx="1030">
                  <c:v>44918</c:v>
                </c:pt>
                <c:pt idx="1031">
                  <c:v>44925</c:v>
                </c:pt>
                <c:pt idx="1032">
                  <c:v>44932</c:v>
                </c:pt>
                <c:pt idx="1033">
                  <c:v>44939</c:v>
                </c:pt>
                <c:pt idx="1034">
                  <c:v>44946</c:v>
                </c:pt>
                <c:pt idx="1035">
                  <c:v>44953</c:v>
                </c:pt>
                <c:pt idx="1036">
                  <c:v>44960</c:v>
                </c:pt>
                <c:pt idx="1037">
                  <c:v>44967</c:v>
                </c:pt>
                <c:pt idx="1038">
                  <c:v>44974</c:v>
                </c:pt>
                <c:pt idx="1039">
                  <c:v>44981</c:v>
                </c:pt>
                <c:pt idx="1040">
                  <c:v>44988</c:v>
                </c:pt>
                <c:pt idx="1041">
                  <c:v>44995</c:v>
                </c:pt>
                <c:pt idx="1042">
                  <c:v>45002</c:v>
                </c:pt>
                <c:pt idx="1043">
                  <c:v>45009</c:v>
                </c:pt>
                <c:pt idx="1044">
                  <c:v>45016</c:v>
                </c:pt>
                <c:pt idx="1045">
                  <c:v>45023</c:v>
                </c:pt>
                <c:pt idx="1046">
                  <c:v>45030</c:v>
                </c:pt>
                <c:pt idx="1047">
                  <c:v>45037</c:v>
                </c:pt>
                <c:pt idx="1048">
                  <c:v>45044</c:v>
                </c:pt>
                <c:pt idx="1049">
                  <c:v>45051</c:v>
                </c:pt>
                <c:pt idx="1050">
                  <c:v>45058</c:v>
                </c:pt>
                <c:pt idx="1051">
                  <c:v>45065</c:v>
                </c:pt>
                <c:pt idx="1052">
                  <c:v>45072</c:v>
                </c:pt>
                <c:pt idx="1053">
                  <c:v>45079</c:v>
                </c:pt>
                <c:pt idx="1054">
                  <c:v>45086</c:v>
                </c:pt>
                <c:pt idx="1055">
                  <c:v>45093</c:v>
                </c:pt>
                <c:pt idx="1056">
                  <c:v>45100</c:v>
                </c:pt>
                <c:pt idx="1057">
                  <c:v>45107</c:v>
                </c:pt>
                <c:pt idx="1058">
                  <c:v>45114</c:v>
                </c:pt>
                <c:pt idx="1059">
                  <c:v>45121</c:v>
                </c:pt>
                <c:pt idx="1060">
                  <c:v>45128</c:v>
                </c:pt>
                <c:pt idx="1061">
                  <c:v>45135</c:v>
                </c:pt>
                <c:pt idx="1062">
                  <c:v>45142</c:v>
                </c:pt>
                <c:pt idx="1063">
                  <c:v>45149</c:v>
                </c:pt>
                <c:pt idx="1064">
                  <c:v>45156</c:v>
                </c:pt>
                <c:pt idx="1065">
                  <c:v>45163</c:v>
                </c:pt>
                <c:pt idx="1066">
                  <c:v>45170</c:v>
                </c:pt>
                <c:pt idx="1067">
                  <c:v>45177</c:v>
                </c:pt>
                <c:pt idx="1068">
                  <c:v>45184</c:v>
                </c:pt>
                <c:pt idx="1069">
                  <c:v>45191</c:v>
                </c:pt>
                <c:pt idx="1070">
                  <c:v>45198</c:v>
                </c:pt>
                <c:pt idx="1071">
                  <c:v>45205</c:v>
                </c:pt>
                <c:pt idx="1072">
                  <c:v>45212</c:v>
                </c:pt>
                <c:pt idx="1073">
                  <c:v>45219</c:v>
                </c:pt>
                <c:pt idx="1074">
                  <c:v>45226</c:v>
                </c:pt>
                <c:pt idx="1075">
                  <c:v>45233</c:v>
                </c:pt>
                <c:pt idx="1076">
                  <c:v>45240</c:v>
                </c:pt>
                <c:pt idx="1077">
                  <c:v>45247</c:v>
                </c:pt>
                <c:pt idx="1078">
                  <c:v>45254</c:v>
                </c:pt>
                <c:pt idx="1079">
                  <c:v>45261</c:v>
                </c:pt>
                <c:pt idx="1080">
                  <c:v>45268</c:v>
                </c:pt>
                <c:pt idx="1081">
                  <c:v>45275</c:v>
                </c:pt>
                <c:pt idx="1082">
                  <c:v>45282</c:v>
                </c:pt>
                <c:pt idx="1083">
                  <c:v>45289</c:v>
                </c:pt>
                <c:pt idx="1084">
                  <c:v>45296</c:v>
                </c:pt>
                <c:pt idx="1085">
                  <c:v>45303</c:v>
                </c:pt>
                <c:pt idx="1086">
                  <c:v>45310</c:v>
                </c:pt>
                <c:pt idx="1087">
                  <c:v>45317</c:v>
                </c:pt>
                <c:pt idx="1088">
                  <c:v>45324</c:v>
                </c:pt>
                <c:pt idx="1089">
                  <c:v>45331</c:v>
                </c:pt>
                <c:pt idx="1090">
                  <c:v>45338</c:v>
                </c:pt>
                <c:pt idx="1091">
                  <c:v>45345</c:v>
                </c:pt>
                <c:pt idx="1092">
                  <c:v>45352</c:v>
                </c:pt>
                <c:pt idx="1093">
                  <c:v>45359</c:v>
                </c:pt>
                <c:pt idx="1094">
                  <c:v>45366</c:v>
                </c:pt>
                <c:pt idx="1095">
                  <c:v>45373</c:v>
                </c:pt>
                <c:pt idx="1096">
                  <c:v>45380</c:v>
                </c:pt>
                <c:pt idx="1097">
                  <c:v>45387</c:v>
                </c:pt>
                <c:pt idx="1098">
                  <c:v>45394</c:v>
                </c:pt>
                <c:pt idx="1099">
                  <c:v>45401</c:v>
                </c:pt>
                <c:pt idx="1100">
                  <c:v>45408</c:v>
                </c:pt>
                <c:pt idx="1101">
                  <c:v>45415</c:v>
                </c:pt>
                <c:pt idx="1102">
                  <c:v>45422</c:v>
                </c:pt>
                <c:pt idx="1103">
                  <c:v>45429</c:v>
                </c:pt>
                <c:pt idx="1104">
                  <c:v>45436</c:v>
                </c:pt>
                <c:pt idx="1105">
                  <c:v>45443</c:v>
                </c:pt>
                <c:pt idx="1106">
                  <c:v>45450</c:v>
                </c:pt>
                <c:pt idx="1107">
                  <c:v>45457</c:v>
                </c:pt>
                <c:pt idx="1108">
                  <c:v>45464</c:v>
                </c:pt>
                <c:pt idx="1109">
                  <c:v>45471</c:v>
                </c:pt>
                <c:pt idx="1110">
                  <c:v>45478</c:v>
                </c:pt>
                <c:pt idx="1111">
                  <c:v>45485</c:v>
                </c:pt>
                <c:pt idx="1112">
                  <c:v>45492</c:v>
                </c:pt>
                <c:pt idx="1113">
                  <c:v>45499</c:v>
                </c:pt>
                <c:pt idx="1114">
                  <c:v>45506</c:v>
                </c:pt>
                <c:pt idx="1115">
                  <c:v>45513</c:v>
                </c:pt>
                <c:pt idx="1116">
                  <c:v>45520</c:v>
                </c:pt>
                <c:pt idx="1117">
                  <c:v>45527</c:v>
                </c:pt>
                <c:pt idx="1118">
                  <c:v>45534</c:v>
                </c:pt>
                <c:pt idx="1119">
                  <c:v>45541</c:v>
                </c:pt>
                <c:pt idx="1120">
                  <c:v>45548</c:v>
                </c:pt>
                <c:pt idx="1121">
                  <c:v>45555</c:v>
                </c:pt>
                <c:pt idx="1122">
                  <c:v>45562</c:v>
                </c:pt>
                <c:pt idx="1123">
                  <c:v>45569</c:v>
                </c:pt>
                <c:pt idx="1124">
                  <c:v>45576</c:v>
                </c:pt>
                <c:pt idx="1125">
                  <c:v>45583</c:v>
                </c:pt>
                <c:pt idx="1126">
                  <c:v>45590</c:v>
                </c:pt>
                <c:pt idx="1127">
                  <c:v>45597</c:v>
                </c:pt>
                <c:pt idx="1128">
                  <c:v>45604</c:v>
                </c:pt>
                <c:pt idx="1129">
                  <c:v>45611</c:v>
                </c:pt>
                <c:pt idx="1130">
                  <c:v>45618</c:v>
                </c:pt>
                <c:pt idx="1131">
                  <c:v>45625</c:v>
                </c:pt>
                <c:pt idx="1132">
                  <c:v>45632</c:v>
                </c:pt>
                <c:pt idx="1133">
                  <c:v>45639</c:v>
                </c:pt>
                <c:pt idx="1134">
                  <c:v>45646</c:v>
                </c:pt>
                <c:pt idx="1135">
                  <c:v>45653</c:v>
                </c:pt>
                <c:pt idx="1136">
                  <c:v>45660</c:v>
                </c:pt>
                <c:pt idx="1137">
                  <c:v>45667</c:v>
                </c:pt>
                <c:pt idx="1138">
                  <c:v>45674</c:v>
                </c:pt>
                <c:pt idx="1139">
                  <c:v>45681</c:v>
                </c:pt>
                <c:pt idx="1140">
                  <c:v>45688</c:v>
                </c:pt>
                <c:pt idx="1141">
                  <c:v>45695</c:v>
                </c:pt>
                <c:pt idx="1142">
                  <c:v>45702</c:v>
                </c:pt>
                <c:pt idx="1143">
                  <c:v>45709</c:v>
                </c:pt>
                <c:pt idx="1144">
                  <c:v>45716</c:v>
                </c:pt>
                <c:pt idx="1145">
                  <c:v>45723</c:v>
                </c:pt>
                <c:pt idx="1146">
                  <c:v>45730</c:v>
                </c:pt>
                <c:pt idx="1147">
                  <c:v>45737</c:v>
                </c:pt>
                <c:pt idx="1148">
                  <c:v>45744</c:v>
                </c:pt>
                <c:pt idx="1149">
                  <c:v>45751</c:v>
                </c:pt>
                <c:pt idx="1150">
                  <c:v>45758</c:v>
                </c:pt>
                <c:pt idx="1151">
                  <c:v>45765</c:v>
                </c:pt>
                <c:pt idx="1152">
                  <c:v>45772</c:v>
                </c:pt>
                <c:pt idx="1153">
                  <c:v>45779</c:v>
                </c:pt>
                <c:pt idx="1154">
                  <c:v>45786</c:v>
                </c:pt>
                <c:pt idx="1155">
                  <c:v>45793</c:v>
                </c:pt>
                <c:pt idx="1156">
                  <c:v>45800</c:v>
                </c:pt>
                <c:pt idx="1157">
                  <c:v>45807</c:v>
                </c:pt>
                <c:pt idx="1158">
                  <c:v>45814</c:v>
                </c:pt>
                <c:pt idx="1159">
                  <c:v>45821</c:v>
                </c:pt>
                <c:pt idx="1160">
                  <c:v>45828</c:v>
                </c:pt>
                <c:pt idx="1161">
                  <c:v>45835</c:v>
                </c:pt>
                <c:pt idx="1162">
                  <c:v>45842</c:v>
                </c:pt>
                <c:pt idx="1163">
                  <c:v>45849</c:v>
                </c:pt>
                <c:pt idx="1164">
                  <c:v>45856</c:v>
                </c:pt>
                <c:pt idx="1165">
                  <c:v>45863</c:v>
                </c:pt>
                <c:pt idx="1166">
                  <c:v>45870</c:v>
                </c:pt>
                <c:pt idx="1167">
                  <c:v>45877</c:v>
                </c:pt>
                <c:pt idx="1168">
                  <c:v>45884</c:v>
                </c:pt>
                <c:pt idx="1169">
                  <c:v>45891</c:v>
                </c:pt>
                <c:pt idx="1170">
                  <c:v>45898</c:v>
                </c:pt>
                <c:pt idx="1171">
                  <c:v>45905</c:v>
                </c:pt>
                <c:pt idx="1172">
                  <c:v>45912</c:v>
                </c:pt>
                <c:pt idx="1173">
                  <c:v>45919</c:v>
                </c:pt>
                <c:pt idx="1174">
                  <c:v>45926</c:v>
                </c:pt>
                <c:pt idx="1175">
                  <c:v>45933</c:v>
                </c:pt>
                <c:pt idx="1176">
                  <c:v>45940</c:v>
                </c:pt>
                <c:pt idx="1177">
                  <c:v>45947</c:v>
                </c:pt>
                <c:pt idx="1178">
                  <c:v>45954</c:v>
                </c:pt>
                <c:pt idx="1179">
                  <c:v>45961</c:v>
                </c:pt>
                <c:pt idx="1180">
                  <c:v>45968</c:v>
                </c:pt>
                <c:pt idx="1181">
                  <c:v>45975</c:v>
                </c:pt>
                <c:pt idx="1182">
                  <c:v>45982</c:v>
                </c:pt>
                <c:pt idx="1183">
                  <c:v>45989</c:v>
                </c:pt>
                <c:pt idx="1184">
                  <c:v>45996</c:v>
                </c:pt>
                <c:pt idx="1185">
                  <c:v>46003</c:v>
                </c:pt>
                <c:pt idx="1186">
                  <c:v>46010</c:v>
                </c:pt>
                <c:pt idx="1187">
                  <c:v>46017</c:v>
                </c:pt>
                <c:pt idx="1188">
                  <c:v>46024</c:v>
                </c:pt>
                <c:pt idx="1189">
                  <c:v>46031</c:v>
                </c:pt>
                <c:pt idx="1190">
                  <c:v>46038</c:v>
                </c:pt>
                <c:pt idx="1191">
                  <c:v>46045</c:v>
                </c:pt>
                <c:pt idx="1192">
                  <c:v>46052</c:v>
                </c:pt>
                <c:pt idx="1193">
                  <c:v>46059</c:v>
                </c:pt>
                <c:pt idx="1194">
                  <c:v>46066</c:v>
                </c:pt>
                <c:pt idx="1195">
                  <c:v>46073</c:v>
                </c:pt>
                <c:pt idx="1196">
                  <c:v>46080</c:v>
                </c:pt>
                <c:pt idx="1197">
                  <c:v>46087</c:v>
                </c:pt>
                <c:pt idx="1198">
                  <c:v>46094</c:v>
                </c:pt>
                <c:pt idx="1199">
                  <c:v>46101</c:v>
                </c:pt>
                <c:pt idx="1200">
                  <c:v>46108</c:v>
                </c:pt>
                <c:pt idx="1201">
                  <c:v>46115</c:v>
                </c:pt>
                <c:pt idx="1202">
                  <c:v>46122</c:v>
                </c:pt>
                <c:pt idx="1203">
                  <c:v>46129</c:v>
                </c:pt>
                <c:pt idx="1204">
                  <c:v>46136</c:v>
                </c:pt>
                <c:pt idx="1205">
                  <c:v>46143</c:v>
                </c:pt>
                <c:pt idx="1206">
                  <c:v>46150</c:v>
                </c:pt>
                <c:pt idx="1207">
                  <c:v>46157</c:v>
                </c:pt>
                <c:pt idx="1208">
                  <c:v>46164</c:v>
                </c:pt>
                <c:pt idx="1209">
                  <c:v>46171</c:v>
                </c:pt>
                <c:pt idx="1210">
                  <c:v>46178</c:v>
                </c:pt>
                <c:pt idx="1211">
                  <c:v>46185</c:v>
                </c:pt>
                <c:pt idx="1212">
                  <c:v>46192</c:v>
                </c:pt>
                <c:pt idx="1213">
                  <c:v>46199</c:v>
                </c:pt>
                <c:pt idx="1214">
                  <c:v>46206</c:v>
                </c:pt>
                <c:pt idx="1215">
                  <c:v>46213</c:v>
                </c:pt>
                <c:pt idx="1216">
                  <c:v>46220</c:v>
                </c:pt>
                <c:pt idx="1217">
                  <c:v>46227</c:v>
                </c:pt>
                <c:pt idx="1218">
                  <c:v>46234</c:v>
                </c:pt>
                <c:pt idx="1219">
                  <c:v>46241</c:v>
                </c:pt>
                <c:pt idx="1220">
                  <c:v>46248</c:v>
                </c:pt>
                <c:pt idx="1221">
                  <c:v>46255</c:v>
                </c:pt>
                <c:pt idx="1222">
                  <c:v>46262</c:v>
                </c:pt>
                <c:pt idx="1223">
                  <c:v>46269</c:v>
                </c:pt>
                <c:pt idx="1224">
                  <c:v>46276</c:v>
                </c:pt>
                <c:pt idx="1225">
                  <c:v>46283</c:v>
                </c:pt>
                <c:pt idx="1226">
                  <c:v>46290</c:v>
                </c:pt>
                <c:pt idx="1227">
                  <c:v>46297</c:v>
                </c:pt>
                <c:pt idx="1228">
                  <c:v>46304</c:v>
                </c:pt>
              </c:numCache>
            </c:numRef>
          </c:cat>
          <c:val>
            <c:numRef>
              <c:f>PBV!$F$78:$F$10735</c:f>
              <c:numCache>
                <c:formatCode>General</c:formatCode>
                <c:ptCount val="10658"/>
                <c:pt idx="0">
                  <c:v>0.71470588235294119</c:v>
                </c:pt>
                <c:pt idx="1">
                  <c:v>0.7052036199095022</c:v>
                </c:pt>
                <c:pt idx="2">
                  <c:v>0.76935521146290731</c:v>
                </c:pt>
                <c:pt idx="3">
                  <c:v>0.79795918367346941</c:v>
                </c:pt>
                <c:pt idx="4">
                  <c:v>0.72549019607843135</c:v>
                </c:pt>
                <c:pt idx="5">
                  <c:v>0.76613885505481127</c:v>
                </c:pt>
                <c:pt idx="6">
                  <c:v>0.79155109878387031</c:v>
                </c:pt>
                <c:pt idx="7">
                  <c:v>0.79450596252129468</c:v>
                </c:pt>
                <c:pt idx="8">
                  <c:v>0.75851788756388416</c:v>
                </c:pt>
                <c:pt idx="9">
                  <c:v>0.7597741094700261</c:v>
                </c:pt>
                <c:pt idx="10">
                  <c:v>0.79434037465125551</c:v>
                </c:pt>
                <c:pt idx="11">
                  <c:v>0.70843776106933998</c:v>
                </c:pt>
                <c:pt idx="12">
                  <c:v>0.73259832154023363</c:v>
                </c:pt>
                <c:pt idx="13">
                  <c:v>0.79007490636704114</c:v>
                </c:pt>
                <c:pt idx="14">
                  <c:v>0.83075734157650705</c:v>
                </c:pt>
                <c:pt idx="15">
                  <c:v>0.87867417135709813</c:v>
                </c:pt>
                <c:pt idx="16">
                  <c:v>0.8388717156105101</c:v>
                </c:pt>
                <c:pt idx="17">
                  <c:v>0.84639376218323581</c:v>
                </c:pt>
                <c:pt idx="18">
                  <c:v>0.86664044059795442</c:v>
                </c:pt>
                <c:pt idx="19">
                  <c:v>0.86664044059795442</c:v>
                </c:pt>
                <c:pt idx="20">
                  <c:v>0.83610498898016428</c:v>
                </c:pt>
                <c:pt idx="21">
                  <c:v>0.84952298352124889</c:v>
                </c:pt>
                <c:pt idx="22">
                  <c:v>0.86203941730934019</c:v>
                </c:pt>
                <c:pt idx="23">
                  <c:v>0.8180245964642584</c:v>
                </c:pt>
                <c:pt idx="24">
                  <c:v>0.81298212605832554</c:v>
                </c:pt>
                <c:pt idx="25">
                  <c:v>0.75887138653280251</c:v>
                </c:pt>
                <c:pt idx="26">
                  <c:v>0.76994980093474119</c:v>
                </c:pt>
                <c:pt idx="27">
                  <c:v>0.76688604087287848</c:v>
                </c:pt>
                <c:pt idx="28">
                  <c:v>0.79738780977896861</c:v>
                </c:pt>
                <c:pt idx="29">
                  <c:v>0.79681539227069165</c:v>
                </c:pt>
                <c:pt idx="30">
                  <c:v>0.8140653508044452</c:v>
                </c:pt>
                <c:pt idx="31">
                  <c:v>0.84174311926605505</c:v>
                </c:pt>
                <c:pt idx="32">
                  <c:v>0.89022383146807116</c:v>
                </c:pt>
                <c:pt idx="33">
                  <c:v>0.90863209189001048</c:v>
                </c:pt>
                <c:pt idx="34">
                  <c:v>0.91183964667912354</c:v>
                </c:pt>
                <c:pt idx="35">
                  <c:v>0.98127403444240091</c:v>
                </c:pt>
                <c:pt idx="36">
                  <c:v>0.85095395208721836</c:v>
                </c:pt>
                <c:pt idx="37">
                  <c:v>0.81113348676639807</c:v>
                </c:pt>
                <c:pt idx="38">
                  <c:v>0.80863169580904803</c:v>
                </c:pt>
                <c:pt idx="39">
                  <c:v>0.70784128483703357</c:v>
                </c:pt>
                <c:pt idx="40">
                  <c:v>0.92482046678635554</c:v>
                </c:pt>
                <c:pt idx="41">
                  <c:v>0.9725052031985979</c:v>
                </c:pt>
                <c:pt idx="42">
                  <c:v>0.99050114641336384</c:v>
                </c:pt>
                <c:pt idx="43">
                  <c:v>0.95242825607064019</c:v>
                </c:pt>
                <c:pt idx="44">
                  <c:v>0.98338561635877775</c:v>
                </c:pt>
                <c:pt idx="45">
                  <c:v>1.0203094777562862</c:v>
                </c:pt>
                <c:pt idx="46">
                  <c:v>0.97477180527383378</c:v>
                </c:pt>
                <c:pt idx="47">
                  <c:v>1.0234138056532815</c:v>
                </c:pt>
                <c:pt idx="48">
                  <c:v>1.0605065666041276</c:v>
                </c:pt>
                <c:pt idx="49">
                  <c:v>1.0484923076923076</c:v>
                </c:pt>
                <c:pt idx="50">
                  <c:v>1.1349965026812776</c:v>
                </c:pt>
                <c:pt idx="51">
                  <c:v>1.1154316187090323</c:v>
                </c:pt>
                <c:pt idx="52">
                  <c:v>1.1441148094548963</c:v>
                </c:pt>
                <c:pt idx="53">
                  <c:v>0.89847417840375587</c:v>
                </c:pt>
                <c:pt idx="54">
                  <c:v>0.90717256771837274</c:v>
                </c:pt>
                <c:pt idx="55">
                  <c:v>1.0040561280420961</c:v>
                </c:pt>
                <c:pt idx="56">
                  <c:v>1.0081669691470054</c:v>
                </c:pt>
                <c:pt idx="57">
                  <c:v>1.0650177543773724</c:v>
                </c:pt>
                <c:pt idx="58">
                  <c:v>1.0843881856540083</c:v>
                </c:pt>
                <c:pt idx="59">
                  <c:v>1.0707840696950839</c:v>
                </c:pt>
                <c:pt idx="60">
                  <c:v>1.0139569413511507</c:v>
                </c:pt>
                <c:pt idx="61">
                  <c:v>1.0867726410966896</c:v>
                </c:pt>
                <c:pt idx="62">
                  <c:v>1.1021598612643861</c:v>
                </c:pt>
                <c:pt idx="63">
                  <c:v>1.0543408360128619</c:v>
                </c:pt>
                <c:pt idx="64">
                  <c:v>1.1430383761496985</c:v>
                </c:pt>
                <c:pt idx="65">
                  <c:v>1.1954874558006399</c:v>
                </c:pt>
                <c:pt idx="66">
                  <c:v>1.0740155217016385</c:v>
                </c:pt>
                <c:pt idx="67">
                  <c:v>1.1532061397217039</c:v>
                </c:pt>
                <c:pt idx="68">
                  <c:v>1.1265311804008908</c:v>
                </c:pt>
                <c:pt idx="69">
                  <c:v>1.151022619531356</c:v>
                </c:pt>
                <c:pt idx="70">
                  <c:v>1.1468619246861926</c:v>
                </c:pt>
                <c:pt idx="71">
                  <c:v>1.1341797720386668</c:v>
                </c:pt>
                <c:pt idx="72">
                  <c:v>1.197187358233782</c:v>
                </c:pt>
                <c:pt idx="73">
                  <c:v>1.1908396946564885</c:v>
                </c:pt>
                <c:pt idx="74">
                  <c:v>1.2107341327873646</c:v>
                </c:pt>
                <c:pt idx="75">
                  <c:v>1.1978720464280779</c:v>
                </c:pt>
                <c:pt idx="76">
                  <c:v>1.1786651927594307</c:v>
                </c:pt>
                <c:pt idx="77">
                  <c:v>1.2123106850076422</c:v>
                </c:pt>
                <c:pt idx="78">
                  <c:v>1.0929280397022332</c:v>
                </c:pt>
                <c:pt idx="79">
                  <c:v>1.0716222322638951</c:v>
                </c:pt>
                <c:pt idx="80">
                  <c:v>1.1353213882972057</c:v>
                </c:pt>
                <c:pt idx="81">
                  <c:v>1.0474495848161329</c:v>
                </c:pt>
                <c:pt idx="82">
                  <c:v>1.1630701324178518</c:v>
                </c:pt>
                <c:pt idx="83">
                  <c:v>1.1587264150943397</c:v>
                </c:pt>
                <c:pt idx="84">
                  <c:v>1.0672303147601101</c:v>
                </c:pt>
                <c:pt idx="85">
                  <c:v>1.0687090687090686</c:v>
                </c:pt>
                <c:pt idx="86">
                  <c:v>1.1377728035814214</c:v>
                </c:pt>
                <c:pt idx="87">
                  <c:v>1.1057988165680475</c:v>
                </c:pt>
                <c:pt idx="88">
                  <c:v>1.0798036305514327</c:v>
                </c:pt>
                <c:pt idx="89">
                  <c:v>1.1114610280058486</c:v>
                </c:pt>
                <c:pt idx="90">
                  <c:v>1.1515637530072174</c:v>
                </c:pt>
                <c:pt idx="91">
                  <c:v>1.0655737704918034</c:v>
                </c:pt>
                <c:pt idx="92">
                  <c:v>1.0642536768540731</c:v>
                </c:pt>
                <c:pt idx="93">
                  <c:v>1.0558093994778068</c:v>
                </c:pt>
                <c:pt idx="94">
                  <c:v>1.0888676032354192</c:v>
                </c:pt>
                <c:pt idx="95">
                  <c:v>1.1007701486061394</c:v>
                </c:pt>
                <c:pt idx="96">
                  <c:v>1.1534243629717233</c:v>
                </c:pt>
                <c:pt idx="97">
                  <c:v>1.1341273951320558</c:v>
                </c:pt>
                <c:pt idx="98">
                  <c:v>1.1643216596487624</c:v>
                </c:pt>
                <c:pt idx="99">
                  <c:v>1.2081521189440678</c:v>
                </c:pt>
                <c:pt idx="100">
                  <c:v>1.1879979828542611</c:v>
                </c:pt>
                <c:pt idx="101">
                  <c:v>1.1398137138327389</c:v>
                </c:pt>
                <c:pt idx="102">
                  <c:v>1.2401988475878432</c:v>
                </c:pt>
                <c:pt idx="103">
                  <c:v>1.3136332338765206</c:v>
                </c:pt>
                <c:pt idx="104">
                  <c:v>1.3715888803876561</c:v>
                </c:pt>
                <c:pt idx="105">
                  <c:v>1.2402391839606051</c:v>
                </c:pt>
                <c:pt idx="106">
                  <c:v>1.2993796526054588</c:v>
                </c:pt>
                <c:pt idx="107">
                  <c:v>1.2518175809649703</c:v>
                </c:pt>
                <c:pt idx="108">
                  <c:v>1.2053125380772511</c:v>
                </c:pt>
                <c:pt idx="109">
                  <c:v>1.2492889823172995</c:v>
                </c:pt>
                <c:pt idx="110">
                  <c:v>1.2296165191740414</c:v>
                </c:pt>
                <c:pt idx="111">
                  <c:v>1.2055472436413857</c:v>
                </c:pt>
                <c:pt idx="112">
                  <c:v>1.2349165596919127</c:v>
                </c:pt>
                <c:pt idx="113">
                  <c:v>1.2010814464346062</c:v>
                </c:pt>
                <c:pt idx="114">
                  <c:v>1.2708286038592507</c:v>
                </c:pt>
                <c:pt idx="115">
                  <c:v>1.3024247593517728</c:v>
                </c:pt>
                <c:pt idx="116">
                  <c:v>1.2359882005899705</c:v>
                </c:pt>
                <c:pt idx="117">
                  <c:v>1.2608180201541195</c:v>
                </c:pt>
                <c:pt idx="118">
                  <c:v>1.3176006528835691</c:v>
                </c:pt>
                <c:pt idx="119">
                  <c:v>1.2855068637803588</c:v>
                </c:pt>
                <c:pt idx="120">
                  <c:v>1.3030340557275542</c:v>
                </c:pt>
                <c:pt idx="121">
                  <c:v>1.3450292397660819</c:v>
                </c:pt>
                <c:pt idx="122">
                  <c:v>1.3343090620807416</c:v>
                </c:pt>
                <c:pt idx="123">
                  <c:v>1.340651298938895</c:v>
                </c:pt>
                <c:pt idx="124">
                  <c:v>1.367876309736775</c:v>
                </c:pt>
                <c:pt idx="125">
                  <c:v>1.354826402136589</c:v>
                </c:pt>
                <c:pt idx="126">
                  <c:v>1.3862676481235672</c:v>
                </c:pt>
                <c:pt idx="127">
                  <c:v>1.4142873927858066</c:v>
                </c:pt>
                <c:pt idx="128">
                  <c:v>1.3899831176139563</c:v>
                </c:pt>
                <c:pt idx="129">
                  <c:v>1.387641041864389</c:v>
                </c:pt>
                <c:pt idx="130">
                  <c:v>1.4347273689782953</c:v>
                </c:pt>
                <c:pt idx="131">
                  <c:v>1.3868548742831937</c:v>
                </c:pt>
                <c:pt idx="132">
                  <c:v>1.3456404736275565</c:v>
                </c:pt>
                <c:pt idx="133">
                  <c:v>1.3645534793075775</c:v>
                </c:pt>
                <c:pt idx="134">
                  <c:v>1.3899266177451635</c:v>
                </c:pt>
                <c:pt idx="135">
                  <c:v>1.4068883094306823</c:v>
                </c:pt>
                <c:pt idx="136">
                  <c:v>1.36706102117061</c:v>
                </c:pt>
                <c:pt idx="137">
                  <c:v>1.3772031662269129</c:v>
                </c:pt>
                <c:pt idx="138">
                  <c:v>1.3489278752436646</c:v>
                </c:pt>
                <c:pt idx="139">
                  <c:v>1.3195542046605877</c:v>
                </c:pt>
                <c:pt idx="140">
                  <c:v>1.3295807869625818</c:v>
                </c:pt>
                <c:pt idx="141">
                  <c:v>1.3272262935820565</c:v>
                </c:pt>
                <c:pt idx="142">
                  <c:v>1.3812191103789129</c:v>
                </c:pt>
                <c:pt idx="143">
                  <c:v>1.3990672884743505</c:v>
                </c:pt>
                <c:pt idx="144">
                  <c:v>1.4207870837537842</c:v>
                </c:pt>
                <c:pt idx="145">
                  <c:v>1.4203375437851609</c:v>
                </c:pt>
                <c:pt idx="146">
                  <c:v>1.4523504273504273</c:v>
                </c:pt>
                <c:pt idx="147">
                  <c:v>1.4225617413143574</c:v>
                </c:pt>
                <c:pt idx="148">
                  <c:v>1.4727920535521486</c:v>
                </c:pt>
                <c:pt idx="149">
                  <c:v>1.5220427760803144</c:v>
                </c:pt>
                <c:pt idx="150">
                  <c:v>1.4793775165959298</c:v>
                </c:pt>
                <c:pt idx="151">
                  <c:v>1.4726667382665664</c:v>
                </c:pt>
                <c:pt idx="152">
                  <c:v>1.4560839760068551</c:v>
                </c:pt>
                <c:pt idx="153">
                  <c:v>1.5564447289799404</c:v>
                </c:pt>
                <c:pt idx="154">
                  <c:v>1.5326272999572101</c:v>
                </c:pt>
                <c:pt idx="155">
                  <c:v>1.486497380088674</c:v>
                </c:pt>
                <c:pt idx="156">
                  <c:v>1.4518787403119786</c:v>
                </c:pt>
                <c:pt idx="157">
                  <c:v>1.4165432621112755</c:v>
                </c:pt>
                <c:pt idx="158">
                  <c:v>1.3900768112933359</c:v>
                </c:pt>
                <c:pt idx="159">
                  <c:v>1.3562467599792638</c:v>
                </c:pt>
                <c:pt idx="160">
                  <c:v>1.3952906855594915</c:v>
                </c:pt>
                <c:pt idx="161">
                  <c:v>1.2937713634637298</c:v>
                </c:pt>
                <c:pt idx="162">
                  <c:v>1.339154766499421</c:v>
                </c:pt>
                <c:pt idx="163">
                  <c:v>1.3478525738653671</c:v>
                </c:pt>
                <c:pt idx="164">
                  <c:v>1.3440386680988186</c:v>
                </c:pt>
                <c:pt idx="165">
                  <c:v>1.3176825328451434</c:v>
                </c:pt>
                <c:pt idx="166">
                  <c:v>1.3652996196936993</c:v>
                </c:pt>
                <c:pt idx="167">
                  <c:v>1.3533195246920311</c:v>
                </c:pt>
                <c:pt idx="168">
                  <c:v>1.3299599644128113</c:v>
                </c:pt>
                <c:pt idx="169">
                  <c:v>1.3290877796901894</c:v>
                </c:pt>
                <c:pt idx="170">
                  <c:v>1.3691609977324264</c:v>
                </c:pt>
                <c:pt idx="171">
                  <c:v>1.3849637681159421</c:v>
                </c:pt>
                <c:pt idx="172">
                  <c:v>1.3625798954096455</c:v>
                </c:pt>
                <c:pt idx="173">
                  <c:v>1.3176212976835311</c:v>
                </c:pt>
                <c:pt idx="174">
                  <c:v>1.2994640708738925</c:v>
                </c:pt>
                <c:pt idx="175">
                  <c:v>1.3355792219082809</c:v>
                </c:pt>
                <c:pt idx="176">
                  <c:v>1.3449147883452448</c:v>
                </c:pt>
                <c:pt idx="177">
                  <c:v>1.2976676079907958</c:v>
                </c:pt>
                <c:pt idx="178">
                  <c:v>1.3378540960297496</c:v>
                </c:pt>
                <c:pt idx="179">
                  <c:v>1.3258426966292136</c:v>
                </c:pt>
                <c:pt idx="180">
                  <c:v>1.3587743102668477</c:v>
                </c:pt>
                <c:pt idx="181">
                  <c:v>1.3312754933303936</c:v>
                </c:pt>
                <c:pt idx="182">
                  <c:v>1.3413751507840772</c:v>
                </c:pt>
                <c:pt idx="183">
                  <c:v>1.3609572346554399</c:v>
                </c:pt>
                <c:pt idx="184">
                  <c:v>1.3936170212765957</c:v>
                </c:pt>
                <c:pt idx="185">
                  <c:v>1.3544647519582245</c:v>
                </c:pt>
                <c:pt idx="186">
                  <c:v>1.3158113011923276</c:v>
                </c:pt>
                <c:pt idx="187">
                  <c:v>1.287403903015967</c:v>
                </c:pt>
                <c:pt idx="188">
                  <c:v>1.2879350801720766</c:v>
                </c:pt>
                <c:pt idx="189">
                  <c:v>1.3355295029551399</c:v>
                </c:pt>
                <c:pt idx="190">
                  <c:v>1.3941612872145679</c:v>
                </c:pt>
                <c:pt idx="191">
                  <c:v>1.4106559671549872</c:v>
                </c:pt>
                <c:pt idx="192">
                  <c:v>1.480631816472358</c:v>
                </c:pt>
                <c:pt idx="193">
                  <c:v>1.4869392902179788</c:v>
                </c:pt>
                <c:pt idx="194">
                  <c:v>1.5601125124761817</c:v>
                </c:pt>
                <c:pt idx="195">
                  <c:v>1.5664225456568091</c:v>
                </c:pt>
                <c:pt idx="196">
                  <c:v>1.4379120879120879</c:v>
                </c:pt>
                <c:pt idx="197">
                  <c:v>1.3977176669484361</c:v>
                </c:pt>
                <c:pt idx="198">
                  <c:v>1.3384369479263059</c:v>
                </c:pt>
                <c:pt idx="199">
                  <c:v>1.3720030285185496</c:v>
                </c:pt>
                <c:pt idx="200">
                  <c:v>1.4193732193732196</c:v>
                </c:pt>
                <c:pt idx="201">
                  <c:v>1.3660755236202415</c:v>
                </c:pt>
                <c:pt idx="202">
                  <c:v>1.3585308562887037</c:v>
                </c:pt>
                <c:pt idx="203">
                  <c:v>1.4276672058513256</c:v>
                </c:pt>
                <c:pt idx="204">
                  <c:v>1.3544905301744621</c:v>
                </c:pt>
                <c:pt idx="205">
                  <c:v>1.358992634830126</c:v>
                </c:pt>
                <c:pt idx="206">
                  <c:v>1.3514836795252225</c:v>
                </c:pt>
                <c:pt idx="207">
                  <c:v>1.3393661815764202</c:v>
                </c:pt>
                <c:pt idx="208">
                  <c:v>1.2973391714381948</c:v>
                </c:pt>
                <c:pt idx="209">
                  <c:v>1.2344251766217085</c:v>
                </c:pt>
                <c:pt idx="210">
                  <c:v>1.2950939001310235</c:v>
                </c:pt>
                <c:pt idx="211">
                  <c:v>1.3383160023108029</c:v>
                </c:pt>
                <c:pt idx="212">
                  <c:v>1.3720281772820662</c:v>
                </c:pt>
                <c:pt idx="213">
                  <c:v>1.3593899653724306</c:v>
                </c:pt>
                <c:pt idx="214">
                  <c:v>1.3615602117015877</c:v>
                </c:pt>
                <c:pt idx="215">
                  <c:v>1.3635063957863056</c:v>
                </c:pt>
                <c:pt idx="216">
                  <c:v>1.3542018348623852</c:v>
                </c:pt>
                <c:pt idx="217">
                  <c:v>1.364273988956872</c:v>
                </c:pt>
                <c:pt idx="218">
                  <c:v>1.3303121116877421</c:v>
                </c:pt>
                <c:pt idx="219">
                  <c:v>1.3009535622916504</c:v>
                </c:pt>
                <c:pt idx="220">
                  <c:v>1.3790814357390968</c:v>
                </c:pt>
                <c:pt idx="221">
                  <c:v>1.3689111747851004</c:v>
                </c:pt>
                <c:pt idx="222">
                  <c:v>1.3541531473069437</c:v>
                </c:pt>
                <c:pt idx="223">
                  <c:v>1.3869515389652913</c:v>
                </c:pt>
                <c:pt idx="224">
                  <c:v>1.4076760104302477</c:v>
                </c:pt>
                <c:pt idx="225">
                  <c:v>1.3339228295819936</c:v>
                </c:pt>
                <c:pt idx="226">
                  <c:v>1.2740219629375431</c:v>
                </c:pt>
                <c:pt idx="227">
                  <c:v>1.3166146916146915</c:v>
                </c:pt>
                <c:pt idx="228">
                  <c:v>1.4115758663015769</c:v>
                </c:pt>
                <c:pt idx="229">
                  <c:v>1.26683572837419</c:v>
                </c:pt>
                <c:pt idx="230">
                  <c:v>1.3214662447257386</c:v>
                </c:pt>
                <c:pt idx="231">
                  <c:v>1.3262809309171191</c:v>
                </c:pt>
                <c:pt idx="232">
                  <c:v>1.344212233991793</c:v>
                </c:pt>
                <c:pt idx="233">
                  <c:v>1.4416536356528538</c:v>
                </c:pt>
                <c:pt idx="234">
                  <c:v>1.4330791229742614</c:v>
                </c:pt>
                <c:pt idx="235">
                  <c:v>1.4620416253716553</c:v>
                </c:pt>
                <c:pt idx="236">
                  <c:v>1.4546870704664161</c:v>
                </c:pt>
                <c:pt idx="237">
                  <c:v>1.4665422305179656</c:v>
                </c:pt>
                <c:pt idx="238">
                  <c:v>1.4217528842575364</c:v>
                </c:pt>
                <c:pt idx="239">
                  <c:v>1.3429854302208377</c:v>
                </c:pt>
                <c:pt idx="240">
                  <c:v>1.3260289634146341</c:v>
                </c:pt>
                <c:pt idx="241">
                  <c:v>1.3959113158652461</c:v>
                </c:pt>
                <c:pt idx="242">
                  <c:v>1.3447098976109213</c:v>
                </c:pt>
                <c:pt idx="243">
                  <c:v>1.324846533158901</c:v>
                </c:pt>
                <c:pt idx="244">
                  <c:v>1.2731277533039647</c:v>
                </c:pt>
                <c:pt idx="245">
                  <c:v>1.2731449116149005</c:v>
                </c:pt>
                <c:pt idx="246">
                  <c:v>1.2996694038605097</c:v>
                </c:pt>
                <c:pt idx="247">
                  <c:v>1.3482665466006303</c:v>
                </c:pt>
                <c:pt idx="248">
                  <c:v>1.2473604826546003</c:v>
                </c:pt>
                <c:pt idx="249">
                  <c:v>1.2722922502334268</c:v>
                </c:pt>
                <c:pt idx="250">
                  <c:v>1.3097273567467651</c:v>
                </c:pt>
                <c:pt idx="251">
                  <c:v>1.2860565404887401</c:v>
                </c:pt>
                <c:pt idx="252">
                  <c:v>1.3349928876244666</c:v>
                </c:pt>
                <c:pt idx="253">
                  <c:v>1.3392712550607286</c:v>
                </c:pt>
                <c:pt idx="254">
                  <c:v>1.2665360682184834</c:v>
                </c:pt>
                <c:pt idx="255">
                  <c:v>1.2720812182741117</c:v>
                </c:pt>
                <c:pt idx="256">
                  <c:v>1.29784785360801</c:v>
                </c:pt>
                <c:pt idx="257">
                  <c:v>1.2400128520938203</c:v>
                </c:pt>
                <c:pt idx="258">
                  <c:v>1.1940331249314469</c:v>
                </c:pt>
                <c:pt idx="259">
                  <c:v>1.2963004484304934</c:v>
                </c:pt>
                <c:pt idx="260">
                  <c:v>1.3598714744734024</c:v>
                </c:pt>
                <c:pt idx="261">
                  <c:v>1.3896058999769532</c:v>
                </c:pt>
                <c:pt idx="262">
                  <c:v>1.3286877020849592</c:v>
                </c:pt>
                <c:pt idx="263">
                  <c:v>1.3393087287639132</c:v>
                </c:pt>
                <c:pt idx="264">
                  <c:v>1.3373789240284746</c:v>
                </c:pt>
                <c:pt idx="265">
                  <c:v>1.3636708380735685</c:v>
                </c:pt>
                <c:pt idx="266">
                  <c:v>1.2399140606349963</c:v>
                </c:pt>
                <c:pt idx="267">
                  <c:v>1.2713295526149968</c:v>
                </c:pt>
                <c:pt idx="268">
                  <c:v>1.1473812423873326</c:v>
                </c:pt>
                <c:pt idx="269">
                  <c:v>1.251995163240629</c:v>
                </c:pt>
                <c:pt idx="270">
                  <c:v>1.4037485357282311</c:v>
                </c:pt>
                <c:pt idx="271">
                  <c:v>1.3774727492935004</c:v>
                </c:pt>
                <c:pt idx="272">
                  <c:v>1.3834310850439882</c:v>
                </c:pt>
                <c:pt idx="273">
                  <c:v>1.331518540317834</c:v>
                </c:pt>
                <c:pt idx="274">
                  <c:v>1.2310786650774732</c:v>
                </c:pt>
                <c:pt idx="275">
                  <c:v>1.3490805326569435</c:v>
                </c:pt>
                <c:pt idx="276">
                  <c:v>1.3727881807249616</c:v>
                </c:pt>
                <c:pt idx="277">
                  <c:v>1.3691120958476943</c:v>
                </c:pt>
                <c:pt idx="278">
                  <c:v>1.4352220013253809</c:v>
                </c:pt>
                <c:pt idx="279">
                  <c:v>1.3943331246086412</c:v>
                </c:pt>
                <c:pt idx="280">
                  <c:v>1.4724876441515651</c:v>
                </c:pt>
                <c:pt idx="281">
                  <c:v>1.4275464046170645</c:v>
                </c:pt>
                <c:pt idx="282">
                  <c:v>1.4740728848932414</c:v>
                </c:pt>
                <c:pt idx="283">
                  <c:v>1.4360554699537751</c:v>
                </c:pt>
                <c:pt idx="284">
                  <c:v>1.4269367558373278</c:v>
                </c:pt>
                <c:pt idx="285">
                  <c:v>1.6210169491525426</c:v>
                </c:pt>
                <c:pt idx="286">
                  <c:v>1.568885846311826</c:v>
                </c:pt>
                <c:pt idx="287">
                  <c:v>1.5345316934720907</c:v>
                </c:pt>
                <c:pt idx="288">
                  <c:v>1.6792452830188678</c:v>
                </c:pt>
                <c:pt idx="289">
                  <c:v>1.8665094339622641</c:v>
                </c:pt>
                <c:pt idx="290">
                  <c:v>1.530741410488246</c:v>
                </c:pt>
                <c:pt idx="291">
                  <c:v>1.5818181818181818</c:v>
                </c:pt>
                <c:pt idx="292">
                  <c:v>1.2700342999688183</c:v>
                </c:pt>
                <c:pt idx="293">
                  <c:v>1.4189641844885339</c:v>
                </c:pt>
                <c:pt idx="294">
                  <c:v>1.5220545560069645</c:v>
                </c:pt>
                <c:pt idx="295">
                  <c:v>1.5642668676969469</c:v>
                </c:pt>
                <c:pt idx="296">
                  <c:v>1.5347278090640923</c:v>
                </c:pt>
                <c:pt idx="297">
                  <c:v>1.5235389610389611</c:v>
                </c:pt>
                <c:pt idx="298">
                  <c:v>1.4334905660377359</c:v>
                </c:pt>
                <c:pt idx="299">
                  <c:v>1.3843392416423603</c:v>
                </c:pt>
                <c:pt idx="300">
                  <c:v>1.478512795750845</c:v>
                </c:pt>
                <c:pt idx="301">
                  <c:v>1.3618510158013544</c:v>
                </c:pt>
                <c:pt idx="302">
                  <c:v>1.4123989218328843</c:v>
                </c:pt>
                <c:pt idx="303">
                  <c:v>1.4255369928400956</c:v>
                </c:pt>
                <c:pt idx="304">
                  <c:v>1.4957916885849554</c:v>
                </c:pt>
                <c:pt idx="305">
                  <c:v>1.4846965699208443</c:v>
                </c:pt>
                <c:pt idx="306">
                  <c:v>1.5136713565171225</c:v>
                </c:pt>
                <c:pt idx="307">
                  <c:v>1.6129303106633082</c:v>
                </c:pt>
                <c:pt idx="308">
                  <c:v>1.6831591886908419</c:v>
                </c:pt>
                <c:pt idx="309">
                  <c:v>1.7681528662420383</c:v>
                </c:pt>
                <c:pt idx="310">
                  <c:v>1.8605121293800539</c:v>
                </c:pt>
                <c:pt idx="311">
                  <c:v>1.7729299363057325</c:v>
                </c:pt>
                <c:pt idx="312">
                  <c:v>1.9161051212938005</c:v>
                </c:pt>
                <c:pt idx="313">
                  <c:v>1.642166344294004</c:v>
                </c:pt>
                <c:pt idx="314">
                  <c:v>1.2935628389530771</c:v>
                </c:pt>
                <c:pt idx="315">
                  <c:v>1.2999529854254821</c:v>
                </c:pt>
                <c:pt idx="316">
                  <c:v>1.2950123014985462</c:v>
                </c:pt>
                <c:pt idx="317">
                  <c:v>1.2461605018386328</c:v>
                </c:pt>
                <c:pt idx="318">
                  <c:v>1.2561983471074381</c:v>
                </c:pt>
                <c:pt idx="319">
                  <c:v>1.3514251578767706</c:v>
                </c:pt>
                <c:pt idx="320">
                  <c:v>1.3020935557736342</c:v>
                </c:pt>
                <c:pt idx="321">
                  <c:v>1.2829533444058583</c:v>
                </c:pt>
                <c:pt idx="322">
                  <c:v>1.0943588252398955</c:v>
                </c:pt>
                <c:pt idx="323">
                  <c:v>1.1365684129231561</c:v>
                </c:pt>
                <c:pt idx="324">
                  <c:v>1.1560850142141599</c:v>
                </c:pt>
                <c:pt idx="325">
                  <c:v>1.2570052539404553</c:v>
                </c:pt>
                <c:pt idx="326">
                  <c:v>1.2738095238095239</c:v>
                </c:pt>
                <c:pt idx="327">
                  <c:v>1.2701770177017702</c:v>
                </c:pt>
                <c:pt idx="328">
                  <c:v>1.2554595443833465</c:v>
                </c:pt>
                <c:pt idx="329">
                  <c:v>1.3269406392694063</c:v>
                </c:pt>
                <c:pt idx="330">
                  <c:v>1.2497729336966394</c:v>
                </c:pt>
                <c:pt idx="331">
                  <c:v>1.2042054755856617</c:v>
                </c:pt>
                <c:pt idx="332">
                  <c:v>1.2273261124885815</c:v>
                </c:pt>
                <c:pt idx="333">
                  <c:v>1.1397707811882491</c:v>
                </c:pt>
                <c:pt idx="334">
                  <c:v>1.2816524289175062</c:v>
                </c:pt>
                <c:pt idx="335">
                  <c:v>1.3513897102306327</c:v>
                </c:pt>
                <c:pt idx="336">
                  <c:v>1.3337633399788906</c:v>
                </c:pt>
                <c:pt idx="337">
                  <c:v>1.3800390490410015</c:v>
                </c:pt>
                <c:pt idx="338">
                  <c:v>1.2407310156496167</c:v>
                </c:pt>
                <c:pt idx="339">
                  <c:v>1.2300445180660524</c:v>
                </c:pt>
                <c:pt idx="340">
                  <c:v>1.5543568464730291</c:v>
                </c:pt>
                <c:pt idx="341">
                  <c:v>1.440014282313735</c:v>
                </c:pt>
                <c:pt idx="342">
                  <c:v>1.5025844452458228</c:v>
                </c:pt>
                <c:pt idx="343">
                  <c:v>1.5934238581528448</c:v>
                </c:pt>
                <c:pt idx="344">
                  <c:v>1.6757059335738276</c:v>
                </c:pt>
                <c:pt idx="345">
                  <c:v>1.6631823461091753</c:v>
                </c:pt>
                <c:pt idx="346">
                  <c:v>1.6324403093823561</c:v>
                </c:pt>
                <c:pt idx="347">
                  <c:v>1.5865766959874683</c:v>
                </c:pt>
                <c:pt idx="348">
                  <c:v>1.5965805747544561</c:v>
                </c:pt>
                <c:pt idx="349">
                  <c:v>1.5722706619182119</c:v>
                </c:pt>
                <c:pt idx="350">
                  <c:v>1.6096033402922756</c:v>
                </c:pt>
                <c:pt idx="351">
                  <c:v>1.6085070490420532</c:v>
                </c:pt>
                <c:pt idx="352">
                  <c:v>1.6543043104506938</c:v>
                </c:pt>
                <c:pt idx="353">
                  <c:v>1.6037685774946919</c:v>
                </c:pt>
                <c:pt idx="354">
                  <c:v>1.533468047486739</c:v>
                </c:pt>
                <c:pt idx="355">
                  <c:v>1.5526118470382404</c:v>
                </c:pt>
                <c:pt idx="356">
                  <c:v>1.5346778160354155</c:v>
                </c:pt>
                <c:pt idx="357">
                  <c:v>1.5283257460799191</c:v>
                </c:pt>
                <c:pt idx="358">
                  <c:v>1.5467182573803382</c:v>
                </c:pt>
                <c:pt idx="359">
                  <c:v>1.5591457495493</c:v>
                </c:pt>
                <c:pt idx="360">
                  <c:v>1.6745367192862044</c:v>
                </c:pt>
                <c:pt idx="361">
                  <c:v>1.5777656078860898</c:v>
                </c:pt>
                <c:pt idx="362">
                  <c:v>1.6061415220293727</c:v>
                </c:pt>
                <c:pt idx="363">
                  <c:v>1.5453194650817237</c:v>
                </c:pt>
                <c:pt idx="364">
                  <c:v>1.4991304347826084</c:v>
                </c:pt>
                <c:pt idx="365">
                  <c:v>1.4830094452285312</c:v>
                </c:pt>
                <c:pt idx="366">
                  <c:v>1.4089502499404905</c:v>
                </c:pt>
                <c:pt idx="367">
                  <c:v>1.4642045454545454</c:v>
                </c:pt>
                <c:pt idx="368">
                  <c:v>1.4308999081726355</c:v>
                </c:pt>
                <c:pt idx="369">
                  <c:v>1.411717679305619</c:v>
                </c:pt>
                <c:pt idx="370">
                  <c:v>1.4185613119642191</c:v>
                </c:pt>
                <c:pt idx="371">
                  <c:v>1.4334485141672424</c:v>
                </c:pt>
                <c:pt idx="372">
                  <c:v>1.4226120857699807</c:v>
                </c:pt>
                <c:pt idx="373">
                  <c:v>1.544803370786517</c:v>
                </c:pt>
                <c:pt idx="374">
                  <c:v>1.586829753946807</c:v>
                </c:pt>
                <c:pt idx="375">
                  <c:v>1.6163873370577282</c:v>
                </c:pt>
                <c:pt idx="376">
                  <c:v>1.543440594059406</c:v>
                </c:pt>
                <c:pt idx="377">
                  <c:v>1.5003416856492027</c:v>
                </c:pt>
                <c:pt idx="378">
                  <c:v>1.5201700953913344</c:v>
                </c:pt>
                <c:pt idx="379">
                  <c:v>1.362242142779998</c:v>
                </c:pt>
                <c:pt idx="380">
                  <c:v>1.3913405495420483</c:v>
                </c:pt>
                <c:pt idx="381">
                  <c:v>1.4019836048982897</c:v>
                </c:pt>
                <c:pt idx="382">
                  <c:v>1.3774500824326799</c:v>
                </c:pt>
                <c:pt idx="383">
                  <c:v>1.3689054066011856</c:v>
                </c:pt>
                <c:pt idx="384">
                  <c:v>1.5467424652589783</c:v>
                </c:pt>
                <c:pt idx="385">
                  <c:v>1.5159589231196227</c:v>
                </c:pt>
                <c:pt idx="386">
                  <c:v>1.3630248014264872</c:v>
                </c:pt>
                <c:pt idx="387">
                  <c:v>1.3639771662264633</c:v>
                </c:pt>
                <c:pt idx="388">
                  <c:v>1.371353459972863</c:v>
                </c:pt>
                <c:pt idx="389">
                  <c:v>1.3813865615245604</c:v>
                </c:pt>
                <c:pt idx="390">
                  <c:v>1.3805407977162794</c:v>
                </c:pt>
                <c:pt idx="391">
                  <c:v>1.4439617723718505</c:v>
                </c:pt>
                <c:pt idx="392">
                  <c:v>1.4771236333052984</c:v>
                </c:pt>
                <c:pt idx="393">
                  <c:v>1.4477231629130365</c:v>
                </c:pt>
                <c:pt idx="394">
                  <c:v>1.4299050114641336</c:v>
                </c:pt>
                <c:pt idx="395">
                  <c:v>1.3045190861562699</c:v>
                </c:pt>
                <c:pt idx="396">
                  <c:v>1.3706322795341099</c:v>
                </c:pt>
                <c:pt idx="397">
                  <c:v>1.2418017798366452</c:v>
                </c:pt>
                <c:pt idx="398">
                  <c:v>1.3422040259297168</c:v>
                </c:pt>
                <c:pt idx="399">
                  <c:v>1.369566700784715</c:v>
                </c:pt>
                <c:pt idx="400">
                  <c:v>1.3716359024940117</c:v>
                </c:pt>
                <c:pt idx="401">
                  <c:v>1.4356599861782997</c:v>
                </c:pt>
                <c:pt idx="402">
                  <c:v>1.5045180722891565</c:v>
                </c:pt>
                <c:pt idx="403">
                  <c:v>1.4400811983760324</c:v>
                </c:pt>
                <c:pt idx="404">
                  <c:v>1.4190116197676046</c:v>
                </c:pt>
                <c:pt idx="405">
                  <c:v>1.4688956759363445</c:v>
                </c:pt>
                <c:pt idx="406">
                  <c:v>1.5392597434430917</c:v>
                </c:pt>
                <c:pt idx="407">
                  <c:v>1.4116327511616729</c:v>
                </c:pt>
                <c:pt idx="408">
                  <c:v>1.4220689655172414</c:v>
                </c:pt>
                <c:pt idx="409">
                  <c:v>1.4779802271427405</c:v>
                </c:pt>
                <c:pt idx="410">
                  <c:v>1.3356677524429967</c:v>
                </c:pt>
                <c:pt idx="411">
                  <c:v>1.2696962598578903</c:v>
                </c:pt>
                <c:pt idx="412">
                  <c:v>1.2260126347082869</c:v>
                </c:pt>
                <c:pt idx="413">
                  <c:v>1.2755031228313671</c:v>
                </c:pt>
                <c:pt idx="414">
                  <c:v>1.2315508021390376</c:v>
                </c:pt>
                <c:pt idx="415">
                  <c:v>1.2631827111984282</c:v>
                </c:pt>
                <c:pt idx="416">
                  <c:v>1.2666396103896105</c:v>
                </c:pt>
                <c:pt idx="417">
                  <c:v>1.181455938697318</c:v>
                </c:pt>
                <c:pt idx="418">
                  <c:v>0.95789145352464133</c:v>
                </c:pt>
                <c:pt idx="419">
                  <c:v>0.9514097917562504</c:v>
                </c:pt>
                <c:pt idx="420">
                  <c:v>0.91952796434624329</c:v>
                </c:pt>
                <c:pt idx="421">
                  <c:v>0.83385175186337235</c:v>
                </c:pt>
                <c:pt idx="422">
                  <c:v>0.86831683168316831</c:v>
                </c:pt>
                <c:pt idx="423">
                  <c:v>0.8744639376218325</c:v>
                </c:pt>
                <c:pt idx="424">
                  <c:v>0.875</c:v>
                </c:pt>
                <c:pt idx="425">
                  <c:v>0.86457847384205266</c:v>
                </c:pt>
                <c:pt idx="426">
                  <c:v>0.87327268939656977</c:v>
                </c:pt>
                <c:pt idx="427">
                  <c:v>0.87866198696368458</c:v>
                </c:pt>
                <c:pt idx="428">
                  <c:v>0.84414715719063538</c:v>
                </c:pt>
                <c:pt idx="429">
                  <c:v>0.86323987538940805</c:v>
                </c:pt>
                <c:pt idx="430">
                  <c:v>0.8597419354838709</c:v>
                </c:pt>
                <c:pt idx="431">
                  <c:v>1.0237093434849394</c:v>
                </c:pt>
                <c:pt idx="432">
                  <c:v>1.0487544246310025</c:v>
                </c:pt>
                <c:pt idx="433">
                  <c:v>1.0427368421052632</c:v>
                </c:pt>
                <c:pt idx="434">
                  <c:v>0.99307789120402734</c:v>
                </c:pt>
                <c:pt idx="435">
                  <c:v>0.96014770431268726</c:v>
                </c:pt>
                <c:pt idx="436">
                  <c:v>0.94317582334765249</c:v>
                </c:pt>
                <c:pt idx="437">
                  <c:v>0.94814120587316464</c:v>
                </c:pt>
                <c:pt idx="438">
                  <c:v>0.93203633870414793</c:v>
                </c:pt>
                <c:pt idx="439">
                  <c:v>0.95209118957833383</c:v>
                </c:pt>
                <c:pt idx="440">
                  <c:v>0.91994490832400799</c:v>
                </c:pt>
                <c:pt idx="441">
                  <c:v>0.89928057553956831</c:v>
                </c:pt>
                <c:pt idx="442">
                  <c:v>0.95561115744601977</c:v>
                </c:pt>
                <c:pt idx="443">
                  <c:v>0.96883852691218131</c:v>
                </c:pt>
                <c:pt idx="444">
                  <c:v>0.93579723090665479</c:v>
                </c:pt>
                <c:pt idx="445">
                  <c:v>0.9882860665844635</c:v>
                </c:pt>
                <c:pt idx="446">
                  <c:v>0.92463054187192129</c:v>
                </c:pt>
                <c:pt idx="447">
                  <c:v>0.88528952922822801</c:v>
                </c:pt>
                <c:pt idx="448">
                  <c:v>0.89289861545332749</c:v>
                </c:pt>
                <c:pt idx="449">
                  <c:v>0.87551271534044306</c:v>
                </c:pt>
                <c:pt idx="450">
                  <c:v>0.95048675808646499</c:v>
                </c:pt>
                <c:pt idx="451">
                  <c:v>0.92837111474643608</c:v>
                </c:pt>
                <c:pt idx="452">
                  <c:v>0.97432098765432096</c:v>
                </c:pt>
                <c:pt idx="453">
                  <c:v>1.0114670764865823</c:v>
                </c:pt>
                <c:pt idx="454">
                  <c:v>1.0249391727493917</c:v>
                </c:pt>
                <c:pt idx="455">
                  <c:v>1.0344696489671779</c:v>
                </c:pt>
                <c:pt idx="456">
                  <c:v>1.0422625127681309</c:v>
                </c:pt>
                <c:pt idx="457">
                  <c:v>1.1302393038433647</c:v>
                </c:pt>
                <c:pt idx="458">
                  <c:v>1.0416325575956029</c:v>
                </c:pt>
                <c:pt idx="459">
                  <c:v>1.1216762651635828</c:v>
                </c:pt>
                <c:pt idx="460">
                  <c:v>1.1221030785195434</c:v>
                </c:pt>
                <c:pt idx="461">
                  <c:v>1.1701334615847059</c:v>
                </c:pt>
                <c:pt idx="462">
                  <c:v>1.1110718908106836</c:v>
                </c:pt>
                <c:pt idx="463">
                  <c:v>0.99870037807183365</c:v>
                </c:pt>
                <c:pt idx="464">
                  <c:v>1.0480354436283084</c:v>
                </c:pt>
                <c:pt idx="465">
                  <c:v>1.0143093661305582</c:v>
                </c:pt>
                <c:pt idx="466">
                  <c:v>0.93492407809110623</c:v>
                </c:pt>
                <c:pt idx="467">
                  <c:v>0.96498291849682782</c:v>
                </c:pt>
                <c:pt idx="468">
                  <c:v>0.98364194024764284</c:v>
                </c:pt>
                <c:pt idx="469">
                  <c:v>1.0115306353153968</c:v>
                </c:pt>
                <c:pt idx="470">
                  <c:v>0.92321157661337383</c:v>
                </c:pt>
                <c:pt idx="471">
                  <c:v>0.88508208422555312</c:v>
                </c:pt>
                <c:pt idx="472">
                  <c:v>0.85201046871282404</c:v>
                </c:pt>
                <c:pt idx="473">
                  <c:v>0.91448963102612446</c:v>
                </c:pt>
                <c:pt idx="474">
                  <c:v>0.90723852949558292</c:v>
                </c:pt>
                <c:pt idx="475">
                  <c:v>0.9480030143180106</c:v>
                </c:pt>
                <c:pt idx="476">
                  <c:v>1.0087527352297594</c:v>
                </c:pt>
                <c:pt idx="477">
                  <c:v>1.020772476468679</c:v>
                </c:pt>
                <c:pt idx="478">
                  <c:v>0.97637217493395945</c:v>
                </c:pt>
                <c:pt idx="479">
                  <c:v>0.97024188415022283</c:v>
                </c:pt>
                <c:pt idx="480">
                  <c:v>1.0199425384485381</c:v>
                </c:pt>
                <c:pt idx="481">
                  <c:v>0.99474856779121579</c:v>
                </c:pt>
                <c:pt idx="482">
                  <c:v>1.0267686424474187</c:v>
                </c:pt>
                <c:pt idx="483">
                  <c:v>1.0883597883597884</c:v>
                </c:pt>
                <c:pt idx="484">
                  <c:v>1.037037037037037</c:v>
                </c:pt>
                <c:pt idx="485">
                  <c:v>1.0525563103324991</c:v>
                </c:pt>
                <c:pt idx="486">
                  <c:v>1.0226765160625324</c:v>
                </c:pt>
                <c:pt idx="487">
                  <c:v>1.0001717917883526</c:v>
                </c:pt>
                <c:pt idx="488">
                  <c:v>1.002935589708168</c:v>
                </c:pt>
                <c:pt idx="489">
                  <c:v>1.0511681474169134</c:v>
                </c:pt>
                <c:pt idx="490">
                  <c:v>1.0549867899603698</c:v>
                </c:pt>
                <c:pt idx="491">
                  <c:v>1.0482448556112742</c:v>
                </c:pt>
                <c:pt idx="492">
                  <c:v>1.0429222144358796</c:v>
                </c:pt>
                <c:pt idx="493">
                  <c:v>1.0754850088183423</c:v>
                </c:pt>
                <c:pt idx="494">
                  <c:v>1.0272223931098123</c:v>
                </c:pt>
                <c:pt idx="495">
                  <c:v>1.0051761322789361</c:v>
                </c:pt>
                <c:pt idx="496">
                  <c:v>1.0272386789240722</c:v>
                </c:pt>
                <c:pt idx="497">
                  <c:v>1.0003180661577609</c:v>
                </c:pt>
                <c:pt idx="498">
                  <c:v>0.99846782431052095</c:v>
                </c:pt>
                <c:pt idx="499">
                  <c:v>1.0201752935339838</c:v>
                </c:pt>
                <c:pt idx="500">
                  <c:v>1.0795374912403644</c:v>
                </c:pt>
                <c:pt idx="501">
                  <c:v>1.0813092161929372</c:v>
                </c:pt>
                <c:pt idx="502">
                  <c:v>1.0792079207920793</c:v>
                </c:pt>
                <c:pt idx="503">
                  <c:v>1.1084089741394074</c:v>
                </c:pt>
                <c:pt idx="504">
                  <c:v>1.0930962343096233</c:v>
                </c:pt>
                <c:pt idx="505">
                  <c:v>1.0547559449311641</c:v>
                </c:pt>
                <c:pt idx="506">
                  <c:v>1.0652687536916716</c:v>
                </c:pt>
                <c:pt idx="507">
                  <c:v>1.0704810397963287</c:v>
                </c:pt>
                <c:pt idx="508">
                  <c:v>1.0531512036786583</c:v>
                </c:pt>
                <c:pt idx="509">
                  <c:v>1.0101050392235076</c:v>
                </c:pt>
                <c:pt idx="510">
                  <c:v>1.026476039184538</c:v>
                </c:pt>
                <c:pt idx="511">
                  <c:v>1.0274197624462977</c:v>
                </c:pt>
                <c:pt idx="512">
                  <c:v>1.0400101936799184</c:v>
                </c:pt>
                <c:pt idx="513">
                  <c:v>1.0229352049128964</c:v>
                </c:pt>
                <c:pt idx="514">
                  <c:v>1.05567738791423</c:v>
                </c:pt>
                <c:pt idx="515">
                  <c:v>1.050662816642604</c:v>
                </c:pt>
                <c:pt idx="516">
                  <c:v>1.0271834885476971</c:v>
                </c:pt>
                <c:pt idx="517">
                  <c:v>1.0077487200774871</c:v>
                </c:pt>
                <c:pt idx="518">
                  <c:v>1.0377410468319559</c:v>
                </c:pt>
                <c:pt idx="519">
                  <c:v>1.0321100917431192</c:v>
                </c:pt>
                <c:pt idx="520">
                  <c:v>1.0977566111041483</c:v>
                </c:pt>
                <c:pt idx="521">
                  <c:v>1.0978064516129031</c:v>
                </c:pt>
                <c:pt idx="522">
                  <c:v>0.97171991842284156</c:v>
                </c:pt>
                <c:pt idx="523">
                  <c:v>0.97838843566623734</c:v>
                </c:pt>
                <c:pt idx="524">
                  <c:v>1.0100611828687966</c:v>
                </c:pt>
                <c:pt idx="525">
                  <c:v>1.0272400442477876</c:v>
                </c:pt>
                <c:pt idx="526">
                  <c:v>0.98670534203529126</c:v>
                </c:pt>
                <c:pt idx="527">
                  <c:v>1.0181419700474856</c:v>
                </c:pt>
                <c:pt idx="528">
                  <c:v>1.0217533743939196</c:v>
                </c:pt>
                <c:pt idx="529">
                  <c:v>0.98756959730674621</c:v>
                </c:pt>
                <c:pt idx="530">
                  <c:v>1.0365482233502539</c:v>
                </c:pt>
                <c:pt idx="531">
                  <c:v>1.0009803921568627</c:v>
                </c:pt>
                <c:pt idx="532">
                  <c:v>1.0534595775673707</c:v>
                </c:pt>
                <c:pt idx="533">
                  <c:v>1.0423909728575784</c:v>
                </c:pt>
                <c:pt idx="534">
                  <c:v>1.0419293820933166</c:v>
                </c:pt>
                <c:pt idx="535">
                  <c:v>1.0307910104406299</c:v>
                </c:pt>
                <c:pt idx="536">
                  <c:v>1.0519019442096365</c:v>
                </c:pt>
                <c:pt idx="537">
                  <c:v>0.98731004229985897</c:v>
                </c:pt>
                <c:pt idx="538">
                  <c:v>1.0276311704439616</c:v>
                </c:pt>
                <c:pt idx="539">
                  <c:v>1.0074895146794487</c:v>
                </c:pt>
                <c:pt idx="540">
                  <c:v>1.0090882439167399</c:v>
                </c:pt>
                <c:pt idx="541">
                  <c:v>1.1003273089511882</c:v>
                </c:pt>
                <c:pt idx="542">
                  <c:v>1.0678008821676119</c:v>
                </c:pt>
                <c:pt idx="543">
                  <c:v>1.0387677397023192</c:v>
                </c:pt>
                <c:pt idx="544">
                  <c:v>1.041250751653638</c:v>
                </c:pt>
                <c:pt idx="545">
                  <c:v>1.0589821368385575</c:v>
                </c:pt>
                <c:pt idx="546">
                  <c:v>0.94151773182371101</c:v>
                </c:pt>
                <c:pt idx="547">
                  <c:v>0.90438495063595115</c:v>
                </c:pt>
                <c:pt idx="548">
                  <c:v>0.95069620807426214</c:v>
                </c:pt>
                <c:pt idx="549">
                  <c:v>1.0064746810977969</c:v>
                </c:pt>
                <c:pt idx="550">
                  <c:v>0.91683697531834629</c:v>
                </c:pt>
                <c:pt idx="551">
                  <c:v>0.93424274221755854</c:v>
                </c:pt>
                <c:pt idx="552">
                  <c:v>0.95928008998875136</c:v>
                </c:pt>
                <c:pt idx="553">
                  <c:v>0.9914544820369724</c:v>
                </c:pt>
                <c:pt idx="554">
                  <c:v>1.0455093949319085</c:v>
                </c:pt>
                <c:pt idx="555">
                  <c:v>0.93579182385095083</c:v>
                </c:pt>
                <c:pt idx="556">
                  <c:v>0.99505384922217788</c:v>
                </c:pt>
                <c:pt idx="557">
                  <c:v>0.9658277363643073</c:v>
                </c:pt>
                <c:pt idx="558">
                  <c:v>0.99888200894392842</c:v>
                </c:pt>
                <c:pt idx="559">
                  <c:v>1.0213869676010194</c:v>
                </c:pt>
                <c:pt idx="560">
                  <c:v>0.94063560078557396</c:v>
                </c:pt>
                <c:pt idx="561">
                  <c:v>0.9795993383569197</c:v>
                </c:pt>
                <c:pt idx="562">
                  <c:v>0.96441167040718179</c:v>
                </c:pt>
                <c:pt idx="563">
                  <c:v>0.94980335334299315</c:v>
                </c:pt>
                <c:pt idx="564">
                  <c:v>0.931428049671293</c:v>
                </c:pt>
                <c:pt idx="565">
                  <c:v>0.94715036378334683</c:v>
                </c:pt>
                <c:pt idx="566">
                  <c:v>0.87551977351145716</c:v>
                </c:pt>
                <c:pt idx="567">
                  <c:v>0.84594222833562582</c:v>
                </c:pt>
                <c:pt idx="568">
                  <c:v>0.86869880942328803</c:v>
                </c:pt>
                <c:pt idx="569">
                  <c:v>0.8694979367262724</c:v>
                </c:pt>
                <c:pt idx="570">
                  <c:v>0.91018123667377404</c:v>
                </c:pt>
                <c:pt idx="571">
                  <c:v>0.90987370838117099</c:v>
                </c:pt>
                <c:pt idx="572">
                  <c:v>0.91991189427312781</c:v>
                </c:pt>
                <c:pt idx="573">
                  <c:v>0.96218872324477378</c:v>
                </c:pt>
                <c:pt idx="574">
                  <c:v>0.95083571137382794</c:v>
                </c:pt>
                <c:pt idx="575">
                  <c:v>0.97260873370088374</c:v>
                </c:pt>
                <c:pt idx="576">
                  <c:v>1.0075233483223798</c:v>
                </c:pt>
                <c:pt idx="577">
                  <c:v>1.0232640112795206</c:v>
                </c:pt>
                <c:pt idx="578">
                  <c:v>0.95968084203378334</c:v>
                </c:pt>
                <c:pt idx="579">
                  <c:v>0.91267741159490012</c:v>
                </c:pt>
                <c:pt idx="580">
                  <c:v>0.94481147276828881</c:v>
                </c:pt>
                <c:pt idx="581">
                  <c:v>0.96946247295723087</c:v>
                </c:pt>
                <c:pt idx="582">
                  <c:v>0.94924167365292278</c:v>
                </c:pt>
                <c:pt idx="583">
                  <c:v>0.96836839782256878</c:v>
                </c:pt>
                <c:pt idx="584">
                  <c:v>1.002326401127952</c:v>
                </c:pt>
                <c:pt idx="585">
                  <c:v>0.90782349756361658</c:v>
                </c:pt>
                <c:pt idx="586">
                  <c:v>0.90109726058072714</c:v>
                </c:pt>
                <c:pt idx="587">
                  <c:v>0.91378002528445001</c:v>
                </c:pt>
                <c:pt idx="588">
                  <c:v>0.95558367605188232</c:v>
                </c:pt>
                <c:pt idx="589">
                  <c:v>0.99624616084632012</c:v>
                </c:pt>
                <c:pt idx="590">
                  <c:v>0.99266433606510407</c:v>
                </c:pt>
                <c:pt idx="591">
                  <c:v>1.0218448175277113</c:v>
                </c:pt>
                <c:pt idx="592">
                  <c:v>1.0106518186769955</c:v>
                </c:pt>
                <c:pt idx="593">
                  <c:v>0.96465163934426224</c:v>
                </c:pt>
                <c:pt idx="594">
                  <c:v>0.98757534752122034</c:v>
                </c:pt>
                <c:pt idx="595">
                  <c:v>1.044183551095121</c:v>
                </c:pt>
                <c:pt idx="596">
                  <c:v>1.0216209966470113</c:v>
                </c:pt>
                <c:pt idx="597">
                  <c:v>1.0029852309626062</c:v>
                </c:pt>
                <c:pt idx="598">
                  <c:v>0.96791393384608126</c:v>
                </c:pt>
                <c:pt idx="599">
                  <c:v>0.99793100346332031</c:v>
                </c:pt>
                <c:pt idx="600">
                  <c:v>0.96897695310860166</c:v>
                </c:pt>
                <c:pt idx="601">
                  <c:v>0.93642805792338513</c:v>
                </c:pt>
                <c:pt idx="602">
                  <c:v>0.95380742605412216</c:v>
                </c:pt>
                <c:pt idx="603">
                  <c:v>0.93962392387856819</c:v>
                </c:pt>
                <c:pt idx="604">
                  <c:v>0.95026700469280967</c:v>
                </c:pt>
                <c:pt idx="605">
                  <c:v>0.96577373717730552</c:v>
                </c:pt>
                <c:pt idx="606">
                  <c:v>0.89690619748937428</c:v>
                </c:pt>
                <c:pt idx="607">
                  <c:v>0.88724748133841413</c:v>
                </c:pt>
                <c:pt idx="608">
                  <c:v>0.88667527821939585</c:v>
                </c:pt>
                <c:pt idx="609">
                  <c:v>0.90843159504662296</c:v>
                </c:pt>
                <c:pt idx="610">
                  <c:v>0.88260625351057853</c:v>
                </c:pt>
                <c:pt idx="611">
                  <c:v>0.88928666844776916</c:v>
                </c:pt>
                <c:pt idx="612">
                  <c:v>0.94180423545105885</c:v>
                </c:pt>
                <c:pt idx="613">
                  <c:v>0.95124920601312724</c:v>
                </c:pt>
                <c:pt idx="614">
                  <c:v>0.98664132804203242</c:v>
                </c:pt>
                <c:pt idx="615">
                  <c:v>1.0084503758960313</c:v>
                </c:pt>
                <c:pt idx="616">
                  <c:v>0.95608278647147893</c:v>
                </c:pt>
                <c:pt idx="617">
                  <c:v>0.89011508749802926</c:v>
                </c:pt>
                <c:pt idx="618">
                  <c:v>0.86800126769490804</c:v>
                </c:pt>
                <c:pt idx="619">
                  <c:v>0.94129460837324275</c:v>
                </c:pt>
                <c:pt idx="620">
                  <c:v>0.93517515348501279</c:v>
                </c:pt>
                <c:pt idx="621">
                  <c:v>0.98628239499553172</c:v>
                </c:pt>
                <c:pt idx="622">
                  <c:v>0.94443690944436909</c:v>
                </c:pt>
                <c:pt idx="623">
                  <c:v>0.9981865284974093</c:v>
                </c:pt>
                <c:pt idx="624">
                  <c:v>0.92246249756477694</c:v>
                </c:pt>
                <c:pt idx="625">
                  <c:v>0.91793899707048088</c:v>
                </c:pt>
                <c:pt idx="626">
                  <c:v>0.93072369677296163</c:v>
                </c:pt>
                <c:pt idx="627">
                  <c:v>0.89224784212019292</c:v>
                </c:pt>
                <c:pt idx="628">
                  <c:v>0.8569908752403943</c:v>
                </c:pt>
                <c:pt idx="629">
                  <c:v>0.86402834699453546</c:v>
                </c:pt>
                <c:pt idx="630">
                  <c:v>0.8603539172013569</c:v>
                </c:pt>
                <c:pt idx="631">
                  <c:v>0.8673237625883865</c:v>
                </c:pt>
                <c:pt idx="632">
                  <c:v>0.89962087019317583</c:v>
                </c:pt>
                <c:pt idx="633">
                  <c:v>0.89574747520492737</c:v>
                </c:pt>
                <c:pt idx="634">
                  <c:v>0.92153091643427254</c:v>
                </c:pt>
                <c:pt idx="635">
                  <c:v>0.94594029382548217</c:v>
                </c:pt>
                <c:pt idx="636">
                  <c:v>0.93831657681286118</c:v>
                </c:pt>
                <c:pt idx="637">
                  <c:v>0.8936325222206033</c:v>
                </c:pt>
                <c:pt idx="638">
                  <c:v>0.88219220457826364</c:v>
                </c:pt>
                <c:pt idx="639">
                  <c:v>0.86608999810928333</c:v>
                </c:pt>
                <c:pt idx="640">
                  <c:v>0.86373775579478229</c:v>
                </c:pt>
                <c:pt idx="641">
                  <c:v>0.89662417036718711</c:v>
                </c:pt>
                <c:pt idx="642">
                  <c:v>0.86418800120073758</c:v>
                </c:pt>
                <c:pt idx="643">
                  <c:v>0.85926302414231259</c:v>
                </c:pt>
                <c:pt idx="644">
                  <c:v>0.87807875467253826</c:v>
                </c:pt>
                <c:pt idx="645">
                  <c:v>0.83812576174784448</c:v>
                </c:pt>
                <c:pt idx="646">
                  <c:v>0.85546182132814186</c:v>
                </c:pt>
                <c:pt idx="647">
                  <c:v>0.86167627578977457</c:v>
                </c:pt>
                <c:pt idx="648">
                  <c:v>0.83508648386954798</c:v>
                </c:pt>
                <c:pt idx="649">
                  <c:v>0.85241787298884053</c:v>
                </c:pt>
                <c:pt idx="650">
                  <c:v>0.85271089408991418</c:v>
                </c:pt>
                <c:pt idx="651">
                  <c:v>0.80088282854770332</c:v>
                </c:pt>
                <c:pt idx="652">
                  <c:v>0.77334065230318827</c:v>
                </c:pt>
                <c:pt idx="653">
                  <c:v>0.77515554602016734</c:v>
                </c:pt>
                <c:pt idx="654">
                  <c:v>0.80576941818536207</c:v>
                </c:pt>
                <c:pt idx="655">
                  <c:v>0.81768911964293856</c:v>
                </c:pt>
                <c:pt idx="656">
                  <c:v>0.76451433223360044</c:v>
                </c:pt>
                <c:pt idx="657">
                  <c:v>0.83476364156475702</c:v>
                </c:pt>
                <c:pt idx="658">
                  <c:v>0.82447466007416548</c:v>
                </c:pt>
                <c:pt idx="659">
                  <c:v>0.85150638297872339</c:v>
                </c:pt>
                <c:pt idx="660">
                  <c:v>0.84407846492300176</c:v>
                </c:pt>
                <c:pt idx="661">
                  <c:v>0.82684634231711573</c:v>
                </c:pt>
                <c:pt idx="662">
                  <c:v>0.87520597605185102</c:v>
                </c:pt>
                <c:pt idx="663">
                  <c:v>0.87215671357930769</c:v>
                </c:pt>
                <c:pt idx="664">
                  <c:v>0.87285491419656791</c:v>
                </c:pt>
                <c:pt idx="665">
                  <c:v>0.9097472924187725</c:v>
                </c:pt>
                <c:pt idx="666">
                  <c:v>0.88890882181459396</c:v>
                </c:pt>
                <c:pt idx="667">
                  <c:v>0.91774425287356332</c:v>
                </c:pt>
                <c:pt idx="668">
                  <c:v>0.92499034003091196</c:v>
                </c:pt>
                <c:pt idx="669">
                  <c:v>0.93039818711557132</c:v>
                </c:pt>
                <c:pt idx="670">
                  <c:v>0.96655988063369458</c:v>
                </c:pt>
                <c:pt idx="671">
                  <c:v>0.95510842456778122</c:v>
                </c:pt>
                <c:pt idx="672">
                  <c:v>1.0015548069448044</c:v>
                </c:pt>
                <c:pt idx="673">
                  <c:v>0.9967349477202937</c:v>
                </c:pt>
                <c:pt idx="674">
                  <c:v>0.91600644785128771</c:v>
                </c:pt>
                <c:pt idx="675">
                  <c:v>0.94705412498573649</c:v>
                </c:pt>
                <c:pt idx="676">
                  <c:v>0.94885880077369433</c:v>
                </c:pt>
                <c:pt idx="677">
                  <c:v>0.94845119812974876</c:v>
                </c:pt>
                <c:pt idx="678">
                  <c:v>0.9628644006290068</c:v>
                </c:pt>
                <c:pt idx="679">
                  <c:v>0.9382182628062361</c:v>
                </c:pt>
                <c:pt idx="680">
                  <c:v>0.90886934913504724</c:v>
                </c:pt>
                <c:pt idx="681">
                  <c:v>0.8901024754354151</c:v>
                </c:pt>
                <c:pt idx="682">
                  <c:v>0.88841556722775961</c:v>
                </c:pt>
                <c:pt idx="683">
                  <c:v>0.86522132666695406</c:v>
                </c:pt>
                <c:pt idx="684">
                  <c:v>0.87673721500590418</c:v>
                </c:pt>
                <c:pt idx="685">
                  <c:v>0.91566606788314264</c:v>
                </c:pt>
                <c:pt idx="686">
                  <c:v>0.93957066009753154</c:v>
                </c:pt>
                <c:pt idx="687">
                  <c:v>0.92558208075449455</c:v>
                </c:pt>
                <c:pt idx="688">
                  <c:v>0.98375644392568817</c:v>
                </c:pt>
                <c:pt idx="689">
                  <c:v>0.99019928128062729</c:v>
                </c:pt>
                <c:pt idx="690">
                  <c:v>0.98839885830034047</c:v>
                </c:pt>
                <c:pt idx="691">
                  <c:v>1.0069911266469482</c:v>
                </c:pt>
                <c:pt idx="692">
                  <c:v>0.98398381522380518</c:v>
                </c:pt>
                <c:pt idx="693">
                  <c:v>1.0082727391474726</c:v>
                </c:pt>
                <c:pt idx="694">
                  <c:v>1.0253253460028919</c:v>
                </c:pt>
                <c:pt idx="695">
                  <c:v>1.0045250730182238</c:v>
                </c:pt>
                <c:pt idx="696">
                  <c:v>1.0320017368649588</c:v>
                </c:pt>
                <c:pt idx="697">
                  <c:v>0.99356899305105961</c:v>
                </c:pt>
                <c:pt idx="698">
                  <c:v>1.0546857675078725</c:v>
                </c:pt>
                <c:pt idx="699">
                  <c:v>1.0826673770200674</c:v>
                </c:pt>
                <c:pt idx="700">
                  <c:v>1.0770308717992272</c:v>
                </c:pt>
                <c:pt idx="701">
                  <c:v>1.0698242606086581</c:v>
                </c:pt>
                <c:pt idx="702">
                  <c:v>1.0483041241607811</c:v>
                </c:pt>
                <c:pt idx="703">
                  <c:v>1.0390422585544536</c:v>
                </c:pt>
                <c:pt idx="704">
                  <c:v>1.0437229437229436</c:v>
                </c:pt>
                <c:pt idx="705">
                  <c:v>1.0617520781949394</c:v>
                </c:pt>
                <c:pt idx="706">
                  <c:v>1.0466717674062738</c:v>
                </c:pt>
                <c:pt idx="707">
                  <c:v>1.0640775819096389</c:v>
                </c:pt>
                <c:pt idx="708">
                  <c:v>1.0139037892116896</c:v>
                </c:pt>
                <c:pt idx="709">
                  <c:v>1.020297943201764</c:v>
                </c:pt>
                <c:pt idx="710">
                  <c:v>1.0609467741157168</c:v>
                </c:pt>
                <c:pt idx="711">
                  <c:v>1.0211170317742253</c:v>
                </c:pt>
                <c:pt idx="712">
                  <c:v>1.0872486586772301</c:v>
                </c:pt>
                <c:pt idx="713">
                  <c:v>1.048745382142686</c:v>
                </c:pt>
                <c:pt idx="714">
                  <c:v>1.0763478348744377</c:v>
                </c:pt>
                <c:pt idx="715">
                  <c:v>1.0620586025544705</c:v>
                </c:pt>
                <c:pt idx="716">
                  <c:v>1.0339866555462884</c:v>
                </c:pt>
                <c:pt idx="717">
                  <c:v>0.99580624868945267</c:v>
                </c:pt>
                <c:pt idx="718">
                  <c:v>0.95289761917005189</c:v>
                </c:pt>
                <c:pt idx="719">
                  <c:v>0.99355901012155545</c:v>
                </c:pt>
                <c:pt idx="720">
                  <c:v>1.0358925718849838</c:v>
                </c:pt>
                <c:pt idx="721">
                  <c:v>1.0781776994714323</c:v>
                </c:pt>
                <c:pt idx="722">
                  <c:v>1.0534252477380437</c:v>
                </c:pt>
                <c:pt idx="723">
                  <c:v>1.0368899521531101</c:v>
                </c:pt>
                <c:pt idx="724">
                  <c:v>1.1093486014642389</c:v>
                </c:pt>
                <c:pt idx="725">
                  <c:v>1.1095061487409721</c:v>
                </c:pt>
                <c:pt idx="726">
                  <c:v>1.1591355599214146</c:v>
                </c:pt>
                <c:pt idx="727">
                  <c:v>1.2166806811015347</c:v>
                </c:pt>
                <c:pt idx="728">
                  <c:v>1.2225487576810046</c:v>
                </c:pt>
                <c:pt idx="729">
                  <c:v>1.1848816492746246</c:v>
                </c:pt>
                <c:pt idx="730">
                  <c:v>1.2035949189134911</c:v>
                </c:pt>
                <c:pt idx="731">
                  <c:v>1.1692348008385745</c:v>
                </c:pt>
                <c:pt idx="732">
                  <c:v>1.135211409565086</c:v>
                </c:pt>
                <c:pt idx="733">
                  <c:v>1.1269757639620652</c:v>
                </c:pt>
                <c:pt idx="734">
                  <c:v>1.140854576605576</c:v>
                </c:pt>
                <c:pt idx="735">
                  <c:v>1.1770199370409233</c:v>
                </c:pt>
                <c:pt idx="736">
                  <c:v>1.2198513289480721</c:v>
                </c:pt>
                <c:pt idx="737">
                  <c:v>1.2025694333386643</c:v>
                </c:pt>
                <c:pt idx="738">
                  <c:v>1.2293299216376139</c:v>
                </c:pt>
                <c:pt idx="739">
                  <c:v>1.1676520889323236</c:v>
                </c:pt>
                <c:pt idx="740">
                  <c:v>1.1032674465510286</c:v>
                </c:pt>
                <c:pt idx="741">
                  <c:v>1.1770828243342293</c:v>
                </c:pt>
                <c:pt idx="742">
                  <c:v>1.1205493874425727</c:v>
                </c:pt>
                <c:pt idx="743">
                  <c:v>1.1810667191497737</c:v>
                </c:pt>
                <c:pt idx="744">
                  <c:v>0.90528335439187624</c:v>
                </c:pt>
                <c:pt idx="745">
                  <c:v>0.92156862745098034</c:v>
                </c:pt>
                <c:pt idx="746">
                  <c:v>0.9374815252734261</c:v>
                </c:pt>
                <c:pt idx="747">
                  <c:v>1.0240302642796248</c:v>
                </c:pt>
                <c:pt idx="748">
                  <c:v>1.0420467652301562</c:v>
                </c:pt>
                <c:pt idx="749">
                  <c:v>1.0359098567818028</c:v>
                </c:pt>
                <c:pt idx="750">
                  <c:v>0.99282876747665494</c:v>
                </c:pt>
                <c:pt idx="751">
                  <c:v>1.101216244073387</c:v>
                </c:pt>
                <c:pt idx="752">
                  <c:v>1.1005666396838247</c:v>
                </c:pt>
                <c:pt idx="753">
                  <c:v>1.1229830964271994</c:v>
                </c:pt>
                <c:pt idx="754">
                  <c:v>1.0737572474099419</c:v>
                </c:pt>
                <c:pt idx="755">
                  <c:v>1.0186091170956975</c:v>
                </c:pt>
                <c:pt idx="756">
                  <c:v>1.0431672837428476</c:v>
                </c:pt>
                <c:pt idx="757">
                  <c:v>1.2220830724274681</c:v>
                </c:pt>
                <c:pt idx="758">
                  <c:v>1.2460109068874976</c:v>
                </c:pt>
                <c:pt idx="759">
                  <c:v>1.2240206085350442</c:v>
                </c:pt>
                <c:pt idx="760">
                  <c:v>1.2351346021102456</c:v>
                </c:pt>
                <c:pt idx="761">
                  <c:v>1.2623152127709818</c:v>
                </c:pt>
                <c:pt idx="762">
                  <c:v>1.1971837969160593</c:v>
                </c:pt>
                <c:pt idx="763">
                  <c:v>1.2114282817015667</c:v>
                </c:pt>
                <c:pt idx="764">
                  <c:v>1.041534339023422</c:v>
                </c:pt>
                <c:pt idx="765">
                  <c:v>1.036380689110475</c:v>
                </c:pt>
                <c:pt idx="766">
                  <c:v>1.0554922869862307</c:v>
                </c:pt>
                <c:pt idx="767">
                  <c:v>1.1225279028784021</c:v>
                </c:pt>
                <c:pt idx="768">
                  <c:v>1.0212240215328949</c:v>
                </c:pt>
                <c:pt idx="769">
                  <c:v>0.99337964854924399</c:v>
                </c:pt>
                <c:pt idx="770">
                  <c:v>0.81047428592989479</c:v>
                </c:pt>
                <c:pt idx="771">
                  <c:v>0.78045280040185128</c:v>
                </c:pt>
                <c:pt idx="772">
                  <c:v>0.75994469261859177</c:v>
                </c:pt>
                <c:pt idx="773">
                  <c:v>0.76053849687290209</c:v>
                </c:pt>
                <c:pt idx="774">
                  <c:v>0.7436301825955911</c:v>
                </c:pt>
                <c:pt idx="775">
                  <c:v>0.75994268675212018</c:v>
                </c:pt>
                <c:pt idx="776">
                  <c:v>0.76397139047157236</c:v>
                </c:pt>
                <c:pt idx="777">
                  <c:v>0.75922615918410263</c:v>
                </c:pt>
                <c:pt idx="778">
                  <c:v>0.79770204894706898</c:v>
                </c:pt>
                <c:pt idx="779">
                  <c:v>0.82502301319423121</c:v>
                </c:pt>
                <c:pt idx="780">
                  <c:v>0.83908700770954381</c:v>
                </c:pt>
                <c:pt idx="781">
                  <c:v>0.79681289428581836</c:v>
                </c:pt>
                <c:pt idx="782">
                  <c:v>0.82538828233123163</c:v>
                </c:pt>
                <c:pt idx="783">
                  <c:v>1.0387238954769651</c:v>
                </c:pt>
                <c:pt idx="784">
                  <c:v>1.026580095363701</c:v>
                </c:pt>
                <c:pt idx="785">
                  <c:v>1.0279036243822075</c:v>
                </c:pt>
                <c:pt idx="786">
                  <c:v>1.0346848025111168</c:v>
                </c:pt>
                <c:pt idx="787">
                  <c:v>0.9662137154338285</c:v>
                </c:pt>
                <c:pt idx="788">
                  <c:v>0.95023161224720365</c:v>
                </c:pt>
                <c:pt idx="789">
                  <c:v>0.96284670699691821</c:v>
                </c:pt>
                <c:pt idx="790">
                  <c:v>1.0484500446030329</c:v>
                </c:pt>
                <c:pt idx="791">
                  <c:v>1.1222422062350119</c:v>
                </c:pt>
                <c:pt idx="792">
                  <c:v>1.193588242944466</c:v>
                </c:pt>
                <c:pt idx="793">
                  <c:v>1.0618595620752886</c:v>
                </c:pt>
                <c:pt idx="794">
                  <c:v>0.97581546023235033</c:v>
                </c:pt>
                <c:pt idx="795">
                  <c:v>1.0514429109159347</c:v>
                </c:pt>
                <c:pt idx="796">
                  <c:v>1.0756749386419415</c:v>
                </c:pt>
                <c:pt idx="797">
                  <c:v>1.1814510701305694</c:v>
                </c:pt>
                <c:pt idx="798">
                  <c:v>1.1779467680608366</c:v>
                </c:pt>
                <c:pt idx="799">
                  <c:v>1.1647004849914797</c:v>
                </c:pt>
                <c:pt idx="800">
                  <c:v>1.1407868771583622</c:v>
                </c:pt>
                <c:pt idx="801">
                  <c:v>1.1145539289699993</c:v>
                </c:pt>
                <c:pt idx="802">
                  <c:v>1.0864253054493667</c:v>
                </c:pt>
                <c:pt idx="803">
                  <c:v>1.0830401701709893</c:v>
                </c:pt>
                <c:pt idx="804">
                  <c:v>1.1130790190735693</c:v>
                </c:pt>
                <c:pt idx="805">
                  <c:v>1.1417893879967438</c:v>
                </c:pt>
                <c:pt idx="806">
                  <c:v>1.0682613352374151</c:v>
                </c:pt>
                <c:pt idx="807">
                  <c:v>1.0557089261697459</c:v>
                </c:pt>
                <c:pt idx="808">
                  <c:v>0.9278127032300022</c:v>
                </c:pt>
                <c:pt idx="809">
                  <c:v>0.69404959418860135</c:v>
                </c:pt>
                <c:pt idx="810">
                  <c:v>0.71301548367315648</c:v>
                </c:pt>
                <c:pt idx="811">
                  <c:v>0.74098998887652945</c:v>
                </c:pt>
                <c:pt idx="812">
                  <c:v>0.71706413521648527</c:v>
                </c:pt>
                <c:pt idx="813">
                  <c:v>0.76016325653831696</c:v>
                </c:pt>
                <c:pt idx="814">
                  <c:v>0.75327776965443305</c:v>
                </c:pt>
                <c:pt idx="815">
                  <c:v>0.74077999152183127</c:v>
                </c:pt>
                <c:pt idx="816">
                  <c:v>0.73027034731790752</c:v>
                </c:pt>
                <c:pt idx="817">
                  <c:v>0.7442420738170954</c:v>
                </c:pt>
                <c:pt idx="818">
                  <c:v>0.73134542669793712</c:v>
                </c:pt>
                <c:pt idx="819">
                  <c:v>0.69916047013672356</c:v>
                </c:pt>
                <c:pt idx="820">
                  <c:v>0.71694738411089576</c:v>
                </c:pt>
                <c:pt idx="821">
                  <c:v>0.70157298427015735</c:v>
                </c:pt>
                <c:pt idx="822">
                  <c:v>0.76146480766000335</c:v>
                </c:pt>
                <c:pt idx="823">
                  <c:v>0.76995630395395931</c:v>
                </c:pt>
                <c:pt idx="824">
                  <c:v>0.80636113198096682</c:v>
                </c:pt>
                <c:pt idx="825">
                  <c:v>0.80660896179044528</c:v>
                </c:pt>
                <c:pt idx="826">
                  <c:v>0.85061660592141397</c:v>
                </c:pt>
                <c:pt idx="827">
                  <c:v>0.84881792770171038</c:v>
                </c:pt>
                <c:pt idx="828">
                  <c:v>0.84822059863304267</c:v>
                </c:pt>
                <c:pt idx="829">
                  <c:v>0.87898731744811698</c:v>
                </c:pt>
                <c:pt idx="830">
                  <c:v>0.87691154422788609</c:v>
                </c:pt>
                <c:pt idx="831">
                  <c:v>0.87037348115795954</c:v>
                </c:pt>
                <c:pt idx="832">
                  <c:v>0.82388882880934367</c:v>
                </c:pt>
                <c:pt idx="833">
                  <c:v>0.90593977952064941</c:v>
                </c:pt>
                <c:pt idx="834">
                  <c:v>0.94031675788983349</c:v>
                </c:pt>
                <c:pt idx="835">
                  <c:v>1.1535458167330679</c:v>
                </c:pt>
                <c:pt idx="836">
                  <c:v>1.2115992677650191</c:v>
                </c:pt>
                <c:pt idx="837">
                  <c:v>1.2694738640245984</c:v>
                </c:pt>
                <c:pt idx="838">
                  <c:v>1.3033988670443186</c:v>
                </c:pt>
                <c:pt idx="839">
                  <c:v>1.2645772594752187</c:v>
                </c:pt>
                <c:pt idx="840">
                  <c:v>1.3047307498741822</c:v>
                </c:pt>
                <c:pt idx="841">
                  <c:v>1.3422043685664071</c:v>
                </c:pt>
                <c:pt idx="842">
                  <c:v>1.2840046219874546</c:v>
                </c:pt>
                <c:pt idx="843">
                  <c:v>1.2817966202193893</c:v>
                </c:pt>
                <c:pt idx="844">
                  <c:v>1.3552402092912637</c:v>
                </c:pt>
                <c:pt idx="845">
                  <c:v>1.441612951581472</c:v>
                </c:pt>
                <c:pt idx="846">
                  <c:v>1.4612643526461659</c:v>
                </c:pt>
                <c:pt idx="847">
                  <c:v>1.489022228283104</c:v>
                </c:pt>
                <c:pt idx="848">
                  <c:v>1.7196336410554627</c:v>
                </c:pt>
                <c:pt idx="849">
                  <c:v>1.6197291798217921</c:v>
                </c:pt>
                <c:pt idx="850">
                  <c:v>1.5596466383437859</c:v>
                </c:pt>
                <c:pt idx="851">
                  <c:v>1.5579608422608053</c:v>
                </c:pt>
                <c:pt idx="852">
                  <c:v>1.5919160248108513</c:v>
                </c:pt>
                <c:pt idx="853">
                  <c:v>1.5201543443808998</c:v>
                </c:pt>
                <c:pt idx="854">
                  <c:v>1.6917384370015951</c:v>
                </c:pt>
                <c:pt idx="855">
                  <c:v>1.7327913851351351</c:v>
                </c:pt>
                <c:pt idx="856">
                  <c:v>1.6261658684144189</c:v>
                </c:pt>
                <c:pt idx="857">
                  <c:v>1.4976418272470018</c:v>
                </c:pt>
                <c:pt idx="858">
                  <c:v>1.4902370133857301</c:v>
                </c:pt>
                <c:pt idx="859">
                  <c:v>1.5097754440844597</c:v>
                </c:pt>
                <c:pt idx="860">
                  <c:v>1.4824477037749459</c:v>
                </c:pt>
                <c:pt idx="861">
                  <c:v>1.54386181369525</c:v>
                </c:pt>
                <c:pt idx="862">
                  <c:v>1.484896872920825</c:v>
                </c:pt>
                <c:pt idx="863">
                  <c:v>1.5267598207223831</c:v>
                </c:pt>
                <c:pt idx="864">
                  <c:v>1.5527330762069425</c:v>
                </c:pt>
                <c:pt idx="865">
                  <c:v>1.5980164863472437</c:v>
                </c:pt>
                <c:pt idx="866">
                  <c:v>1.5975747320924985</c:v>
                </c:pt>
                <c:pt idx="867">
                  <c:v>1.6769683590875644</c:v>
                </c:pt>
                <c:pt idx="868">
                  <c:v>1.7985282093213411</c:v>
                </c:pt>
                <c:pt idx="869">
                  <c:v>1.6597569692637599</c:v>
                </c:pt>
                <c:pt idx="870">
                  <c:v>1.6723729993041057</c:v>
                </c:pt>
                <c:pt idx="871">
                  <c:v>1.7621966474856143</c:v>
                </c:pt>
                <c:pt idx="872">
                  <c:v>1.5449747332959012</c:v>
                </c:pt>
                <c:pt idx="873">
                  <c:v>1.6624403987863026</c:v>
                </c:pt>
                <c:pt idx="874">
                  <c:v>1.5900656580074224</c:v>
                </c:pt>
                <c:pt idx="875">
                  <c:v>1.6166606563288857</c:v>
                </c:pt>
                <c:pt idx="876">
                  <c:v>1.5090683614943421</c:v>
                </c:pt>
                <c:pt idx="877">
                  <c:v>1.4569503779165298</c:v>
                </c:pt>
                <c:pt idx="878">
                  <c:v>1.556216316669764</c:v>
                </c:pt>
                <c:pt idx="879">
                  <c:v>1.6056157093044594</c:v>
                </c:pt>
                <c:pt idx="880">
                  <c:v>1.6176111595466434</c:v>
                </c:pt>
                <c:pt idx="881">
                  <c:v>1.7028459273797842</c:v>
                </c:pt>
                <c:pt idx="882">
                  <c:v>1.760428849902534</c:v>
                </c:pt>
                <c:pt idx="883">
                  <c:v>1.6968247063940844</c:v>
                </c:pt>
                <c:pt idx="884">
                  <c:v>1.6558277027027026</c:v>
                </c:pt>
                <c:pt idx="885">
                  <c:v>1.7219373219373222</c:v>
                </c:pt>
                <c:pt idx="886">
                  <c:v>1.5904010519395133</c:v>
                </c:pt>
                <c:pt idx="887">
                  <c:v>1.5980426424327157</c:v>
                </c:pt>
                <c:pt idx="888">
                  <c:v>1.6515921862456515</c:v>
                </c:pt>
                <c:pt idx="889">
                  <c:v>1.5419403739262254</c:v>
                </c:pt>
                <c:pt idx="890">
                  <c:v>1.4875523243005067</c:v>
                </c:pt>
                <c:pt idx="891">
                  <c:v>1.5265665951870384</c:v>
                </c:pt>
                <c:pt idx="892">
                  <c:v>1.4977642276422765</c:v>
                </c:pt>
                <c:pt idx="893">
                  <c:v>1.4425567703952902</c:v>
                </c:pt>
                <c:pt idx="894">
                  <c:v>1.3575911536162582</c:v>
                </c:pt>
                <c:pt idx="895">
                  <c:v>1.3754007577965606</c:v>
                </c:pt>
                <c:pt idx="896">
                  <c:v>1.3078842315369263</c:v>
                </c:pt>
                <c:pt idx="897">
                  <c:v>1.3242574257425743</c:v>
                </c:pt>
                <c:pt idx="898">
                  <c:v>1.3008861439312567</c:v>
                </c:pt>
                <c:pt idx="899">
                  <c:v>1.3207212533254507</c:v>
                </c:pt>
                <c:pt idx="900">
                  <c:v>1.2501474926253686</c:v>
                </c:pt>
                <c:pt idx="901">
                  <c:v>1.3289944679466319</c:v>
                </c:pt>
                <c:pt idx="902">
                  <c:v>1.3539309544531477</c:v>
                </c:pt>
                <c:pt idx="903">
                  <c:v>1.4204942063381265</c:v>
                </c:pt>
                <c:pt idx="904">
                  <c:v>1.4011650485436895</c:v>
                </c:pt>
                <c:pt idx="905">
                  <c:v>1.3618741976893451</c:v>
                </c:pt>
                <c:pt idx="906">
                  <c:v>1.4002725470763133</c:v>
                </c:pt>
                <c:pt idx="907">
                  <c:v>1.4695503699487762</c:v>
                </c:pt>
                <c:pt idx="908">
                  <c:v>1.4674680691209618</c:v>
                </c:pt>
                <c:pt idx="909">
                  <c:v>1.4079395645089616</c:v>
                </c:pt>
                <c:pt idx="910">
                  <c:v>1.511605415860735</c:v>
                </c:pt>
                <c:pt idx="911">
                  <c:v>1.4363974001857012</c:v>
                </c:pt>
                <c:pt idx="912">
                  <c:v>1.5120492842906326</c:v>
                </c:pt>
                <c:pt idx="913">
                  <c:v>1.5108520179372198</c:v>
                </c:pt>
                <c:pt idx="914">
                  <c:v>1.4857926709778562</c:v>
                </c:pt>
                <c:pt idx="915">
                  <c:v>1.5012643454580821</c:v>
                </c:pt>
                <c:pt idx="916">
                  <c:v>1.4341317365269461</c:v>
                </c:pt>
                <c:pt idx="917">
                  <c:v>1.322936660268714</c:v>
                </c:pt>
                <c:pt idx="918">
                  <c:v>1.3185911546928157</c:v>
                </c:pt>
                <c:pt idx="919">
                  <c:v>1.3324542897327709</c:v>
                </c:pt>
                <c:pt idx="920">
                  <c:v>1.3118069145466407</c:v>
                </c:pt>
                <c:pt idx="921">
                  <c:v>1.3510880155894771</c:v>
                </c:pt>
                <c:pt idx="922">
                  <c:v>1.3146873207114169</c:v>
                </c:pt>
                <c:pt idx="923">
                  <c:v>1.2860336860933075</c:v>
                </c:pt>
                <c:pt idx="924">
                  <c:v>1.3002647562684939</c:v>
                </c:pt>
                <c:pt idx="925">
                  <c:v>1.3903448275862069</c:v>
                </c:pt>
                <c:pt idx="926">
                  <c:v>1.304496578690127</c:v>
                </c:pt>
                <c:pt idx="927">
                  <c:v>1.1399527186761229</c:v>
                </c:pt>
                <c:pt idx="928">
                  <c:v>1.1877685114986101</c:v>
                </c:pt>
                <c:pt idx="929">
                  <c:v>1.1409514220991694</c:v>
                </c:pt>
                <c:pt idx="930">
                  <c:v>1.1377497371188223</c:v>
                </c:pt>
                <c:pt idx="931">
                  <c:v>1.1203007518796992</c:v>
                </c:pt>
                <c:pt idx="932">
                  <c:v>1.1463057790782736</c:v>
                </c:pt>
                <c:pt idx="933">
                  <c:v>1.1716971796140525</c:v>
                </c:pt>
                <c:pt idx="934">
                  <c:v>1.1656335234316886</c:v>
                </c:pt>
                <c:pt idx="935">
                  <c:v>1.1551075268817206</c:v>
                </c:pt>
                <c:pt idx="936">
                  <c:v>1.179544191217343</c:v>
                </c:pt>
                <c:pt idx="937">
                  <c:v>1.1712241247124968</c:v>
                </c:pt>
                <c:pt idx="938">
                  <c:v>1.2022709268550305</c:v>
                </c:pt>
                <c:pt idx="939">
                  <c:v>1.2049389724666477</c:v>
                </c:pt>
                <c:pt idx="940">
                  <c:v>1.1911062906724512</c:v>
                </c:pt>
                <c:pt idx="941">
                  <c:v>1.1642827092974337</c:v>
                </c:pt>
                <c:pt idx="942">
                  <c:v>1.1764959104606112</c:v>
                </c:pt>
                <c:pt idx="943">
                  <c:v>1.1816163410301954</c:v>
                </c:pt>
                <c:pt idx="944">
                  <c:v>1.2232704402515724</c:v>
                </c:pt>
                <c:pt idx="945">
                  <c:v>1.2293722858270824</c:v>
                </c:pt>
                <c:pt idx="946">
                  <c:v>1.220980533525595</c:v>
                </c:pt>
                <c:pt idx="947">
                  <c:v>1.1642737896494157</c:v>
                </c:pt>
                <c:pt idx="948">
                  <c:v>1.1634868931285869</c:v>
                </c:pt>
                <c:pt idx="949">
                  <c:v>1.092815170940171</c:v>
                </c:pt>
                <c:pt idx="950">
                  <c:v>1.0786247334754797</c:v>
                </c:pt>
                <c:pt idx="951">
                  <c:v>1.0700268817204301</c:v>
                </c:pt>
                <c:pt idx="952">
                  <c:v>1.0759656652360516</c:v>
                </c:pt>
                <c:pt idx="953">
                  <c:v>1.1122499586708545</c:v>
                </c:pt>
                <c:pt idx="954">
                  <c:v>1.0989124805800103</c:v>
                </c:pt>
                <c:pt idx="955">
                  <c:v>1.0766661099047936</c:v>
                </c:pt>
                <c:pt idx="956">
                  <c:v>1.0854483925549916</c:v>
                </c:pt>
                <c:pt idx="957">
                  <c:v>1.0571097500413837</c:v>
                </c:pt>
                <c:pt idx="958">
                  <c:v>1.073211593231697</c:v>
                </c:pt>
                <c:pt idx="959">
                  <c:v>1.0848543067563239</c:v>
                </c:pt>
                <c:pt idx="960">
                  <c:v>1.0666980539861894</c:v>
                </c:pt>
                <c:pt idx="961">
                  <c:v>1.0513418903150524</c:v>
                </c:pt>
                <c:pt idx="962">
                  <c:v>1.0487336914811971</c:v>
                </c:pt>
                <c:pt idx="963">
                  <c:v>1.0857142857142856</c:v>
                </c:pt>
                <c:pt idx="964">
                  <c:v>1.1453865336658353</c:v>
                </c:pt>
                <c:pt idx="965">
                  <c:v>1.0931643521639476</c:v>
                </c:pt>
                <c:pt idx="966">
                  <c:v>1.0701482004234297</c:v>
                </c:pt>
                <c:pt idx="967">
                  <c:v>1.0631243665846242</c:v>
                </c:pt>
                <c:pt idx="968">
                  <c:v>1.0848536274925753</c:v>
                </c:pt>
                <c:pt idx="969">
                  <c:v>1.0413275686673449</c:v>
                </c:pt>
                <c:pt idx="970">
                  <c:v>1.0161312186525688</c:v>
                </c:pt>
                <c:pt idx="971">
                  <c:v>1.0246027678113787</c:v>
                </c:pt>
                <c:pt idx="972">
                  <c:v>1.0464914455740144</c:v>
                </c:pt>
                <c:pt idx="973">
                  <c:v>1.0757241582120276</c:v>
                </c:pt>
                <c:pt idx="974">
                  <c:v>1.0835928536305524</c:v>
                </c:pt>
                <c:pt idx="975">
                  <c:v>1.0853787080258996</c:v>
                </c:pt>
                <c:pt idx="976">
                  <c:v>1.1252667870628796</c:v>
                </c:pt>
                <c:pt idx="977">
                  <c:v>1.1082083534913725</c:v>
                </c:pt>
                <c:pt idx="978">
                  <c:v>1.0970268542199488</c:v>
                </c:pt>
                <c:pt idx="979">
                  <c:v>0.97442710063101967</c:v>
                </c:pt>
                <c:pt idx="980">
                  <c:v>1.0080944350758854</c:v>
                </c:pt>
                <c:pt idx="981">
                  <c:v>1.038</c:v>
                </c:pt>
                <c:pt idx="982">
                  <c:v>1.0322252374491181</c:v>
                </c:pt>
                <c:pt idx="983">
                  <c:v>1.0050188205771644</c:v>
                </c:pt>
                <c:pt idx="984">
                  <c:v>0.97636306334699019</c:v>
                </c:pt>
                <c:pt idx="985">
                  <c:v>1.0092653871608206</c:v>
                </c:pt>
                <c:pt idx="986">
                  <c:v>0.93860720830788025</c:v>
                </c:pt>
                <c:pt idx="987">
                  <c:v>0.98776167471819643</c:v>
                </c:pt>
                <c:pt idx="988">
                  <c:v>1.0538434289762664</c:v>
                </c:pt>
                <c:pt idx="989">
                  <c:v>1.059618717504333</c:v>
                </c:pt>
                <c:pt idx="990">
                  <c:v>1.0811084825954715</c:v>
                </c:pt>
                <c:pt idx="991">
                  <c:v>1.0876531573986805</c:v>
                </c:pt>
                <c:pt idx="992">
                  <c:v>1.1237604125347085</c:v>
                </c:pt>
                <c:pt idx="993">
                  <c:v>1.1669498725573493</c:v>
                </c:pt>
                <c:pt idx="994">
                  <c:v>1.1889287315105335</c:v>
                </c:pt>
                <c:pt idx="995">
                  <c:v>1.1699374595643734</c:v>
                </c:pt>
                <c:pt idx="996">
                  <c:v>1.1456025322179517</c:v>
                </c:pt>
                <c:pt idx="997">
                  <c:v>1.1259789662116804</c:v>
                </c:pt>
                <c:pt idx="998">
                  <c:v>1.2213957558521111</c:v>
                </c:pt>
                <c:pt idx="999">
                  <c:v>1.2127612761276128</c:v>
                </c:pt>
                <c:pt idx="1000">
                  <c:v>1.2114673242909988</c:v>
                </c:pt>
                <c:pt idx="1001">
                  <c:v>1.1742076502732239</c:v>
                </c:pt>
                <c:pt idx="1002">
                  <c:v>1.1604591239166082</c:v>
                </c:pt>
                <c:pt idx="1003">
                  <c:v>1.1132627786534564</c:v>
                </c:pt>
                <c:pt idx="1004">
                  <c:v>1.0872563005230622</c:v>
                </c:pt>
                <c:pt idx="1005">
                  <c:v>1.1170126718792126</c:v>
                </c:pt>
                <c:pt idx="1006">
                  <c:v>1.1043739875028928</c:v>
                </c:pt>
                <c:pt idx="1007">
                  <c:v>1.0144263796656745</c:v>
                </c:pt>
                <c:pt idx="1008">
                  <c:v>1.0457243350186853</c:v>
                </c:pt>
                <c:pt idx="1009">
                  <c:v>1.0876319458275245</c:v>
                </c:pt>
                <c:pt idx="1010">
                  <c:v>1.0631578947368421</c:v>
                </c:pt>
                <c:pt idx="1011">
                  <c:v>1.0296674225245654</c:v>
                </c:pt>
                <c:pt idx="1012">
                  <c:v>1.0678826626551334</c:v>
                </c:pt>
                <c:pt idx="1013">
                  <c:v>1.0173410404624277</c:v>
                </c:pt>
                <c:pt idx="1014">
                  <c:v>1.0529578462628411</c:v>
                </c:pt>
                <c:pt idx="1015">
                  <c:v>1.0647607013110094</c:v>
                </c:pt>
                <c:pt idx="1016">
                  <c:v>1.1302032913843174</c:v>
                </c:pt>
                <c:pt idx="1017">
                  <c:v>1.1140392908481074</c:v>
                </c:pt>
                <c:pt idx="1018">
                  <c:v>1.0489335006273526</c:v>
                </c:pt>
                <c:pt idx="1019">
                  <c:v>1.0680000000000001</c:v>
                </c:pt>
                <c:pt idx="1020">
                  <c:v>1.0867511273351944</c:v>
                </c:pt>
                <c:pt idx="1021">
                  <c:v>1.0876637093367132</c:v>
                </c:pt>
                <c:pt idx="1022">
                  <c:v>1.1205749839090324</c:v>
                </c:pt>
                <c:pt idx="1023">
                  <c:v>1.0862528170456873</c:v>
                </c:pt>
                <c:pt idx="1024">
                  <c:v>1.0859808931348589</c:v>
                </c:pt>
                <c:pt idx="1025">
                  <c:v>1.0768726796243722</c:v>
                </c:pt>
                <c:pt idx="1026">
                  <c:v>0.99505233111322566</c:v>
                </c:pt>
                <c:pt idx="1027">
                  <c:v>1.0189837008628955</c:v>
                </c:pt>
                <c:pt idx="1028">
                  <c:v>1.0237960339943344</c:v>
                </c:pt>
                <c:pt idx="1029">
                  <c:v>1.0157433240334794</c:v>
                </c:pt>
                <c:pt idx="1030">
                  <c:v>0.99625711960943841</c:v>
                </c:pt>
                <c:pt idx="1031">
                  <c:v>0.93423180592991917</c:v>
                </c:pt>
                <c:pt idx="1032">
                  <c:v>0.92951541850220265</c:v>
                </c:pt>
                <c:pt idx="1033">
                  <c:v>0.93602693602693599</c:v>
                </c:pt>
                <c:pt idx="1034">
                  <c:v>1.0222401940962396</c:v>
                </c:pt>
                <c:pt idx="1035">
                  <c:v>1.0097680097680097</c:v>
                </c:pt>
                <c:pt idx="1036">
                  <c:v>1.037037037037037</c:v>
                </c:pt>
                <c:pt idx="1037">
                  <c:v>1.0055793991416309</c:v>
                </c:pt>
                <c:pt idx="1038">
                  <c:v>0.9497138184791496</c:v>
                </c:pt>
                <c:pt idx="1039">
                  <c:v>0.89553368660105981</c:v>
                </c:pt>
                <c:pt idx="1040">
                  <c:v>0.8593572778827977</c:v>
                </c:pt>
                <c:pt idx="1041">
                  <c:v>0.89194422927962824</c:v>
                </c:pt>
                <c:pt idx="1042">
                  <c:v>0.9515555555555556</c:v>
                </c:pt>
                <c:pt idx="1043">
                  <c:v>0.9420689655172414</c:v>
                </c:pt>
                <c:pt idx="1044">
                  <c:v>0.97617805599026264</c:v>
                </c:pt>
                <c:pt idx="1045">
                  <c:v>0.97378277153558035</c:v>
                </c:pt>
                <c:pt idx="1046">
                  <c:v>0.91529477979456864</c:v>
                </c:pt>
                <c:pt idx="1047">
                  <c:v>0.88995548135781866</c:v>
                </c:pt>
                <c:pt idx="1048">
                  <c:v>0.90366642703091293</c:v>
                </c:pt>
                <c:pt idx="1049">
                  <c:v>0.94427013297474971</c:v>
                </c:pt>
                <c:pt idx="1050">
                  <c:v>0.88827258320126778</c:v>
                </c:pt>
                <c:pt idx="1051">
                  <c:v>0.89372868013644713</c:v>
                </c:pt>
                <c:pt idx="1052">
                  <c:v>0.8930672806344333</c:v>
                </c:pt>
                <c:pt idx="1053">
                  <c:v>0.90342601787487586</c:v>
                </c:pt>
                <c:pt idx="1054">
                  <c:v>0.88794355675451342</c:v>
                </c:pt>
                <c:pt idx="1055">
                  <c:v>0.93195238541569037</c:v>
                </c:pt>
                <c:pt idx="1056">
                  <c:v>0.9703025256730502</c:v>
                </c:pt>
                <c:pt idx="1057">
                  <c:v>1.1229535960257424</c:v>
                </c:pt>
                <c:pt idx="1058">
                  <c:v>1.0615819209039548</c:v>
                </c:pt>
                <c:pt idx="1059">
                  <c:v>1.1417943107221007</c:v>
                </c:pt>
                <c:pt idx="1060">
                  <c:v>1.1636514008063681</c:v>
                </c:pt>
                <c:pt idx="1061">
                  <c:v>1.196815424610052</c:v>
                </c:pt>
                <c:pt idx="1062">
                  <c:v>1.1449143893865519</c:v>
                </c:pt>
                <c:pt idx="1063">
                  <c:v>1.1354996283317405</c:v>
                </c:pt>
                <c:pt idx="1064">
                  <c:v>1.0916697657121608</c:v>
                </c:pt>
                <c:pt idx="1065">
                  <c:v>1.0804476522585353</c:v>
                </c:pt>
                <c:pt idx="1066">
                  <c:v>1.1309495431068732</c:v>
                </c:pt>
                <c:pt idx="1067">
                  <c:v>1.1166998011928428</c:v>
                </c:pt>
                <c:pt idx="1068">
                  <c:v>1.1149100499199396</c:v>
                </c:pt>
                <c:pt idx="1069">
                  <c:v>1.1165487421383649</c:v>
                </c:pt>
                <c:pt idx="1070">
                  <c:v>1.1487750556792875</c:v>
                </c:pt>
                <c:pt idx="1071">
                  <c:v>1.0827936507936509</c:v>
                </c:pt>
                <c:pt idx="1072">
                  <c:v>1.0385028012874002</c:v>
                </c:pt>
                <c:pt idx="1073">
                  <c:v>1.098628192999054</c:v>
                </c:pt>
                <c:pt idx="1074">
                  <c:v>1.0836835599505563</c:v>
                </c:pt>
                <c:pt idx="1075">
                  <c:v>1.1541904998756529</c:v>
                </c:pt>
                <c:pt idx="1076">
                  <c:v>1.1132586482826541</c:v>
                </c:pt>
                <c:pt idx="1077">
                  <c:v>1.127243470726575</c:v>
                </c:pt>
                <c:pt idx="1078">
                  <c:v>1.2008071748878923</c:v>
                </c:pt>
                <c:pt idx="1079">
                  <c:v>1.2557655783666457</c:v>
                </c:pt>
                <c:pt idx="1080">
                  <c:v>1.2037840652664469</c:v>
                </c:pt>
                <c:pt idx="1081">
                  <c:v>1.2655332027772832</c:v>
                </c:pt>
                <c:pt idx="1082">
                  <c:v>1.243856487549148</c:v>
                </c:pt>
                <c:pt idx="1083">
                  <c:v>1.1976339596381351</c:v>
                </c:pt>
                <c:pt idx="1084">
                  <c:v>1.2480544747081712</c:v>
                </c:pt>
                <c:pt idx="1085">
                  <c:v>1.2787898503578399</c:v>
                </c:pt>
                <c:pt idx="1086">
                  <c:v>1.2973705611276769</c:v>
                </c:pt>
                <c:pt idx="1087">
                  <c:v>1.2566580249823238</c:v>
                </c:pt>
                <c:pt idx="1088">
                  <c:v>1.3466449965172973</c:v>
                </c:pt>
                <c:pt idx="1089">
                  <c:v>1.3051876379690948</c:v>
                </c:pt>
                <c:pt idx="1090">
                  <c:v>1.3102652825836218</c:v>
                </c:pt>
                <c:pt idx="1091">
                  <c:v>1.3896961690885072</c:v>
                </c:pt>
                <c:pt idx="1092">
                  <c:v>1.4579640075208162</c:v>
                </c:pt>
                <c:pt idx="1093">
                  <c:v>1.3037054976992009</c:v>
                </c:pt>
                <c:pt idx="1094">
                  <c:v>1.3354696132596684</c:v>
                </c:pt>
                <c:pt idx="1095">
                  <c:v>1.4641071785642872</c:v>
                </c:pt>
                <c:pt idx="1096">
                  <c:v>1.2149261967167886</c:v>
                </c:pt>
                <c:pt idx="1097">
                  <c:v>1.1255480271024312</c:v>
                </c:pt>
                <c:pt idx="1098">
                  <c:v>1.1759029500964984</c:v>
                </c:pt>
                <c:pt idx="1099">
                  <c:v>1.1681761181552182</c:v>
                </c:pt>
                <c:pt idx="1100">
                  <c:v>1.1045940843297672</c:v>
                </c:pt>
                <c:pt idx="1101">
                  <c:v>1.1535564403314322</c:v>
                </c:pt>
                <c:pt idx="1102">
                  <c:v>1.145621725649524</c:v>
                </c:pt>
                <c:pt idx="1103">
                  <c:v>1.1391607713925767</c:v>
                </c:pt>
                <c:pt idx="1104">
                  <c:v>1.1525092755321225</c:v>
                </c:pt>
                <c:pt idx="1105">
                  <c:v>1.1632391842307364</c:v>
                </c:pt>
                <c:pt idx="1106">
                  <c:v>1.1085350083133196</c:v>
                </c:pt>
                <c:pt idx="1107">
                  <c:v>1.1379606563010052</c:v>
                </c:pt>
                <c:pt idx="1108">
                  <c:v>1.1638159054840416</c:v>
                </c:pt>
                <c:pt idx="1109">
                  <c:v>1.2203799964151283</c:v>
                </c:pt>
                <c:pt idx="1110">
                  <c:v>1.215943683409437</c:v>
                </c:pt>
                <c:pt idx="1111">
                  <c:v>1.1571964737714935</c:v>
                </c:pt>
                <c:pt idx="1112">
                  <c:v>1.2328042328042328</c:v>
                </c:pt>
                <c:pt idx="1113">
                  <c:v>1.1992106561420819</c:v>
                </c:pt>
                <c:pt idx="1114">
                  <c:v>1.1539559543230016</c:v>
                </c:pt>
                <c:pt idx="1115">
                  <c:v>1.0832966452408206</c:v>
                </c:pt>
                <c:pt idx="1116">
                  <c:v>1.1021121039805035</c:v>
                </c:pt>
                <c:pt idx="1117">
                  <c:v>1.0893236920459379</c:v>
                </c:pt>
                <c:pt idx="1118">
                  <c:v>1.1332532051282049</c:v>
                </c:pt>
                <c:pt idx="1119">
                  <c:v>1.1037003197807218</c:v>
                </c:pt>
                <c:pt idx="1120">
                  <c:v>1.1617103121763575</c:v>
                </c:pt>
                <c:pt idx="1121">
                  <c:v>1.221068680121969</c:v>
                </c:pt>
                <c:pt idx="1122">
                  <c:v>1.1948378973874725</c:v>
                </c:pt>
                <c:pt idx="1123">
                  <c:v>1.1837640302793004</c:v>
                </c:pt>
                <c:pt idx="1124">
                  <c:v>1.1910045739454513</c:v>
                </c:pt>
                <c:pt idx="1125">
                  <c:v>1.2201133631054619</c:v>
                </c:pt>
                <c:pt idx="1126">
                  <c:v>1.1539816232771822</c:v>
                </c:pt>
                <c:pt idx="1127">
                  <c:v>1.0720153948634445</c:v>
                </c:pt>
                <c:pt idx="1128">
                  <c:v>1.0135911826357429</c:v>
                </c:pt>
                <c:pt idx="1129">
                  <c:v>0.96579556731723448</c:v>
                </c:pt>
                <c:pt idx="1130">
                  <c:v>0.96372239747634059</c:v>
                </c:pt>
                <c:pt idx="1131">
                  <c:v>0.97549463338937015</c:v>
                </c:pt>
                <c:pt idx="1132">
                  <c:v>0.98080702214070492</c:v>
                </c:pt>
                <c:pt idx="1133">
                  <c:v>1.0598388952819331</c:v>
                </c:pt>
                <c:pt idx="1134">
                  <c:v>1.0653598528397332</c:v>
                </c:pt>
                <c:pt idx="1135">
                  <c:v>0.99662869694028711</c:v>
                </c:pt>
                <c:pt idx="1136">
                  <c:v>0.95691250330425581</c:v>
                </c:pt>
                <c:pt idx="1137">
                  <c:v>0.93065314352049866</c:v>
                </c:pt>
                <c:pt idx="1138">
                  <c:v>0.91459596296049561</c:v>
                </c:pt>
                <c:pt idx="1139">
                  <c:v>0.87621390651301301</c:v>
                </c:pt>
                <c:pt idx="1140">
                  <c:v>0.87262357414448666</c:v>
                </c:pt>
                <c:pt idx="1141">
                  <c:v>0.86268718230526176</c:v>
                </c:pt>
                <c:pt idx="1142">
                  <c:v>0.86418971219477869</c:v>
                </c:pt>
                <c:pt idx="1143">
                  <c:v>0.89305281612973919</c:v>
                </c:pt>
                <c:pt idx="1144">
                  <c:v>0.85455376180322884</c:v>
                </c:pt>
                <c:pt idx="1145">
                  <c:v>0.86755963578899842</c:v>
                </c:pt>
                <c:pt idx="1146">
                  <c:v>0.86597559182473161</c:v>
                </c:pt>
                <c:pt idx="1147">
                  <c:v>0.83574641551869555</c:v>
                </c:pt>
                <c:pt idx="1148">
                  <c:v>0.80347924474931065</c:v>
                </c:pt>
                <c:pt idx="1149">
                  <c:v>0.79635520212060973</c:v>
                </c:pt>
                <c:pt idx="1150">
                  <c:v>0.83006459189665294</c:v>
                </c:pt>
                <c:pt idx="1151">
                  <c:v>0.83934601030744627</c:v>
                </c:pt>
                <c:pt idx="1152">
                  <c:v>0.83320347284060559</c:v>
                </c:pt>
                <c:pt idx="1153">
                  <c:v>0.82311887865814315</c:v>
                </c:pt>
                <c:pt idx="1154">
                  <c:v>0.8148458044465694</c:v>
                </c:pt>
                <c:pt idx="1155">
                  <c:v>0.81778802880288026</c:v>
                </c:pt>
                <c:pt idx="1156">
                  <c:v>0.81855381165919272</c:v>
                </c:pt>
                <c:pt idx="1157">
                  <c:v>0.80785530949680651</c:v>
                </c:pt>
                <c:pt idx="1158">
                  <c:v>0.80358076319916361</c:v>
                </c:pt>
                <c:pt idx="1159">
                  <c:v>0.78015397775876816</c:v>
                </c:pt>
                <c:pt idx="1160">
                  <c:v>0.80821057041122668</c:v>
                </c:pt>
                <c:pt idx="1161">
                  <c:v>0.80073723744609826</c:v>
                </c:pt>
                <c:pt idx="1162">
                  <c:v>0.82784791651463185</c:v>
                </c:pt>
                <c:pt idx="1163">
                  <c:v>0.86118513873647906</c:v>
                </c:pt>
                <c:pt idx="1164">
                  <c:v>0.83135516826923084</c:v>
                </c:pt>
                <c:pt idx="1165">
                  <c:v>0.86348777714610581</c:v>
                </c:pt>
                <c:pt idx="1166">
                  <c:v>0.85118423810521893</c:v>
                </c:pt>
                <c:pt idx="1167">
                  <c:v>0.83555555555555561</c:v>
                </c:pt>
                <c:pt idx="1168">
                  <c:v>0.85107587768969417</c:v>
                </c:pt>
                <c:pt idx="1169">
                  <c:v>0.91951757843291826</c:v>
                </c:pt>
                <c:pt idx="1170">
                  <c:v>0.91843536221715472</c:v>
                </c:pt>
                <c:pt idx="1171">
                  <c:v>0.93578847969782819</c:v>
                </c:pt>
                <c:pt idx="1172">
                  <c:v>0.93588068800348356</c:v>
                </c:pt>
                <c:pt idx="1173">
                  <c:v>0.97873882580333416</c:v>
                </c:pt>
                <c:pt idx="1174">
                  <c:v>0.99029126213592233</c:v>
                </c:pt>
                <c:pt idx="1175">
                  <c:v>0.97166085946573755</c:v>
                </c:pt>
                <c:pt idx="1176">
                  <c:v>0.99430169912971411</c:v>
                </c:pt>
                <c:pt idx="1177">
                  <c:v>1.060456197012515</c:v>
                </c:pt>
                <c:pt idx="1178">
                  <c:v>1.0704225352112677</c:v>
                </c:pt>
                <c:pt idx="1179">
                  <c:v>1.0207636811543199</c:v>
                </c:pt>
                <c:pt idx="1180">
                  <c:v>0.99925112331502741</c:v>
                </c:pt>
                <c:pt idx="1181">
                  <c:v>0.99278427469519792</c:v>
                </c:pt>
                <c:pt idx="1182">
                  <c:v>0.99791753436068298</c:v>
                </c:pt>
                <c:pt idx="1183">
                  <c:v>0.99809931100023752</c:v>
                </c:pt>
                <c:pt idx="1184">
                  <c:v>0.99201296446347953</c:v>
                </c:pt>
                <c:pt idx="1185">
                  <c:v>0.97659476824231284</c:v>
                </c:pt>
                <c:pt idx="1186">
                  <c:v>0.93116427761163245</c:v>
                </c:pt>
                <c:pt idx="1187">
                  <c:v>0.94161231411427071</c:v>
                </c:pt>
                <c:pt idx="1188">
                  <c:v>0.99461680124663543</c:v>
                </c:pt>
                <c:pt idx="1189">
                  <c:v>1.0200555170020817</c:v>
                </c:pt>
                <c:pt idx="1190">
                  <c:v>1.0648681418611701</c:v>
                </c:pt>
                <c:pt idx="1191">
                  <c:v>1.0126573664511738</c:v>
                </c:pt>
                <c:pt idx="1192">
                  <c:v>1.016828182294395</c:v>
                </c:pt>
                <c:pt idx="1193">
                  <c:v>1.0435040831477358</c:v>
                </c:pt>
                <c:pt idx="1194">
                  <c:v>1.0797756571237234</c:v>
                </c:pt>
                <c:pt idx="1195">
                  <c:v>1.0947759987061296</c:v>
                </c:pt>
                <c:pt idx="1196">
                  <c:v>1.0432205708033189</c:v>
                </c:pt>
                <c:pt idx="1197">
                  <c:v>1.0242676206129748</c:v>
                </c:pt>
                <c:pt idx="1198">
                  <c:v>1.01683399249569</c:v>
                </c:pt>
                <c:pt idx="1199">
                  <c:v>1.0163289990928335</c:v>
                </c:pt>
                <c:pt idx="1200">
                  <c:v>1.0052420892108274</c:v>
                </c:pt>
                <c:pt idx="1201">
                  <c:v>0.9916999201915403</c:v>
                </c:pt>
                <c:pt idx="1202">
                  <c:v>1.0185170276145237</c:v>
                </c:pt>
                <c:pt idx="1203">
                  <c:v>1.0319208812414571</c:v>
                </c:pt>
                <c:pt idx="1204">
                  <c:v>1.0643692527452904</c:v>
                </c:pt>
                <c:pt idx="1205">
                  <c:v>1.0460490951442394</c:v>
                </c:pt>
                <c:pt idx="1206">
                  <c:v>1.0164849542084604</c:v>
                </c:pt>
                <c:pt idx="1207">
                  <c:v>1.0298643357916779</c:v>
                </c:pt>
                <c:pt idx="1208">
                  <c:v>1.0317608198526296</c:v>
                </c:pt>
                <c:pt idx="1209">
                  <c:v>1.0338489923360772</c:v>
                </c:pt>
                <c:pt idx="1210">
                  <c:v>1.0218699544987524</c:v>
                </c:pt>
                <c:pt idx="1211">
                  <c:v>0.99832423038728901</c:v>
                </c:pt>
                <c:pt idx="1212">
                  <c:v>0.96232006773920409</c:v>
                </c:pt>
                <c:pt idx="1213">
                  <c:v>0.99500064926632903</c:v>
                </c:pt>
                <c:pt idx="1214">
                  <c:v>0.97096176742955409</c:v>
                </c:pt>
                <c:pt idx="1215">
                  <c:v>0.93795210775754556</c:v>
                </c:pt>
                <c:pt idx="1216">
                  <c:v>0.96603697749196138</c:v>
                </c:pt>
                <c:pt idx="1217">
                  <c:v>0.99459718232799887</c:v>
                </c:pt>
                <c:pt idx="1218">
                  <c:v>1.0122522026431717</c:v>
                </c:pt>
                <c:pt idx="1219">
                  <c:v>1.0297014583492403</c:v>
                </c:pt>
                <c:pt idx="1220">
                  <c:v>1.0494389606006918</c:v>
                </c:pt>
                <c:pt idx="1221">
                  <c:v>1.0801934130097617</c:v>
                </c:pt>
                <c:pt idx="1222">
                  <c:v>1.0908772544212921</c:v>
                </c:pt>
                <c:pt idx="1223">
                  <c:v>1.1062363715656345</c:v>
                </c:pt>
                <c:pt idx="1224">
                  <c:v>1.0869789872545643</c:v>
                </c:pt>
                <c:pt idx="1225">
                  <c:v>1.1005747126436782</c:v>
                </c:pt>
                <c:pt idx="1226">
                  <c:v>1.0829656627661615</c:v>
                </c:pt>
                <c:pt idx="1227">
                  <c:v>1.0802794087872039</c:v>
                </c:pt>
                <c:pt idx="1228">
                  <c:v>1.0662245000502462</c:v>
                </c:pt>
              </c:numCache>
            </c:numRef>
          </c:val>
          <c:smooth val="0"/>
          <c:extLst>
            <c:ext xmlns:c16="http://schemas.microsoft.com/office/drawing/2014/chart" uri="{C3380CC4-5D6E-409C-BE32-E72D297353CC}">
              <c16:uniqueId val="{00000002-7D57-4F91-884B-399294B7BAE8}"/>
            </c:ext>
          </c:extLst>
        </c:ser>
        <c:dLbls>
          <c:showLegendKey val="0"/>
          <c:showVal val="0"/>
          <c:showCatName val="0"/>
          <c:showSerName val="0"/>
          <c:showPercent val="0"/>
          <c:showBubbleSize val="0"/>
        </c:dLbls>
        <c:smooth val="0"/>
        <c:axId val="669907200"/>
        <c:axId val="675299328"/>
      </c:lineChart>
      <c:dateAx>
        <c:axId val="669907200"/>
        <c:scaling>
          <c:orientation val="minMax"/>
          <c:min val="44283"/>
        </c:scaling>
        <c:delete val="0"/>
        <c:axPos val="b"/>
        <c:numFmt formatCode="m/d/yyyy" sourceLinked="1"/>
        <c:majorTickMark val="out"/>
        <c:minorTickMark val="none"/>
        <c:tickLblPos val="nextTo"/>
        <c:crossAx val="675299328"/>
        <c:crosses val="autoZero"/>
        <c:auto val="1"/>
        <c:lblOffset val="100"/>
        <c:baseTimeUnit val="days"/>
      </c:dateAx>
      <c:valAx>
        <c:axId val="675299328"/>
        <c:scaling>
          <c:orientation val="minMax"/>
          <c:max val="1.6"/>
          <c:min val="0.60000000000000009"/>
        </c:scaling>
        <c:delete val="0"/>
        <c:axPos val="l"/>
        <c:majorGridlines/>
        <c:numFmt formatCode="General" sourceLinked="1"/>
        <c:majorTickMark val="out"/>
        <c:minorTickMark val="none"/>
        <c:tickLblPos val="nextTo"/>
        <c:crossAx val="669907200"/>
        <c:crosses val="autoZero"/>
        <c:crossBetween val="between"/>
      </c:valAx>
    </c:plotArea>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VALO/GGAL</a:t>
            </a:r>
          </a:p>
        </c:rich>
      </c:tx>
      <c:overlay val="1"/>
    </c:title>
    <c:autoTitleDeleted val="0"/>
    <c:plotArea>
      <c:layout>
        <c:manualLayout>
          <c:layoutTarget val="inner"/>
          <c:xMode val="edge"/>
          <c:yMode val="edge"/>
          <c:x val="0.12529133858267716"/>
          <c:y val="0.14862277631962673"/>
          <c:w val="0.82027515310586174"/>
          <c:h val="0.59389581510644507"/>
        </c:manualLayout>
      </c:layout>
      <c:lineChart>
        <c:grouping val="standard"/>
        <c:varyColors val="0"/>
        <c:ser>
          <c:idx val="0"/>
          <c:order val="0"/>
          <c:tx>
            <c:v>FRAN/GGAL</c:v>
          </c:tx>
          <c:spPr>
            <a:ln w="12700"/>
          </c:spPr>
          <c:marker>
            <c:symbol val="picture"/>
            <c:spPr>
              <a:ln w="9525">
                <a:noFill/>
              </a:ln>
            </c:spPr>
          </c:marker>
          <c:trendline>
            <c:spPr>
              <a:ln>
                <a:solidFill>
                  <a:srgbClr val="FF0000"/>
                </a:solidFill>
              </a:ln>
            </c:spPr>
            <c:trendlineType val="movingAvg"/>
            <c:period val="52"/>
            <c:dispRSqr val="0"/>
            <c:dispEq val="0"/>
          </c:trendline>
          <c:trendline>
            <c:trendlineType val="linear"/>
            <c:dispRSqr val="0"/>
            <c:dispEq val="0"/>
          </c:trendline>
          <c:cat>
            <c:numRef>
              <c:f>PBV!$A$900:$A$10735</c:f>
              <c:numCache>
                <c:formatCode>m/d/yyyy</c:formatCode>
                <c:ptCount val="9836"/>
                <c:pt idx="0">
                  <c:v>43462</c:v>
                </c:pt>
                <c:pt idx="1">
                  <c:v>43469</c:v>
                </c:pt>
                <c:pt idx="2">
                  <c:v>43476</c:v>
                </c:pt>
                <c:pt idx="3">
                  <c:v>43483</c:v>
                </c:pt>
                <c:pt idx="4">
                  <c:v>43490</c:v>
                </c:pt>
                <c:pt idx="5">
                  <c:v>43497</c:v>
                </c:pt>
                <c:pt idx="6">
                  <c:v>43504</c:v>
                </c:pt>
                <c:pt idx="7">
                  <c:v>43511</c:v>
                </c:pt>
                <c:pt idx="8">
                  <c:v>43518</c:v>
                </c:pt>
                <c:pt idx="9">
                  <c:v>43525</c:v>
                </c:pt>
                <c:pt idx="10">
                  <c:v>43532</c:v>
                </c:pt>
                <c:pt idx="11">
                  <c:v>43539</c:v>
                </c:pt>
                <c:pt idx="12">
                  <c:v>43546</c:v>
                </c:pt>
                <c:pt idx="13">
                  <c:v>43553</c:v>
                </c:pt>
                <c:pt idx="14">
                  <c:v>43560</c:v>
                </c:pt>
                <c:pt idx="15">
                  <c:v>43567</c:v>
                </c:pt>
                <c:pt idx="16">
                  <c:v>43574</c:v>
                </c:pt>
                <c:pt idx="17">
                  <c:v>43581</c:v>
                </c:pt>
                <c:pt idx="18">
                  <c:v>43588</c:v>
                </c:pt>
                <c:pt idx="19">
                  <c:v>43595</c:v>
                </c:pt>
                <c:pt idx="20">
                  <c:v>43602</c:v>
                </c:pt>
                <c:pt idx="21">
                  <c:v>43609</c:v>
                </c:pt>
                <c:pt idx="22">
                  <c:v>43616</c:v>
                </c:pt>
                <c:pt idx="23">
                  <c:v>43623</c:v>
                </c:pt>
                <c:pt idx="24">
                  <c:v>43630</c:v>
                </c:pt>
                <c:pt idx="25">
                  <c:v>43637</c:v>
                </c:pt>
                <c:pt idx="26">
                  <c:v>43644</c:v>
                </c:pt>
                <c:pt idx="27">
                  <c:v>43651</c:v>
                </c:pt>
                <c:pt idx="28">
                  <c:v>43658</c:v>
                </c:pt>
                <c:pt idx="29">
                  <c:v>43665</c:v>
                </c:pt>
                <c:pt idx="30">
                  <c:v>43672</c:v>
                </c:pt>
                <c:pt idx="31">
                  <c:v>43679</c:v>
                </c:pt>
                <c:pt idx="32">
                  <c:v>43686</c:v>
                </c:pt>
                <c:pt idx="33">
                  <c:v>43693</c:v>
                </c:pt>
                <c:pt idx="34">
                  <c:v>43700</c:v>
                </c:pt>
                <c:pt idx="35">
                  <c:v>43707</c:v>
                </c:pt>
                <c:pt idx="36">
                  <c:v>43714</c:v>
                </c:pt>
                <c:pt idx="37">
                  <c:v>43721</c:v>
                </c:pt>
                <c:pt idx="38">
                  <c:v>43728</c:v>
                </c:pt>
                <c:pt idx="39">
                  <c:v>43735</c:v>
                </c:pt>
                <c:pt idx="40">
                  <c:v>43742</c:v>
                </c:pt>
                <c:pt idx="41">
                  <c:v>43749</c:v>
                </c:pt>
                <c:pt idx="42">
                  <c:v>43756</c:v>
                </c:pt>
                <c:pt idx="43">
                  <c:v>43763</c:v>
                </c:pt>
                <c:pt idx="44">
                  <c:v>43770</c:v>
                </c:pt>
                <c:pt idx="45">
                  <c:v>43777</c:v>
                </c:pt>
                <c:pt idx="46">
                  <c:v>43784</c:v>
                </c:pt>
                <c:pt idx="47">
                  <c:v>43791</c:v>
                </c:pt>
                <c:pt idx="48">
                  <c:v>43798</c:v>
                </c:pt>
                <c:pt idx="49">
                  <c:v>43805</c:v>
                </c:pt>
                <c:pt idx="50">
                  <c:v>43812</c:v>
                </c:pt>
                <c:pt idx="51">
                  <c:v>43819</c:v>
                </c:pt>
                <c:pt idx="52">
                  <c:v>43826</c:v>
                </c:pt>
                <c:pt idx="53">
                  <c:v>43833</c:v>
                </c:pt>
                <c:pt idx="54">
                  <c:v>43840</c:v>
                </c:pt>
                <c:pt idx="55">
                  <c:v>43847</c:v>
                </c:pt>
                <c:pt idx="56">
                  <c:v>43854</c:v>
                </c:pt>
                <c:pt idx="57">
                  <c:v>43861</c:v>
                </c:pt>
                <c:pt idx="58">
                  <c:v>43868</c:v>
                </c:pt>
                <c:pt idx="59">
                  <c:v>43875</c:v>
                </c:pt>
                <c:pt idx="60">
                  <c:v>43882</c:v>
                </c:pt>
                <c:pt idx="61">
                  <c:v>43889</c:v>
                </c:pt>
                <c:pt idx="62">
                  <c:v>43896</c:v>
                </c:pt>
                <c:pt idx="63">
                  <c:v>43903</c:v>
                </c:pt>
                <c:pt idx="64">
                  <c:v>43910</c:v>
                </c:pt>
                <c:pt idx="65">
                  <c:v>43917</c:v>
                </c:pt>
                <c:pt idx="66">
                  <c:v>43924</c:v>
                </c:pt>
                <c:pt idx="67">
                  <c:v>43931</c:v>
                </c:pt>
                <c:pt idx="68">
                  <c:v>43938</c:v>
                </c:pt>
                <c:pt idx="69">
                  <c:v>43945</c:v>
                </c:pt>
                <c:pt idx="70">
                  <c:v>43952</c:v>
                </c:pt>
                <c:pt idx="71">
                  <c:v>43959</c:v>
                </c:pt>
                <c:pt idx="72">
                  <c:v>43966</c:v>
                </c:pt>
                <c:pt idx="73">
                  <c:v>43973</c:v>
                </c:pt>
                <c:pt idx="74">
                  <c:v>43980</c:v>
                </c:pt>
                <c:pt idx="75">
                  <c:v>43987</c:v>
                </c:pt>
                <c:pt idx="76">
                  <c:v>43994</c:v>
                </c:pt>
                <c:pt idx="77">
                  <c:v>44001</c:v>
                </c:pt>
                <c:pt idx="78">
                  <c:v>44008</c:v>
                </c:pt>
                <c:pt idx="79">
                  <c:v>44015</c:v>
                </c:pt>
                <c:pt idx="80">
                  <c:v>44022</c:v>
                </c:pt>
                <c:pt idx="81">
                  <c:v>44029</c:v>
                </c:pt>
                <c:pt idx="82">
                  <c:v>44036</c:v>
                </c:pt>
                <c:pt idx="83">
                  <c:v>44043</c:v>
                </c:pt>
                <c:pt idx="84">
                  <c:v>44050</c:v>
                </c:pt>
                <c:pt idx="85">
                  <c:v>44057</c:v>
                </c:pt>
                <c:pt idx="86">
                  <c:v>44064</c:v>
                </c:pt>
                <c:pt idx="87">
                  <c:v>44071</c:v>
                </c:pt>
                <c:pt idx="88">
                  <c:v>44078</c:v>
                </c:pt>
                <c:pt idx="89">
                  <c:v>44085</c:v>
                </c:pt>
                <c:pt idx="90">
                  <c:v>44092</c:v>
                </c:pt>
                <c:pt idx="91">
                  <c:v>44099</c:v>
                </c:pt>
                <c:pt idx="92">
                  <c:v>44106</c:v>
                </c:pt>
                <c:pt idx="93">
                  <c:v>44113</c:v>
                </c:pt>
                <c:pt idx="94">
                  <c:v>44120</c:v>
                </c:pt>
                <c:pt idx="95">
                  <c:v>44127</c:v>
                </c:pt>
                <c:pt idx="96">
                  <c:v>44134</c:v>
                </c:pt>
                <c:pt idx="97">
                  <c:v>44141</c:v>
                </c:pt>
                <c:pt idx="98">
                  <c:v>44148</c:v>
                </c:pt>
                <c:pt idx="99">
                  <c:v>44155</c:v>
                </c:pt>
                <c:pt idx="100">
                  <c:v>44162</c:v>
                </c:pt>
                <c:pt idx="101">
                  <c:v>44169</c:v>
                </c:pt>
                <c:pt idx="102">
                  <c:v>44176</c:v>
                </c:pt>
                <c:pt idx="103">
                  <c:v>44183</c:v>
                </c:pt>
                <c:pt idx="104">
                  <c:v>44190</c:v>
                </c:pt>
                <c:pt idx="105">
                  <c:v>44197</c:v>
                </c:pt>
                <c:pt idx="106">
                  <c:v>44204</c:v>
                </c:pt>
                <c:pt idx="107">
                  <c:v>44211</c:v>
                </c:pt>
                <c:pt idx="108">
                  <c:v>44218</c:v>
                </c:pt>
                <c:pt idx="109">
                  <c:v>44225</c:v>
                </c:pt>
                <c:pt idx="110">
                  <c:v>44232</c:v>
                </c:pt>
                <c:pt idx="111">
                  <c:v>44239</c:v>
                </c:pt>
                <c:pt idx="112">
                  <c:v>44246</c:v>
                </c:pt>
                <c:pt idx="113">
                  <c:v>44253</c:v>
                </c:pt>
                <c:pt idx="114">
                  <c:v>44260</c:v>
                </c:pt>
                <c:pt idx="115">
                  <c:v>44267</c:v>
                </c:pt>
                <c:pt idx="116">
                  <c:v>44274</c:v>
                </c:pt>
                <c:pt idx="117">
                  <c:v>44281</c:v>
                </c:pt>
                <c:pt idx="118">
                  <c:v>44288</c:v>
                </c:pt>
                <c:pt idx="119">
                  <c:v>44295</c:v>
                </c:pt>
                <c:pt idx="120">
                  <c:v>44302</c:v>
                </c:pt>
                <c:pt idx="121">
                  <c:v>44309</c:v>
                </c:pt>
                <c:pt idx="122">
                  <c:v>44316</c:v>
                </c:pt>
                <c:pt idx="123">
                  <c:v>44323</c:v>
                </c:pt>
                <c:pt idx="124">
                  <c:v>44330</c:v>
                </c:pt>
                <c:pt idx="125">
                  <c:v>44337</c:v>
                </c:pt>
                <c:pt idx="126">
                  <c:v>44344</c:v>
                </c:pt>
                <c:pt idx="127">
                  <c:v>44351</c:v>
                </c:pt>
                <c:pt idx="128">
                  <c:v>44358</c:v>
                </c:pt>
                <c:pt idx="129">
                  <c:v>44365</c:v>
                </c:pt>
                <c:pt idx="130">
                  <c:v>44372</c:v>
                </c:pt>
                <c:pt idx="131">
                  <c:v>44379</c:v>
                </c:pt>
                <c:pt idx="132">
                  <c:v>44386</c:v>
                </c:pt>
                <c:pt idx="133">
                  <c:v>44393</c:v>
                </c:pt>
                <c:pt idx="134">
                  <c:v>44400</c:v>
                </c:pt>
                <c:pt idx="135">
                  <c:v>44407</c:v>
                </c:pt>
                <c:pt idx="136">
                  <c:v>44414</c:v>
                </c:pt>
                <c:pt idx="137">
                  <c:v>44421</c:v>
                </c:pt>
                <c:pt idx="138">
                  <c:v>44428</c:v>
                </c:pt>
                <c:pt idx="139">
                  <c:v>44435</c:v>
                </c:pt>
                <c:pt idx="140">
                  <c:v>44442</c:v>
                </c:pt>
                <c:pt idx="141">
                  <c:v>44449</c:v>
                </c:pt>
                <c:pt idx="142">
                  <c:v>44456</c:v>
                </c:pt>
                <c:pt idx="143">
                  <c:v>44463</c:v>
                </c:pt>
                <c:pt idx="144">
                  <c:v>44470</c:v>
                </c:pt>
                <c:pt idx="145">
                  <c:v>44477</c:v>
                </c:pt>
                <c:pt idx="146">
                  <c:v>44484</c:v>
                </c:pt>
                <c:pt idx="147">
                  <c:v>44491</c:v>
                </c:pt>
                <c:pt idx="148">
                  <c:v>44498</c:v>
                </c:pt>
                <c:pt idx="149">
                  <c:v>44505</c:v>
                </c:pt>
                <c:pt idx="150">
                  <c:v>44512</c:v>
                </c:pt>
                <c:pt idx="151">
                  <c:v>44519</c:v>
                </c:pt>
                <c:pt idx="152">
                  <c:v>44526</c:v>
                </c:pt>
                <c:pt idx="153">
                  <c:v>44533</c:v>
                </c:pt>
                <c:pt idx="154">
                  <c:v>44540</c:v>
                </c:pt>
                <c:pt idx="155">
                  <c:v>44547</c:v>
                </c:pt>
                <c:pt idx="156">
                  <c:v>44554</c:v>
                </c:pt>
                <c:pt idx="157">
                  <c:v>44561</c:v>
                </c:pt>
                <c:pt idx="158">
                  <c:v>44568</c:v>
                </c:pt>
                <c:pt idx="159">
                  <c:v>44575</c:v>
                </c:pt>
                <c:pt idx="160">
                  <c:v>44582</c:v>
                </c:pt>
                <c:pt idx="161">
                  <c:v>44589</c:v>
                </c:pt>
                <c:pt idx="162">
                  <c:v>44596</c:v>
                </c:pt>
                <c:pt idx="163">
                  <c:v>44603</c:v>
                </c:pt>
                <c:pt idx="164">
                  <c:v>44610</c:v>
                </c:pt>
                <c:pt idx="165">
                  <c:v>44617</c:v>
                </c:pt>
                <c:pt idx="166">
                  <c:v>44624</c:v>
                </c:pt>
                <c:pt idx="167">
                  <c:v>44631</c:v>
                </c:pt>
                <c:pt idx="168">
                  <c:v>44638</c:v>
                </c:pt>
                <c:pt idx="169">
                  <c:v>44645</c:v>
                </c:pt>
                <c:pt idx="170">
                  <c:v>44652</c:v>
                </c:pt>
                <c:pt idx="171">
                  <c:v>44659</c:v>
                </c:pt>
                <c:pt idx="172">
                  <c:v>44666</c:v>
                </c:pt>
                <c:pt idx="173">
                  <c:v>44673</c:v>
                </c:pt>
                <c:pt idx="174">
                  <c:v>44680</c:v>
                </c:pt>
                <c:pt idx="175">
                  <c:v>44687</c:v>
                </c:pt>
                <c:pt idx="176">
                  <c:v>44694</c:v>
                </c:pt>
                <c:pt idx="177">
                  <c:v>44701</c:v>
                </c:pt>
                <c:pt idx="178">
                  <c:v>44708</c:v>
                </c:pt>
                <c:pt idx="179">
                  <c:v>44715</c:v>
                </c:pt>
                <c:pt idx="180">
                  <c:v>44722</c:v>
                </c:pt>
                <c:pt idx="181">
                  <c:v>44729</c:v>
                </c:pt>
                <c:pt idx="182">
                  <c:v>44736</c:v>
                </c:pt>
                <c:pt idx="183">
                  <c:v>44743</c:v>
                </c:pt>
                <c:pt idx="184">
                  <c:v>44750</c:v>
                </c:pt>
                <c:pt idx="185">
                  <c:v>44757</c:v>
                </c:pt>
                <c:pt idx="186">
                  <c:v>44764</c:v>
                </c:pt>
                <c:pt idx="187">
                  <c:v>44771</c:v>
                </c:pt>
                <c:pt idx="188">
                  <c:v>44778</c:v>
                </c:pt>
                <c:pt idx="189">
                  <c:v>44785</c:v>
                </c:pt>
                <c:pt idx="190">
                  <c:v>44792</c:v>
                </c:pt>
                <c:pt idx="191">
                  <c:v>44799</c:v>
                </c:pt>
                <c:pt idx="192">
                  <c:v>44806</c:v>
                </c:pt>
                <c:pt idx="193">
                  <c:v>44813</c:v>
                </c:pt>
                <c:pt idx="194">
                  <c:v>44820</c:v>
                </c:pt>
                <c:pt idx="195">
                  <c:v>44827</c:v>
                </c:pt>
                <c:pt idx="196">
                  <c:v>44834</c:v>
                </c:pt>
                <c:pt idx="197">
                  <c:v>44841</c:v>
                </c:pt>
                <c:pt idx="198">
                  <c:v>44848</c:v>
                </c:pt>
                <c:pt idx="199">
                  <c:v>44855</c:v>
                </c:pt>
                <c:pt idx="200">
                  <c:v>44862</c:v>
                </c:pt>
                <c:pt idx="201">
                  <c:v>44869</c:v>
                </c:pt>
                <c:pt idx="202">
                  <c:v>44876</c:v>
                </c:pt>
                <c:pt idx="203">
                  <c:v>44883</c:v>
                </c:pt>
                <c:pt idx="204">
                  <c:v>44890</c:v>
                </c:pt>
                <c:pt idx="205">
                  <c:v>44897</c:v>
                </c:pt>
                <c:pt idx="206">
                  <c:v>44904</c:v>
                </c:pt>
                <c:pt idx="207">
                  <c:v>44911</c:v>
                </c:pt>
                <c:pt idx="208">
                  <c:v>44918</c:v>
                </c:pt>
                <c:pt idx="209">
                  <c:v>44925</c:v>
                </c:pt>
                <c:pt idx="210">
                  <c:v>44932</c:v>
                </c:pt>
                <c:pt idx="211">
                  <c:v>44939</c:v>
                </c:pt>
                <c:pt idx="212">
                  <c:v>44946</c:v>
                </c:pt>
                <c:pt idx="213">
                  <c:v>44953</c:v>
                </c:pt>
                <c:pt idx="214">
                  <c:v>44960</c:v>
                </c:pt>
                <c:pt idx="215">
                  <c:v>44967</c:v>
                </c:pt>
                <c:pt idx="216">
                  <c:v>44974</c:v>
                </c:pt>
                <c:pt idx="217">
                  <c:v>44981</c:v>
                </c:pt>
                <c:pt idx="218">
                  <c:v>44988</c:v>
                </c:pt>
                <c:pt idx="219">
                  <c:v>44995</c:v>
                </c:pt>
                <c:pt idx="220">
                  <c:v>45002</c:v>
                </c:pt>
                <c:pt idx="221">
                  <c:v>45009</c:v>
                </c:pt>
                <c:pt idx="222">
                  <c:v>45016</c:v>
                </c:pt>
                <c:pt idx="223">
                  <c:v>45023</c:v>
                </c:pt>
                <c:pt idx="224">
                  <c:v>45030</c:v>
                </c:pt>
                <c:pt idx="225">
                  <c:v>45037</c:v>
                </c:pt>
                <c:pt idx="226">
                  <c:v>45044</c:v>
                </c:pt>
                <c:pt idx="227">
                  <c:v>45051</c:v>
                </c:pt>
                <c:pt idx="228">
                  <c:v>45058</c:v>
                </c:pt>
                <c:pt idx="229">
                  <c:v>45065</c:v>
                </c:pt>
                <c:pt idx="230">
                  <c:v>45072</c:v>
                </c:pt>
                <c:pt idx="231">
                  <c:v>45079</c:v>
                </c:pt>
                <c:pt idx="232">
                  <c:v>45086</c:v>
                </c:pt>
                <c:pt idx="233">
                  <c:v>45093</c:v>
                </c:pt>
                <c:pt idx="234">
                  <c:v>45100</c:v>
                </c:pt>
                <c:pt idx="235">
                  <c:v>45107</c:v>
                </c:pt>
                <c:pt idx="236">
                  <c:v>45114</c:v>
                </c:pt>
                <c:pt idx="237">
                  <c:v>45121</c:v>
                </c:pt>
                <c:pt idx="238">
                  <c:v>45128</c:v>
                </c:pt>
                <c:pt idx="239">
                  <c:v>45135</c:v>
                </c:pt>
                <c:pt idx="240">
                  <c:v>45142</c:v>
                </c:pt>
                <c:pt idx="241">
                  <c:v>45149</c:v>
                </c:pt>
                <c:pt idx="242">
                  <c:v>45156</c:v>
                </c:pt>
                <c:pt idx="243">
                  <c:v>45163</c:v>
                </c:pt>
                <c:pt idx="244">
                  <c:v>45170</c:v>
                </c:pt>
                <c:pt idx="245">
                  <c:v>45177</c:v>
                </c:pt>
                <c:pt idx="246">
                  <c:v>45184</c:v>
                </c:pt>
                <c:pt idx="247">
                  <c:v>45191</c:v>
                </c:pt>
                <c:pt idx="248">
                  <c:v>45198</c:v>
                </c:pt>
                <c:pt idx="249">
                  <c:v>45205</c:v>
                </c:pt>
                <c:pt idx="250">
                  <c:v>45212</c:v>
                </c:pt>
                <c:pt idx="251">
                  <c:v>45219</c:v>
                </c:pt>
                <c:pt idx="252">
                  <c:v>45226</c:v>
                </c:pt>
                <c:pt idx="253">
                  <c:v>45233</c:v>
                </c:pt>
                <c:pt idx="254">
                  <c:v>45240</c:v>
                </c:pt>
                <c:pt idx="255">
                  <c:v>45247</c:v>
                </c:pt>
                <c:pt idx="256">
                  <c:v>45254</c:v>
                </c:pt>
                <c:pt idx="257">
                  <c:v>45261</c:v>
                </c:pt>
                <c:pt idx="258">
                  <c:v>45268</c:v>
                </c:pt>
                <c:pt idx="259">
                  <c:v>45275</c:v>
                </c:pt>
                <c:pt idx="260">
                  <c:v>45282</c:v>
                </c:pt>
                <c:pt idx="261">
                  <c:v>45289</c:v>
                </c:pt>
                <c:pt idx="262">
                  <c:v>45296</c:v>
                </c:pt>
                <c:pt idx="263">
                  <c:v>45303</c:v>
                </c:pt>
                <c:pt idx="264">
                  <c:v>45310</c:v>
                </c:pt>
                <c:pt idx="265">
                  <c:v>45317</c:v>
                </c:pt>
                <c:pt idx="266">
                  <c:v>45324</c:v>
                </c:pt>
                <c:pt idx="267">
                  <c:v>45331</c:v>
                </c:pt>
                <c:pt idx="268">
                  <c:v>45338</c:v>
                </c:pt>
                <c:pt idx="269">
                  <c:v>45345</c:v>
                </c:pt>
                <c:pt idx="270">
                  <c:v>45352</c:v>
                </c:pt>
                <c:pt idx="271">
                  <c:v>45359</c:v>
                </c:pt>
                <c:pt idx="272">
                  <c:v>45366</c:v>
                </c:pt>
                <c:pt idx="273">
                  <c:v>45373</c:v>
                </c:pt>
                <c:pt idx="274">
                  <c:v>45380</c:v>
                </c:pt>
                <c:pt idx="275">
                  <c:v>45387</c:v>
                </c:pt>
                <c:pt idx="276">
                  <c:v>45394</c:v>
                </c:pt>
                <c:pt idx="277">
                  <c:v>45401</c:v>
                </c:pt>
                <c:pt idx="278">
                  <c:v>45408</c:v>
                </c:pt>
                <c:pt idx="279">
                  <c:v>45415</c:v>
                </c:pt>
                <c:pt idx="280">
                  <c:v>45422</c:v>
                </c:pt>
                <c:pt idx="281">
                  <c:v>45429</c:v>
                </c:pt>
                <c:pt idx="282">
                  <c:v>45436</c:v>
                </c:pt>
                <c:pt idx="283">
                  <c:v>45443</c:v>
                </c:pt>
                <c:pt idx="284">
                  <c:v>45450</c:v>
                </c:pt>
                <c:pt idx="285">
                  <c:v>45457</c:v>
                </c:pt>
                <c:pt idx="286">
                  <c:v>45464</c:v>
                </c:pt>
                <c:pt idx="287">
                  <c:v>45471</c:v>
                </c:pt>
                <c:pt idx="288">
                  <c:v>45478</c:v>
                </c:pt>
                <c:pt idx="289">
                  <c:v>45485</c:v>
                </c:pt>
                <c:pt idx="290">
                  <c:v>45492</c:v>
                </c:pt>
                <c:pt idx="291">
                  <c:v>45499</c:v>
                </c:pt>
                <c:pt idx="292">
                  <c:v>45506</c:v>
                </c:pt>
                <c:pt idx="293">
                  <c:v>45513</c:v>
                </c:pt>
                <c:pt idx="294">
                  <c:v>45520</c:v>
                </c:pt>
                <c:pt idx="295">
                  <c:v>45527</c:v>
                </c:pt>
                <c:pt idx="296">
                  <c:v>45534</c:v>
                </c:pt>
                <c:pt idx="297">
                  <c:v>45541</c:v>
                </c:pt>
                <c:pt idx="298">
                  <c:v>45548</c:v>
                </c:pt>
                <c:pt idx="299">
                  <c:v>45555</c:v>
                </c:pt>
                <c:pt idx="300">
                  <c:v>45562</c:v>
                </c:pt>
                <c:pt idx="301">
                  <c:v>45569</c:v>
                </c:pt>
                <c:pt idx="302">
                  <c:v>45576</c:v>
                </c:pt>
                <c:pt idx="303">
                  <c:v>45583</c:v>
                </c:pt>
                <c:pt idx="304">
                  <c:v>45590</c:v>
                </c:pt>
                <c:pt idx="305">
                  <c:v>45597</c:v>
                </c:pt>
                <c:pt idx="306">
                  <c:v>45604</c:v>
                </c:pt>
                <c:pt idx="307">
                  <c:v>45611</c:v>
                </c:pt>
                <c:pt idx="308">
                  <c:v>45618</c:v>
                </c:pt>
                <c:pt idx="309">
                  <c:v>45625</c:v>
                </c:pt>
                <c:pt idx="310">
                  <c:v>45632</c:v>
                </c:pt>
                <c:pt idx="311">
                  <c:v>45639</c:v>
                </c:pt>
                <c:pt idx="312">
                  <c:v>45646</c:v>
                </c:pt>
                <c:pt idx="313">
                  <c:v>45653</c:v>
                </c:pt>
                <c:pt idx="314">
                  <c:v>45660</c:v>
                </c:pt>
                <c:pt idx="315">
                  <c:v>45667</c:v>
                </c:pt>
                <c:pt idx="316">
                  <c:v>45674</c:v>
                </c:pt>
                <c:pt idx="317">
                  <c:v>45681</c:v>
                </c:pt>
                <c:pt idx="318">
                  <c:v>45688</c:v>
                </c:pt>
                <c:pt idx="319">
                  <c:v>45695</c:v>
                </c:pt>
                <c:pt idx="320">
                  <c:v>45702</c:v>
                </c:pt>
                <c:pt idx="321">
                  <c:v>45709</c:v>
                </c:pt>
                <c:pt idx="322">
                  <c:v>45716</c:v>
                </c:pt>
                <c:pt idx="323">
                  <c:v>45723</c:v>
                </c:pt>
                <c:pt idx="324">
                  <c:v>45730</c:v>
                </c:pt>
                <c:pt idx="325">
                  <c:v>45737</c:v>
                </c:pt>
                <c:pt idx="326">
                  <c:v>45744</c:v>
                </c:pt>
                <c:pt idx="327">
                  <c:v>45751</c:v>
                </c:pt>
                <c:pt idx="328">
                  <c:v>45758</c:v>
                </c:pt>
                <c:pt idx="329">
                  <c:v>45765</c:v>
                </c:pt>
                <c:pt idx="330">
                  <c:v>45772</c:v>
                </c:pt>
                <c:pt idx="331">
                  <c:v>45779</c:v>
                </c:pt>
                <c:pt idx="332">
                  <c:v>45786</c:v>
                </c:pt>
                <c:pt idx="333">
                  <c:v>45793</c:v>
                </c:pt>
                <c:pt idx="334">
                  <c:v>45800</c:v>
                </c:pt>
                <c:pt idx="335">
                  <c:v>45807</c:v>
                </c:pt>
                <c:pt idx="336">
                  <c:v>45814</c:v>
                </c:pt>
                <c:pt idx="337">
                  <c:v>45821</c:v>
                </c:pt>
                <c:pt idx="338">
                  <c:v>45828</c:v>
                </c:pt>
                <c:pt idx="339">
                  <c:v>45835</c:v>
                </c:pt>
                <c:pt idx="340">
                  <c:v>45842</c:v>
                </c:pt>
                <c:pt idx="341">
                  <c:v>45849</c:v>
                </c:pt>
                <c:pt idx="342">
                  <c:v>45856</c:v>
                </c:pt>
                <c:pt idx="343">
                  <c:v>45863</c:v>
                </c:pt>
                <c:pt idx="344">
                  <c:v>45870</c:v>
                </c:pt>
                <c:pt idx="345">
                  <c:v>45877</c:v>
                </c:pt>
                <c:pt idx="346">
                  <c:v>45884</c:v>
                </c:pt>
                <c:pt idx="347">
                  <c:v>45891</c:v>
                </c:pt>
                <c:pt idx="348">
                  <c:v>45898</c:v>
                </c:pt>
                <c:pt idx="349">
                  <c:v>45905</c:v>
                </c:pt>
                <c:pt idx="350">
                  <c:v>45912</c:v>
                </c:pt>
                <c:pt idx="351">
                  <c:v>45919</c:v>
                </c:pt>
                <c:pt idx="352">
                  <c:v>45926</c:v>
                </c:pt>
                <c:pt idx="353">
                  <c:v>45933</c:v>
                </c:pt>
                <c:pt idx="354">
                  <c:v>45940</c:v>
                </c:pt>
                <c:pt idx="355">
                  <c:v>45947</c:v>
                </c:pt>
                <c:pt idx="356">
                  <c:v>45954</c:v>
                </c:pt>
                <c:pt idx="357">
                  <c:v>45961</c:v>
                </c:pt>
                <c:pt idx="358">
                  <c:v>45968</c:v>
                </c:pt>
                <c:pt idx="359">
                  <c:v>45975</c:v>
                </c:pt>
                <c:pt idx="360">
                  <c:v>45982</c:v>
                </c:pt>
                <c:pt idx="361">
                  <c:v>45989</c:v>
                </c:pt>
                <c:pt idx="362">
                  <c:v>45996</c:v>
                </c:pt>
                <c:pt idx="363">
                  <c:v>46003</c:v>
                </c:pt>
                <c:pt idx="364">
                  <c:v>46010</c:v>
                </c:pt>
                <c:pt idx="365">
                  <c:v>46017</c:v>
                </c:pt>
                <c:pt idx="366">
                  <c:v>46024</c:v>
                </c:pt>
                <c:pt idx="367">
                  <c:v>46031</c:v>
                </c:pt>
                <c:pt idx="368">
                  <c:v>46038</c:v>
                </c:pt>
                <c:pt idx="369">
                  <c:v>46045</c:v>
                </c:pt>
                <c:pt idx="370">
                  <c:v>46052</c:v>
                </c:pt>
                <c:pt idx="371">
                  <c:v>46059</c:v>
                </c:pt>
                <c:pt idx="372">
                  <c:v>46066</c:v>
                </c:pt>
                <c:pt idx="373">
                  <c:v>46073</c:v>
                </c:pt>
                <c:pt idx="374">
                  <c:v>46080</c:v>
                </c:pt>
                <c:pt idx="375">
                  <c:v>46087</c:v>
                </c:pt>
                <c:pt idx="376">
                  <c:v>46094</c:v>
                </c:pt>
                <c:pt idx="377">
                  <c:v>46101</c:v>
                </c:pt>
                <c:pt idx="378">
                  <c:v>46108</c:v>
                </c:pt>
                <c:pt idx="379">
                  <c:v>46115</c:v>
                </c:pt>
                <c:pt idx="380">
                  <c:v>46122</c:v>
                </c:pt>
                <c:pt idx="381">
                  <c:v>46129</c:v>
                </c:pt>
                <c:pt idx="382">
                  <c:v>46136</c:v>
                </c:pt>
                <c:pt idx="383">
                  <c:v>46143</c:v>
                </c:pt>
                <c:pt idx="384">
                  <c:v>46150</c:v>
                </c:pt>
                <c:pt idx="385">
                  <c:v>46157</c:v>
                </c:pt>
                <c:pt idx="386">
                  <c:v>46164</c:v>
                </c:pt>
                <c:pt idx="387">
                  <c:v>46171</c:v>
                </c:pt>
                <c:pt idx="388">
                  <c:v>46178</c:v>
                </c:pt>
                <c:pt idx="389">
                  <c:v>46185</c:v>
                </c:pt>
                <c:pt idx="390">
                  <c:v>46192</c:v>
                </c:pt>
                <c:pt idx="391">
                  <c:v>46199</c:v>
                </c:pt>
                <c:pt idx="392">
                  <c:v>46206</c:v>
                </c:pt>
                <c:pt idx="393">
                  <c:v>46213</c:v>
                </c:pt>
                <c:pt idx="394">
                  <c:v>46220</c:v>
                </c:pt>
                <c:pt idx="395">
                  <c:v>46227</c:v>
                </c:pt>
                <c:pt idx="396">
                  <c:v>46234</c:v>
                </c:pt>
                <c:pt idx="397">
                  <c:v>46241</c:v>
                </c:pt>
                <c:pt idx="398">
                  <c:v>46248</c:v>
                </c:pt>
                <c:pt idx="399">
                  <c:v>46255</c:v>
                </c:pt>
                <c:pt idx="400">
                  <c:v>46262</c:v>
                </c:pt>
                <c:pt idx="401">
                  <c:v>46269</c:v>
                </c:pt>
                <c:pt idx="402">
                  <c:v>46276</c:v>
                </c:pt>
                <c:pt idx="403">
                  <c:v>46283</c:v>
                </c:pt>
                <c:pt idx="404">
                  <c:v>46290</c:v>
                </c:pt>
                <c:pt idx="405">
                  <c:v>46297</c:v>
                </c:pt>
                <c:pt idx="406">
                  <c:v>46304</c:v>
                </c:pt>
              </c:numCache>
            </c:numRef>
          </c:cat>
          <c:val>
            <c:numRef>
              <c:f>PBV!$G$900:$G$10735</c:f>
              <c:numCache>
                <c:formatCode>General</c:formatCode>
                <c:ptCount val="9836"/>
                <c:pt idx="0">
                  <c:v>0.84008892565401716</c:v>
                </c:pt>
                <c:pt idx="1">
                  <c:v>0.76157667791526062</c:v>
                </c:pt>
                <c:pt idx="2">
                  <c:v>0.7534989114497711</c:v>
                </c:pt>
                <c:pt idx="3">
                  <c:v>0.78023142457508576</c:v>
                </c:pt>
                <c:pt idx="4">
                  <c:v>0.7980724716973191</c:v>
                </c:pt>
                <c:pt idx="5">
                  <c:v>0.75549800796812761</c:v>
                </c:pt>
                <c:pt idx="6">
                  <c:v>0.73109837481353535</c:v>
                </c:pt>
                <c:pt idx="7">
                  <c:v>0.81604595879556252</c:v>
                </c:pt>
                <c:pt idx="8">
                  <c:v>0.88549092676604024</c:v>
                </c:pt>
                <c:pt idx="9">
                  <c:v>0.94823037030297519</c:v>
                </c:pt>
                <c:pt idx="10">
                  <c:v>0.95146054352565046</c:v>
                </c:pt>
                <c:pt idx="11">
                  <c:v>0.9795899127975487</c:v>
                </c:pt>
                <c:pt idx="12">
                  <c:v>0.93035046268950572</c:v>
                </c:pt>
                <c:pt idx="13">
                  <c:v>1.0724166900028003</c:v>
                </c:pt>
                <c:pt idx="14">
                  <c:v>1.0186683260734286</c:v>
                </c:pt>
                <c:pt idx="15">
                  <c:v>0.99787685774946933</c:v>
                </c:pt>
                <c:pt idx="16">
                  <c:v>1.0640219952867243</c:v>
                </c:pt>
                <c:pt idx="17">
                  <c:v>1.1830771185363995</c:v>
                </c:pt>
                <c:pt idx="18">
                  <c:v>1.1219636487175131</c:v>
                </c:pt>
                <c:pt idx="19">
                  <c:v>1.1113662456946038</c:v>
                </c:pt>
                <c:pt idx="20">
                  <c:v>1.1201415381213025</c:v>
                </c:pt>
                <c:pt idx="21">
                  <c:v>1.0280512062018665</c:v>
                </c:pt>
                <c:pt idx="22">
                  <c:v>1.1011152019636092</c:v>
                </c:pt>
                <c:pt idx="23">
                  <c:v>1.1689454581613883</c:v>
                </c:pt>
                <c:pt idx="24">
                  <c:v>1.0601964570565023</c:v>
                </c:pt>
                <c:pt idx="25">
                  <c:v>1.0451203208556148</c:v>
                </c:pt>
                <c:pt idx="26">
                  <c:v>1.303814523997584</c:v>
                </c:pt>
                <c:pt idx="27">
                  <c:v>1.3900761597045925</c:v>
                </c:pt>
                <c:pt idx="28">
                  <c:v>1.2937868237814676</c:v>
                </c:pt>
                <c:pt idx="29">
                  <c:v>1.2291706206111215</c:v>
                </c:pt>
                <c:pt idx="30">
                  <c:v>1.1878858524370763</c:v>
                </c:pt>
                <c:pt idx="31">
                  <c:v>1.1922076757532281</c:v>
                </c:pt>
                <c:pt idx="32">
                  <c:v>1.0564119118715196</c:v>
                </c:pt>
                <c:pt idx="33">
                  <c:v>1.5111266620013997</c:v>
                </c:pt>
                <c:pt idx="34">
                  <c:v>1.742154811715481</c:v>
                </c:pt>
                <c:pt idx="35">
                  <c:v>1.7812181707068648</c:v>
                </c:pt>
                <c:pt idx="36">
                  <c:v>1.8233280917583943</c:v>
                </c:pt>
                <c:pt idx="37">
                  <c:v>1.8212881237437732</c:v>
                </c:pt>
                <c:pt idx="38">
                  <c:v>1.9980998445327347</c:v>
                </c:pt>
                <c:pt idx="39">
                  <c:v>1.7994347863321059</c:v>
                </c:pt>
                <c:pt idx="40">
                  <c:v>2.0201281704124923</c:v>
                </c:pt>
                <c:pt idx="41">
                  <c:v>2.2026032315978452</c:v>
                </c:pt>
                <c:pt idx="42">
                  <c:v>2.2209059233449477</c:v>
                </c:pt>
                <c:pt idx="43">
                  <c:v>2.2958930429909534</c:v>
                </c:pt>
                <c:pt idx="44">
                  <c:v>3.3640596706044668</c:v>
                </c:pt>
                <c:pt idx="45">
                  <c:v>2.9477363515312915</c:v>
                </c:pt>
                <c:pt idx="46">
                  <c:v>3.1881450360763539</c:v>
                </c:pt>
                <c:pt idx="47">
                  <c:v>3.1912054067927111</c:v>
                </c:pt>
                <c:pt idx="48">
                  <c:v>2.9199577441898263</c:v>
                </c:pt>
                <c:pt idx="49">
                  <c:v>2.9473645301988616</c:v>
                </c:pt>
                <c:pt idx="50">
                  <c:v>3.2439170025376916</c:v>
                </c:pt>
                <c:pt idx="51">
                  <c:v>3.4595631641086184</c:v>
                </c:pt>
                <c:pt idx="52">
                  <c:v>3.0960997185363892</c:v>
                </c:pt>
                <c:pt idx="53">
                  <c:v>2.1048393166252728</c:v>
                </c:pt>
                <c:pt idx="54">
                  <c:v>2.1970951540654271</c:v>
                </c:pt>
                <c:pt idx="55">
                  <c:v>2.1147234409839601</c:v>
                </c:pt>
                <c:pt idx="56">
                  <c:v>2.2717686283631853</c:v>
                </c:pt>
                <c:pt idx="57">
                  <c:v>2.2331671750613791</c:v>
                </c:pt>
                <c:pt idx="58">
                  <c:v>2.1014918949935444</c:v>
                </c:pt>
                <c:pt idx="59">
                  <c:v>2.1389062013088185</c:v>
                </c:pt>
                <c:pt idx="60">
                  <c:v>2.320408965788439</c:v>
                </c:pt>
                <c:pt idx="61">
                  <c:v>2.4576841359773369</c:v>
                </c:pt>
                <c:pt idx="62">
                  <c:v>2.6349234603061586</c:v>
                </c:pt>
                <c:pt idx="63">
                  <c:v>2.6145680406549974</c:v>
                </c:pt>
                <c:pt idx="64">
                  <c:v>2.9992553983618762</c:v>
                </c:pt>
                <c:pt idx="65">
                  <c:v>2.917494270435447</c:v>
                </c:pt>
                <c:pt idx="66">
                  <c:v>3.5354669661239004</c:v>
                </c:pt>
                <c:pt idx="67">
                  <c:v>3.5317002881844379</c:v>
                </c:pt>
                <c:pt idx="68">
                  <c:v>3.4367576243980733</c:v>
                </c:pt>
                <c:pt idx="69">
                  <c:v>4.5660545551791767</c:v>
                </c:pt>
                <c:pt idx="70">
                  <c:v>4.2374698067632854</c:v>
                </c:pt>
                <c:pt idx="71">
                  <c:v>4.2833914053426243</c:v>
                </c:pt>
                <c:pt idx="72">
                  <c:v>4.7419202083579961</c:v>
                </c:pt>
                <c:pt idx="73">
                  <c:v>4.9162676762053223</c:v>
                </c:pt>
                <c:pt idx="74">
                  <c:v>5.7047058823529406</c:v>
                </c:pt>
                <c:pt idx="75">
                  <c:v>4.5985137577826878</c:v>
                </c:pt>
                <c:pt idx="76">
                  <c:v>4.7347042654993388</c:v>
                </c:pt>
                <c:pt idx="77">
                  <c:v>4.772411582434021</c:v>
                </c:pt>
                <c:pt idx="78">
                  <c:v>5.4797617734642108</c:v>
                </c:pt>
                <c:pt idx="79">
                  <c:v>7.3793148365246832</c:v>
                </c:pt>
                <c:pt idx="80">
                  <c:v>5.897849462365591</c:v>
                </c:pt>
                <c:pt idx="81">
                  <c:v>5.3995264566604897</c:v>
                </c:pt>
                <c:pt idx="82">
                  <c:v>4.9306542056074765</c:v>
                </c:pt>
                <c:pt idx="83">
                  <c:v>5.2126984126984128</c:v>
                </c:pt>
                <c:pt idx="84">
                  <c:v>5.1268276380650013</c:v>
                </c:pt>
                <c:pt idx="85">
                  <c:v>5.2432053796581677</c:v>
                </c:pt>
                <c:pt idx="86">
                  <c:v>5.3654229848363935</c:v>
                </c:pt>
                <c:pt idx="87">
                  <c:v>5.4763262396904597</c:v>
                </c:pt>
                <c:pt idx="88">
                  <c:v>5.4699183498066182</c:v>
                </c:pt>
                <c:pt idx="89">
                  <c:v>5.2967406306401958</c:v>
                </c:pt>
                <c:pt idx="90">
                  <c:v>5.4114977307110435</c:v>
                </c:pt>
                <c:pt idx="91">
                  <c:v>5.6546943919344681</c:v>
                </c:pt>
                <c:pt idx="92">
                  <c:v>6.0057819013042888</c:v>
                </c:pt>
                <c:pt idx="93">
                  <c:v>6.3354266211604093</c:v>
                </c:pt>
                <c:pt idx="94">
                  <c:v>6.9649755343806339</c:v>
                </c:pt>
                <c:pt idx="95">
                  <c:v>6.9166253716551038</c:v>
                </c:pt>
                <c:pt idx="96">
                  <c:v>7.9920610687022897</c:v>
                </c:pt>
                <c:pt idx="97">
                  <c:v>7.3127314519218496</c:v>
                </c:pt>
                <c:pt idx="98">
                  <c:v>7.253937248199243</c:v>
                </c:pt>
                <c:pt idx="99">
                  <c:v>6.8618850029638416</c:v>
                </c:pt>
                <c:pt idx="100">
                  <c:v>6.3480047582999894</c:v>
                </c:pt>
                <c:pt idx="101">
                  <c:v>6.5308014016050633</c:v>
                </c:pt>
                <c:pt idx="102">
                  <c:v>6.5600914808461974</c:v>
                </c:pt>
                <c:pt idx="103">
                  <c:v>6.418930339249064</c:v>
                </c:pt>
                <c:pt idx="104">
                  <c:v>6.6742441996719002</c:v>
                </c:pt>
                <c:pt idx="105">
                  <c:v>4.4779761904761903</c:v>
                </c:pt>
                <c:pt idx="106">
                  <c:v>4.4487388120423104</c:v>
                </c:pt>
                <c:pt idx="107">
                  <c:v>4.6014131338320858</c:v>
                </c:pt>
                <c:pt idx="108">
                  <c:v>4.7988087359364657</c:v>
                </c:pt>
                <c:pt idx="109">
                  <c:v>4.5488462367910287</c:v>
                </c:pt>
                <c:pt idx="110">
                  <c:v>4.362198497429814</c:v>
                </c:pt>
                <c:pt idx="111">
                  <c:v>4.2101128122481875</c:v>
                </c:pt>
                <c:pt idx="112">
                  <c:v>3.9305719921104534</c:v>
                </c:pt>
                <c:pt idx="113">
                  <c:v>4.4137320044296784</c:v>
                </c:pt>
                <c:pt idx="114">
                  <c:v>4.3650397275822925</c:v>
                </c:pt>
                <c:pt idx="115">
                  <c:v>3.9642409033877035</c:v>
                </c:pt>
                <c:pt idx="116">
                  <c:v>4.0004203446826399</c:v>
                </c:pt>
                <c:pt idx="117">
                  <c:v>4.1528878822197051</c:v>
                </c:pt>
                <c:pt idx="118">
                  <c:v>3.1531943738349435</c:v>
                </c:pt>
                <c:pt idx="119">
                  <c:v>3.1272455089820363</c:v>
                </c:pt>
                <c:pt idx="120">
                  <c:v>2.953061224489796</c:v>
                </c:pt>
                <c:pt idx="121">
                  <c:v>3.0606896551724136</c:v>
                </c:pt>
                <c:pt idx="122">
                  <c:v>2.9204527081649148</c:v>
                </c:pt>
                <c:pt idx="123">
                  <c:v>2.8379972772651643</c:v>
                </c:pt>
                <c:pt idx="124">
                  <c:v>2.8706403659233852</c:v>
                </c:pt>
                <c:pt idx="125">
                  <c:v>2.855738612764779</c:v>
                </c:pt>
                <c:pt idx="126">
                  <c:v>2.724710424710425</c:v>
                </c:pt>
                <c:pt idx="127">
                  <c:v>2.4868331441543701</c:v>
                </c:pt>
                <c:pt idx="128">
                  <c:v>2.5896551724137931</c:v>
                </c:pt>
                <c:pt idx="129">
                  <c:v>2.5136011112397267</c:v>
                </c:pt>
                <c:pt idx="130">
                  <c:v>2.4073405535499401</c:v>
                </c:pt>
                <c:pt idx="131">
                  <c:v>2.9785307433912664</c:v>
                </c:pt>
                <c:pt idx="132">
                  <c:v>3.0109873570138475</c:v>
                </c:pt>
                <c:pt idx="133">
                  <c:v>2.9715014249287539</c:v>
                </c:pt>
                <c:pt idx="134">
                  <c:v>2.9278839034503186</c:v>
                </c:pt>
                <c:pt idx="135">
                  <c:v>2.8376672177964828</c:v>
                </c:pt>
                <c:pt idx="136">
                  <c:v>2.6961391099322132</c:v>
                </c:pt>
                <c:pt idx="137">
                  <c:v>2.6360791008678333</c:v>
                </c:pt>
                <c:pt idx="138">
                  <c:v>2.5152107172760254</c:v>
                </c:pt>
                <c:pt idx="139">
                  <c:v>2.3706957967228686</c:v>
                </c:pt>
                <c:pt idx="140">
                  <c:v>2.335951236666276</c:v>
                </c:pt>
                <c:pt idx="141">
                  <c:v>2.0937920215150156</c:v>
                </c:pt>
                <c:pt idx="142">
                  <c:v>2.0256410256410255</c:v>
                </c:pt>
                <c:pt idx="143">
                  <c:v>2.1904480435039604</c:v>
                </c:pt>
                <c:pt idx="144">
                  <c:v>2.2695470725420401</c:v>
                </c:pt>
                <c:pt idx="145">
                  <c:v>2.270357098727295</c:v>
                </c:pt>
                <c:pt idx="146">
                  <c:v>2.221436028302981</c:v>
                </c:pt>
                <c:pt idx="147">
                  <c:v>2.1375106022052583</c:v>
                </c:pt>
                <c:pt idx="148">
                  <c:v>2.0519408910454344</c:v>
                </c:pt>
                <c:pt idx="149">
                  <c:v>1.9094857368473006</c:v>
                </c:pt>
                <c:pt idx="150">
                  <c:v>1.92441973863858</c:v>
                </c:pt>
                <c:pt idx="151">
                  <c:v>2.2173208289915478</c:v>
                </c:pt>
                <c:pt idx="152">
                  <c:v>2.3027580182203917</c:v>
                </c:pt>
                <c:pt idx="153">
                  <c:v>2.2917900722663194</c:v>
                </c:pt>
                <c:pt idx="154">
                  <c:v>2.3495192892783257</c:v>
                </c:pt>
                <c:pt idx="155">
                  <c:v>2.3741202617607113</c:v>
                </c:pt>
                <c:pt idx="156">
                  <c:v>2.4509135200974423</c:v>
                </c:pt>
                <c:pt idx="157">
                  <c:v>2.615553723550426</c:v>
                </c:pt>
                <c:pt idx="158">
                  <c:v>2.5563991323210411</c:v>
                </c:pt>
                <c:pt idx="159">
                  <c:v>2.5556762629005974</c:v>
                </c:pt>
                <c:pt idx="160">
                  <c:v>2.560374149659864</c:v>
                </c:pt>
                <c:pt idx="161">
                  <c:v>2.4768837803320563</c:v>
                </c:pt>
                <c:pt idx="162">
                  <c:v>2.7881578947368424</c:v>
                </c:pt>
                <c:pt idx="163">
                  <c:v>3.0759803921568625</c:v>
                </c:pt>
                <c:pt idx="164">
                  <c:v>3.3473181093998936</c:v>
                </c:pt>
                <c:pt idx="165">
                  <c:v>3.5355029585798814</c:v>
                </c:pt>
                <c:pt idx="166">
                  <c:v>3.5192943770672542</c:v>
                </c:pt>
                <c:pt idx="167">
                  <c:v>3.6378319189707087</c:v>
                </c:pt>
                <c:pt idx="168">
                  <c:v>3.496911093204405</c:v>
                </c:pt>
                <c:pt idx="169">
                  <c:v>3.2396984924623116</c:v>
                </c:pt>
                <c:pt idx="170">
                  <c:v>1.9981403998140401</c:v>
                </c:pt>
                <c:pt idx="171">
                  <c:v>2.121091811414392</c:v>
                </c:pt>
                <c:pt idx="172">
                  <c:v>2.1885120163627065</c:v>
                </c:pt>
                <c:pt idx="173">
                  <c:v>2.1651252732470154</c:v>
                </c:pt>
                <c:pt idx="174">
                  <c:v>2.2498691327865989</c:v>
                </c:pt>
                <c:pt idx="175">
                  <c:v>2.2362110311750603</c:v>
                </c:pt>
                <c:pt idx="176">
                  <c:v>2.1359585156376601</c:v>
                </c:pt>
                <c:pt idx="177">
                  <c:v>2.1300375265132976</c:v>
                </c:pt>
                <c:pt idx="178">
                  <c:v>2.0445038528070452</c:v>
                </c:pt>
                <c:pt idx="179">
                  <c:v>2.1662307943772472</c:v>
                </c:pt>
                <c:pt idx="180">
                  <c:v>2.3724640194208431</c:v>
                </c:pt>
                <c:pt idx="181">
                  <c:v>2.4317661560133828</c:v>
                </c:pt>
                <c:pt idx="182">
                  <c:v>2.5287314117863047</c:v>
                </c:pt>
                <c:pt idx="183">
                  <c:v>2.6681458614701912</c:v>
                </c:pt>
                <c:pt idx="184">
                  <c:v>2.9820485744456176</c:v>
                </c:pt>
                <c:pt idx="185">
                  <c:v>3.1226067746686299</c:v>
                </c:pt>
                <c:pt idx="186">
                  <c:v>3.2852167856520982</c:v>
                </c:pt>
                <c:pt idx="187">
                  <c:v>3.1990366687383469</c:v>
                </c:pt>
                <c:pt idx="188">
                  <c:v>3.2807959570435883</c:v>
                </c:pt>
                <c:pt idx="189">
                  <c:v>3.3433018004272199</c:v>
                </c:pt>
                <c:pt idx="190">
                  <c:v>3.2236587903105955</c:v>
                </c:pt>
                <c:pt idx="191">
                  <c:v>3.2191311497875841</c:v>
                </c:pt>
                <c:pt idx="192">
                  <c:v>3.4029785370127033</c:v>
                </c:pt>
                <c:pt idx="193">
                  <c:v>3.1664918720503406</c:v>
                </c:pt>
                <c:pt idx="194">
                  <c:v>3.2088353413654618</c:v>
                </c:pt>
                <c:pt idx="195">
                  <c:v>3.2012400593071844</c:v>
                </c:pt>
                <c:pt idx="196">
                  <c:v>4.1831637372802968</c:v>
                </c:pt>
                <c:pt idx="197">
                  <c:v>4.0660682226211851</c:v>
                </c:pt>
                <c:pt idx="198">
                  <c:v>4.3303280260886252</c:v>
                </c:pt>
                <c:pt idx="199">
                  <c:v>3.9270946681175189</c:v>
                </c:pt>
                <c:pt idx="200">
                  <c:v>3.614225326226796</c:v>
                </c:pt>
                <c:pt idx="201">
                  <c:v>3.5542276132714949</c:v>
                </c:pt>
                <c:pt idx="202">
                  <c:v>3.8388617001993843</c:v>
                </c:pt>
                <c:pt idx="203">
                  <c:v>3.8941071428571421</c:v>
                </c:pt>
                <c:pt idx="204">
                  <c:v>3.6734519329456039</c:v>
                </c:pt>
                <c:pt idx="205">
                  <c:v>3.7077795786061589</c:v>
                </c:pt>
                <c:pt idx="206">
                  <c:v>3.5821641670698274</c:v>
                </c:pt>
                <c:pt idx="207">
                  <c:v>3.6986185983827493</c:v>
                </c:pt>
                <c:pt idx="208">
                  <c:v>3.2989283699943597</c:v>
                </c:pt>
                <c:pt idx="209">
                  <c:v>4.0084409136047672</c:v>
                </c:pt>
                <c:pt idx="210">
                  <c:v>3.5842745438748915</c:v>
                </c:pt>
                <c:pt idx="211">
                  <c:v>3.3466522678185746</c:v>
                </c:pt>
                <c:pt idx="212">
                  <c:v>3.4441898527004913</c:v>
                </c:pt>
                <c:pt idx="213">
                  <c:v>3.4788121454788117</c:v>
                </c:pt>
                <c:pt idx="214">
                  <c:v>3.5666666666666664</c:v>
                </c:pt>
                <c:pt idx="215">
                  <c:v>3.5638629283489101</c:v>
                </c:pt>
                <c:pt idx="216">
                  <c:v>3.3825770122557142</c:v>
                </c:pt>
                <c:pt idx="217">
                  <c:v>3.3025793650793651</c:v>
                </c:pt>
                <c:pt idx="218">
                  <c:v>3.3216354344122658</c:v>
                </c:pt>
                <c:pt idx="219">
                  <c:v>3.28125</c:v>
                </c:pt>
                <c:pt idx="220">
                  <c:v>3.4441869447663191</c:v>
                </c:pt>
                <c:pt idx="221">
                  <c:v>3.3619535250098465</c:v>
                </c:pt>
                <c:pt idx="222">
                  <c:v>1.3840259357500737</c:v>
                </c:pt>
                <c:pt idx="223">
                  <c:v>1.370161756210283</c:v>
                </c:pt>
                <c:pt idx="224">
                  <c:v>1.204081632653061</c:v>
                </c:pt>
                <c:pt idx="225">
                  <c:v>1.2485840925880325</c:v>
                </c:pt>
                <c:pt idx="226">
                  <c:v>1.2736920963915597</c:v>
                </c:pt>
                <c:pt idx="227">
                  <c:v>1.2255703306087593</c:v>
                </c:pt>
                <c:pt idx="228">
                  <c:v>1.2073675960138843</c:v>
                </c:pt>
                <c:pt idx="229">
                  <c:v>1.3130434782608698</c:v>
                </c:pt>
                <c:pt idx="230">
                  <c:v>1.3476654350016795</c:v>
                </c:pt>
                <c:pt idx="231">
                  <c:v>1.327485380116959</c:v>
                </c:pt>
                <c:pt idx="232">
                  <c:v>1.0917571234735415</c:v>
                </c:pt>
                <c:pt idx="233">
                  <c:v>0.95597709377236928</c:v>
                </c:pt>
                <c:pt idx="234">
                  <c:v>0.92322960232508677</c:v>
                </c:pt>
                <c:pt idx="235">
                  <c:v>1.0465286831812255</c:v>
                </c:pt>
                <c:pt idx="236">
                  <c:v>1.0936017971545053</c:v>
                </c:pt>
                <c:pt idx="237">
                  <c:v>1.0539318585499757</c:v>
                </c:pt>
                <c:pt idx="238">
                  <c:v>0.97556236454674528</c:v>
                </c:pt>
                <c:pt idx="239">
                  <c:v>1.0236741686784518</c:v>
                </c:pt>
                <c:pt idx="240">
                  <c:v>0.98250356686941498</c:v>
                </c:pt>
                <c:pt idx="241">
                  <c:v>0.91032473530874713</c:v>
                </c:pt>
                <c:pt idx="242">
                  <c:v>0.95442842430484021</c:v>
                </c:pt>
                <c:pt idx="243">
                  <c:v>0.93146364813876215</c:v>
                </c:pt>
                <c:pt idx="244">
                  <c:v>0.90587373049942421</c:v>
                </c:pt>
                <c:pt idx="245">
                  <c:v>0.88035248851930004</c:v>
                </c:pt>
                <c:pt idx="246">
                  <c:v>0.95736854799807025</c:v>
                </c:pt>
                <c:pt idx="247">
                  <c:v>0.95519426486590275</c:v>
                </c:pt>
                <c:pt idx="248">
                  <c:v>1.3803874316433404</c:v>
                </c:pt>
                <c:pt idx="249">
                  <c:v>1.4219310839913855</c:v>
                </c:pt>
                <c:pt idx="250">
                  <c:v>1.4702134986225897</c:v>
                </c:pt>
                <c:pt idx="251">
                  <c:v>1.5756666380862556</c:v>
                </c:pt>
                <c:pt idx="252">
                  <c:v>1.5868576405690504</c:v>
                </c:pt>
                <c:pt idx="253">
                  <c:v>1.4542295381801555</c:v>
                </c:pt>
                <c:pt idx="254">
                  <c:v>1.4926702542215624</c:v>
                </c:pt>
                <c:pt idx="255">
                  <c:v>1.3422717149220489</c:v>
                </c:pt>
                <c:pt idx="256">
                  <c:v>1.3372449312210706</c:v>
                </c:pt>
                <c:pt idx="257">
                  <c:v>1.2822450749597323</c:v>
                </c:pt>
                <c:pt idx="258">
                  <c:v>1.4272123496679232</c:v>
                </c:pt>
                <c:pt idx="259">
                  <c:v>1.6166906647468202</c:v>
                </c:pt>
                <c:pt idx="260">
                  <c:v>1.5841142599074176</c:v>
                </c:pt>
                <c:pt idx="261">
                  <c:v>2.5887329756500206</c:v>
                </c:pt>
                <c:pt idx="262">
                  <c:v>2.30018315018315</c:v>
                </c:pt>
                <c:pt idx="263">
                  <c:v>2.6284112149532706</c:v>
                </c:pt>
                <c:pt idx="264">
                  <c:v>2.3951377134943836</c:v>
                </c:pt>
                <c:pt idx="265">
                  <c:v>2.05817797170435</c:v>
                </c:pt>
                <c:pt idx="266">
                  <c:v>2.0116122723383447</c:v>
                </c:pt>
                <c:pt idx="267">
                  <c:v>2.2176242929443291</c:v>
                </c:pt>
                <c:pt idx="268">
                  <c:v>2.0530496028772669</c:v>
                </c:pt>
                <c:pt idx="269">
                  <c:v>1.9210747271200672</c:v>
                </c:pt>
                <c:pt idx="270">
                  <c:v>2.0684692542520717</c:v>
                </c:pt>
                <c:pt idx="271">
                  <c:v>1.9516486766228005</c:v>
                </c:pt>
                <c:pt idx="272">
                  <c:v>1.7920939017808959</c:v>
                </c:pt>
                <c:pt idx="273">
                  <c:v>1.7169559412550068</c:v>
                </c:pt>
                <c:pt idx="274">
                  <c:v>1.3022783876026196</c:v>
                </c:pt>
                <c:pt idx="275">
                  <c:v>1.2678117048346056</c:v>
                </c:pt>
                <c:pt idx="276">
                  <c:v>1.2836676217765042</c:v>
                </c:pt>
                <c:pt idx="277">
                  <c:v>1.2631261835083492</c:v>
                </c:pt>
                <c:pt idx="278">
                  <c:v>1.1739952718676123</c:v>
                </c:pt>
                <c:pt idx="279">
                  <c:v>1.0027806035944389</c:v>
                </c:pt>
                <c:pt idx="280">
                  <c:v>1.2469076083200885</c:v>
                </c:pt>
                <c:pt idx="281">
                  <c:v>1.1350041986951749</c:v>
                </c:pt>
                <c:pt idx="282">
                  <c:v>1.0989819004524888</c:v>
                </c:pt>
                <c:pt idx="283">
                  <c:v>1.0618419530255698</c:v>
                </c:pt>
                <c:pt idx="284">
                  <c:v>1.0687550101745082</c:v>
                </c:pt>
                <c:pt idx="285">
                  <c:v>1.0521450994070458</c:v>
                </c:pt>
                <c:pt idx="286">
                  <c:v>1.0737885462555066</c:v>
                </c:pt>
                <c:pt idx="287">
                  <c:v>1.3297123727539797</c:v>
                </c:pt>
                <c:pt idx="288">
                  <c:v>1.4044002838892831</c:v>
                </c:pt>
                <c:pt idx="289">
                  <c:v>1.3799573853873117</c:v>
                </c:pt>
                <c:pt idx="290">
                  <c:v>1.38033104682374</c:v>
                </c:pt>
                <c:pt idx="291">
                  <c:v>1.4641753714874211</c:v>
                </c:pt>
                <c:pt idx="292">
                  <c:v>1.5709192373275462</c:v>
                </c:pt>
                <c:pt idx="293">
                  <c:v>1.3361322314049588</c:v>
                </c:pt>
                <c:pt idx="294">
                  <c:v>1.264875</c:v>
                </c:pt>
                <c:pt idx="295">
                  <c:v>1.2140879729314058</c:v>
                </c:pt>
                <c:pt idx="296">
                  <c:v>1.0556881032425984</c:v>
                </c:pt>
                <c:pt idx="297">
                  <c:v>1.0245836637589214</c:v>
                </c:pt>
                <c:pt idx="298">
                  <c:v>0.93130625152031132</c:v>
                </c:pt>
                <c:pt idx="299">
                  <c:v>0.90155964186001736</c:v>
                </c:pt>
                <c:pt idx="300">
                  <c:v>0.92695162528794472</c:v>
                </c:pt>
                <c:pt idx="301">
                  <c:v>1.0871581737140104</c:v>
                </c:pt>
                <c:pt idx="302">
                  <c:v>1.0321610890527511</c:v>
                </c:pt>
                <c:pt idx="303">
                  <c:v>1.0253534601892209</c:v>
                </c:pt>
                <c:pt idx="304">
                  <c:v>1.0012760310330746</c:v>
                </c:pt>
                <c:pt idx="305">
                  <c:v>1.0559860825557488</c:v>
                </c:pt>
                <c:pt idx="306">
                  <c:v>1.117063899732895</c:v>
                </c:pt>
                <c:pt idx="307">
                  <c:v>1.1641685233947741</c:v>
                </c:pt>
                <c:pt idx="308">
                  <c:v>1.1931422030282532</c:v>
                </c:pt>
                <c:pt idx="309">
                  <c:v>1.1658840342997141</c:v>
                </c:pt>
                <c:pt idx="310">
                  <c:v>1.1452809102915777</c:v>
                </c:pt>
                <c:pt idx="311">
                  <c:v>1.0735657294832828</c:v>
                </c:pt>
                <c:pt idx="312">
                  <c:v>1.0819288592348684</c:v>
                </c:pt>
                <c:pt idx="313">
                  <c:v>1.1321295983800204</c:v>
                </c:pt>
                <c:pt idx="314">
                  <c:v>1.3269871794871795</c:v>
                </c:pt>
                <c:pt idx="315">
                  <c:v>1.2669030443819538</c:v>
                </c:pt>
                <c:pt idx="316">
                  <c:v>1.3883318753785077</c:v>
                </c:pt>
                <c:pt idx="317">
                  <c:v>1.3268455086753312</c:v>
                </c:pt>
                <c:pt idx="318">
                  <c:v>1.2811503676231375</c:v>
                </c:pt>
                <c:pt idx="319">
                  <c:v>1.2237825124515771</c:v>
                </c:pt>
                <c:pt idx="320">
                  <c:v>1.3013161786453711</c:v>
                </c:pt>
                <c:pt idx="321">
                  <c:v>1.3126470588235293</c:v>
                </c:pt>
                <c:pt idx="322">
                  <c:v>1.2253072371415565</c:v>
                </c:pt>
                <c:pt idx="323">
                  <c:v>1.2524830109775222</c:v>
                </c:pt>
                <c:pt idx="324">
                  <c:v>1.1636272973358028</c:v>
                </c:pt>
                <c:pt idx="325">
                  <c:v>1.0989401757077117</c:v>
                </c:pt>
                <c:pt idx="326">
                  <c:v>1.0558072635742537</c:v>
                </c:pt>
                <c:pt idx="327">
                  <c:v>0.93391703147800709</c:v>
                </c:pt>
                <c:pt idx="328">
                  <c:v>0.7590182223875046</c:v>
                </c:pt>
                <c:pt idx="329">
                  <c:v>0.79688587885309181</c:v>
                </c:pt>
                <c:pt idx="330">
                  <c:v>0.74303187110431623</c:v>
                </c:pt>
                <c:pt idx="331">
                  <c:v>0.7650463683326072</c:v>
                </c:pt>
                <c:pt idx="332">
                  <c:v>0.82433051790741818</c:v>
                </c:pt>
                <c:pt idx="333">
                  <c:v>0.87874733961690488</c:v>
                </c:pt>
                <c:pt idx="334">
                  <c:v>0.95173207364341084</c:v>
                </c:pt>
                <c:pt idx="335">
                  <c:v>1.0594425664902098</c:v>
                </c:pt>
                <c:pt idx="336">
                  <c:v>1.1198446705945366</c:v>
                </c:pt>
                <c:pt idx="337">
                  <c:v>1.1198504418762745</c:v>
                </c:pt>
                <c:pt idx="338">
                  <c:v>1.0726829268292681</c:v>
                </c:pt>
                <c:pt idx="339">
                  <c:v>1.037958395882479</c:v>
                </c:pt>
                <c:pt idx="340">
                  <c:v>1.1542045868219877</c:v>
                </c:pt>
                <c:pt idx="341">
                  <c:v>1.1600151171579742</c:v>
                </c:pt>
                <c:pt idx="342">
                  <c:v>1.1529254330533045</c:v>
                </c:pt>
                <c:pt idx="343">
                  <c:v>1.1079161259476813</c:v>
                </c:pt>
                <c:pt idx="344">
                  <c:v>1.1245932754880694</c:v>
                </c:pt>
                <c:pt idx="345">
                  <c:v>1.1431048279541209</c:v>
                </c:pt>
                <c:pt idx="346">
                  <c:v>1.1144679657927941</c:v>
                </c:pt>
                <c:pt idx="347">
                  <c:v>1.1832472490455872</c:v>
                </c:pt>
                <c:pt idx="348">
                  <c:v>1.2934652789626344</c:v>
                </c:pt>
                <c:pt idx="349">
                  <c:v>1.1627247691560021</c:v>
                </c:pt>
                <c:pt idx="350">
                  <c:v>1.2906157459409784</c:v>
                </c:pt>
                <c:pt idx="351">
                  <c:v>1.2415160863816661</c:v>
                </c:pt>
                <c:pt idx="352">
                  <c:v>1.4826190723254125</c:v>
                </c:pt>
                <c:pt idx="353">
                  <c:v>1.4339761829486775</c:v>
                </c:pt>
                <c:pt idx="354">
                  <c:v>1.3157597439276971</c:v>
                </c:pt>
                <c:pt idx="355">
                  <c:v>1.3469897345787478</c:v>
                </c:pt>
                <c:pt idx="356">
                  <c:v>1.2190263658153568</c:v>
                </c:pt>
                <c:pt idx="357">
                  <c:v>1.0653459184731873</c:v>
                </c:pt>
                <c:pt idx="358">
                  <c:v>1.1428895184135976</c:v>
                </c:pt>
                <c:pt idx="359">
                  <c:v>1.2103252691283715</c:v>
                </c:pt>
                <c:pt idx="360">
                  <c:v>1.3940525316041135</c:v>
                </c:pt>
                <c:pt idx="361">
                  <c:v>1.4213505863323899</c:v>
                </c:pt>
                <c:pt idx="362">
                  <c:v>1.4050843430743645</c:v>
                </c:pt>
                <c:pt idx="363">
                  <c:v>1.4101642392314844</c:v>
                </c:pt>
                <c:pt idx="364">
                  <c:v>1.3144585535996514</c:v>
                </c:pt>
                <c:pt idx="365">
                  <c:v>1.3884382994937674</c:v>
                </c:pt>
                <c:pt idx="366">
                  <c:v>0.95672384444153458</c:v>
                </c:pt>
                <c:pt idx="367">
                  <c:v>0.93741227510526992</c:v>
                </c:pt>
                <c:pt idx="368">
                  <c:v>1.1218844344590326</c:v>
                </c:pt>
                <c:pt idx="369">
                  <c:v>1.0890365002683844</c:v>
                </c:pt>
                <c:pt idx="370">
                  <c:v>1.0787246604999017</c:v>
                </c:pt>
                <c:pt idx="371">
                  <c:v>1.1362479086346111</c:v>
                </c:pt>
                <c:pt idx="372">
                  <c:v>1.2106971836701568</c:v>
                </c:pt>
                <c:pt idx="373">
                  <c:v>1.0681318681318681</c:v>
                </c:pt>
                <c:pt idx="374">
                  <c:v>1.1149854711498548</c:v>
                </c:pt>
                <c:pt idx="375">
                  <c:v>1.1664909506237919</c:v>
                </c:pt>
                <c:pt idx="376">
                  <c:v>1.4307239657631956</c:v>
                </c:pt>
                <c:pt idx="377">
                  <c:v>1.3592932498499015</c:v>
                </c:pt>
                <c:pt idx="378">
                  <c:v>1.3475305455171229</c:v>
                </c:pt>
                <c:pt idx="379">
                  <c:v>1.3823319311056432</c:v>
                </c:pt>
                <c:pt idx="380">
                  <c:v>1.4404743569998459</c:v>
                </c:pt>
                <c:pt idx="381">
                  <c:v>1.5159057322859142</c:v>
                </c:pt>
                <c:pt idx="382">
                  <c:v>1.4980616888589247</c:v>
                </c:pt>
                <c:pt idx="383">
                  <c:v>1.4790644709180099</c:v>
                </c:pt>
                <c:pt idx="384">
                  <c:v>1.6042154566744729</c:v>
                </c:pt>
                <c:pt idx="385">
                  <c:v>1.6149079320113315</c:v>
                </c:pt>
                <c:pt idx="386">
                  <c:v>1.4960525222305328</c:v>
                </c:pt>
                <c:pt idx="387">
                  <c:v>1.2495168563452868</c:v>
                </c:pt>
                <c:pt idx="388">
                  <c:v>1.2532201623110715</c:v>
                </c:pt>
                <c:pt idx="389">
                  <c:v>1.0998431782540512</c:v>
                </c:pt>
                <c:pt idx="390">
                  <c:v>1.1040462427745663</c:v>
                </c:pt>
                <c:pt idx="391">
                  <c:v>1.2043668729573744</c:v>
                </c:pt>
                <c:pt idx="392">
                  <c:v>1.2682188423556549</c:v>
                </c:pt>
                <c:pt idx="393">
                  <c:v>1.2419443679427156</c:v>
                </c:pt>
                <c:pt idx="394">
                  <c:v>1.2581045560747666</c:v>
                </c:pt>
                <c:pt idx="395">
                  <c:v>1.2416351469304627</c:v>
                </c:pt>
                <c:pt idx="396">
                  <c:v>1.2201047425080012</c:v>
                </c:pt>
                <c:pt idx="397">
                  <c:v>1.2717084639498433</c:v>
                </c:pt>
                <c:pt idx="398">
                  <c:v>1.312829525483304</c:v>
                </c:pt>
                <c:pt idx="399">
                  <c:v>1.3316012817181953</c:v>
                </c:pt>
                <c:pt idx="400">
                  <c:v>1.3022981732469063</c:v>
                </c:pt>
                <c:pt idx="401">
                  <c:v>1.2030444389884607</c:v>
                </c:pt>
                <c:pt idx="402">
                  <c:v>1.1837218813905932</c:v>
                </c:pt>
                <c:pt idx="403">
                  <c:v>1.2660385438972164</c:v>
                </c:pt>
                <c:pt idx="404">
                  <c:v>1.3419208010923986</c:v>
                </c:pt>
                <c:pt idx="405">
                  <c:v>1.4201177625122672</c:v>
                </c:pt>
                <c:pt idx="406">
                  <c:v>1.4080786657668947</c:v>
                </c:pt>
              </c:numCache>
            </c:numRef>
          </c:val>
          <c:smooth val="0"/>
          <c:extLst>
            <c:ext xmlns:c16="http://schemas.microsoft.com/office/drawing/2014/chart" uri="{C3380CC4-5D6E-409C-BE32-E72D297353CC}">
              <c16:uniqueId val="{00000002-3A56-45D6-A2D7-6B32FB061052}"/>
            </c:ext>
          </c:extLst>
        </c:ser>
        <c:dLbls>
          <c:showLegendKey val="0"/>
          <c:showVal val="0"/>
          <c:showCatName val="0"/>
          <c:showSerName val="0"/>
          <c:showPercent val="0"/>
          <c:showBubbleSize val="0"/>
        </c:dLbls>
        <c:marker val="1"/>
        <c:smooth val="0"/>
        <c:axId val="601849856"/>
        <c:axId val="603337472"/>
      </c:lineChart>
      <c:dateAx>
        <c:axId val="601849856"/>
        <c:scaling>
          <c:orientation val="minMax"/>
        </c:scaling>
        <c:delete val="0"/>
        <c:axPos val="b"/>
        <c:numFmt formatCode="m/d/yyyy" sourceLinked="1"/>
        <c:majorTickMark val="out"/>
        <c:minorTickMark val="none"/>
        <c:tickLblPos val="nextTo"/>
        <c:txPr>
          <a:bodyPr/>
          <a:lstStyle/>
          <a:p>
            <a:pPr>
              <a:defRPr sz="800"/>
            </a:pPr>
            <a:endParaRPr lang="es-AR"/>
          </a:p>
        </c:txPr>
        <c:crossAx val="603337472"/>
        <c:crosses val="autoZero"/>
        <c:auto val="1"/>
        <c:lblOffset val="100"/>
        <c:baseTimeUnit val="days"/>
      </c:dateAx>
      <c:valAx>
        <c:axId val="603337472"/>
        <c:scaling>
          <c:orientation val="minMax"/>
          <c:max val="2.5"/>
        </c:scaling>
        <c:delete val="0"/>
        <c:axPos val="l"/>
        <c:majorGridlines/>
        <c:numFmt formatCode="General" sourceLinked="1"/>
        <c:majorTickMark val="out"/>
        <c:minorTickMark val="none"/>
        <c:tickLblPos val="nextTo"/>
        <c:crossAx val="60184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VALO/BMA</a:t>
            </a:r>
          </a:p>
        </c:rich>
      </c:tx>
      <c:overlay val="1"/>
    </c:title>
    <c:autoTitleDeleted val="0"/>
    <c:plotArea>
      <c:layout>
        <c:manualLayout>
          <c:layoutTarget val="inner"/>
          <c:xMode val="edge"/>
          <c:yMode val="edge"/>
          <c:x val="0.12529133858267716"/>
          <c:y val="0.14862277631962673"/>
          <c:w val="0.82027515310586174"/>
          <c:h val="0.59389581510644507"/>
        </c:manualLayout>
      </c:layout>
      <c:lineChart>
        <c:grouping val="standard"/>
        <c:varyColors val="0"/>
        <c:ser>
          <c:idx val="0"/>
          <c:order val="0"/>
          <c:tx>
            <c:v>FRAN/GGAL</c:v>
          </c:tx>
          <c:spPr>
            <a:ln w="12700"/>
          </c:spPr>
          <c:marker>
            <c:symbol val="picture"/>
            <c:spPr>
              <a:ln w="9525">
                <a:noFill/>
              </a:ln>
            </c:spPr>
          </c:marker>
          <c:trendline>
            <c:spPr>
              <a:ln>
                <a:solidFill>
                  <a:srgbClr val="FF0000"/>
                </a:solidFill>
              </a:ln>
            </c:spPr>
            <c:trendlineType val="movingAvg"/>
            <c:period val="52"/>
            <c:dispRSqr val="0"/>
            <c:dispEq val="0"/>
          </c:trendline>
          <c:trendline>
            <c:trendlineType val="linear"/>
            <c:dispRSqr val="0"/>
            <c:dispEq val="0"/>
          </c:trendline>
          <c:cat>
            <c:numRef>
              <c:f>PBV!$A$900:$A$10735</c:f>
              <c:numCache>
                <c:formatCode>m/d/yyyy</c:formatCode>
                <c:ptCount val="9836"/>
                <c:pt idx="0">
                  <c:v>43462</c:v>
                </c:pt>
                <c:pt idx="1">
                  <c:v>43469</c:v>
                </c:pt>
                <c:pt idx="2">
                  <c:v>43476</c:v>
                </c:pt>
                <c:pt idx="3">
                  <c:v>43483</c:v>
                </c:pt>
                <c:pt idx="4">
                  <c:v>43490</c:v>
                </c:pt>
                <c:pt idx="5">
                  <c:v>43497</c:v>
                </c:pt>
                <c:pt idx="6">
                  <c:v>43504</c:v>
                </c:pt>
                <c:pt idx="7">
                  <c:v>43511</c:v>
                </c:pt>
                <c:pt idx="8">
                  <c:v>43518</c:v>
                </c:pt>
                <c:pt idx="9">
                  <c:v>43525</c:v>
                </c:pt>
                <c:pt idx="10">
                  <c:v>43532</c:v>
                </c:pt>
                <c:pt idx="11">
                  <c:v>43539</c:v>
                </c:pt>
                <c:pt idx="12">
                  <c:v>43546</c:v>
                </c:pt>
                <c:pt idx="13">
                  <c:v>43553</c:v>
                </c:pt>
                <c:pt idx="14">
                  <c:v>43560</c:v>
                </c:pt>
                <c:pt idx="15">
                  <c:v>43567</c:v>
                </c:pt>
                <c:pt idx="16">
                  <c:v>43574</c:v>
                </c:pt>
                <c:pt idx="17">
                  <c:v>43581</c:v>
                </c:pt>
                <c:pt idx="18">
                  <c:v>43588</c:v>
                </c:pt>
                <c:pt idx="19">
                  <c:v>43595</c:v>
                </c:pt>
                <c:pt idx="20">
                  <c:v>43602</c:v>
                </c:pt>
                <c:pt idx="21">
                  <c:v>43609</c:v>
                </c:pt>
                <c:pt idx="22">
                  <c:v>43616</c:v>
                </c:pt>
                <c:pt idx="23">
                  <c:v>43623</c:v>
                </c:pt>
                <c:pt idx="24">
                  <c:v>43630</c:v>
                </c:pt>
                <c:pt idx="25">
                  <c:v>43637</c:v>
                </c:pt>
                <c:pt idx="26">
                  <c:v>43644</c:v>
                </c:pt>
                <c:pt idx="27">
                  <c:v>43651</c:v>
                </c:pt>
                <c:pt idx="28">
                  <c:v>43658</c:v>
                </c:pt>
                <c:pt idx="29">
                  <c:v>43665</c:v>
                </c:pt>
                <c:pt idx="30">
                  <c:v>43672</c:v>
                </c:pt>
                <c:pt idx="31">
                  <c:v>43679</c:v>
                </c:pt>
                <c:pt idx="32">
                  <c:v>43686</c:v>
                </c:pt>
                <c:pt idx="33">
                  <c:v>43693</c:v>
                </c:pt>
                <c:pt idx="34">
                  <c:v>43700</c:v>
                </c:pt>
                <c:pt idx="35">
                  <c:v>43707</c:v>
                </c:pt>
                <c:pt idx="36">
                  <c:v>43714</c:v>
                </c:pt>
                <c:pt idx="37">
                  <c:v>43721</c:v>
                </c:pt>
                <c:pt idx="38">
                  <c:v>43728</c:v>
                </c:pt>
                <c:pt idx="39">
                  <c:v>43735</c:v>
                </c:pt>
                <c:pt idx="40">
                  <c:v>43742</c:v>
                </c:pt>
                <c:pt idx="41">
                  <c:v>43749</c:v>
                </c:pt>
                <c:pt idx="42">
                  <c:v>43756</c:v>
                </c:pt>
                <c:pt idx="43">
                  <c:v>43763</c:v>
                </c:pt>
                <c:pt idx="44">
                  <c:v>43770</c:v>
                </c:pt>
                <c:pt idx="45">
                  <c:v>43777</c:v>
                </c:pt>
                <c:pt idx="46">
                  <c:v>43784</c:v>
                </c:pt>
                <c:pt idx="47">
                  <c:v>43791</c:v>
                </c:pt>
                <c:pt idx="48">
                  <c:v>43798</c:v>
                </c:pt>
                <c:pt idx="49">
                  <c:v>43805</c:v>
                </c:pt>
                <c:pt idx="50">
                  <c:v>43812</c:v>
                </c:pt>
                <c:pt idx="51">
                  <c:v>43819</c:v>
                </c:pt>
                <c:pt idx="52">
                  <c:v>43826</c:v>
                </c:pt>
                <c:pt idx="53">
                  <c:v>43833</c:v>
                </c:pt>
                <c:pt idx="54">
                  <c:v>43840</c:v>
                </c:pt>
                <c:pt idx="55">
                  <c:v>43847</c:v>
                </c:pt>
                <c:pt idx="56">
                  <c:v>43854</c:v>
                </c:pt>
                <c:pt idx="57">
                  <c:v>43861</c:v>
                </c:pt>
                <c:pt idx="58">
                  <c:v>43868</c:v>
                </c:pt>
                <c:pt idx="59">
                  <c:v>43875</c:v>
                </c:pt>
                <c:pt idx="60">
                  <c:v>43882</c:v>
                </c:pt>
                <c:pt idx="61">
                  <c:v>43889</c:v>
                </c:pt>
                <c:pt idx="62">
                  <c:v>43896</c:v>
                </c:pt>
                <c:pt idx="63">
                  <c:v>43903</c:v>
                </c:pt>
                <c:pt idx="64">
                  <c:v>43910</c:v>
                </c:pt>
                <c:pt idx="65">
                  <c:v>43917</c:v>
                </c:pt>
                <c:pt idx="66">
                  <c:v>43924</c:v>
                </c:pt>
                <c:pt idx="67">
                  <c:v>43931</c:v>
                </c:pt>
                <c:pt idx="68">
                  <c:v>43938</c:v>
                </c:pt>
                <c:pt idx="69">
                  <c:v>43945</c:v>
                </c:pt>
                <c:pt idx="70">
                  <c:v>43952</c:v>
                </c:pt>
                <c:pt idx="71">
                  <c:v>43959</c:v>
                </c:pt>
                <c:pt idx="72">
                  <c:v>43966</c:v>
                </c:pt>
                <c:pt idx="73">
                  <c:v>43973</c:v>
                </c:pt>
                <c:pt idx="74">
                  <c:v>43980</c:v>
                </c:pt>
                <c:pt idx="75">
                  <c:v>43987</c:v>
                </c:pt>
                <c:pt idx="76">
                  <c:v>43994</c:v>
                </c:pt>
                <c:pt idx="77">
                  <c:v>44001</c:v>
                </c:pt>
                <c:pt idx="78">
                  <c:v>44008</c:v>
                </c:pt>
                <c:pt idx="79">
                  <c:v>44015</c:v>
                </c:pt>
                <c:pt idx="80">
                  <c:v>44022</c:v>
                </c:pt>
                <c:pt idx="81">
                  <c:v>44029</c:v>
                </c:pt>
                <c:pt idx="82">
                  <c:v>44036</c:v>
                </c:pt>
                <c:pt idx="83">
                  <c:v>44043</c:v>
                </c:pt>
                <c:pt idx="84">
                  <c:v>44050</c:v>
                </c:pt>
                <c:pt idx="85">
                  <c:v>44057</c:v>
                </c:pt>
                <c:pt idx="86">
                  <c:v>44064</c:v>
                </c:pt>
                <c:pt idx="87">
                  <c:v>44071</c:v>
                </c:pt>
                <c:pt idx="88">
                  <c:v>44078</c:v>
                </c:pt>
                <c:pt idx="89">
                  <c:v>44085</c:v>
                </c:pt>
                <c:pt idx="90">
                  <c:v>44092</c:v>
                </c:pt>
                <c:pt idx="91">
                  <c:v>44099</c:v>
                </c:pt>
                <c:pt idx="92">
                  <c:v>44106</c:v>
                </c:pt>
                <c:pt idx="93">
                  <c:v>44113</c:v>
                </c:pt>
                <c:pt idx="94">
                  <c:v>44120</c:v>
                </c:pt>
                <c:pt idx="95">
                  <c:v>44127</c:v>
                </c:pt>
                <c:pt idx="96">
                  <c:v>44134</c:v>
                </c:pt>
                <c:pt idx="97">
                  <c:v>44141</c:v>
                </c:pt>
                <c:pt idx="98">
                  <c:v>44148</c:v>
                </c:pt>
                <c:pt idx="99">
                  <c:v>44155</c:v>
                </c:pt>
                <c:pt idx="100">
                  <c:v>44162</c:v>
                </c:pt>
                <c:pt idx="101">
                  <c:v>44169</c:v>
                </c:pt>
                <c:pt idx="102">
                  <c:v>44176</c:v>
                </c:pt>
                <c:pt idx="103">
                  <c:v>44183</c:v>
                </c:pt>
                <c:pt idx="104">
                  <c:v>44190</c:v>
                </c:pt>
                <c:pt idx="105">
                  <c:v>44197</c:v>
                </c:pt>
                <c:pt idx="106">
                  <c:v>44204</c:v>
                </c:pt>
                <c:pt idx="107">
                  <c:v>44211</c:v>
                </c:pt>
                <c:pt idx="108">
                  <c:v>44218</c:v>
                </c:pt>
                <c:pt idx="109">
                  <c:v>44225</c:v>
                </c:pt>
                <c:pt idx="110">
                  <c:v>44232</c:v>
                </c:pt>
                <c:pt idx="111">
                  <c:v>44239</c:v>
                </c:pt>
                <c:pt idx="112">
                  <c:v>44246</c:v>
                </c:pt>
                <c:pt idx="113">
                  <c:v>44253</c:v>
                </c:pt>
                <c:pt idx="114">
                  <c:v>44260</c:v>
                </c:pt>
                <c:pt idx="115">
                  <c:v>44267</c:v>
                </c:pt>
                <c:pt idx="116">
                  <c:v>44274</c:v>
                </c:pt>
                <c:pt idx="117">
                  <c:v>44281</c:v>
                </c:pt>
                <c:pt idx="118">
                  <c:v>44288</c:v>
                </c:pt>
                <c:pt idx="119">
                  <c:v>44295</c:v>
                </c:pt>
                <c:pt idx="120">
                  <c:v>44302</c:v>
                </c:pt>
                <c:pt idx="121">
                  <c:v>44309</c:v>
                </c:pt>
                <c:pt idx="122">
                  <c:v>44316</c:v>
                </c:pt>
                <c:pt idx="123">
                  <c:v>44323</c:v>
                </c:pt>
                <c:pt idx="124">
                  <c:v>44330</c:v>
                </c:pt>
                <c:pt idx="125">
                  <c:v>44337</c:v>
                </c:pt>
                <c:pt idx="126">
                  <c:v>44344</c:v>
                </c:pt>
                <c:pt idx="127">
                  <c:v>44351</c:v>
                </c:pt>
                <c:pt idx="128">
                  <c:v>44358</c:v>
                </c:pt>
                <c:pt idx="129">
                  <c:v>44365</c:v>
                </c:pt>
                <c:pt idx="130">
                  <c:v>44372</c:v>
                </c:pt>
                <c:pt idx="131">
                  <c:v>44379</c:v>
                </c:pt>
                <c:pt idx="132">
                  <c:v>44386</c:v>
                </c:pt>
                <c:pt idx="133">
                  <c:v>44393</c:v>
                </c:pt>
                <c:pt idx="134">
                  <c:v>44400</c:v>
                </c:pt>
                <c:pt idx="135">
                  <c:v>44407</c:v>
                </c:pt>
                <c:pt idx="136">
                  <c:v>44414</c:v>
                </c:pt>
                <c:pt idx="137">
                  <c:v>44421</c:v>
                </c:pt>
                <c:pt idx="138">
                  <c:v>44428</c:v>
                </c:pt>
                <c:pt idx="139">
                  <c:v>44435</c:v>
                </c:pt>
                <c:pt idx="140">
                  <c:v>44442</c:v>
                </c:pt>
                <c:pt idx="141">
                  <c:v>44449</c:v>
                </c:pt>
                <c:pt idx="142">
                  <c:v>44456</c:v>
                </c:pt>
                <c:pt idx="143">
                  <c:v>44463</c:v>
                </c:pt>
                <c:pt idx="144">
                  <c:v>44470</c:v>
                </c:pt>
                <c:pt idx="145">
                  <c:v>44477</c:v>
                </c:pt>
                <c:pt idx="146">
                  <c:v>44484</c:v>
                </c:pt>
                <c:pt idx="147">
                  <c:v>44491</c:v>
                </c:pt>
                <c:pt idx="148">
                  <c:v>44498</c:v>
                </c:pt>
                <c:pt idx="149">
                  <c:v>44505</c:v>
                </c:pt>
                <c:pt idx="150">
                  <c:v>44512</c:v>
                </c:pt>
                <c:pt idx="151">
                  <c:v>44519</c:v>
                </c:pt>
                <c:pt idx="152">
                  <c:v>44526</c:v>
                </c:pt>
                <c:pt idx="153">
                  <c:v>44533</c:v>
                </c:pt>
                <c:pt idx="154">
                  <c:v>44540</c:v>
                </c:pt>
                <c:pt idx="155">
                  <c:v>44547</c:v>
                </c:pt>
                <c:pt idx="156">
                  <c:v>44554</c:v>
                </c:pt>
                <c:pt idx="157">
                  <c:v>44561</c:v>
                </c:pt>
                <c:pt idx="158">
                  <c:v>44568</c:v>
                </c:pt>
                <c:pt idx="159">
                  <c:v>44575</c:v>
                </c:pt>
                <c:pt idx="160">
                  <c:v>44582</c:v>
                </c:pt>
                <c:pt idx="161">
                  <c:v>44589</c:v>
                </c:pt>
                <c:pt idx="162">
                  <c:v>44596</c:v>
                </c:pt>
                <c:pt idx="163">
                  <c:v>44603</c:v>
                </c:pt>
                <c:pt idx="164">
                  <c:v>44610</c:v>
                </c:pt>
                <c:pt idx="165">
                  <c:v>44617</c:v>
                </c:pt>
                <c:pt idx="166">
                  <c:v>44624</c:v>
                </c:pt>
                <c:pt idx="167">
                  <c:v>44631</c:v>
                </c:pt>
                <c:pt idx="168">
                  <c:v>44638</c:v>
                </c:pt>
                <c:pt idx="169">
                  <c:v>44645</c:v>
                </c:pt>
                <c:pt idx="170">
                  <c:v>44652</c:v>
                </c:pt>
                <c:pt idx="171">
                  <c:v>44659</c:v>
                </c:pt>
                <c:pt idx="172">
                  <c:v>44666</c:v>
                </c:pt>
                <c:pt idx="173">
                  <c:v>44673</c:v>
                </c:pt>
                <c:pt idx="174">
                  <c:v>44680</c:v>
                </c:pt>
                <c:pt idx="175">
                  <c:v>44687</c:v>
                </c:pt>
                <c:pt idx="176">
                  <c:v>44694</c:v>
                </c:pt>
                <c:pt idx="177">
                  <c:v>44701</c:v>
                </c:pt>
                <c:pt idx="178">
                  <c:v>44708</c:v>
                </c:pt>
                <c:pt idx="179">
                  <c:v>44715</c:v>
                </c:pt>
                <c:pt idx="180">
                  <c:v>44722</c:v>
                </c:pt>
                <c:pt idx="181">
                  <c:v>44729</c:v>
                </c:pt>
                <c:pt idx="182">
                  <c:v>44736</c:v>
                </c:pt>
                <c:pt idx="183">
                  <c:v>44743</c:v>
                </c:pt>
                <c:pt idx="184">
                  <c:v>44750</c:v>
                </c:pt>
                <c:pt idx="185">
                  <c:v>44757</c:v>
                </c:pt>
                <c:pt idx="186">
                  <c:v>44764</c:v>
                </c:pt>
                <c:pt idx="187">
                  <c:v>44771</c:v>
                </c:pt>
                <c:pt idx="188">
                  <c:v>44778</c:v>
                </c:pt>
                <c:pt idx="189">
                  <c:v>44785</c:v>
                </c:pt>
                <c:pt idx="190">
                  <c:v>44792</c:v>
                </c:pt>
                <c:pt idx="191">
                  <c:v>44799</c:v>
                </c:pt>
                <c:pt idx="192">
                  <c:v>44806</c:v>
                </c:pt>
                <c:pt idx="193">
                  <c:v>44813</c:v>
                </c:pt>
                <c:pt idx="194">
                  <c:v>44820</c:v>
                </c:pt>
                <c:pt idx="195">
                  <c:v>44827</c:v>
                </c:pt>
                <c:pt idx="196">
                  <c:v>44834</c:v>
                </c:pt>
                <c:pt idx="197">
                  <c:v>44841</c:v>
                </c:pt>
                <c:pt idx="198">
                  <c:v>44848</c:v>
                </c:pt>
                <c:pt idx="199">
                  <c:v>44855</c:v>
                </c:pt>
                <c:pt idx="200">
                  <c:v>44862</c:v>
                </c:pt>
                <c:pt idx="201">
                  <c:v>44869</c:v>
                </c:pt>
                <c:pt idx="202">
                  <c:v>44876</c:v>
                </c:pt>
                <c:pt idx="203">
                  <c:v>44883</c:v>
                </c:pt>
                <c:pt idx="204">
                  <c:v>44890</c:v>
                </c:pt>
                <c:pt idx="205">
                  <c:v>44897</c:v>
                </c:pt>
                <c:pt idx="206">
                  <c:v>44904</c:v>
                </c:pt>
                <c:pt idx="207">
                  <c:v>44911</c:v>
                </c:pt>
                <c:pt idx="208">
                  <c:v>44918</c:v>
                </c:pt>
                <c:pt idx="209">
                  <c:v>44925</c:v>
                </c:pt>
                <c:pt idx="210">
                  <c:v>44932</c:v>
                </c:pt>
                <c:pt idx="211">
                  <c:v>44939</c:v>
                </c:pt>
                <c:pt idx="212">
                  <c:v>44946</c:v>
                </c:pt>
                <c:pt idx="213">
                  <c:v>44953</c:v>
                </c:pt>
                <c:pt idx="214">
                  <c:v>44960</c:v>
                </c:pt>
                <c:pt idx="215">
                  <c:v>44967</c:v>
                </c:pt>
                <c:pt idx="216">
                  <c:v>44974</c:v>
                </c:pt>
                <c:pt idx="217">
                  <c:v>44981</c:v>
                </c:pt>
                <c:pt idx="218">
                  <c:v>44988</c:v>
                </c:pt>
                <c:pt idx="219">
                  <c:v>44995</c:v>
                </c:pt>
                <c:pt idx="220">
                  <c:v>45002</c:v>
                </c:pt>
                <c:pt idx="221">
                  <c:v>45009</c:v>
                </c:pt>
                <c:pt idx="222">
                  <c:v>45016</c:v>
                </c:pt>
                <c:pt idx="223">
                  <c:v>45023</c:v>
                </c:pt>
                <c:pt idx="224">
                  <c:v>45030</c:v>
                </c:pt>
                <c:pt idx="225">
                  <c:v>45037</c:v>
                </c:pt>
                <c:pt idx="226">
                  <c:v>45044</c:v>
                </c:pt>
                <c:pt idx="227">
                  <c:v>45051</c:v>
                </c:pt>
                <c:pt idx="228">
                  <c:v>45058</c:v>
                </c:pt>
                <c:pt idx="229">
                  <c:v>45065</c:v>
                </c:pt>
                <c:pt idx="230">
                  <c:v>45072</c:v>
                </c:pt>
                <c:pt idx="231">
                  <c:v>45079</c:v>
                </c:pt>
                <c:pt idx="232">
                  <c:v>45086</c:v>
                </c:pt>
                <c:pt idx="233">
                  <c:v>45093</c:v>
                </c:pt>
                <c:pt idx="234">
                  <c:v>45100</c:v>
                </c:pt>
                <c:pt idx="235">
                  <c:v>45107</c:v>
                </c:pt>
                <c:pt idx="236">
                  <c:v>45114</c:v>
                </c:pt>
                <c:pt idx="237">
                  <c:v>45121</c:v>
                </c:pt>
                <c:pt idx="238">
                  <c:v>45128</c:v>
                </c:pt>
                <c:pt idx="239">
                  <c:v>45135</c:v>
                </c:pt>
                <c:pt idx="240">
                  <c:v>45142</c:v>
                </c:pt>
                <c:pt idx="241">
                  <c:v>45149</c:v>
                </c:pt>
                <c:pt idx="242">
                  <c:v>45156</c:v>
                </c:pt>
                <c:pt idx="243">
                  <c:v>45163</c:v>
                </c:pt>
                <c:pt idx="244">
                  <c:v>45170</c:v>
                </c:pt>
                <c:pt idx="245">
                  <c:v>45177</c:v>
                </c:pt>
                <c:pt idx="246">
                  <c:v>45184</c:v>
                </c:pt>
                <c:pt idx="247">
                  <c:v>45191</c:v>
                </c:pt>
                <c:pt idx="248">
                  <c:v>45198</c:v>
                </c:pt>
                <c:pt idx="249">
                  <c:v>45205</c:v>
                </c:pt>
                <c:pt idx="250">
                  <c:v>45212</c:v>
                </c:pt>
                <c:pt idx="251">
                  <c:v>45219</c:v>
                </c:pt>
                <c:pt idx="252">
                  <c:v>45226</c:v>
                </c:pt>
                <c:pt idx="253">
                  <c:v>45233</c:v>
                </c:pt>
                <c:pt idx="254">
                  <c:v>45240</c:v>
                </c:pt>
                <c:pt idx="255">
                  <c:v>45247</c:v>
                </c:pt>
                <c:pt idx="256">
                  <c:v>45254</c:v>
                </c:pt>
                <c:pt idx="257">
                  <c:v>45261</c:v>
                </c:pt>
                <c:pt idx="258">
                  <c:v>45268</c:v>
                </c:pt>
                <c:pt idx="259">
                  <c:v>45275</c:v>
                </c:pt>
                <c:pt idx="260">
                  <c:v>45282</c:v>
                </c:pt>
                <c:pt idx="261">
                  <c:v>45289</c:v>
                </c:pt>
                <c:pt idx="262">
                  <c:v>45296</c:v>
                </c:pt>
                <c:pt idx="263">
                  <c:v>45303</c:v>
                </c:pt>
                <c:pt idx="264">
                  <c:v>45310</c:v>
                </c:pt>
                <c:pt idx="265">
                  <c:v>45317</c:v>
                </c:pt>
                <c:pt idx="266">
                  <c:v>45324</c:v>
                </c:pt>
                <c:pt idx="267">
                  <c:v>45331</c:v>
                </c:pt>
                <c:pt idx="268">
                  <c:v>45338</c:v>
                </c:pt>
                <c:pt idx="269">
                  <c:v>45345</c:v>
                </c:pt>
                <c:pt idx="270">
                  <c:v>45352</c:v>
                </c:pt>
                <c:pt idx="271">
                  <c:v>45359</c:v>
                </c:pt>
                <c:pt idx="272">
                  <c:v>45366</c:v>
                </c:pt>
                <c:pt idx="273">
                  <c:v>45373</c:v>
                </c:pt>
                <c:pt idx="274">
                  <c:v>45380</c:v>
                </c:pt>
                <c:pt idx="275">
                  <c:v>45387</c:v>
                </c:pt>
                <c:pt idx="276">
                  <c:v>45394</c:v>
                </c:pt>
                <c:pt idx="277">
                  <c:v>45401</c:v>
                </c:pt>
                <c:pt idx="278">
                  <c:v>45408</c:v>
                </c:pt>
                <c:pt idx="279">
                  <c:v>45415</c:v>
                </c:pt>
                <c:pt idx="280">
                  <c:v>45422</c:v>
                </c:pt>
                <c:pt idx="281">
                  <c:v>45429</c:v>
                </c:pt>
                <c:pt idx="282">
                  <c:v>45436</c:v>
                </c:pt>
                <c:pt idx="283">
                  <c:v>45443</c:v>
                </c:pt>
                <c:pt idx="284">
                  <c:v>45450</c:v>
                </c:pt>
                <c:pt idx="285">
                  <c:v>45457</c:v>
                </c:pt>
                <c:pt idx="286">
                  <c:v>45464</c:v>
                </c:pt>
                <c:pt idx="287">
                  <c:v>45471</c:v>
                </c:pt>
                <c:pt idx="288">
                  <c:v>45478</c:v>
                </c:pt>
                <c:pt idx="289">
                  <c:v>45485</c:v>
                </c:pt>
                <c:pt idx="290">
                  <c:v>45492</c:v>
                </c:pt>
                <c:pt idx="291">
                  <c:v>45499</c:v>
                </c:pt>
                <c:pt idx="292">
                  <c:v>45506</c:v>
                </c:pt>
                <c:pt idx="293">
                  <c:v>45513</c:v>
                </c:pt>
                <c:pt idx="294">
                  <c:v>45520</c:v>
                </c:pt>
                <c:pt idx="295">
                  <c:v>45527</c:v>
                </c:pt>
                <c:pt idx="296">
                  <c:v>45534</c:v>
                </c:pt>
                <c:pt idx="297">
                  <c:v>45541</c:v>
                </c:pt>
                <c:pt idx="298">
                  <c:v>45548</c:v>
                </c:pt>
                <c:pt idx="299">
                  <c:v>45555</c:v>
                </c:pt>
                <c:pt idx="300">
                  <c:v>45562</c:v>
                </c:pt>
                <c:pt idx="301">
                  <c:v>45569</c:v>
                </c:pt>
                <c:pt idx="302">
                  <c:v>45576</c:v>
                </c:pt>
                <c:pt idx="303">
                  <c:v>45583</c:v>
                </c:pt>
                <c:pt idx="304">
                  <c:v>45590</c:v>
                </c:pt>
                <c:pt idx="305">
                  <c:v>45597</c:v>
                </c:pt>
                <c:pt idx="306">
                  <c:v>45604</c:v>
                </c:pt>
                <c:pt idx="307">
                  <c:v>45611</c:v>
                </c:pt>
                <c:pt idx="308">
                  <c:v>45618</c:v>
                </c:pt>
                <c:pt idx="309">
                  <c:v>45625</c:v>
                </c:pt>
                <c:pt idx="310">
                  <c:v>45632</c:v>
                </c:pt>
                <c:pt idx="311">
                  <c:v>45639</c:v>
                </c:pt>
                <c:pt idx="312">
                  <c:v>45646</c:v>
                </c:pt>
                <c:pt idx="313">
                  <c:v>45653</c:v>
                </c:pt>
                <c:pt idx="314">
                  <c:v>45660</c:v>
                </c:pt>
                <c:pt idx="315">
                  <c:v>45667</c:v>
                </c:pt>
                <c:pt idx="316">
                  <c:v>45674</c:v>
                </c:pt>
                <c:pt idx="317">
                  <c:v>45681</c:v>
                </c:pt>
                <c:pt idx="318">
                  <c:v>45688</c:v>
                </c:pt>
                <c:pt idx="319">
                  <c:v>45695</c:v>
                </c:pt>
                <c:pt idx="320">
                  <c:v>45702</c:v>
                </c:pt>
                <c:pt idx="321">
                  <c:v>45709</c:v>
                </c:pt>
                <c:pt idx="322">
                  <c:v>45716</c:v>
                </c:pt>
                <c:pt idx="323">
                  <c:v>45723</c:v>
                </c:pt>
                <c:pt idx="324">
                  <c:v>45730</c:v>
                </c:pt>
                <c:pt idx="325">
                  <c:v>45737</c:v>
                </c:pt>
                <c:pt idx="326">
                  <c:v>45744</c:v>
                </c:pt>
                <c:pt idx="327">
                  <c:v>45751</c:v>
                </c:pt>
                <c:pt idx="328">
                  <c:v>45758</c:v>
                </c:pt>
                <c:pt idx="329">
                  <c:v>45765</c:v>
                </c:pt>
                <c:pt idx="330">
                  <c:v>45772</c:v>
                </c:pt>
                <c:pt idx="331">
                  <c:v>45779</c:v>
                </c:pt>
                <c:pt idx="332">
                  <c:v>45786</c:v>
                </c:pt>
                <c:pt idx="333">
                  <c:v>45793</c:v>
                </c:pt>
                <c:pt idx="334">
                  <c:v>45800</c:v>
                </c:pt>
                <c:pt idx="335">
                  <c:v>45807</c:v>
                </c:pt>
                <c:pt idx="336">
                  <c:v>45814</c:v>
                </c:pt>
                <c:pt idx="337">
                  <c:v>45821</c:v>
                </c:pt>
                <c:pt idx="338">
                  <c:v>45828</c:v>
                </c:pt>
                <c:pt idx="339">
                  <c:v>45835</c:v>
                </c:pt>
                <c:pt idx="340">
                  <c:v>45842</c:v>
                </c:pt>
                <c:pt idx="341">
                  <c:v>45849</c:v>
                </c:pt>
                <c:pt idx="342">
                  <c:v>45856</c:v>
                </c:pt>
                <c:pt idx="343">
                  <c:v>45863</c:v>
                </c:pt>
                <c:pt idx="344">
                  <c:v>45870</c:v>
                </c:pt>
                <c:pt idx="345">
                  <c:v>45877</c:v>
                </c:pt>
                <c:pt idx="346">
                  <c:v>45884</c:v>
                </c:pt>
                <c:pt idx="347">
                  <c:v>45891</c:v>
                </c:pt>
                <c:pt idx="348">
                  <c:v>45898</c:v>
                </c:pt>
                <c:pt idx="349">
                  <c:v>45905</c:v>
                </c:pt>
                <c:pt idx="350">
                  <c:v>45912</c:v>
                </c:pt>
                <c:pt idx="351">
                  <c:v>45919</c:v>
                </c:pt>
                <c:pt idx="352">
                  <c:v>45926</c:v>
                </c:pt>
                <c:pt idx="353">
                  <c:v>45933</c:v>
                </c:pt>
                <c:pt idx="354">
                  <c:v>45940</c:v>
                </c:pt>
                <c:pt idx="355">
                  <c:v>45947</c:v>
                </c:pt>
                <c:pt idx="356">
                  <c:v>45954</c:v>
                </c:pt>
                <c:pt idx="357">
                  <c:v>45961</c:v>
                </c:pt>
                <c:pt idx="358">
                  <c:v>45968</c:v>
                </c:pt>
                <c:pt idx="359">
                  <c:v>45975</c:v>
                </c:pt>
                <c:pt idx="360">
                  <c:v>45982</c:v>
                </c:pt>
                <c:pt idx="361">
                  <c:v>45989</c:v>
                </c:pt>
                <c:pt idx="362">
                  <c:v>45996</c:v>
                </c:pt>
                <c:pt idx="363">
                  <c:v>46003</c:v>
                </c:pt>
                <c:pt idx="364">
                  <c:v>46010</c:v>
                </c:pt>
                <c:pt idx="365">
                  <c:v>46017</c:v>
                </c:pt>
                <c:pt idx="366">
                  <c:v>46024</c:v>
                </c:pt>
                <c:pt idx="367">
                  <c:v>46031</c:v>
                </c:pt>
                <c:pt idx="368">
                  <c:v>46038</c:v>
                </c:pt>
                <c:pt idx="369">
                  <c:v>46045</c:v>
                </c:pt>
                <c:pt idx="370">
                  <c:v>46052</c:v>
                </c:pt>
                <c:pt idx="371">
                  <c:v>46059</c:v>
                </c:pt>
                <c:pt idx="372">
                  <c:v>46066</c:v>
                </c:pt>
                <c:pt idx="373">
                  <c:v>46073</c:v>
                </c:pt>
                <c:pt idx="374">
                  <c:v>46080</c:v>
                </c:pt>
                <c:pt idx="375">
                  <c:v>46087</c:v>
                </c:pt>
                <c:pt idx="376">
                  <c:v>46094</c:v>
                </c:pt>
                <c:pt idx="377">
                  <c:v>46101</c:v>
                </c:pt>
                <c:pt idx="378">
                  <c:v>46108</c:v>
                </c:pt>
                <c:pt idx="379">
                  <c:v>46115</c:v>
                </c:pt>
                <c:pt idx="380">
                  <c:v>46122</c:v>
                </c:pt>
                <c:pt idx="381">
                  <c:v>46129</c:v>
                </c:pt>
                <c:pt idx="382">
                  <c:v>46136</c:v>
                </c:pt>
                <c:pt idx="383">
                  <c:v>46143</c:v>
                </c:pt>
                <c:pt idx="384">
                  <c:v>46150</c:v>
                </c:pt>
                <c:pt idx="385">
                  <c:v>46157</c:v>
                </c:pt>
                <c:pt idx="386">
                  <c:v>46164</c:v>
                </c:pt>
                <c:pt idx="387">
                  <c:v>46171</c:v>
                </c:pt>
                <c:pt idx="388">
                  <c:v>46178</c:v>
                </c:pt>
                <c:pt idx="389">
                  <c:v>46185</c:v>
                </c:pt>
                <c:pt idx="390">
                  <c:v>46192</c:v>
                </c:pt>
                <c:pt idx="391">
                  <c:v>46199</c:v>
                </c:pt>
                <c:pt idx="392">
                  <c:v>46206</c:v>
                </c:pt>
                <c:pt idx="393">
                  <c:v>46213</c:v>
                </c:pt>
                <c:pt idx="394">
                  <c:v>46220</c:v>
                </c:pt>
                <c:pt idx="395">
                  <c:v>46227</c:v>
                </c:pt>
                <c:pt idx="396">
                  <c:v>46234</c:v>
                </c:pt>
                <c:pt idx="397">
                  <c:v>46241</c:v>
                </c:pt>
                <c:pt idx="398">
                  <c:v>46248</c:v>
                </c:pt>
                <c:pt idx="399">
                  <c:v>46255</c:v>
                </c:pt>
                <c:pt idx="400">
                  <c:v>46262</c:v>
                </c:pt>
                <c:pt idx="401">
                  <c:v>46269</c:v>
                </c:pt>
                <c:pt idx="402">
                  <c:v>46276</c:v>
                </c:pt>
                <c:pt idx="403">
                  <c:v>46283</c:v>
                </c:pt>
                <c:pt idx="404">
                  <c:v>46290</c:v>
                </c:pt>
                <c:pt idx="405">
                  <c:v>46297</c:v>
                </c:pt>
                <c:pt idx="406">
                  <c:v>46304</c:v>
                </c:pt>
              </c:numCache>
            </c:numRef>
          </c:cat>
          <c:val>
            <c:numRef>
              <c:f>PBV!$H$900:$H$10735</c:f>
              <c:numCache>
                <c:formatCode>General</c:formatCode>
                <c:ptCount val="9836"/>
                <c:pt idx="0">
                  <c:v>1.1948672696521803</c:v>
                </c:pt>
                <c:pt idx="1">
                  <c:v>1.1245760952315038</c:v>
                </c:pt>
                <c:pt idx="2">
                  <c:v>1.0534194670476427</c:v>
                </c:pt>
                <c:pt idx="3">
                  <c:v>1.0913618307938577</c:v>
                </c:pt>
                <c:pt idx="4">
                  <c:v>1.1130480718436344</c:v>
                </c:pt>
                <c:pt idx="5">
                  <c:v>1.0584393837910249</c:v>
                </c:pt>
                <c:pt idx="6">
                  <c:v>1.0349541539316476</c:v>
                </c:pt>
                <c:pt idx="7">
                  <c:v>1.125703667267858</c:v>
                </c:pt>
                <c:pt idx="8">
                  <c:v>1.2458539921354079</c:v>
                </c:pt>
                <c:pt idx="9">
                  <c:v>1.3409675759135358</c:v>
                </c:pt>
                <c:pt idx="10">
                  <c:v>1.2890332742665878</c:v>
                </c:pt>
                <c:pt idx="11">
                  <c:v>1.2581426322799369</c:v>
                </c:pt>
                <c:pt idx="12">
                  <c:v>1.1704130286705059</c:v>
                </c:pt>
                <c:pt idx="13">
                  <c:v>1.3226497202459073</c:v>
                </c:pt>
                <c:pt idx="14">
                  <c:v>1.2366595700844722</c:v>
                </c:pt>
                <c:pt idx="15">
                  <c:v>1.1700195115387204</c:v>
                </c:pt>
                <c:pt idx="16">
                  <c:v>1.2120030678767737</c:v>
                </c:pt>
                <c:pt idx="17">
                  <c:v>1.3417867435158504</c:v>
                </c:pt>
                <c:pt idx="18">
                  <c:v>1.2738669238187077</c:v>
                </c:pt>
                <c:pt idx="19">
                  <c:v>1.2674897119341564</c:v>
                </c:pt>
                <c:pt idx="20">
                  <c:v>1.3023076428617342</c:v>
                </c:pt>
                <c:pt idx="21">
                  <c:v>1.1655487452295592</c:v>
                </c:pt>
                <c:pt idx="22">
                  <c:v>1.2071365896460955</c:v>
                </c:pt>
                <c:pt idx="23">
                  <c:v>1.2223666424040762</c:v>
                </c:pt>
                <c:pt idx="24">
                  <c:v>1.1405346820809248</c:v>
                </c:pt>
                <c:pt idx="25">
                  <c:v>1.145526147083066</c:v>
                </c:pt>
                <c:pt idx="26">
                  <c:v>1.1862028152343915</c:v>
                </c:pt>
                <c:pt idx="27">
                  <c:v>1.3045135580005196</c:v>
                </c:pt>
                <c:pt idx="28">
                  <c:v>1.2532860601867866</c:v>
                </c:pt>
                <c:pt idx="29">
                  <c:v>1.2285294257125243</c:v>
                </c:pt>
                <c:pt idx="30">
                  <c:v>1.1781203168486405</c:v>
                </c:pt>
                <c:pt idx="31">
                  <c:v>1.2052851056114586</c:v>
                </c:pt>
                <c:pt idx="32">
                  <c:v>0.98725394071951122</c:v>
                </c:pt>
                <c:pt idx="33">
                  <c:v>1.3156644123560595</c:v>
                </c:pt>
                <c:pt idx="34">
                  <c:v>1.5490621609052859</c:v>
                </c:pt>
                <c:pt idx="35">
                  <c:v>1.573510887169336</c:v>
                </c:pt>
                <c:pt idx="36">
                  <c:v>1.6243922538112896</c:v>
                </c:pt>
                <c:pt idx="37">
                  <c:v>1.5421784815746633</c:v>
                </c:pt>
                <c:pt idx="38">
                  <c:v>1.8760846646662881</c:v>
                </c:pt>
                <c:pt idx="39">
                  <c:v>1.6792136178374488</c:v>
                </c:pt>
                <c:pt idx="40">
                  <c:v>2.0056456671744782</c:v>
                </c:pt>
                <c:pt idx="41">
                  <c:v>2.1185460196857195</c:v>
                </c:pt>
                <c:pt idx="42">
                  <c:v>2.1838115631691646</c:v>
                </c:pt>
                <c:pt idx="43">
                  <c:v>2.3114370919642138</c:v>
                </c:pt>
                <c:pt idx="44">
                  <c:v>3.4433362753751102</c:v>
                </c:pt>
                <c:pt idx="45">
                  <c:v>3.1083808688021062</c:v>
                </c:pt>
                <c:pt idx="46">
                  <c:v>3.1739407164939077</c:v>
                </c:pt>
                <c:pt idx="47">
                  <c:v>3.2129198966408268</c:v>
                </c:pt>
                <c:pt idx="48">
                  <c:v>2.9904294274300933</c:v>
                </c:pt>
                <c:pt idx="49">
                  <c:v>2.8301980549442747</c:v>
                </c:pt>
                <c:pt idx="50">
                  <c:v>3.159034743422009</c:v>
                </c:pt>
                <c:pt idx="51">
                  <c:v>3.0561241118571147</c:v>
                </c:pt>
                <c:pt idx="52">
                  <c:v>2.7648114901256733</c:v>
                </c:pt>
                <c:pt idx="53">
                  <c:v>3.1192281954048631</c:v>
                </c:pt>
                <c:pt idx="54">
                  <c:v>3.3253210066769388</c:v>
                </c:pt>
                <c:pt idx="55">
                  <c:v>3.3157776023457766</c:v>
                </c:pt>
                <c:pt idx="56">
                  <c:v>3.4988058275614997</c:v>
                </c:pt>
                <c:pt idx="57">
                  <c:v>3.4307920905246312</c:v>
                </c:pt>
                <c:pt idx="58">
                  <c:v>3.1582408106068773</c:v>
                </c:pt>
                <c:pt idx="59">
                  <c:v>3.1644767173812816</c:v>
                </c:pt>
                <c:pt idx="60">
                  <c:v>3.266969327870668</c:v>
                </c:pt>
                <c:pt idx="61">
                  <c:v>3.5583183799025888</c:v>
                </c:pt>
                <c:pt idx="62">
                  <c:v>3.7753124203009434</c:v>
                </c:pt>
                <c:pt idx="63">
                  <c:v>3.8305757776307079</c:v>
                </c:pt>
                <c:pt idx="64">
                  <c:v>4.1628772219925585</c:v>
                </c:pt>
                <c:pt idx="65">
                  <c:v>4.1765091863517059</c:v>
                </c:pt>
                <c:pt idx="66">
                  <c:v>3.0605962410887884</c:v>
                </c:pt>
                <c:pt idx="67">
                  <c:v>3.2128461412420126</c:v>
                </c:pt>
                <c:pt idx="68">
                  <c:v>3.1710604265402837</c:v>
                </c:pt>
                <c:pt idx="69">
                  <c:v>3.9973466520992664</c:v>
                </c:pt>
                <c:pt idx="70">
                  <c:v>3.8090650020355548</c:v>
                </c:pt>
                <c:pt idx="71">
                  <c:v>3.8703358208955221</c:v>
                </c:pt>
                <c:pt idx="72">
                  <c:v>4.4089157952669229</c:v>
                </c:pt>
                <c:pt idx="73">
                  <c:v>4.6782157236702693</c:v>
                </c:pt>
                <c:pt idx="74">
                  <c:v>5.5501716901945821</c:v>
                </c:pt>
                <c:pt idx="75">
                  <c:v>4.5048696507624202</c:v>
                </c:pt>
                <c:pt idx="76">
                  <c:v>4.8001857776860355</c:v>
                </c:pt>
                <c:pt idx="77">
                  <c:v>4.9983213965980307</c:v>
                </c:pt>
                <c:pt idx="78">
                  <c:v>5.8618452100047191</c:v>
                </c:pt>
                <c:pt idx="79">
                  <c:v>6.9357247796278161</c:v>
                </c:pt>
                <c:pt idx="80">
                  <c:v>5.6413113349046498</c:v>
                </c:pt>
                <c:pt idx="81">
                  <c:v>5.1548894348894345</c:v>
                </c:pt>
                <c:pt idx="82">
                  <c:v>4.8741685144124167</c:v>
                </c:pt>
                <c:pt idx="83">
                  <c:v>5.4170986897916862</c:v>
                </c:pt>
                <c:pt idx="84">
                  <c:v>5.4289126780500752</c:v>
                </c:pt>
                <c:pt idx="85">
                  <c:v>5.4356119287374129</c:v>
                </c:pt>
                <c:pt idx="86">
                  <c:v>5.5071677247593698</c:v>
                </c:pt>
                <c:pt idx="87">
                  <c:v>5.658390320883746</c:v>
                </c:pt>
                <c:pt idx="88">
                  <c:v>5.4290893580720843</c:v>
                </c:pt>
                <c:pt idx="89">
                  <c:v>5.3749191984486098</c:v>
                </c:pt>
                <c:pt idx="90">
                  <c:v>5.143678849610545</c:v>
                </c:pt>
                <c:pt idx="91">
                  <c:v>5.3270806126083343</c:v>
                </c:pt>
                <c:pt idx="92">
                  <c:v>5.8909258770772883</c:v>
                </c:pt>
                <c:pt idx="93">
                  <c:v>6.0128271572946357</c:v>
                </c:pt>
                <c:pt idx="94">
                  <c:v>6.6425150435957256</c:v>
                </c:pt>
                <c:pt idx="95">
                  <c:v>6.7502115826381335</c:v>
                </c:pt>
                <c:pt idx="96">
                  <c:v>7.9447564122021541</c:v>
                </c:pt>
                <c:pt idx="97">
                  <c:v>7.5558780841799713</c:v>
                </c:pt>
                <c:pt idx="98">
                  <c:v>7.3864992541024366</c:v>
                </c:pt>
                <c:pt idx="99">
                  <c:v>6.9567307692307701</c:v>
                </c:pt>
                <c:pt idx="100">
                  <c:v>6.4041021165175653</c:v>
                </c:pt>
                <c:pt idx="101">
                  <c:v>6.6965693092257768</c:v>
                </c:pt>
                <c:pt idx="102">
                  <c:v>6.8712420649179542</c:v>
                </c:pt>
                <c:pt idx="103">
                  <c:v>6.5932539682539675</c:v>
                </c:pt>
                <c:pt idx="104">
                  <c:v>7.1135256650430883</c:v>
                </c:pt>
                <c:pt idx="105">
                  <c:v>4.6804230609705515</c:v>
                </c:pt>
                <c:pt idx="106">
                  <c:v>4.6531914893617019</c:v>
                </c:pt>
                <c:pt idx="107">
                  <c:v>4.8846238694021622</c:v>
                </c:pt>
                <c:pt idx="108">
                  <c:v>5.0261090573012934</c:v>
                </c:pt>
                <c:pt idx="109">
                  <c:v>4.8815089099745439</c:v>
                </c:pt>
                <c:pt idx="110">
                  <c:v>4.6934694745798762</c:v>
                </c:pt>
                <c:pt idx="111">
                  <c:v>4.4127956081081079</c:v>
                </c:pt>
                <c:pt idx="112">
                  <c:v>4.2390980642416505</c:v>
                </c:pt>
                <c:pt idx="113">
                  <c:v>4.6376541773330224</c:v>
                </c:pt>
                <c:pt idx="114">
                  <c:v>4.5306314797360985</c:v>
                </c:pt>
                <c:pt idx="115">
                  <c:v>4.1363735544403228</c:v>
                </c:pt>
                <c:pt idx="116">
                  <c:v>4.1805403030968593</c:v>
                </c:pt>
                <c:pt idx="117">
                  <c:v>4.3191990577149584</c:v>
                </c:pt>
                <c:pt idx="118">
                  <c:v>3.3886359497359315</c:v>
                </c:pt>
                <c:pt idx="119">
                  <c:v>3.396747967479675</c:v>
                </c:pt>
                <c:pt idx="120">
                  <c:v>3.1767288693743141</c:v>
                </c:pt>
                <c:pt idx="121">
                  <c:v>3.3355881247651258</c:v>
                </c:pt>
                <c:pt idx="122">
                  <c:v>3.0956298200514136</c:v>
                </c:pt>
                <c:pt idx="123">
                  <c:v>3.0125240847784203</c:v>
                </c:pt>
                <c:pt idx="124">
                  <c:v>2.9647180395630355</c:v>
                </c:pt>
                <c:pt idx="125">
                  <c:v>2.9577000286779467</c:v>
                </c:pt>
                <c:pt idx="126">
                  <c:v>2.8224236768430879</c:v>
                </c:pt>
                <c:pt idx="127">
                  <c:v>2.6773799340095321</c:v>
                </c:pt>
                <c:pt idx="128">
                  <c:v>2.7835433654558934</c:v>
                </c:pt>
                <c:pt idx="129">
                  <c:v>2.7276724029644517</c:v>
                </c:pt>
                <c:pt idx="130">
                  <c:v>2.6598856535035238</c:v>
                </c:pt>
                <c:pt idx="131">
                  <c:v>3.0312128418549351</c:v>
                </c:pt>
                <c:pt idx="132">
                  <c:v>3.1424756519007224</c:v>
                </c:pt>
                <c:pt idx="133">
                  <c:v>3.0733788395904442</c:v>
                </c:pt>
                <c:pt idx="134">
                  <c:v>3.0821512081060018</c:v>
                </c:pt>
                <c:pt idx="135">
                  <c:v>2.9563106796116507</c:v>
                </c:pt>
                <c:pt idx="136">
                  <c:v>2.8560724320949111</c:v>
                </c:pt>
                <c:pt idx="137">
                  <c:v>2.7345041322314052</c:v>
                </c:pt>
                <c:pt idx="138">
                  <c:v>2.6517581285861409</c:v>
                </c:pt>
                <c:pt idx="139">
                  <c:v>2.4622024910593168</c:v>
                </c:pt>
                <c:pt idx="140">
                  <c:v>2.4305403097938774</c:v>
                </c:pt>
                <c:pt idx="141">
                  <c:v>2.1566251154201295</c:v>
                </c:pt>
                <c:pt idx="142">
                  <c:v>2.0382103200522534</c:v>
                </c:pt>
                <c:pt idx="143">
                  <c:v>2.2852738036507154</c:v>
                </c:pt>
                <c:pt idx="144">
                  <c:v>2.4386705354787654</c:v>
                </c:pt>
                <c:pt idx="145">
                  <c:v>2.5022470379953696</c:v>
                </c:pt>
                <c:pt idx="146">
                  <c:v>2.4965454308434363</c:v>
                </c:pt>
                <c:pt idx="147">
                  <c:v>2.4619611674197093</c:v>
                </c:pt>
                <c:pt idx="148">
                  <c:v>2.4822572038420492</c:v>
                </c:pt>
                <c:pt idx="149">
                  <c:v>2.4193346673336671</c:v>
                </c:pt>
                <c:pt idx="150">
                  <c:v>2.3377561900248787</c:v>
                </c:pt>
                <c:pt idx="151">
                  <c:v>2.6176872607982502</c:v>
                </c:pt>
                <c:pt idx="152">
                  <c:v>2.7911057328694597</c:v>
                </c:pt>
                <c:pt idx="153">
                  <c:v>2.6838235294117649</c:v>
                </c:pt>
                <c:pt idx="154">
                  <c:v>2.8167493434490809</c:v>
                </c:pt>
                <c:pt idx="155">
                  <c:v>2.7980209545983703</c:v>
                </c:pt>
                <c:pt idx="156">
                  <c:v>2.9319539559959202</c:v>
                </c:pt>
                <c:pt idx="157">
                  <c:v>3.2440354464894341</c:v>
                </c:pt>
                <c:pt idx="158">
                  <c:v>3.1542321846771495</c:v>
                </c:pt>
                <c:pt idx="159">
                  <c:v>3.0218368657675012</c:v>
                </c:pt>
                <c:pt idx="160">
                  <c:v>2.9684521853434109</c:v>
                </c:pt>
                <c:pt idx="161">
                  <c:v>3.0265293383270908</c:v>
                </c:pt>
                <c:pt idx="162">
                  <c:v>3.4199483537766304</c:v>
                </c:pt>
                <c:pt idx="163">
                  <c:v>3.7032786885245899</c:v>
                </c:pt>
                <c:pt idx="164">
                  <c:v>4.1021802798568174</c:v>
                </c:pt>
                <c:pt idx="165">
                  <c:v>4.2859471796543858</c:v>
                </c:pt>
                <c:pt idx="166">
                  <c:v>4.2917647058823531</c:v>
                </c:pt>
                <c:pt idx="167">
                  <c:v>4.3470722930978081</c:v>
                </c:pt>
                <c:pt idx="168">
                  <c:v>4.0697092841512976</c:v>
                </c:pt>
                <c:pt idx="169">
                  <c:v>3.7244367417677644</c:v>
                </c:pt>
                <c:pt idx="170">
                  <c:v>2.2756794917049068</c:v>
                </c:pt>
                <c:pt idx="171">
                  <c:v>2.3338187113214417</c:v>
                </c:pt>
                <c:pt idx="172">
                  <c:v>2.4203581526861453</c:v>
                </c:pt>
                <c:pt idx="173">
                  <c:v>2.3734562211981567</c:v>
                </c:pt>
                <c:pt idx="174">
                  <c:v>2.5447010065127293</c:v>
                </c:pt>
                <c:pt idx="175">
                  <c:v>2.5943958664546902</c:v>
                </c:pt>
                <c:pt idx="176">
                  <c:v>2.3609170696758017</c:v>
                </c:pt>
                <c:pt idx="177">
                  <c:v>2.3684687953555881</c:v>
                </c:pt>
                <c:pt idx="178">
                  <c:v>2.205428329092451</c:v>
                </c:pt>
                <c:pt idx="179">
                  <c:v>2.4670513775130303</c:v>
                </c:pt>
                <c:pt idx="180">
                  <c:v>2.7618086394832462</c:v>
                </c:pt>
                <c:pt idx="181">
                  <c:v>2.7932847896440127</c:v>
                </c:pt>
                <c:pt idx="182">
                  <c:v>3.0120271156789853</c:v>
                </c:pt>
                <c:pt idx="183">
                  <c:v>3.3379193820902726</c:v>
                </c:pt>
                <c:pt idx="184">
                  <c:v>3.5507124895222124</c:v>
                </c:pt>
                <c:pt idx="185">
                  <c:v>3.8288939051918733</c:v>
                </c:pt>
                <c:pt idx="186">
                  <c:v>3.9661551397939876</c:v>
                </c:pt>
                <c:pt idx="187">
                  <c:v>3.770188610144662</c:v>
                </c:pt>
                <c:pt idx="188">
                  <c:v>3.9554455445544554</c:v>
                </c:pt>
                <c:pt idx="189">
                  <c:v>4.0212883097816103</c:v>
                </c:pt>
                <c:pt idx="190">
                  <c:v>3.8196865645360103</c:v>
                </c:pt>
                <c:pt idx="191">
                  <c:v>3.8133116883116887</c:v>
                </c:pt>
                <c:pt idx="192">
                  <c:v>3.9204373423044578</c:v>
                </c:pt>
                <c:pt idx="193">
                  <c:v>3.5831479009049101</c:v>
                </c:pt>
                <c:pt idx="194">
                  <c:v>3.4218415417558883</c:v>
                </c:pt>
                <c:pt idx="195">
                  <c:v>3.4050179211469533</c:v>
                </c:pt>
                <c:pt idx="196">
                  <c:v>4.5075757575757578</c:v>
                </c:pt>
                <c:pt idx="197">
                  <c:v>4.2411985018726588</c:v>
                </c:pt>
                <c:pt idx="198">
                  <c:v>4.460383323453863</c:v>
                </c:pt>
                <c:pt idx="199">
                  <c:v>4.2054767916100211</c:v>
                </c:pt>
                <c:pt idx="200">
                  <c:v>3.765077541642734</c:v>
                </c:pt>
                <c:pt idx="201">
                  <c:v>3.7580158430780837</c:v>
                </c:pt>
                <c:pt idx="202">
                  <c:v>4.3328559738134205</c:v>
                </c:pt>
                <c:pt idx="203">
                  <c:v>4.4224295274792134</c:v>
                </c:pt>
                <c:pt idx="204">
                  <c:v>4.1069038056989857</c:v>
                </c:pt>
                <c:pt idx="205">
                  <c:v>4.305043281896876</c:v>
                </c:pt>
                <c:pt idx="206">
                  <c:v>4.0975834716841906</c:v>
                </c:pt>
                <c:pt idx="207">
                  <c:v>4.3074357465175588</c:v>
                </c:pt>
                <c:pt idx="208">
                  <c:v>3.8216269193074157</c:v>
                </c:pt>
                <c:pt idx="209">
                  <c:v>4.6583958453548755</c:v>
                </c:pt>
                <c:pt idx="210">
                  <c:v>4.344918378093733</c:v>
                </c:pt>
                <c:pt idx="211">
                  <c:v>4.1803057553956835</c:v>
                </c:pt>
                <c:pt idx="212">
                  <c:v>4.1621835443037973</c:v>
                </c:pt>
                <c:pt idx="213">
                  <c:v>4.202337767029424</c:v>
                </c:pt>
                <c:pt idx="214">
                  <c:v>4.2358003442340797</c:v>
                </c:pt>
                <c:pt idx="215">
                  <c:v>4.394366197183099</c:v>
                </c:pt>
                <c:pt idx="216">
                  <c:v>4.3960396039603964</c:v>
                </c:pt>
                <c:pt idx="217">
                  <c:v>4.2210481825866442</c:v>
                </c:pt>
                <c:pt idx="218">
                  <c:v>4.2890453145622525</c:v>
                </c:pt>
                <c:pt idx="219">
                  <c:v>4.0577507598784193</c:v>
                </c:pt>
                <c:pt idx="220">
                  <c:v>4.1648762260625878</c:v>
                </c:pt>
                <c:pt idx="221">
                  <c:v>4.1659346022449979</c:v>
                </c:pt>
                <c:pt idx="222">
                  <c:v>1.6729604560028501</c:v>
                </c:pt>
                <c:pt idx="223">
                  <c:v>1.6585664335664336</c:v>
                </c:pt>
                <c:pt idx="224">
                  <c:v>1.4511913912375096</c:v>
                </c:pt>
                <c:pt idx="225">
                  <c:v>1.5852743473503204</c:v>
                </c:pt>
                <c:pt idx="226">
                  <c:v>1.623070803500398</c:v>
                </c:pt>
                <c:pt idx="227">
                  <c:v>1.5895569620253163</c:v>
                </c:pt>
                <c:pt idx="228">
                  <c:v>1.6031816830211123</c:v>
                </c:pt>
                <c:pt idx="229">
                  <c:v>1.7068408690546095</c:v>
                </c:pt>
                <c:pt idx="230">
                  <c:v>1.7238613577771411</c:v>
                </c:pt>
                <c:pt idx="231">
                  <c:v>1.7154438032426489</c:v>
                </c:pt>
                <c:pt idx="232">
                  <c:v>1.5043234400560879</c:v>
                </c:pt>
                <c:pt idx="233">
                  <c:v>1.3431559891380871</c:v>
                </c:pt>
                <c:pt idx="234">
                  <c:v>1.2418001525553013</c:v>
                </c:pt>
                <c:pt idx="235">
                  <c:v>1.2912728735169916</c:v>
                </c:pt>
                <c:pt idx="236">
                  <c:v>1.3990420436402342</c:v>
                </c:pt>
                <c:pt idx="237">
                  <c:v>1.250862399386738</c:v>
                </c:pt>
                <c:pt idx="238">
                  <c:v>1.1597370291400142</c:v>
                </c:pt>
                <c:pt idx="239">
                  <c:v>1.1897004253778622</c:v>
                </c:pt>
                <c:pt idx="240">
                  <c:v>1.2958304446865405</c:v>
                </c:pt>
                <c:pt idx="241">
                  <c:v>1.1980735060319836</c:v>
                </c:pt>
                <c:pt idx="242">
                  <c:v>1.2628172372679272</c:v>
                </c:pt>
                <c:pt idx="243">
                  <c:v>1.2414621331531936</c:v>
                </c:pt>
                <c:pt idx="244">
                  <c:v>1.2157661771938453</c:v>
                </c:pt>
                <c:pt idx="245">
                  <c:v>1.2627737226277373</c:v>
                </c:pt>
                <c:pt idx="246">
                  <c:v>1.3413026949395961</c:v>
                </c:pt>
                <c:pt idx="247">
                  <c:v>1.3134131314909345</c:v>
                </c:pt>
                <c:pt idx="248">
                  <c:v>1.9249062944293653</c:v>
                </c:pt>
                <c:pt idx="249">
                  <c:v>1.8583323560455025</c:v>
                </c:pt>
                <c:pt idx="250">
                  <c:v>1.9602846648301193</c:v>
                </c:pt>
                <c:pt idx="251">
                  <c:v>1.9781485468245423</c:v>
                </c:pt>
                <c:pt idx="252">
                  <c:v>1.8703091137219117</c:v>
                </c:pt>
                <c:pt idx="253">
                  <c:v>1.7132083602671837</c:v>
                </c:pt>
                <c:pt idx="254">
                  <c:v>1.7790556231339159</c:v>
                </c:pt>
                <c:pt idx="255">
                  <c:v>1.6544416383002087</c:v>
                </c:pt>
                <c:pt idx="256">
                  <c:v>1.532003883785197</c:v>
                </c:pt>
                <c:pt idx="257">
                  <c:v>1.4906733885487935</c:v>
                </c:pt>
                <c:pt idx="258">
                  <c:v>1.7197548666186013</c:v>
                </c:pt>
                <c:pt idx="259">
                  <c:v>1.8954069072237463</c:v>
                </c:pt>
                <c:pt idx="260">
                  <c:v>1.8479420480737569</c:v>
                </c:pt>
                <c:pt idx="261">
                  <c:v>3.644683323649041</c:v>
                </c:pt>
                <c:pt idx="262">
                  <c:v>3.262925435177968</c:v>
                </c:pt>
                <c:pt idx="263">
                  <c:v>3.5772068176036629</c:v>
                </c:pt>
                <c:pt idx="264">
                  <c:v>3.2524028416213957</c:v>
                </c:pt>
                <c:pt idx="265">
                  <c:v>2.9193548387096775</c:v>
                </c:pt>
                <c:pt idx="266">
                  <c:v>2.8374137931034484</c:v>
                </c:pt>
                <c:pt idx="267">
                  <c:v>3.1496828752642707</c:v>
                </c:pt>
                <c:pt idx="268">
                  <c:v>3.0149647887323945</c:v>
                </c:pt>
                <c:pt idx="269">
                  <c:v>2.6098859315589351</c:v>
                </c:pt>
                <c:pt idx="270">
                  <c:v>2.6214075165806929</c:v>
                </c:pt>
                <c:pt idx="271">
                  <c:v>2.4519784506780606</c:v>
                </c:pt>
                <c:pt idx="272">
                  <c:v>2.1980804236306475</c:v>
                </c:pt>
                <c:pt idx="273">
                  <c:v>1.9319857962305382</c:v>
                </c:pt>
                <c:pt idx="274">
                  <c:v>1.6030430339502666</c:v>
                </c:pt>
                <c:pt idx="275">
                  <c:v>1.6467186024551466</c:v>
                </c:pt>
                <c:pt idx="276">
                  <c:v>1.7856975381008209</c:v>
                </c:pt>
                <c:pt idx="277">
                  <c:v>1.7503578244274809</c:v>
                </c:pt>
                <c:pt idx="278">
                  <c:v>1.6975843208751138</c:v>
                </c:pt>
                <c:pt idx="279">
                  <c:v>1.3792910447761193</c:v>
                </c:pt>
                <c:pt idx="280">
                  <c:v>1.6839944003733087</c:v>
                </c:pt>
                <c:pt idx="281">
                  <c:v>1.4947681837515951</c:v>
                </c:pt>
                <c:pt idx="282">
                  <c:v>1.4814469671297865</c:v>
                </c:pt>
                <c:pt idx="283">
                  <c:v>1.3464642018779343</c:v>
                </c:pt>
                <c:pt idx="284">
                  <c:v>1.4442129822514791</c:v>
                </c:pt>
                <c:pt idx="285">
                  <c:v>1.3662716086661131</c:v>
                </c:pt>
                <c:pt idx="286">
                  <c:v>1.4034090909090908</c:v>
                </c:pt>
                <c:pt idx="287">
                  <c:v>1.4293162958067123</c:v>
                </c:pt>
                <c:pt idx="288">
                  <c:v>1.5481145360663433</c:v>
                </c:pt>
                <c:pt idx="289">
                  <c:v>1.5143309699803889</c:v>
                </c:pt>
                <c:pt idx="290">
                  <c:v>1.4713876967095851</c:v>
                </c:pt>
                <c:pt idx="291">
                  <c:v>1.6376501563271351</c:v>
                </c:pt>
                <c:pt idx="292">
                  <c:v>1.7907757554338224</c:v>
                </c:pt>
                <c:pt idx="293">
                  <c:v>1.6426074941071285</c:v>
                </c:pt>
                <c:pt idx="294">
                  <c:v>1.4917078204466721</c:v>
                </c:pt>
                <c:pt idx="295">
                  <c:v>1.5411948457633737</c:v>
                </c:pt>
                <c:pt idx="296">
                  <c:v>1.37658205472672</c:v>
                </c:pt>
                <c:pt idx="297">
                  <c:v>1.3369205298013245</c:v>
                </c:pt>
                <c:pt idx="298">
                  <c:v>1.2189887926642893</c:v>
                </c:pt>
                <c:pt idx="299">
                  <c:v>1.1135620429276414</c:v>
                </c:pt>
                <c:pt idx="300">
                  <c:v>1.1925711275026343</c:v>
                </c:pt>
                <c:pt idx="301">
                  <c:v>1.3266446159500183</c:v>
                </c:pt>
                <c:pt idx="302">
                  <c:v>1.2941469312282201</c:v>
                </c:pt>
                <c:pt idx="303">
                  <c:v>1.3578517632153164</c:v>
                </c:pt>
                <c:pt idx="304">
                  <c:v>1.3016389091632936</c:v>
                </c:pt>
                <c:pt idx="305">
                  <c:v>1.3829743164871582</c:v>
                </c:pt>
                <c:pt idx="306">
                  <c:v>1.4507671781187457</c:v>
                </c:pt>
                <c:pt idx="307">
                  <c:v>1.5748732703110015</c:v>
                </c:pt>
                <c:pt idx="308">
                  <c:v>1.5637615930169122</c:v>
                </c:pt>
                <c:pt idx="309">
                  <c:v>1.514018691588785</c:v>
                </c:pt>
                <c:pt idx="310">
                  <c:v>1.5057770653843583</c:v>
                </c:pt>
                <c:pt idx="311">
                  <c:v>1.3635541078537821</c:v>
                </c:pt>
                <c:pt idx="312">
                  <c:v>1.3474343063724168</c:v>
                </c:pt>
                <c:pt idx="313">
                  <c:v>1.3754292450412589</c:v>
                </c:pt>
                <c:pt idx="314">
                  <c:v>1.4296270718232045</c:v>
                </c:pt>
                <c:pt idx="315">
                  <c:v>1.3605567226890756</c:v>
                </c:pt>
                <c:pt idx="316">
                  <c:v>1.5028042829048001</c:v>
                </c:pt>
                <c:pt idx="317">
                  <c:v>1.5312546179991133</c:v>
                </c:pt>
                <c:pt idx="318">
                  <c:v>1.479227706408234</c:v>
                </c:pt>
                <c:pt idx="319">
                  <c:v>1.4086312604506728</c:v>
                </c:pt>
                <c:pt idx="320">
                  <c:v>1.4330266264962137</c:v>
                </c:pt>
                <c:pt idx="321">
                  <c:v>1.4602862985685072</c:v>
                </c:pt>
                <c:pt idx="322">
                  <c:v>1.4393156300124754</c:v>
                </c:pt>
                <c:pt idx="323">
                  <c:v>1.4547662416514875</c:v>
                </c:pt>
                <c:pt idx="324">
                  <c:v>1.3867900500891417</c:v>
                </c:pt>
                <c:pt idx="325">
                  <c:v>1.325456227398873</c:v>
                </c:pt>
                <c:pt idx="326">
                  <c:v>1.2921140644252771</c:v>
                </c:pt>
                <c:pt idx="327">
                  <c:v>1.1184155779312641</c:v>
                </c:pt>
                <c:pt idx="328">
                  <c:v>0.86629881154499144</c:v>
                </c:pt>
                <c:pt idx="329">
                  <c:v>0.8885595313713035</c:v>
                </c:pt>
                <c:pt idx="330">
                  <c:v>0.84403179480328638</c:v>
                </c:pt>
                <c:pt idx="331">
                  <c:v>0.8758104738154614</c:v>
                </c:pt>
                <c:pt idx="332">
                  <c:v>0.92342672729939856</c:v>
                </c:pt>
                <c:pt idx="333">
                  <c:v>0.99408406136066596</c:v>
                </c:pt>
                <c:pt idx="334">
                  <c:v>1.0761487365609805</c:v>
                </c:pt>
                <c:pt idx="335">
                  <c:v>1.2273533323481602</c:v>
                </c:pt>
                <c:pt idx="336">
                  <c:v>1.3600585461050578</c:v>
                </c:pt>
                <c:pt idx="337">
                  <c:v>1.3894230769230769</c:v>
                </c:pt>
                <c:pt idx="338">
                  <c:v>1.3297339322736696</c:v>
                </c:pt>
                <c:pt idx="339">
                  <c:v>1.2611830105098585</c:v>
                </c:pt>
                <c:pt idx="340">
                  <c:v>1.3974788434414667</c:v>
                </c:pt>
                <c:pt idx="341">
                  <c:v>1.3968326203695276</c:v>
                </c:pt>
                <c:pt idx="342">
                  <c:v>1.4012830938827143</c:v>
                </c:pt>
                <c:pt idx="343">
                  <c:v>1.3349518558143363</c:v>
                </c:pt>
                <c:pt idx="344">
                  <c:v>1.3617335631617828</c:v>
                </c:pt>
                <c:pt idx="345">
                  <c:v>1.3609082248332802</c:v>
                </c:pt>
                <c:pt idx="346">
                  <c:v>1.3222721224218232</c:v>
                </c:pt>
                <c:pt idx="347">
                  <c:v>1.3550792970424346</c:v>
                </c:pt>
                <c:pt idx="348">
                  <c:v>1.447860962566845</c:v>
                </c:pt>
                <c:pt idx="349">
                  <c:v>1.3168516649848636</c:v>
                </c:pt>
                <c:pt idx="350">
                  <c:v>1.4701640107014076</c:v>
                </c:pt>
                <c:pt idx="351">
                  <c:v>1.3907677116761292</c:v>
                </c:pt>
                <c:pt idx="352">
                  <c:v>1.6100969123281499</c:v>
                </c:pt>
                <c:pt idx="353">
                  <c:v>1.6264642601004065</c:v>
                </c:pt>
                <c:pt idx="354">
                  <c:v>1.4562884234656663</c:v>
                </c:pt>
                <c:pt idx="355">
                  <c:v>1.3862187113353002</c:v>
                </c:pt>
                <c:pt idx="356">
                  <c:v>1.2767486149584488</c:v>
                </c:pt>
                <c:pt idx="357">
                  <c:v>1.1803712003677527</c:v>
                </c:pt>
                <c:pt idx="358">
                  <c:v>1.2598051461403947</c:v>
                </c:pt>
                <c:pt idx="359">
                  <c:v>1.3102756892230576</c:v>
                </c:pt>
                <c:pt idx="360">
                  <c:v>1.4804535336672231</c:v>
                </c:pt>
                <c:pt idx="361">
                  <c:v>1.4642347060223757</c:v>
                </c:pt>
                <c:pt idx="362">
                  <c:v>1.3801633605600934</c:v>
                </c:pt>
                <c:pt idx="363">
                  <c:v>1.3365249060150377</c:v>
                </c:pt>
                <c:pt idx="364">
                  <c:v>1.3355667534193478</c:v>
                </c:pt>
                <c:pt idx="365">
                  <c:v>1.4134434223650671</c:v>
                </c:pt>
                <c:pt idx="366">
                  <c:v>1.0406637231163653</c:v>
                </c:pt>
                <c:pt idx="367">
                  <c:v>0.99959180896659638</c:v>
                </c:pt>
                <c:pt idx="368">
                  <c:v>1.1371335041275263</c:v>
                </c:pt>
                <c:pt idx="369">
                  <c:v>1.090719709696929</c:v>
                </c:pt>
                <c:pt idx="370">
                  <c:v>1.0588576212248053</c:v>
                </c:pt>
                <c:pt idx="371">
                  <c:v>1.1112692088787708</c:v>
                </c:pt>
                <c:pt idx="372">
                  <c:v>1.1564462361423367</c:v>
                </c:pt>
                <c:pt idx="373">
                  <c:v>1.0410695819175655</c:v>
                </c:pt>
                <c:pt idx="374">
                  <c:v>1.173848439821694</c:v>
                </c:pt>
                <c:pt idx="375">
                  <c:v>1.2532565603171608</c:v>
                </c:pt>
                <c:pt idx="376">
                  <c:v>1.6003789767627408</c:v>
                </c:pt>
                <c:pt idx="377">
                  <c:v>1.5717544381632451</c:v>
                </c:pt>
                <c:pt idx="378">
                  <c:v>1.4848772162700294</c:v>
                </c:pt>
                <c:pt idx="379">
                  <c:v>1.4015773378400129</c:v>
                </c:pt>
                <c:pt idx="380">
                  <c:v>1.4786182910441863</c:v>
                </c:pt>
                <c:pt idx="381">
                  <c:v>1.5186224092254947</c:v>
                </c:pt>
                <c:pt idx="382">
                  <c:v>1.4910249958060731</c:v>
                </c:pt>
                <c:pt idx="383">
                  <c:v>1.4461288112367248</c:v>
                </c:pt>
                <c:pt idx="384">
                  <c:v>1.5870087523597047</c:v>
                </c:pt>
                <c:pt idx="385">
                  <c:v>1.6127663336575015</c:v>
                </c:pt>
                <c:pt idx="386">
                  <c:v>1.4777540633721886</c:v>
                </c:pt>
                <c:pt idx="387">
                  <c:v>1.1982291166174754</c:v>
                </c:pt>
                <c:pt idx="388">
                  <c:v>1.2088480321746624</c:v>
                </c:pt>
                <c:pt idx="389">
                  <c:v>1.0464407833385141</c:v>
                </c:pt>
                <c:pt idx="390">
                  <c:v>1.0683803657846773</c:v>
                </c:pt>
                <c:pt idx="391">
                  <c:v>1.1301794453507341</c:v>
                </c:pt>
                <c:pt idx="392">
                  <c:v>1.198583009741808</c:v>
                </c:pt>
                <c:pt idx="393">
                  <c:v>1.1992553686589988</c:v>
                </c:pt>
                <c:pt idx="394">
                  <c:v>1.1948547257471744</c:v>
                </c:pt>
                <c:pt idx="395">
                  <c:v>1.1737605720965414</c:v>
                </c:pt>
                <c:pt idx="396">
                  <c:v>1.140622875017</c:v>
                </c:pt>
                <c:pt idx="397">
                  <c:v>1.2032478125463444</c:v>
                </c:pt>
                <c:pt idx="398">
                  <c:v>1.2611142374788971</c:v>
                </c:pt>
                <c:pt idx="399">
                  <c:v>1.2986486486486488</c:v>
                </c:pt>
                <c:pt idx="400">
                  <c:v>1.2415730337078652</c:v>
                </c:pt>
                <c:pt idx="401">
                  <c:v>1.1590317748166838</c:v>
                </c:pt>
                <c:pt idx="402">
                  <c:v>1.1464902551101253</c:v>
                </c:pt>
                <c:pt idx="403">
                  <c:v>1.2060215404699739</c:v>
                </c:pt>
                <c:pt idx="404">
                  <c:v>1.3055530953857053</c:v>
                </c:pt>
                <c:pt idx="405">
                  <c:v>1.3561053322087904</c:v>
                </c:pt>
                <c:pt idx="406">
                  <c:v>1.3766258246936851</c:v>
                </c:pt>
              </c:numCache>
            </c:numRef>
          </c:val>
          <c:smooth val="0"/>
          <c:extLst>
            <c:ext xmlns:c16="http://schemas.microsoft.com/office/drawing/2014/chart" uri="{C3380CC4-5D6E-409C-BE32-E72D297353CC}">
              <c16:uniqueId val="{00000002-3F2D-421E-8CA5-F638C846E750}"/>
            </c:ext>
          </c:extLst>
        </c:ser>
        <c:dLbls>
          <c:showLegendKey val="0"/>
          <c:showVal val="0"/>
          <c:showCatName val="0"/>
          <c:showSerName val="0"/>
          <c:showPercent val="0"/>
          <c:showBubbleSize val="0"/>
        </c:dLbls>
        <c:marker val="1"/>
        <c:smooth val="0"/>
        <c:axId val="601849856"/>
        <c:axId val="603337472"/>
      </c:lineChart>
      <c:dateAx>
        <c:axId val="601849856"/>
        <c:scaling>
          <c:orientation val="minMax"/>
        </c:scaling>
        <c:delete val="0"/>
        <c:axPos val="b"/>
        <c:numFmt formatCode="m/d/yyyy" sourceLinked="1"/>
        <c:majorTickMark val="out"/>
        <c:minorTickMark val="none"/>
        <c:tickLblPos val="nextTo"/>
        <c:txPr>
          <a:bodyPr/>
          <a:lstStyle/>
          <a:p>
            <a:pPr>
              <a:defRPr sz="800"/>
            </a:pPr>
            <a:endParaRPr lang="es-AR"/>
          </a:p>
        </c:txPr>
        <c:crossAx val="603337472"/>
        <c:crosses val="autoZero"/>
        <c:auto val="1"/>
        <c:lblOffset val="100"/>
        <c:baseTimeUnit val="days"/>
      </c:dateAx>
      <c:valAx>
        <c:axId val="603337472"/>
        <c:scaling>
          <c:orientation val="minMax"/>
        </c:scaling>
        <c:delete val="0"/>
        <c:axPos val="l"/>
        <c:majorGridlines/>
        <c:numFmt formatCode="General" sourceLinked="1"/>
        <c:majorTickMark val="out"/>
        <c:minorTickMark val="none"/>
        <c:tickLblPos val="nextTo"/>
        <c:crossAx val="60184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VALO/BBAR</a:t>
            </a:r>
          </a:p>
        </c:rich>
      </c:tx>
      <c:overlay val="1"/>
    </c:title>
    <c:autoTitleDeleted val="0"/>
    <c:plotArea>
      <c:layout>
        <c:manualLayout>
          <c:layoutTarget val="inner"/>
          <c:xMode val="edge"/>
          <c:yMode val="edge"/>
          <c:x val="0.12529133858267716"/>
          <c:y val="0.14862277631962673"/>
          <c:w val="0.82027515310586174"/>
          <c:h val="0.59389581510644507"/>
        </c:manualLayout>
      </c:layout>
      <c:lineChart>
        <c:grouping val="standard"/>
        <c:varyColors val="0"/>
        <c:ser>
          <c:idx val="0"/>
          <c:order val="0"/>
          <c:tx>
            <c:v>FRAN/GGAL</c:v>
          </c:tx>
          <c:spPr>
            <a:ln w="12700"/>
          </c:spPr>
          <c:marker>
            <c:symbol val="picture"/>
            <c:spPr>
              <a:ln w="9525">
                <a:noFill/>
              </a:ln>
            </c:spPr>
          </c:marker>
          <c:trendline>
            <c:spPr>
              <a:ln>
                <a:solidFill>
                  <a:srgbClr val="FF0000"/>
                </a:solidFill>
              </a:ln>
            </c:spPr>
            <c:trendlineType val="movingAvg"/>
            <c:period val="52"/>
            <c:dispRSqr val="0"/>
            <c:dispEq val="0"/>
          </c:trendline>
          <c:trendline>
            <c:trendlineType val="linear"/>
            <c:dispRSqr val="0"/>
            <c:dispEq val="0"/>
          </c:trendline>
          <c:cat>
            <c:numRef>
              <c:f>PBV!$A$900:$A$10735</c:f>
              <c:numCache>
                <c:formatCode>m/d/yyyy</c:formatCode>
                <c:ptCount val="9836"/>
                <c:pt idx="0">
                  <c:v>43462</c:v>
                </c:pt>
                <c:pt idx="1">
                  <c:v>43469</c:v>
                </c:pt>
                <c:pt idx="2">
                  <c:v>43476</c:v>
                </c:pt>
                <c:pt idx="3">
                  <c:v>43483</c:v>
                </c:pt>
                <c:pt idx="4">
                  <c:v>43490</c:v>
                </c:pt>
                <c:pt idx="5">
                  <c:v>43497</c:v>
                </c:pt>
                <c:pt idx="6">
                  <c:v>43504</c:v>
                </c:pt>
                <c:pt idx="7">
                  <c:v>43511</c:v>
                </c:pt>
                <c:pt idx="8">
                  <c:v>43518</c:v>
                </c:pt>
                <c:pt idx="9">
                  <c:v>43525</c:v>
                </c:pt>
                <c:pt idx="10">
                  <c:v>43532</c:v>
                </c:pt>
                <c:pt idx="11">
                  <c:v>43539</c:v>
                </c:pt>
                <c:pt idx="12">
                  <c:v>43546</c:v>
                </c:pt>
                <c:pt idx="13">
                  <c:v>43553</c:v>
                </c:pt>
                <c:pt idx="14">
                  <c:v>43560</c:v>
                </c:pt>
                <c:pt idx="15">
                  <c:v>43567</c:v>
                </c:pt>
                <c:pt idx="16">
                  <c:v>43574</c:v>
                </c:pt>
                <c:pt idx="17">
                  <c:v>43581</c:v>
                </c:pt>
                <c:pt idx="18">
                  <c:v>43588</c:v>
                </c:pt>
                <c:pt idx="19">
                  <c:v>43595</c:v>
                </c:pt>
                <c:pt idx="20">
                  <c:v>43602</c:v>
                </c:pt>
                <c:pt idx="21">
                  <c:v>43609</c:v>
                </c:pt>
                <c:pt idx="22">
                  <c:v>43616</c:v>
                </c:pt>
                <c:pt idx="23">
                  <c:v>43623</c:v>
                </c:pt>
                <c:pt idx="24">
                  <c:v>43630</c:v>
                </c:pt>
                <c:pt idx="25">
                  <c:v>43637</c:v>
                </c:pt>
                <c:pt idx="26">
                  <c:v>43644</c:v>
                </c:pt>
                <c:pt idx="27">
                  <c:v>43651</c:v>
                </c:pt>
                <c:pt idx="28">
                  <c:v>43658</c:v>
                </c:pt>
                <c:pt idx="29">
                  <c:v>43665</c:v>
                </c:pt>
                <c:pt idx="30">
                  <c:v>43672</c:v>
                </c:pt>
                <c:pt idx="31">
                  <c:v>43679</c:v>
                </c:pt>
                <c:pt idx="32">
                  <c:v>43686</c:v>
                </c:pt>
                <c:pt idx="33">
                  <c:v>43693</c:v>
                </c:pt>
                <c:pt idx="34">
                  <c:v>43700</c:v>
                </c:pt>
                <c:pt idx="35">
                  <c:v>43707</c:v>
                </c:pt>
                <c:pt idx="36">
                  <c:v>43714</c:v>
                </c:pt>
                <c:pt idx="37">
                  <c:v>43721</c:v>
                </c:pt>
                <c:pt idx="38">
                  <c:v>43728</c:v>
                </c:pt>
                <c:pt idx="39">
                  <c:v>43735</c:v>
                </c:pt>
                <c:pt idx="40">
                  <c:v>43742</c:v>
                </c:pt>
                <c:pt idx="41">
                  <c:v>43749</c:v>
                </c:pt>
                <c:pt idx="42">
                  <c:v>43756</c:v>
                </c:pt>
                <c:pt idx="43">
                  <c:v>43763</c:v>
                </c:pt>
                <c:pt idx="44">
                  <c:v>43770</c:v>
                </c:pt>
                <c:pt idx="45">
                  <c:v>43777</c:v>
                </c:pt>
                <c:pt idx="46">
                  <c:v>43784</c:v>
                </c:pt>
                <c:pt idx="47">
                  <c:v>43791</c:v>
                </c:pt>
                <c:pt idx="48">
                  <c:v>43798</c:v>
                </c:pt>
                <c:pt idx="49">
                  <c:v>43805</c:v>
                </c:pt>
                <c:pt idx="50">
                  <c:v>43812</c:v>
                </c:pt>
                <c:pt idx="51">
                  <c:v>43819</c:v>
                </c:pt>
                <c:pt idx="52">
                  <c:v>43826</c:v>
                </c:pt>
                <c:pt idx="53">
                  <c:v>43833</c:v>
                </c:pt>
                <c:pt idx="54">
                  <c:v>43840</c:v>
                </c:pt>
                <c:pt idx="55">
                  <c:v>43847</c:v>
                </c:pt>
                <c:pt idx="56">
                  <c:v>43854</c:v>
                </c:pt>
                <c:pt idx="57">
                  <c:v>43861</c:v>
                </c:pt>
                <c:pt idx="58">
                  <c:v>43868</c:v>
                </c:pt>
                <c:pt idx="59">
                  <c:v>43875</c:v>
                </c:pt>
                <c:pt idx="60">
                  <c:v>43882</c:v>
                </c:pt>
                <c:pt idx="61">
                  <c:v>43889</c:v>
                </c:pt>
                <c:pt idx="62">
                  <c:v>43896</c:v>
                </c:pt>
                <c:pt idx="63">
                  <c:v>43903</c:v>
                </c:pt>
                <c:pt idx="64">
                  <c:v>43910</c:v>
                </c:pt>
                <c:pt idx="65">
                  <c:v>43917</c:v>
                </c:pt>
                <c:pt idx="66">
                  <c:v>43924</c:v>
                </c:pt>
                <c:pt idx="67">
                  <c:v>43931</c:v>
                </c:pt>
                <c:pt idx="68">
                  <c:v>43938</c:v>
                </c:pt>
                <c:pt idx="69">
                  <c:v>43945</c:v>
                </c:pt>
                <c:pt idx="70">
                  <c:v>43952</c:v>
                </c:pt>
                <c:pt idx="71">
                  <c:v>43959</c:v>
                </c:pt>
                <c:pt idx="72">
                  <c:v>43966</c:v>
                </c:pt>
                <c:pt idx="73">
                  <c:v>43973</c:v>
                </c:pt>
                <c:pt idx="74">
                  <c:v>43980</c:v>
                </c:pt>
                <c:pt idx="75">
                  <c:v>43987</c:v>
                </c:pt>
                <c:pt idx="76">
                  <c:v>43994</c:v>
                </c:pt>
                <c:pt idx="77">
                  <c:v>44001</c:v>
                </c:pt>
                <c:pt idx="78">
                  <c:v>44008</c:v>
                </c:pt>
                <c:pt idx="79">
                  <c:v>44015</c:v>
                </c:pt>
                <c:pt idx="80">
                  <c:v>44022</c:v>
                </c:pt>
                <c:pt idx="81">
                  <c:v>44029</c:v>
                </c:pt>
                <c:pt idx="82">
                  <c:v>44036</c:v>
                </c:pt>
                <c:pt idx="83">
                  <c:v>44043</c:v>
                </c:pt>
                <c:pt idx="84">
                  <c:v>44050</c:v>
                </c:pt>
                <c:pt idx="85">
                  <c:v>44057</c:v>
                </c:pt>
                <c:pt idx="86">
                  <c:v>44064</c:v>
                </c:pt>
                <c:pt idx="87">
                  <c:v>44071</c:v>
                </c:pt>
                <c:pt idx="88">
                  <c:v>44078</c:v>
                </c:pt>
                <c:pt idx="89">
                  <c:v>44085</c:v>
                </c:pt>
                <c:pt idx="90">
                  <c:v>44092</c:v>
                </c:pt>
                <c:pt idx="91">
                  <c:v>44099</c:v>
                </c:pt>
                <c:pt idx="92">
                  <c:v>44106</c:v>
                </c:pt>
                <c:pt idx="93">
                  <c:v>44113</c:v>
                </c:pt>
                <c:pt idx="94">
                  <c:v>44120</c:v>
                </c:pt>
                <c:pt idx="95">
                  <c:v>44127</c:v>
                </c:pt>
                <c:pt idx="96">
                  <c:v>44134</c:v>
                </c:pt>
                <c:pt idx="97">
                  <c:v>44141</c:v>
                </c:pt>
                <c:pt idx="98">
                  <c:v>44148</c:v>
                </c:pt>
                <c:pt idx="99">
                  <c:v>44155</c:v>
                </c:pt>
                <c:pt idx="100">
                  <c:v>44162</c:v>
                </c:pt>
                <c:pt idx="101">
                  <c:v>44169</c:v>
                </c:pt>
                <c:pt idx="102">
                  <c:v>44176</c:v>
                </c:pt>
                <c:pt idx="103">
                  <c:v>44183</c:v>
                </c:pt>
                <c:pt idx="104">
                  <c:v>44190</c:v>
                </c:pt>
                <c:pt idx="105">
                  <c:v>44197</c:v>
                </c:pt>
                <c:pt idx="106">
                  <c:v>44204</c:v>
                </c:pt>
                <c:pt idx="107">
                  <c:v>44211</c:v>
                </c:pt>
                <c:pt idx="108">
                  <c:v>44218</c:v>
                </c:pt>
                <c:pt idx="109">
                  <c:v>44225</c:v>
                </c:pt>
                <c:pt idx="110">
                  <c:v>44232</c:v>
                </c:pt>
                <c:pt idx="111">
                  <c:v>44239</c:v>
                </c:pt>
                <c:pt idx="112">
                  <c:v>44246</c:v>
                </c:pt>
                <c:pt idx="113">
                  <c:v>44253</c:v>
                </c:pt>
                <c:pt idx="114">
                  <c:v>44260</c:v>
                </c:pt>
                <c:pt idx="115">
                  <c:v>44267</c:v>
                </c:pt>
                <c:pt idx="116">
                  <c:v>44274</c:v>
                </c:pt>
                <c:pt idx="117">
                  <c:v>44281</c:v>
                </c:pt>
                <c:pt idx="118">
                  <c:v>44288</c:v>
                </c:pt>
                <c:pt idx="119">
                  <c:v>44295</c:v>
                </c:pt>
                <c:pt idx="120">
                  <c:v>44302</c:v>
                </c:pt>
                <c:pt idx="121">
                  <c:v>44309</c:v>
                </c:pt>
                <c:pt idx="122">
                  <c:v>44316</c:v>
                </c:pt>
                <c:pt idx="123">
                  <c:v>44323</c:v>
                </c:pt>
                <c:pt idx="124">
                  <c:v>44330</c:v>
                </c:pt>
                <c:pt idx="125">
                  <c:v>44337</c:v>
                </c:pt>
                <c:pt idx="126">
                  <c:v>44344</c:v>
                </c:pt>
                <c:pt idx="127">
                  <c:v>44351</c:v>
                </c:pt>
                <c:pt idx="128">
                  <c:v>44358</c:v>
                </c:pt>
                <c:pt idx="129">
                  <c:v>44365</c:v>
                </c:pt>
                <c:pt idx="130">
                  <c:v>44372</c:v>
                </c:pt>
                <c:pt idx="131">
                  <c:v>44379</c:v>
                </c:pt>
                <c:pt idx="132">
                  <c:v>44386</c:v>
                </c:pt>
                <c:pt idx="133">
                  <c:v>44393</c:v>
                </c:pt>
                <c:pt idx="134">
                  <c:v>44400</c:v>
                </c:pt>
                <c:pt idx="135">
                  <c:v>44407</c:v>
                </c:pt>
                <c:pt idx="136">
                  <c:v>44414</c:v>
                </c:pt>
                <c:pt idx="137">
                  <c:v>44421</c:v>
                </c:pt>
                <c:pt idx="138">
                  <c:v>44428</c:v>
                </c:pt>
                <c:pt idx="139">
                  <c:v>44435</c:v>
                </c:pt>
                <c:pt idx="140">
                  <c:v>44442</c:v>
                </c:pt>
                <c:pt idx="141">
                  <c:v>44449</c:v>
                </c:pt>
                <c:pt idx="142">
                  <c:v>44456</c:v>
                </c:pt>
                <c:pt idx="143">
                  <c:v>44463</c:v>
                </c:pt>
                <c:pt idx="144">
                  <c:v>44470</c:v>
                </c:pt>
                <c:pt idx="145">
                  <c:v>44477</c:v>
                </c:pt>
                <c:pt idx="146">
                  <c:v>44484</c:v>
                </c:pt>
                <c:pt idx="147">
                  <c:v>44491</c:v>
                </c:pt>
                <c:pt idx="148">
                  <c:v>44498</c:v>
                </c:pt>
                <c:pt idx="149">
                  <c:v>44505</c:v>
                </c:pt>
                <c:pt idx="150">
                  <c:v>44512</c:v>
                </c:pt>
                <c:pt idx="151">
                  <c:v>44519</c:v>
                </c:pt>
                <c:pt idx="152">
                  <c:v>44526</c:v>
                </c:pt>
                <c:pt idx="153">
                  <c:v>44533</c:v>
                </c:pt>
                <c:pt idx="154">
                  <c:v>44540</c:v>
                </c:pt>
                <c:pt idx="155">
                  <c:v>44547</c:v>
                </c:pt>
                <c:pt idx="156">
                  <c:v>44554</c:v>
                </c:pt>
                <c:pt idx="157">
                  <c:v>44561</c:v>
                </c:pt>
                <c:pt idx="158">
                  <c:v>44568</c:v>
                </c:pt>
                <c:pt idx="159">
                  <c:v>44575</c:v>
                </c:pt>
                <c:pt idx="160">
                  <c:v>44582</c:v>
                </c:pt>
                <c:pt idx="161">
                  <c:v>44589</c:v>
                </c:pt>
                <c:pt idx="162">
                  <c:v>44596</c:v>
                </c:pt>
                <c:pt idx="163">
                  <c:v>44603</c:v>
                </c:pt>
                <c:pt idx="164">
                  <c:v>44610</c:v>
                </c:pt>
                <c:pt idx="165">
                  <c:v>44617</c:v>
                </c:pt>
                <c:pt idx="166">
                  <c:v>44624</c:v>
                </c:pt>
                <c:pt idx="167">
                  <c:v>44631</c:v>
                </c:pt>
                <c:pt idx="168">
                  <c:v>44638</c:v>
                </c:pt>
                <c:pt idx="169">
                  <c:v>44645</c:v>
                </c:pt>
                <c:pt idx="170">
                  <c:v>44652</c:v>
                </c:pt>
                <c:pt idx="171">
                  <c:v>44659</c:v>
                </c:pt>
                <c:pt idx="172">
                  <c:v>44666</c:v>
                </c:pt>
                <c:pt idx="173">
                  <c:v>44673</c:v>
                </c:pt>
                <c:pt idx="174">
                  <c:v>44680</c:v>
                </c:pt>
                <c:pt idx="175">
                  <c:v>44687</c:v>
                </c:pt>
                <c:pt idx="176">
                  <c:v>44694</c:v>
                </c:pt>
                <c:pt idx="177">
                  <c:v>44701</c:v>
                </c:pt>
                <c:pt idx="178">
                  <c:v>44708</c:v>
                </c:pt>
                <c:pt idx="179">
                  <c:v>44715</c:v>
                </c:pt>
                <c:pt idx="180">
                  <c:v>44722</c:v>
                </c:pt>
                <c:pt idx="181">
                  <c:v>44729</c:v>
                </c:pt>
                <c:pt idx="182">
                  <c:v>44736</c:v>
                </c:pt>
                <c:pt idx="183">
                  <c:v>44743</c:v>
                </c:pt>
                <c:pt idx="184">
                  <c:v>44750</c:v>
                </c:pt>
                <c:pt idx="185">
                  <c:v>44757</c:v>
                </c:pt>
                <c:pt idx="186">
                  <c:v>44764</c:v>
                </c:pt>
                <c:pt idx="187">
                  <c:v>44771</c:v>
                </c:pt>
                <c:pt idx="188">
                  <c:v>44778</c:v>
                </c:pt>
                <c:pt idx="189">
                  <c:v>44785</c:v>
                </c:pt>
                <c:pt idx="190">
                  <c:v>44792</c:v>
                </c:pt>
                <c:pt idx="191">
                  <c:v>44799</c:v>
                </c:pt>
                <c:pt idx="192">
                  <c:v>44806</c:v>
                </c:pt>
                <c:pt idx="193">
                  <c:v>44813</c:v>
                </c:pt>
                <c:pt idx="194">
                  <c:v>44820</c:v>
                </c:pt>
                <c:pt idx="195">
                  <c:v>44827</c:v>
                </c:pt>
                <c:pt idx="196">
                  <c:v>44834</c:v>
                </c:pt>
                <c:pt idx="197">
                  <c:v>44841</c:v>
                </c:pt>
                <c:pt idx="198">
                  <c:v>44848</c:v>
                </c:pt>
                <c:pt idx="199">
                  <c:v>44855</c:v>
                </c:pt>
                <c:pt idx="200">
                  <c:v>44862</c:v>
                </c:pt>
                <c:pt idx="201">
                  <c:v>44869</c:v>
                </c:pt>
                <c:pt idx="202">
                  <c:v>44876</c:v>
                </c:pt>
                <c:pt idx="203">
                  <c:v>44883</c:v>
                </c:pt>
                <c:pt idx="204">
                  <c:v>44890</c:v>
                </c:pt>
                <c:pt idx="205">
                  <c:v>44897</c:v>
                </c:pt>
                <c:pt idx="206">
                  <c:v>44904</c:v>
                </c:pt>
                <c:pt idx="207">
                  <c:v>44911</c:v>
                </c:pt>
                <c:pt idx="208">
                  <c:v>44918</c:v>
                </c:pt>
                <c:pt idx="209">
                  <c:v>44925</c:v>
                </c:pt>
                <c:pt idx="210">
                  <c:v>44932</c:v>
                </c:pt>
                <c:pt idx="211">
                  <c:v>44939</c:v>
                </c:pt>
                <c:pt idx="212">
                  <c:v>44946</c:v>
                </c:pt>
                <c:pt idx="213">
                  <c:v>44953</c:v>
                </c:pt>
                <c:pt idx="214">
                  <c:v>44960</c:v>
                </c:pt>
                <c:pt idx="215">
                  <c:v>44967</c:v>
                </c:pt>
                <c:pt idx="216">
                  <c:v>44974</c:v>
                </c:pt>
                <c:pt idx="217">
                  <c:v>44981</c:v>
                </c:pt>
                <c:pt idx="218">
                  <c:v>44988</c:v>
                </c:pt>
                <c:pt idx="219">
                  <c:v>44995</c:v>
                </c:pt>
                <c:pt idx="220">
                  <c:v>45002</c:v>
                </c:pt>
                <c:pt idx="221">
                  <c:v>45009</c:v>
                </c:pt>
                <c:pt idx="222">
                  <c:v>45016</c:v>
                </c:pt>
                <c:pt idx="223">
                  <c:v>45023</c:v>
                </c:pt>
                <c:pt idx="224">
                  <c:v>45030</c:v>
                </c:pt>
                <c:pt idx="225">
                  <c:v>45037</c:v>
                </c:pt>
                <c:pt idx="226">
                  <c:v>45044</c:v>
                </c:pt>
                <c:pt idx="227">
                  <c:v>45051</c:v>
                </c:pt>
                <c:pt idx="228">
                  <c:v>45058</c:v>
                </c:pt>
                <c:pt idx="229">
                  <c:v>45065</c:v>
                </c:pt>
                <c:pt idx="230">
                  <c:v>45072</c:v>
                </c:pt>
                <c:pt idx="231">
                  <c:v>45079</c:v>
                </c:pt>
                <c:pt idx="232">
                  <c:v>45086</c:v>
                </c:pt>
                <c:pt idx="233">
                  <c:v>45093</c:v>
                </c:pt>
                <c:pt idx="234">
                  <c:v>45100</c:v>
                </c:pt>
                <c:pt idx="235">
                  <c:v>45107</c:v>
                </c:pt>
                <c:pt idx="236">
                  <c:v>45114</c:v>
                </c:pt>
                <c:pt idx="237">
                  <c:v>45121</c:v>
                </c:pt>
                <c:pt idx="238">
                  <c:v>45128</c:v>
                </c:pt>
                <c:pt idx="239">
                  <c:v>45135</c:v>
                </c:pt>
                <c:pt idx="240">
                  <c:v>45142</c:v>
                </c:pt>
                <c:pt idx="241">
                  <c:v>45149</c:v>
                </c:pt>
                <c:pt idx="242">
                  <c:v>45156</c:v>
                </c:pt>
                <c:pt idx="243">
                  <c:v>45163</c:v>
                </c:pt>
                <c:pt idx="244">
                  <c:v>45170</c:v>
                </c:pt>
                <c:pt idx="245">
                  <c:v>45177</c:v>
                </c:pt>
                <c:pt idx="246">
                  <c:v>45184</c:v>
                </c:pt>
                <c:pt idx="247">
                  <c:v>45191</c:v>
                </c:pt>
                <c:pt idx="248">
                  <c:v>45198</c:v>
                </c:pt>
                <c:pt idx="249">
                  <c:v>45205</c:v>
                </c:pt>
                <c:pt idx="250">
                  <c:v>45212</c:v>
                </c:pt>
                <c:pt idx="251">
                  <c:v>45219</c:v>
                </c:pt>
                <c:pt idx="252">
                  <c:v>45226</c:v>
                </c:pt>
                <c:pt idx="253">
                  <c:v>45233</c:v>
                </c:pt>
                <c:pt idx="254">
                  <c:v>45240</c:v>
                </c:pt>
                <c:pt idx="255">
                  <c:v>45247</c:v>
                </c:pt>
                <c:pt idx="256">
                  <c:v>45254</c:v>
                </c:pt>
                <c:pt idx="257">
                  <c:v>45261</c:v>
                </c:pt>
                <c:pt idx="258">
                  <c:v>45268</c:v>
                </c:pt>
                <c:pt idx="259">
                  <c:v>45275</c:v>
                </c:pt>
                <c:pt idx="260">
                  <c:v>45282</c:v>
                </c:pt>
                <c:pt idx="261">
                  <c:v>45289</c:v>
                </c:pt>
                <c:pt idx="262">
                  <c:v>45296</c:v>
                </c:pt>
                <c:pt idx="263">
                  <c:v>45303</c:v>
                </c:pt>
                <c:pt idx="264">
                  <c:v>45310</c:v>
                </c:pt>
                <c:pt idx="265">
                  <c:v>45317</c:v>
                </c:pt>
                <c:pt idx="266">
                  <c:v>45324</c:v>
                </c:pt>
                <c:pt idx="267">
                  <c:v>45331</c:v>
                </c:pt>
                <c:pt idx="268">
                  <c:v>45338</c:v>
                </c:pt>
                <c:pt idx="269">
                  <c:v>45345</c:v>
                </c:pt>
                <c:pt idx="270">
                  <c:v>45352</c:v>
                </c:pt>
                <c:pt idx="271">
                  <c:v>45359</c:v>
                </c:pt>
                <c:pt idx="272">
                  <c:v>45366</c:v>
                </c:pt>
                <c:pt idx="273">
                  <c:v>45373</c:v>
                </c:pt>
                <c:pt idx="274">
                  <c:v>45380</c:v>
                </c:pt>
                <c:pt idx="275">
                  <c:v>45387</c:v>
                </c:pt>
                <c:pt idx="276">
                  <c:v>45394</c:v>
                </c:pt>
                <c:pt idx="277">
                  <c:v>45401</c:v>
                </c:pt>
                <c:pt idx="278">
                  <c:v>45408</c:v>
                </c:pt>
                <c:pt idx="279">
                  <c:v>45415</c:v>
                </c:pt>
                <c:pt idx="280">
                  <c:v>45422</c:v>
                </c:pt>
                <c:pt idx="281">
                  <c:v>45429</c:v>
                </c:pt>
                <c:pt idx="282">
                  <c:v>45436</c:v>
                </c:pt>
                <c:pt idx="283">
                  <c:v>45443</c:v>
                </c:pt>
                <c:pt idx="284">
                  <c:v>45450</c:v>
                </c:pt>
                <c:pt idx="285">
                  <c:v>45457</c:v>
                </c:pt>
                <c:pt idx="286">
                  <c:v>45464</c:v>
                </c:pt>
                <c:pt idx="287">
                  <c:v>45471</c:v>
                </c:pt>
                <c:pt idx="288">
                  <c:v>45478</c:v>
                </c:pt>
                <c:pt idx="289">
                  <c:v>45485</c:v>
                </c:pt>
                <c:pt idx="290">
                  <c:v>45492</c:v>
                </c:pt>
                <c:pt idx="291">
                  <c:v>45499</c:v>
                </c:pt>
                <c:pt idx="292">
                  <c:v>45506</c:v>
                </c:pt>
                <c:pt idx="293">
                  <c:v>45513</c:v>
                </c:pt>
                <c:pt idx="294">
                  <c:v>45520</c:v>
                </c:pt>
                <c:pt idx="295">
                  <c:v>45527</c:v>
                </c:pt>
                <c:pt idx="296">
                  <c:v>45534</c:v>
                </c:pt>
                <c:pt idx="297">
                  <c:v>45541</c:v>
                </c:pt>
                <c:pt idx="298">
                  <c:v>45548</c:v>
                </c:pt>
                <c:pt idx="299">
                  <c:v>45555</c:v>
                </c:pt>
                <c:pt idx="300">
                  <c:v>45562</c:v>
                </c:pt>
                <c:pt idx="301">
                  <c:v>45569</c:v>
                </c:pt>
                <c:pt idx="302">
                  <c:v>45576</c:v>
                </c:pt>
                <c:pt idx="303">
                  <c:v>45583</c:v>
                </c:pt>
                <c:pt idx="304">
                  <c:v>45590</c:v>
                </c:pt>
                <c:pt idx="305">
                  <c:v>45597</c:v>
                </c:pt>
                <c:pt idx="306">
                  <c:v>45604</c:v>
                </c:pt>
                <c:pt idx="307">
                  <c:v>45611</c:v>
                </c:pt>
                <c:pt idx="308">
                  <c:v>45618</c:v>
                </c:pt>
                <c:pt idx="309">
                  <c:v>45625</c:v>
                </c:pt>
                <c:pt idx="310">
                  <c:v>45632</c:v>
                </c:pt>
                <c:pt idx="311">
                  <c:v>45639</c:v>
                </c:pt>
                <c:pt idx="312">
                  <c:v>45646</c:v>
                </c:pt>
                <c:pt idx="313">
                  <c:v>45653</c:v>
                </c:pt>
                <c:pt idx="314">
                  <c:v>45660</c:v>
                </c:pt>
                <c:pt idx="315">
                  <c:v>45667</c:v>
                </c:pt>
                <c:pt idx="316">
                  <c:v>45674</c:v>
                </c:pt>
                <c:pt idx="317">
                  <c:v>45681</c:v>
                </c:pt>
                <c:pt idx="318">
                  <c:v>45688</c:v>
                </c:pt>
                <c:pt idx="319">
                  <c:v>45695</c:v>
                </c:pt>
                <c:pt idx="320">
                  <c:v>45702</c:v>
                </c:pt>
                <c:pt idx="321">
                  <c:v>45709</c:v>
                </c:pt>
                <c:pt idx="322">
                  <c:v>45716</c:v>
                </c:pt>
                <c:pt idx="323">
                  <c:v>45723</c:v>
                </c:pt>
                <c:pt idx="324">
                  <c:v>45730</c:v>
                </c:pt>
                <c:pt idx="325">
                  <c:v>45737</c:v>
                </c:pt>
                <c:pt idx="326">
                  <c:v>45744</c:v>
                </c:pt>
                <c:pt idx="327">
                  <c:v>45751</c:v>
                </c:pt>
                <c:pt idx="328">
                  <c:v>45758</c:v>
                </c:pt>
                <c:pt idx="329">
                  <c:v>45765</c:v>
                </c:pt>
                <c:pt idx="330">
                  <c:v>45772</c:v>
                </c:pt>
                <c:pt idx="331">
                  <c:v>45779</c:v>
                </c:pt>
                <c:pt idx="332">
                  <c:v>45786</c:v>
                </c:pt>
                <c:pt idx="333">
                  <c:v>45793</c:v>
                </c:pt>
                <c:pt idx="334">
                  <c:v>45800</c:v>
                </c:pt>
                <c:pt idx="335">
                  <c:v>45807</c:v>
                </c:pt>
                <c:pt idx="336">
                  <c:v>45814</c:v>
                </c:pt>
                <c:pt idx="337">
                  <c:v>45821</c:v>
                </c:pt>
                <c:pt idx="338">
                  <c:v>45828</c:v>
                </c:pt>
                <c:pt idx="339">
                  <c:v>45835</c:v>
                </c:pt>
                <c:pt idx="340">
                  <c:v>45842</c:v>
                </c:pt>
                <c:pt idx="341">
                  <c:v>45849</c:v>
                </c:pt>
                <c:pt idx="342">
                  <c:v>45856</c:v>
                </c:pt>
                <c:pt idx="343">
                  <c:v>45863</c:v>
                </c:pt>
                <c:pt idx="344">
                  <c:v>45870</c:v>
                </c:pt>
                <c:pt idx="345">
                  <c:v>45877</c:v>
                </c:pt>
                <c:pt idx="346">
                  <c:v>45884</c:v>
                </c:pt>
                <c:pt idx="347">
                  <c:v>45891</c:v>
                </c:pt>
                <c:pt idx="348">
                  <c:v>45898</c:v>
                </c:pt>
                <c:pt idx="349">
                  <c:v>45905</c:v>
                </c:pt>
                <c:pt idx="350">
                  <c:v>45912</c:v>
                </c:pt>
                <c:pt idx="351">
                  <c:v>45919</c:v>
                </c:pt>
                <c:pt idx="352">
                  <c:v>45926</c:v>
                </c:pt>
                <c:pt idx="353">
                  <c:v>45933</c:v>
                </c:pt>
                <c:pt idx="354">
                  <c:v>45940</c:v>
                </c:pt>
                <c:pt idx="355">
                  <c:v>45947</c:v>
                </c:pt>
                <c:pt idx="356">
                  <c:v>45954</c:v>
                </c:pt>
                <c:pt idx="357">
                  <c:v>45961</c:v>
                </c:pt>
                <c:pt idx="358">
                  <c:v>45968</c:v>
                </c:pt>
                <c:pt idx="359">
                  <c:v>45975</c:v>
                </c:pt>
                <c:pt idx="360">
                  <c:v>45982</c:v>
                </c:pt>
                <c:pt idx="361">
                  <c:v>45989</c:v>
                </c:pt>
                <c:pt idx="362">
                  <c:v>45996</c:v>
                </c:pt>
                <c:pt idx="363">
                  <c:v>46003</c:v>
                </c:pt>
                <c:pt idx="364">
                  <c:v>46010</c:v>
                </c:pt>
                <c:pt idx="365">
                  <c:v>46017</c:v>
                </c:pt>
                <c:pt idx="366">
                  <c:v>46024</c:v>
                </c:pt>
                <c:pt idx="367">
                  <c:v>46031</c:v>
                </c:pt>
                <c:pt idx="368">
                  <c:v>46038</c:v>
                </c:pt>
                <c:pt idx="369">
                  <c:v>46045</c:v>
                </c:pt>
                <c:pt idx="370">
                  <c:v>46052</c:v>
                </c:pt>
                <c:pt idx="371">
                  <c:v>46059</c:v>
                </c:pt>
                <c:pt idx="372">
                  <c:v>46066</c:v>
                </c:pt>
                <c:pt idx="373">
                  <c:v>46073</c:v>
                </c:pt>
                <c:pt idx="374">
                  <c:v>46080</c:v>
                </c:pt>
                <c:pt idx="375">
                  <c:v>46087</c:v>
                </c:pt>
                <c:pt idx="376">
                  <c:v>46094</c:v>
                </c:pt>
                <c:pt idx="377">
                  <c:v>46101</c:v>
                </c:pt>
                <c:pt idx="378">
                  <c:v>46108</c:v>
                </c:pt>
                <c:pt idx="379">
                  <c:v>46115</c:v>
                </c:pt>
                <c:pt idx="380">
                  <c:v>46122</c:v>
                </c:pt>
                <c:pt idx="381">
                  <c:v>46129</c:v>
                </c:pt>
                <c:pt idx="382">
                  <c:v>46136</c:v>
                </c:pt>
                <c:pt idx="383">
                  <c:v>46143</c:v>
                </c:pt>
                <c:pt idx="384">
                  <c:v>46150</c:v>
                </c:pt>
                <c:pt idx="385">
                  <c:v>46157</c:v>
                </c:pt>
                <c:pt idx="386">
                  <c:v>46164</c:v>
                </c:pt>
                <c:pt idx="387">
                  <c:v>46171</c:v>
                </c:pt>
                <c:pt idx="388">
                  <c:v>46178</c:v>
                </c:pt>
                <c:pt idx="389">
                  <c:v>46185</c:v>
                </c:pt>
                <c:pt idx="390">
                  <c:v>46192</c:v>
                </c:pt>
                <c:pt idx="391">
                  <c:v>46199</c:v>
                </c:pt>
                <c:pt idx="392">
                  <c:v>46206</c:v>
                </c:pt>
                <c:pt idx="393">
                  <c:v>46213</c:v>
                </c:pt>
                <c:pt idx="394">
                  <c:v>46220</c:v>
                </c:pt>
                <c:pt idx="395">
                  <c:v>46227</c:v>
                </c:pt>
                <c:pt idx="396">
                  <c:v>46234</c:v>
                </c:pt>
                <c:pt idx="397">
                  <c:v>46241</c:v>
                </c:pt>
                <c:pt idx="398">
                  <c:v>46248</c:v>
                </c:pt>
                <c:pt idx="399">
                  <c:v>46255</c:v>
                </c:pt>
                <c:pt idx="400">
                  <c:v>46262</c:v>
                </c:pt>
                <c:pt idx="401">
                  <c:v>46269</c:v>
                </c:pt>
                <c:pt idx="402">
                  <c:v>46276</c:v>
                </c:pt>
                <c:pt idx="403">
                  <c:v>46283</c:v>
                </c:pt>
                <c:pt idx="404">
                  <c:v>46290</c:v>
                </c:pt>
                <c:pt idx="405">
                  <c:v>46297</c:v>
                </c:pt>
                <c:pt idx="406">
                  <c:v>46304</c:v>
                </c:pt>
              </c:numCache>
            </c:numRef>
          </c:cat>
          <c:val>
            <c:numRef>
              <c:f>PBV!$I$900:$I$10735</c:f>
              <c:numCache>
                <c:formatCode>General</c:formatCode>
                <c:ptCount val="9836"/>
                <c:pt idx="0">
                  <c:v>0.90984937566493085</c:v>
                </c:pt>
                <c:pt idx="1">
                  <c:v>0.86587445379942451</c:v>
                </c:pt>
                <c:pt idx="2">
                  <c:v>0.84943651389932384</c:v>
                </c:pt>
                <c:pt idx="3">
                  <c:v>0.8803022332743532</c:v>
                </c:pt>
                <c:pt idx="4">
                  <c:v>0.94677717309900655</c:v>
                </c:pt>
                <c:pt idx="5">
                  <c:v>0.8984223243473729</c:v>
                </c:pt>
                <c:pt idx="6">
                  <c:v>0.87786943200565637</c:v>
                </c:pt>
                <c:pt idx="7">
                  <c:v>0.98947924673328203</c:v>
                </c:pt>
                <c:pt idx="8">
                  <c:v>1.0925037481259372</c:v>
                </c:pt>
                <c:pt idx="9">
                  <c:v>1.1671426171678145</c:v>
                </c:pt>
                <c:pt idx="10">
                  <c:v>1.0620201146317725</c:v>
                </c:pt>
                <c:pt idx="11">
                  <c:v>1.1398014588932155</c:v>
                </c:pt>
                <c:pt idx="12">
                  <c:v>1.1005589845114707</c:v>
                </c:pt>
                <c:pt idx="13">
                  <c:v>1.5257370517928288</c:v>
                </c:pt>
                <c:pt idx="14">
                  <c:v>1.49833582958895</c:v>
                </c:pt>
                <c:pt idx="15">
                  <c:v>1.4853091902972326</c:v>
                </c:pt>
                <c:pt idx="16">
                  <c:v>1.5797234255248254</c:v>
                </c:pt>
                <c:pt idx="17">
                  <c:v>1.6967930029154521</c:v>
                </c:pt>
                <c:pt idx="18">
                  <c:v>1.6620533467539005</c:v>
                </c:pt>
                <c:pt idx="19">
                  <c:v>1.7012302284710017</c:v>
                </c:pt>
                <c:pt idx="20">
                  <c:v>1.6721690326840539</c:v>
                </c:pt>
                <c:pt idx="21">
                  <c:v>1.4939964423361991</c:v>
                </c:pt>
                <c:pt idx="22">
                  <c:v>1.6359600443951166</c:v>
                </c:pt>
                <c:pt idx="23">
                  <c:v>1.762179583270874</c:v>
                </c:pt>
                <c:pt idx="24">
                  <c:v>1.6666226738814833</c:v>
                </c:pt>
                <c:pt idx="25">
                  <c:v>1.7057138960861857</c:v>
                </c:pt>
                <c:pt idx="26">
                  <c:v>2.039834266191757</c:v>
                </c:pt>
                <c:pt idx="27">
                  <c:v>2.1129586753665897</c:v>
                </c:pt>
                <c:pt idx="28">
                  <c:v>1.9546833906534493</c:v>
                </c:pt>
                <c:pt idx="29">
                  <c:v>1.9140007388252678</c:v>
                </c:pt>
                <c:pt idx="30">
                  <c:v>1.8754686115465884</c:v>
                </c:pt>
                <c:pt idx="31">
                  <c:v>1.8322193895128505</c:v>
                </c:pt>
                <c:pt idx="32">
                  <c:v>1.6701754385964913</c:v>
                </c:pt>
                <c:pt idx="33">
                  <c:v>2.2797719594594597</c:v>
                </c:pt>
                <c:pt idx="34">
                  <c:v>2.5190320141164606</c:v>
                </c:pt>
                <c:pt idx="35">
                  <c:v>2.3565557202533349</c:v>
                </c:pt>
                <c:pt idx="36">
                  <c:v>2.4207294608866512</c:v>
                </c:pt>
                <c:pt idx="37">
                  <c:v>2.3283432018768853</c:v>
                </c:pt>
                <c:pt idx="38">
                  <c:v>2.7811974032219284</c:v>
                </c:pt>
                <c:pt idx="39">
                  <c:v>2.5924737816162864</c:v>
                </c:pt>
                <c:pt idx="40">
                  <c:v>2.9781769793745845</c:v>
                </c:pt>
                <c:pt idx="41">
                  <c:v>3.2345109412074873</c:v>
                </c:pt>
                <c:pt idx="42">
                  <c:v>3.3908764463359486</c:v>
                </c:pt>
                <c:pt idx="43">
                  <c:v>3.6937145801133435</c:v>
                </c:pt>
                <c:pt idx="44">
                  <c:v>5.5009870276367732</c:v>
                </c:pt>
                <c:pt idx="45">
                  <c:v>5.2126563649742454</c:v>
                </c:pt>
                <c:pt idx="46">
                  <c:v>5.7084219133278813</c:v>
                </c:pt>
                <c:pt idx="47">
                  <c:v>5.3326661901358108</c:v>
                </c:pt>
                <c:pt idx="48">
                  <c:v>5.001113430758525</c:v>
                </c:pt>
                <c:pt idx="49">
                  <c:v>4.9873655241431072</c:v>
                </c:pt>
                <c:pt idx="50">
                  <c:v>4.880628860190904</c:v>
                </c:pt>
                <c:pt idx="51">
                  <c:v>5.080624187256177</c:v>
                </c:pt>
                <c:pt idx="52">
                  <c:v>4.39623180131316</c:v>
                </c:pt>
                <c:pt idx="53">
                  <c:v>5.0427335016227914</c:v>
                </c:pt>
                <c:pt idx="54">
                  <c:v>5.0181367229886842</c:v>
                </c:pt>
                <c:pt idx="55">
                  <c:v>4.8309234308248437</c:v>
                </c:pt>
                <c:pt idx="56">
                  <c:v>5.4448987177104629</c:v>
                </c:pt>
                <c:pt idx="57">
                  <c:v>5.508533675903835</c:v>
                </c:pt>
                <c:pt idx="58">
                  <c:v>5.1088055797733212</c:v>
                </c:pt>
                <c:pt idx="59">
                  <c:v>5.3886162904808641</c:v>
                </c:pt>
                <c:pt idx="60">
                  <c:v>5.7512670565302146</c:v>
                </c:pt>
                <c:pt idx="61">
                  <c:v>6.0378425402348848</c:v>
                </c:pt>
                <c:pt idx="62">
                  <c:v>6.2512668918918912</c:v>
                </c:pt>
                <c:pt idx="63">
                  <c:v>6.596011396011396</c:v>
                </c:pt>
                <c:pt idx="64">
                  <c:v>6.6206443129520043</c:v>
                </c:pt>
                <c:pt idx="65">
                  <c:v>6.6742397763019916</c:v>
                </c:pt>
                <c:pt idx="66">
                  <c:v>5.0548568370350555</c:v>
                </c:pt>
                <c:pt idx="67">
                  <c:v>4.9540171803941391</c:v>
                </c:pt>
                <c:pt idx="68">
                  <c:v>4.7171183079973558</c:v>
                </c:pt>
                <c:pt idx="69">
                  <c:v>6.1022158684774839</c:v>
                </c:pt>
                <c:pt idx="70">
                  <c:v>5.7050813008130081</c:v>
                </c:pt>
                <c:pt idx="71">
                  <c:v>5.5831791421362489</c:v>
                </c:pt>
                <c:pt idx="72">
                  <c:v>5.9855050806933647</c:v>
                </c:pt>
                <c:pt idx="73">
                  <c:v>6.4344214514718745</c:v>
                </c:pt>
                <c:pt idx="74">
                  <c:v>7.2589820359281436</c:v>
                </c:pt>
                <c:pt idx="75">
                  <c:v>5.9656070870244928</c:v>
                </c:pt>
                <c:pt idx="76">
                  <c:v>6.2444951664876474</c:v>
                </c:pt>
                <c:pt idx="77">
                  <c:v>6.6013892994383685</c:v>
                </c:pt>
                <c:pt idx="78">
                  <c:v>7.3281710914454266</c:v>
                </c:pt>
                <c:pt idx="79">
                  <c:v>9.2175398633257402</c:v>
                </c:pt>
                <c:pt idx="80">
                  <c:v>7.6379460400348131</c:v>
                </c:pt>
                <c:pt idx="81">
                  <c:v>7.3224905765740607</c:v>
                </c:pt>
                <c:pt idx="82">
                  <c:v>6.8295145631067964</c:v>
                </c:pt>
                <c:pt idx="83">
                  <c:v>7.3774069319640558</c:v>
                </c:pt>
                <c:pt idx="84">
                  <c:v>7.6019573835480676</c:v>
                </c:pt>
                <c:pt idx="85">
                  <c:v>7.9879055207740475</c:v>
                </c:pt>
                <c:pt idx="86">
                  <c:v>8.0815927873779128</c:v>
                </c:pt>
                <c:pt idx="87">
                  <c:v>7.966671604206784</c:v>
                </c:pt>
                <c:pt idx="88">
                  <c:v>8.2066408768536441</c:v>
                </c:pt>
                <c:pt idx="89">
                  <c:v>7.7205199628597958</c:v>
                </c:pt>
                <c:pt idx="90">
                  <c:v>7.7774959231744889</c:v>
                </c:pt>
                <c:pt idx="91">
                  <c:v>8.0484304932735427</c:v>
                </c:pt>
                <c:pt idx="92">
                  <c:v>8.752694493435234</c:v>
                </c:pt>
                <c:pt idx="93">
                  <c:v>9.0268430266485122</c:v>
                </c:pt>
                <c:pt idx="94">
                  <c:v>9.5262416343783016</c:v>
                </c:pt>
                <c:pt idx="95">
                  <c:v>8.9301023672424833</c:v>
                </c:pt>
                <c:pt idx="96">
                  <c:v>10.475885531318792</c:v>
                </c:pt>
                <c:pt idx="97">
                  <c:v>10.067862165963433</c:v>
                </c:pt>
                <c:pt idx="98">
                  <c:v>9.6896607958251799</c:v>
                </c:pt>
                <c:pt idx="99">
                  <c:v>9.3991555699902563</c:v>
                </c:pt>
                <c:pt idx="100">
                  <c:v>8.4193918531267933</c:v>
                </c:pt>
                <c:pt idx="101">
                  <c:v>8.6120137129229395</c:v>
                </c:pt>
                <c:pt idx="102">
                  <c:v>8.9344338888023671</c:v>
                </c:pt>
                <c:pt idx="103">
                  <c:v>9.1668965517241379</c:v>
                </c:pt>
                <c:pt idx="104">
                  <c:v>9.279569892473118</c:v>
                </c:pt>
                <c:pt idx="105">
                  <c:v>5.3354609929078016</c:v>
                </c:pt>
                <c:pt idx="106">
                  <c:v>5.5269143290371492</c:v>
                </c:pt>
                <c:pt idx="107">
                  <c:v>5.5731185502139438</c:v>
                </c:pt>
                <c:pt idx="108">
                  <c:v>5.7184542586750791</c:v>
                </c:pt>
                <c:pt idx="109">
                  <c:v>5.4687581021519325</c:v>
                </c:pt>
                <c:pt idx="110">
                  <c:v>5.3801511826383805</c:v>
                </c:pt>
                <c:pt idx="111">
                  <c:v>5.1704601682335483</c:v>
                </c:pt>
                <c:pt idx="112">
                  <c:v>4.9412348127944457</c:v>
                </c:pt>
                <c:pt idx="113">
                  <c:v>5.3569892473118275</c:v>
                </c:pt>
                <c:pt idx="114">
                  <c:v>5.3440800444691492</c:v>
                </c:pt>
                <c:pt idx="115">
                  <c:v>4.8446204957832864</c:v>
                </c:pt>
                <c:pt idx="116">
                  <c:v>5.0261420649590711</c:v>
                </c:pt>
                <c:pt idx="117">
                  <c:v>5.204371274481975</c:v>
                </c:pt>
                <c:pt idx="118">
                  <c:v>4.0362255965292837</c:v>
                </c:pt>
                <c:pt idx="119">
                  <c:v>3.9547749263777874</c:v>
                </c:pt>
                <c:pt idx="120">
                  <c:v>3.7374085234610415</c:v>
                </c:pt>
                <c:pt idx="121">
                  <c:v>3.9413854351687383</c:v>
                </c:pt>
                <c:pt idx="122">
                  <c:v>3.7867924528301891</c:v>
                </c:pt>
                <c:pt idx="123">
                  <c:v>3.7035136202131858</c:v>
                </c:pt>
                <c:pt idx="124">
                  <c:v>3.6198630136986307</c:v>
                </c:pt>
                <c:pt idx="125">
                  <c:v>3.4435726210350586</c:v>
                </c:pt>
                <c:pt idx="126">
                  <c:v>3.2838529548627271</c:v>
                </c:pt>
                <c:pt idx="127">
                  <c:v>2.9258814102564101</c:v>
                </c:pt>
                <c:pt idx="128">
                  <c:v>3.0023987206823031</c:v>
                </c:pt>
                <c:pt idx="129">
                  <c:v>2.9186827956989245</c:v>
                </c:pt>
                <c:pt idx="130">
                  <c:v>2.8619456366237488</c:v>
                </c:pt>
                <c:pt idx="131">
                  <c:v>3.3714663580757152</c:v>
                </c:pt>
                <c:pt idx="132">
                  <c:v>3.4533057137925081</c:v>
                </c:pt>
                <c:pt idx="133">
                  <c:v>3.3090028394855522</c:v>
                </c:pt>
                <c:pt idx="134">
                  <c:v>3.3455160744500847</c:v>
                </c:pt>
                <c:pt idx="135">
                  <c:v>3.1251448435689455</c:v>
                </c:pt>
                <c:pt idx="136">
                  <c:v>3.0651700452337072</c:v>
                </c:pt>
                <c:pt idx="137">
                  <c:v>2.9665385846942041</c:v>
                </c:pt>
                <c:pt idx="138">
                  <c:v>2.8286252354048966</c:v>
                </c:pt>
                <c:pt idx="139">
                  <c:v>2.5886166212887334</c:v>
                </c:pt>
                <c:pt idx="140">
                  <c:v>2.5489895113839856</c:v>
                </c:pt>
                <c:pt idx="141">
                  <c:v>2.3414786967418544</c:v>
                </c:pt>
                <c:pt idx="142">
                  <c:v>2.3345386533665833</c:v>
                </c:pt>
                <c:pt idx="143">
                  <c:v>2.4981798570850748</c:v>
                </c:pt>
                <c:pt idx="144">
                  <c:v>2.6097388849682428</c:v>
                </c:pt>
                <c:pt idx="145">
                  <c:v>2.6601997973070799</c:v>
                </c:pt>
                <c:pt idx="146">
                  <c:v>2.7083863668505166</c:v>
                </c:pt>
                <c:pt idx="147">
                  <c:v>2.5637080366225837</c:v>
                </c:pt>
                <c:pt idx="148">
                  <c:v>2.5222990375491392</c:v>
                </c:pt>
                <c:pt idx="149">
                  <c:v>2.4788569964120963</c:v>
                </c:pt>
                <c:pt idx="150">
                  <c:v>2.4464418546987354</c:v>
                </c:pt>
                <c:pt idx="151">
                  <c:v>2.8159094250845462</c:v>
                </c:pt>
                <c:pt idx="152">
                  <c:v>3.0244222258646123</c:v>
                </c:pt>
                <c:pt idx="153">
                  <c:v>2.9129649149224517</c:v>
                </c:pt>
                <c:pt idx="154">
                  <c:v>3.1695944836644232</c:v>
                </c:pt>
                <c:pt idx="155">
                  <c:v>3.100790195129818</c:v>
                </c:pt>
                <c:pt idx="156">
                  <c:v>3.2164322250639383</c:v>
                </c:pt>
                <c:pt idx="157">
                  <c:v>3.1610760544669545</c:v>
                </c:pt>
                <c:pt idx="158">
                  <c:v>3.1797639123102868</c:v>
                </c:pt>
                <c:pt idx="159">
                  <c:v>3.1366666666666667</c:v>
                </c:pt>
                <c:pt idx="160">
                  <c:v>3.0641112618724557</c:v>
                </c:pt>
                <c:pt idx="161">
                  <c:v>3.0417189460476792</c:v>
                </c:pt>
                <c:pt idx="162">
                  <c:v>3.3391112511818468</c:v>
                </c:pt>
                <c:pt idx="163">
                  <c:v>3.7375909993381859</c:v>
                </c:pt>
                <c:pt idx="164">
                  <c:v>3.8503359804520461</c:v>
                </c:pt>
                <c:pt idx="165">
                  <c:v>4.2334943639291467</c:v>
                </c:pt>
                <c:pt idx="166">
                  <c:v>4.5228480340063761</c:v>
                </c:pt>
                <c:pt idx="167">
                  <c:v>4.6062391681109185</c:v>
                </c:pt>
                <c:pt idx="168">
                  <c:v>4.3997972287935116</c:v>
                </c:pt>
                <c:pt idx="169">
                  <c:v>4.050895381715363</c:v>
                </c:pt>
                <c:pt idx="170">
                  <c:v>2.5573185243950816</c:v>
                </c:pt>
                <c:pt idx="171">
                  <c:v>2.7234494477485134</c:v>
                </c:pt>
                <c:pt idx="172">
                  <c:v>2.8776333482743168</c:v>
                </c:pt>
                <c:pt idx="173">
                  <c:v>2.7767953418158293</c:v>
                </c:pt>
                <c:pt idx="174">
                  <c:v>2.915215916798553</c:v>
                </c:pt>
                <c:pt idx="175">
                  <c:v>2.921235175654509</c:v>
                </c:pt>
                <c:pt idx="176">
                  <c:v>2.8836140888208268</c:v>
                </c:pt>
                <c:pt idx="177">
                  <c:v>2.8723872387238725</c:v>
                </c:pt>
                <c:pt idx="178">
                  <c:v>2.6718043567612004</c:v>
                </c:pt>
                <c:pt idx="179">
                  <c:v>2.8968306010928959</c:v>
                </c:pt>
                <c:pt idx="180">
                  <c:v>3.204966034200047</c:v>
                </c:pt>
                <c:pt idx="181">
                  <c:v>3.1096599864895293</c:v>
                </c:pt>
                <c:pt idx="182">
                  <c:v>3.2748454588682834</c:v>
                </c:pt>
                <c:pt idx="183">
                  <c:v>3.7284982475060664</c:v>
                </c:pt>
                <c:pt idx="184">
                  <c:v>3.92131451052997</c:v>
                </c:pt>
                <c:pt idx="185">
                  <c:v>3.8841309823677581</c:v>
                </c:pt>
                <c:pt idx="186">
                  <c:v>4.1475049461420088</c:v>
                </c:pt>
                <c:pt idx="187">
                  <c:v>4.1005775741884083</c:v>
                </c:pt>
                <c:pt idx="188">
                  <c:v>4.2052631578947368</c:v>
                </c:pt>
                <c:pt idx="189">
                  <c:v>4.1405895691609977</c:v>
                </c:pt>
                <c:pt idx="190">
                  <c:v>4.0789770590447532</c:v>
                </c:pt>
                <c:pt idx="191">
                  <c:v>3.8794384805945499</c:v>
                </c:pt>
                <c:pt idx="192">
                  <c:v>4.1280552603613181</c:v>
                </c:pt>
                <c:pt idx="193">
                  <c:v>3.8151950718685832</c:v>
                </c:pt>
                <c:pt idx="194">
                  <c:v>3.8673765730880927</c:v>
                </c:pt>
                <c:pt idx="195">
                  <c:v>3.7933237501996486</c:v>
                </c:pt>
                <c:pt idx="196">
                  <c:v>4.7281472187369307</c:v>
                </c:pt>
                <c:pt idx="197">
                  <c:v>4.5296000000000003</c:v>
                </c:pt>
                <c:pt idx="198">
                  <c:v>4.8473266051105863</c:v>
                </c:pt>
                <c:pt idx="199">
                  <c:v>4.5741444866920151</c:v>
                </c:pt>
                <c:pt idx="200">
                  <c:v>4.219051705642566</c:v>
                </c:pt>
                <c:pt idx="201">
                  <c:v>4.082155296045892</c:v>
                </c:pt>
                <c:pt idx="202">
                  <c:v>4.7053988002666074</c:v>
                </c:pt>
                <c:pt idx="203">
                  <c:v>4.7623935357064857</c:v>
                </c:pt>
                <c:pt idx="204">
                  <c:v>4.0865842055185535</c:v>
                </c:pt>
                <c:pt idx="205">
                  <c:v>4.386768935762225</c:v>
                </c:pt>
                <c:pt idx="206">
                  <c:v>4.19508970727101</c:v>
                </c:pt>
                <c:pt idx="207">
                  <c:v>4.375249103228378</c:v>
                </c:pt>
                <c:pt idx="208">
                  <c:v>3.807323026851098</c:v>
                </c:pt>
                <c:pt idx="209">
                  <c:v>4.3520215633423183</c:v>
                </c:pt>
                <c:pt idx="210">
                  <c:v>4.0386686245717076</c:v>
                </c:pt>
                <c:pt idx="211">
                  <c:v>3.9128787878787876</c:v>
                </c:pt>
                <c:pt idx="212">
                  <c:v>4.254751314193288</c:v>
                </c:pt>
                <c:pt idx="213">
                  <c:v>4.2433862433862428</c:v>
                </c:pt>
                <c:pt idx="214">
                  <c:v>4.3926818384649717</c:v>
                </c:pt>
                <c:pt idx="215">
                  <c:v>4.4188841201716738</c:v>
                </c:pt>
                <c:pt idx="216">
                  <c:v>4.1749795584627964</c:v>
                </c:pt>
                <c:pt idx="217">
                  <c:v>3.7800908402725213</c:v>
                </c:pt>
                <c:pt idx="218">
                  <c:v>3.685822306238185</c:v>
                </c:pt>
                <c:pt idx="219">
                  <c:v>3.6192873741285827</c:v>
                </c:pt>
                <c:pt idx="220">
                  <c:v>3.963111111111111</c:v>
                </c:pt>
                <c:pt idx="221">
                  <c:v>3.9245977011494255</c:v>
                </c:pt>
                <c:pt idx="222">
                  <c:v>1.6331072856894455</c:v>
                </c:pt>
                <c:pt idx="223">
                  <c:v>1.6150834184542049</c:v>
                </c:pt>
                <c:pt idx="224">
                  <c:v>1.3282679048825101</c:v>
                </c:pt>
                <c:pt idx="225">
                  <c:v>1.4108235948803562</c:v>
                </c:pt>
                <c:pt idx="226">
                  <c:v>1.4667145938173975</c:v>
                </c:pt>
                <c:pt idx="227">
                  <c:v>1.5009711639025847</c:v>
                </c:pt>
                <c:pt idx="228">
                  <c:v>1.4240623349181194</c:v>
                </c:pt>
                <c:pt idx="229">
                  <c:v>1.5254526371031227</c:v>
                </c:pt>
                <c:pt idx="230">
                  <c:v>1.5395241749808135</c:v>
                </c:pt>
                <c:pt idx="231">
                  <c:v>1.5497765640516385</c:v>
                </c:pt>
                <c:pt idx="232">
                  <c:v>1.3357543058725878</c:v>
                </c:pt>
                <c:pt idx="233">
                  <c:v>1.2517574280626114</c:v>
                </c:pt>
                <c:pt idx="234">
                  <c:v>1.2049218244055879</c:v>
                </c:pt>
                <c:pt idx="235">
                  <c:v>1.4500395167663993</c:v>
                </c:pt>
                <c:pt idx="236">
                  <c:v>1.4851977401129943</c:v>
                </c:pt>
                <c:pt idx="237">
                  <c:v>1.4282275711159735</c:v>
                </c:pt>
                <c:pt idx="238">
                  <c:v>1.3495296185257932</c:v>
                </c:pt>
                <c:pt idx="239">
                  <c:v>1.4238518197573657</c:v>
                </c:pt>
                <c:pt idx="240">
                  <c:v>1.4836149223267945</c:v>
                </c:pt>
                <c:pt idx="241">
                  <c:v>1.3604120208134225</c:v>
                </c:pt>
                <c:pt idx="242">
                  <c:v>1.378579397545556</c:v>
                </c:pt>
                <c:pt idx="243">
                  <c:v>1.3413348471332414</c:v>
                </c:pt>
                <c:pt idx="244">
                  <c:v>1.3749702026221693</c:v>
                </c:pt>
                <c:pt idx="245">
                  <c:v>1.4101391650099404</c:v>
                </c:pt>
                <c:pt idx="246">
                  <c:v>1.4954318545728547</c:v>
                </c:pt>
                <c:pt idx="247">
                  <c:v>1.4664897798742138</c:v>
                </c:pt>
                <c:pt idx="248">
                  <c:v>2.2112843355605052</c:v>
                </c:pt>
                <c:pt idx="249">
                  <c:v>2.0121904761904763</c:v>
                </c:pt>
                <c:pt idx="250">
                  <c:v>2.0357611157468112</c:v>
                </c:pt>
                <c:pt idx="251">
                  <c:v>2.1732497634815515</c:v>
                </c:pt>
                <c:pt idx="252">
                  <c:v>2.0268232385661307</c:v>
                </c:pt>
                <c:pt idx="253">
                  <c:v>1.9773688137279284</c:v>
                </c:pt>
                <c:pt idx="254">
                  <c:v>1.9805490582297181</c:v>
                </c:pt>
                <c:pt idx="255">
                  <c:v>1.8649585344720883</c:v>
                </c:pt>
                <c:pt idx="256">
                  <c:v>1.8396412556053814</c:v>
                </c:pt>
                <c:pt idx="257">
                  <c:v>1.8719363299267433</c:v>
                </c:pt>
                <c:pt idx="258">
                  <c:v>2.0702135045998959</c:v>
                </c:pt>
                <c:pt idx="259">
                  <c:v>2.3987003738650525</c:v>
                </c:pt>
                <c:pt idx="260">
                  <c:v>2.2985747051114021</c:v>
                </c:pt>
                <c:pt idx="261">
                  <c:v>4.3649965205288792</c:v>
                </c:pt>
                <c:pt idx="262">
                  <c:v>4.0723086900129699</c:v>
                </c:pt>
                <c:pt idx="263">
                  <c:v>4.5744957709824332</c:v>
                </c:pt>
                <c:pt idx="264">
                  <c:v>4.2195716996476005</c:v>
                </c:pt>
                <c:pt idx="265">
                  <c:v>3.6686306858354936</c:v>
                </c:pt>
                <c:pt idx="266">
                  <c:v>3.8209890875319243</c:v>
                </c:pt>
                <c:pt idx="267">
                  <c:v>4.1109271523178812</c:v>
                </c:pt>
                <c:pt idx="268">
                  <c:v>3.9504036908881202</c:v>
                </c:pt>
                <c:pt idx="269">
                  <c:v>3.6269484808454426</c:v>
                </c:pt>
                <c:pt idx="270">
                  <c:v>3.8219178082191778</c:v>
                </c:pt>
                <c:pt idx="271">
                  <c:v>3.1966577863889563</c:v>
                </c:pt>
                <c:pt idx="272">
                  <c:v>2.9354696132596687</c:v>
                </c:pt>
                <c:pt idx="273">
                  <c:v>2.8286342731453713</c:v>
                </c:pt>
                <c:pt idx="274">
                  <c:v>1.9475789764105393</c:v>
                </c:pt>
                <c:pt idx="275">
                  <c:v>1.8534608741862628</c:v>
                </c:pt>
                <c:pt idx="276">
                  <c:v>2.0998070030328093</c:v>
                </c:pt>
                <c:pt idx="277">
                  <c:v>2.0447262087223073</c:v>
                </c:pt>
                <c:pt idx="278">
                  <c:v>1.8751415984896163</c:v>
                </c:pt>
                <c:pt idx="279">
                  <c:v>1.5910900677929622</c:v>
                </c:pt>
                <c:pt idx="280">
                  <c:v>1.9292205709398054</c:v>
                </c:pt>
                <c:pt idx="281">
                  <c:v>1.702781277255548</c:v>
                </c:pt>
                <c:pt idx="282">
                  <c:v>1.7073813708260104</c:v>
                </c:pt>
                <c:pt idx="283">
                  <c:v>1.5662599197883778</c:v>
                </c:pt>
                <c:pt idx="284">
                  <c:v>1.6009606502863478</c:v>
                </c:pt>
                <c:pt idx="285">
                  <c:v>1.5547633364831202</c:v>
                </c:pt>
                <c:pt idx="286">
                  <c:v>1.6333098219008992</c:v>
                </c:pt>
                <c:pt idx="287">
                  <c:v>1.7443090159526797</c:v>
                </c:pt>
                <c:pt idx="288">
                  <c:v>1.8824200913242011</c:v>
                </c:pt>
                <c:pt idx="289">
                  <c:v>1.7523784585842717</c:v>
                </c:pt>
                <c:pt idx="290">
                  <c:v>1.8139329805996474</c:v>
                </c:pt>
                <c:pt idx="291">
                  <c:v>1.9638875185002465</c:v>
                </c:pt>
                <c:pt idx="292">
                  <c:v>2.0664763458401305</c:v>
                </c:pt>
                <c:pt idx="293">
                  <c:v>1.7794311878136835</c:v>
                </c:pt>
                <c:pt idx="294">
                  <c:v>1.6440292445166531</c:v>
                </c:pt>
                <c:pt idx="295">
                  <c:v>1.6788600595491281</c:v>
                </c:pt>
                <c:pt idx="296">
                  <c:v>1.5600160256410256</c:v>
                </c:pt>
                <c:pt idx="297">
                  <c:v>1.4755596162631339</c:v>
                </c:pt>
                <c:pt idx="298">
                  <c:v>1.4161118508655126</c:v>
                </c:pt>
                <c:pt idx="299">
                  <c:v>1.3597357339915783</c:v>
                </c:pt>
                <c:pt idx="300">
                  <c:v>1.4249291784702549</c:v>
                </c:pt>
                <c:pt idx="301">
                  <c:v>1.5704341773253285</c:v>
                </c:pt>
                <c:pt idx="302">
                  <c:v>1.5413349144502795</c:v>
                </c:pt>
                <c:pt idx="303">
                  <c:v>1.6567330814153212</c:v>
                </c:pt>
                <c:pt idx="304">
                  <c:v>1.5020673813169985</c:v>
                </c:pt>
                <c:pt idx="305">
                  <c:v>1.4825697579749832</c:v>
                </c:pt>
                <c:pt idx="306">
                  <c:v>1.4704848197984988</c:v>
                </c:pt>
                <c:pt idx="307">
                  <c:v>1.521005623552762</c:v>
                </c:pt>
                <c:pt idx="308">
                  <c:v>1.5070320715036802</c:v>
                </c:pt>
                <c:pt idx="309">
                  <c:v>1.4769171084960557</c:v>
                </c:pt>
                <c:pt idx="310">
                  <c:v>1.4768767195074022</c:v>
                </c:pt>
                <c:pt idx="311">
                  <c:v>1.4451476793248945</c:v>
                </c:pt>
                <c:pt idx="312">
                  <c:v>1.4355024143481259</c:v>
                </c:pt>
                <c:pt idx="313">
                  <c:v>1.3707922562190327</c:v>
                </c:pt>
                <c:pt idx="314">
                  <c:v>1.3680280200898758</c:v>
                </c:pt>
                <c:pt idx="315">
                  <c:v>1.2662063909085355</c:v>
                </c:pt>
                <c:pt idx="316">
                  <c:v>1.3744587302644726</c:v>
                </c:pt>
                <c:pt idx="317">
                  <c:v>1.3417065907030947</c:v>
                </c:pt>
                <c:pt idx="318">
                  <c:v>1.2908089681395043</c:v>
                </c:pt>
                <c:pt idx="319">
                  <c:v>1.2152081329853002</c:v>
                </c:pt>
                <c:pt idx="320">
                  <c:v>1.2384068679192175</c:v>
                </c:pt>
                <c:pt idx="321">
                  <c:v>1.3041127912922783</c:v>
                </c:pt>
                <c:pt idx="322">
                  <c:v>1.2299725860493451</c:v>
                </c:pt>
                <c:pt idx="323">
                  <c:v>1.2620964707652946</c:v>
                </c:pt>
                <c:pt idx="324">
                  <c:v>1.2009263343625936</c:v>
                </c:pt>
                <c:pt idx="325">
                  <c:v>1.1077452909755412</c:v>
                </c:pt>
                <c:pt idx="326">
                  <c:v>1.0381868326143837</c:v>
                </c:pt>
                <c:pt idx="327">
                  <c:v>0.89065606361829042</c:v>
                </c:pt>
                <c:pt idx="328">
                  <c:v>0.71908396946564879</c:v>
                </c:pt>
                <c:pt idx="329">
                  <c:v>0.74580889757715774</c:v>
                </c:pt>
                <c:pt idx="330">
                  <c:v>0.70325022261798753</c:v>
                </c:pt>
                <c:pt idx="331">
                  <c:v>0.72089613512403972</c:v>
                </c:pt>
                <c:pt idx="332">
                  <c:v>0.75245039445374129</c:v>
                </c:pt>
                <c:pt idx="333">
                  <c:v>0.81295004500450041</c:v>
                </c:pt>
                <c:pt idx="334">
                  <c:v>0.88088565022421517</c:v>
                </c:pt>
                <c:pt idx="335">
                  <c:v>0.99152390616605979</c:v>
                </c:pt>
                <c:pt idx="336">
                  <c:v>1.0929168844746473</c:v>
                </c:pt>
                <c:pt idx="337">
                  <c:v>1.0839639402513654</c:v>
                </c:pt>
                <c:pt idx="338">
                  <c:v>1.0747050198980661</c:v>
                </c:pt>
                <c:pt idx="339">
                  <c:v>1.0098761997496175</c:v>
                </c:pt>
                <c:pt idx="340">
                  <c:v>1.1568999489162957</c:v>
                </c:pt>
                <c:pt idx="341">
                  <c:v>1.2029314939645712</c:v>
                </c:pt>
                <c:pt idx="342">
                  <c:v>1.1649639423076923</c:v>
                </c:pt>
                <c:pt idx="343">
                  <c:v>1.1527146105741899</c:v>
                </c:pt>
                <c:pt idx="344">
                  <c:v>1.1590861454621673</c:v>
                </c:pt>
                <c:pt idx="345">
                  <c:v>1.1371144278606964</c:v>
                </c:pt>
                <c:pt idx="346">
                  <c:v>1.1253539071347678</c:v>
                </c:pt>
                <c:pt idx="347">
                  <c:v>1.2460192338010405</c:v>
                </c:pt>
                <c:pt idx="348">
                  <c:v>1.3297667075951587</c:v>
                </c:pt>
                <c:pt idx="349">
                  <c:v>1.2322946175637393</c:v>
                </c:pt>
                <c:pt idx="350">
                  <c:v>1.3758981058131941</c:v>
                </c:pt>
                <c:pt idx="351">
                  <c:v>1.3611983570910848</c:v>
                </c:pt>
                <c:pt idx="352">
                  <c:v>1.5944649034705949</c:v>
                </c:pt>
                <c:pt idx="353">
                  <c:v>1.5803716608594658</c:v>
                </c:pt>
                <c:pt idx="354">
                  <c:v>1.4479900538748447</c:v>
                </c:pt>
                <c:pt idx="355">
                  <c:v>1.4700242228502218</c:v>
                </c:pt>
                <c:pt idx="356">
                  <c:v>1.3666604892512975</c:v>
                </c:pt>
                <c:pt idx="357">
                  <c:v>1.2048800516159304</c:v>
                </c:pt>
                <c:pt idx="358">
                  <c:v>1.2588617074388417</c:v>
                </c:pt>
                <c:pt idx="359">
                  <c:v>1.3008210997760639</c:v>
                </c:pt>
                <c:pt idx="360">
                  <c:v>1.4773705400527557</c:v>
                </c:pt>
                <c:pt idx="361">
                  <c:v>1.4614516512235687</c:v>
                </c:pt>
                <c:pt idx="362">
                  <c:v>1.3691399467530965</c:v>
                </c:pt>
                <c:pt idx="363">
                  <c:v>1.3052432308398347</c:v>
                </c:pt>
                <c:pt idx="364">
                  <c:v>1.2436320511498402</c:v>
                </c:pt>
                <c:pt idx="365">
                  <c:v>1.3309157318027653</c:v>
                </c:pt>
                <c:pt idx="366">
                  <c:v>1.0350616234594137</c:v>
                </c:pt>
                <c:pt idx="367">
                  <c:v>1.0196391394864677</c:v>
                </c:pt>
                <c:pt idx="368">
                  <c:v>1.2108972415883601</c:v>
                </c:pt>
                <c:pt idx="369">
                  <c:v>1.1045253487580811</c:v>
                </c:pt>
                <c:pt idx="370">
                  <c:v>1.0766762702985857</c:v>
                </c:pt>
                <c:pt idx="371">
                  <c:v>1.1596139569413513</c:v>
                </c:pt>
                <c:pt idx="372">
                  <c:v>1.2487024945588481</c:v>
                </c:pt>
                <c:pt idx="373">
                  <c:v>1.1397379912663756</c:v>
                </c:pt>
                <c:pt idx="374">
                  <c:v>1.224582839427373</c:v>
                </c:pt>
                <c:pt idx="375">
                  <c:v>1.2836701150536596</c:v>
                </c:pt>
                <c:pt idx="376">
                  <c:v>1.6273197444478249</c:v>
                </c:pt>
                <c:pt idx="377">
                  <c:v>1.5974196149581696</c:v>
                </c:pt>
                <c:pt idx="378">
                  <c:v>1.4926610751048419</c:v>
                </c:pt>
                <c:pt idx="379">
                  <c:v>1.3899441340782124</c:v>
                </c:pt>
                <c:pt idx="380">
                  <c:v>1.5059979067707914</c:v>
                </c:pt>
                <c:pt idx="381">
                  <c:v>1.5670981748009971</c:v>
                </c:pt>
                <c:pt idx="382">
                  <c:v>1.5870011606106598</c:v>
                </c:pt>
                <c:pt idx="383">
                  <c:v>1.5127217344561905</c:v>
                </c:pt>
                <c:pt idx="384">
                  <c:v>1.6131705189707806</c:v>
                </c:pt>
                <c:pt idx="385">
                  <c:v>1.6609305289993626</c:v>
                </c:pt>
                <c:pt idx="386">
                  <c:v>1.5246887439654442</c:v>
                </c:pt>
                <c:pt idx="387">
                  <c:v>1.2387879648027249</c:v>
                </c:pt>
                <c:pt idx="388">
                  <c:v>1.2352854836342286</c:v>
                </c:pt>
                <c:pt idx="389">
                  <c:v>1.044687189672294</c:v>
                </c:pt>
                <c:pt idx="390">
                  <c:v>1.0281238659731462</c:v>
                </c:pt>
                <c:pt idx="391">
                  <c:v>1.1245292819114401</c:v>
                </c:pt>
                <c:pt idx="392">
                  <c:v>1.1637782775499406</c:v>
                </c:pt>
                <c:pt idx="393">
                  <c:v>1.1248441007732604</c:v>
                </c:pt>
                <c:pt idx="394">
                  <c:v>1.1542738478027867</c:v>
                </c:pt>
                <c:pt idx="395">
                  <c:v>1.1674189577349201</c:v>
                </c:pt>
                <c:pt idx="396">
                  <c:v>1.1545980176211452</c:v>
                </c:pt>
                <c:pt idx="397">
                  <c:v>1.2389860273345041</c:v>
                </c:pt>
                <c:pt idx="398">
                  <c:v>1.3234624145785876</c:v>
                </c:pt>
                <c:pt idx="399">
                  <c:v>1.4027917160842989</c:v>
                </c:pt>
                <c:pt idx="400">
                  <c:v>1.3544037821747503</c:v>
                </c:pt>
                <c:pt idx="401">
                  <c:v>1.2821631051024858</c:v>
                </c:pt>
                <c:pt idx="402">
                  <c:v>1.2462108163968308</c:v>
                </c:pt>
                <c:pt idx="403">
                  <c:v>1.3273168103448276</c:v>
                </c:pt>
                <c:pt idx="404">
                  <c:v>1.4138691732207942</c:v>
                </c:pt>
                <c:pt idx="405">
                  <c:v>1.4649726665316867</c:v>
                </c:pt>
                <c:pt idx="406">
                  <c:v>1.4677921816902824</c:v>
                </c:pt>
              </c:numCache>
            </c:numRef>
          </c:val>
          <c:smooth val="0"/>
          <c:extLst>
            <c:ext xmlns:c16="http://schemas.microsoft.com/office/drawing/2014/chart" uri="{C3380CC4-5D6E-409C-BE32-E72D297353CC}">
              <c16:uniqueId val="{00000002-9293-4EE0-85FA-19D3116B6E47}"/>
            </c:ext>
          </c:extLst>
        </c:ser>
        <c:dLbls>
          <c:showLegendKey val="0"/>
          <c:showVal val="0"/>
          <c:showCatName val="0"/>
          <c:showSerName val="0"/>
          <c:showPercent val="0"/>
          <c:showBubbleSize val="0"/>
        </c:dLbls>
        <c:marker val="1"/>
        <c:smooth val="0"/>
        <c:axId val="601849856"/>
        <c:axId val="603337472"/>
      </c:lineChart>
      <c:dateAx>
        <c:axId val="601849856"/>
        <c:scaling>
          <c:orientation val="minMax"/>
        </c:scaling>
        <c:delete val="0"/>
        <c:axPos val="b"/>
        <c:numFmt formatCode="m/d/yyyy" sourceLinked="1"/>
        <c:majorTickMark val="out"/>
        <c:minorTickMark val="none"/>
        <c:tickLblPos val="nextTo"/>
        <c:txPr>
          <a:bodyPr/>
          <a:lstStyle/>
          <a:p>
            <a:pPr>
              <a:defRPr sz="800"/>
            </a:pPr>
            <a:endParaRPr lang="es-AR"/>
          </a:p>
        </c:txPr>
        <c:crossAx val="603337472"/>
        <c:crosses val="autoZero"/>
        <c:auto val="1"/>
        <c:lblOffset val="100"/>
        <c:baseTimeUnit val="days"/>
      </c:dateAx>
      <c:valAx>
        <c:axId val="603337472"/>
        <c:scaling>
          <c:orientation val="minMax"/>
        </c:scaling>
        <c:delete val="0"/>
        <c:axPos val="l"/>
        <c:majorGridlines/>
        <c:numFmt formatCode="General" sourceLinked="1"/>
        <c:majorTickMark val="out"/>
        <c:minorTickMark val="none"/>
        <c:tickLblPos val="nextTo"/>
        <c:crossAx val="60184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BMA/BBAR</a:t>
            </a:r>
          </a:p>
        </c:rich>
      </c:tx>
      <c:overlay val="1"/>
    </c:title>
    <c:autoTitleDeleted val="0"/>
    <c:plotArea>
      <c:layout>
        <c:manualLayout>
          <c:layoutTarget val="inner"/>
          <c:xMode val="edge"/>
          <c:yMode val="edge"/>
          <c:x val="0.12529133858267716"/>
          <c:y val="0.14862277631962673"/>
          <c:w val="0.82027515310586174"/>
          <c:h val="0.59389581510644507"/>
        </c:manualLayout>
      </c:layout>
      <c:lineChart>
        <c:grouping val="standard"/>
        <c:varyColors val="0"/>
        <c:ser>
          <c:idx val="0"/>
          <c:order val="0"/>
          <c:tx>
            <c:v>FRAN/GGAL</c:v>
          </c:tx>
          <c:spPr>
            <a:ln w="12700"/>
          </c:spPr>
          <c:marker>
            <c:symbol val="picture"/>
            <c:spPr>
              <a:ln w="9525">
                <a:noFill/>
              </a:ln>
            </c:spPr>
          </c:marker>
          <c:trendline>
            <c:spPr>
              <a:ln>
                <a:solidFill>
                  <a:srgbClr val="FF0000"/>
                </a:solidFill>
              </a:ln>
            </c:spPr>
            <c:trendlineType val="movingAvg"/>
            <c:period val="52"/>
            <c:dispRSqr val="0"/>
            <c:dispEq val="0"/>
          </c:trendline>
          <c:trendline>
            <c:trendlineType val="linear"/>
            <c:dispRSqr val="0"/>
            <c:dispEq val="0"/>
          </c:trendline>
          <c:cat>
            <c:numRef>
              <c:f>PBV!$A$78:$A$10735</c:f>
              <c:numCache>
                <c:formatCode>m/d/yyyy</c:formatCode>
                <c:ptCount val="10658"/>
                <c:pt idx="0">
                  <c:v>37708</c:v>
                </c:pt>
                <c:pt idx="1">
                  <c:v>37715</c:v>
                </c:pt>
                <c:pt idx="2">
                  <c:v>37722</c:v>
                </c:pt>
                <c:pt idx="3">
                  <c:v>37729</c:v>
                </c:pt>
                <c:pt idx="4">
                  <c:v>37736</c:v>
                </c:pt>
                <c:pt idx="5">
                  <c:v>37743</c:v>
                </c:pt>
                <c:pt idx="6">
                  <c:v>37750</c:v>
                </c:pt>
                <c:pt idx="7">
                  <c:v>37757</c:v>
                </c:pt>
                <c:pt idx="8">
                  <c:v>37764</c:v>
                </c:pt>
                <c:pt idx="9">
                  <c:v>37771</c:v>
                </c:pt>
                <c:pt idx="10">
                  <c:v>37778</c:v>
                </c:pt>
                <c:pt idx="11">
                  <c:v>37785</c:v>
                </c:pt>
                <c:pt idx="12">
                  <c:v>37792</c:v>
                </c:pt>
                <c:pt idx="13">
                  <c:v>37799</c:v>
                </c:pt>
                <c:pt idx="14">
                  <c:v>37806</c:v>
                </c:pt>
                <c:pt idx="15">
                  <c:v>37813</c:v>
                </c:pt>
                <c:pt idx="16">
                  <c:v>37820</c:v>
                </c:pt>
                <c:pt idx="17">
                  <c:v>37827</c:v>
                </c:pt>
                <c:pt idx="18">
                  <c:v>37834</c:v>
                </c:pt>
                <c:pt idx="19">
                  <c:v>37841</c:v>
                </c:pt>
                <c:pt idx="20">
                  <c:v>37848</c:v>
                </c:pt>
                <c:pt idx="21">
                  <c:v>37855</c:v>
                </c:pt>
                <c:pt idx="22">
                  <c:v>37862</c:v>
                </c:pt>
                <c:pt idx="23">
                  <c:v>37869</c:v>
                </c:pt>
                <c:pt idx="24">
                  <c:v>37876</c:v>
                </c:pt>
                <c:pt idx="25">
                  <c:v>37883</c:v>
                </c:pt>
                <c:pt idx="26">
                  <c:v>37890</c:v>
                </c:pt>
                <c:pt idx="27">
                  <c:v>37897</c:v>
                </c:pt>
                <c:pt idx="28">
                  <c:v>37904</c:v>
                </c:pt>
                <c:pt idx="29">
                  <c:v>37911</c:v>
                </c:pt>
                <c:pt idx="30">
                  <c:v>37918</c:v>
                </c:pt>
                <c:pt idx="31">
                  <c:v>37925</c:v>
                </c:pt>
                <c:pt idx="32">
                  <c:v>37932</c:v>
                </c:pt>
                <c:pt idx="33">
                  <c:v>37939</c:v>
                </c:pt>
                <c:pt idx="34">
                  <c:v>37946</c:v>
                </c:pt>
                <c:pt idx="35">
                  <c:v>37953</c:v>
                </c:pt>
                <c:pt idx="36">
                  <c:v>37960</c:v>
                </c:pt>
                <c:pt idx="37">
                  <c:v>37967</c:v>
                </c:pt>
                <c:pt idx="38">
                  <c:v>37974</c:v>
                </c:pt>
                <c:pt idx="39">
                  <c:v>37981</c:v>
                </c:pt>
                <c:pt idx="40">
                  <c:v>37988</c:v>
                </c:pt>
                <c:pt idx="41">
                  <c:v>37995</c:v>
                </c:pt>
                <c:pt idx="42">
                  <c:v>38002</c:v>
                </c:pt>
                <c:pt idx="43">
                  <c:v>38009</c:v>
                </c:pt>
                <c:pt idx="44">
                  <c:v>38016</c:v>
                </c:pt>
                <c:pt idx="45">
                  <c:v>38023</c:v>
                </c:pt>
                <c:pt idx="46">
                  <c:v>38030</c:v>
                </c:pt>
                <c:pt idx="47">
                  <c:v>38037</c:v>
                </c:pt>
                <c:pt idx="48">
                  <c:v>38044</c:v>
                </c:pt>
                <c:pt idx="49">
                  <c:v>38051</c:v>
                </c:pt>
                <c:pt idx="50">
                  <c:v>38058</c:v>
                </c:pt>
                <c:pt idx="51">
                  <c:v>38065</c:v>
                </c:pt>
                <c:pt idx="52">
                  <c:v>38072</c:v>
                </c:pt>
                <c:pt idx="53">
                  <c:v>38079</c:v>
                </c:pt>
                <c:pt idx="54">
                  <c:v>38086</c:v>
                </c:pt>
                <c:pt idx="55">
                  <c:v>38093</c:v>
                </c:pt>
                <c:pt idx="56">
                  <c:v>38100</c:v>
                </c:pt>
                <c:pt idx="57">
                  <c:v>38107</c:v>
                </c:pt>
                <c:pt idx="58">
                  <c:v>38114</c:v>
                </c:pt>
                <c:pt idx="59">
                  <c:v>38121</c:v>
                </c:pt>
                <c:pt idx="60">
                  <c:v>38128</c:v>
                </c:pt>
                <c:pt idx="61">
                  <c:v>38135</c:v>
                </c:pt>
                <c:pt idx="62">
                  <c:v>38142</c:v>
                </c:pt>
                <c:pt idx="63">
                  <c:v>38149</c:v>
                </c:pt>
                <c:pt idx="64">
                  <c:v>38156</c:v>
                </c:pt>
                <c:pt idx="65">
                  <c:v>38163</c:v>
                </c:pt>
                <c:pt idx="66">
                  <c:v>38170</c:v>
                </c:pt>
                <c:pt idx="67">
                  <c:v>38177</c:v>
                </c:pt>
                <c:pt idx="68">
                  <c:v>38184</c:v>
                </c:pt>
                <c:pt idx="69">
                  <c:v>38191</c:v>
                </c:pt>
                <c:pt idx="70">
                  <c:v>38198</c:v>
                </c:pt>
                <c:pt idx="71">
                  <c:v>38205</c:v>
                </c:pt>
                <c:pt idx="72">
                  <c:v>38212</c:v>
                </c:pt>
                <c:pt idx="73">
                  <c:v>38219</c:v>
                </c:pt>
                <c:pt idx="74">
                  <c:v>38226</c:v>
                </c:pt>
                <c:pt idx="75">
                  <c:v>38233</c:v>
                </c:pt>
                <c:pt idx="76">
                  <c:v>38240</c:v>
                </c:pt>
                <c:pt idx="77">
                  <c:v>38247</c:v>
                </c:pt>
                <c:pt idx="78">
                  <c:v>38254</c:v>
                </c:pt>
                <c:pt idx="79">
                  <c:v>38261</c:v>
                </c:pt>
                <c:pt idx="80">
                  <c:v>38268</c:v>
                </c:pt>
                <c:pt idx="81">
                  <c:v>38275</c:v>
                </c:pt>
                <c:pt idx="82">
                  <c:v>38282</c:v>
                </c:pt>
                <c:pt idx="83">
                  <c:v>38289</c:v>
                </c:pt>
                <c:pt idx="84">
                  <c:v>38296</c:v>
                </c:pt>
                <c:pt idx="85">
                  <c:v>38303</c:v>
                </c:pt>
                <c:pt idx="86">
                  <c:v>38310</c:v>
                </c:pt>
                <c:pt idx="87">
                  <c:v>38317</c:v>
                </c:pt>
                <c:pt idx="88">
                  <c:v>38324</c:v>
                </c:pt>
                <c:pt idx="89">
                  <c:v>38331</c:v>
                </c:pt>
                <c:pt idx="90">
                  <c:v>38338</c:v>
                </c:pt>
                <c:pt idx="91">
                  <c:v>38345</c:v>
                </c:pt>
                <c:pt idx="92">
                  <c:v>38352</c:v>
                </c:pt>
                <c:pt idx="93">
                  <c:v>38359</c:v>
                </c:pt>
                <c:pt idx="94">
                  <c:v>38366</c:v>
                </c:pt>
                <c:pt idx="95">
                  <c:v>38373</c:v>
                </c:pt>
                <c:pt idx="96">
                  <c:v>38380</c:v>
                </c:pt>
                <c:pt idx="97">
                  <c:v>38387</c:v>
                </c:pt>
                <c:pt idx="98">
                  <c:v>38394</c:v>
                </c:pt>
                <c:pt idx="99">
                  <c:v>38401</c:v>
                </c:pt>
                <c:pt idx="100">
                  <c:v>38408</c:v>
                </c:pt>
                <c:pt idx="101">
                  <c:v>38415</c:v>
                </c:pt>
                <c:pt idx="102">
                  <c:v>38422</c:v>
                </c:pt>
                <c:pt idx="103">
                  <c:v>38429</c:v>
                </c:pt>
                <c:pt idx="104">
                  <c:v>38436</c:v>
                </c:pt>
                <c:pt idx="105">
                  <c:v>38443</c:v>
                </c:pt>
                <c:pt idx="106">
                  <c:v>38450</c:v>
                </c:pt>
                <c:pt idx="107">
                  <c:v>38457</c:v>
                </c:pt>
                <c:pt idx="108">
                  <c:v>38464</c:v>
                </c:pt>
                <c:pt idx="109">
                  <c:v>38471</c:v>
                </c:pt>
                <c:pt idx="110">
                  <c:v>38478</c:v>
                </c:pt>
                <c:pt idx="111">
                  <c:v>38485</c:v>
                </c:pt>
                <c:pt idx="112">
                  <c:v>38492</c:v>
                </c:pt>
                <c:pt idx="113">
                  <c:v>38499</c:v>
                </c:pt>
                <c:pt idx="114">
                  <c:v>38506</c:v>
                </c:pt>
                <c:pt idx="115">
                  <c:v>38513</c:v>
                </c:pt>
                <c:pt idx="116">
                  <c:v>38520</c:v>
                </c:pt>
                <c:pt idx="117">
                  <c:v>38527</c:v>
                </c:pt>
                <c:pt idx="118">
                  <c:v>38534</c:v>
                </c:pt>
                <c:pt idx="119">
                  <c:v>38541</c:v>
                </c:pt>
                <c:pt idx="120">
                  <c:v>38548</c:v>
                </c:pt>
                <c:pt idx="121">
                  <c:v>38555</c:v>
                </c:pt>
                <c:pt idx="122">
                  <c:v>38562</c:v>
                </c:pt>
                <c:pt idx="123">
                  <c:v>38569</c:v>
                </c:pt>
                <c:pt idx="124">
                  <c:v>38576</c:v>
                </c:pt>
                <c:pt idx="125">
                  <c:v>38583</c:v>
                </c:pt>
                <c:pt idx="126">
                  <c:v>38590</c:v>
                </c:pt>
                <c:pt idx="127">
                  <c:v>38597</c:v>
                </c:pt>
                <c:pt idx="128">
                  <c:v>38604</c:v>
                </c:pt>
                <c:pt idx="129">
                  <c:v>38611</c:v>
                </c:pt>
                <c:pt idx="130">
                  <c:v>38618</c:v>
                </c:pt>
                <c:pt idx="131">
                  <c:v>38625</c:v>
                </c:pt>
                <c:pt idx="132">
                  <c:v>38632</c:v>
                </c:pt>
                <c:pt idx="133">
                  <c:v>38639</c:v>
                </c:pt>
                <c:pt idx="134">
                  <c:v>38646</c:v>
                </c:pt>
                <c:pt idx="135">
                  <c:v>38653</c:v>
                </c:pt>
                <c:pt idx="136">
                  <c:v>38660</c:v>
                </c:pt>
                <c:pt idx="137">
                  <c:v>38667</c:v>
                </c:pt>
                <c:pt idx="138">
                  <c:v>38674</c:v>
                </c:pt>
                <c:pt idx="139">
                  <c:v>38681</c:v>
                </c:pt>
                <c:pt idx="140">
                  <c:v>38688</c:v>
                </c:pt>
                <c:pt idx="141">
                  <c:v>38695</c:v>
                </c:pt>
                <c:pt idx="142">
                  <c:v>38702</c:v>
                </c:pt>
                <c:pt idx="143">
                  <c:v>38709</c:v>
                </c:pt>
                <c:pt idx="144">
                  <c:v>38716</c:v>
                </c:pt>
                <c:pt idx="145">
                  <c:v>38723</c:v>
                </c:pt>
                <c:pt idx="146">
                  <c:v>38730</c:v>
                </c:pt>
                <c:pt idx="147">
                  <c:v>38737</c:v>
                </c:pt>
                <c:pt idx="148">
                  <c:v>38744</c:v>
                </c:pt>
                <c:pt idx="149">
                  <c:v>38751</c:v>
                </c:pt>
                <c:pt idx="150">
                  <c:v>38758</c:v>
                </c:pt>
                <c:pt idx="151">
                  <c:v>38765</c:v>
                </c:pt>
                <c:pt idx="152">
                  <c:v>38772</c:v>
                </c:pt>
                <c:pt idx="153">
                  <c:v>38779</c:v>
                </c:pt>
                <c:pt idx="154">
                  <c:v>38786</c:v>
                </c:pt>
                <c:pt idx="155">
                  <c:v>38793</c:v>
                </c:pt>
                <c:pt idx="156">
                  <c:v>38800</c:v>
                </c:pt>
                <c:pt idx="157">
                  <c:v>38807</c:v>
                </c:pt>
                <c:pt idx="158">
                  <c:v>38814</c:v>
                </c:pt>
                <c:pt idx="159">
                  <c:v>38821</c:v>
                </c:pt>
                <c:pt idx="160">
                  <c:v>38828</c:v>
                </c:pt>
                <c:pt idx="161">
                  <c:v>38835</c:v>
                </c:pt>
                <c:pt idx="162">
                  <c:v>38842</c:v>
                </c:pt>
                <c:pt idx="163">
                  <c:v>38849</c:v>
                </c:pt>
                <c:pt idx="164">
                  <c:v>38856</c:v>
                </c:pt>
                <c:pt idx="165">
                  <c:v>38863</c:v>
                </c:pt>
                <c:pt idx="166">
                  <c:v>38870</c:v>
                </c:pt>
                <c:pt idx="167">
                  <c:v>38877</c:v>
                </c:pt>
                <c:pt idx="168">
                  <c:v>38884</c:v>
                </c:pt>
                <c:pt idx="169">
                  <c:v>38891</c:v>
                </c:pt>
                <c:pt idx="170">
                  <c:v>38898</c:v>
                </c:pt>
                <c:pt idx="171">
                  <c:v>38905</c:v>
                </c:pt>
                <c:pt idx="172">
                  <c:v>38912</c:v>
                </c:pt>
                <c:pt idx="173">
                  <c:v>38919</c:v>
                </c:pt>
                <c:pt idx="174">
                  <c:v>38926</c:v>
                </c:pt>
                <c:pt idx="175">
                  <c:v>38933</c:v>
                </c:pt>
                <c:pt idx="176">
                  <c:v>38940</c:v>
                </c:pt>
                <c:pt idx="177">
                  <c:v>38947</c:v>
                </c:pt>
                <c:pt idx="178">
                  <c:v>38954</c:v>
                </c:pt>
                <c:pt idx="179">
                  <c:v>38961</c:v>
                </c:pt>
                <c:pt idx="180">
                  <c:v>38968</c:v>
                </c:pt>
                <c:pt idx="181">
                  <c:v>38975</c:v>
                </c:pt>
                <c:pt idx="182">
                  <c:v>38982</c:v>
                </c:pt>
                <c:pt idx="183">
                  <c:v>38989</c:v>
                </c:pt>
                <c:pt idx="184">
                  <c:v>38996</c:v>
                </c:pt>
                <c:pt idx="185">
                  <c:v>39003</c:v>
                </c:pt>
                <c:pt idx="186">
                  <c:v>39010</c:v>
                </c:pt>
                <c:pt idx="187">
                  <c:v>39017</c:v>
                </c:pt>
                <c:pt idx="188">
                  <c:v>39024</c:v>
                </c:pt>
                <c:pt idx="189">
                  <c:v>39031</c:v>
                </c:pt>
                <c:pt idx="190">
                  <c:v>39038</c:v>
                </c:pt>
                <c:pt idx="191">
                  <c:v>39045</c:v>
                </c:pt>
                <c:pt idx="192">
                  <c:v>39052</c:v>
                </c:pt>
                <c:pt idx="193">
                  <c:v>39059</c:v>
                </c:pt>
                <c:pt idx="194">
                  <c:v>39066</c:v>
                </c:pt>
                <c:pt idx="195">
                  <c:v>39073</c:v>
                </c:pt>
                <c:pt idx="196">
                  <c:v>39080</c:v>
                </c:pt>
                <c:pt idx="197">
                  <c:v>39087</c:v>
                </c:pt>
                <c:pt idx="198">
                  <c:v>39094</c:v>
                </c:pt>
                <c:pt idx="199">
                  <c:v>39101</c:v>
                </c:pt>
                <c:pt idx="200">
                  <c:v>39108</c:v>
                </c:pt>
                <c:pt idx="201">
                  <c:v>39115</c:v>
                </c:pt>
                <c:pt idx="202">
                  <c:v>39122</c:v>
                </c:pt>
                <c:pt idx="203">
                  <c:v>39129</c:v>
                </c:pt>
                <c:pt idx="204">
                  <c:v>39136</c:v>
                </c:pt>
                <c:pt idx="205">
                  <c:v>39143</c:v>
                </c:pt>
                <c:pt idx="206">
                  <c:v>39150</c:v>
                </c:pt>
                <c:pt idx="207">
                  <c:v>39157</c:v>
                </c:pt>
                <c:pt idx="208">
                  <c:v>39164</c:v>
                </c:pt>
                <c:pt idx="209">
                  <c:v>39171</c:v>
                </c:pt>
                <c:pt idx="210">
                  <c:v>39178</c:v>
                </c:pt>
                <c:pt idx="211">
                  <c:v>39185</c:v>
                </c:pt>
                <c:pt idx="212">
                  <c:v>39192</c:v>
                </c:pt>
                <c:pt idx="213">
                  <c:v>39199</c:v>
                </c:pt>
                <c:pt idx="214">
                  <c:v>39206</c:v>
                </c:pt>
                <c:pt idx="215">
                  <c:v>39213</c:v>
                </c:pt>
                <c:pt idx="216">
                  <c:v>39220</c:v>
                </c:pt>
                <c:pt idx="217">
                  <c:v>39227</c:v>
                </c:pt>
                <c:pt idx="218">
                  <c:v>39234</c:v>
                </c:pt>
                <c:pt idx="219">
                  <c:v>39241</c:v>
                </c:pt>
                <c:pt idx="220">
                  <c:v>39248</c:v>
                </c:pt>
                <c:pt idx="221">
                  <c:v>39255</c:v>
                </c:pt>
                <c:pt idx="222">
                  <c:v>39262</c:v>
                </c:pt>
                <c:pt idx="223">
                  <c:v>39269</c:v>
                </c:pt>
                <c:pt idx="224">
                  <c:v>39276</c:v>
                </c:pt>
                <c:pt idx="225">
                  <c:v>39283</c:v>
                </c:pt>
                <c:pt idx="226">
                  <c:v>39290</c:v>
                </c:pt>
                <c:pt idx="227">
                  <c:v>39297</c:v>
                </c:pt>
                <c:pt idx="228">
                  <c:v>39304</c:v>
                </c:pt>
                <c:pt idx="229">
                  <c:v>39311</c:v>
                </c:pt>
                <c:pt idx="230">
                  <c:v>39318</c:v>
                </c:pt>
                <c:pt idx="231">
                  <c:v>39325</c:v>
                </c:pt>
                <c:pt idx="232">
                  <c:v>39332</c:v>
                </c:pt>
                <c:pt idx="233">
                  <c:v>39339</c:v>
                </c:pt>
                <c:pt idx="234">
                  <c:v>39346</c:v>
                </c:pt>
                <c:pt idx="235">
                  <c:v>39353</c:v>
                </c:pt>
                <c:pt idx="236">
                  <c:v>39360</c:v>
                </c:pt>
                <c:pt idx="237">
                  <c:v>39367</c:v>
                </c:pt>
                <c:pt idx="238">
                  <c:v>39374</c:v>
                </c:pt>
                <c:pt idx="239">
                  <c:v>39381</c:v>
                </c:pt>
                <c:pt idx="240">
                  <c:v>39388</c:v>
                </c:pt>
                <c:pt idx="241">
                  <c:v>39395</c:v>
                </c:pt>
                <c:pt idx="242">
                  <c:v>39402</c:v>
                </c:pt>
                <c:pt idx="243">
                  <c:v>39409</c:v>
                </c:pt>
                <c:pt idx="244">
                  <c:v>39416</c:v>
                </c:pt>
                <c:pt idx="245">
                  <c:v>39423</c:v>
                </c:pt>
                <c:pt idx="246">
                  <c:v>39430</c:v>
                </c:pt>
                <c:pt idx="247">
                  <c:v>39437</c:v>
                </c:pt>
                <c:pt idx="248">
                  <c:v>39444</c:v>
                </c:pt>
                <c:pt idx="249">
                  <c:v>39451</c:v>
                </c:pt>
                <c:pt idx="250">
                  <c:v>39458</c:v>
                </c:pt>
                <c:pt idx="251">
                  <c:v>39465</c:v>
                </c:pt>
                <c:pt idx="252">
                  <c:v>39472</c:v>
                </c:pt>
                <c:pt idx="253">
                  <c:v>39479</c:v>
                </c:pt>
                <c:pt idx="254">
                  <c:v>39486</c:v>
                </c:pt>
                <c:pt idx="255">
                  <c:v>39493</c:v>
                </c:pt>
                <c:pt idx="256">
                  <c:v>39500</c:v>
                </c:pt>
                <c:pt idx="257">
                  <c:v>39507</c:v>
                </c:pt>
                <c:pt idx="258">
                  <c:v>39514</c:v>
                </c:pt>
                <c:pt idx="259">
                  <c:v>39521</c:v>
                </c:pt>
                <c:pt idx="260">
                  <c:v>39528</c:v>
                </c:pt>
                <c:pt idx="261">
                  <c:v>39535</c:v>
                </c:pt>
                <c:pt idx="262">
                  <c:v>39542</c:v>
                </c:pt>
                <c:pt idx="263">
                  <c:v>39549</c:v>
                </c:pt>
                <c:pt idx="264">
                  <c:v>39556</c:v>
                </c:pt>
                <c:pt idx="265">
                  <c:v>39563</c:v>
                </c:pt>
                <c:pt idx="266">
                  <c:v>39570</c:v>
                </c:pt>
                <c:pt idx="267">
                  <c:v>39577</c:v>
                </c:pt>
                <c:pt idx="268">
                  <c:v>39584</c:v>
                </c:pt>
                <c:pt idx="269">
                  <c:v>39591</c:v>
                </c:pt>
                <c:pt idx="270">
                  <c:v>39598</c:v>
                </c:pt>
                <c:pt idx="271">
                  <c:v>39605</c:v>
                </c:pt>
                <c:pt idx="272">
                  <c:v>39612</c:v>
                </c:pt>
                <c:pt idx="273">
                  <c:v>39619</c:v>
                </c:pt>
                <c:pt idx="274">
                  <c:v>39626</c:v>
                </c:pt>
                <c:pt idx="275">
                  <c:v>39633</c:v>
                </c:pt>
                <c:pt idx="276">
                  <c:v>39640</c:v>
                </c:pt>
                <c:pt idx="277">
                  <c:v>39647</c:v>
                </c:pt>
                <c:pt idx="278">
                  <c:v>39654</c:v>
                </c:pt>
                <c:pt idx="279">
                  <c:v>39661</c:v>
                </c:pt>
                <c:pt idx="280">
                  <c:v>39668</c:v>
                </c:pt>
                <c:pt idx="281">
                  <c:v>39675</c:v>
                </c:pt>
                <c:pt idx="282">
                  <c:v>39682</c:v>
                </c:pt>
                <c:pt idx="283">
                  <c:v>39689</c:v>
                </c:pt>
                <c:pt idx="284">
                  <c:v>39696</c:v>
                </c:pt>
                <c:pt idx="285">
                  <c:v>39703</c:v>
                </c:pt>
                <c:pt idx="286">
                  <c:v>39710</c:v>
                </c:pt>
                <c:pt idx="287">
                  <c:v>39717</c:v>
                </c:pt>
                <c:pt idx="288">
                  <c:v>39724</c:v>
                </c:pt>
                <c:pt idx="289">
                  <c:v>39731</c:v>
                </c:pt>
                <c:pt idx="290">
                  <c:v>39738</c:v>
                </c:pt>
                <c:pt idx="291">
                  <c:v>39745</c:v>
                </c:pt>
                <c:pt idx="292">
                  <c:v>39752</c:v>
                </c:pt>
                <c:pt idx="293">
                  <c:v>39759</c:v>
                </c:pt>
                <c:pt idx="294">
                  <c:v>39766</c:v>
                </c:pt>
                <c:pt idx="295">
                  <c:v>39773</c:v>
                </c:pt>
                <c:pt idx="296">
                  <c:v>39780</c:v>
                </c:pt>
                <c:pt idx="297">
                  <c:v>39787</c:v>
                </c:pt>
                <c:pt idx="298">
                  <c:v>39794</c:v>
                </c:pt>
                <c:pt idx="299">
                  <c:v>39801</c:v>
                </c:pt>
                <c:pt idx="300">
                  <c:v>39808</c:v>
                </c:pt>
                <c:pt idx="301">
                  <c:v>39815</c:v>
                </c:pt>
                <c:pt idx="302">
                  <c:v>39822</c:v>
                </c:pt>
                <c:pt idx="303">
                  <c:v>39829</c:v>
                </c:pt>
                <c:pt idx="304">
                  <c:v>39836</c:v>
                </c:pt>
                <c:pt idx="305">
                  <c:v>39843</c:v>
                </c:pt>
                <c:pt idx="306">
                  <c:v>39850</c:v>
                </c:pt>
                <c:pt idx="307">
                  <c:v>39857</c:v>
                </c:pt>
                <c:pt idx="308">
                  <c:v>39864</c:v>
                </c:pt>
                <c:pt idx="309">
                  <c:v>39871</c:v>
                </c:pt>
                <c:pt idx="310">
                  <c:v>39878</c:v>
                </c:pt>
                <c:pt idx="311">
                  <c:v>39885</c:v>
                </c:pt>
                <c:pt idx="312">
                  <c:v>39892</c:v>
                </c:pt>
                <c:pt idx="313">
                  <c:v>39899</c:v>
                </c:pt>
                <c:pt idx="314">
                  <c:v>39906</c:v>
                </c:pt>
                <c:pt idx="315">
                  <c:v>39913</c:v>
                </c:pt>
                <c:pt idx="316">
                  <c:v>39920</c:v>
                </c:pt>
                <c:pt idx="317">
                  <c:v>39927</c:v>
                </c:pt>
                <c:pt idx="318">
                  <c:v>39934</c:v>
                </c:pt>
                <c:pt idx="319">
                  <c:v>39941</c:v>
                </c:pt>
                <c:pt idx="320">
                  <c:v>39948</c:v>
                </c:pt>
                <c:pt idx="321">
                  <c:v>39955</c:v>
                </c:pt>
                <c:pt idx="322">
                  <c:v>39962</c:v>
                </c:pt>
                <c:pt idx="323">
                  <c:v>39969</c:v>
                </c:pt>
                <c:pt idx="324">
                  <c:v>39976</c:v>
                </c:pt>
                <c:pt idx="325">
                  <c:v>39983</c:v>
                </c:pt>
                <c:pt idx="326">
                  <c:v>39990</c:v>
                </c:pt>
                <c:pt idx="327">
                  <c:v>39997</c:v>
                </c:pt>
                <c:pt idx="328">
                  <c:v>40004</c:v>
                </c:pt>
                <c:pt idx="329">
                  <c:v>40011</c:v>
                </c:pt>
                <c:pt idx="330">
                  <c:v>40018</c:v>
                </c:pt>
                <c:pt idx="331">
                  <c:v>40025</c:v>
                </c:pt>
                <c:pt idx="332">
                  <c:v>40032</c:v>
                </c:pt>
                <c:pt idx="333">
                  <c:v>40039</c:v>
                </c:pt>
                <c:pt idx="334">
                  <c:v>40046</c:v>
                </c:pt>
                <c:pt idx="335">
                  <c:v>40053</c:v>
                </c:pt>
                <c:pt idx="336">
                  <c:v>40060</c:v>
                </c:pt>
                <c:pt idx="337">
                  <c:v>40067</c:v>
                </c:pt>
                <c:pt idx="338">
                  <c:v>40074</c:v>
                </c:pt>
                <c:pt idx="339">
                  <c:v>40081</c:v>
                </c:pt>
                <c:pt idx="340">
                  <c:v>40088</c:v>
                </c:pt>
                <c:pt idx="341">
                  <c:v>40095</c:v>
                </c:pt>
                <c:pt idx="342">
                  <c:v>40102</c:v>
                </c:pt>
                <c:pt idx="343">
                  <c:v>40109</c:v>
                </c:pt>
                <c:pt idx="344">
                  <c:v>40116</c:v>
                </c:pt>
                <c:pt idx="345">
                  <c:v>40123</c:v>
                </c:pt>
                <c:pt idx="346">
                  <c:v>40130</c:v>
                </c:pt>
                <c:pt idx="347">
                  <c:v>40137</c:v>
                </c:pt>
                <c:pt idx="348">
                  <c:v>40144</c:v>
                </c:pt>
                <c:pt idx="349">
                  <c:v>40151</c:v>
                </c:pt>
                <c:pt idx="350">
                  <c:v>40158</c:v>
                </c:pt>
                <c:pt idx="351">
                  <c:v>40165</c:v>
                </c:pt>
                <c:pt idx="352">
                  <c:v>40172</c:v>
                </c:pt>
                <c:pt idx="353">
                  <c:v>40179</c:v>
                </c:pt>
                <c:pt idx="354">
                  <c:v>40186</c:v>
                </c:pt>
                <c:pt idx="355">
                  <c:v>40193</c:v>
                </c:pt>
                <c:pt idx="356">
                  <c:v>40200</c:v>
                </c:pt>
                <c:pt idx="357">
                  <c:v>40207</c:v>
                </c:pt>
                <c:pt idx="358">
                  <c:v>40214</c:v>
                </c:pt>
                <c:pt idx="359">
                  <c:v>40221</c:v>
                </c:pt>
                <c:pt idx="360">
                  <c:v>40228</c:v>
                </c:pt>
                <c:pt idx="361">
                  <c:v>40235</c:v>
                </c:pt>
                <c:pt idx="362">
                  <c:v>40242</c:v>
                </c:pt>
                <c:pt idx="363">
                  <c:v>40249</c:v>
                </c:pt>
                <c:pt idx="364">
                  <c:v>40256</c:v>
                </c:pt>
                <c:pt idx="365">
                  <c:v>40263</c:v>
                </c:pt>
                <c:pt idx="366">
                  <c:v>40270</c:v>
                </c:pt>
                <c:pt idx="367">
                  <c:v>40277</c:v>
                </c:pt>
                <c:pt idx="368">
                  <c:v>40284</c:v>
                </c:pt>
                <c:pt idx="369">
                  <c:v>40291</c:v>
                </c:pt>
                <c:pt idx="370">
                  <c:v>40298</c:v>
                </c:pt>
                <c:pt idx="371">
                  <c:v>40305</c:v>
                </c:pt>
                <c:pt idx="372">
                  <c:v>40312</c:v>
                </c:pt>
                <c:pt idx="373">
                  <c:v>40319</c:v>
                </c:pt>
                <c:pt idx="374">
                  <c:v>40326</c:v>
                </c:pt>
                <c:pt idx="375">
                  <c:v>40333</c:v>
                </c:pt>
                <c:pt idx="376">
                  <c:v>40340</c:v>
                </c:pt>
                <c:pt idx="377">
                  <c:v>40347</c:v>
                </c:pt>
                <c:pt idx="378">
                  <c:v>40354</c:v>
                </c:pt>
                <c:pt idx="379">
                  <c:v>40361</c:v>
                </c:pt>
                <c:pt idx="380">
                  <c:v>40368</c:v>
                </c:pt>
                <c:pt idx="381">
                  <c:v>40375</c:v>
                </c:pt>
                <c:pt idx="382">
                  <c:v>40382</c:v>
                </c:pt>
                <c:pt idx="383">
                  <c:v>40389</c:v>
                </c:pt>
                <c:pt idx="384">
                  <c:v>40396</c:v>
                </c:pt>
                <c:pt idx="385">
                  <c:v>40403</c:v>
                </c:pt>
                <c:pt idx="386">
                  <c:v>40410</c:v>
                </c:pt>
                <c:pt idx="387">
                  <c:v>40417</c:v>
                </c:pt>
                <c:pt idx="388">
                  <c:v>40424</c:v>
                </c:pt>
                <c:pt idx="389">
                  <c:v>40431</c:v>
                </c:pt>
                <c:pt idx="390">
                  <c:v>40438</c:v>
                </c:pt>
                <c:pt idx="391">
                  <c:v>40445</c:v>
                </c:pt>
                <c:pt idx="392">
                  <c:v>40452</c:v>
                </c:pt>
                <c:pt idx="393">
                  <c:v>40459</c:v>
                </c:pt>
                <c:pt idx="394">
                  <c:v>40466</c:v>
                </c:pt>
                <c:pt idx="395">
                  <c:v>40473</c:v>
                </c:pt>
                <c:pt idx="396">
                  <c:v>40480</c:v>
                </c:pt>
                <c:pt idx="397">
                  <c:v>40487</c:v>
                </c:pt>
                <c:pt idx="398">
                  <c:v>40494</c:v>
                </c:pt>
                <c:pt idx="399">
                  <c:v>40501</c:v>
                </c:pt>
                <c:pt idx="400">
                  <c:v>40508</c:v>
                </c:pt>
                <c:pt idx="401">
                  <c:v>40515</c:v>
                </c:pt>
                <c:pt idx="402">
                  <c:v>40522</c:v>
                </c:pt>
                <c:pt idx="403">
                  <c:v>40529</c:v>
                </c:pt>
                <c:pt idx="404">
                  <c:v>40536</c:v>
                </c:pt>
                <c:pt idx="405">
                  <c:v>40543</c:v>
                </c:pt>
                <c:pt idx="406">
                  <c:v>40550</c:v>
                </c:pt>
                <c:pt idx="407">
                  <c:v>40557</c:v>
                </c:pt>
                <c:pt idx="408">
                  <c:v>40564</c:v>
                </c:pt>
                <c:pt idx="409">
                  <c:v>40571</c:v>
                </c:pt>
                <c:pt idx="410">
                  <c:v>40578</c:v>
                </c:pt>
                <c:pt idx="411">
                  <c:v>40585</c:v>
                </c:pt>
                <c:pt idx="412">
                  <c:v>40592</c:v>
                </c:pt>
                <c:pt idx="413">
                  <c:v>40599</c:v>
                </c:pt>
                <c:pt idx="414">
                  <c:v>40606</c:v>
                </c:pt>
                <c:pt idx="415">
                  <c:v>40613</c:v>
                </c:pt>
                <c:pt idx="416">
                  <c:v>40620</c:v>
                </c:pt>
                <c:pt idx="417">
                  <c:v>40627</c:v>
                </c:pt>
                <c:pt idx="418">
                  <c:v>40634</c:v>
                </c:pt>
                <c:pt idx="419">
                  <c:v>40641</c:v>
                </c:pt>
                <c:pt idx="420">
                  <c:v>40648</c:v>
                </c:pt>
                <c:pt idx="421">
                  <c:v>40655</c:v>
                </c:pt>
                <c:pt idx="422">
                  <c:v>40662</c:v>
                </c:pt>
                <c:pt idx="423">
                  <c:v>40669</c:v>
                </c:pt>
                <c:pt idx="424">
                  <c:v>40676</c:v>
                </c:pt>
                <c:pt idx="425">
                  <c:v>40683</c:v>
                </c:pt>
                <c:pt idx="426">
                  <c:v>40690</c:v>
                </c:pt>
                <c:pt idx="427">
                  <c:v>40697</c:v>
                </c:pt>
                <c:pt idx="428">
                  <c:v>40704</c:v>
                </c:pt>
                <c:pt idx="429">
                  <c:v>40711</c:v>
                </c:pt>
                <c:pt idx="430">
                  <c:v>40718</c:v>
                </c:pt>
                <c:pt idx="431">
                  <c:v>40725</c:v>
                </c:pt>
                <c:pt idx="432">
                  <c:v>40732</c:v>
                </c:pt>
                <c:pt idx="433">
                  <c:v>40739</c:v>
                </c:pt>
                <c:pt idx="434">
                  <c:v>40746</c:v>
                </c:pt>
                <c:pt idx="435">
                  <c:v>40753</c:v>
                </c:pt>
                <c:pt idx="436">
                  <c:v>40760</c:v>
                </c:pt>
                <c:pt idx="437">
                  <c:v>40767</c:v>
                </c:pt>
                <c:pt idx="438">
                  <c:v>40774</c:v>
                </c:pt>
                <c:pt idx="439">
                  <c:v>40781</c:v>
                </c:pt>
                <c:pt idx="440">
                  <c:v>40788</c:v>
                </c:pt>
                <c:pt idx="441">
                  <c:v>40795</c:v>
                </c:pt>
                <c:pt idx="442">
                  <c:v>40802</c:v>
                </c:pt>
                <c:pt idx="443">
                  <c:v>40809</c:v>
                </c:pt>
                <c:pt idx="444">
                  <c:v>40816</c:v>
                </c:pt>
                <c:pt idx="445">
                  <c:v>40823</c:v>
                </c:pt>
                <c:pt idx="446">
                  <c:v>40830</c:v>
                </c:pt>
                <c:pt idx="447">
                  <c:v>40837</c:v>
                </c:pt>
                <c:pt idx="448">
                  <c:v>40844</c:v>
                </c:pt>
                <c:pt idx="449">
                  <c:v>40851</c:v>
                </c:pt>
                <c:pt idx="450">
                  <c:v>40858</c:v>
                </c:pt>
                <c:pt idx="451">
                  <c:v>40865</c:v>
                </c:pt>
                <c:pt idx="452">
                  <c:v>40872</c:v>
                </c:pt>
                <c:pt idx="453">
                  <c:v>40879</c:v>
                </c:pt>
                <c:pt idx="454">
                  <c:v>40886</c:v>
                </c:pt>
                <c:pt idx="455">
                  <c:v>40893</c:v>
                </c:pt>
                <c:pt idx="456">
                  <c:v>40900</c:v>
                </c:pt>
                <c:pt idx="457">
                  <c:v>40907</c:v>
                </c:pt>
                <c:pt idx="458">
                  <c:v>40914</c:v>
                </c:pt>
                <c:pt idx="459">
                  <c:v>40921</c:v>
                </c:pt>
                <c:pt idx="460">
                  <c:v>40928</c:v>
                </c:pt>
                <c:pt idx="461">
                  <c:v>40935</c:v>
                </c:pt>
                <c:pt idx="462">
                  <c:v>40942</c:v>
                </c:pt>
                <c:pt idx="463">
                  <c:v>40949</c:v>
                </c:pt>
                <c:pt idx="464">
                  <c:v>40956</c:v>
                </c:pt>
                <c:pt idx="465">
                  <c:v>40963</c:v>
                </c:pt>
                <c:pt idx="466">
                  <c:v>40970</c:v>
                </c:pt>
                <c:pt idx="467">
                  <c:v>40977</c:v>
                </c:pt>
                <c:pt idx="468">
                  <c:v>40984</c:v>
                </c:pt>
                <c:pt idx="469">
                  <c:v>40991</c:v>
                </c:pt>
                <c:pt idx="470">
                  <c:v>40998</c:v>
                </c:pt>
                <c:pt idx="471">
                  <c:v>41005</c:v>
                </c:pt>
                <c:pt idx="472">
                  <c:v>41012</c:v>
                </c:pt>
                <c:pt idx="473">
                  <c:v>41019</c:v>
                </c:pt>
                <c:pt idx="474">
                  <c:v>41026</c:v>
                </c:pt>
                <c:pt idx="475">
                  <c:v>41033</c:v>
                </c:pt>
                <c:pt idx="476">
                  <c:v>41040</c:v>
                </c:pt>
                <c:pt idx="477">
                  <c:v>41047</c:v>
                </c:pt>
                <c:pt idx="478">
                  <c:v>41054</c:v>
                </c:pt>
                <c:pt idx="479">
                  <c:v>41061</c:v>
                </c:pt>
                <c:pt idx="480">
                  <c:v>41068</c:v>
                </c:pt>
                <c:pt idx="481">
                  <c:v>41075</c:v>
                </c:pt>
                <c:pt idx="482">
                  <c:v>41082</c:v>
                </c:pt>
                <c:pt idx="483">
                  <c:v>41089</c:v>
                </c:pt>
                <c:pt idx="484">
                  <c:v>41096</c:v>
                </c:pt>
                <c:pt idx="485">
                  <c:v>41103</c:v>
                </c:pt>
                <c:pt idx="486">
                  <c:v>41110</c:v>
                </c:pt>
                <c:pt idx="487">
                  <c:v>41117</c:v>
                </c:pt>
                <c:pt idx="488">
                  <c:v>41124</c:v>
                </c:pt>
                <c:pt idx="489">
                  <c:v>41131</c:v>
                </c:pt>
                <c:pt idx="490">
                  <c:v>41138</c:v>
                </c:pt>
                <c:pt idx="491">
                  <c:v>41145</c:v>
                </c:pt>
                <c:pt idx="492">
                  <c:v>41152</c:v>
                </c:pt>
                <c:pt idx="493">
                  <c:v>41159</c:v>
                </c:pt>
                <c:pt idx="494">
                  <c:v>41166</c:v>
                </c:pt>
                <c:pt idx="495">
                  <c:v>41173</c:v>
                </c:pt>
                <c:pt idx="496">
                  <c:v>41180</c:v>
                </c:pt>
                <c:pt idx="497">
                  <c:v>41187</c:v>
                </c:pt>
                <c:pt idx="498">
                  <c:v>41194</c:v>
                </c:pt>
                <c:pt idx="499">
                  <c:v>41201</c:v>
                </c:pt>
                <c:pt idx="500">
                  <c:v>41208</c:v>
                </c:pt>
                <c:pt idx="501">
                  <c:v>41215</c:v>
                </c:pt>
                <c:pt idx="502">
                  <c:v>41222</c:v>
                </c:pt>
                <c:pt idx="503">
                  <c:v>41229</c:v>
                </c:pt>
                <c:pt idx="504">
                  <c:v>41236</c:v>
                </c:pt>
                <c:pt idx="505">
                  <c:v>41243</c:v>
                </c:pt>
                <c:pt idx="506">
                  <c:v>41250</c:v>
                </c:pt>
                <c:pt idx="507">
                  <c:v>41257</c:v>
                </c:pt>
                <c:pt idx="508">
                  <c:v>41264</c:v>
                </c:pt>
                <c:pt idx="509">
                  <c:v>41271</c:v>
                </c:pt>
                <c:pt idx="510">
                  <c:v>41278</c:v>
                </c:pt>
                <c:pt idx="511">
                  <c:v>41285</c:v>
                </c:pt>
                <c:pt idx="512">
                  <c:v>41292</c:v>
                </c:pt>
                <c:pt idx="513">
                  <c:v>41299</c:v>
                </c:pt>
                <c:pt idx="514">
                  <c:v>41306</c:v>
                </c:pt>
                <c:pt idx="515">
                  <c:v>41313</c:v>
                </c:pt>
                <c:pt idx="516">
                  <c:v>41320</c:v>
                </c:pt>
                <c:pt idx="517">
                  <c:v>41327</c:v>
                </c:pt>
                <c:pt idx="518">
                  <c:v>41334</c:v>
                </c:pt>
                <c:pt idx="519">
                  <c:v>41341</c:v>
                </c:pt>
                <c:pt idx="520">
                  <c:v>41348</c:v>
                </c:pt>
                <c:pt idx="521">
                  <c:v>41355</c:v>
                </c:pt>
                <c:pt idx="522">
                  <c:v>41362</c:v>
                </c:pt>
                <c:pt idx="523">
                  <c:v>41369</c:v>
                </c:pt>
                <c:pt idx="524">
                  <c:v>41376</c:v>
                </c:pt>
                <c:pt idx="525">
                  <c:v>41383</c:v>
                </c:pt>
                <c:pt idx="526">
                  <c:v>41390</c:v>
                </c:pt>
                <c:pt idx="527">
                  <c:v>41397</c:v>
                </c:pt>
                <c:pt idx="528">
                  <c:v>41404</c:v>
                </c:pt>
                <c:pt idx="529">
                  <c:v>41411</c:v>
                </c:pt>
                <c:pt idx="530">
                  <c:v>41418</c:v>
                </c:pt>
                <c:pt idx="531">
                  <c:v>41425</c:v>
                </c:pt>
                <c:pt idx="532">
                  <c:v>41432</c:v>
                </c:pt>
                <c:pt idx="533">
                  <c:v>41439</c:v>
                </c:pt>
                <c:pt idx="534">
                  <c:v>41446</c:v>
                </c:pt>
                <c:pt idx="535">
                  <c:v>41453</c:v>
                </c:pt>
                <c:pt idx="536">
                  <c:v>41460</c:v>
                </c:pt>
                <c:pt idx="537">
                  <c:v>41467</c:v>
                </c:pt>
                <c:pt idx="538">
                  <c:v>41474</c:v>
                </c:pt>
                <c:pt idx="539">
                  <c:v>41481</c:v>
                </c:pt>
                <c:pt idx="540">
                  <c:v>41488</c:v>
                </c:pt>
                <c:pt idx="541">
                  <c:v>41495</c:v>
                </c:pt>
                <c:pt idx="542">
                  <c:v>41502</c:v>
                </c:pt>
                <c:pt idx="543">
                  <c:v>41509</c:v>
                </c:pt>
                <c:pt idx="544">
                  <c:v>41516</c:v>
                </c:pt>
                <c:pt idx="545">
                  <c:v>41523</c:v>
                </c:pt>
                <c:pt idx="546">
                  <c:v>41530</c:v>
                </c:pt>
                <c:pt idx="547">
                  <c:v>41537</c:v>
                </c:pt>
                <c:pt idx="548">
                  <c:v>41544</c:v>
                </c:pt>
                <c:pt idx="549">
                  <c:v>41551</c:v>
                </c:pt>
                <c:pt idx="550">
                  <c:v>41558</c:v>
                </c:pt>
                <c:pt idx="551">
                  <c:v>41565</c:v>
                </c:pt>
                <c:pt idx="552">
                  <c:v>41572</c:v>
                </c:pt>
                <c:pt idx="553">
                  <c:v>41579</c:v>
                </c:pt>
                <c:pt idx="554">
                  <c:v>41586</c:v>
                </c:pt>
                <c:pt idx="555">
                  <c:v>41593</c:v>
                </c:pt>
                <c:pt idx="556">
                  <c:v>41600</c:v>
                </c:pt>
                <c:pt idx="557">
                  <c:v>41607</c:v>
                </c:pt>
                <c:pt idx="558">
                  <c:v>41614</c:v>
                </c:pt>
                <c:pt idx="559">
                  <c:v>41621</c:v>
                </c:pt>
                <c:pt idx="560">
                  <c:v>41628</c:v>
                </c:pt>
                <c:pt idx="561">
                  <c:v>41635</c:v>
                </c:pt>
                <c:pt idx="562">
                  <c:v>41642</c:v>
                </c:pt>
                <c:pt idx="563">
                  <c:v>41649</c:v>
                </c:pt>
                <c:pt idx="564">
                  <c:v>41656</c:v>
                </c:pt>
                <c:pt idx="565">
                  <c:v>41663</c:v>
                </c:pt>
                <c:pt idx="566">
                  <c:v>41670</c:v>
                </c:pt>
                <c:pt idx="567">
                  <c:v>41677</c:v>
                </c:pt>
                <c:pt idx="568">
                  <c:v>41684</c:v>
                </c:pt>
                <c:pt idx="569">
                  <c:v>41691</c:v>
                </c:pt>
                <c:pt idx="570">
                  <c:v>41698</c:v>
                </c:pt>
                <c:pt idx="571">
                  <c:v>41705</c:v>
                </c:pt>
                <c:pt idx="572">
                  <c:v>41712</c:v>
                </c:pt>
                <c:pt idx="573">
                  <c:v>41719</c:v>
                </c:pt>
                <c:pt idx="574">
                  <c:v>41726</c:v>
                </c:pt>
                <c:pt idx="575">
                  <c:v>41733</c:v>
                </c:pt>
                <c:pt idx="576">
                  <c:v>41740</c:v>
                </c:pt>
                <c:pt idx="577">
                  <c:v>41747</c:v>
                </c:pt>
                <c:pt idx="578">
                  <c:v>41754</c:v>
                </c:pt>
                <c:pt idx="579">
                  <c:v>41761</c:v>
                </c:pt>
                <c:pt idx="580">
                  <c:v>41768</c:v>
                </c:pt>
                <c:pt idx="581">
                  <c:v>41775</c:v>
                </c:pt>
                <c:pt idx="582">
                  <c:v>41782</c:v>
                </c:pt>
                <c:pt idx="583">
                  <c:v>41789</c:v>
                </c:pt>
                <c:pt idx="584">
                  <c:v>41796</c:v>
                </c:pt>
                <c:pt idx="585">
                  <c:v>41803</c:v>
                </c:pt>
                <c:pt idx="586">
                  <c:v>41810</c:v>
                </c:pt>
                <c:pt idx="587">
                  <c:v>41817</c:v>
                </c:pt>
                <c:pt idx="588">
                  <c:v>41824</c:v>
                </c:pt>
                <c:pt idx="589">
                  <c:v>41831</c:v>
                </c:pt>
                <c:pt idx="590">
                  <c:v>41838</c:v>
                </c:pt>
                <c:pt idx="591">
                  <c:v>41845</c:v>
                </c:pt>
                <c:pt idx="592">
                  <c:v>41852</c:v>
                </c:pt>
                <c:pt idx="593">
                  <c:v>41859</c:v>
                </c:pt>
                <c:pt idx="594">
                  <c:v>41866</c:v>
                </c:pt>
                <c:pt idx="595">
                  <c:v>41873</c:v>
                </c:pt>
                <c:pt idx="596">
                  <c:v>41880</c:v>
                </c:pt>
                <c:pt idx="597">
                  <c:v>41887</c:v>
                </c:pt>
                <c:pt idx="598">
                  <c:v>41894</c:v>
                </c:pt>
                <c:pt idx="599">
                  <c:v>41901</c:v>
                </c:pt>
                <c:pt idx="600">
                  <c:v>41908</c:v>
                </c:pt>
                <c:pt idx="601">
                  <c:v>41915</c:v>
                </c:pt>
                <c:pt idx="602">
                  <c:v>41922</c:v>
                </c:pt>
                <c:pt idx="603">
                  <c:v>41929</c:v>
                </c:pt>
                <c:pt idx="604">
                  <c:v>41936</c:v>
                </c:pt>
                <c:pt idx="605">
                  <c:v>41943</c:v>
                </c:pt>
                <c:pt idx="606">
                  <c:v>41950</c:v>
                </c:pt>
                <c:pt idx="607">
                  <c:v>41957</c:v>
                </c:pt>
                <c:pt idx="608">
                  <c:v>41964</c:v>
                </c:pt>
                <c:pt idx="609">
                  <c:v>41971</c:v>
                </c:pt>
                <c:pt idx="610">
                  <c:v>41978</c:v>
                </c:pt>
                <c:pt idx="611">
                  <c:v>41985</c:v>
                </c:pt>
                <c:pt idx="612">
                  <c:v>41992</c:v>
                </c:pt>
                <c:pt idx="613">
                  <c:v>41999</c:v>
                </c:pt>
                <c:pt idx="614">
                  <c:v>42006</c:v>
                </c:pt>
                <c:pt idx="615">
                  <c:v>42013</c:v>
                </c:pt>
                <c:pt idx="616">
                  <c:v>42020</c:v>
                </c:pt>
                <c:pt idx="617">
                  <c:v>42027</c:v>
                </c:pt>
                <c:pt idx="618">
                  <c:v>42034</c:v>
                </c:pt>
                <c:pt idx="619">
                  <c:v>42041</c:v>
                </c:pt>
                <c:pt idx="620">
                  <c:v>42048</c:v>
                </c:pt>
                <c:pt idx="621">
                  <c:v>42055</c:v>
                </c:pt>
                <c:pt idx="622">
                  <c:v>42062</c:v>
                </c:pt>
                <c:pt idx="623">
                  <c:v>42069</c:v>
                </c:pt>
                <c:pt idx="624">
                  <c:v>42076</c:v>
                </c:pt>
                <c:pt idx="625">
                  <c:v>42083</c:v>
                </c:pt>
                <c:pt idx="626">
                  <c:v>42090</c:v>
                </c:pt>
                <c:pt idx="627">
                  <c:v>42097</c:v>
                </c:pt>
                <c:pt idx="628">
                  <c:v>42104</c:v>
                </c:pt>
                <c:pt idx="629">
                  <c:v>42111</c:v>
                </c:pt>
                <c:pt idx="630">
                  <c:v>42118</c:v>
                </c:pt>
                <c:pt idx="631">
                  <c:v>42125</c:v>
                </c:pt>
                <c:pt idx="632">
                  <c:v>42132</c:v>
                </c:pt>
                <c:pt idx="633">
                  <c:v>42139</c:v>
                </c:pt>
                <c:pt idx="634">
                  <c:v>42146</c:v>
                </c:pt>
                <c:pt idx="635">
                  <c:v>42153</c:v>
                </c:pt>
                <c:pt idx="636">
                  <c:v>42160</c:v>
                </c:pt>
                <c:pt idx="637">
                  <c:v>42167</c:v>
                </c:pt>
                <c:pt idx="638">
                  <c:v>42174</c:v>
                </c:pt>
                <c:pt idx="639">
                  <c:v>42181</c:v>
                </c:pt>
                <c:pt idx="640">
                  <c:v>42188</c:v>
                </c:pt>
                <c:pt idx="641">
                  <c:v>42195</c:v>
                </c:pt>
                <c:pt idx="642">
                  <c:v>42202</c:v>
                </c:pt>
                <c:pt idx="643">
                  <c:v>42209</c:v>
                </c:pt>
                <c:pt idx="644">
                  <c:v>42216</c:v>
                </c:pt>
                <c:pt idx="645">
                  <c:v>42223</c:v>
                </c:pt>
                <c:pt idx="646">
                  <c:v>42230</c:v>
                </c:pt>
                <c:pt idx="647">
                  <c:v>42237</c:v>
                </c:pt>
                <c:pt idx="648">
                  <c:v>42244</c:v>
                </c:pt>
                <c:pt idx="649">
                  <c:v>42251</c:v>
                </c:pt>
                <c:pt idx="650">
                  <c:v>42258</c:v>
                </c:pt>
                <c:pt idx="651">
                  <c:v>42265</c:v>
                </c:pt>
                <c:pt idx="652">
                  <c:v>42272</c:v>
                </c:pt>
                <c:pt idx="653">
                  <c:v>42279</c:v>
                </c:pt>
                <c:pt idx="654">
                  <c:v>42286</c:v>
                </c:pt>
                <c:pt idx="655">
                  <c:v>42293</c:v>
                </c:pt>
                <c:pt idx="656">
                  <c:v>42300</c:v>
                </c:pt>
                <c:pt idx="657">
                  <c:v>42307</c:v>
                </c:pt>
                <c:pt idx="658">
                  <c:v>42314</c:v>
                </c:pt>
                <c:pt idx="659">
                  <c:v>42321</c:v>
                </c:pt>
                <c:pt idx="660">
                  <c:v>42328</c:v>
                </c:pt>
                <c:pt idx="661">
                  <c:v>42335</c:v>
                </c:pt>
                <c:pt idx="662">
                  <c:v>42342</c:v>
                </c:pt>
                <c:pt idx="663">
                  <c:v>42349</c:v>
                </c:pt>
                <c:pt idx="664">
                  <c:v>42356</c:v>
                </c:pt>
                <c:pt idx="665">
                  <c:v>42363</c:v>
                </c:pt>
                <c:pt idx="666">
                  <c:v>42370</c:v>
                </c:pt>
                <c:pt idx="667">
                  <c:v>42377</c:v>
                </c:pt>
                <c:pt idx="668">
                  <c:v>42384</c:v>
                </c:pt>
                <c:pt idx="669">
                  <c:v>42391</c:v>
                </c:pt>
                <c:pt idx="670">
                  <c:v>42398</c:v>
                </c:pt>
                <c:pt idx="671">
                  <c:v>42405</c:v>
                </c:pt>
                <c:pt idx="672">
                  <c:v>42412</c:v>
                </c:pt>
                <c:pt idx="673">
                  <c:v>42419</c:v>
                </c:pt>
                <c:pt idx="674">
                  <c:v>42426</c:v>
                </c:pt>
                <c:pt idx="675">
                  <c:v>42433</c:v>
                </c:pt>
                <c:pt idx="676">
                  <c:v>42440</c:v>
                </c:pt>
                <c:pt idx="677">
                  <c:v>42447</c:v>
                </c:pt>
                <c:pt idx="678">
                  <c:v>42454</c:v>
                </c:pt>
                <c:pt idx="679">
                  <c:v>42461</c:v>
                </c:pt>
                <c:pt idx="680">
                  <c:v>42468</c:v>
                </c:pt>
                <c:pt idx="681">
                  <c:v>42475</c:v>
                </c:pt>
                <c:pt idx="682">
                  <c:v>42482</c:v>
                </c:pt>
                <c:pt idx="683">
                  <c:v>42489</c:v>
                </c:pt>
                <c:pt idx="684">
                  <c:v>42496</c:v>
                </c:pt>
                <c:pt idx="685">
                  <c:v>42503</c:v>
                </c:pt>
                <c:pt idx="686">
                  <c:v>42510</c:v>
                </c:pt>
                <c:pt idx="687">
                  <c:v>42517</c:v>
                </c:pt>
                <c:pt idx="688">
                  <c:v>42524</c:v>
                </c:pt>
                <c:pt idx="689">
                  <c:v>42531</c:v>
                </c:pt>
                <c:pt idx="690">
                  <c:v>42538</c:v>
                </c:pt>
                <c:pt idx="691">
                  <c:v>42545</c:v>
                </c:pt>
                <c:pt idx="692">
                  <c:v>42552</c:v>
                </c:pt>
                <c:pt idx="693">
                  <c:v>42559</c:v>
                </c:pt>
                <c:pt idx="694">
                  <c:v>42566</c:v>
                </c:pt>
                <c:pt idx="695">
                  <c:v>42573</c:v>
                </c:pt>
                <c:pt idx="696">
                  <c:v>42580</c:v>
                </c:pt>
                <c:pt idx="697">
                  <c:v>42587</c:v>
                </c:pt>
                <c:pt idx="698">
                  <c:v>42594</c:v>
                </c:pt>
                <c:pt idx="699">
                  <c:v>42601</c:v>
                </c:pt>
                <c:pt idx="700">
                  <c:v>42608</c:v>
                </c:pt>
                <c:pt idx="701">
                  <c:v>42615</c:v>
                </c:pt>
                <c:pt idx="702">
                  <c:v>42622</c:v>
                </c:pt>
                <c:pt idx="703">
                  <c:v>42629</c:v>
                </c:pt>
                <c:pt idx="704">
                  <c:v>42636</c:v>
                </c:pt>
                <c:pt idx="705">
                  <c:v>42643</c:v>
                </c:pt>
                <c:pt idx="706">
                  <c:v>42650</c:v>
                </c:pt>
                <c:pt idx="707">
                  <c:v>42657</c:v>
                </c:pt>
                <c:pt idx="708">
                  <c:v>42664</c:v>
                </c:pt>
                <c:pt idx="709">
                  <c:v>42671</c:v>
                </c:pt>
                <c:pt idx="710">
                  <c:v>42678</c:v>
                </c:pt>
                <c:pt idx="711">
                  <c:v>42685</c:v>
                </c:pt>
                <c:pt idx="712">
                  <c:v>42692</c:v>
                </c:pt>
                <c:pt idx="713">
                  <c:v>42699</c:v>
                </c:pt>
                <c:pt idx="714">
                  <c:v>42706</c:v>
                </c:pt>
                <c:pt idx="715">
                  <c:v>42713</c:v>
                </c:pt>
                <c:pt idx="716">
                  <c:v>42720</c:v>
                </c:pt>
                <c:pt idx="717">
                  <c:v>42727</c:v>
                </c:pt>
                <c:pt idx="718">
                  <c:v>42734</c:v>
                </c:pt>
                <c:pt idx="719">
                  <c:v>42741</c:v>
                </c:pt>
                <c:pt idx="720">
                  <c:v>42748</c:v>
                </c:pt>
                <c:pt idx="721">
                  <c:v>42755</c:v>
                </c:pt>
                <c:pt idx="722">
                  <c:v>42762</c:v>
                </c:pt>
                <c:pt idx="723">
                  <c:v>42769</c:v>
                </c:pt>
                <c:pt idx="724">
                  <c:v>42776</c:v>
                </c:pt>
                <c:pt idx="725">
                  <c:v>42783</c:v>
                </c:pt>
                <c:pt idx="726">
                  <c:v>42790</c:v>
                </c:pt>
                <c:pt idx="727">
                  <c:v>42797</c:v>
                </c:pt>
                <c:pt idx="728">
                  <c:v>42804</c:v>
                </c:pt>
                <c:pt idx="729">
                  <c:v>42811</c:v>
                </c:pt>
                <c:pt idx="730">
                  <c:v>42818</c:v>
                </c:pt>
                <c:pt idx="731">
                  <c:v>42825</c:v>
                </c:pt>
                <c:pt idx="732">
                  <c:v>42832</c:v>
                </c:pt>
                <c:pt idx="733">
                  <c:v>42839</c:v>
                </c:pt>
                <c:pt idx="734">
                  <c:v>42846</c:v>
                </c:pt>
                <c:pt idx="735">
                  <c:v>42853</c:v>
                </c:pt>
                <c:pt idx="736">
                  <c:v>42860</c:v>
                </c:pt>
                <c:pt idx="737">
                  <c:v>42867</c:v>
                </c:pt>
                <c:pt idx="738">
                  <c:v>42874</c:v>
                </c:pt>
                <c:pt idx="739">
                  <c:v>42881</c:v>
                </c:pt>
                <c:pt idx="740">
                  <c:v>42888</c:v>
                </c:pt>
                <c:pt idx="741">
                  <c:v>42895</c:v>
                </c:pt>
                <c:pt idx="742">
                  <c:v>42902</c:v>
                </c:pt>
                <c:pt idx="743">
                  <c:v>42909</c:v>
                </c:pt>
                <c:pt idx="744">
                  <c:v>42916</c:v>
                </c:pt>
                <c:pt idx="745">
                  <c:v>42923</c:v>
                </c:pt>
                <c:pt idx="746">
                  <c:v>42930</c:v>
                </c:pt>
                <c:pt idx="747">
                  <c:v>42937</c:v>
                </c:pt>
                <c:pt idx="748">
                  <c:v>42944</c:v>
                </c:pt>
                <c:pt idx="749">
                  <c:v>42951</c:v>
                </c:pt>
                <c:pt idx="750">
                  <c:v>42958</c:v>
                </c:pt>
                <c:pt idx="751">
                  <c:v>42965</c:v>
                </c:pt>
                <c:pt idx="752">
                  <c:v>42972</c:v>
                </c:pt>
                <c:pt idx="753">
                  <c:v>42979</c:v>
                </c:pt>
                <c:pt idx="754">
                  <c:v>42986</c:v>
                </c:pt>
                <c:pt idx="755">
                  <c:v>42993</c:v>
                </c:pt>
                <c:pt idx="756">
                  <c:v>43000</c:v>
                </c:pt>
                <c:pt idx="757">
                  <c:v>43007</c:v>
                </c:pt>
                <c:pt idx="758">
                  <c:v>43014</c:v>
                </c:pt>
                <c:pt idx="759">
                  <c:v>43021</c:v>
                </c:pt>
                <c:pt idx="760">
                  <c:v>43028</c:v>
                </c:pt>
                <c:pt idx="761">
                  <c:v>43035</c:v>
                </c:pt>
                <c:pt idx="762">
                  <c:v>43042</c:v>
                </c:pt>
                <c:pt idx="763">
                  <c:v>43049</c:v>
                </c:pt>
                <c:pt idx="764">
                  <c:v>43056</c:v>
                </c:pt>
                <c:pt idx="765">
                  <c:v>43063</c:v>
                </c:pt>
                <c:pt idx="766">
                  <c:v>43070</c:v>
                </c:pt>
                <c:pt idx="767">
                  <c:v>43077</c:v>
                </c:pt>
                <c:pt idx="768">
                  <c:v>43084</c:v>
                </c:pt>
                <c:pt idx="769">
                  <c:v>43091</c:v>
                </c:pt>
                <c:pt idx="770">
                  <c:v>43098</c:v>
                </c:pt>
                <c:pt idx="771">
                  <c:v>43105</c:v>
                </c:pt>
                <c:pt idx="772">
                  <c:v>43112</c:v>
                </c:pt>
                <c:pt idx="773">
                  <c:v>43119</c:v>
                </c:pt>
                <c:pt idx="774">
                  <c:v>43126</c:v>
                </c:pt>
                <c:pt idx="775">
                  <c:v>43133</c:v>
                </c:pt>
                <c:pt idx="776">
                  <c:v>43140</c:v>
                </c:pt>
                <c:pt idx="777">
                  <c:v>43147</c:v>
                </c:pt>
                <c:pt idx="778">
                  <c:v>43154</c:v>
                </c:pt>
                <c:pt idx="779">
                  <c:v>43161</c:v>
                </c:pt>
                <c:pt idx="780">
                  <c:v>43168</c:v>
                </c:pt>
                <c:pt idx="781">
                  <c:v>43175</c:v>
                </c:pt>
                <c:pt idx="782">
                  <c:v>43182</c:v>
                </c:pt>
                <c:pt idx="783">
                  <c:v>43189</c:v>
                </c:pt>
                <c:pt idx="784">
                  <c:v>43196</c:v>
                </c:pt>
                <c:pt idx="785">
                  <c:v>43203</c:v>
                </c:pt>
                <c:pt idx="786">
                  <c:v>43210</c:v>
                </c:pt>
                <c:pt idx="787">
                  <c:v>43217</c:v>
                </c:pt>
                <c:pt idx="788">
                  <c:v>43224</c:v>
                </c:pt>
                <c:pt idx="789">
                  <c:v>43231</c:v>
                </c:pt>
                <c:pt idx="790">
                  <c:v>43238</c:v>
                </c:pt>
                <c:pt idx="791">
                  <c:v>43245</c:v>
                </c:pt>
                <c:pt idx="792">
                  <c:v>43252</c:v>
                </c:pt>
                <c:pt idx="793">
                  <c:v>43259</c:v>
                </c:pt>
                <c:pt idx="794">
                  <c:v>43266</c:v>
                </c:pt>
                <c:pt idx="795">
                  <c:v>43273</c:v>
                </c:pt>
                <c:pt idx="796">
                  <c:v>43280</c:v>
                </c:pt>
                <c:pt idx="797">
                  <c:v>43287</c:v>
                </c:pt>
                <c:pt idx="798">
                  <c:v>43294</c:v>
                </c:pt>
                <c:pt idx="799">
                  <c:v>43301</c:v>
                </c:pt>
                <c:pt idx="800">
                  <c:v>43308</c:v>
                </c:pt>
                <c:pt idx="801">
                  <c:v>43315</c:v>
                </c:pt>
                <c:pt idx="802">
                  <c:v>43322</c:v>
                </c:pt>
                <c:pt idx="803">
                  <c:v>43329</c:v>
                </c:pt>
                <c:pt idx="804">
                  <c:v>43336</c:v>
                </c:pt>
                <c:pt idx="805">
                  <c:v>43343</c:v>
                </c:pt>
                <c:pt idx="806">
                  <c:v>43350</c:v>
                </c:pt>
                <c:pt idx="807">
                  <c:v>43357</c:v>
                </c:pt>
                <c:pt idx="808">
                  <c:v>43364</c:v>
                </c:pt>
                <c:pt idx="809">
                  <c:v>43371</c:v>
                </c:pt>
                <c:pt idx="810">
                  <c:v>43378</c:v>
                </c:pt>
                <c:pt idx="811">
                  <c:v>43385</c:v>
                </c:pt>
                <c:pt idx="812">
                  <c:v>43392</c:v>
                </c:pt>
                <c:pt idx="813">
                  <c:v>43399</c:v>
                </c:pt>
                <c:pt idx="814">
                  <c:v>43406</c:v>
                </c:pt>
                <c:pt idx="815">
                  <c:v>43413</c:v>
                </c:pt>
                <c:pt idx="816">
                  <c:v>43420</c:v>
                </c:pt>
                <c:pt idx="817">
                  <c:v>43427</c:v>
                </c:pt>
                <c:pt idx="818">
                  <c:v>43434</c:v>
                </c:pt>
                <c:pt idx="819">
                  <c:v>43441</c:v>
                </c:pt>
                <c:pt idx="820">
                  <c:v>43448</c:v>
                </c:pt>
                <c:pt idx="821">
                  <c:v>43455</c:v>
                </c:pt>
                <c:pt idx="822">
                  <c:v>43462</c:v>
                </c:pt>
                <c:pt idx="823">
                  <c:v>43469</c:v>
                </c:pt>
                <c:pt idx="824">
                  <c:v>43476</c:v>
                </c:pt>
                <c:pt idx="825">
                  <c:v>43483</c:v>
                </c:pt>
                <c:pt idx="826">
                  <c:v>43490</c:v>
                </c:pt>
                <c:pt idx="827">
                  <c:v>43497</c:v>
                </c:pt>
                <c:pt idx="828">
                  <c:v>43504</c:v>
                </c:pt>
                <c:pt idx="829">
                  <c:v>43511</c:v>
                </c:pt>
                <c:pt idx="830">
                  <c:v>43518</c:v>
                </c:pt>
                <c:pt idx="831">
                  <c:v>43525</c:v>
                </c:pt>
                <c:pt idx="832">
                  <c:v>43532</c:v>
                </c:pt>
                <c:pt idx="833">
                  <c:v>43539</c:v>
                </c:pt>
                <c:pt idx="834">
                  <c:v>43546</c:v>
                </c:pt>
                <c:pt idx="835">
                  <c:v>43553</c:v>
                </c:pt>
                <c:pt idx="836">
                  <c:v>43560</c:v>
                </c:pt>
                <c:pt idx="837">
                  <c:v>43567</c:v>
                </c:pt>
                <c:pt idx="838">
                  <c:v>43574</c:v>
                </c:pt>
                <c:pt idx="839">
                  <c:v>43581</c:v>
                </c:pt>
                <c:pt idx="840">
                  <c:v>43588</c:v>
                </c:pt>
                <c:pt idx="841">
                  <c:v>43595</c:v>
                </c:pt>
                <c:pt idx="842">
                  <c:v>43602</c:v>
                </c:pt>
                <c:pt idx="843">
                  <c:v>43609</c:v>
                </c:pt>
                <c:pt idx="844">
                  <c:v>43616</c:v>
                </c:pt>
                <c:pt idx="845">
                  <c:v>43623</c:v>
                </c:pt>
                <c:pt idx="846">
                  <c:v>43630</c:v>
                </c:pt>
                <c:pt idx="847">
                  <c:v>43637</c:v>
                </c:pt>
                <c:pt idx="848">
                  <c:v>43644</c:v>
                </c:pt>
                <c:pt idx="849">
                  <c:v>43651</c:v>
                </c:pt>
                <c:pt idx="850">
                  <c:v>43658</c:v>
                </c:pt>
                <c:pt idx="851">
                  <c:v>43665</c:v>
                </c:pt>
                <c:pt idx="852">
                  <c:v>43672</c:v>
                </c:pt>
                <c:pt idx="853">
                  <c:v>43679</c:v>
                </c:pt>
                <c:pt idx="854">
                  <c:v>43686</c:v>
                </c:pt>
                <c:pt idx="855">
                  <c:v>43693</c:v>
                </c:pt>
                <c:pt idx="856">
                  <c:v>43700</c:v>
                </c:pt>
                <c:pt idx="857">
                  <c:v>43707</c:v>
                </c:pt>
                <c:pt idx="858">
                  <c:v>43714</c:v>
                </c:pt>
                <c:pt idx="859">
                  <c:v>43721</c:v>
                </c:pt>
                <c:pt idx="860">
                  <c:v>43728</c:v>
                </c:pt>
                <c:pt idx="861">
                  <c:v>43735</c:v>
                </c:pt>
                <c:pt idx="862">
                  <c:v>43742</c:v>
                </c:pt>
                <c:pt idx="863">
                  <c:v>43749</c:v>
                </c:pt>
                <c:pt idx="864">
                  <c:v>43756</c:v>
                </c:pt>
                <c:pt idx="865">
                  <c:v>43763</c:v>
                </c:pt>
                <c:pt idx="866">
                  <c:v>43770</c:v>
                </c:pt>
                <c:pt idx="867">
                  <c:v>43777</c:v>
                </c:pt>
                <c:pt idx="868">
                  <c:v>43784</c:v>
                </c:pt>
                <c:pt idx="869">
                  <c:v>43791</c:v>
                </c:pt>
                <c:pt idx="870">
                  <c:v>43798</c:v>
                </c:pt>
                <c:pt idx="871">
                  <c:v>43805</c:v>
                </c:pt>
                <c:pt idx="872">
                  <c:v>43812</c:v>
                </c:pt>
                <c:pt idx="873">
                  <c:v>43819</c:v>
                </c:pt>
                <c:pt idx="874">
                  <c:v>43826</c:v>
                </c:pt>
                <c:pt idx="875">
                  <c:v>43833</c:v>
                </c:pt>
                <c:pt idx="876">
                  <c:v>43840</c:v>
                </c:pt>
                <c:pt idx="877">
                  <c:v>43847</c:v>
                </c:pt>
                <c:pt idx="878">
                  <c:v>43854</c:v>
                </c:pt>
                <c:pt idx="879">
                  <c:v>43861</c:v>
                </c:pt>
                <c:pt idx="880">
                  <c:v>43868</c:v>
                </c:pt>
                <c:pt idx="881">
                  <c:v>43875</c:v>
                </c:pt>
                <c:pt idx="882">
                  <c:v>43882</c:v>
                </c:pt>
                <c:pt idx="883">
                  <c:v>43889</c:v>
                </c:pt>
                <c:pt idx="884">
                  <c:v>43896</c:v>
                </c:pt>
                <c:pt idx="885">
                  <c:v>43903</c:v>
                </c:pt>
                <c:pt idx="886">
                  <c:v>43910</c:v>
                </c:pt>
                <c:pt idx="887">
                  <c:v>43917</c:v>
                </c:pt>
                <c:pt idx="888">
                  <c:v>43924</c:v>
                </c:pt>
                <c:pt idx="889">
                  <c:v>43931</c:v>
                </c:pt>
                <c:pt idx="890">
                  <c:v>43938</c:v>
                </c:pt>
                <c:pt idx="891">
                  <c:v>43945</c:v>
                </c:pt>
                <c:pt idx="892">
                  <c:v>43952</c:v>
                </c:pt>
                <c:pt idx="893">
                  <c:v>43959</c:v>
                </c:pt>
                <c:pt idx="894">
                  <c:v>43966</c:v>
                </c:pt>
                <c:pt idx="895">
                  <c:v>43973</c:v>
                </c:pt>
                <c:pt idx="896">
                  <c:v>43980</c:v>
                </c:pt>
                <c:pt idx="897">
                  <c:v>43987</c:v>
                </c:pt>
                <c:pt idx="898">
                  <c:v>43994</c:v>
                </c:pt>
                <c:pt idx="899">
                  <c:v>44001</c:v>
                </c:pt>
                <c:pt idx="900">
                  <c:v>44008</c:v>
                </c:pt>
                <c:pt idx="901">
                  <c:v>44015</c:v>
                </c:pt>
                <c:pt idx="902">
                  <c:v>44022</c:v>
                </c:pt>
                <c:pt idx="903">
                  <c:v>44029</c:v>
                </c:pt>
                <c:pt idx="904">
                  <c:v>44036</c:v>
                </c:pt>
                <c:pt idx="905">
                  <c:v>44043</c:v>
                </c:pt>
                <c:pt idx="906">
                  <c:v>44050</c:v>
                </c:pt>
                <c:pt idx="907">
                  <c:v>44057</c:v>
                </c:pt>
                <c:pt idx="908">
                  <c:v>44064</c:v>
                </c:pt>
                <c:pt idx="909">
                  <c:v>44071</c:v>
                </c:pt>
                <c:pt idx="910">
                  <c:v>44078</c:v>
                </c:pt>
                <c:pt idx="911">
                  <c:v>44085</c:v>
                </c:pt>
                <c:pt idx="912">
                  <c:v>44092</c:v>
                </c:pt>
                <c:pt idx="913">
                  <c:v>44099</c:v>
                </c:pt>
                <c:pt idx="914">
                  <c:v>44106</c:v>
                </c:pt>
                <c:pt idx="915">
                  <c:v>44113</c:v>
                </c:pt>
                <c:pt idx="916">
                  <c:v>44120</c:v>
                </c:pt>
                <c:pt idx="917">
                  <c:v>44127</c:v>
                </c:pt>
                <c:pt idx="918">
                  <c:v>44134</c:v>
                </c:pt>
                <c:pt idx="919">
                  <c:v>44141</c:v>
                </c:pt>
                <c:pt idx="920">
                  <c:v>44148</c:v>
                </c:pt>
                <c:pt idx="921">
                  <c:v>44155</c:v>
                </c:pt>
                <c:pt idx="922">
                  <c:v>44162</c:v>
                </c:pt>
                <c:pt idx="923">
                  <c:v>44169</c:v>
                </c:pt>
                <c:pt idx="924">
                  <c:v>44176</c:v>
                </c:pt>
                <c:pt idx="925">
                  <c:v>44183</c:v>
                </c:pt>
                <c:pt idx="926">
                  <c:v>44190</c:v>
                </c:pt>
                <c:pt idx="927">
                  <c:v>44197</c:v>
                </c:pt>
                <c:pt idx="928">
                  <c:v>44204</c:v>
                </c:pt>
                <c:pt idx="929">
                  <c:v>44211</c:v>
                </c:pt>
                <c:pt idx="930">
                  <c:v>44218</c:v>
                </c:pt>
                <c:pt idx="931">
                  <c:v>44225</c:v>
                </c:pt>
                <c:pt idx="932">
                  <c:v>44232</c:v>
                </c:pt>
                <c:pt idx="933">
                  <c:v>44239</c:v>
                </c:pt>
                <c:pt idx="934">
                  <c:v>44246</c:v>
                </c:pt>
                <c:pt idx="935">
                  <c:v>44253</c:v>
                </c:pt>
                <c:pt idx="936">
                  <c:v>44260</c:v>
                </c:pt>
                <c:pt idx="937">
                  <c:v>44267</c:v>
                </c:pt>
                <c:pt idx="938">
                  <c:v>44274</c:v>
                </c:pt>
                <c:pt idx="939">
                  <c:v>44281</c:v>
                </c:pt>
                <c:pt idx="940">
                  <c:v>44288</c:v>
                </c:pt>
                <c:pt idx="941">
                  <c:v>44295</c:v>
                </c:pt>
                <c:pt idx="942">
                  <c:v>44302</c:v>
                </c:pt>
                <c:pt idx="943">
                  <c:v>44309</c:v>
                </c:pt>
                <c:pt idx="944">
                  <c:v>44316</c:v>
                </c:pt>
                <c:pt idx="945">
                  <c:v>44323</c:v>
                </c:pt>
                <c:pt idx="946">
                  <c:v>44330</c:v>
                </c:pt>
                <c:pt idx="947">
                  <c:v>44337</c:v>
                </c:pt>
                <c:pt idx="948">
                  <c:v>44344</c:v>
                </c:pt>
                <c:pt idx="949">
                  <c:v>44351</c:v>
                </c:pt>
                <c:pt idx="950">
                  <c:v>44358</c:v>
                </c:pt>
                <c:pt idx="951">
                  <c:v>44365</c:v>
                </c:pt>
                <c:pt idx="952">
                  <c:v>44372</c:v>
                </c:pt>
                <c:pt idx="953">
                  <c:v>44379</c:v>
                </c:pt>
                <c:pt idx="954">
                  <c:v>44386</c:v>
                </c:pt>
                <c:pt idx="955">
                  <c:v>44393</c:v>
                </c:pt>
                <c:pt idx="956">
                  <c:v>44400</c:v>
                </c:pt>
                <c:pt idx="957">
                  <c:v>44407</c:v>
                </c:pt>
                <c:pt idx="958">
                  <c:v>44414</c:v>
                </c:pt>
                <c:pt idx="959">
                  <c:v>44421</c:v>
                </c:pt>
                <c:pt idx="960">
                  <c:v>44428</c:v>
                </c:pt>
                <c:pt idx="961">
                  <c:v>44435</c:v>
                </c:pt>
                <c:pt idx="962">
                  <c:v>44442</c:v>
                </c:pt>
                <c:pt idx="963">
                  <c:v>44449</c:v>
                </c:pt>
                <c:pt idx="964">
                  <c:v>44456</c:v>
                </c:pt>
                <c:pt idx="965">
                  <c:v>44463</c:v>
                </c:pt>
                <c:pt idx="966">
                  <c:v>44470</c:v>
                </c:pt>
                <c:pt idx="967">
                  <c:v>44477</c:v>
                </c:pt>
                <c:pt idx="968">
                  <c:v>44484</c:v>
                </c:pt>
                <c:pt idx="969">
                  <c:v>44491</c:v>
                </c:pt>
                <c:pt idx="970">
                  <c:v>44498</c:v>
                </c:pt>
                <c:pt idx="971">
                  <c:v>44505</c:v>
                </c:pt>
                <c:pt idx="972">
                  <c:v>44512</c:v>
                </c:pt>
                <c:pt idx="973">
                  <c:v>44519</c:v>
                </c:pt>
                <c:pt idx="974">
                  <c:v>44526</c:v>
                </c:pt>
                <c:pt idx="975">
                  <c:v>44533</c:v>
                </c:pt>
                <c:pt idx="976">
                  <c:v>44540</c:v>
                </c:pt>
                <c:pt idx="977">
                  <c:v>44547</c:v>
                </c:pt>
                <c:pt idx="978">
                  <c:v>44554</c:v>
                </c:pt>
                <c:pt idx="979">
                  <c:v>44561</c:v>
                </c:pt>
                <c:pt idx="980">
                  <c:v>44568</c:v>
                </c:pt>
                <c:pt idx="981">
                  <c:v>44575</c:v>
                </c:pt>
                <c:pt idx="982">
                  <c:v>44582</c:v>
                </c:pt>
                <c:pt idx="983">
                  <c:v>44589</c:v>
                </c:pt>
                <c:pt idx="984">
                  <c:v>44596</c:v>
                </c:pt>
                <c:pt idx="985">
                  <c:v>44603</c:v>
                </c:pt>
                <c:pt idx="986">
                  <c:v>44610</c:v>
                </c:pt>
                <c:pt idx="987">
                  <c:v>44617</c:v>
                </c:pt>
                <c:pt idx="988">
                  <c:v>44624</c:v>
                </c:pt>
                <c:pt idx="989">
                  <c:v>44631</c:v>
                </c:pt>
                <c:pt idx="990">
                  <c:v>44638</c:v>
                </c:pt>
                <c:pt idx="991">
                  <c:v>44645</c:v>
                </c:pt>
                <c:pt idx="992">
                  <c:v>44652</c:v>
                </c:pt>
                <c:pt idx="993">
                  <c:v>44659</c:v>
                </c:pt>
                <c:pt idx="994">
                  <c:v>44666</c:v>
                </c:pt>
                <c:pt idx="995">
                  <c:v>44673</c:v>
                </c:pt>
                <c:pt idx="996">
                  <c:v>44680</c:v>
                </c:pt>
                <c:pt idx="997">
                  <c:v>44687</c:v>
                </c:pt>
                <c:pt idx="998">
                  <c:v>44694</c:v>
                </c:pt>
                <c:pt idx="999">
                  <c:v>44701</c:v>
                </c:pt>
                <c:pt idx="1000">
                  <c:v>44708</c:v>
                </c:pt>
                <c:pt idx="1001">
                  <c:v>44715</c:v>
                </c:pt>
                <c:pt idx="1002">
                  <c:v>44722</c:v>
                </c:pt>
                <c:pt idx="1003">
                  <c:v>44729</c:v>
                </c:pt>
                <c:pt idx="1004">
                  <c:v>44736</c:v>
                </c:pt>
                <c:pt idx="1005">
                  <c:v>44743</c:v>
                </c:pt>
                <c:pt idx="1006">
                  <c:v>44750</c:v>
                </c:pt>
                <c:pt idx="1007">
                  <c:v>44757</c:v>
                </c:pt>
                <c:pt idx="1008">
                  <c:v>44764</c:v>
                </c:pt>
                <c:pt idx="1009">
                  <c:v>44771</c:v>
                </c:pt>
                <c:pt idx="1010">
                  <c:v>44778</c:v>
                </c:pt>
                <c:pt idx="1011">
                  <c:v>44785</c:v>
                </c:pt>
                <c:pt idx="1012">
                  <c:v>44792</c:v>
                </c:pt>
                <c:pt idx="1013">
                  <c:v>44799</c:v>
                </c:pt>
                <c:pt idx="1014">
                  <c:v>44806</c:v>
                </c:pt>
                <c:pt idx="1015">
                  <c:v>44813</c:v>
                </c:pt>
                <c:pt idx="1016">
                  <c:v>44820</c:v>
                </c:pt>
                <c:pt idx="1017">
                  <c:v>44827</c:v>
                </c:pt>
                <c:pt idx="1018">
                  <c:v>44834</c:v>
                </c:pt>
                <c:pt idx="1019">
                  <c:v>44841</c:v>
                </c:pt>
                <c:pt idx="1020">
                  <c:v>44848</c:v>
                </c:pt>
                <c:pt idx="1021">
                  <c:v>44855</c:v>
                </c:pt>
                <c:pt idx="1022">
                  <c:v>44862</c:v>
                </c:pt>
                <c:pt idx="1023">
                  <c:v>44869</c:v>
                </c:pt>
                <c:pt idx="1024">
                  <c:v>44876</c:v>
                </c:pt>
                <c:pt idx="1025">
                  <c:v>44883</c:v>
                </c:pt>
                <c:pt idx="1026">
                  <c:v>44890</c:v>
                </c:pt>
                <c:pt idx="1027">
                  <c:v>44897</c:v>
                </c:pt>
                <c:pt idx="1028">
                  <c:v>44904</c:v>
                </c:pt>
                <c:pt idx="1029">
                  <c:v>44911</c:v>
                </c:pt>
                <c:pt idx="1030">
                  <c:v>44918</c:v>
                </c:pt>
                <c:pt idx="1031">
                  <c:v>44925</c:v>
                </c:pt>
                <c:pt idx="1032">
                  <c:v>44932</c:v>
                </c:pt>
                <c:pt idx="1033">
                  <c:v>44939</c:v>
                </c:pt>
                <c:pt idx="1034">
                  <c:v>44946</c:v>
                </c:pt>
                <c:pt idx="1035">
                  <c:v>44953</c:v>
                </c:pt>
                <c:pt idx="1036">
                  <c:v>44960</c:v>
                </c:pt>
                <c:pt idx="1037">
                  <c:v>44967</c:v>
                </c:pt>
                <c:pt idx="1038">
                  <c:v>44974</c:v>
                </c:pt>
                <c:pt idx="1039">
                  <c:v>44981</c:v>
                </c:pt>
                <c:pt idx="1040">
                  <c:v>44988</c:v>
                </c:pt>
                <c:pt idx="1041">
                  <c:v>44995</c:v>
                </c:pt>
                <c:pt idx="1042">
                  <c:v>45002</c:v>
                </c:pt>
                <c:pt idx="1043">
                  <c:v>45009</c:v>
                </c:pt>
                <c:pt idx="1044">
                  <c:v>45016</c:v>
                </c:pt>
                <c:pt idx="1045">
                  <c:v>45023</c:v>
                </c:pt>
                <c:pt idx="1046">
                  <c:v>45030</c:v>
                </c:pt>
                <c:pt idx="1047">
                  <c:v>45037</c:v>
                </c:pt>
                <c:pt idx="1048">
                  <c:v>45044</c:v>
                </c:pt>
                <c:pt idx="1049">
                  <c:v>45051</c:v>
                </c:pt>
                <c:pt idx="1050">
                  <c:v>45058</c:v>
                </c:pt>
                <c:pt idx="1051">
                  <c:v>45065</c:v>
                </c:pt>
                <c:pt idx="1052">
                  <c:v>45072</c:v>
                </c:pt>
                <c:pt idx="1053">
                  <c:v>45079</c:v>
                </c:pt>
                <c:pt idx="1054">
                  <c:v>45086</c:v>
                </c:pt>
                <c:pt idx="1055">
                  <c:v>45093</c:v>
                </c:pt>
                <c:pt idx="1056">
                  <c:v>45100</c:v>
                </c:pt>
                <c:pt idx="1057">
                  <c:v>45107</c:v>
                </c:pt>
                <c:pt idx="1058">
                  <c:v>45114</c:v>
                </c:pt>
                <c:pt idx="1059">
                  <c:v>45121</c:v>
                </c:pt>
                <c:pt idx="1060">
                  <c:v>45128</c:v>
                </c:pt>
                <c:pt idx="1061">
                  <c:v>45135</c:v>
                </c:pt>
                <c:pt idx="1062">
                  <c:v>45142</c:v>
                </c:pt>
                <c:pt idx="1063">
                  <c:v>45149</c:v>
                </c:pt>
                <c:pt idx="1064">
                  <c:v>45156</c:v>
                </c:pt>
                <c:pt idx="1065">
                  <c:v>45163</c:v>
                </c:pt>
                <c:pt idx="1066">
                  <c:v>45170</c:v>
                </c:pt>
                <c:pt idx="1067">
                  <c:v>45177</c:v>
                </c:pt>
                <c:pt idx="1068">
                  <c:v>45184</c:v>
                </c:pt>
                <c:pt idx="1069">
                  <c:v>45191</c:v>
                </c:pt>
                <c:pt idx="1070">
                  <c:v>45198</c:v>
                </c:pt>
                <c:pt idx="1071">
                  <c:v>45205</c:v>
                </c:pt>
                <c:pt idx="1072">
                  <c:v>45212</c:v>
                </c:pt>
                <c:pt idx="1073">
                  <c:v>45219</c:v>
                </c:pt>
                <c:pt idx="1074">
                  <c:v>45226</c:v>
                </c:pt>
                <c:pt idx="1075">
                  <c:v>45233</c:v>
                </c:pt>
                <c:pt idx="1076">
                  <c:v>45240</c:v>
                </c:pt>
                <c:pt idx="1077">
                  <c:v>45247</c:v>
                </c:pt>
                <c:pt idx="1078">
                  <c:v>45254</c:v>
                </c:pt>
                <c:pt idx="1079">
                  <c:v>45261</c:v>
                </c:pt>
                <c:pt idx="1080">
                  <c:v>45268</c:v>
                </c:pt>
                <c:pt idx="1081">
                  <c:v>45275</c:v>
                </c:pt>
                <c:pt idx="1082">
                  <c:v>45282</c:v>
                </c:pt>
                <c:pt idx="1083">
                  <c:v>45289</c:v>
                </c:pt>
                <c:pt idx="1084">
                  <c:v>45296</c:v>
                </c:pt>
                <c:pt idx="1085">
                  <c:v>45303</c:v>
                </c:pt>
                <c:pt idx="1086">
                  <c:v>45310</c:v>
                </c:pt>
                <c:pt idx="1087">
                  <c:v>45317</c:v>
                </c:pt>
                <c:pt idx="1088">
                  <c:v>45324</c:v>
                </c:pt>
                <c:pt idx="1089">
                  <c:v>45331</c:v>
                </c:pt>
                <c:pt idx="1090">
                  <c:v>45338</c:v>
                </c:pt>
                <c:pt idx="1091">
                  <c:v>45345</c:v>
                </c:pt>
                <c:pt idx="1092">
                  <c:v>45352</c:v>
                </c:pt>
                <c:pt idx="1093">
                  <c:v>45359</c:v>
                </c:pt>
                <c:pt idx="1094">
                  <c:v>45366</c:v>
                </c:pt>
                <c:pt idx="1095">
                  <c:v>45373</c:v>
                </c:pt>
                <c:pt idx="1096">
                  <c:v>45380</c:v>
                </c:pt>
                <c:pt idx="1097">
                  <c:v>45387</c:v>
                </c:pt>
                <c:pt idx="1098">
                  <c:v>45394</c:v>
                </c:pt>
                <c:pt idx="1099">
                  <c:v>45401</c:v>
                </c:pt>
                <c:pt idx="1100">
                  <c:v>45408</c:v>
                </c:pt>
                <c:pt idx="1101">
                  <c:v>45415</c:v>
                </c:pt>
                <c:pt idx="1102">
                  <c:v>45422</c:v>
                </c:pt>
                <c:pt idx="1103">
                  <c:v>45429</c:v>
                </c:pt>
                <c:pt idx="1104">
                  <c:v>45436</c:v>
                </c:pt>
                <c:pt idx="1105">
                  <c:v>45443</c:v>
                </c:pt>
                <c:pt idx="1106">
                  <c:v>45450</c:v>
                </c:pt>
                <c:pt idx="1107">
                  <c:v>45457</c:v>
                </c:pt>
                <c:pt idx="1108">
                  <c:v>45464</c:v>
                </c:pt>
                <c:pt idx="1109">
                  <c:v>45471</c:v>
                </c:pt>
                <c:pt idx="1110">
                  <c:v>45478</c:v>
                </c:pt>
                <c:pt idx="1111">
                  <c:v>45485</c:v>
                </c:pt>
                <c:pt idx="1112">
                  <c:v>45492</c:v>
                </c:pt>
                <c:pt idx="1113">
                  <c:v>45499</c:v>
                </c:pt>
                <c:pt idx="1114">
                  <c:v>45506</c:v>
                </c:pt>
                <c:pt idx="1115">
                  <c:v>45513</c:v>
                </c:pt>
                <c:pt idx="1116">
                  <c:v>45520</c:v>
                </c:pt>
                <c:pt idx="1117">
                  <c:v>45527</c:v>
                </c:pt>
                <c:pt idx="1118">
                  <c:v>45534</c:v>
                </c:pt>
                <c:pt idx="1119">
                  <c:v>45541</c:v>
                </c:pt>
                <c:pt idx="1120">
                  <c:v>45548</c:v>
                </c:pt>
                <c:pt idx="1121">
                  <c:v>45555</c:v>
                </c:pt>
                <c:pt idx="1122">
                  <c:v>45562</c:v>
                </c:pt>
                <c:pt idx="1123">
                  <c:v>45569</c:v>
                </c:pt>
                <c:pt idx="1124">
                  <c:v>45576</c:v>
                </c:pt>
                <c:pt idx="1125">
                  <c:v>45583</c:v>
                </c:pt>
                <c:pt idx="1126">
                  <c:v>45590</c:v>
                </c:pt>
                <c:pt idx="1127">
                  <c:v>45597</c:v>
                </c:pt>
                <c:pt idx="1128">
                  <c:v>45604</c:v>
                </c:pt>
                <c:pt idx="1129">
                  <c:v>45611</c:v>
                </c:pt>
                <c:pt idx="1130">
                  <c:v>45618</c:v>
                </c:pt>
                <c:pt idx="1131">
                  <c:v>45625</c:v>
                </c:pt>
                <c:pt idx="1132">
                  <c:v>45632</c:v>
                </c:pt>
                <c:pt idx="1133">
                  <c:v>45639</c:v>
                </c:pt>
                <c:pt idx="1134">
                  <c:v>45646</c:v>
                </c:pt>
                <c:pt idx="1135">
                  <c:v>45653</c:v>
                </c:pt>
                <c:pt idx="1136">
                  <c:v>45660</c:v>
                </c:pt>
                <c:pt idx="1137">
                  <c:v>45667</c:v>
                </c:pt>
                <c:pt idx="1138">
                  <c:v>45674</c:v>
                </c:pt>
                <c:pt idx="1139">
                  <c:v>45681</c:v>
                </c:pt>
                <c:pt idx="1140">
                  <c:v>45688</c:v>
                </c:pt>
                <c:pt idx="1141">
                  <c:v>45695</c:v>
                </c:pt>
                <c:pt idx="1142">
                  <c:v>45702</c:v>
                </c:pt>
                <c:pt idx="1143">
                  <c:v>45709</c:v>
                </c:pt>
                <c:pt idx="1144">
                  <c:v>45716</c:v>
                </c:pt>
                <c:pt idx="1145">
                  <c:v>45723</c:v>
                </c:pt>
                <c:pt idx="1146">
                  <c:v>45730</c:v>
                </c:pt>
                <c:pt idx="1147">
                  <c:v>45737</c:v>
                </c:pt>
                <c:pt idx="1148">
                  <c:v>45744</c:v>
                </c:pt>
                <c:pt idx="1149">
                  <c:v>45751</c:v>
                </c:pt>
                <c:pt idx="1150">
                  <c:v>45758</c:v>
                </c:pt>
                <c:pt idx="1151">
                  <c:v>45765</c:v>
                </c:pt>
                <c:pt idx="1152">
                  <c:v>45772</c:v>
                </c:pt>
                <c:pt idx="1153">
                  <c:v>45779</c:v>
                </c:pt>
                <c:pt idx="1154">
                  <c:v>45786</c:v>
                </c:pt>
                <c:pt idx="1155">
                  <c:v>45793</c:v>
                </c:pt>
                <c:pt idx="1156">
                  <c:v>45800</c:v>
                </c:pt>
                <c:pt idx="1157">
                  <c:v>45807</c:v>
                </c:pt>
                <c:pt idx="1158">
                  <c:v>45814</c:v>
                </c:pt>
                <c:pt idx="1159">
                  <c:v>45821</c:v>
                </c:pt>
                <c:pt idx="1160">
                  <c:v>45828</c:v>
                </c:pt>
                <c:pt idx="1161">
                  <c:v>45835</c:v>
                </c:pt>
                <c:pt idx="1162">
                  <c:v>45842</c:v>
                </c:pt>
                <c:pt idx="1163">
                  <c:v>45849</c:v>
                </c:pt>
                <c:pt idx="1164">
                  <c:v>45856</c:v>
                </c:pt>
                <c:pt idx="1165">
                  <c:v>45863</c:v>
                </c:pt>
                <c:pt idx="1166">
                  <c:v>45870</c:v>
                </c:pt>
                <c:pt idx="1167">
                  <c:v>45877</c:v>
                </c:pt>
                <c:pt idx="1168">
                  <c:v>45884</c:v>
                </c:pt>
                <c:pt idx="1169">
                  <c:v>45891</c:v>
                </c:pt>
                <c:pt idx="1170">
                  <c:v>45898</c:v>
                </c:pt>
                <c:pt idx="1171">
                  <c:v>45905</c:v>
                </c:pt>
                <c:pt idx="1172">
                  <c:v>45912</c:v>
                </c:pt>
                <c:pt idx="1173">
                  <c:v>45919</c:v>
                </c:pt>
                <c:pt idx="1174">
                  <c:v>45926</c:v>
                </c:pt>
                <c:pt idx="1175">
                  <c:v>45933</c:v>
                </c:pt>
                <c:pt idx="1176">
                  <c:v>45940</c:v>
                </c:pt>
                <c:pt idx="1177">
                  <c:v>45947</c:v>
                </c:pt>
                <c:pt idx="1178">
                  <c:v>45954</c:v>
                </c:pt>
                <c:pt idx="1179">
                  <c:v>45961</c:v>
                </c:pt>
                <c:pt idx="1180">
                  <c:v>45968</c:v>
                </c:pt>
                <c:pt idx="1181">
                  <c:v>45975</c:v>
                </c:pt>
                <c:pt idx="1182">
                  <c:v>45982</c:v>
                </c:pt>
                <c:pt idx="1183">
                  <c:v>45989</c:v>
                </c:pt>
                <c:pt idx="1184">
                  <c:v>45996</c:v>
                </c:pt>
                <c:pt idx="1185">
                  <c:v>46003</c:v>
                </c:pt>
                <c:pt idx="1186">
                  <c:v>46010</c:v>
                </c:pt>
                <c:pt idx="1187">
                  <c:v>46017</c:v>
                </c:pt>
                <c:pt idx="1188">
                  <c:v>46024</c:v>
                </c:pt>
                <c:pt idx="1189">
                  <c:v>46031</c:v>
                </c:pt>
                <c:pt idx="1190">
                  <c:v>46038</c:v>
                </c:pt>
                <c:pt idx="1191">
                  <c:v>46045</c:v>
                </c:pt>
                <c:pt idx="1192">
                  <c:v>46052</c:v>
                </c:pt>
                <c:pt idx="1193">
                  <c:v>46059</c:v>
                </c:pt>
                <c:pt idx="1194">
                  <c:v>46066</c:v>
                </c:pt>
                <c:pt idx="1195">
                  <c:v>46073</c:v>
                </c:pt>
                <c:pt idx="1196">
                  <c:v>46080</c:v>
                </c:pt>
                <c:pt idx="1197">
                  <c:v>46087</c:v>
                </c:pt>
                <c:pt idx="1198">
                  <c:v>46094</c:v>
                </c:pt>
                <c:pt idx="1199">
                  <c:v>46101</c:v>
                </c:pt>
                <c:pt idx="1200">
                  <c:v>46108</c:v>
                </c:pt>
                <c:pt idx="1201">
                  <c:v>46115</c:v>
                </c:pt>
                <c:pt idx="1202">
                  <c:v>46122</c:v>
                </c:pt>
                <c:pt idx="1203">
                  <c:v>46129</c:v>
                </c:pt>
                <c:pt idx="1204">
                  <c:v>46136</c:v>
                </c:pt>
                <c:pt idx="1205">
                  <c:v>46143</c:v>
                </c:pt>
                <c:pt idx="1206">
                  <c:v>46150</c:v>
                </c:pt>
                <c:pt idx="1207">
                  <c:v>46157</c:v>
                </c:pt>
                <c:pt idx="1208">
                  <c:v>46164</c:v>
                </c:pt>
                <c:pt idx="1209">
                  <c:v>46171</c:v>
                </c:pt>
                <c:pt idx="1210">
                  <c:v>46178</c:v>
                </c:pt>
                <c:pt idx="1211">
                  <c:v>46185</c:v>
                </c:pt>
                <c:pt idx="1212">
                  <c:v>46192</c:v>
                </c:pt>
                <c:pt idx="1213">
                  <c:v>46199</c:v>
                </c:pt>
                <c:pt idx="1214">
                  <c:v>46206</c:v>
                </c:pt>
                <c:pt idx="1215">
                  <c:v>46213</c:v>
                </c:pt>
                <c:pt idx="1216">
                  <c:v>46220</c:v>
                </c:pt>
                <c:pt idx="1217">
                  <c:v>46227</c:v>
                </c:pt>
                <c:pt idx="1218">
                  <c:v>46234</c:v>
                </c:pt>
                <c:pt idx="1219">
                  <c:v>46241</c:v>
                </c:pt>
                <c:pt idx="1220">
                  <c:v>46248</c:v>
                </c:pt>
                <c:pt idx="1221">
                  <c:v>46255</c:v>
                </c:pt>
                <c:pt idx="1222">
                  <c:v>46262</c:v>
                </c:pt>
                <c:pt idx="1223">
                  <c:v>46269</c:v>
                </c:pt>
                <c:pt idx="1224">
                  <c:v>46276</c:v>
                </c:pt>
                <c:pt idx="1225">
                  <c:v>46283</c:v>
                </c:pt>
                <c:pt idx="1226">
                  <c:v>46290</c:v>
                </c:pt>
                <c:pt idx="1227">
                  <c:v>46297</c:v>
                </c:pt>
                <c:pt idx="1228">
                  <c:v>46304</c:v>
                </c:pt>
              </c:numCache>
            </c:numRef>
          </c:cat>
          <c:val>
            <c:numRef>
              <c:f>PBV!$F$78:$F$10735</c:f>
              <c:numCache>
                <c:formatCode>General</c:formatCode>
                <c:ptCount val="10658"/>
                <c:pt idx="0">
                  <c:v>0.71470588235294119</c:v>
                </c:pt>
                <c:pt idx="1">
                  <c:v>0.7052036199095022</c:v>
                </c:pt>
                <c:pt idx="2">
                  <c:v>0.76935521146290731</c:v>
                </c:pt>
                <c:pt idx="3">
                  <c:v>0.79795918367346941</c:v>
                </c:pt>
                <c:pt idx="4">
                  <c:v>0.72549019607843135</c:v>
                </c:pt>
                <c:pt idx="5">
                  <c:v>0.76613885505481127</c:v>
                </c:pt>
                <c:pt idx="6">
                  <c:v>0.79155109878387031</c:v>
                </c:pt>
                <c:pt idx="7">
                  <c:v>0.79450596252129468</c:v>
                </c:pt>
                <c:pt idx="8">
                  <c:v>0.75851788756388416</c:v>
                </c:pt>
                <c:pt idx="9">
                  <c:v>0.7597741094700261</c:v>
                </c:pt>
                <c:pt idx="10">
                  <c:v>0.79434037465125551</c:v>
                </c:pt>
                <c:pt idx="11">
                  <c:v>0.70843776106933998</c:v>
                </c:pt>
                <c:pt idx="12">
                  <c:v>0.73259832154023363</c:v>
                </c:pt>
                <c:pt idx="13">
                  <c:v>0.79007490636704114</c:v>
                </c:pt>
                <c:pt idx="14">
                  <c:v>0.83075734157650705</c:v>
                </c:pt>
                <c:pt idx="15">
                  <c:v>0.87867417135709813</c:v>
                </c:pt>
                <c:pt idx="16">
                  <c:v>0.8388717156105101</c:v>
                </c:pt>
                <c:pt idx="17">
                  <c:v>0.84639376218323581</c:v>
                </c:pt>
                <c:pt idx="18">
                  <c:v>0.86664044059795442</c:v>
                </c:pt>
                <c:pt idx="19">
                  <c:v>0.86664044059795442</c:v>
                </c:pt>
                <c:pt idx="20">
                  <c:v>0.83610498898016428</c:v>
                </c:pt>
                <c:pt idx="21">
                  <c:v>0.84952298352124889</c:v>
                </c:pt>
                <c:pt idx="22">
                  <c:v>0.86203941730934019</c:v>
                </c:pt>
                <c:pt idx="23">
                  <c:v>0.8180245964642584</c:v>
                </c:pt>
                <c:pt idx="24">
                  <c:v>0.81298212605832554</c:v>
                </c:pt>
                <c:pt idx="25">
                  <c:v>0.75887138653280251</c:v>
                </c:pt>
                <c:pt idx="26">
                  <c:v>0.76994980093474119</c:v>
                </c:pt>
                <c:pt idx="27">
                  <c:v>0.76688604087287848</c:v>
                </c:pt>
                <c:pt idx="28">
                  <c:v>0.79738780977896861</c:v>
                </c:pt>
                <c:pt idx="29">
                  <c:v>0.79681539227069165</c:v>
                </c:pt>
                <c:pt idx="30">
                  <c:v>0.8140653508044452</c:v>
                </c:pt>
                <c:pt idx="31">
                  <c:v>0.84174311926605505</c:v>
                </c:pt>
                <c:pt idx="32">
                  <c:v>0.89022383146807116</c:v>
                </c:pt>
                <c:pt idx="33">
                  <c:v>0.90863209189001048</c:v>
                </c:pt>
                <c:pt idx="34">
                  <c:v>0.91183964667912354</c:v>
                </c:pt>
                <c:pt idx="35">
                  <c:v>0.98127403444240091</c:v>
                </c:pt>
                <c:pt idx="36">
                  <c:v>0.85095395208721836</c:v>
                </c:pt>
                <c:pt idx="37">
                  <c:v>0.81113348676639807</c:v>
                </c:pt>
                <c:pt idx="38">
                  <c:v>0.80863169580904803</c:v>
                </c:pt>
                <c:pt idx="39">
                  <c:v>0.70784128483703357</c:v>
                </c:pt>
                <c:pt idx="40">
                  <c:v>0.92482046678635554</c:v>
                </c:pt>
                <c:pt idx="41">
                  <c:v>0.9725052031985979</c:v>
                </c:pt>
                <c:pt idx="42">
                  <c:v>0.99050114641336384</c:v>
                </c:pt>
                <c:pt idx="43">
                  <c:v>0.95242825607064019</c:v>
                </c:pt>
                <c:pt idx="44">
                  <c:v>0.98338561635877775</c:v>
                </c:pt>
                <c:pt idx="45">
                  <c:v>1.0203094777562862</c:v>
                </c:pt>
                <c:pt idx="46">
                  <c:v>0.97477180527383378</c:v>
                </c:pt>
                <c:pt idx="47">
                  <c:v>1.0234138056532815</c:v>
                </c:pt>
                <c:pt idx="48">
                  <c:v>1.0605065666041276</c:v>
                </c:pt>
                <c:pt idx="49">
                  <c:v>1.0484923076923076</c:v>
                </c:pt>
                <c:pt idx="50">
                  <c:v>1.1349965026812776</c:v>
                </c:pt>
                <c:pt idx="51">
                  <c:v>1.1154316187090323</c:v>
                </c:pt>
                <c:pt idx="52">
                  <c:v>1.1441148094548963</c:v>
                </c:pt>
                <c:pt idx="53">
                  <c:v>0.89847417840375587</c:v>
                </c:pt>
                <c:pt idx="54">
                  <c:v>0.90717256771837274</c:v>
                </c:pt>
                <c:pt idx="55">
                  <c:v>1.0040561280420961</c:v>
                </c:pt>
                <c:pt idx="56">
                  <c:v>1.0081669691470054</c:v>
                </c:pt>
                <c:pt idx="57">
                  <c:v>1.0650177543773724</c:v>
                </c:pt>
                <c:pt idx="58">
                  <c:v>1.0843881856540083</c:v>
                </c:pt>
                <c:pt idx="59">
                  <c:v>1.0707840696950839</c:v>
                </c:pt>
                <c:pt idx="60">
                  <c:v>1.0139569413511507</c:v>
                </c:pt>
                <c:pt idx="61">
                  <c:v>1.0867726410966896</c:v>
                </c:pt>
                <c:pt idx="62">
                  <c:v>1.1021598612643861</c:v>
                </c:pt>
                <c:pt idx="63">
                  <c:v>1.0543408360128619</c:v>
                </c:pt>
                <c:pt idx="64">
                  <c:v>1.1430383761496985</c:v>
                </c:pt>
                <c:pt idx="65">
                  <c:v>1.1954874558006399</c:v>
                </c:pt>
                <c:pt idx="66">
                  <c:v>1.0740155217016385</c:v>
                </c:pt>
                <c:pt idx="67">
                  <c:v>1.1532061397217039</c:v>
                </c:pt>
                <c:pt idx="68">
                  <c:v>1.1265311804008908</c:v>
                </c:pt>
                <c:pt idx="69">
                  <c:v>1.151022619531356</c:v>
                </c:pt>
                <c:pt idx="70">
                  <c:v>1.1468619246861926</c:v>
                </c:pt>
                <c:pt idx="71">
                  <c:v>1.1341797720386668</c:v>
                </c:pt>
                <c:pt idx="72">
                  <c:v>1.197187358233782</c:v>
                </c:pt>
                <c:pt idx="73">
                  <c:v>1.1908396946564885</c:v>
                </c:pt>
                <c:pt idx="74">
                  <c:v>1.2107341327873646</c:v>
                </c:pt>
                <c:pt idx="75">
                  <c:v>1.1978720464280779</c:v>
                </c:pt>
                <c:pt idx="76">
                  <c:v>1.1786651927594307</c:v>
                </c:pt>
                <c:pt idx="77">
                  <c:v>1.2123106850076422</c:v>
                </c:pt>
                <c:pt idx="78">
                  <c:v>1.0929280397022332</c:v>
                </c:pt>
                <c:pt idx="79">
                  <c:v>1.0716222322638951</c:v>
                </c:pt>
                <c:pt idx="80">
                  <c:v>1.1353213882972057</c:v>
                </c:pt>
                <c:pt idx="81">
                  <c:v>1.0474495848161329</c:v>
                </c:pt>
                <c:pt idx="82">
                  <c:v>1.1630701324178518</c:v>
                </c:pt>
                <c:pt idx="83">
                  <c:v>1.1587264150943397</c:v>
                </c:pt>
                <c:pt idx="84">
                  <c:v>1.0672303147601101</c:v>
                </c:pt>
                <c:pt idx="85">
                  <c:v>1.0687090687090686</c:v>
                </c:pt>
                <c:pt idx="86">
                  <c:v>1.1377728035814214</c:v>
                </c:pt>
                <c:pt idx="87">
                  <c:v>1.1057988165680475</c:v>
                </c:pt>
                <c:pt idx="88">
                  <c:v>1.0798036305514327</c:v>
                </c:pt>
                <c:pt idx="89">
                  <c:v>1.1114610280058486</c:v>
                </c:pt>
                <c:pt idx="90">
                  <c:v>1.1515637530072174</c:v>
                </c:pt>
                <c:pt idx="91">
                  <c:v>1.0655737704918034</c:v>
                </c:pt>
                <c:pt idx="92">
                  <c:v>1.0642536768540731</c:v>
                </c:pt>
                <c:pt idx="93">
                  <c:v>1.0558093994778068</c:v>
                </c:pt>
                <c:pt idx="94">
                  <c:v>1.0888676032354192</c:v>
                </c:pt>
                <c:pt idx="95">
                  <c:v>1.1007701486061394</c:v>
                </c:pt>
                <c:pt idx="96">
                  <c:v>1.1534243629717233</c:v>
                </c:pt>
                <c:pt idx="97">
                  <c:v>1.1341273951320558</c:v>
                </c:pt>
                <c:pt idx="98">
                  <c:v>1.1643216596487624</c:v>
                </c:pt>
                <c:pt idx="99">
                  <c:v>1.2081521189440678</c:v>
                </c:pt>
                <c:pt idx="100">
                  <c:v>1.1879979828542611</c:v>
                </c:pt>
                <c:pt idx="101">
                  <c:v>1.1398137138327389</c:v>
                </c:pt>
                <c:pt idx="102">
                  <c:v>1.2401988475878432</c:v>
                </c:pt>
                <c:pt idx="103">
                  <c:v>1.3136332338765206</c:v>
                </c:pt>
                <c:pt idx="104">
                  <c:v>1.3715888803876561</c:v>
                </c:pt>
                <c:pt idx="105">
                  <c:v>1.2402391839606051</c:v>
                </c:pt>
                <c:pt idx="106">
                  <c:v>1.2993796526054588</c:v>
                </c:pt>
                <c:pt idx="107">
                  <c:v>1.2518175809649703</c:v>
                </c:pt>
                <c:pt idx="108">
                  <c:v>1.2053125380772511</c:v>
                </c:pt>
                <c:pt idx="109">
                  <c:v>1.2492889823172995</c:v>
                </c:pt>
                <c:pt idx="110">
                  <c:v>1.2296165191740414</c:v>
                </c:pt>
                <c:pt idx="111">
                  <c:v>1.2055472436413857</c:v>
                </c:pt>
                <c:pt idx="112">
                  <c:v>1.2349165596919127</c:v>
                </c:pt>
                <c:pt idx="113">
                  <c:v>1.2010814464346062</c:v>
                </c:pt>
                <c:pt idx="114">
                  <c:v>1.2708286038592507</c:v>
                </c:pt>
                <c:pt idx="115">
                  <c:v>1.3024247593517728</c:v>
                </c:pt>
                <c:pt idx="116">
                  <c:v>1.2359882005899705</c:v>
                </c:pt>
                <c:pt idx="117">
                  <c:v>1.2608180201541195</c:v>
                </c:pt>
                <c:pt idx="118">
                  <c:v>1.3176006528835691</c:v>
                </c:pt>
                <c:pt idx="119">
                  <c:v>1.2855068637803588</c:v>
                </c:pt>
                <c:pt idx="120">
                  <c:v>1.3030340557275542</c:v>
                </c:pt>
                <c:pt idx="121">
                  <c:v>1.3450292397660819</c:v>
                </c:pt>
                <c:pt idx="122">
                  <c:v>1.3343090620807416</c:v>
                </c:pt>
                <c:pt idx="123">
                  <c:v>1.340651298938895</c:v>
                </c:pt>
                <c:pt idx="124">
                  <c:v>1.367876309736775</c:v>
                </c:pt>
                <c:pt idx="125">
                  <c:v>1.354826402136589</c:v>
                </c:pt>
                <c:pt idx="126">
                  <c:v>1.3862676481235672</c:v>
                </c:pt>
                <c:pt idx="127">
                  <c:v>1.4142873927858066</c:v>
                </c:pt>
                <c:pt idx="128">
                  <c:v>1.3899831176139563</c:v>
                </c:pt>
                <c:pt idx="129">
                  <c:v>1.387641041864389</c:v>
                </c:pt>
                <c:pt idx="130">
                  <c:v>1.4347273689782953</c:v>
                </c:pt>
                <c:pt idx="131">
                  <c:v>1.3868548742831937</c:v>
                </c:pt>
                <c:pt idx="132">
                  <c:v>1.3456404736275565</c:v>
                </c:pt>
                <c:pt idx="133">
                  <c:v>1.3645534793075775</c:v>
                </c:pt>
                <c:pt idx="134">
                  <c:v>1.3899266177451635</c:v>
                </c:pt>
                <c:pt idx="135">
                  <c:v>1.4068883094306823</c:v>
                </c:pt>
                <c:pt idx="136">
                  <c:v>1.36706102117061</c:v>
                </c:pt>
                <c:pt idx="137">
                  <c:v>1.3772031662269129</c:v>
                </c:pt>
                <c:pt idx="138">
                  <c:v>1.3489278752436646</c:v>
                </c:pt>
                <c:pt idx="139">
                  <c:v>1.3195542046605877</c:v>
                </c:pt>
                <c:pt idx="140">
                  <c:v>1.3295807869625818</c:v>
                </c:pt>
                <c:pt idx="141">
                  <c:v>1.3272262935820565</c:v>
                </c:pt>
                <c:pt idx="142">
                  <c:v>1.3812191103789129</c:v>
                </c:pt>
                <c:pt idx="143">
                  <c:v>1.3990672884743505</c:v>
                </c:pt>
                <c:pt idx="144">
                  <c:v>1.4207870837537842</c:v>
                </c:pt>
                <c:pt idx="145">
                  <c:v>1.4203375437851609</c:v>
                </c:pt>
                <c:pt idx="146">
                  <c:v>1.4523504273504273</c:v>
                </c:pt>
                <c:pt idx="147">
                  <c:v>1.4225617413143574</c:v>
                </c:pt>
                <c:pt idx="148">
                  <c:v>1.4727920535521486</c:v>
                </c:pt>
                <c:pt idx="149">
                  <c:v>1.5220427760803144</c:v>
                </c:pt>
                <c:pt idx="150">
                  <c:v>1.4793775165959298</c:v>
                </c:pt>
                <c:pt idx="151">
                  <c:v>1.4726667382665664</c:v>
                </c:pt>
                <c:pt idx="152">
                  <c:v>1.4560839760068551</c:v>
                </c:pt>
                <c:pt idx="153">
                  <c:v>1.5564447289799404</c:v>
                </c:pt>
                <c:pt idx="154">
                  <c:v>1.5326272999572101</c:v>
                </c:pt>
                <c:pt idx="155">
                  <c:v>1.486497380088674</c:v>
                </c:pt>
                <c:pt idx="156">
                  <c:v>1.4518787403119786</c:v>
                </c:pt>
                <c:pt idx="157">
                  <c:v>1.4165432621112755</c:v>
                </c:pt>
                <c:pt idx="158">
                  <c:v>1.3900768112933359</c:v>
                </c:pt>
                <c:pt idx="159">
                  <c:v>1.3562467599792638</c:v>
                </c:pt>
                <c:pt idx="160">
                  <c:v>1.3952906855594915</c:v>
                </c:pt>
                <c:pt idx="161">
                  <c:v>1.2937713634637298</c:v>
                </c:pt>
                <c:pt idx="162">
                  <c:v>1.339154766499421</c:v>
                </c:pt>
                <c:pt idx="163">
                  <c:v>1.3478525738653671</c:v>
                </c:pt>
                <c:pt idx="164">
                  <c:v>1.3440386680988186</c:v>
                </c:pt>
                <c:pt idx="165">
                  <c:v>1.3176825328451434</c:v>
                </c:pt>
                <c:pt idx="166">
                  <c:v>1.3652996196936993</c:v>
                </c:pt>
                <c:pt idx="167">
                  <c:v>1.3533195246920311</c:v>
                </c:pt>
                <c:pt idx="168">
                  <c:v>1.3299599644128113</c:v>
                </c:pt>
                <c:pt idx="169">
                  <c:v>1.3290877796901894</c:v>
                </c:pt>
                <c:pt idx="170">
                  <c:v>1.3691609977324264</c:v>
                </c:pt>
                <c:pt idx="171">
                  <c:v>1.3849637681159421</c:v>
                </c:pt>
                <c:pt idx="172">
                  <c:v>1.3625798954096455</c:v>
                </c:pt>
                <c:pt idx="173">
                  <c:v>1.3176212976835311</c:v>
                </c:pt>
                <c:pt idx="174">
                  <c:v>1.2994640708738925</c:v>
                </c:pt>
                <c:pt idx="175">
                  <c:v>1.3355792219082809</c:v>
                </c:pt>
                <c:pt idx="176">
                  <c:v>1.3449147883452448</c:v>
                </c:pt>
                <c:pt idx="177">
                  <c:v>1.2976676079907958</c:v>
                </c:pt>
                <c:pt idx="178">
                  <c:v>1.3378540960297496</c:v>
                </c:pt>
                <c:pt idx="179">
                  <c:v>1.3258426966292136</c:v>
                </c:pt>
                <c:pt idx="180">
                  <c:v>1.3587743102668477</c:v>
                </c:pt>
                <c:pt idx="181">
                  <c:v>1.3312754933303936</c:v>
                </c:pt>
                <c:pt idx="182">
                  <c:v>1.3413751507840772</c:v>
                </c:pt>
                <c:pt idx="183">
                  <c:v>1.3609572346554399</c:v>
                </c:pt>
                <c:pt idx="184">
                  <c:v>1.3936170212765957</c:v>
                </c:pt>
                <c:pt idx="185">
                  <c:v>1.3544647519582245</c:v>
                </c:pt>
                <c:pt idx="186">
                  <c:v>1.3158113011923276</c:v>
                </c:pt>
                <c:pt idx="187">
                  <c:v>1.287403903015967</c:v>
                </c:pt>
                <c:pt idx="188">
                  <c:v>1.2879350801720766</c:v>
                </c:pt>
                <c:pt idx="189">
                  <c:v>1.3355295029551399</c:v>
                </c:pt>
                <c:pt idx="190">
                  <c:v>1.3941612872145679</c:v>
                </c:pt>
                <c:pt idx="191">
                  <c:v>1.4106559671549872</c:v>
                </c:pt>
                <c:pt idx="192">
                  <c:v>1.480631816472358</c:v>
                </c:pt>
                <c:pt idx="193">
                  <c:v>1.4869392902179788</c:v>
                </c:pt>
                <c:pt idx="194">
                  <c:v>1.5601125124761817</c:v>
                </c:pt>
                <c:pt idx="195">
                  <c:v>1.5664225456568091</c:v>
                </c:pt>
                <c:pt idx="196">
                  <c:v>1.4379120879120879</c:v>
                </c:pt>
                <c:pt idx="197">
                  <c:v>1.3977176669484361</c:v>
                </c:pt>
                <c:pt idx="198">
                  <c:v>1.3384369479263059</c:v>
                </c:pt>
                <c:pt idx="199">
                  <c:v>1.3720030285185496</c:v>
                </c:pt>
                <c:pt idx="200">
                  <c:v>1.4193732193732196</c:v>
                </c:pt>
                <c:pt idx="201">
                  <c:v>1.3660755236202415</c:v>
                </c:pt>
                <c:pt idx="202">
                  <c:v>1.3585308562887037</c:v>
                </c:pt>
                <c:pt idx="203">
                  <c:v>1.4276672058513256</c:v>
                </c:pt>
                <c:pt idx="204">
                  <c:v>1.3544905301744621</c:v>
                </c:pt>
                <c:pt idx="205">
                  <c:v>1.358992634830126</c:v>
                </c:pt>
                <c:pt idx="206">
                  <c:v>1.3514836795252225</c:v>
                </c:pt>
                <c:pt idx="207">
                  <c:v>1.3393661815764202</c:v>
                </c:pt>
                <c:pt idx="208">
                  <c:v>1.2973391714381948</c:v>
                </c:pt>
                <c:pt idx="209">
                  <c:v>1.2344251766217085</c:v>
                </c:pt>
                <c:pt idx="210">
                  <c:v>1.2950939001310235</c:v>
                </c:pt>
                <c:pt idx="211">
                  <c:v>1.3383160023108029</c:v>
                </c:pt>
                <c:pt idx="212">
                  <c:v>1.3720281772820662</c:v>
                </c:pt>
                <c:pt idx="213">
                  <c:v>1.3593899653724306</c:v>
                </c:pt>
                <c:pt idx="214">
                  <c:v>1.3615602117015877</c:v>
                </c:pt>
                <c:pt idx="215">
                  <c:v>1.3635063957863056</c:v>
                </c:pt>
                <c:pt idx="216">
                  <c:v>1.3542018348623852</c:v>
                </c:pt>
                <c:pt idx="217">
                  <c:v>1.364273988956872</c:v>
                </c:pt>
                <c:pt idx="218">
                  <c:v>1.3303121116877421</c:v>
                </c:pt>
                <c:pt idx="219">
                  <c:v>1.3009535622916504</c:v>
                </c:pt>
                <c:pt idx="220">
                  <c:v>1.3790814357390968</c:v>
                </c:pt>
                <c:pt idx="221">
                  <c:v>1.3689111747851004</c:v>
                </c:pt>
                <c:pt idx="222">
                  <c:v>1.3541531473069437</c:v>
                </c:pt>
                <c:pt idx="223">
                  <c:v>1.3869515389652913</c:v>
                </c:pt>
                <c:pt idx="224">
                  <c:v>1.4076760104302477</c:v>
                </c:pt>
                <c:pt idx="225">
                  <c:v>1.3339228295819936</c:v>
                </c:pt>
                <c:pt idx="226">
                  <c:v>1.2740219629375431</c:v>
                </c:pt>
                <c:pt idx="227">
                  <c:v>1.3166146916146915</c:v>
                </c:pt>
                <c:pt idx="228">
                  <c:v>1.4115758663015769</c:v>
                </c:pt>
                <c:pt idx="229">
                  <c:v>1.26683572837419</c:v>
                </c:pt>
                <c:pt idx="230">
                  <c:v>1.3214662447257386</c:v>
                </c:pt>
                <c:pt idx="231">
                  <c:v>1.3262809309171191</c:v>
                </c:pt>
                <c:pt idx="232">
                  <c:v>1.344212233991793</c:v>
                </c:pt>
                <c:pt idx="233">
                  <c:v>1.4416536356528538</c:v>
                </c:pt>
                <c:pt idx="234">
                  <c:v>1.4330791229742614</c:v>
                </c:pt>
                <c:pt idx="235">
                  <c:v>1.4620416253716553</c:v>
                </c:pt>
                <c:pt idx="236">
                  <c:v>1.4546870704664161</c:v>
                </c:pt>
                <c:pt idx="237">
                  <c:v>1.4665422305179656</c:v>
                </c:pt>
                <c:pt idx="238">
                  <c:v>1.4217528842575364</c:v>
                </c:pt>
                <c:pt idx="239">
                  <c:v>1.3429854302208377</c:v>
                </c:pt>
                <c:pt idx="240">
                  <c:v>1.3260289634146341</c:v>
                </c:pt>
                <c:pt idx="241">
                  <c:v>1.3959113158652461</c:v>
                </c:pt>
                <c:pt idx="242">
                  <c:v>1.3447098976109213</c:v>
                </c:pt>
                <c:pt idx="243">
                  <c:v>1.324846533158901</c:v>
                </c:pt>
                <c:pt idx="244">
                  <c:v>1.2731277533039647</c:v>
                </c:pt>
                <c:pt idx="245">
                  <c:v>1.2731449116149005</c:v>
                </c:pt>
                <c:pt idx="246">
                  <c:v>1.2996694038605097</c:v>
                </c:pt>
                <c:pt idx="247">
                  <c:v>1.3482665466006303</c:v>
                </c:pt>
                <c:pt idx="248">
                  <c:v>1.2473604826546003</c:v>
                </c:pt>
                <c:pt idx="249">
                  <c:v>1.2722922502334268</c:v>
                </c:pt>
                <c:pt idx="250">
                  <c:v>1.3097273567467651</c:v>
                </c:pt>
                <c:pt idx="251">
                  <c:v>1.2860565404887401</c:v>
                </c:pt>
                <c:pt idx="252">
                  <c:v>1.3349928876244666</c:v>
                </c:pt>
                <c:pt idx="253">
                  <c:v>1.3392712550607286</c:v>
                </c:pt>
                <c:pt idx="254">
                  <c:v>1.2665360682184834</c:v>
                </c:pt>
                <c:pt idx="255">
                  <c:v>1.2720812182741117</c:v>
                </c:pt>
                <c:pt idx="256">
                  <c:v>1.29784785360801</c:v>
                </c:pt>
                <c:pt idx="257">
                  <c:v>1.2400128520938203</c:v>
                </c:pt>
                <c:pt idx="258">
                  <c:v>1.1940331249314469</c:v>
                </c:pt>
                <c:pt idx="259">
                  <c:v>1.2963004484304934</c:v>
                </c:pt>
                <c:pt idx="260">
                  <c:v>1.3598714744734024</c:v>
                </c:pt>
                <c:pt idx="261">
                  <c:v>1.3896058999769532</c:v>
                </c:pt>
                <c:pt idx="262">
                  <c:v>1.3286877020849592</c:v>
                </c:pt>
                <c:pt idx="263">
                  <c:v>1.3393087287639132</c:v>
                </c:pt>
                <c:pt idx="264">
                  <c:v>1.3373789240284746</c:v>
                </c:pt>
                <c:pt idx="265">
                  <c:v>1.3636708380735685</c:v>
                </c:pt>
                <c:pt idx="266">
                  <c:v>1.2399140606349963</c:v>
                </c:pt>
                <c:pt idx="267">
                  <c:v>1.2713295526149968</c:v>
                </c:pt>
                <c:pt idx="268">
                  <c:v>1.1473812423873326</c:v>
                </c:pt>
                <c:pt idx="269">
                  <c:v>1.251995163240629</c:v>
                </c:pt>
                <c:pt idx="270">
                  <c:v>1.4037485357282311</c:v>
                </c:pt>
                <c:pt idx="271">
                  <c:v>1.3774727492935004</c:v>
                </c:pt>
                <c:pt idx="272">
                  <c:v>1.3834310850439882</c:v>
                </c:pt>
                <c:pt idx="273">
                  <c:v>1.331518540317834</c:v>
                </c:pt>
                <c:pt idx="274">
                  <c:v>1.2310786650774732</c:v>
                </c:pt>
                <c:pt idx="275">
                  <c:v>1.3490805326569435</c:v>
                </c:pt>
                <c:pt idx="276">
                  <c:v>1.3727881807249616</c:v>
                </c:pt>
                <c:pt idx="277">
                  <c:v>1.3691120958476943</c:v>
                </c:pt>
                <c:pt idx="278">
                  <c:v>1.4352220013253809</c:v>
                </c:pt>
                <c:pt idx="279">
                  <c:v>1.3943331246086412</c:v>
                </c:pt>
                <c:pt idx="280">
                  <c:v>1.4724876441515651</c:v>
                </c:pt>
                <c:pt idx="281">
                  <c:v>1.4275464046170645</c:v>
                </c:pt>
                <c:pt idx="282">
                  <c:v>1.4740728848932414</c:v>
                </c:pt>
                <c:pt idx="283">
                  <c:v>1.4360554699537751</c:v>
                </c:pt>
                <c:pt idx="284">
                  <c:v>1.4269367558373278</c:v>
                </c:pt>
                <c:pt idx="285">
                  <c:v>1.6210169491525426</c:v>
                </c:pt>
                <c:pt idx="286">
                  <c:v>1.568885846311826</c:v>
                </c:pt>
                <c:pt idx="287">
                  <c:v>1.5345316934720907</c:v>
                </c:pt>
                <c:pt idx="288">
                  <c:v>1.6792452830188678</c:v>
                </c:pt>
                <c:pt idx="289">
                  <c:v>1.8665094339622641</c:v>
                </c:pt>
                <c:pt idx="290">
                  <c:v>1.530741410488246</c:v>
                </c:pt>
                <c:pt idx="291">
                  <c:v>1.5818181818181818</c:v>
                </c:pt>
                <c:pt idx="292">
                  <c:v>1.2700342999688183</c:v>
                </c:pt>
                <c:pt idx="293">
                  <c:v>1.4189641844885339</c:v>
                </c:pt>
                <c:pt idx="294">
                  <c:v>1.5220545560069645</c:v>
                </c:pt>
                <c:pt idx="295">
                  <c:v>1.5642668676969469</c:v>
                </c:pt>
                <c:pt idx="296">
                  <c:v>1.5347278090640923</c:v>
                </c:pt>
                <c:pt idx="297">
                  <c:v>1.5235389610389611</c:v>
                </c:pt>
                <c:pt idx="298">
                  <c:v>1.4334905660377359</c:v>
                </c:pt>
                <c:pt idx="299">
                  <c:v>1.3843392416423603</c:v>
                </c:pt>
                <c:pt idx="300">
                  <c:v>1.478512795750845</c:v>
                </c:pt>
                <c:pt idx="301">
                  <c:v>1.3618510158013544</c:v>
                </c:pt>
                <c:pt idx="302">
                  <c:v>1.4123989218328843</c:v>
                </c:pt>
                <c:pt idx="303">
                  <c:v>1.4255369928400956</c:v>
                </c:pt>
                <c:pt idx="304">
                  <c:v>1.4957916885849554</c:v>
                </c:pt>
                <c:pt idx="305">
                  <c:v>1.4846965699208443</c:v>
                </c:pt>
                <c:pt idx="306">
                  <c:v>1.5136713565171225</c:v>
                </c:pt>
                <c:pt idx="307">
                  <c:v>1.6129303106633082</c:v>
                </c:pt>
                <c:pt idx="308">
                  <c:v>1.6831591886908419</c:v>
                </c:pt>
                <c:pt idx="309">
                  <c:v>1.7681528662420383</c:v>
                </c:pt>
                <c:pt idx="310">
                  <c:v>1.8605121293800539</c:v>
                </c:pt>
                <c:pt idx="311">
                  <c:v>1.7729299363057325</c:v>
                </c:pt>
                <c:pt idx="312">
                  <c:v>1.9161051212938005</c:v>
                </c:pt>
                <c:pt idx="313">
                  <c:v>1.642166344294004</c:v>
                </c:pt>
                <c:pt idx="314">
                  <c:v>1.2935628389530771</c:v>
                </c:pt>
                <c:pt idx="315">
                  <c:v>1.2999529854254821</c:v>
                </c:pt>
                <c:pt idx="316">
                  <c:v>1.2950123014985462</c:v>
                </c:pt>
                <c:pt idx="317">
                  <c:v>1.2461605018386328</c:v>
                </c:pt>
                <c:pt idx="318">
                  <c:v>1.2561983471074381</c:v>
                </c:pt>
                <c:pt idx="319">
                  <c:v>1.3514251578767706</c:v>
                </c:pt>
                <c:pt idx="320">
                  <c:v>1.3020935557736342</c:v>
                </c:pt>
                <c:pt idx="321">
                  <c:v>1.2829533444058583</c:v>
                </c:pt>
                <c:pt idx="322">
                  <c:v>1.0943588252398955</c:v>
                </c:pt>
                <c:pt idx="323">
                  <c:v>1.1365684129231561</c:v>
                </c:pt>
                <c:pt idx="324">
                  <c:v>1.1560850142141599</c:v>
                </c:pt>
                <c:pt idx="325">
                  <c:v>1.2570052539404553</c:v>
                </c:pt>
                <c:pt idx="326">
                  <c:v>1.2738095238095239</c:v>
                </c:pt>
                <c:pt idx="327">
                  <c:v>1.2701770177017702</c:v>
                </c:pt>
                <c:pt idx="328">
                  <c:v>1.2554595443833465</c:v>
                </c:pt>
                <c:pt idx="329">
                  <c:v>1.3269406392694063</c:v>
                </c:pt>
                <c:pt idx="330">
                  <c:v>1.2497729336966394</c:v>
                </c:pt>
                <c:pt idx="331">
                  <c:v>1.2042054755856617</c:v>
                </c:pt>
                <c:pt idx="332">
                  <c:v>1.2273261124885815</c:v>
                </c:pt>
                <c:pt idx="333">
                  <c:v>1.1397707811882491</c:v>
                </c:pt>
                <c:pt idx="334">
                  <c:v>1.2816524289175062</c:v>
                </c:pt>
                <c:pt idx="335">
                  <c:v>1.3513897102306327</c:v>
                </c:pt>
                <c:pt idx="336">
                  <c:v>1.3337633399788906</c:v>
                </c:pt>
                <c:pt idx="337">
                  <c:v>1.3800390490410015</c:v>
                </c:pt>
                <c:pt idx="338">
                  <c:v>1.2407310156496167</c:v>
                </c:pt>
                <c:pt idx="339">
                  <c:v>1.2300445180660524</c:v>
                </c:pt>
                <c:pt idx="340">
                  <c:v>1.5543568464730291</c:v>
                </c:pt>
                <c:pt idx="341">
                  <c:v>1.440014282313735</c:v>
                </c:pt>
                <c:pt idx="342">
                  <c:v>1.5025844452458228</c:v>
                </c:pt>
                <c:pt idx="343">
                  <c:v>1.5934238581528448</c:v>
                </c:pt>
                <c:pt idx="344">
                  <c:v>1.6757059335738276</c:v>
                </c:pt>
                <c:pt idx="345">
                  <c:v>1.6631823461091753</c:v>
                </c:pt>
                <c:pt idx="346">
                  <c:v>1.6324403093823561</c:v>
                </c:pt>
                <c:pt idx="347">
                  <c:v>1.5865766959874683</c:v>
                </c:pt>
                <c:pt idx="348">
                  <c:v>1.5965805747544561</c:v>
                </c:pt>
                <c:pt idx="349">
                  <c:v>1.5722706619182119</c:v>
                </c:pt>
                <c:pt idx="350">
                  <c:v>1.6096033402922756</c:v>
                </c:pt>
                <c:pt idx="351">
                  <c:v>1.6085070490420532</c:v>
                </c:pt>
                <c:pt idx="352">
                  <c:v>1.6543043104506938</c:v>
                </c:pt>
                <c:pt idx="353">
                  <c:v>1.6037685774946919</c:v>
                </c:pt>
                <c:pt idx="354">
                  <c:v>1.533468047486739</c:v>
                </c:pt>
                <c:pt idx="355">
                  <c:v>1.5526118470382404</c:v>
                </c:pt>
                <c:pt idx="356">
                  <c:v>1.5346778160354155</c:v>
                </c:pt>
                <c:pt idx="357">
                  <c:v>1.5283257460799191</c:v>
                </c:pt>
                <c:pt idx="358">
                  <c:v>1.5467182573803382</c:v>
                </c:pt>
                <c:pt idx="359">
                  <c:v>1.5591457495493</c:v>
                </c:pt>
                <c:pt idx="360">
                  <c:v>1.6745367192862044</c:v>
                </c:pt>
                <c:pt idx="361">
                  <c:v>1.5777656078860898</c:v>
                </c:pt>
                <c:pt idx="362">
                  <c:v>1.6061415220293727</c:v>
                </c:pt>
                <c:pt idx="363">
                  <c:v>1.5453194650817237</c:v>
                </c:pt>
                <c:pt idx="364">
                  <c:v>1.4991304347826084</c:v>
                </c:pt>
                <c:pt idx="365">
                  <c:v>1.4830094452285312</c:v>
                </c:pt>
                <c:pt idx="366">
                  <c:v>1.4089502499404905</c:v>
                </c:pt>
                <c:pt idx="367">
                  <c:v>1.4642045454545454</c:v>
                </c:pt>
                <c:pt idx="368">
                  <c:v>1.4308999081726355</c:v>
                </c:pt>
                <c:pt idx="369">
                  <c:v>1.411717679305619</c:v>
                </c:pt>
                <c:pt idx="370">
                  <c:v>1.4185613119642191</c:v>
                </c:pt>
                <c:pt idx="371">
                  <c:v>1.4334485141672424</c:v>
                </c:pt>
                <c:pt idx="372">
                  <c:v>1.4226120857699807</c:v>
                </c:pt>
                <c:pt idx="373">
                  <c:v>1.544803370786517</c:v>
                </c:pt>
                <c:pt idx="374">
                  <c:v>1.586829753946807</c:v>
                </c:pt>
                <c:pt idx="375">
                  <c:v>1.6163873370577282</c:v>
                </c:pt>
                <c:pt idx="376">
                  <c:v>1.543440594059406</c:v>
                </c:pt>
                <c:pt idx="377">
                  <c:v>1.5003416856492027</c:v>
                </c:pt>
                <c:pt idx="378">
                  <c:v>1.5201700953913344</c:v>
                </c:pt>
                <c:pt idx="379">
                  <c:v>1.362242142779998</c:v>
                </c:pt>
                <c:pt idx="380">
                  <c:v>1.3913405495420483</c:v>
                </c:pt>
                <c:pt idx="381">
                  <c:v>1.4019836048982897</c:v>
                </c:pt>
                <c:pt idx="382">
                  <c:v>1.3774500824326799</c:v>
                </c:pt>
                <c:pt idx="383">
                  <c:v>1.3689054066011856</c:v>
                </c:pt>
                <c:pt idx="384">
                  <c:v>1.5467424652589783</c:v>
                </c:pt>
                <c:pt idx="385">
                  <c:v>1.5159589231196227</c:v>
                </c:pt>
                <c:pt idx="386">
                  <c:v>1.3630248014264872</c:v>
                </c:pt>
                <c:pt idx="387">
                  <c:v>1.3639771662264633</c:v>
                </c:pt>
                <c:pt idx="388">
                  <c:v>1.371353459972863</c:v>
                </c:pt>
                <c:pt idx="389">
                  <c:v>1.3813865615245604</c:v>
                </c:pt>
                <c:pt idx="390">
                  <c:v>1.3805407977162794</c:v>
                </c:pt>
                <c:pt idx="391">
                  <c:v>1.4439617723718505</c:v>
                </c:pt>
                <c:pt idx="392">
                  <c:v>1.4771236333052984</c:v>
                </c:pt>
                <c:pt idx="393">
                  <c:v>1.4477231629130365</c:v>
                </c:pt>
                <c:pt idx="394">
                  <c:v>1.4299050114641336</c:v>
                </c:pt>
                <c:pt idx="395">
                  <c:v>1.3045190861562699</c:v>
                </c:pt>
                <c:pt idx="396">
                  <c:v>1.3706322795341099</c:v>
                </c:pt>
                <c:pt idx="397">
                  <c:v>1.2418017798366452</c:v>
                </c:pt>
                <c:pt idx="398">
                  <c:v>1.3422040259297168</c:v>
                </c:pt>
                <c:pt idx="399">
                  <c:v>1.369566700784715</c:v>
                </c:pt>
                <c:pt idx="400">
                  <c:v>1.3716359024940117</c:v>
                </c:pt>
                <c:pt idx="401">
                  <c:v>1.4356599861782997</c:v>
                </c:pt>
                <c:pt idx="402">
                  <c:v>1.5045180722891565</c:v>
                </c:pt>
                <c:pt idx="403">
                  <c:v>1.4400811983760324</c:v>
                </c:pt>
                <c:pt idx="404">
                  <c:v>1.4190116197676046</c:v>
                </c:pt>
                <c:pt idx="405">
                  <c:v>1.4688956759363445</c:v>
                </c:pt>
                <c:pt idx="406">
                  <c:v>1.5392597434430917</c:v>
                </c:pt>
                <c:pt idx="407">
                  <c:v>1.4116327511616729</c:v>
                </c:pt>
                <c:pt idx="408">
                  <c:v>1.4220689655172414</c:v>
                </c:pt>
                <c:pt idx="409">
                  <c:v>1.4779802271427405</c:v>
                </c:pt>
                <c:pt idx="410">
                  <c:v>1.3356677524429967</c:v>
                </c:pt>
                <c:pt idx="411">
                  <c:v>1.2696962598578903</c:v>
                </c:pt>
                <c:pt idx="412">
                  <c:v>1.2260126347082869</c:v>
                </c:pt>
                <c:pt idx="413">
                  <c:v>1.2755031228313671</c:v>
                </c:pt>
                <c:pt idx="414">
                  <c:v>1.2315508021390376</c:v>
                </c:pt>
                <c:pt idx="415">
                  <c:v>1.2631827111984282</c:v>
                </c:pt>
                <c:pt idx="416">
                  <c:v>1.2666396103896105</c:v>
                </c:pt>
                <c:pt idx="417">
                  <c:v>1.181455938697318</c:v>
                </c:pt>
                <c:pt idx="418">
                  <c:v>0.95789145352464133</c:v>
                </c:pt>
                <c:pt idx="419">
                  <c:v>0.9514097917562504</c:v>
                </c:pt>
                <c:pt idx="420">
                  <c:v>0.91952796434624329</c:v>
                </c:pt>
                <c:pt idx="421">
                  <c:v>0.83385175186337235</c:v>
                </c:pt>
                <c:pt idx="422">
                  <c:v>0.86831683168316831</c:v>
                </c:pt>
                <c:pt idx="423">
                  <c:v>0.8744639376218325</c:v>
                </c:pt>
                <c:pt idx="424">
                  <c:v>0.875</c:v>
                </c:pt>
                <c:pt idx="425">
                  <c:v>0.86457847384205266</c:v>
                </c:pt>
                <c:pt idx="426">
                  <c:v>0.87327268939656977</c:v>
                </c:pt>
                <c:pt idx="427">
                  <c:v>0.87866198696368458</c:v>
                </c:pt>
                <c:pt idx="428">
                  <c:v>0.84414715719063538</c:v>
                </c:pt>
                <c:pt idx="429">
                  <c:v>0.86323987538940805</c:v>
                </c:pt>
                <c:pt idx="430">
                  <c:v>0.8597419354838709</c:v>
                </c:pt>
                <c:pt idx="431">
                  <c:v>1.0237093434849394</c:v>
                </c:pt>
                <c:pt idx="432">
                  <c:v>1.0487544246310025</c:v>
                </c:pt>
                <c:pt idx="433">
                  <c:v>1.0427368421052632</c:v>
                </c:pt>
                <c:pt idx="434">
                  <c:v>0.99307789120402734</c:v>
                </c:pt>
                <c:pt idx="435">
                  <c:v>0.96014770431268726</c:v>
                </c:pt>
                <c:pt idx="436">
                  <c:v>0.94317582334765249</c:v>
                </c:pt>
                <c:pt idx="437">
                  <c:v>0.94814120587316464</c:v>
                </c:pt>
                <c:pt idx="438">
                  <c:v>0.93203633870414793</c:v>
                </c:pt>
                <c:pt idx="439">
                  <c:v>0.95209118957833383</c:v>
                </c:pt>
                <c:pt idx="440">
                  <c:v>0.91994490832400799</c:v>
                </c:pt>
                <c:pt idx="441">
                  <c:v>0.89928057553956831</c:v>
                </c:pt>
                <c:pt idx="442">
                  <c:v>0.95561115744601977</c:v>
                </c:pt>
                <c:pt idx="443">
                  <c:v>0.96883852691218131</c:v>
                </c:pt>
                <c:pt idx="444">
                  <c:v>0.93579723090665479</c:v>
                </c:pt>
                <c:pt idx="445">
                  <c:v>0.9882860665844635</c:v>
                </c:pt>
                <c:pt idx="446">
                  <c:v>0.92463054187192129</c:v>
                </c:pt>
                <c:pt idx="447">
                  <c:v>0.88528952922822801</c:v>
                </c:pt>
                <c:pt idx="448">
                  <c:v>0.89289861545332749</c:v>
                </c:pt>
                <c:pt idx="449">
                  <c:v>0.87551271534044306</c:v>
                </c:pt>
                <c:pt idx="450">
                  <c:v>0.95048675808646499</c:v>
                </c:pt>
                <c:pt idx="451">
                  <c:v>0.92837111474643608</c:v>
                </c:pt>
                <c:pt idx="452">
                  <c:v>0.97432098765432096</c:v>
                </c:pt>
                <c:pt idx="453">
                  <c:v>1.0114670764865823</c:v>
                </c:pt>
                <c:pt idx="454">
                  <c:v>1.0249391727493917</c:v>
                </c:pt>
                <c:pt idx="455">
                  <c:v>1.0344696489671779</c:v>
                </c:pt>
                <c:pt idx="456">
                  <c:v>1.0422625127681309</c:v>
                </c:pt>
                <c:pt idx="457">
                  <c:v>1.1302393038433647</c:v>
                </c:pt>
                <c:pt idx="458">
                  <c:v>1.0416325575956029</c:v>
                </c:pt>
                <c:pt idx="459">
                  <c:v>1.1216762651635828</c:v>
                </c:pt>
                <c:pt idx="460">
                  <c:v>1.1221030785195434</c:v>
                </c:pt>
                <c:pt idx="461">
                  <c:v>1.1701334615847059</c:v>
                </c:pt>
                <c:pt idx="462">
                  <c:v>1.1110718908106836</c:v>
                </c:pt>
                <c:pt idx="463">
                  <c:v>0.99870037807183365</c:v>
                </c:pt>
                <c:pt idx="464">
                  <c:v>1.0480354436283084</c:v>
                </c:pt>
                <c:pt idx="465">
                  <c:v>1.0143093661305582</c:v>
                </c:pt>
                <c:pt idx="466">
                  <c:v>0.93492407809110623</c:v>
                </c:pt>
                <c:pt idx="467">
                  <c:v>0.96498291849682782</c:v>
                </c:pt>
                <c:pt idx="468">
                  <c:v>0.98364194024764284</c:v>
                </c:pt>
                <c:pt idx="469">
                  <c:v>1.0115306353153968</c:v>
                </c:pt>
                <c:pt idx="470">
                  <c:v>0.92321157661337383</c:v>
                </c:pt>
                <c:pt idx="471">
                  <c:v>0.88508208422555312</c:v>
                </c:pt>
                <c:pt idx="472">
                  <c:v>0.85201046871282404</c:v>
                </c:pt>
                <c:pt idx="473">
                  <c:v>0.91448963102612446</c:v>
                </c:pt>
                <c:pt idx="474">
                  <c:v>0.90723852949558292</c:v>
                </c:pt>
                <c:pt idx="475">
                  <c:v>0.9480030143180106</c:v>
                </c:pt>
                <c:pt idx="476">
                  <c:v>1.0087527352297594</c:v>
                </c:pt>
                <c:pt idx="477">
                  <c:v>1.020772476468679</c:v>
                </c:pt>
                <c:pt idx="478">
                  <c:v>0.97637217493395945</c:v>
                </c:pt>
                <c:pt idx="479">
                  <c:v>0.97024188415022283</c:v>
                </c:pt>
                <c:pt idx="480">
                  <c:v>1.0199425384485381</c:v>
                </c:pt>
                <c:pt idx="481">
                  <c:v>0.99474856779121579</c:v>
                </c:pt>
                <c:pt idx="482">
                  <c:v>1.0267686424474187</c:v>
                </c:pt>
                <c:pt idx="483">
                  <c:v>1.0883597883597884</c:v>
                </c:pt>
                <c:pt idx="484">
                  <c:v>1.037037037037037</c:v>
                </c:pt>
                <c:pt idx="485">
                  <c:v>1.0525563103324991</c:v>
                </c:pt>
                <c:pt idx="486">
                  <c:v>1.0226765160625324</c:v>
                </c:pt>
                <c:pt idx="487">
                  <c:v>1.0001717917883526</c:v>
                </c:pt>
                <c:pt idx="488">
                  <c:v>1.002935589708168</c:v>
                </c:pt>
                <c:pt idx="489">
                  <c:v>1.0511681474169134</c:v>
                </c:pt>
                <c:pt idx="490">
                  <c:v>1.0549867899603698</c:v>
                </c:pt>
                <c:pt idx="491">
                  <c:v>1.0482448556112742</c:v>
                </c:pt>
                <c:pt idx="492">
                  <c:v>1.0429222144358796</c:v>
                </c:pt>
                <c:pt idx="493">
                  <c:v>1.0754850088183423</c:v>
                </c:pt>
                <c:pt idx="494">
                  <c:v>1.0272223931098123</c:v>
                </c:pt>
                <c:pt idx="495">
                  <c:v>1.0051761322789361</c:v>
                </c:pt>
                <c:pt idx="496">
                  <c:v>1.0272386789240722</c:v>
                </c:pt>
                <c:pt idx="497">
                  <c:v>1.0003180661577609</c:v>
                </c:pt>
                <c:pt idx="498">
                  <c:v>0.99846782431052095</c:v>
                </c:pt>
                <c:pt idx="499">
                  <c:v>1.0201752935339838</c:v>
                </c:pt>
                <c:pt idx="500">
                  <c:v>1.0795374912403644</c:v>
                </c:pt>
                <c:pt idx="501">
                  <c:v>1.0813092161929372</c:v>
                </c:pt>
                <c:pt idx="502">
                  <c:v>1.0792079207920793</c:v>
                </c:pt>
                <c:pt idx="503">
                  <c:v>1.1084089741394074</c:v>
                </c:pt>
                <c:pt idx="504">
                  <c:v>1.0930962343096233</c:v>
                </c:pt>
                <c:pt idx="505">
                  <c:v>1.0547559449311641</c:v>
                </c:pt>
                <c:pt idx="506">
                  <c:v>1.0652687536916716</c:v>
                </c:pt>
                <c:pt idx="507">
                  <c:v>1.0704810397963287</c:v>
                </c:pt>
                <c:pt idx="508">
                  <c:v>1.0531512036786583</c:v>
                </c:pt>
                <c:pt idx="509">
                  <c:v>1.0101050392235076</c:v>
                </c:pt>
                <c:pt idx="510">
                  <c:v>1.026476039184538</c:v>
                </c:pt>
                <c:pt idx="511">
                  <c:v>1.0274197624462977</c:v>
                </c:pt>
                <c:pt idx="512">
                  <c:v>1.0400101936799184</c:v>
                </c:pt>
                <c:pt idx="513">
                  <c:v>1.0229352049128964</c:v>
                </c:pt>
                <c:pt idx="514">
                  <c:v>1.05567738791423</c:v>
                </c:pt>
                <c:pt idx="515">
                  <c:v>1.050662816642604</c:v>
                </c:pt>
                <c:pt idx="516">
                  <c:v>1.0271834885476971</c:v>
                </c:pt>
                <c:pt idx="517">
                  <c:v>1.0077487200774871</c:v>
                </c:pt>
                <c:pt idx="518">
                  <c:v>1.0377410468319559</c:v>
                </c:pt>
                <c:pt idx="519">
                  <c:v>1.0321100917431192</c:v>
                </c:pt>
                <c:pt idx="520">
                  <c:v>1.0977566111041483</c:v>
                </c:pt>
                <c:pt idx="521">
                  <c:v>1.0978064516129031</c:v>
                </c:pt>
                <c:pt idx="522">
                  <c:v>0.97171991842284156</c:v>
                </c:pt>
                <c:pt idx="523">
                  <c:v>0.97838843566623734</c:v>
                </c:pt>
                <c:pt idx="524">
                  <c:v>1.0100611828687966</c:v>
                </c:pt>
                <c:pt idx="525">
                  <c:v>1.0272400442477876</c:v>
                </c:pt>
                <c:pt idx="526">
                  <c:v>0.98670534203529126</c:v>
                </c:pt>
                <c:pt idx="527">
                  <c:v>1.0181419700474856</c:v>
                </c:pt>
                <c:pt idx="528">
                  <c:v>1.0217533743939196</c:v>
                </c:pt>
                <c:pt idx="529">
                  <c:v>0.98756959730674621</c:v>
                </c:pt>
                <c:pt idx="530">
                  <c:v>1.0365482233502539</c:v>
                </c:pt>
                <c:pt idx="531">
                  <c:v>1.0009803921568627</c:v>
                </c:pt>
                <c:pt idx="532">
                  <c:v>1.0534595775673707</c:v>
                </c:pt>
                <c:pt idx="533">
                  <c:v>1.0423909728575784</c:v>
                </c:pt>
                <c:pt idx="534">
                  <c:v>1.0419293820933166</c:v>
                </c:pt>
                <c:pt idx="535">
                  <c:v>1.0307910104406299</c:v>
                </c:pt>
                <c:pt idx="536">
                  <c:v>1.0519019442096365</c:v>
                </c:pt>
                <c:pt idx="537">
                  <c:v>0.98731004229985897</c:v>
                </c:pt>
                <c:pt idx="538">
                  <c:v>1.0276311704439616</c:v>
                </c:pt>
                <c:pt idx="539">
                  <c:v>1.0074895146794487</c:v>
                </c:pt>
                <c:pt idx="540">
                  <c:v>1.0090882439167399</c:v>
                </c:pt>
                <c:pt idx="541">
                  <c:v>1.1003273089511882</c:v>
                </c:pt>
                <c:pt idx="542">
                  <c:v>1.0678008821676119</c:v>
                </c:pt>
                <c:pt idx="543">
                  <c:v>1.0387677397023192</c:v>
                </c:pt>
                <c:pt idx="544">
                  <c:v>1.041250751653638</c:v>
                </c:pt>
                <c:pt idx="545">
                  <c:v>1.0589821368385575</c:v>
                </c:pt>
                <c:pt idx="546">
                  <c:v>0.94151773182371101</c:v>
                </c:pt>
                <c:pt idx="547">
                  <c:v>0.90438495063595115</c:v>
                </c:pt>
                <c:pt idx="548">
                  <c:v>0.95069620807426214</c:v>
                </c:pt>
                <c:pt idx="549">
                  <c:v>1.0064746810977969</c:v>
                </c:pt>
                <c:pt idx="550">
                  <c:v>0.91683697531834629</c:v>
                </c:pt>
                <c:pt idx="551">
                  <c:v>0.93424274221755854</c:v>
                </c:pt>
                <c:pt idx="552">
                  <c:v>0.95928008998875136</c:v>
                </c:pt>
                <c:pt idx="553">
                  <c:v>0.9914544820369724</c:v>
                </c:pt>
                <c:pt idx="554">
                  <c:v>1.0455093949319085</c:v>
                </c:pt>
                <c:pt idx="555">
                  <c:v>0.93579182385095083</c:v>
                </c:pt>
                <c:pt idx="556">
                  <c:v>0.99505384922217788</c:v>
                </c:pt>
                <c:pt idx="557">
                  <c:v>0.9658277363643073</c:v>
                </c:pt>
                <c:pt idx="558">
                  <c:v>0.99888200894392842</c:v>
                </c:pt>
                <c:pt idx="559">
                  <c:v>1.0213869676010194</c:v>
                </c:pt>
                <c:pt idx="560">
                  <c:v>0.94063560078557396</c:v>
                </c:pt>
                <c:pt idx="561">
                  <c:v>0.9795993383569197</c:v>
                </c:pt>
                <c:pt idx="562">
                  <c:v>0.96441167040718179</c:v>
                </c:pt>
                <c:pt idx="563">
                  <c:v>0.94980335334299315</c:v>
                </c:pt>
                <c:pt idx="564">
                  <c:v>0.931428049671293</c:v>
                </c:pt>
                <c:pt idx="565">
                  <c:v>0.94715036378334683</c:v>
                </c:pt>
                <c:pt idx="566">
                  <c:v>0.87551977351145716</c:v>
                </c:pt>
                <c:pt idx="567">
                  <c:v>0.84594222833562582</c:v>
                </c:pt>
                <c:pt idx="568">
                  <c:v>0.86869880942328803</c:v>
                </c:pt>
                <c:pt idx="569">
                  <c:v>0.8694979367262724</c:v>
                </c:pt>
                <c:pt idx="570">
                  <c:v>0.91018123667377404</c:v>
                </c:pt>
                <c:pt idx="571">
                  <c:v>0.90987370838117099</c:v>
                </c:pt>
                <c:pt idx="572">
                  <c:v>0.91991189427312781</c:v>
                </c:pt>
                <c:pt idx="573">
                  <c:v>0.96218872324477378</c:v>
                </c:pt>
                <c:pt idx="574">
                  <c:v>0.95083571137382794</c:v>
                </c:pt>
                <c:pt idx="575">
                  <c:v>0.97260873370088374</c:v>
                </c:pt>
                <c:pt idx="576">
                  <c:v>1.0075233483223798</c:v>
                </c:pt>
                <c:pt idx="577">
                  <c:v>1.0232640112795206</c:v>
                </c:pt>
                <c:pt idx="578">
                  <c:v>0.95968084203378334</c:v>
                </c:pt>
                <c:pt idx="579">
                  <c:v>0.91267741159490012</c:v>
                </c:pt>
                <c:pt idx="580">
                  <c:v>0.94481147276828881</c:v>
                </c:pt>
                <c:pt idx="581">
                  <c:v>0.96946247295723087</c:v>
                </c:pt>
                <c:pt idx="582">
                  <c:v>0.94924167365292278</c:v>
                </c:pt>
                <c:pt idx="583">
                  <c:v>0.96836839782256878</c:v>
                </c:pt>
                <c:pt idx="584">
                  <c:v>1.002326401127952</c:v>
                </c:pt>
                <c:pt idx="585">
                  <c:v>0.90782349756361658</c:v>
                </c:pt>
                <c:pt idx="586">
                  <c:v>0.90109726058072714</c:v>
                </c:pt>
                <c:pt idx="587">
                  <c:v>0.91378002528445001</c:v>
                </c:pt>
                <c:pt idx="588">
                  <c:v>0.95558367605188232</c:v>
                </c:pt>
                <c:pt idx="589">
                  <c:v>0.99624616084632012</c:v>
                </c:pt>
                <c:pt idx="590">
                  <c:v>0.99266433606510407</c:v>
                </c:pt>
                <c:pt idx="591">
                  <c:v>1.0218448175277113</c:v>
                </c:pt>
                <c:pt idx="592">
                  <c:v>1.0106518186769955</c:v>
                </c:pt>
                <c:pt idx="593">
                  <c:v>0.96465163934426224</c:v>
                </c:pt>
                <c:pt idx="594">
                  <c:v>0.98757534752122034</c:v>
                </c:pt>
                <c:pt idx="595">
                  <c:v>1.044183551095121</c:v>
                </c:pt>
                <c:pt idx="596">
                  <c:v>1.0216209966470113</c:v>
                </c:pt>
                <c:pt idx="597">
                  <c:v>1.0029852309626062</c:v>
                </c:pt>
                <c:pt idx="598">
                  <c:v>0.96791393384608126</c:v>
                </c:pt>
                <c:pt idx="599">
                  <c:v>0.99793100346332031</c:v>
                </c:pt>
                <c:pt idx="600">
                  <c:v>0.96897695310860166</c:v>
                </c:pt>
                <c:pt idx="601">
                  <c:v>0.93642805792338513</c:v>
                </c:pt>
                <c:pt idx="602">
                  <c:v>0.95380742605412216</c:v>
                </c:pt>
                <c:pt idx="603">
                  <c:v>0.93962392387856819</c:v>
                </c:pt>
                <c:pt idx="604">
                  <c:v>0.95026700469280967</c:v>
                </c:pt>
                <c:pt idx="605">
                  <c:v>0.96577373717730552</c:v>
                </c:pt>
                <c:pt idx="606">
                  <c:v>0.89690619748937428</c:v>
                </c:pt>
                <c:pt idx="607">
                  <c:v>0.88724748133841413</c:v>
                </c:pt>
                <c:pt idx="608">
                  <c:v>0.88667527821939585</c:v>
                </c:pt>
                <c:pt idx="609">
                  <c:v>0.90843159504662296</c:v>
                </c:pt>
                <c:pt idx="610">
                  <c:v>0.88260625351057853</c:v>
                </c:pt>
                <c:pt idx="611">
                  <c:v>0.88928666844776916</c:v>
                </c:pt>
                <c:pt idx="612">
                  <c:v>0.94180423545105885</c:v>
                </c:pt>
                <c:pt idx="613">
                  <c:v>0.95124920601312724</c:v>
                </c:pt>
                <c:pt idx="614">
                  <c:v>0.98664132804203242</c:v>
                </c:pt>
                <c:pt idx="615">
                  <c:v>1.0084503758960313</c:v>
                </c:pt>
                <c:pt idx="616">
                  <c:v>0.95608278647147893</c:v>
                </c:pt>
                <c:pt idx="617">
                  <c:v>0.89011508749802926</c:v>
                </c:pt>
                <c:pt idx="618">
                  <c:v>0.86800126769490804</c:v>
                </c:pt>
                <c:pt idx="619">
                  <c:v>0.94129460837324275</c:v>
                </c:pt>
                <c:pt idx="620">
                  <c:v>0.93517515348501279</c:v>
                </c:pt>
                <c:pt idx="621">
                  <c:v>0.98628239499553172</c:v>
                </c:pt>
                <c:pt idx="622">
                  <c:v>0.94443690944436909</c:v>
                </c:pt>
                <c:pt idx="623">
                  <c:v>0.9981865284974093</c:v>
                </c:pt>
                <c:pt idx="624">
                  <c:v>0.92246249756477694</c:v>
                </c:pt>
                <c:pt idx="625">
                  <c:v>0.91793899707048088</c:v>
                </c:pt>
                <c:pt idx="626">
                  <c:v>0.93072369677296163</c:v>
                </c:pt>
                <c:pt idx="627">
                  <c:v>0.89224784212019292</c:v>
                </c:pt>
                <c:pt idx="628">
                  <c:v>0.8569908752403943</c:v>
                </c:pt>
                <c:pt idx="629">
                  <c:v>0.86402834699453546</c:v>
                </c:pt>
                <c:pt idx="630">
                  <c:v>0.8603539172013569</c:v>
                </c:pt>
                <c:pt idx="631">
                  <c:v>0.8673237625883865</c:v>
                </c:pt>
                <c:pt idx="632">
                  <c:v>0.89962087019317583</c:v>
                </c:pt>
                <c:pt idx="633">
                  <c:v>0.89574747520492737</c:v>
                </c:pt>
                <c:pt idx="634">
                  <c:v>0.92153091643427254</c:v>
                </c:pt>
                <c:pt idx="635">
                  <c:v>0.94594029382548217</c:v>
                </c:pt>
                <c:pt idx="636">
                  <c:v>0.93831657681286118</c:v>
                </c:pt>
                <c:pt idx="637">
                  <c:v>0.8936325222206033</c:v>
                </c:pt>
                <c:pt idx="638">
                  <c:v>0.88219220457826364</c:v>
                </c:pt>
                <c:pt idx="639">
                  <c:v>0.86608999810928333</c:v>
                </c:pt>
                <c:pt idx="640">
                  <c:v>0.86373775579478229</c:v>
                </c:pt>
                <c:pt idx="641">
                  <c:v>0.89662417036718711</c:v>
                </c:pt>
                <c:pt idx="642">
                  <c:v>0.86418800120073758</c:v>
                </c:pt>
                <c:pt idx="643">
                  <c:v>0.85926302414231259</c:v>
                </c:pt>
                <c:pt idx="644">
                  <c:v>0.87807875467253826</c:v>
                </c:pt>
                <c:pt idx="645">
                  <c:v>0.83812576174784448</c:v>
                </c:pt>
                <c:pt idx="646">
                  <c:v>0.85546182132814186</c:v>
                </c:pt>
                <c:pt idx="647">
                  <c:v>0.86167627578977457</c:v>
                </c:pt>
                <c:pt idx="648">
                  <c:v>0.83508648386954798</c:v>
                </c:pt>
                <c:pt idx="649">
                  <c:v>0.85241787298884053</c:v>
                </c:pt>
                <c:pt idx="650">
                  <c:v>0.85271089408991418</c:v>
                </c:pt>
                <c:pt idx="651">
                  <c:v>0.80088282854770332</c:v>
                </c:pt>
                <c:pt idx="652">
                  <c:v>0.77334065230318827</c:v>
                </c:pt>
                <c:pt idx="653">
                  <c:v>0.77515554602016734</c:v>
                </c:pt>
                <c:pt idx="654">
                  <c:v>0.80576941818536207</c:v>
                </c:pt>
                <c:pt idx="655">
                  <c:v>0.81768911964293856</c:v>
                </c:pt>
                <c:pt idx="656">
                  <c:v>0.76451433223360044</c:v>
                </c:pt>
                <c:pt idx="657">
                  <c:v>0.83476364156475702</c:v>
                </c:pt>
                <c:pt idx="658">
                  <c:v>0.82447466007416548</c:v>
                </c:pt>
                <c:pt idx="659">
                  <c:v>0.85150638297872339</c:v>
                </c:pt>
                <c:pt idx="660">
                  <c:v>0.84407846492300176</c:v>
                </c:pt>
                <c:pt idx="661">
                  <c:v>0.82684634231711573</c:v>
                </c:pt>
                <c:pt idx="662">
                  <c:v>0.87520597605185102</c:v>
                </c:pt>
                <c:pt idx="663">
                  <c:v>0.87215671357930769</c:v>
                </c:pt>
                <c:pt idx="664">
                  <c:v>0.87285491419656791</c:v>
                </c:pt>
                <c:pt idx="665">
                  <c:v>0.9097472924187725</c:v>
                </c:pt>
                <c:pt idx="666">
                  <c:v>0.88890882181459396</c:v>
                </c:pt>
                <c:pt idx="667">
                  <c:v>0.91774425287356332</c:v>
                </c:pt>
                <c:pt idx="668">
                  <c:v>0.92499034003091196</c:v>
                </c:pt>
                <c:pt idx="669">
                  <c:v>0.93039818711557132</c:v>
                </c:pt>
                <c:pt idx="670">
                  <c:v>0.96655988063369458</c:v>
                </c:pt>
                <c:pt idx="671">
                  <c:v>0.95510842456778122</c:v>
                </c:pt>
                <c:pt idx="672">
                  <c:v>1.0015548069448044</c:v>
                </c:pt>
                <c:pt idx="673">
                  <c:v>0.9967349477202937</c:v>
                </c:pt>
                <c:pt idx="674">
                  <c:v>0.91600644785128771</c:v>
                </c:pt>
                <c:pt idx="675">
                  <c:v>0.94705412498573649</c:v>
                </c:pt>
                <c:pt idx="676">
                  <c:v>0.94885880077369433</c:v>
                </c:pt>
                <c:pt idx="677">
                  <c:v>0.94845119812974876</c:v>
                </c:pt>
                <c:pt idx="678">
                  <c:v>0.9628644006290068</c:v>
                </c:pt>
                <c:pt idx="679">
                  <c:v>0.9382182628062361</c:v>
                </c:pt>
                <c:pt idx="680">
                  <c:v>0.90886934913504724</c:v>
                </c:pt>
                <c:pt idx="681">
                  <c:v>0.8901024754354151</c:v>
                </c:pt>
                <c:pt idx="682">
                  <c:v>0.88841556722775961</c:v>
                </c:pt>
                <c:pt idx="683">
                  <c:v>0.86522132666695406</c:v>
                </c:pt>
                <c:pt idx="684">
                  <c:v>0.87673721500590418</c:v>
                </c:pt>
                <c:pt idx="685">
                  <c:v>0.91566606788314264</c:v>
                </c:pt>
                <c:pt idx="686">
                  <c:v>0.93957066009753154</c:v>
                </c:pt>
                <c:pt idx="687">
                  <c:v>0.92558208075449455</c:v>
                </c:pt>
                <c:pt idx="688">
                  <c:v>0.98375644392568817</c:v>
                </c:pt>
                <c:pt idx="689">
                  <c:v>0.99019928128062729</c:v>
                </c:pt>
                <c:pt idx="690">
                  <c:v>0.98839885830034047</c:v>
                </c:pt>
                <c:pt idx="691">
                  <c:v>1.0069911266469482</c:v>
                </c:pt>
                <c:pt idx="692">
                  <c:v>0.98398381522380518</c:v>
                </c:pt>
                <c:pt idx="693">
                  <c:v>1.0082727391474726</c:v>
                </c:pt>
                <c:pt idx="694">
                  <c:v>1.0253253460028919</c:v>
                </c:pt>
                <c:pt idx="695">
                  <c:v>1.0045250730182238</c:v>
                </c:pt>
                <c:pt idx="696">
                  <c:v>1.0320017368649588</c:v>
                </c:pt>
                <c:pt idx="697">
                  <c:v>0.99356899305105961</c:v>
                </c:pt>
                <c:pt idx="698">
                  <c:v>1.0546857675078725</c:v>
                </c:pt>
                <c:pt idx="699">
                  <c:v>1.0826673770200674</c:v>
                </c:pt>
                <c:pt idx="700">
                  <c:v>1.0770308717992272</c:v>
                </c:pt>
                <c:pt idx="701">
                  <c:v>1.0698242606086581</c:v>
                </c:pt>
                <c:pt idx="702">
                  <c:v>1.0483041241607811</c:v>
                </c:pt>
                <c:pt idx="703">
                  <c:v>1.0390422585544536</c:v>
                </c:pt>
                <c:pt idx="704">
                  <c:v>1.0437229437229436</c:v>
                </c:pt>
                <c:pt idx="705">
                  <c:v>1.0617520781949394</c:v>
                </c:pt>
                <c:pt idx="706">
                  <c:v>1.0466717674062738</c:v>
                </c:pt>
                <c:pt idx="707">
                  <c:v>1.0640775819096389</c:v>
                </c:pt>
                <c:pt idx="708">
                  <c:v>1.0139037892116896</c:v>
                </c:pt>
                <c:pt idx="709">
                  <c:v>1.020297943201764</c:v>
                </c:pt>
                <c:pt idx="710">
                  <c:v>1.0609467741157168</c:v>
                </c:pt>
                <c:pt idx="711">
                  <c:v>1.0211170317742253</c:v>
                </c:pt>
                <c:pt idx="712">
                  <c:v>1.0872486586772301</c:v>
                </c:pt>
                <c:pt idx="713">
                  <c:v>1.048745382142686</c:v>
                </c:pt>
                <c:pt idx="714">
                  <c:v>1.0763478348744377</c:v>
                </c:pt>
                <c:pt idx="715">
                  <c:v>1.0620586025544705</c:v>
                </c:pt>
                <c:pt idx="716">
                  <c:v>1.0339866555462884</c:v>
                </c:pt>
                <c:pt idx="717">
                  <c:v>0.99580624868945267</c:v>
                </c:pt>
                <c:pt idx="718">
                  <c:v>0.95289761917005189</c:v>
                </c:pt>
                <c:pt idx="719">
                  <c:v>0.99355901012155545</c:v>
                </c:pt>
                <c:pt idx="720">
                  <c:v>1.0358925718849838</c:v>
                </c:pt>
                <c:pt idx="721">
                  <c:v>1.0781776994714323</c:v>
                </c:pt>
                <c:pt idx="722">
                  <c:v>1.0534252477380437</c:v>
                </c:pt>
                <c:pt idx="723">
                  <c:v>1.0368899521531101</c:v>
                </c:pt>
                <c:pt idx="724">
                  <c:v>1.1093486014642389</c:v>
                </c:pt>
                <c:pt idx="725">
                  <c:v>1.1095061487409721</c:v>
                </c:pt>
                <c:pt idx="726">
                  <c:v>1.1591355599214146</c:v>
                </c:pt>
                <c:pt idx="727">
                  <c:v>1.2166806811015347</c:v>
                </c:pt>
                <c:pt idx="728">
                  <c:v>1.2225487576810046</c:v>
                </c:pt>
                <c:pt idx="729">
                  <c:v>1.1848816492746246</c:v>
                </c:pt>
                <c:pt idx="730">
                  <c:v>1.2035949189134911</c:v>
                </c:pt>
                <c:pt idx="731">
                  <c:v>1.1692348008385745</c:v>
                </c:pt>
                <c:pt idx="732">
                  <c:v>1.135211409565086</c:v>
                </c:pt>
                <c:pt idx="733">
                  <c:v>1.1269757639620652</c:v>
                </c:pt>
                <c:pt idx="734">
                  <c:v>1.140854576605576</c:v>
                </c:pt>
                <c:pt idx="735">
                  <c:v>1.1770199370409233</c:v>
                </c:pt>
                <c:pt idx="736">
                  <c:v>1.2198513289480721</c:v>
                </c:pt>
                <c:pt idx="737">
                  <c:v>1.2025694333386643</c:v>
                </c:pt>
                <c:pt idx="738">
                  <c:v>1.2293299216376139</c:v>
                </c:pt>
                <c:pt idx="739">
                  <c:v>1.1676520889323236</c:v>
                </c:pt>
                <c:pt idx="740">
                  <c:v>1.1032674465510286</c:v>
                </c:pt>
                <c:pt idx="741">
                  <c:v>1.1770828243342293</c:v>
                </c:pt>
                <c:pt idx="742">
                  <c:v>1.1205493874425727</c:v>
                </c:pt>
                <c:pt idx="743">
                  <c:v>1.1810667191497737</c:v>
                </c:pt>
                <c:pt idx="744">
                  <c:v>0.90528335439187624</c:v>
                </c:pt>
                <c:pt idx="745">
                  <c:v>0.92156862745098034</c:v>
                </c:pt>
                <c:pt idx="746">
                  <c:v>0.9374815252734261</c:v>
                </c:pt>
                <c:pt idx="747">
                  <c:v>1.0240302642796248</c:v>
                </c:pt>
                <c:pt idx="748">
                  <c:v>1.0420467652301562</c:v>
                </c:pt>
                <c:pt idx="749">
                  <c:v>1.0359098567818028</c:v>
                </c:pt>
                <c:pt idx="750">
                  <c:v>0.99282876747665494</c:v>
                </c:pt>
                <c:pt idx="751">
                  <c:v>1.101216244073387</c:v>
                </c:pt>
                <c:pt idx="752">
                  <c:v>1.1005666396838247</c:v>
                </c:pt>
                <c:pt idx="753">
                  <c:v>1.1229830964271994</c:v>
                </c:pt>
                <c:pt idx="754">
                  <c:v>1.0737572474099419</c:v>
                </c:pt>
                <c:pt idx="755">
                  <c:v>1.0186091170956975</c:v>
                </c:pt>
                <c:pt idx="756">
                  <c:v>1.0431672837428476</c:v>
                </c:pt>
                <c:pt idx="757">
                  <c:v>1.2220830724274681</c:v>
                </c:pt>
                <c:pt idx="758">
                  <c:v>1.2460109068874976</c:v>
                </c:pt>
                <c:pt idx="759">
                  <c:v>1.2240206085350442</c:v>
                </c:pt>
                <c:pt idx="760">
                  <c:v>1.2351346021102456</c:v>
                </c:pt>
                <c:pt idx="761">
                  <c:v>1.2623152127709818</c:v>
                </c:pt>
                <c:pt idx="762">
                  <c:v>1.1971837969160593</c:v>
                </c:pt>
                <c:pt idx="763">
                  <c:v>1.2114282817015667</c:v>
                </c:pt>
                <c:pt idx="764">
                  <c:v>1.041534339023422</c:v>
                </c:pt>
                <c:pt idx="765">
                  <c:v>1.036380689110475</c:v>
                </c:pt>
                <c:pt idx="766">
                  <c:v>1.0554922869862307</c:v>
                </c:pt>
                <c:pt idx="767">
                  <c:v>1.1225279028784021</c:v>
                </c:pt>
                <c:pt idx="768">
                  <c:v>1.0212240215328949</c:v>
                </c:pt>
                <c:pt idx="769">
                  <c:v>0.99337964854924399</c:v>
                </c:pt>
                <c:pt idx="770">
                  <c:v>0.81047428592989479</c:v>
                </c:pt>
                <c:pt idx="771">
                  <c:v>0.78045280040185128</c:v>
                </c:pt>
                <c:pt idx="772">
                  <c:v>0.75994469261859177</c:v>
                </c:pt>
                <c:pt idx="773">
                  <c:v>0.76053849687290209</c:v>
                </c:pt>
                <c:pt idx="774">
                  <c:v>0.7436301825955911</c:v>
                </c:pt>
                <c:pt idx="775">
                  <c:v>0.75994268675212018</c:v>
                </c:pt>
                <c:pt idx="776">
                  <c:v>0.76397139047157236</c:v>
                </c:pt>
                <c:pt idx="777">
                  <c:v>0.75922615918410263</c:v>
                </c:pt>
                <c:pt idx="778">
                  <c:v>0.79770204894706898</c:v>
                </c:pt>
                <c:pt idx="779">
                  <c:v>0.82502301319423121</c:v>
                </c:pt>
                <c:pt idx="780">
                  <c:v>0.83908700770954381</c:v>
                </c:pt>
                <c:pt idx="781">
                  <c:v>0.79681289428581836</c:v>
                </c:pt>
                <c:pt idx="782">
                  <c:v>0.82538828233123163</c:v>
                </c:pt>
                <c:pt idx="783">
                  <c:v>1.0387238954769651</c:v>
                </c:pt>
                <c:pt idx="784">
                  <c:v>1.026580095363701</c:v>
                </c:pt>
                <c:pt idx="785">
                  <c:v>1.0279036243822075</c:v>
                </c:pt>
                <c:pt idx="786">
                  <c:v>1.0346848025111168</c:v>
                </c:pt>
                <c:pt idx="787">
                  <c:v>0.9662137154338285</c:v>
                </c:pt>
                <c:pt idx="788">
                  <c:v>0.95023161224720365</c:v>
                </c:pt>
                <c:pt idx="789">
                  <c:v>0.96284670699691821</c:v>
                </c:pt>
                <c:pt idx="790">
                  <c:v>1.0484500446030329</c:v>
                </c:pt>
                <c:pt idx="791">
                  <c:v>1.1222422062350119</c:v>
                </c:pt>
                <c:pt idx="792">
                  <c:v>1.193588242944466</c:v>
                </c:pt>
                <c:pt idx="793">
                  <c:v>1.0618595620752886</c:v>
                </c:pt>
                <c:pt idx="794">
                  <c:v>0.97581546023235033</c:v>
                </c:pt>
                <c:pt idx="795">
                  <c:v>1.0514429109159347</c:v>
                </c:pt>
                <c:pt idx="796">
                  <c:v>1.0756749386419415</c:v>
                </c:pt>
                <c:pt idx="797">
                  <c:v>1.1814510701305694</c:v>
                </c:pt>
                <c:pt idx="798">
                  <c:v>1.1779467680608366</c:v>
                </c:pt>
                <c:pt idx="799">
                  <c:v>1.1647004849914797</c:v>
                </c:pt>
                <c:pt idx="800">
                  <c:v>1.1407868771583622</c:v>
                </c:pt>
                <c:pt idx="801">
                  <c:v>1.1145539289699993</c:v>
                </c:pt>
                <c:pt idx="802">
                  <c:v>1.0864253054493667</c:v>
                </c:pt>
                <c:pt idx="803">
                  <c:v>1.0830401701709893</c:v>
                </c:pt>
                <c:pt idx="804">
                  <c:v>1.1130790190735693</c:v>
                </c:pt>
                <c:pt idx="805">
                  <c:v>1.1417893879967438</c:v>
                </c:pt>
                <c:pt idx="806">
                  <c:v>1.0682613352374151</c:v>
                </c:pt>
                <c:pt idx="807">
                  <c:v>1.0557089261697459</c:v>
                </c:pt>
                <c:pt idx="808">
                  <c:v>0.9278127032300022</c:v>
                </c:pt>
                <c:pt idx="809">
                  <c:v>0.69404959418860135</c:v>
                </c:pt>
                <c:pt idx="810">
                  <c:v>0.71301548367315648</c:v>
                </c:pt>
                <c:pt idx="811">
                  <c:v>0.74098998887652945</c:v>
                </c:pt>
                <c:pt idx="812">
                  <c:v>0.71706413521648527</c:v>
                </c:pt>
                <c:pt idx="813">
                  <c:v>0.76016325653831696</c:v>
                </c:pt>
                <c:pt idx="814">
                  <c:v>0.75327776965443305</c:v>
                </c:pt>
                <c:pt idx="815">
                  <c:v>0.74077999152183127</c:v>
                </c:pt>
                <c:pt idx="816">
                  <c:v>0.73027034731790752</c:v>
                </c:pt>
                <c:pt idx="817">
                  <c:v>0.7442420738170954</c:v>
                </c:pt>
                <c:pt idx="818">
                  <c:v>0.73134542669793712</c:v>
                </c:pt>
                <c:pt idx="819">
                  <c:v>0.69916047013672356</c:v>
                </c:pt>
                <c:pt idx="820">
                  <c:v>0.71694738411089576</c:v>
                </c:pt>
                <c:pt idx="821">
                  <c:v>0.70157298427015735</c:v>
                </c:pt>
                <c:pt idx="822">
                  <c:v>0.76146480766000335</c:v>
                </c:pt>
                <c:pt idx="823">
                  <c:v>0.76995630395395931</c:v>
                </c:pt>
                <c:pt idx="824">
                  <c:v>0.80636113198096682</c:v>
                </c:pt>
                <c:pt idx="825">
                  <c:v>0.80660896179044528</c:v>
                </c:pt>
                <c:pt idx="826">
                  <c:v>0.85061660592141397</c:v>
                </c:pt>
                <c:pt idx="827">
                  <c:v>0.84881792770171038</c:v>
                </c:pt>
                <c:pt idx="828">
                  <c:v>0.84822059863304267</c:v>
                </c:pt>
                <c:pt idx="829">
                  <c:v>0.87898731744811698</c:v>
                </c:pt>
                <c:pt idx="830">
                  <c:v>0.87691154422788609</c:v>
                </c:pt>
                <c:pt idx="831">
                  <c:v>0.87037348115795954</c:v>
                </c:pt>
                <c:pt idx="832">
                  <c:v>0.82388882880934367</c:v>
                </c:pt>
                <c:pt idx="833">
                  <c:v>0.90593977952064941</c:v>
                </c:pt>
                <c:pt idx="834">
                  <c:v>0.94031675788983349</c:v>
                </c:pt>
                <c:pt idx="835">
                  <c:v>1.1535458167330679</c:v>
                </c:pt>
                <c:pt idx="836">
                  <c:v>1.2115992677650191</c:v>
                </c:pt>
                <c:pt idx="837">
                  <c:v>1.2694738640245984</c:v>
                </c:pt>
                <c:pt idx="838">
                  <c:v>1.3033988670443186</c:v>
                </c:pt>
                <c:pt idx="839">
                  <c:v>1.2645772594752187</c:v>
                </c:pt>
                <c:pt idx="840">
                  <c:v>1.3047307498741822</c:v>
                </c:pt>
                <c:pt idx="841">
                  <c:v>1.3422043685664071</c:v>
                </c:pt>
                <c:pt idx="842">
                  <c:v>1.2840046219874546</c:v>
                </c:pt>
                <c:pt idx="843">
                  <c:v>1.2817966202193893</c:v>
                </c:pt>
                <c:pt idx="844">
                  <c:v>1.3552402092912637</c:v>
                </c:pt>
                <c:pt idx="845">
                  <c:v>1.441612951581472</c:v>
                </c:pt>
                <c:pt idx="846">
                  <c:v>1.4612643526461659</c:v>
                </c:pt>
                <c:pt idx="847">
                  <c:v>1.489022228283104</c:v>
                </c:pt>
                <c:pt idx="848">
                  <c:v>1.7196336410554627</c:v>
                </c:pt>
                <c:pt idx="849">
                  <c:v>1.6197291798217921</c:v>
                </c:pt>
                <c:pt idx="850">
                  <c:v>1.5596466383437859</c:v>
                </c:pt>
                <c:pt idx="851">
                  <c:v>1.5579608422608053</c:v>
                </c:pt>
                <c:pt idx="852">
                  <c:v>1.5919160248108513</c:v>
                </c:pt>
                <c:pt idx="853">
                  <c:v>1.5201543443808998</c:v>
                </c:pt>
                <c:pt idx="854">
                  <c:v>1.6917384370015951</c:v>
                </c:pt>
                <c:pt idx="855">
                  <c:v>1.7327913851351351</c:v>
                </c:pt>
                <c:pt idx="856">
                  <c:v>1.6261658684144189</c:v>
                </c:pt>
                <c:pt idx="857">
                  <c:v>1.4976418272470018</c:v>
                </c:pt>
                <c:pt idx="858">
                  <c:v>1.4902370133857301</c:v>
                </c:pt>
                <c:pt idx="859">
                  <c:v>1.5097754440844597</c:v>
                </c:pt>
                <c:pt idx="860">
                  <c:v>1.4824477037749459</c:v>
                </c:pt>
                <c:pt idx="861">
                  <c:v>1.54386181369525</c:v>
                </c:pt>
                <c:pt idx="862">
                  <c:v>1.484896872920825</c:v>
                </c:pt>
                <c:pt idx="863">
                  <c:v>1.5267598207223831</c:v>
                </c:pt>
                <c:pt idx="864">
                  <c:v>1.5527330762069425</c:v>
                </c:pt>
                <c:pt idx="865">
                  <c:v>1.5980164863472437</c:v>
                </c:pt>
                <c:pt idx="866">
                  <c:v>1.5975747320924985</c:v>
                </c:pt>
                <c:pt idx="867">
                  <c:v>1.6769683590875644</c:v>
                </c:pt>
                <c:pt idx="868">
                  <c:v>1.7985282093213411</c:v>
                </c:pt>
                <c:pt idx="869">
                  <c:v>1.6597569692637599</c:v>
                </c:pt>
                <c:pt idx="870">
                  <c:v>1.6723729993041057</c:v>
                </c:pt>
                <c:pt idx="871">
                  <c:v>1.7621966474856143</c:v>
                </c:pt>
                <c:pt idx="872">
                  <c:v>1.5449747332959012</c:v>
                </c:pt>
                <c:pt idx="873">
                  <c:v>1.6624403987863026</c:v>
                </c:pt>
                <c:pt idx="874">
                  <c:v>1.5900656580074224</c:v>
                </c:pt>
                <c:pt idx="875">
                  <c:v>1.6166606563288857</c:v>
                </c:pt>
                <c:pt idx="876">
                  <c:v>1.5090683614943421</c:v>
                </c:pt>
                <c:pt idx="877">
                  <c:v>1.4569503779165298</c:v>
                </c:pt>
                <c:pt idx="878">
                  <c:v>1.556216316669764</c:v>
                </c:pt>
                <c:pt idx="879">
                  <c:v>1.6056157093044594</c:v>
                </c:pt>
                <c:pt idx="880">
                  <c:v>1.6176111595466434</c:v>
                </c:pt>
                <c:pt idx="881">
                  <c:v>1.7028459273797842</c:v>
                </c:pt>
                <c:pt idx="882">
                  <c:v>1.760428849902534</c:v>
                </c:pt>
                <c:pt idx="883">
                  <c:v>1.6968247063940844</c:v>
                </c:pt>
                <c:pt idx="884">
                  <c:v>1.6558277027027026</c:v>
                </c:pt>
                <c:pt idx="885">
                  <c:v>1.7219373219373222</c:v>
                </c:pt>
                <c:pt idx="886">
                  <c:v>1.5904010519395133</c:v>
                </c:pt>
                <c:pt idx="887">
                  <c:v>1.5980426424327157</c:v>
                </c:pt>
                <c:pt idx="888">
                  <c:v>1.6515921862456515</c:v>
                </c:pt>
                <c:pt idx="889">
                  <c:v>1.5419403739262254</c:v>
                </c:pt>
                <c:pt idx="890">
                  <c:v>1.4875523243005067</c:v>
                </c:pt>
                <c:pt idx="891">
                  <c:v>1.5265665951870384</c:v>
                </c:pt>
                <c:pt idx="892">
                  <c:v>1.4977642276422765</c:v>
                </c:pt>
                <c:pt idx="893">
                  <c:v>1.4425567703952902</c:v>
                </c:pt>
                <c:pt idx="894">
                  <c:v>1.3575911536162582</c:v>
                </c:pt>
                <c:pt idx="895">
                  <c:v>1.3754007577965606</c:v>
                </c:pt>
                <c:pt idx="896">
                  <c:v>1.3078842315369263</c:v>
                </c:pt>
                <c:pt idx="897">
                  <c:v>1.3242574257425743</c:v>
                </c:pt>
                <c:pt idx="898">
                  <c:v>1.3008861439312567</c:v>
                </c:pt>
                <c:pt idx="899">
                  <c:v>1.3207212533254507</c:v>
                </c:pt>
                <c:pt idx="900">
                  <c:v>1.2501474926253686</c:v>
                </c:pt>
                <c:pt idx="901">
                  <c:v>1.3289944679466319</c:v>
                </c:pt>
                <c:pt idx="902">
                  <c:v>1.3539309544531477</c:v>
                </c:pt>
                <c:pt idx="903">
                  <c:v>1.4204942063381265</c:v>
                </c:pt>
                <c:pt idx="904">
                  <c:v>1.4011650485436895</c:v>
                </c:pt>
                <c:pt idx="905">
                  <c:v>1.3618741976893451</c:v>
                </c:pt>
                <c:pt idx="906">
                  <c:v>1.4002725470763133</c:v>
                </c:pt>
                <c:pt idx="907">
                  <c:v>1.4695503699487762</c:v>
                </c:pt>
                <c:pt idx="908">
                  <c:v>1.4674680691209618</c:v>
                </c:pt>
                <c:pt idx="909">
                  <c:v>1.4079395645089616</c:v>
                </c:pt>
                <c:pt idx="910">
                  <c:v>1.511605415860735</c:v>
                </c:pt>
                <c:pt idx="911">
                  <c:v>1.4363974001857012</c:v>
                </c:pt>
                <c:pt idx="912">
                  <c:v>1.5120492842906326</c:v>
                </c:pt>
                <c:pt idx="913">
                  <c:v>1.5108520179372198</c:v>
                </c:pt>
                <c:pt idx="914">
                  <c:v>1.4857926709778562</c:v>
                </c:pt>
                <c:pt idx="915">
                  <c:v>1.5012643454580821</c:v>
                </c:pt>
                <c:pt idx="916">
                  <c:v>1.4341317365269461</c:v>
                </c:pt>
                <c:pt idx="917">
                  <c:v>1.322936660268714</c:v>
                </c:pt>
                <c:pt idx="918">
                  <c:v>1.3185911546928157</c:v>
                </c:pt>
                <c:pt idx="919">
                  <c:v>1.3324542897327709</c:v>
                </c:pt>
                <c:pt idx="920">
                  <c:v>1.3118069145466407</c:v>
                </c:pt>
                <c:pt idx="921">
                  <c:v>1.3510880155894771</c:v>
                </c:pt>
                <c:pt idx="922">
                  <c:v>1.3146873207114169</c:v>
                </c:pt>
                <c:pt idx="923">
                  <c:v>1.2860336860933075</c:v>
                </c:pt>
                <c:pt idx="924">
                  <c:v>1.3002647562684939</c:v>
                </c:pt>
                <c:pt idx="925">
                  <c:v>1.3903448275862069</c:v>
                </c:pt>
                <c:pt idx="926">
                  <c:v>1.304496578690127</c:v>
                </c:pt>
                <c:pt idx="927">
                  <c:v>1.1399527186761229</c:v>
                </c:pt>
                <c:pt idx="928">
                  <c:v>1.1877685114986101</c:v>
                </c:pt>
                <c:pt idx="929">
                  <c:v>1.1409514220991694</c:v>
                </c:pt>
                <c:pt idx="930">
                  <c:v>1.1377497371188223</c:v>
                </c:pt>
                <c:pt idx="931">
                  <c:v>1.1203007518796992</c:v>
                </c:pt>
                <c:pt idx="932">
                  <c:v>1.1463057790782736</c:v>
                </c:pt>
                <c:pt idx="933">
                  <c:v>1.1716971796140525</c:v>
                </c:pt>
                <c:pt idx="934">
                  <c:v>1.1656335234316886</c:v>
                </c:pt>
                <c:pt idx="935">
                  <c:v>1.1551075268817206</c:v>
                </c:pt>
                <c:pt idx="936">
                  <c:v>1.179544191217343</c:v>
                </c:pt>
                <c:pt idx="937">
                  <c:v>1.1712241247124968</c:v>
                </c:pt>
                <c:pt idx="938">
                  <c:v>1.2022709268550305</c:v>
                </c:pt>
                <c:pt idx="939">
                  <c:v>1.2049389724666477</c:v>
                </c:pt>
                <c:pt idx="940">
                  <c:v>1.1911062906724512</c:v>
                </c:pt>
                <c:pt idx="941">
                  <c:v>1.1642827092974337</c:v>
                </c:pt>
                <c:pt idx="942">
                  <c:v>1.1764959104606112</c:v>
                </c:pt>
                <c:pt idx="943">
                  <c:v>1.1816163410301954</c:v>
                </c:pt>
                <c:pt idx="944">
                  <c:v>1.2232704402515724</c:v>
                </c:pt>
                <c:pt idx="945">
                  <c:v>1.2293722858270824</c:v>
                </c:pt>
                <c:pt idx="946">
                  <c:v>1.220980533525595</c:v>
                </c:pt>
                <c:pt idx="947">
                  <c:v>1.1642737896494157</c:v>
                </c:pt>
                <c:pt idx="948">
                  <c:v>1.1634868931285869</c:v>
                </c:pt>
                <c:pt idx="949">
                  <c:v>1.092815170940171</c:v>
                </c:pt>
                <c:pt idx="950">
                  <c:v>1.0786247334754797</c:v>
                </c:pt>
                <c:pt idx="951">
                  <c:v>1.0700268817204301</c:v>
                </c:pt>
                <c:pt idx="952">
                  <c:v>1.0759656652360516</c:v>
                </c:pt>
                <c:pt idx="953">
                  <c:v>1.1122499586708545</c:v>
                </c:pt>
                <c:pt idx="954">
                  <c:v>1.0989124805800103</c:v>
                </c:pt>
                <c:pt idx="955">
                  <c:v>1.0766661099047936</c:v>
                </c:pt>
                <c:pt idx="956">
                  <c:v>1.0854483925549916</c:v>
                </c:pt>
                <c:pt idx="957">
                  <c:v>1.0571097500413837</c:v>
                </c:pt>
                <c:pt idx="958">
                  <c:v>1.073211593231697</c:v>
                </c:pt>
                <c:pt idx="959">
                  <c:v>1.0848543067563239</c:v>
                </c:pt>
                <c:pt idx="960">
                  <c:v>1.0666980539861894</c:v>
                </c:pt>
                <c:pt idx="961">
                  <c:v>1.0513418903150524</c:v>
                </c:pt>
                <c:pt idx="962">
                  <c:v>1.0487336914811971</c:v>
                </c:pt>
                <c:pt idx="963">
                  <c:v>1.0857142857142856</c:v>
                </c:pt>
                <c:pt idx="964">
                  <c:v>1.1453865336658353</c:v>
                </c:pt>
                <c:pt idx="965">
                  <c:v>1.0931643521639476</c:v>
                </c:pt>
                <c:pt idx="966">
                  <c:v>1.0701482004234297</c:v>
                </c:pt>
                <c:pt idx="967">
                  <c:v>1.0631243665846242</c:v>
                </c:pt>
                <c:pt idx="968">
                  <c:v>1.0848536274925753</c:v>
                </c:pt>
                <c:pt idx="969">
                  <c:v>1.0413275686673449</c:v>
                </c:pt>
                <c:pt idx="970">
                  <c:v>1.0161312186525688</c:v>
                </c:pt>
                <c:pt idx="971">
                  <c:v>1.0246027678113787</c:v>
                </c:pt>
                <c:pt idx="972">
                  <c:v>1.0464914455740144</c:v>
                </c:pt>
                <c:pt idx="973">
                  <c:v>1.0757241582120276</c:v>
                </c:pt>
                <c:pt idx="974">
                  <c:v>1.0835928536305524</c:v>
                </c:pt>
                <c:pt idx="975">
                  <c:v>1.0853787080258996</c:v>
                </c:pt>
                <c:pt idx="976">
                  <c:v>1.1252667870628796</c:v>
                </c:pt>
                <c:pt idx="977">
                  <c:v>1.1082083534913725</c:v>
                </c:pt>
                <c:pt idx="978">
                  <c:v>1.0970268542199488</c:v>
                </c:pt>
                <c:pt idx="979">
                  <c:v>0.97442710063101967</c:v>
                </c:pt>
                <c:pt idx="980">
                  <c:v>1.0080944350758854</c:v>
                </c:pt>
                <c:pt idx="981">
                  <c:v>1.038</c:v>
                </c:pt>
                <c:pt idx="982">
                  <c:v>1.0322252374491181</c:v>
                </c:pt>
                <c:pt idx="983">
                  <c:v>1.0050188205771644</c:v>
                </c:pt>
                <c:pt idx="984">
                  <c:v>0.97636306334699019</c:v>
                </c:pt>
                <c:pt idx="985">
                  <c:v>1.0092653871608206</c:v>
                </c:pt>
                <c:pt idx="986">
                  <c:v>0.93860720830788025</c:v>
                </c:pt>
                <c:pt idx="987">
                  <c:v>0.98776167471819643</c:v>
                </c:pt>
                <c:pt idx="988">
                  <c:v>1.0538434289762664</c:v>
                </c:pt>
                <c:pt idx="989">
                  <c:v>1.059618717504333</c:v>
                </c:pt>
                <c:pt idx="990">
                  <c:v>1.0811084825954715</c:v>
                </c:pt>
                <c:pt idx="991">
                  <c:v>1.0876531573986805</c:v>
                </c:pt>
                <c:pt idx="992">
                  <c:v>1.1237604125347085</c:v>
                </c:pt>
                <c:pt idx="993">
                  <c:v>1.1669498725573493</c:v>
                </c:pt>
                <c:pt idx="994">
                  <c:v>1.1889287315105335</c:v>
                </c:pt>
                <c:pt idx="995">
                  <c:v>1.1699374595643734</c:v>
                </c:pt>
                <c:pt idx="996">
                  <c:v>1.1456025322179517</c:v>
                </c:pt>
                <c:pt idx="997">
                  <c:v>1.1259789662116804</c:v>
                </c:pt>
                <c:pt idx="998">
                  <c:v>1.2213957558521111</c:v>
                </c:pt>
                <c:pt idx="999">
                  <c:v>1.2127612761276128</c:v>
                </c:pt>
                <c:pt idx="1000">
                  <c:v>1.2114673242909988</c:v>
                </c:pt>
                <c:pt idx="1001">
                  <c:v>1.1742076502732239</c:v>
                </c:pt>
                <c:pt idx="1002">
                  <c:v>1.1604591239166082</c:v>
                </c:pt>
                <c:pt idx="1003">
                  <c:v>1.1132627786534564</c:v>
                </c:pt>
                <c:pt idx="1004">
                  <c:v>1.0872563005230622</c:v>
                </c:pt>
                <c:pt idx="1005">
                  <c:v>1.1170126718792126</c:v>
                </c:pt>
                <c:pt idx="1006">
                  <c:v>1.1043739875028928</c:v>
                </c:pt>
                <c:pt idx="1007">
                  <c:v>1.0144263796656745</c:v>
                </c:pt>
                <c:pt idx="1008">
                  <c:v>1.0457243350186853</c:v>
                </c:pt>
                <c:pt idx="1009">
                  <c:v>1.0876319458275245</c:v>
                </c:pt>
                <c:pt idx="1010">
                  <c:v>1.0631578947368421</c:v>
                </c:pt>
                <c:pt idx="1011">
                  <c:v>1.0296674225245654</c:v>
                </c:pt>
                <c:pt idx="1012">
                  <c:v>1.0678826626551334</c:v>
                </c:pt>
                <c:pt idx="1013">
                  <c:v>1.0173410404624277</c:v>
                </c:pt>
                <c:pt idx="1014">
                  <c:v>1.0529578462628411</c:v>
                </c:pt>
                <c:pt idx="1015">
                  <c:v>1.0647607013110094</c:v>
                </c:pt>
                <c:pt idx="1016">
                  <c:v>1.1302032913843174</c:v>
                </c:pt>
                <c:pt idx="1017">
                  <c:v>1.1140392908481074</c:v>
                </c:pt>
                <c:pt idx="1018">
                  <c:v>1.0489335006273526</c:v>
                </c:pt>
                <c:pt idx="1019">
                  <c:v>1.0680000000000001</c:v>
                </c:pt>
                <c:pt idx="1020">
                  <c:v>1.0867511273351944</c:v>
                </c:pt>
                <c:pt idx="1021">
                  <c:v>1.0876637093367132</c:v>
                </c:pt>
                <c:pt idx="1022">
                  <c:v>1.1205749839090324</c:v>
                </c:pt>
                <c:pt idx="1023">
                  <c:v>1.0862528170456873</c:v>
                </c:pt>
                <c:pt idx="1024">
                  <c:v>1.0859808931348589</c:v>
                </c:pt>
                <c:pt idx="1025">
                  <c:v>1.0768726796243722</c:v>
                </c:pt>
                <c:pt idx="1026">
                  <c:v>0.99505233111322566</c:v>
                </c:pt>
                <c:pt idx="1027">
                  <c:v>1.0189837008628955</c:v>
                </c:pt>
                <c:pt idx="1028">
                  <c:v>1.0237960339943344</c:v>
                </c:pt>
                <c:pt idx="1029">
                  <c:v>1.0157433240334794</c:v>
                </c:pt>
                <c:pt idx="1030">
                  <c:v>0.99625711960943841</c:v>
                </c:pt>
                <c:pt idx="1031">
                  <c:v>0.93423180592991917</c:v>
                </c:pt>
                <c:pt idx="1032">
                  <c:v>0.92951541850220265</c:v>
                </c:pt>
                <c:pt idx="1033">
                  <c:v>0.93602693602693599</c:v>
                </c:pt>
                <c:pt idx="1034">
                  <c:v>1.0222401940962396</c:v>
                </c:pt>
                <c:pt idx="1035">
                  <c:v>1.0097680097680097</c:v>
                </c:pt>
                <c:pt idx="1036">
                  <c:v>1.037037037037037</c:v>
                </c:pt>
                <c:pt idx="1037">
                  <c:v>1.0055793991416309</c:v>
                </c:pt>
                <c:pt idx="1038">
                  <c:v>0.9497138184791496</c:v>
                </c:pt>
                <c:pt idx="1039">
                  <c:v>0.89553368660105981</c:v>
                </c:pt>
                <c:pt idx="1040">
                  <c:v>0.8593572778827977</c:v>
                </c:pt>
                <c:pt idx="1041">
                  <c:v>0.89194422927962824</c:v>
                </c:pt>
                <c:pt idx="1042">
                  <c:v>0.9515555555555556</c:v>
                </c:pt>
                <c:pt idx="1043">
                  <c:v>0.9420689655172414</c:v>
                </c:pt>
                <c:pt idx="1044">
                  <c:v>0.97617805599026264</c:v>
                </c:pt>
                <c:pt idx="1045">
                  <c:v>0.97378277153558035</c:v>
                </c:pt>
                <c:pt idx="1046">
                  <c:v>0.91529477979456864</c:v>
                </c:pt>
                <c:pt idx="1047">
                  <c:v>0.88995548135781866</c:v>
                </c:pt>
                <c:pt idx="1048">
                  <c:v>0.90366642703091293</c:v>
                </c:pt>
                <c:pt idx="1049">
                  <c:v>0.94427013297474971</c:v>
                </c:pt>
                <c:pt idx="1050">
                  <c:v>0.88827258320126778</c:v>
                </c:pt>
                <c:pt idx="1051">
                  <c:v>0.89372868013644713</c:v>
                </c:pt>
                <c:pt idx="1052">
                  <c:v>0.8930672806344333</c:v>
                </c:pt>
                <c:pt idx="1053">
                  <c:v>0.90342601787487586</c:v>
                </c:pt>
                <c:pt idx="1054">
                  <c:v>0.88794355675451342</c:v>
                </c:pt>
                <c:pt idx="1055">
                  <c:v>0.93195238541569037</c:v>
                </c:pt>
                <c:pt idx="1056">
                  <c:v>0.9703025256730502</c:v>
                </c:pt>
                <c:pt idx="1057">
                  <c:v>1.1229535960257424</c:v>
                </c:pt>
                <c:pt idx="1058">
                  <c:v>1.0615819209039548</c:v>
                </c:pt>
                <c:pt idx="1059">
                  <c:v>1.1417943107221007</c:v>
                </c:pt>
                <c:pt idx="1060">
                  <c:v>1.1636514008063681</c:v>
                </c:pt>
                <c:pt idx="1061">
                  <c:v>1.196815424610052</c:v>
                </c:pt>
                <c:pt idx="1062">
                  <c:v>1.1449143893865519</c:v>
                </c:pt>
                <c:pt idx="1063">
                  <c:v>1.1354996283317405</c:v>
                </c:pt>
                <c:pt idx="1064">
                  <c:v>1.0916697657121608</c:v>
                </c:pt>
                <c:pt idx="1065">
                  <c:v>1.0804476522585353</c:v>
                </c:pt>
                <c:pt idx="1066">
                  <c:v>1.1309495431068732</c:v>
                </c:pt>
                <c:pt idx="1067">
                  <c:v>1.1166998011928428</c:v>
                </c:pt>
                <c:pt idx="1068">
                  <c:v>1.1149100499199396</c:v>
                </c:pt>
                <c:pt idx="1069">
                  <c:v>1.1165487421383649</c:v>
                </c:pt>
                <c:pt idx="1070">
                  <c:v>1.1487750556792875</c:v>
                </c:pt>
                <c:pt idx="1071">
                  <c:v>1.0827936507936509</c:v>
                </c:pt>
                <c:pt idx="1072">
                  <c:v>1.0385028012874002</c:v>
                </c:pt>
                <c:pt idx="1073">
                  <c:v>1.098628192999054</c:v>
                </c:pt>
                <c:pt idx="1074">
                  <c:v>1.0836835599505563</c:v>
                </c:pt>
                <c:pt idx="1075">
                  <c:v>1.1541904998756529</c:v>
                </c:pt>
                <c:pt idx="1076">
                  <c:v>1.1132586482826541</c:v>
                </c:pt>
                <c:pt idx="1077">
                  <c:v>1.127243470726575</c:v>
                </c:pt>
                <c:pt idx="1078">
                  <c:v>1.2008071748878923</c:v>
                </c:pt>
                <c:pt idx="1079">
                  <c:v>1.2557655783666457</c:v>
                </c:pt>
                <c:pt idx="1080">
                  <c:v>1.2037840652664469</c:v>
                </c:pt>
                <c:pt idx="1081">
                  <c:v>1.2655332027772832</c:v>
                </c:pt>
                <c:pt idx="1082">
                  <c:v>1.243856487549148</c:v>
                </c:pt>
                <c:pt idx="1083">
                  <c:v>1.1976339596381351</c:v>
                </c:pt>
                <c:pt idx="1084">
                  <c:v>1.2480544747081712</c:v>
                </c:pt>
                <c:pt idx="1085">
                  <c:v>1.2787898503578399</c:v>
                </c:pt>
                <c:pt idx="1086">
                  <c:v>1.2973705611276769</c:v>
                </c:pt>
                <c:pt idx="1087">
                  <c:v>1.2566580249823238</c:v>
                </c:pt>
                <c:pt idx="1088">
                  <c:v>1.3466449965172973</c:v>
                </c:pt>
                <c:pt idx="1089">
                  <c:v>1.3051876379690948</c:v>
                </c:pt>
                <c:pt idx="1090">
                  <c:v>1.3102652825836218</c:v>
                </c:pt>
                <c:pt idx="1091">
                  <c:v>1.3896961690885072</c:v>
                </c:pt>
                <c:pt idx="1092">
                  <c:v>1.4579640075208162</c:v>
                </c:pt>
                <c:pt idx="1093">
                  <c:v>1.3037054976992009</c:v>
                </c:pt>
                <c:pt idx="1094">
                  <c:v>1.3354696132596684</c:v>
                </c:pt>
                <c:pt idx="1095">
                  <c:v>1.4641071785642872</c:v>
                </c:pt>
                <c:pt idx="1096">
                  <c:v>1.2149261967167886</c:v>
                </c:pt>
                <c:pt idx="1097">
                  <c:v>1.1255480271024312</c:v>
                </c:pt>
                <c:pt idx="1098">
                  <c:v>1.1759029500964984</c:v>
                </c:pt>
                <c:pt idx="1099">
                  <c:v>1.1681761181552182</c:v>
                </c:pt>
                <c:pt idx="1100">
                  <c:v>1.1045940843297672</c:v>
                </c:pt>
                <c:pt idx="1101">
                  <c:v>1.1535564403314322</c:v>
                </c:pt>
                <c:pt idx="1102">
                  <c:v>1.145621725649524</c:v>
                </c:pt>
                <c:pt idx="1103">
                  <c:v>1.1391607713925767</c:v>
                </c:pt>
                <c:pt idx="1104">
                  <c:v>1.1525092755321225</c:v>
                </c:pt>
                <c:pt idx="1105">
                  <c:v>1.1632391842307364</c:v>
                </c:pt>
                <c:pt idx="1106">
                  <c:v>1.1085350083133196</c:v>
                </c:pt>
                <c:pt idx="1107">
                  <c:v>1.1379606563010052</c:v>
                </c:pt>
                <c:pt idx="1108">
                  <c:v>1.1638159054840416</c:v>
                </c:pt>
                <c:pt idx="1109">
                  <c:v>1.2203799964151283</c:v>
                </c:pt>
                <c:pt idx="1110">
                  <c:v>1.215943683409437</c:v>
                </c:pt>
                <c:pt idx="1111">
                  <c:v>1.1571964737714935</c:v>
                </c:pt>
                <c:pt idx="1112">
                  <c:v>1.2328042328042328</c:v>
                </c:pt>
                <c:pt idx="1113">
                  <c:v>1.1992106561420819</c:v>
                </c:pt>
                <c:pt idx="1114">
                  <c:v>1.1539559543230016</c:v>
                </c:pt>
                <c:pt idx="1115">
                  <c:v>1.0832966452408206</c:v>
                </c:pt>
                <c:pt idx="1116">
                  <c:v>1.1021121039805035</c:v>
                </c:pt>
                <c:pt idx="1117">
                  <c:v>1.0893236920459379</c:v>
                </c:pt>
                <c:pt idx="1118">
                  <c:v>1.1332532051282049</c:v>
                </c:pt>
                <c:pt idx="1119">
                  <c:v>1.1037003197807218</c:v>
                </c:pt>
                <c:pt idx="1120">
                  <c:v>1.1617103121763575</c:v>
                </c:pt>
                <c:pt idx="1121">
                  <c:v>1.221068680121969</c:v>
                </c:pt>
                <c:pt idx="1122">
                  <c:v>1.1948378973874725</c:v>
                </c:pt>
                <c:pt idx="1123">
                  <c:v>1.1837640302793004</c:v>
                </c:pt>
                <c:pt idx="1124">
                  <c:v>1.1910045739454513</c:v>
                </c:pt>
                <c:pt idx="1125">
                  <c:v>1.2201133631054619</c:v>
                </c:pt>
                <c:pt idx="1126">
                  <c:v>1.1539816232771822</c:v>
                </c:pt>
                <c:pt idx="1127">
                  <c:v>1.0720153948634445</c:v>
                </c:pt>
                <c:pt idx="1128">
                  <c:v>1.0135911826357429</c:v>
                </c:pt>
                <c:pt idx="1129">
                  <c:v>0.96579556731723448</c:v>
                </c:pt>
                <c:pt idx="1130">
                  <c:v>0.96372239747634059</c:v>
                </c:pt>
                <c:pt idx="1131">
                  <c:v>0.97549463338937015</c:v>
                </c:pt>
                <c:pt idx="1132">
                  <c:v>0.98080702214070492</c:v>
                </c:pt>
                <c:pt idx="1133">
                  <c:v>1.0598388952819331</c:v>
                </c:pt>
                <c:pt idx="1134">
                  <c:v>1.0653598528397332</c:v>
                </c:pt>
                <c:pt idx="1135">
                  <c:v>0.99662869694028711</c:v>
                </c:pt>
                <c:pt idx="1136">
                  <c:v>0.95691250330425581</c:v>
                </c:pt>
                <c:pt idx="1137">
                  <c:v>0.93065314352049866</c:v>
                </c:pt>
                <c:pt idx="1138">
                  <c:v>0.91459596296049561</c:v>
                </c:pt>
                <c:pt idx="1139">
                  <c:v>0.87621390651301301</c:v>
                </c:pt>
                <c:pt idx="1140">
                  <c:v>0.87262357414448666</c:v>
                </c:pt>
                <c:pt idx="1141">
                  <c:v>0.86268718230526176</c:v>
                </c:pt>
                <c:pt idx="1142">
                  <c:v>0.86418971219477869</c:v>
                </c:pt>
                <c:pt idx="1143">
                  <c:v>0.89305281612973919</c:v>
                </c:pt>
                <c:pt idx="1144">
                  <c:v>0.85455376180322884</c:v>
                </c:pt>
                <c:pt idx="1145">
                  <c:v>0.86755963578899842</c:v>
                </c:pt>
                <c:pt idx="1146">
                  <c:v>0.86597559182473161</c:v>
                </c:pt>
                <c:pt idx="1147">
                  <c:v>0.83574641551869555</c:v>
                </c:pt>
                <c:pt idx="1148">
                  <c:v>0.80347924474931065</c:v>
                </c:pt>
                <c:pt idx="1149">
                  <c:v>0.79635520212060973</c:v>
                </c:pt>
                <c:pt idx="1150">
                  <c:v>0.83006459189665294</c:v>
                </c:pt>
                <c:pt idx="1151">
                  <c:v>0.83934601030744627</c:v>
                </c:pt>
                <c:pt idx="1152">
                  <c:v>0.83320347284060559</c:v>
                </c:pt>
                <c:pt idx="1153">
                  <c:v>0.82311887865814315</c:v>
                </c:pt>
                <c:pt idx="1154">
                  <c:v>0.8148458044465694</c:v>
                </c:pt>
                <c:pt idx="1155">
                  <c:v>0.81778802880288026</c:v>
                </c:pt>
                <c:pt idx="1156">
                  <c:v>0.81855381165919272</c:v>
                </c:pt>
                <c:pt idx="1157">
                  <c:v>0.80785530949680651</c:v>
                </c:pt>
                <c:pt idx="1158">
                  <c:v>0.80358076319916361</c:v>
                </c:pt>
                <c:pt idx="1159">
                  <c:v>0.78015397775876816</c:v>
                </c:pt>
                <c:pt idx="1160">
                  <c:v>0.80821057041122668</c:v>
                </c:pt>
                <c:pt idx="1161">
                  <c:v>0.80073723744609826</c:v>
                </c:pt>
                <c:pt idx="1162">
                  <c:v>0.82784791651463185</c:v>
                </c:pt>
                <c:pt idx="1163">
                  <c:v>0.86118513873647906</c:v>
                </c:pt>
                <c:pt idx="1164">
                  <c:v>0.83135516826923084</c:v>
                </c:pt>
                <c:pt idx="1165">
                  <c:v>0.86348777714610581</c:v>
                </c:pt>
                <c:pt idx="1166">
                  <c:v>0.85118423810521893</c:v>
                </c:pt>
                <c:pt idx="1167">
                  <c:v>0.83555555555555561</c:v>
                </c:pt>
                <c:pt idx="1168">
                  <c:v>0.85107587768969417</c:v>
                </c:pt>
                <c:pt idx="1169">
                  <c:v>0.91951757843291826</c:v>
                </c:pt>
                <c:pt idx="1170">
                  <c:v>0.91843536221715472</c:v>
                </c:pt>
                <c:pt idx="1171">
                  <c:v>0.93578847969782819</c:v>
                </c:pt>
                <c:pt idx="1172">
                  <c:v>0.93588068800348356</c:v>
                </c:pt>
                <c:pt idx="1173">
                  <c:v>0.97873882580333416</c:v>
                </c:pt>
                <c:pt idx="1174">
                  <c:v>0.99029126213592233</c:v>
                </c:pt>
                <c:pt idx="1175">
                  <c:v>0.97166085946573755</c:v>
                </c:pt>
                <c:pt idx="1176">
                  <c:v>0.99430169912971411</c:v>
                </c:pt>
                <c:pt idx="1177">
                  <c:v>1.060456197012515</c:v>
                </c:pt>
                <c:pt idx="1178">
                  <c:v>1.0704225352112677</c:v>
                </c:pt>
                <c:pt idx="1179">
                  <c:v>1.0207636811543199</c:v>
                </c:pt>
                <c:pt idx="1180">
                  <c:v>0.99925112331502741</c:v>
                </c:pt>
                <c:pt idx="1181">
                  <c:v>0.99278427469519792</c:v>
                </c:pt>
                <c:pt idx="1182">
                  <c:v>0.99791753436068298</c:v>
                </c:pt>
                <c:pt idx="1183">
                  <c:v>0.99809931100023752</c:v>
                </c:pt>
                <c:pt idx="1184">
                  <c:v>0.99201296446347953</c:v>
                </c:pt>
                <c:pt idx="1185">
                  <c:v>0.97659476824231284</c:v>
                </c:pt>
                <c:pt idx="1186">
                  <c:v>0.93116427761163245</c:v>
                </c:pt>
                <c:pt idx="1187">
                  <c:v>0.94161231411427071</c:v>
                </c:pt>
                <c:pt idx="1188">
                  <c:v>0.99461680124663543</c:v>
                </c:pt>
                <c:pt idx="1189">
                  <c:v>1.0200555170020817</c:v>
                </c:pt>
                <c:pt idx="1190">
                  <c:v>1.0648681418611701</c:v>
                </c:pt>
                <c:pt idx="1191">
                  <c:v>1.0126573664511738</c:v>
                </c:pt>
                <c:pt idx="1192">
                  <c:v>1.016828182294395</c:v>
                </c:pt>
                <c:pt idx="1193">
                  <c:v>1.0435040831477358</c:v>
                </c:pt>
                <c:pt idx="1194">
                  <c:v>1.0797756571237234</c:v>
                </c:pt>
                <c:pt idx="1195">
                  <c:v>1.0947759987061296</c:v>
                </c:pt>
                <c:pt idx="1196">
                  <c:v>1.0432205708033189</c:v>
                </c:pt>
                <c:pt idx="1197">
                  <c:v>1.0242676206129748</c:v>
                </c:pt>
                <c:pt idx="1198">
                  <c:v>1.01683399249569</c:v>
                </c:pt>
                <c:pt idx="1199">
                  <c:v>1.0163289990928335</c:v>
                </c:pt>
                <c:pt idx="1200">
                  <c:v>1.0052420892108274</c:v>
                </c:pt>
                <c:pt idx="1201">
                  <c:v>0.9916999201915403</c:v>
                </c:pt>
                <c:pt idx="1202">
                  <c:v>1.0185170276145237</c:v>
                </c:pt>
                <c:pt idx="1203">
                  <c:v>1.0319208812414571</c:v>
                </c:pt>
                <c:pt idx="1204">
                  <c:v>1.0643692527452904</c:v>
                </c:pt>
                <c:pt idx="1205">
                  <c:v>1.0460490951442394</c:v>
                </c:pt>
                <c:pt idx="1206">
                  <c:v>1.0164849542084604</c:v>
                </c:pt>
                <c:pt idx="1207">
                  <c:v>1.0298643357916779</c:v>
                </c:pt>
                <c:pt idx="1208">
                  <c:v>1.0317608198526296</c:v>
                </c:pt>
                <c:pt idx="1209">
                  <c:v>1.0338489923360772</c:v>
                </c:pt>
                <c:pt idx="1210">
                  <c:v>1.0218699544987524</c:v>
                </c:pt>
                <c:pt idx="1211">
                  <c:v>0.99832423038728901</c:v>
                </c:pt>
                <c:pt idx="1212">
                  <c:v>0.96232006773920409</c:v>
                </c:pt>
                <c:pt idx="1213">
                  <c:v>0.99500064926632903</c:v>
                </c:pt>
                <c:pt idx="1214">
                  <c:v>0.97096176742955409</c:v>
                </c:pt>
                <c:pt idx="1215">
                  <c:v>0.93795210775754556</c:v>
                </c:pt>
                <c:pt idx="1216">
                  <c:v>0.96603697749196138</c:v>
                </c:pt>
                <c:pt idx="1217">
                  <c:v>0.99459718232799887</c:v>
                </c:pt>
                <c:pt idx="1218">
                  <c:v>1.0122522026431717</c:v>
                </c:pt>
                <c:pt idx="1219">
                  <c:v>1.0297014583492403</c:v>
                </c:pt>
                <c:pt idx="1220">
                  <c:v>1.0494389606006918</c:v>
                </c:pt>
                <c:pt idx="1221">
                  <c:v>1.0801934130097617</c:v>
                </c:pt>
                <c:pt idx="1222">
                  <c:v>1.0908772544212921</c:v>
                </c:pt>
                <c:pt idx="1223">
                  <c:v>1.1062363715656345</c:v>
                </c:pt>
                <c:pt idx="1224">
                  <c:v>1.0869789872545643</c:v>
                </c:pt>
                <c:pt idx="1225">
                  <c:v>1.1005747126436782</c:v>
                </c:pt>
                <c:pt idx="1226">
                  <c:v>1.0829656627661615</c:v>
                </c:pt>
                <c:pt idx="1227">
                  <c:v>1.0802794087872039</c:v>
                </c:pt>
                <c:pt idx="1228">
                  <c:v>1.0662245000502462</c:v>
                </c:pt>
              </c:numCache>
            </c:numRef>
          </c:val>
          <c:smooth val="0"/>
          <c:extLst>
            <c:ext xmlns:c16="http://schemas.microsoft.com/office/drawing/2014/chart" uri="{C3380CC4-5D6E-409C-BE32-E72D297353CC}">
              <c16:uniqueId val="{00000002-A996-4229-A1DF-0F5D14A033C8}"/>
            </c:ext>
          </c:extLst>
        </c:ser>
        <c:dLbls>
          <c:showLegendKey val="0"/>
          <c:showVal val="0"/>
          <c:showCatName val="0"/>
          <c:showSerName val="0"/>
          <c:showPercent val="0"/>
          <c:showBubbleSize val="0"/>
        </c:dLbls>
        <c:marker val="1"/>
        <c:smooth val="0"/>
        <c:axId val="601849856"/>
        <c:axId val="603337472"/>
      </c:lineChart>
      <c:dateAx>
        <c:axId val="601849856"/>
        <c:scaling>
          <c:orientation val="minMax"/>
        </c:scaling>
        <c:delete val="0"/>
        <c:axPos val="b"/>
        <c:numFmt formatCode="m/d/yyyy" sourceLinked="1"/>
        <c:majorTickMark val="out"/>
        <c:minorTickMark val="none"/>
        <c:tickLblPos val="nextTo"/>
        <c:txPr>
          <a:bodyPr/>
          <a:lstStyle/>
          <a:p>
            <a:pPr>
              <a:defRPr sz="800"/>
            </a:pPr>
            <a:endParaRPr lang="es-AR"/>
          </a:p>
        </c:txPr>
        <c:crossAx val="603337472"/>
        <c:crosses val="autoZero"/>
        <c:auto val="1"/>
        <c:lblOffset val="100"/>
        <c:baseTimeUnit val="days"/>
      </c:dateAx>
      <c:valAx>
        <c:axId val="603337472"/>
        <c:scaling>
          <c:orientation val="minMax"/>
          <c:min val="0.30000000000000004"/>
        </c:scaling>
        <c:delete val="0"/>
        <c:axPos val="l"/>
        <c:majorGridlines/>
        <c:numFmt formatCode="General" sourceLinked="1"/>
        <c:majorTickMark val="out"/>
        <c:minorTickMark val="none"/>
        <c:tickLblPos val="nextTo"/>
        <c:crossAx val="601849856"/>
        <c:crosses val="autoZero"/>
        <c:crossBetween val="between"/>
      </c:valAx>
    </c:plotArea>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BBAR/GGAL</a:t>
            </a:r>
          </a:p>
        </c:rich>
      </c:tx>
      <c:overlay val="1"/>
    </c:title>
    <c:autoTitleDeleted val="0"/>
    <c:plotArea>
      <c:layout>
        <c:manualLayout>
          <c:layoutTarget val="inner"/>
          <c:xMode val="edge"/>
          <c:yMode val="edge"/>
          <c:x val="0.12529133858267716"/>
          <c:y val="0.14862277631962673"/>
          <c:w val="0.82027515310586174"/>
          <c:h val="0.59389581510644507"/>
        </c:manualLayout>
      </c:layout>
      <c:lineChart>
        <c:grouping val="standard"/>
        <c:varyColors val="0"/>
        <c:ser>
          <c:idx val="0"/>
          <c:order val="0"/>
          <c:tx>
            <c:v>FRAN/GGAL</c:v>
          </c:tx>
          <c:spPr>
            <a:ln w="12700"/>
          </c:spPr>
          <c:marker>
            <c:symbol val="none"/>
          </c:marker>
          <c:trendline>
            <c:spPr>
              <a:ln>
                <a:solidFill>
                  <a:srgbClr val="FF0000"/>
                </a:solidFill>
              </a:ln>
            </c:spPr>
            <c:trendlineType val="movingAvg"/>
            <c:period val="52"/>
            <c:dispRSqr val="0"/>
            <c:dispEq val="0"/>
          </c:trendline>
          <c:cat>
            <c:numRef>
              <c:f>ROE!$A$300:$A$10735</c:f>
              <c:numCache>
                <c:formatCode>m/d/yyyy</c:formatCode>
                <c:ptCount val="10436"/>
                <c:pt idx="0">
                  <c:v>39262</c:v>
                </c:pt>
                <c:pt idx="1">
                  <c:v>39269</c:v>
                </c:pt>
                <c:pt idx="2">
                  <c:v>39276</c:v>
                </c:pt>
                <c:pt idx="3">
                  <c:v>39283</c:v>
                </c:pt>
                <c:pt idx="4">
                  <c:v>39290</c:v>
                </c:pt>
                <c:pt idx="5">
                  <c:v>39297</c:v>
                </c:pt>
                <c:pt idx="6">
                  <c:v>39304</c:v>
                </c:pt>
                <c:pt idx="7">
                  <c:v>39311</c:v>
                </c:pt>
                <c:pt idx="8">
                  <c:v>39318</c:v>
                </c:pt>
                <c:pt idx="9">
                  <c:v>39325</c:v>
                </c:pt>
                <c:pt idx="10">
                  <c:v>39332</c:v>
                </c:pt>
                <c:pt idx="11">
                  <c:v>39339</c:v>
                </c:pt>
                <c:pt idx="12">
                  <c:v>39346</c:v>
                </c:pt>
                <c:pt idx="13">
                  <c:v>39353</c:v>
                </c:pt>
                <c:pt idx="14">
                  <c:v>39360</c:v>
                </c:pt>
                <c:pt idx="15">
                  <c:v>39367</c:v>
                </c:pt>
                <c:pt idx="16">
                  <c:v>39374</c:v>
                </c:pt>
                <c:pt idx="17">
                  <c:v>39381</c:v>
                </c:pt>
                <c:pt idx="18">
                  <c:v>39388</c:v>
                </c:pt>
                <c:pt idx="19">
                  <c:v>39395</c:v>
                </c:pt>
                <c:pt idx="20">
                  <c:v>39402</c:v>
                </c:pt>
                <c:pt idx="21">
                  <c:v>39409</c:v>
                </c:pt>
                <c:pt idx="22">
                  <c:v>39416</c:v>
                </c:pt>
                <c:pt idx="23">
                  <c:v>39423</c:v>
                </c:pt>
                <c:pt idx="24">
                  <c:v>39430</c:v>
                </c:pt>
                <c:pt idx="25">
                  <c:v>39437</c:v>
                </c:pt>
                <c:pt idx="26">
                  <c:v>39444</c:v>
                </c:pt>
                <c:pt idx="27">
                  <c:v>39451</c:v>
                </c:pt>
                <c:pt idx="28">
                  <c:v>39458</c:v>
                </c:pt>
                <c:pt idx="29">
                  <c:v>39465</c:v>
                </c:pt>
                <c:pt idx="30">
                  <c:v>39472</c:v>
                </c:pt>
                <c:pt idx="31">
                  <c:v>39479</c:v>
                </c:pt>
                <c:pt idx="32">
                  <c:v>39486</c:v>
                </c:pt>
                <c:pt idx="33">
                  <c:v>39493</c:v>
                </c:pt>
                <c:pt idx="34">
                  <c:v>39500</c:v>
                </c:pt>
                <c:pt idx="35">
                  <c:v>39507</c:v>
                </c:pt>
                <c:pt idx="36">
                  <c:v>39514</c:v>
                </c:pt>
                <c:pt idx="37">
                  <c:v>39521</c:v>
                </c:pt>
                <c:pt idx="38">
                  <c:v>39528</c:v>
                </c:pt>
                <c:pt idx="39">
                  <c:v>39535</c:v>
                </c:pt>
                <c:pt idx="40">
                  <c:v>39542</c:v>
                </c:pt>
                <c:pt idx="41">
                  <c:v>39549</c:v>
                </c:pt>
                <c:pt idx="42">
                  <c:v>39556</c:v>
                </c:pt>
                <c:pt idx="43">
                  <c:v>39563</c:v>
                </c:pt>
                <c:pt idx="44">
                  <c:v>39570</c:v>
                </c:pt>
                <c:pt idx="45">
                  <c:v>39577</c:v>
                </c:pt>
                <c:pt idx="46">
                  <c:v>39584</c:v>
                </c:pt>
                <c:pt idx="47">
                  <c:v>39591</c:v>
                </c:pt>
                <c:pt idx="48">
                  <c:v>39598</c:v>
                </c:pt>
                <c:pt idx="49">
                  <c:v>39605</c:v>
                </c:pt>
                <c:pt idx="50">
                  <c:v>39612</c:v>
                </c:pt>
                <c:pt idx="51">
                  <c:v>39619</c:v>
                </c:pt>
                <c:pt idx="52">
                  <c:v>39626</c:v>
                </c:pt>
                <c:pt idx="53">
                  <c:v>39633</c:v>
                </c:pt>
                <c:pt idx="54">
                  <c:v>39640</c:v>
                </c:pt>
                <c:pt idx="55">
                  <c:v>39647</c:v>
                </c:pt>
                <c:pt idx="56">
                  <c:v>39654</c:v>
                </c:pt>
                <c:pt idx="57">
                  <c:v>39661</c:v>
                </c:pt>
                <c:pt idx="58">
                  <c:v>39668</c:v>
                </c:pt>
                <c:pt idx="59">
                  <c:v>39675</c:v>
                </c:pt>
                <c:pt idx="60">
                  <c:v>39682</c:v>
                </c:pt>
                <c:pt idx="61">
                  <c:v>39689</c:v>
                </c:pt>
                <c:pt idx="62">
                  <c:v>39696</c:v>
                </c:pt>
                <c:pt idx="63">
                  <c:v>39703</c:v>
                </c:pt>
                <c:pt idx="64">
                  <c:v>39710</c:v>
                </c:pt>
                <c:pt idx="65">
                  <c:v>39717</c:v>
                </c:pt>
                <c:pt idx="66">
                  <c:v>39724</c:v>
                </c:pt>
                <c:pt idx="67">
                  <c:v>39731</c:v>
                </c:pt>
                <c:pt idx="68">
                  <c:v>39738</c:v>
                </c:pt>
                <c:pt idx="69">
                  <c:v>39745</c:v>
                </c:pt>
                <c:pt idx="70">
                  <c:v>39752</c:v>
                </c:pt>
                <c:pt idx="71">
                  <c:v>39759</c:v>
                </c:pt>
                <c:pt idx="72">
                  <c:v>39766</c:v>
                </c:pt>
                <c:pt idx="73">
                  <c:v>39773</c:v>
                </c:pt>
                <c:pt idx="74">
                  <c:v>39780</c:v>
                </c:pt>
                <c:pt idx="75">
                  <c:v>39787</c:v>
                </c:pt>
                <c:pt idx="76">
                  <c:v>39794</c:v>
                </c:pt>
                <c:pt idx="77">
                  <c:v>39801</c:v>
                </c:pt>
                <c:pt idx="78">
                  <c:v>39808</c:v>
                </c:pt>
                <c:pt idx="79">
                  <c:v>39815</c:v>
                </c:pt>
                <c:pt idx="80">
                  <c:v>39822</c:v>
                </c:pt>
                <c:pt idx="81">
                  <c:v>39829</c:v>
                </c:pt>
                <c:pt idx="82">
                  <c:v>39836</c:v>
                </c:pt>
                <c:pt idx="83">
                  <c:v>39843</c:v>
                </c:pt>
                <c:pt idx="84">
                  <c:v>39850</c:v>
                </c:pt>
                <c:pt idx="85">
                  <c:v>39857</c:v>
                </c:pt>
                <c:pt idx="86">
                  <c:v>39864</c:v>
                </c:pt>
                <c:pt idx="87">
                  <c:v>39871</c:v>
                </c:pt>
                <c:pt idx="88">
                  <c:v>39878</c:v>
                </c:pt>
                <c:pt idx="89">
                  <c:v>39885</c:v>
                </c:pt>
                <c:pt idx="90">
                  <c:v>39892</c:v>
                </c:pt>
                <c:pt idx="91">
                  <c:v>39899</c:v>
                </c:pt>
                <c:pt idx="92">
                  <c:v>39906</c:v>
                </c:pt>
                <c:pt idx="93">
                  <c:v>39913</c:v>
                </c:pt>
                <c:pt idx="94">
                  <c:v>39920</c:v>
                </c:pt>
                <c:pt idx="95">
                  <c:v>39927</c:v>
                </c:pt>
                <c:pt idx="96">
                  <c:v>39934</c:v>
                </c:pt>
                <c:pt idx="97">
                  <c:v>39941</c:v>
                </c:pt>
                <c:pt idx="98">
                  <c:v>39948</c:v>
                </c:pt>
                <c:pt idx="99">
                  <c:v>39955</c:v>
                </c:pt>
                <c:pt idx="100">
                  <c:v>39962</c:v>
                </c:pt>
                <c:pt idx="101">
                  <c:v>39969</c:v>
                </c:pt>
                <c:pt idx="102">
                  <c:v>39976</c:v>
                </c:pt>
                <c:pt idx="103">
                  <c:v>39983</c:v>
                </c:pt>
                <c:pt idx="104">
                  <c:v>39990</c:v>
                </c:pt>
                <c:pt idx="105">
                  <c:v>39997</c:v>
                </c:pt>
                <c:pt idx="106">
                  <c:v>40004</c:v>
                </c:pt>
                <c:pt idx="107">
                  <c:v>40011</c:v>
                </c:pt>
                <c:pt idx="108">
                  <c:v>40018</c:v>
                </c:pt>
                <c:pt idx="109">
                  <c:v>40025</c:v>
                </c:pt>
                <c:pt idx="110">
                  <c:v>40032</c:v>
                </c:pt>
                <c:pt idx="111">
                  <c:v>40039</c:v>
                </c:pt>
                <c:pt idx="112">
                  <c:v>40046</c:v>
                </c:pt>
                <c:pt idx="113">
                  <c:v>40053</c:v>
                </c:pt>
                <c:pt idx="114">
                  <c:v>40060</c:v>
                </c:pt>
                <c:pt idx="115">
                  <c:v>40067</c:v>
                </c:pt>
                <c:pt idx="116">
                  <c:v>40074</c:v>
                </c:pt>
                <c:pt idx="117">
                  <c:v>40081</c:v>
                </c:pt>
                <c:pt idx="118">
                  <c:v>40088</c:v>
                </c:pt>
                <c:pt idx="119">
                  <c:v>40095</c:v>
                </c:pt>
                <c:pt idx="120">
                  <c:v>40102</c:v>
                </c:pt>
                <c:pt idx="121">
                  <c:v>40109</c:v>
                </c:pt>
                <c:pt idx="122">
                  <c:v>40116</c:v>
                </c:pt>
                <c:pt idx="123">
                  <c:v>40123</c:v>
                </c:pt>
                <c:pt idx="124">
                  <c:v>40130</c:v>
                </c:pt>
                <c:pt idx="125">
                  <c:v>40137</c:v>
                </c:pt>
                <c:pt idx="126">
                  <c:v>40144</c:v>
                </c:pt>
                <c:pt idx="127">
                  <c:v>40151</c:v>
                </c:pt>
                <c:pt idx="128">
                  <c:v>40158</c:v>
                </c:pt>
                <c:pt idx="129">
                  <c:v>40165</c:v>
                </c:pt>
                <c:pt idx="130">
                  <c:v>40172</c:v>
                </c:pt>
                <c:pt idx="131">
                  <c:v>40179</c:v>
                </c:pt>
                <c:pt idx="132">
                  <c:v>40186</c:v>
                </c:pt>
                <c:pt idx="133">
                  <c:v>40193</c:v>
                </c:pt>
                <c:pt idx="134">
                  <c:v>40200</c:v>
                </c:pt>
                <c:pt idx="135">
                  <c:v>40207</c:v>
                </c:pt>
                <c:pt idx="136">
                  <c:v>40214</c:v>
                </c:pt>
                <c:pt idx="137">
                  <c:v>40221</c:v>
                </c:pt>
                <c:pt idx="138">
                  <c:v>40228</c:v>
                </c:pt>
                <c:pt idx="139">
                  <c:v>40235</c:v>
                </c:pt>
                <c:pt idx="140">
                  <c:v>40242</c:v>
                </c:pt>
                <c:pt idx="141">
                  <c:v>40249</c:v>
                </c:pt>
                <c:pt idx="142">
                  <c:v>40256</c:v>
                </c:pt>
                <c:pt idx="143">
                  <c:v>40263</c:v>
                </c:pt>
                <c:pt idx="144">
                  <c:v>40270</c:v>
                </c:pt>
                <c:pt idx="145">
                  <c:v>40277</c:v>
                </c:pt>
                <c:pt idx="146">
                  <c:v>40284</c:v>
                </c:pt>
                <c:pt idx="147">
                  <c:v>40291</c:v>
                </c:pt>
                <c:pt idx="148">
                  <c:v>40298</c:v>
                </c:pt>
                <c:pt idx="149">
                  <c:v>40305</c:v>
                </c:pt>
                <c:pt idx="150">
                  <c:v>40312</c:v>
                </c:pt>
                <c:pt idx="151">
                  <c:v>40319</c:v>
                </c:pt>
                <c:pt idx="152">
                  <c:v>40326</c:v>
                </c:pt>
                <c:pt idx="153">
                  <c:v>40333</c:v>
                </c:pt>
                <c:pt idx="154">
                  <c:v>40340</c:v>
                </c:pt>
                <c:pt idx="155">
                  <c:v>40347</c:v>
                </c:pt>
                <c:pt idx="156">
                  <c:v>40354</c:v>
                </c:pt>
                <c:pt idx="157">
                  <c:v>40361</c:v>
                </c:pt>
                <c:pt idx="158">
                  <c:v>40368</c:v>
                </c:pt>
                <c:pt idx="159">
                  <c:v>40375</c:v>
                </c:pt>
                <c:pt idx="160">
                  <c:v>40382</c:v>
                </c:pt>
                <c:pt idx="161">
                  <c:v>40389</c:v>
                </c:pt>
                <c:pt idx="162">
                  <c:v>40396</c:v>
                </c:pt>
                <c:pt idx="163">
                  <c:v>40403</c:v>
                </c:pt>
                <c:pt idx="164">
                  <c:v>40410</c:v>
                </c:pt>
                <c:pt idx="165">
                  <c:v>40417</c:v>
                </c:pt>
                <c:pt idx="166">
                  <c:v>40424</c:v>
                </c:pt>
                <c:pt idx="167">
                  <c:v>40431</c:v>
                </c:pt>
                <c:pt idx="168">
                  <c:v>40438</c:v>
                </c:pt>
                <c:pt idx="169">
                  <c:v>40445</c:v>
                </c:pt>
                <c:pt idx="170">
                  <c:v>40452</c:v>
                </c:pt>
                <c:pt idx="171">
                  <c:v>40459</c:v>
                </c:pt>
                <c:pt idx="172">
                  <c:v>40466</c:v>
                </c:pt>
                <c:pt idx="173">
                  <c:v>40473</c:v>
                </c:pt>
                <c:pt idx="174">
                  <c:v>40480</c:v>
                </c:pt>
                <c:pt idx="175">
                  <c:v>40487</c:v>
                </c:pt>
                <c:pt idx="176">
                  <c:v>40494</c:v>
                </c:pt>
                <c:pt idx="177">
                  <c:v>40501</c:v>
                </c:pt>
                <c:pt idx="178">
                  <c:v>40508</c:v>
                </c:pt>
                <c:pt idx="179">
                  <c:v>40515</c:v>
                </c:pt>
                <c:pt idx="180">
                  <c:v>40522</c:v>
                </c:pt>
                <c:pt idx="181">
                  <c:v>40529</c:v>
                </c:pt>
                <c:pt idx="182">
                  <c:v>40536</c:v>
                </c:pt>
                <c:pt idx="183">
                  <c:v>40543</c:v>
                </c:pt>
                <c:pt idx="184">
                  <c:v>40550</c:v>
                </c:pt>
                <c:pt idx="185">
                  <c:v>40557</c:v>
                </c:pt>
                <c:pt idx="186">
                  <c:v>40564</c:v>
                </c:pt>
                <c:pt idx="187">
                  <c:v>40571</c:v>
                </c:pt>
                <c:pt idx="188">
                  <c:v>40578</c:v>
                </c:pt>
                <c:pt idx="189">
                  <c:v>40585</c:v>
                </c:pt>
                <c:pt idx="190">
                  <c:v>40592</c:v>
                </c:pt>
                <c:pt idx="191">
                  <c:v>40599</c:v>
                </c:pt>
                <c:pt idx="192">
                  <c:v>40606</c:v>
                </c:pt>
                <c:pt idx="193">
                  <c:v>40613</c:v>
                </c:pt>
                <c:pt idx="194">
                  <c:v>40620</c:v>
                </c:pt>
                <c:pt idx="195">
                  <c:v>40627</c:v>
                </c:pt>
                <c:pt idx="196">
                  <c:v>40634</c:v>
                </c:pt>
                <c:pt idx="197">
                  <c:v>40641</c:v>
                </c:pt>
                <c:pt idx="198">
                  <c:v>40648</c:v>
                </c:pt>
                <c:pt idx="199">
                  <c:v>40655</c:v>
                </c:pt>
                <c:pt idx="200">
                  <c:v>40662</c:v>
                </c:pt>
                <c:pt idx="201">
                  <c:v>40669</c:v>
                </c:pt>
                <c:pt idx="202">
                  <c:v>40676</c:v>
                </c:pt>
                <c:pt idx="203">
                  <c:v>40683</c:v>
                </c:pt>
                <c:pt idx="204">
                  <c:v>40690</c:v>
                </c:pt>
                <c:pt idx="205">
                  <c:v>40697</c:v>
                </c:pt>
                <c:pt idx="206">
                  <c:v>40704</c:v>
                </c:pt>
                <c:pt idx="207">
                  <c:v>40711</c:v>
                </c:pt>
                <c:pt idx="208">
                  <c:v>40718</c:v>
                </c:pt>
                <c:pt idx="209">
                  <c:v>40725</c:v>
                </c:pt>
                <c:pt idx="210">
                  <c:v>40732</c:v>
                </c:pt>
                <c:pt idx="211">
                  <c:v>40739</c:v>
                </c:pt>
                <c:pt idx="212">
                  <c:v>40746</c:v>
                </c:pt>
                <c:pt idx="213">
                  <c:v>40753</c:v>
                </c:pt>
                <c:pt idx="214">
                  <c:v>40760</c:v>
                </c:pt>
                <c:pt idx="215">
                  <c:v>40767</c:v>
                </c:pt>
                <c:pt idx="216">
                  <c:v>40774</c:v>
                </c:pt>
                <c:pt idx="217">
                  <c:v>40781</c:v>
                </c:pt>
                <c:pt idx="218">
                  <c:v>40788</c:v>
                </c:pt>
                <c:pt idx="219">
                  <c:v>40795</c:v>
                </c:pt>
                <c:pt idx="220">
                  <c:v>40802</c:v>
                </c:pt>
                <c:pt idx="221">
                  <c:v>40809</c:v>
                </c:pt>
                <c:pt idx="222">
                  <c:v>40816</c:v>
                </c:pt>
                <c:pt idx="223">
                  <c:v>40823</c:v>
                </c:pt>
                <c:pt idx="224">
                  <c:v>40830</c:v>
                </c:pt>
                <c:pt idx="225">
                  <c:v>40837</c:v>
                </c:pt>
                <c:pt idx="226">
                  <c:v>40844</c:v>
                </c:pt>
                <c:pt idx="227">
                  <c:v>40851</c:v>
                </c:pt>
                <c:pt idx="228">
                  <c:v>40858</c:v>
                </c:pt>
                <c:pt idx="229">
                  <c:v>40865</c:v>
                </c:pt>
                <c:pt idx="230">
                  <c:v>40872</c:v>
                </c:pt>
                <c:pt idx="231">
                  <c:v>40879</c:v>
                </c:pt>
                <c:pt idx="232">
                  <c:v>40886</c:v>
                </c:pt>
                <c:pt idx="233">
                  <c:v>40893</c:v>
                </c:pt>
                <c:pt idx="234">
                  <c:v>40900</c:v>
                </c:pt>
                <c:pt idx="235">
                  <c:v>40907</c:v>
                </c:pt>
                <c:pt idx="236">
                  <c:v>40914</c:v>
                </c:pt>
                <c:pt idx="237">
                  <c:v>40921</c:v>
                </c:pt>
                <c:pt idx="238">
                  <c:v>40928</c:v>
                </c:pt>
                <c:pt idx="239">
                  <c:v>40935</c:v>
                </c:pt>
                <c:pt idx="240">
                  <c:v>40942</c:v>
                </c:pt>
                <c:pt idx="241">
                  <c:v>40949</c:v>
                </c:pt>
                <c:pt idx="242">
                  <c:v>40956</c:v>
                </c:pt>
                <c:pt idx="243">
                  <c:v>40963</c:v>
                </c:pt>
                <c:pt idx="244">
                  <c:v>40970</c:v>
                </c:pt>
                <c:pt idx="245">
                  <c:v>40977</c:v>
                </c:pt>
                <c:pt idx="246">
                  <c:v>40984</c:v>
                </c:pt>
                <c:pt idx="247">
                  <c:v>40991</c:v>
                </c:pt>
                <c:pt idx="248">
                  <c:v>40998</c:v>
                </c:pt>
                <c:pt idx="249">
                  <c:v>41005</c:v>
                </c:pt>
                <c:pt idx="250">
                  <c:v>41012</c:v>
                </c:pt>
                <c:pt idx="251">
                  <c:v>41019</c:v>
                </c:pt>
                <c:pt idx="252">
                  <c:v>41026</c:v>
                </c:pt>
                <c:pt idx="253">
                  <c:v>41033</c:v>
                </c:pt>
                <c:pt idx="254">
                  <c:v>41040</c:v>
                </c:pt>
                <c:pt idx="255">
                  <c:v>41047</c:v>
                </c:pt>
                <c:pt idx="256">
                  <c:v>41054</c:v>
                </c:pt>
                <c:pt idx="257">
                  <c:v>41061</c:v>
                </c:pt>
                <c:pt idx="258">
                  <c:v>41068</c:v>
                </c:pt>
                <c:pt idx="259">
                  <c:v>41075</c:v>
                </c:pt>
                <c:pt idx="260">
                  <c:v>41082</c:v>
                </c:pt>
                <c:pt idx="261">
                  <c:v>41089</c:v>
                </c:pt>
                <c:pt idx="262">
                  <c:v>41096</c:v>
                </c:pt>
                <c:pt idx="263">
                  <c:v>41103</c:v>
                </c:pt>
                <c:pt idx="264">
                  <c:v>41110</c:v>
                </c:pt>
                <c:pt idx="265">
                  <c:v>41117</c:v>
                </c:pt>
                <c:pt idx="266">
                  <c:v>41124</c:v>
                </c:pt>
                <c:pt idx="267">
                  <c:v>41131</c:v>
                </c:pt>
                <c:pt idx="268">
                  <c:v>41138</c:v>
                </c:pt>
                <c:pt idx="269">
                  <c:v>41145</c:v>
                </c:pt>
                <c:pt idx="270">
                  <c:v>41152</c:v>
                </c:pt>
                <c:pt idx="271">
                  <c:v>41159</c:v>
                </c:pt>
                <c:pt idx="272">
                  <c:v>41166</c:v>
                </c:pt>
                <c:pt idx="273">
                  <c:v>41173</c:v>
                </c:pt>
                <c:pt idx="274">
                  <c:v>41180</c:v>
                </c:pt>
                <c:pt idx="275">
                  <c:v>41187</c:v>
                </c:pt>
                <c:pt idx="276">
                  <c:v>41194</c:v>
                </c:pt>
                <c:pt idx="277">
                  <c:v>41201</c:v>
                </c:pt>
                <c:pt idx="278">
                  <c:v>41208</c:v>
                </c:pt>
                <c:pt idx="279">
                  <c:v>41215</c:v>
                </c:pt>
                <c:pt idx="280">
                  <c:v>41222</c:v>
                </c:pt>
                <c:pt idx="281">
                  <c:v>41229</c:v>
                </c:pt>
                <c:pt idx="282">
                  <c:v>41236</c:v>
                </c:pt>
                <c:pt idx="283">
                  <c:v>41243</c:v>
                </c:pt>
                <c:pt idx="284">
                  <c:v>41250</c:v>
                </c:pt>
                <c:pt idx="285">
                  <c:v>41257</c:v>
                </c:pt>
                <c:pt idx="286">
                  <c:v>41264</c:v>
                </c:pt>
                <c:pt idx="287">
                  <c:v>41271</c:v>
                </c:pt>
                <c:pt idx="288">
                  <c:v>41278</c:v>
                </c:pt>
                <c:pt idx="289">
                  <c:v>41285</c:v>
                </c:pt>
                <c:pt idx="290">
                  <c:v>41292</c:v>
                </c:pt>
                <c:pt idx="291">
                  <c:v>41299</c:v>
                </c:pt>
                <c:pt idx="292">
                  <c:v>41306</c:v>
                </c:pt>
                <c:pt idx="293">
                  <c:v>41313</c:v>
                </c:pt>
                <c:pt idx="294">
                  <c:v>41320</c:v>
                </c:pt>
                <c:pt idx="295">
                  <c:v>41327</c:v>
                </c:pt>
                <c:pt idx="296">
                  <c:v>41334</c:v>
                </c:pt>
                <c:pt idx="297">
                  <c:v>41341</c:v>
                </c:pt>
                <c:pt idx="298">
                  <c:v>41348</c:v>
                </c:pt>
                <c:pt idx="299">
                  <c:v>41355</c:v>
                </c:pt>
                <c:pt idx="300">
                  <c:v>41362</c:v>
                </c:pt>
                <c:pt idx="301">
                  <c:v>41369</c:v>
                </c:pt>
                <c:pt idx="302">
                  <c:v>41376</c:v>
                </c:pt>
                <c:pt idx="303">
                  <c:v>41383</c:v>
                </c:pt>
                <c:pt idx="304">
                  <c:v>41390</c:v>
                </c:pt>
                <c:pt idx="305">
                  <c:v>41397</c:v>
                </c:pt>
                <c:pt idx="306">
                  <c:v>41404</c:v>
                </c:pt>
                <c:pt idx="307">
                  <c:v>41411</c:v>
                </c:pt>
                <c:pt idx="308">
                  <c:v>41418</c:v>
                </c:pt>
                <c:pt idx="309">
                  <c:v>41425</c:v>
                </c:pt>
                <c:pt idx="310">
                  <c:v>41432</c:v>
                </c:pt>
                <c:pt idx="311">
                  <c:v>41439</c:v>
                </c:pt>
                <c:pt idx="312">
                  <c:v>41446</c:v>
                </c:pt>
                <c:pt idx="313">
                  <c:v>41453</c:v>
                </c:pt>
                <c:pt idx="314">
                  <c:v>41460</c:v>
                </c:pt>
                <c:pt idx="315">
                  <c:v>41467</c:v>
                </c:pt>
                <c:pt idx="316">
                  <c:v>41474</c:v>
                </c:pt>
                <c:pt idx="317">
                  <c:v>41481</c:v>
                </c:pt>
                <c:pt idx="318">
                  <c:v>41488</c:v>
                </c:pt>
                <c:pt idx="319">
                  <c:v>41495</c:v>
                </c:pt>
                <c:pt idx="320">
                  <c:v>41502</c:v>
                </c:pt>
                <c:pt idx="321">
                  <c:v>41509</c:v>
                </c:pt>
                <c:pt idx="322">
                  <c:v>41516</c:v>
                </c:pt>
                <c:pt idx="323">
                  <c:v>41523</c:v>
                </c:pt>
                <c:pt idx="324">
                  <c:v>41530</c:v>
                </c:pt>
                <c:pt idx="325">
                  <c:v>41537</c:v>
                </c:pt>
                <c:pt idx="326">
                  <c:v>41544</c:v>
                </c:pt>
                <c:pt idx="327">
                  <c:v>41551</c:v>
                </c:pt>
                <c:pt idx="328">
                  <c:v>41558</c:v>
                </c:pt>
                <c:pt idx="329">
                  <c:v>41565</c:v>
                </c:pt>
                <c:pt idx="330">
                  <c:v>41572</c:v>
                </c:pt>
                <c:pt idx="331">
                  <c:v>41579</c:v>
                </c:pt>
                <c:pt idx="332">
                  <c:v>41586</c:v>
                </c:pt>
                <c:pt idx="333">
                  <c:v>41593</c:v>
                </c:pt>
                <c:pt idx="334">
                  <c:v>41600</c:v>
                </c:pt>
                <c:pt idx="335">
                  <c:v>41607</c:v>
                </c:pt>
                <c:pt idx="336">
                  <c:v>41614</c:v>
                </c:pt>
                <c:pt idx="337">
                  <c:v>41621</c:v>
                </c:pt>
                <c:pt idx="338">
                  <c:v>41628</c:v>
                </c:pt>
                <c:pt idx="339">
                  <c:v>41635</c:v>
                </c:pt>
                <c:pt idx="340">
                  <c:v>41642</c:v>
                </c:pt>
                <c:pt idx="341">
                  <c:v>41649</c:v>
                </c:pt>
                <c:pt idx="342">
                  <c:v>41656</c:v>
                </c:pt>
                <c:pt idx="343">
                  <c:v>41663</c:v>
                </c:pt>
                <c:pt idx="344">
                  <c:v>41670</c:v>
                </c:pt>
                <c:pt idx="345">
                  <c:v>41677</c:v>
                </c:pt>
                <c:pt idx="346">
                  <c:v>41684</c:v>
                </c:pt>
                <c:pt idx="347">
                  <c:v>41691</c:v>
                </c:pt>
                <c:pt idx="348">
                  <c:v>41698</c:v>
                </c:pt>
                <c:pt idx="349">
                  <c:v>41705</c:v>
                </c:pt>
                <c:pt idx="350">
                  <c:v>41712</c:v>
                </c:pt>
                <c:pt idx="351">
                  <c:v>41719</c:v>
                </c:pt>
                <c:pt idx="352">
                  <c:v>41726</c:v>
                </c:pt>
                <c:pt idx="353">
                  <c:v>41733</c:v>
                </c:pt>
                <c:pt idx="354">
                  <c:v>41740</c:v>
                </c:pt>
                <c:pt idx="355">
                  <c:v>41747</c:v>
                </c:pt>
                <c:pt idx="356">
                  <c:v>41754</c:v>
                </c:pt>
                <c:pt idx="357">
                  <c:v>41761</c:v>
                </c:pt>
                <c:pt idx="358">
                  <c:v>41768</c:v>
                </c:pt>
                <c:pt idx="359">
                  <c:v>41775</c:v>
                </c:pt>
                <c:pt idx="360">
                  <c:v>41782</c:v>
                </c:pt>
                <c:pt idx="361">
                  <c:v>41789</c:v>
                </c:pt>
                <c:pt idx="362">
                  <c:v>41796</c:v>
                </c:pt>
                <c:pt idx="363">
                  <c:v>41803</c:v>
                </c:pt>
                <c:pt idx="364">
                  <c:v>41810</c:v>
                </c:pt>
                <c:pt idx="365">
                  <c:v>41817</c:v>
                </c:pt>
                <c:pt idx="366">
                  <c:v>41824</c:v>
                </c:pt>
                <c:pt idx="367">
                  <c:v>41831</c:v>
                </c:pt>
                <c:pt idx="368">
                  <c:v>41838</c:v>
                </c:pt>
                <c:pt idx="369">
                  <c:v>41845</c:v>
                </c:pt>
                <c:pt idx="370">
                  <c:v>41852</c:v>
                </c:pt>
                <c:pt idx="371">
                  <c:v>41859</c:v>
                </c:pt>
                <c:pt idx="372">
                  <c:v>41866</c:v>
                </c:pt>
                <c:pt idx="373">
                  <c:v>41873</c:v>
                </c:pt>
                <c:pt idx="374">
                  <c:v>41880</c:v>
                </c:pt>
                <c:pt idx="375">
                  <c:v>41887</c:v>
                </c:pt>
                <c:pt idx="376">
                  <c:v>41894</c:v>
                </c:pt>
                <c:pt idx="377">
                  <c:v>41901</c:v>
                </c:pt>
                <c:pt idx="378">
                  <c:v>41908</c:v>
                </c:pt>
                <c:pt idx="379">
                  <c:v>41915</c:v>
                </c:pt>
                <c:pt idx="380">
                  <c:v>41922</c:v>
                </c:pt>
                <c:pt idx="381">
                  <c:v>41929</c:v>
                </c:pt>
                <c:pt idx="382">
                  <c:v>41936</c:v>
                </c:pt>
                <c:pt idx="383">
                  <c:v>41943</c:v>
                </c:pt>
                <c:pt idx="384">
                  <c:v>41950</c:v>
                </c:pt>
                <c:pt idx="385">
                  <c:v>41957</c:v>
                </c:pt>
                <c:pt idx="386">
                  <c:v>41964</c:v>
                </c:pt>
                <c:pt idx="387">
                  <c:v>41971</c:v>
                </c:pt>
                <c:pt idx="388">
                  <c:v>41978</c:v>
                </c:pt>
                <c:pt idx="389">
                  <c:v>41985</c:v>
                </c:pt>
                <c:pt idx="390">
                  <c:v>41992</c:v>
                </c:pt>
                <c:pt idx="391">
                  <c:v>41999</c:v>
                </c:pt>
                <c:pt idx="392">
                  <c:v>42006</c:v>
                </c:pt>
                <c:pt idx="393">
                  <c:v>42013</c:v>
                </c:pt>
                <c:pt idx="394">
                  <c:v>42020</c:v>
                </c:pt>
                <c:pt idx="395">
                  <c:v>42027</c:v>
                </c:pt>
                <c:pt idx="396">
                  <c:v>42034</c:v>
                </c:pt>
                <c:pt idx="397">
                  <c:v>42041</c:v>
                </c:pt>
                <c:pt idx="398">
                  <c:v>42048</c:v>
                </c:pt>
                <c:pt idx="399">
                  <c:v>42055</c:v>
                </c:pt>
                <c:pt idx="400">
                  <c:v>42062</c:v>
                </c:pt>
                <c:pt idx="401">
                  <c:v>42069</c:v>
                </c:pt>
                <c:pt idx="402">
                  <c:v>42076</c:v>
                </c:pt>
                <c:pt idx="403">
                  <c:v>42083</c:v>
                </c:pt>
                <c:pt idx="404">
                  <c:v>42090</c:v>
                </c:pt>
                <c:pt idx="405">
                  <c:v>42097</c:v>
                </c:pt>
                <c:pt idx="406">
                  <c:v>42104</c:v>
                </c:pt>
                <c:pt idx="407">
                  <c:v>42111</c:v>
                </c:pt>
                <c:pt idx="408">
                  <c:v>42118</c:v>
                </c:pt>
                <c:pt idx="409">
                  <c:v>42125</c:v>
                </c:pt>
                <c:pt idx="410">
                  <c:v>42132</c:v>
                </c:pt>
                <c:pt idx="411">
                  <c:v>42139</c:v>
                </c:pt>
                <c:pt idx="412">
                  <c:v>42146</c:v>
                </c:pt>
                <c:pt idx="413">
                  <c:v>42153</c:v>
                </c:pt>
                <c:pt idx="414">
                  <c:v>42160</c:v>
                </c:pt>
                <c:pt idx="415">
                  <c:v>42167</c:v>
                </c:pt>
                <c:pt idx="416">
                  <c:v>42174</c:v>
                </c:pt>
                <c:pt idx="417">
                  <c:v>42181</c:v>
                </c:pt>
                <c:pt idx="418">
                  <c:v>42188</c:v>
                </c:pt>
                <c:pt idx="419">
                  <c:v>42195</c:v>
                </c:pt>
                <c:pt idx="420">
                  <c:v>42202</c:v>
                </c:pt>
                <c:pt idx="421">
                  <c:v>42209</c:v>
                </c:pt>
                <c:pt idx="422">
                  <c:v>42216</c:v>
                </c:pt>
                <c:pt idx="423">
                  <c:v>42223</c:v>
                </c:pt>
                <c:pt idx="424">
                  <c:v>42230</c:v>
                </c:pt>
                <c:pt idx="425">
                  <c:v>42237</c:v>
                </c:pt>
                <c:pt idx="426">
                  <c:v>42244</c:v>
                </c:pt>
                <c:pt idx="427">
                  <c:v>42251</c:v>
                </c:pt>
                <c:pt idx="428">
                  <c:v>42258</c:v>
                </c:pt>
                <c:pt idx="429">
                  <c:v>42265</c:v>
                </c:pt>
                <c:pt idx="430">
                  <c:v>42272</c:v>
                </c:pt>
                <c:pt idx="431">
                  <c:v>42279</c:v>
                </c:pt>
                <c:pt idx="432">
                  <c:v>42286</c:v>
                </c:pt>
                <c:pt idx="433">
                  <c:v>42293</c:v>
                </c:pt>
                <c:pt idx="434">
                  <c:v>42300</c:v>
                </c:pt>
                <c:pt idx="435">
                  <c:v>42307</c:v>
                </c:pt>
                <c:pt idx="436">
                  <c:v>42314</c:v>
                </c:pt>
                <c:pt idx="437">
                  <c:v>42321</c:v>
                </c:pt>
                <c:pt idx="438">
                  <c:v>42328</c:v>
                </c:pt>
                <c:pt idx="439">
                  <c:v>42335</c:v>
                </c:pt>
                <c:pt idx="440">
                  <c:v>42342</c:v>
                </c:pt>
                <c:pt idx="441">
                  <c:v>42349</c:v>
                </c:pt>
                <c:pt idx="442">
                  <c:v>42356</c:v>
                </c:pt>
                <c:pt idx="443">
                  <c:v>42363</c:v>
                </c:pt>
                <c:pt idx="444">
                  <c:v>42370</c:v>
                </c:pt>
                <c:pt idx="445">
                  <c:v>42377</c:v>
                </c:pt>
                <c:pt idx="446">
                  <c:v>42384</c:v>
                </c:pt>
                <c:pt idx="447">
                  <c:v>42391</c:v>
                </c:pt>
                <c:pt idx="448">
                  <c:v>42398</c:v>
                </c:pt>
                <c:pt idx="449">
                  <c:v>42405</c:v>
                </c:pt>
                <c:pt idx="450">
                  <c:v>42412</c:v>
                </c:pt>
                <c:pt idx="451">
                  <c:v>42419</c:v>
                </c:pt>
                <c:pt idx="452">
                  <c:v>42426</c:v>
                </c:pt>
                <c:pt idx="453">
                  <c:v>42433</c:v>
                </c:pt>
                <c:pt idx="454">
                  <c:v>42440</c:v>
                </c:pt>
                <c:pt idx="455">
                  <c:v>42447</c:v>
                </c:pt>
                <c:pt idx="456">
                  <c:v>42454</c:v>
                </c:pt>
                <c:pt idx="457">
                  <c:v>42461</c:v>
                </c:pt>
                <c:pt idx="458">
                  <c:v>42468</c:v>
                </c:pt>
                <c:pt idx="459">
                  <c:v>42475</c:v>
                </c:pt>
                <c:pt idx="460">
                  <c:v>42482</c:v>
                </c:pt>
                <c:pt idx="461">
                  <c:v>42489</c:v>
                </c:pt>
                <c:pt idx="462">
                  <c:v>42496</c:v>
                </c:pt>
                <c:pt idx="463">
                  <c:v>42503</c:v>
                </c:pt>
                <c:pt idx="464">
                  <c:v>42510</c:v>
                </c:pt>
                <c:pt idx="465">
                  <c:v>42517</c:v>
                </c:pt>
                <c:pt idx="466">
                  <c:v>42524</c:v>
                </c:pt>
                <c:pt idx="467">
                  <c:v>42531</c:v>
                </c:pt>
                <c:pt idx="468">
                  <c:v>42538</c:v>
                </c:pt>
                <c:pt idx="469">
                  <c:v>42545</c:v>
                </c:pt>
                <c:pt idx="470">
                  <c:v>42552</c:v>
                </c:pt>
                <c:pt idx="471">
                  <c:v>42559</c:v>
                </c:pt>
                <c:pt idx="472">
                  <c:v>42566</c:v>
                </c:pt>
                <c:pt idx="473">
                  <c:v>42573</c:v>
                </c:pt>
                <c:pt idx="474">
                  <c:v>42580</c:v>
                </c:pt>
                <c:pt idx="475">
                  <c:v>42587</c:v>
                </c:pt>
                <c:pt idx="476">
                  <c:v>42594</c:v>
                </c:pt>
                <c:pt idx="477">
                  <c:v>42601</c:v>
                </c:pt>
                <c:pt idx="478">
                  <c:v>42608</c:v>
                </c:pt>
                <c:pt idx="479">
                  <c:v>42615</c:v>
                </c:pt>
                <c:pt idx="480">
                  <c:v>42622</c:v>
                </c:pt>
                <c:pt idx="481">
                  <c:v>42629</c:v>
                </c:pt>
                <c:pt idx="482">
                  <c:v>42636</c:v>
                </c:pt>
                <c:pt idx="483">
                  <c:v>42643</c:v>
                </c:pt>
                <c:pt idx="484">
                  <c:v>42650</c:v>
                </c:pt>
                <c:pt idx="485">
                  <c:v>42657</c:v>
                </c:pt>
                <c:pt idx="486">
                  <c:v>42664</c:v>
                </c:pt>
                <c:pt idx="487">
                  <c:v>42671</c:v>
                </c:pt>
                <c:pt idx="488">
                  <c:v>42678</c:v>
                </c:pt>
                <c:pt idx="489">
                  <c:v>42685</c:v>
                </c:pt>
                <c:pt idx="490">
                  <c:v>42692</c:v>
                </c:pt>
                <c:pt idx="491">
                  <c:v>42699</c:v>
                </c:pt>
                <c:pt idx="492">
                  <c:v>42706</c:v>
                </c:pt>
                <c:pt idx="493">
                  <c:v>42713</c:v>
                </c:pt>
                <c:pt idx="494">
                  <c:v>42720</c:v>
                </c:pt>
                <c:pt idx="495">
                  <c:v>42727</c:v>
                </c:pt>
                <c:pt idx="496">
                  <c:v>42734</c:v>
                </c:pt>
                <c:pt idx="497">
                  <c:v>42741</c:v>
                </c:pt>
                <c:pt idx="498">
                  <c:v>42748</c:v>
                </c:pt>
                <c:pt idx="499">
                  <c:v>42755</c:v>
                </c:pt>
                <c:pt idx="500">
                  <c:v>42762</c:v>
                </c:pt>
                <c:pt idx="501">
                  <c:v>42769</c:v>
                </c:pt>
                <c:pt idx="502">
                  <c:v>42776</c:v>
                </c:pt>
                <c:pt idx="503">
                  <c:v>42783</c:v>
                </c:pt>
                <c:pt idx="504">
                  <c:v>42790</c:v>
                </c:pt>
                <c:pt idx="505">
                  <c:v>42797</c:v>
                </c:pt>
                <c:pt idx="506">
                  <c:v>42804</c:v>
                </c:pt>
                <c:pt idx="507">
                  <c:v>42811</c:v>
                </c:pt>
                <c:pt idx="508">
                  <c:v>42818</c:v>
                </c:pt>
                <c:pt idx="509">
                  <c:v>42825</c:v>
                </c:pt>
                <c:pt idx="510">
                  <c:v>42832</c:v>
                </c:pt>
                <c:pt idx="511">
                  <c:v>42839</c:v>
                </c:pt>
                <c:pt idx="512">
                  <c:v>42846</c:v>
                </c:pt>
                <c:pt idx="513">
                  <c:v>42853</c:v>
                </c:pt>
                <c:pt idx="514">
                  <c:v>42860</c:v>
                </c:pt>
                <c:pt idx="515">
                  <c:v>42867</c:v>
                </c:pt>
                <c:pt idx="516">
                  <c:v>42874</c:v>
                </c:pt>
                <c:pt idx="517">
                  <c:v>42881</c:v>
                </c:pt>
                <c:pt idx="518">
                  <c:v>42888</c:v>
                </c:pt>
                <c:pt idx="519">
                  <c:v>42895</c:v>
                </c:pt>
                <c:pt idx="520">
                  <c:v>42902</c:v>
                </c:pt>
                <c:pt idx="521">
                  <c:v>42909</c:v>
                </c:pt>
                <c:pt idx="522">
                  <c:v>42916</c:v>
                </c:pt>
                <c:pt idx="523">
                  <c:v>42923</c:v>
                </c:pt>
                <c:pt idx="524">
                  <c:v>42930</c:v>
                </c:pt>
                <c:pt idx="525">
                  <c:v>42937</c:v>
                </c:pt>
                <c:pt idx="526">
                  <c:v>42944</c:v>
                </c:pt>
                <c:pt idx="527">
                  <c:v>42951</c:v>
                </c:pt>
                <c:pt idx="528">
                  <c:v>42958</c:v>
                </c:pt>
                <c:pt idx="529">
                  <c:v>42965</c:v>
                </c:pt>
                <c:pt idx="530">
                  <c:v>42972</c:v>
                </c:pt>
                <c:pt idx="531">
                  <c:v>42979</c:v>
                </c:pt>
                <c:pt idx="532">
                  <c:v>42986</c:v>
                </c:pt>
                <c:pt idx="533">
                  <c:v>42993</c:v>
                </c:pt>
                <c:pt idx="534">
                  <c:v>43000</c:v>
                </c:pt>
                <c:pt idx="535">
                  <c:v>43007</c:v>
                </c:pt>
                <c:pt idx="536">
                  <c:v>43014</c:v>
                </c:pt>
                <c:pt idx="537">
                  <c:v>43021</c:v>
                </c:pt>
                <c:pt idx="538">
                  <c:v>43028</c:v>
                </c:pt>
                <c:pt idx="539">
                  <c:v>43035</c:v>
                </c:pt>
                <c:pt idx="540">
                  <c:v>43042</c:v>
                </c:pt>
                <c:pt idx="541">
                  <c:v>43049</c:v>
                </c:pt>
                <c:pt idx="542">
                  <c:v>43056</c:v>
                </c:pt>
                <c:pt idx="543">
                  <c:v>43063</c:v>
                </c:pt>
                <c:pt idx="544">
                  <c:v>43070</c:v>
                </c:pt>
                <c:pt idx="545">
                  <c:v>43077</c:v>
                </c:pt>
                <c:pt idx="546">
                  <c:v>43084</c:v>
                </c:pt>
                <c:pt idx="547">
                  <c:v>43091</c:v>
                </c:pt>
                <c:pt idx="548">
                  <c:v>43098</c:v>
                </c:pt>
                <c:pt idx="549">
                  <c:v>43105</c:v>
                </c:pt>
                <c:pt idx="550">
                  <c:v>43112</c:v>
                </c:pt>
                <c:pt idx="551">
                  <c:v>43119</c:v>
                </c:pt>
                <c:pt idx="552">
                  <c:v>43126</c:v>
                </c:pt>
                <c:pt idx="553">
                  <c:v>43133</c:v>
                </c:pt>
                <c:pt idx="554">
                  <c:v>43140</c:v>
                </c:pt>
                <c:pt idx="555">
                  <c:v>43147</c:v>
                </c:pt>
                <c:pt idx="556">
                  <c:v>43154</c:v>
                </c:pt>
                <c:pt idx="557">
                  <c:v>43161</c:v>
                </c:pt>
                <c:pt idx="558">
                  <c:v>43168</c:v>
                </c:pt>
                <c:pt idx="559">
                  <c:v>43175</c:v>
                </c:pt>
                <c:pt idx="560">
                  <c:v>43182</c:v>
                </c:pt>
                <c:pt idx="561">
                  <c:v>43189</c:v>
                </c:pt>
                <c:pt idx="562">
                  <c:v>43196</c:v>
                </c:pt>
                <c:pt idx="563">
                  <c:v>43203</c:v>
                </c:pt>
                <c:pt idx="564">
                  <c:v>43210</c:v>
                </c:pt>
                <c:pt idx="565">
                  <c:v>43217</c:v>
                </c:pt>
                <c:pt idx="566">
                  <c:v>43224</c:v>
                </c:pt>
                <c:pt idx="567">
                  <c:v>43231</c:v>
                </c:pt>
                <c:pt idx="568">
                  <c:v>43238</c:v>
                </c:pt>
                <c:pt idx="569">
                  <c:v>43245</c:v>
                </c:pt>
                <c:pt idx="570">
                  <c:v>43252</c:v>
                </c:pt>
                <c:pt idx="571">
                  <c:v>43259</c:v>
                </c:pt>
                <c:pt idx="572">
                  <c:v>43266</c:v>
                </c:pt>
                <c:pt idx="573">
                  <c:v>43273</c:v>
                </c:pt>
                <c:pt idx="574">
                  <c:v>43280</c:v>
                </c:pt>
                <c:pt idx="575">
                  <c:v>43287</c:v>
                </c:pt>
                <c:pt idx="576">
                  <c:v>43294</c:v>
                </c:pt>
                <c:pt idx="577">
                  <c:v>43301</c:v>
                </c:pt>
                <c:pt idx="578">
                  <c:v>43308</c:v>
                </c:pt>
                <c:pt idx="579">
                  <c:v>43315</c:v>
                </c:pt>
                <c:pt idx="580">
                  <c:v>43322</c:v>
                </c:pt>
                <c:pt idx="581">
                  <c:v>43329</c:v>
                </c:pt>
                <c:pt idx="582">
                  <c:v>43336</c:v>
                </c:pt>
                <c:pt idx="583">
                  <c:v>43343</c:v>
                </c:pt>
                <c:pt idx="584">
                  <c:v>43350</c:v>
                </c:pt>
                <c:pt idx="585">
                  <c:v>43357</c:v>
                </c:pt>
                <c:pt idx="586">
                  <c:v>43364</c:v>
                </c:pt>
                <c:pt idx="587">
                  <c:v>43371</c:v>
                </c:pt>
                <c:pt idx="588">
                  <c:v>43378</c:v>
                </c:pt>
                <c:pt idx="589">
                  <c:v>43385</c:v>
                </c:pt>
                <c:pt idx="590">
                  <c:v>43392</c:v>
                </c:pt>
                <c:pt idx="591">
                  <c:v>43399</c:v>
                </c:pt>
                <c:pt idx="592">
                  <c:v>43406</c:v>
                </c:pt>
                <c:pt idx="593">
                  <c:v>43413</c:v>
                </c:pt>
                <c:pt idx="594">
                  <c:v>43420</c:v>
                </c:pt>
                <c:pt idx="595">
                  <c:v>43427</c:v>
                </c:pt>
                <c:pt idx="596">
                  <c:v>43434</c:v>
                </c:pt>
                <c:pt idx="597">
                  <c:v>43441</c:v>
                </c:pt>
                <c:pt idx="598">
                  <c:v>43448</c:v>
                </c:pt>
                <c:pt idx="599">
                  <c:v>43455</c:v>
                </c:pt>
                <c:pt idx="600">
                  <c:v>43462</c:v>
                </c:pt>
                <c:pt idx="601">
                  <c:v>43469</c:v>
                </c:pt>
                <c:pt idx="602">
                  <c:v>43476</c:v>
                </c:pt>
                <c:pt idx="603">
                  <c:v>43483</c:v>
                </c:pt>
                <c:pt idx="604">
                  <c:v>43490</c:v>
                </c:pt>
                <c:pt idx="605">
                  <c:v>43497</c:v>
                </c:pt>
                <c:pt idx="606">
                  <c:v>43504</c:v>
                </c:pt>
                <c:pt idx="607">
                  <c:v>43511</c:v>
                </c:pt>
                <c:pt idx="608">
                  <c:v>43518</c:v>
                </c:pt>
                <c:pt idx="609">
                  <c:v>43525</c:v>
                </c:pt>
                <c:pt idx="610">
                  <c:v>43532</c:v>
                </c:pt>
                <c:pt idx="611">
                  <c:v>43539</c:v>
                </c:pt>
                <c:pt idx="612">
                  <c:v>43546</c:v>
                </c:pt>
                <c:pt idx="613">
                  <c:v>43553</c:v>
                </c:pt>
                <c:pt idx="614">
                  <c:v>43560</c:v>
                </c:pt>
                <c:pt idx="615">
                  <c:v>43567</c:v>
                </c:pt>
                <c:pt idx="616">
                  <c:v>43574</c:v>
                </c:pt>
                <c:pt idx="617">
                  <c:v>43581</c:v>
                </c:pt>
                <c:pt idx="618">
                  <c:v>43588</c:v>
                </c:pt>
                <c:pt idx="619">
                  <c:v>43595</c:v>
                </c:pt>
                <c:pt idx="620">
                  <c:v>43602</c:v>
                </c:pt>
                <c:pt idx="621">
                  <c:v>43609</c:v>
                </c:pt>
                <c:pt idx="622">
                  <c:v>43616</c:v>
                </c:pt>
                <c:pt idx="623">
                  <c:v>43623</c:v>
                </c:pt>
                <c:pt idx="624">
                  <c:v>43630</c:v>
                </c:pt>
                <c:pt idx="625">
                  <c:v>43637</c:v>
                </c:pt>
                <c:pt idx="626">
                  <c:v>43644</c:v>
                </c:pt>
                <c:pt idx="627">
                  <c:v>43651</c:v>
                </c:pt>
                <c:pt idx="628">
                  <c:v>43658</c:v>
                </c:pt>
                <c:pt idx="629">
                  <c:v>43665</c:v>
                </c:pt>
                <c:pt idx="630">
                  <c:v>43672</c:v>
                </c:pt>
                <c:pt idx="631">
                  <c:v>43679</c:v>
                </c:pt>
                <c:pt idx="632">
                  <c:v>43686</c:v>
                </c:pt>
                <c:pt idx="633">
                  <c:v>43693</c:v>
                </c:pt>
                <c:pt idx="634">
                  <c:v>43700</c:v>
                </c:pt>
                <c:pt idx="635">
                  <c:v>43707</c:v>
                </c:pt>
                <c:pt idx="636">
                  <c:v>43714</c:v>
                </c:pt>
                <c:pt idx="637">
                  <c:v>43721</c:v>
                </c:pt>
                <c:pt idx="638">
                  <c:v>43728</c:v>
                </c:pt>
                <c:pt idx="639">
                  <c:v>43735</c:v>
                </c:pt>
                <c:pt idx="640">
                  <c:v>43742</c:v>
                </c:pt>
                <c:pt idx="641">
                  <c:v>43749</c:v>
                </c:pt>
                <c:pt idx="642">
                  <c:v>43756</c:v>
                </c:pt>
                <c:pt idx="643">
                  <c:v>43763</c:v>
                </c:pt>
                <c:pt idx="644">
                  <c:v>43770</c:v>
                </c:pt>
                <c:pt idx="645">
                  <c:v>43777</c:v>
                </c:pt>
                <c:pt idx="646">
                  <c:v>43784</c:v>
                </c:pt>
                <c:pt idx="647">
                  <c:v>43791</c:v>
                </c:pt>
                <c:pt idx="648">
                  <c:v>43798</c:v>
                </c:pt>
                <c:pt idx="649">
                  <c:v>43805</c:v>
                </c:pt>
                <c:pt idx="650">
                  <c:v>43812</c:v>
                </c:pt>
                <c:pt idx="651">
                  <c:v>43819</c:v>
                </c:pt>
                <c:pt idx="652">
                  <c:v>43826</c:v>
                </c:pt>
                <c:pt idx="653">
                  <c:v>43833</c:v>
                </c:pt>
                <c:pt idx="654">
                  <c:v>43840</c:v>
                </c:pt>
                <c:pt idx="655">
                  <c:v>43847</c:v>
                </c:pt>
                <c:pt idx="656">
                  <c:v>43854</c:v>
                </c:pt>
                <c:pt idx="657">
                  <c:v>43861</c:v>
                </c:pt>
                <c:pt idx="658">
                  <c:v>43868</c:v>
                </c:pt>
                <c:pt idx="659">
                  <c:v>43875</c:v>
                </c:pt>
                <c:pt idx="660">
                  <c:v>43882</c:v>
                </c:pt>
                <c:pt idx="661">
                  <c:v>43889</c:v>
                </c:pt>
                <c:pt idx="662">
                  <c:v>43896</c:v>
                </c:pt>
                <c:pt idx="663">
                  <c:v>43903</c:v>
                </c:pt>
                <c:pt idx="664">
                  <c:v>43910</c:v>
                </c:pt>
                <c:pt idx="665">
                  <c:v>43917</c:v>
                </c:pt>
                <c:pt idx="666">
                  <c:v>43924</c:v>
                </c:pt>
                <c:pt idx="667">
                  <c:v>43931</c:v>
                </c:pt>
                <c:pt idx="668">
                  <c:v>43938</c:v>
                </c:pt>
                <c:pt idx="669">
                  <c:v>43945</c:v>
                </c:pt>
                <c:pt idx="670">
                  <c:v>43952</c:v>
                </c:pt>
                <c:pt idx="671">
                  <c:v>43959</c:v>
                </c:pt>
                <c:pt idx="672">
                  <c:v>43966</c:v>
                </c:pt>
                <c:pt idx="673">
                  <c:v>43973</c:v>
                </c:pt>
                <c:pt idx="674">
                  <c:v>43980</c:v>
                </c:pt>
                <c:pt idx="675">
                  <c:v>43987</c:v>
                </c:pt>
                <c:pt idx="676">
                  <c:v>43994</c:v>
                </c:pt>
                <c:pt idx="677">
                  <c:v>44001</c:v>
                </c:pt>
                <c:pt idx="678">
                  <c:v>44008</c:v>
                </c:pt>
                <c:pt idx="679">
                  <c:v>44015</c:v>
                </c:pt>
                <c:pt idx="680">
                  <c:v>44022</c:v>
                </c:pt>
                <c:pt idx="681">
                  <c:v>44029</c:v>
                </c:pt>
                <c:pt idx="682">
                  <c:v>44036</c:v>
                </c:pt>
                <c:pt idx="683">
                  <c:v>44043</c:v>
                </c:pt>
                <c:pt idx="684">
                  <c:v>44050</c:v>
                </c:pt>
                <c:pt idx="685">
                  <c:v>44057</c:v>
                </c:pt>
                <c:pt idx="686">
                  <c:v>44064</c:v>
                </c:pt>
                <c:pt idx="687">
                  <c:v>44071</c:v>
                </c:pt>
                <c:pt idx="688">
                  <c:v>44078</c:v>
                </c:pt>
                <c:pt idx="689">
                  <c:v>44085</c:v>
                </c:pt>
                <c:pt idx="690">
                  <c:v>44092</c:v>
                </c:pt>
                <c:pt idx="691">
                  <c:v>44099</c:v>
                </c:pt>
                <c:pt idx="692">
                  <c:v>44106</c:v>
                </c:pt>
                <c:pt idx="693">
                  <c:v>44113</c:v>
                </c:pt>
                <c:pt idx="694">
                  <c:v>44120</c:v>
                </c:pt>
                <c:pt idx="695">
                  <c:v>44127</c:v>
                </c:pt>
                <c:pt idx="696">
                  <c:v>44134</c:v>
                </c:pt>
                <c:pt idx="697">
                  <c:v>44141</c:v>
                </c:pt>
                <c:pt idx="698">
                  <c:v>44148</c:v>
                </c:pt>
                <c:pt idx="699">
                  <c:v>44155</c:v>
                </c:pt>
                <c:pt idx="700">
                  <c:v>44162</c:v>
                </c:pt>
                <c:pt idx="701">
                  <c:v>44169</c:v>
                </c:pt>
                <c:pt idx="702">
                  <c:v>44176</c:v>
                </c:pt>
                <c:pt idx="703">
                  <c:v>44183</c:v>
                </c:pt>
                <c:pt idx="704">
                  <c:v>44190</c:v>
                </c:pt>
                <c:pt idx="705">
                  <c:v>44197</c:v>
                </c:pt>
                <c:pt idx="706">
                  <c:v>44204</c:v>
                </c:pt>
                <c:pt idx="707">
                  <c:v>44211</c:v>
                </c:pt>
                <c:pt idx="708">
                  <c:v>44218</c:v>
                </c:pt>
                <c:pt idx="709">
                  <c:v>44225</c:v>
                </c:pt>
                <c:pt idx="710">
                  <c:v>44232</c:v>
                </c:pt>
                <c:pt idx="711">
                  <c:v>44239</c:v>
                </c:pt>
                <c:pt idx="712">
                  <c:v>44246</c:v>
                </c:pt>
                <c:pt idx="713">
                  <c:v>44253</c:v>
                </c:pt>
                <c:pt idx="714">
                  <c:v>44260</c:v>
                </c:pt>
                <c:pt idx="715">
                  <c:v>44267</c:v>
                </c:pt>
                <c:pt idx="716">
                  <c:v>44274</c:v>
                </c:pt>
                <c:pt idx="717">
                  <c:v>44281</c:v>
                </c:pt>
                <c:pt idx="718">
                  <c:v>44288</c:v>
                </c:pt>
                <c:pt idx="719">
                  <c:v>44295</c:v>
                </c:pt>
                <c:pt idx="720">
                  <c:v>44302</c:v>
                </c:pt>
                <c:pt idx="721">
                  <c:v>44309</c:v>
                </c:pt>
                <c:pt idx="722">
                  <c:v>44316</c:v>
                </c:pt>
                <c:pt idx="723">
                  <c:v>44323</c:v>
                </c:pt>
                <c:pt idx="724">
                  <c:v>44330</c:v>
                </c:pt>
                <c:pt idx="725">
                  <c:v>44337</c:v>
                </c:pt>
                <c:pt idx="726">
                  <c:v>44344</c:v>
                </c:pt>
                <c:pt idx="727">
                  <c:v>44351</c:v>
                </c:pt>
                <c:pt idx="728">
                  <c:v>44358</c:v>
                </c:pt>
                <c:pt idx="729">
                  <c:v>44365</c:v>
                </c:pt>
                <c:pt idx="730">
                  <c:v>44372</c:v>
                </c:pt>
                <c:pt idx="731">
                  <c:v>44379</c:v>
                </c:pt>
                <c:pt idx="732">
                  <c:v>44386</c:v>
                </c:pt>
                <c:pt idx="733">
                  <c:v>44393</c:v>
                </c:pt>
                <c:pt idx="734">
                  <c:v>44400</c:v>
                </c:pt>
                <c:pt idx="735">
                  <c:v>44407</c:v>
                </c:pt>
                <c:pt idx="736">
                  <c:v>44414</c:v>
                </c:pt>
                <c:pt idx="737">
                  <c:v>44421</c:v>
                </c:pt>
                <c:pt idx="738">
                  <c:v>44428</c:v>
                </c:pt>
                <c:pt idx="739">
                  <c:v>44435</c:v>
                </c:pt>
                <c:pt idx="740">
                  <c:v>44442</c:v>
                </c:pt>
                <c:pt idx="741">
                  <c:v>44449</c:v>
                </c:pt>
                <c:pt idx="742">
                  <c:v>44456</c:v>
                </c:pt>
                <c:pt idx="743">
                  <c:v>44463</c:v>
                </c:pt>
                <c:pt idx="744">
                  <c:v>44470</c:v>
                </c:pt>
                <c:pt idx="745">
                  <c:v>44477</c:v>
                </c:pt>
                <c:pt idx="746">
                  <c:v>44484</c:v>
                </c:pt>
                <c:pt idx="747">
                  <c:v>44491</c:v>
                </c:pt>
                <c:pt idx="748">
                  <c:v>44498</c:v>
                </c:pt>
                <c:pt idx="749">
                  <c:v>44505</c:v>
                </c:pt>
                <c:pt idx="750">
                  <c:v>44512</c:v>
                </c:pt>
                <c:pt idx="751">
                  <c:v>44519</c:v>
                </c:pt>
                <c:pt idx="752">
                  <c:v>44526</c:v>
                </c:pt>
                <c:pt idx="753">
                  <c:v>44533</c:v>
                </c:pt>
                <c:pt idx="754">
                  <c:v>44540</c:v>
                </c:pt>
                <c:pt idx="755">
                  <c:v>44547</c:v>
                </c:pt>
                <c:pt idx="756">
                  <c:v>44554</c:v>
                </c:pt>
                <c:pt idx="757">
                  <c:v>44561</c:v>
                </c:pt>
                <c:pt idx="758">
                  <c:v>44568</c:v>
                </c:pt>
                <c:pt idx="759">
                  <c:v>44575</c:v>
                </c:pt>
                <c:pt idx="760">
                  <c:v>44582</c:v>
                </c:pt>
                <c:pt idx="761">
                  <c:v>44589</c:v>
                </c:pt>
                <c:pt idx="762">
                  <c:v>44596</c:v>
                </c:pt>
                <c:pt idx="763">
                  <c:v>44603</c:v>
                </c:pt>
                <c:pt idx="764">
                  <c:v>44610</c:v>
                </c:pt>
                <c:pt idx="765">
                  <c:v>44617</c:v>
                </c:pt>
                <c:pt idx="766">
                  <c:v>44624</c:v>
                </c:pt>
                <c:pt idx="767">
                  <c:v>44631</c:v>
                </c:pt>
                <c:pt idx="768">
                  <c:v>44638</c:v>
                </c:pt>
                <c:pt idx="769">
                  <c:v>44645</c:v>
                </c:pt>
                <c:pt idx="770">
                  <c:v>44652</c:v>
                </c:pt>
                <c:pt idx="771">
                  <c:v>44659</c:v>
                </c:pt>
                <c:pt idx="772">
                  <c:v>44666</c:v>
                </c:pt>
                <c:pt idx="773">
                  <c:v>44673</c:v>
                </c:pt>
                <c:pt idx="774">
                  <c:v>44680</c:v>
                </c:pt>
                <c:pt idx="775">
                  <c:v>44687</c:v>
                </c:pt>
                <c:pt idx="776">
                  <c:v>44694</c:v>
                </c:pt>
                <c:pt idx="777">
                  <c:v>44701</c:v>
                </c:pt>
                <c:pt idx="778">
                  <c:v>44708</c:v>
                </c:pt>
                <c:pt idx="779">
                  <c:v>44715</c:v>
                </c:pt>
                <c:pt idx="780">
                  <c:v>44722</c:v>
                </c:pt>
                <c:pt idx="781">
                  <c:v>44729</c:v>
                </c:pt>
                <c:pt idx="782">
                  <c:v>44736</c:v>
                </c:pt>
                <c:pt idx="783">
                  <c:v>44743</c:v>
                </c:pt>
                <c:pt idx="784">
                  <c:v>44750</c:v>
                </c:pt>
                <c:pt idx="785">
                  <c:v>44757</c:v>
                </c:pt>
                <c:pt idx="786">
                  <c:v>44764</c:v>
                </c:pt>
                <c:pt idx="787">
                  <c:v>44771</c:v>
                </c:pt>
                <c:pt idx="788">
                  <c:v>44778</c:v>
                </c:pt>
                <c:pt idx="789">
                  <c:v>44785</c:v>
                </c:pt>
                <c:pt idx="790">
                  <c:v>44792</c:v>
                </c:pt>
                <c:pt idx="791">
                  <c:v>44799</c:v>
                </c:pt>
                <c:pt idx="792">
                  <c:v>44806</c:v>
                </c:pt>
                <c:pt idx="793">
                  <c:v>44813</c:v>
                </c:pt>
                <c:pt idx="794">
                  <c:v>44820</c:v>
                </c:pt>
                <c:pt idx="795">
                  <c:v>44827</c:v>
                </c:pt>
                <c:pt idx="796">
                  <c:v>44834</c:v>
                </c:pt>
                <c:pt idx="797">
                  <c:v>44841</c:v>
                </c:pt>
                <c:pt idx="798">
                  <c:v>44848</c:v>
                </c:pt>
                <c:pt idx="799">
                  <c:v>44855</c:v>
                </c:pt>
                <c:pt idx="800">
                  <c:v>44862</c:v>
                </c:pt>
                <c:pt idx="801">
                  <c:v>44869</c:v>
                </c:pt>
                <c:pt idx="802">
                  <c:v>44876</c:v>
                </c:pt>
                <c:pt idx="803">
                  <c:v>44883</c:v>
                </c:pt>
                <c:pt idx="804">
                  <c:v>44890</c:v>
                </c:pt>
                <c:pt idx="805">
                  <c:v>44897</c:v>
                </c:pt>
                <c:pt idx="806">
                  <c:v>44904</c:v>
                </c:pt>
                <c:pt idx="807">
                  <c:v>44911</c:v>
                </c:pt>
                <c:pt idx="808">
                  <c:v>44918</c:v>
                </c:pt>
                <c:pt idx="809">
                  <c:v>44925</c:v>
                </c:pt>
                <c:pt idx="810">
                  <c:v>44932</c:v>
                </c:pt>
                <c:pt idx="811">
                  <c:v>44939</c:v>
                </c:pt>
                <c:pt idx="812">
                  <c:v>44946</c:v>
                </c:pt>
                <c:pt idx="813">
                  <c:v>44953</c:v>
                </c:pt>
                <c:pt idx="814">
                  <c:v>44960</c:v>
                </c:pt>
                <c:pt idx="815">
                  <c:v>44967</c:v>
                </c:pt>
                <c:pt idx="816">
                  <c:v>44974</c:v>
                </c:pt>
                <c:pt idx="817">
                  <c:v>44981</c:v>
                </c:pt>
                <c:pt idx="818">
                  <c:v>44988</c:v>
                </c:pt>
                <c:pt idx="819">
                  <c:v>44995</c:v>
                </c:pt>
                <c:pt idx="820">
                  <c:v>45002</c:v>
                </c:pt>
                <c:pt idx="821">
                  <c:v>45009</c:v>
                </c:pt>
                <c:pt idx="822">
                  <c:v>45016</c:v>
                </c:pt>
                <c:pt idx="823">
                  <c:v>45023</c:v>
                </c:pt>
                <c:pt idx="824">
                  <c:v>45030</c:v>
                </c:pt>
                <c:pt idx="825">
                  <c:v>45037</c:v>
                </c:pt>
                <c:pt idx="826">
                  <c:v>45044</c:v>
                </c:pt>
                <c:pt idx="827">
                  <c:v>45051</c:v>
                </c:pt>
                <c:pt idx="828">
                  <c:v>45058</c:v>
                </c:pt>
                <c:pt idx="829">
                  <c:v>45065</c:v>
                </c:pt>
                <c:pt idx="830">
                  <c:v>45072</c:v>
                </c:pt>
                <c:pt idx="831">
                  <c:v>45079</c:v>
                </c:pt>
                <c:pt idx="832">
                  <c:v>45086</c:v>
                </c:pt>
                <c:pt idx="833">
                  <c:v>45093</c:v>
                </c:pt>
                <c:pt idx="834">
                  <c:v>45100</c:v>
                </c:pt>
                <c:pt idx="835">
                  <c:v>45107</c:v>
                </c:pt>
                <c:pt idx="836">
                  <c:v>45114</c:v>
                </c:pt>
                <c:pt idx="837">
                  <c:v>45121</c:v>
                </c:pt>
                <c:pt idx="838">
                  <c:v>45128</c:v>
                </c:pt>
                <c:pt idx="839">
                  <c:v>45135</c:v>
                </c:pt>
                <c:pt idx="840">
                  <c:v>45142</c:v>
                </c:pt>
                <c:pt idx="841">
                  <c:v>45149</c:v>
                </c:pt>
                <c:pt idx="842">
                  <c:v>45156</c:v>
                </c:pt>
                <c:pt idx="843">
                  <c:v>45163</c:v>
                </c:pt>
                <c:pt idx="844">
                  <c:v>45170</c:v>
                </c:pt>
                <c:pt idx="845">
                  <c:v>45177</c:v>
                </c:pt>
                <c:pt idx="846">
                  <c:v>45184</c:v>
                </c:pt>
                <c:pt idx="847">
                  <c:v>45191</c:v>
                </c:pt>
                <c:pt idx="848">
                  <c:v>45198</c:v>
                </c:pt>
                <c:pt idx="849">
                  <c:v>45205</c:v>
                </c:pt>
                <c:pt idx="850">
                  <c:v>45212</c:v>
                </c:pt>
                <c:pt idx="851">
                  <c:v>45219</c:v>
                </c:pt>
                <c:pt idx="852">
                  <c:v>45226</c:v>
                </c:pt>
                <c:pt idx="853">
                  <c:v>45233</c:v>
                </c:pt>
                <c:pt idx="854">
                  <c:v>45240</c:v>
                </c:pt>
                <c:pt idx="855">
                  <c:v>45247</c:v>
                </c:pt>
                <c:pt idx="856">
                  <c:v>45254</c:v>
                </c:pt>
                <c:pt idx="857">
                  <c:v>45261</c:v>
                </c:pt>
                <c:pt idx="858">
                  <c:v>45268</c:v>
                </c:pt>
                <c:pt idx="859">
                  <c:v>45275</c:v>
                </c:pt>
                <c:pt idx="860">
                  <c:v>45282</c:v>
                </c:pt>
                <c:pt idx="861">
                  <c:v>45289</c:v>
                </c:pt>
                <c:pt idx="862">
                  <c:v>45296</c:v>
                </c:pt>
                <c:pt idx="863">
                  <c:v>45303</c:v>
                </c:pt>
                <c:pt idx="864">
                  <c:v>45310</c:v>
                </c:pt>
                <c:pt idx="865">
                  <c:v>45317</c:v>
                </c:pt>
                <c:pt idx="866">
                  <c:v>45324</c:v>
                </c:pt>
                <c:pt idx="867">
                  <c:v>45331</c:v>
                </c:pt>
                <c:pt idx="868">
                  <c:v>45338</c:v>
                </c:pt>
                <c:pt idx="869">
                  <c:v>45345</c:v>
                </c:pt>
                <c:pt idx="870">
                  <c:v>45352</c:v>
                </c:pt>
                <c:pt idx="871">
                  <c:v>45359</c:v>
                </c:pt>
                <c:pt idx="872">
                  <c:v>45366</c:v>
                </c:pt>
                <c:pt idx="873">
                  <c:v>45373</c:v>
                </c:pt>
                <c:pt idx="874">
                  <c:v>45380</c:v>
                </c:pt>
                <c:pt idx="875">
                  <c:v>45387</c:v>
                </c:pt>
                <c:pt idx="876">
                  <c:v>45394</c:v>
                </c:pt>
                <c:pt idx="877">
                  <c:v>45401</c:v>
                </c:pt>
                <c:pt idx="878">
                  <c:v>45408</c:v>
                </c:pt>
                <c:pt idx="879">
                  <c:v>45415</c:v>
                </c:pt>
                <c:pt idx="880">
                  <c:v>45422</c:v>
                </c:pt>
                <c:pt idx="881">
                  <c:v>45429</c:v>
                </c:pt>
                <c:pt idx="882">
                  <c:v>45436</c:v>
                </c:pt>
                <c:pt idx="883">
                  <c:v>45443</c:v>
                </c:pt>
                <c:pt idx="884">
                  <c:v>45450</c:v>
                </c:pt>
                <c:pt idx="885">
                  <c:v>45457</c:v>
                </c:pt>
                <c:pt idx="886">
                  <c:v>45464</c:v>
                </c:pt>
                <c:pt idx="887">
                  <c:v>45471</c:v>
                </c:pt>
                <c:pt idx="888">
                  <c:v>45478</c:v>
                </c:pt>
                <c:pt idx="889">
                  <c:v>45485</c:v>
                </c:pt>
                <c:pt idx="890">
                  <c:v>45492</c:v>
                </c:pt>
                <c:pt idx="891">
                  <c:v>45499</c:v>
                </c:pt>
                <c:pt idx="892">
                  <c:v>45506</c:v>
                </c:pt>
                <c:pt idx="893">
                  <c:v>45513</c:v>
                </c:pt>
                <c:pt idx="894">
                  <c:v>45520</c:v>
                </c:pt>
                <c:pt idx="895">
                  <c:v>45527</c:v>
                </c:pt>
                <c:pt idx="896">
                  <c:v>45534</c:v>
                </c:pt>
                <c:pt idx="897">
                  <c:v>45541</c:v>
                </c:pt>
                <c:pt idx="898">
                  <c:v>45548</c:v>
                </c:pt>
                <c:pt idx="899">
                  <c:v>45555</c:v>
                </c:pt>
                <c:pt idx="900">
                  <c:v>45562</c:v>
                </c:pt>
                <c:pt idx="901">
                  <c:v>45569</c:v>
                </c:pt>
                <c:pt idx="902">
                  <c:v>45576</c:v>
                </c:pt>
                <c:pt idx="903">
                  <c:v>45583</c:v>
                </c:pt>
                <c:pt idx="904">
                  <c:v>45590</c:v>
                </c:pt>
                <c:pt idx="905">
                  <c:v>45597</c:v>
                </c:pt>
                <c:pt idx="906">
                  <c:v>45604</c:v>
                </c:pt>
                <c:pt idx="907">
                  <c:v>45611</c:v>
                </c:pt>
                <c:pt idx="908">
                  <c:v>45618</c:v>
                </c:pt>
                <c:pt idx="909">
                  <c:v>45625</c:v>
                </c:pt>
                <c:pt idx="910">
                  <c:v>45632</c:v>
                </c:pt>
                <c:pt idx="911">
                  <c:v>45639</c:v>
                </c:pt>
                <c:pt idx="912">
                  <c:v>45646</c:v>
                </c:pt>
                <c:pt idx="913">
                  <c:v>45653</c:v>
                </c:pt>
                <c:pt idx="914">
                  <c:v>45660</c:v>
                </c:pt>
                <c:pt idx="915">
                  <c:v>45667</c:v>
                </c:pt>
                <c:pt idx="916">
                  <c:v>45674</c:v>
                </c:pt>
                <c:pt idx="917">
                  <c:v>45681</c:v>
                </c:pt>
                <c:pt idx="918">
                  <c:v>45688</c:v>
                </c:pt>
                <c:pt idx="919">
                  <c:v>45695</c:v>
                </c:pt>
                <c:pt idx="920">
                  <c:v>45702</c:v>
                </c:pt>
                <c:pt idx="921">
                  <c:v>45709</c:v>
                </c:pt>
                <c:pt idx="922">
                  <c:v>45716</c:v>
                </c:pt>
                <c:pt idx="923">
                  <c:v>45723</c:v>
                </c:pt>
                <c:pt idx="924">
                  <c:v>45730</c:v>
                </c:pt>
                <c:pt idx="925">
                  <c:v>45737</c:v>
                </c:pt>
                <c:pt idx="926">
                  <c:v>45744</c:v>
                </c:pt>
                <c:pt idx="927">
                  <c:v>45751</c:v>
                </c:pt>
                <c:pt idx="928">
                  <c:v>45758</c:v>
                </c:pt>
                <c:pt idx="929">
                  <c:v>45765</c:v>
                </c:pt>
                <c:pt idx="930">
                  <c:v>45772</c:v>
                </c:pt>
                <c:pt idx="931">
                  <c:v>45779</c:v>
                </c:pt>
                <c:pt idx="932">
                  <c:v>45786</c:v>
                </c:pt>
                <c:pt idx="933">
                  <c:v>45793</c:v>
                </c:pt>
                <c:pt idx="934">
                  <c:v>45800</c:v>
                </c:pt>
                <c:pt idx="935">
                  <c:v>45807</c:v>
                </c:pt>
                <c:pt idx="936">
                  <c:v>45814</c:v>
                </c:pt>
                <c:pt idx="937">
                  <c:v>45821</c:v>
                </c:pt>
                <c:pt idx="938">
                  <c:v>45828</c:v>
                </c:pt>
                <c:pt idx="939">
                  <c:v>45835</c:v>
                </c:pt>
                <c:pt idx="940">
                  <c:v>45842</c:v>
                </c:pt>
                <c:pt idx="941">
                  <c:v>45849</c:v>
                </c:pt>
                <c:pt idx="942">
                  <c:v>45856</c:v>
                </c:pt>
                <c:pt idx="943">
                  <c:v>45863</c:v>
                </c:pt>
                <c:pt idx="944">
                  <c:v>45870</c:v>
                </c:pt>
                <c:pt idx="945">
                  <c:v>45877</c:v>
                </c:pt>
                <c:pt idx="946">
                  <c:v>45884</c:v>
                </c:pt>
                <c:pt idx="947">
                  <c:v>45891</c:v>
                </c:pt>
                <c:pt idx="948">
                  <c:v>45898</c:v>
                </c:pt>
                <c:pt idx="949">
                  <c:v>45905</c:v>
                </c:pt>
                <c:pt idx="950">
                  <c:v>45912</c:v>
                </c:pt>
                <c:pt idx="951">
                  <c:v>45919</c:v>
                </c:pt>
                <c:pt idx="952">
                  <c:v>45926</c:v>
                </c:pt>
                <c:pt idx="953">
                  <c:v>45933</c:v>
                </c:pt>
                <c:pt idx="954">
                  <c:v>45940</c:v>
                </c:pt>
                <c:pt idx="955">
                  <c:v>45947</c:v>
                </c:pt>
                <c:pt idx="956">
                  <c:v>45954</c:v>
                </c:pt>
                <c:pt idx="957">
                  <c:v>45961</c:v>
                </c:pt>
                <c:pt idx="958">
                  <c:v>45968</c:v>
                </c:pt>
                <c:pt idx="959">
                  <c:v>45975</c:v>
                </c:pt>
                <c:pt idx="960">
                  <c:v>45982</c:v>
                </c:pt>
                <c:pt idx="961">
                  <c:v>45989</c:v>
                </c:pt>
                <c:pt idx="962">
                  <c:v>45996</c:v>
                </c:pt>
                <c:pt idx="963">
                  <c:v>46003</c:v>
                </c:pt>
                <c:pt idx="964">
                  <c:v>46010</c:v>
                </c:pt>
                <c:pt idx="965">
                  <c:v>46017</c:v>
                </c:pt>
                <c:pt idx="966">
                  <c:v>46024</c:v>
                </c:pt>
                <c:pt idx="967">
                  <c:v>46031</c:v>
                </c:pt>
                <c:pt idx="968">
                  <c:v>46038</c:v>
                </c:pt>
                <c:pt idx="969">
                  <c:v>46045</c:v>
                </c:pt>
              </c:numCache>
            </c:numRef>
          </c:cat>
          <c:val>
            <c:numRef>
              <c:f>ROE!$B$300:$B$10735</c:f>
              <c:numCache>
                <c:formatCode>General</c:formatCode>
                <c:ptCount val="10436"/>
                <c:pt idx="0">
                  <c:v>0.76462196861626242</c:v>
                </c:pt>
                <c:pt idx="1">
                  <c:v>0.7526338488078369</c:v>
                </c:pt>
                <c:pt idx="2">
                  <c:v>0.74371250227258967</c:v>
                </c:pt>
                <c:pt idx="3">
                  <c:v>0.75636894266431565</c:v>
                </c:pt>
                <c:pt idx="4">
                  <c:v>0.76128273790085565</c:v>
                </c:pt>
                <c:pt idx="5">
                  <c:v>0.75131793036121064</c:v>
                </c:pt>
                <c:pt idx="6">
                  <c:v>0.77070295444622317</c:v>
                </c:pt>
                <c:pt idx="7">
                  <c:v>0.81994609164420484</c:v>
                </c:pt>
                <c:pt idx="8">
                  <c:v>0.79049405878674162</c:v>
                </c:pt>
                <c:pt idx="9">
                  <c:v>0.78180510607695064</c:v>
                </c:pt>
                <c:pt idx="10">
                  <c:v>0.78096586674616186</c:v>
                </c:pt>
                <c:pt idx="11">
                  <c:v>0.76255775823520644</c:v>
                </c:pt>
                <c:pt idx="12">
                  <c:v>0.77554339790033999</c:v>
                </c:pt>
                <c:pt idx="13">
                  <c:v>0.74918324918324908</c:v>
                </c:pt>
                <c:pt idx="14">
                  <c:v>0.77617354196301569</c:v>
                </c:pt>
                <c:pt idx="15">
                  <c:v>0.78308850398304453</c:v>
                </c:pt>
                <c:pt idx="16">
                  <c:v>0.80125242284180709</c:v>
                </c:pt>
                <c:pt idx="17">
                  <c:v>0.78516440031656953</c:v>
                </c:pt>
                <c:pt idx="18">
                  <c:v>0.79527201091074406</c:v>
                </c:pt>
                <c:pt idx="19">
                  <c:v>0.79268107121119902</c:v>
                </c:pt>
                <c:pt idx="20">
                  <c:v>0.78987907263344381</c:v>
                </c:pt>
                <c:pt idx="21">
                  <c:v>0.78164084008495238</c:v>
                </c:pt>
                <c:pt idx="22">
                  <c:v>0.78439408550305367</c:v>
                </c:pt>
                <c:pt idx="23">
                  <c:v>0.77123931294770087</c:v>
                </c:pt>
                <c:pt idx="24">
                  <c:v>0.75353584056573453</c:v>
                </c:pt>
                <c:pt idx="25">
                  <c:v>0.73953217347873135</c:v>
                </c:pt>
                <c:pt idx="26">
                  <c:v>0.76990710019907105</c:v>
                </c:pt>
                <c:pt idx="27">
                  <c:v>0.72647108699338647</c:v>
                </c:pt>
                <c:pt idx="28">
                  <c:v>0.73724554978281243</c:v>
                </c:pt>
                <c:pt idx="29">
                  <c:v>0.76940092165898621</c:v>
                </c:pt>
                <c:pt idx="30">
                  <c:v>0.81696687972109239</c:v>
                </c:pt>
                <c:pt idx="31">
                  <c:v>0.80456026058631924</c:v>
                </c:pt>
                <c:pt idx="32">
                  <c:v>0.79592772631385855</c:v>
                </c:pt>
                <c:pt idx="33">
                  <c:v>0.77579417169860854</c:v>
                </c:pt>
                <c:pt idx="34">
                  <c:v>0.75008632596685076</c:v>
                </c:pt>
                <c:pt idx="35">
                  <c:v>0.7645132236141815</c:v>
                </c:pt>
                <c:pt idx="36">
                  <c:v>0.76286503221487734</c:v>
                </c:pt>
                <c:pt idx="37">
                  <c:v>0.77349982656954563</c:v>
                </c:pt>
                <c:pt idx="38">
                  <c:v>0.7670470104974898</c:v>
                </c:pt>
                <c:pt idx="39">
                  <c:v>0.77725033587102554</c:v>
                </c:pt>
                <c:pt idx="40">
                  <c:v>0.80576767586021025</c:v>
                </c:pt>
                <c:pt idx="41">
                  <c:v>0.75974719601210616</c:v>
                </c:pt>
                <c:pt idx="42">
                  <c:v>0.76632087283133599</c:v>
                </c:pt>
                <c:pt idx="43">
                  <c:v>0.75972342264477111</c:v>
                </c:pt>
                <c:pt idx="44">
                  <c:v>0.81260911736178476</c:v>
                </c:pt>
                <c:pt idx="45">
                  <c:v>0.7892381141834095</c:v>
                </c:pt>
                <c:pt idx="46">
                  <c:v>0.87939160239931446</c:v>
                </c:pt>
                <c:pt idx="47">
                  <c:v>0.86217681401167634</c:v>
                </c:pt>
                <c:pt idx="48">
                  <c:v>0.84141934070747992</c:v>
                </c:pt>
                <c:pt idx="49">
                  <c:v>0.85217889908256883</c:v>
                </c:pt>
                <c:pt idx="50">
                  <c:v>0.80093951849677048</c:v>
                </c:pt>
                <c:pt idx="51">
                  <c:v>0.77025954890626769</c:v>
                </c:pt>
                <c:pt idx="52">
                  <c:v>0.81268918755297259</c:v>
                </c:pt>
                <c:pt idx="53">
                  <c:v>0.79266147273184229</c:v>
                </c:pt>
                <c:pt idx="54">
                  <c:v>0.79121924697566937</c:v>
                </c:pt>
                <c:pt idx="55">
                  <c:v>0.76564463433023366</c:v>
                </c:pt>
                <c:pt idx="56">
                  <c:v>0.7781358772721414</c:v>
                </c:pt>
                <c:pt idx="57">
                  <c:v>0.86242743350884299</c:v>
                </c:pt>
                <c:pt idx="58">
                  <c:v>0.90515955860423503</c:v>
                </c:pt>
                <c:pt idx="59">
                  <c:v>0.89576638256252616</c:v>
                </c:pt>
                <c:pt idx="60">
                  <c:v>0.89535719419289928</c:v>
                </c:pt>
                <c:pt idx="61">
                  <c:v>0.88818940741754482</c:v>
                </c:pt>
                <c:pt idx="62">
                  <c:v>0.90359089003772541</c:v>
                </c:pt>
                <c:pt idx="63">
                  <c:v>0.91387856257744737</c:v>
                </c:pt>
                <c:pt idx="64">
                  <c:v>0.81073955876231452</c:v>
                </c:pt>
                <c:pt idx="65">
                  <c:v>0.80197268588770865</c:v>
                </c:pt>
                <c:pt idx="66">
                  <c:v>0.77787186000564501</c:v>
                </c:pt>
                <c:pt idx="67">
                  <c:v>0.7716105550500455</c:v>
                </c:pt>
                <c:pt idx="68">
                  <c:v>0.83440211241041118</c:v>
                </c:pt>
                <c:pt idx="69">
                  <c:v>0.83892617449664442</c:v>
                </c:pt>
                <c:pt idx="70">
                  <c:v>0.96422128683102815</c:v>
                </c:pt>
                <c:pt idx="71">
                  <c:v>1.0321808510638297</c:v>
                </c:pt>
                <c:pt idx="72">
                  <c:v>0.99970989266028432</c:v>
                </c:pt>
                <c:pt idx="73">
                  <c:v>0.94885550786838324</c:v>
                </c:pt>
                <c:pt idx="74">
                  <c:v>1.1114754098360655</c:v>
                </c:pt>
                <c:pt idx="75">
                  <c:v>1.1340902117213869</c:v>
                </c:pt>
                <c:pt idx="76">
                  <c:v>1.1364245510586974</c:v>
                </c:pt>
                <c:pt idx="77">
                  <c:v>1.1181635725037631</c:v>
                </c:pt>
                <c:pt idx="78">
                  <c:v>1.0316313823163137</c:v>
                </c:pt>
                <c:pt idx="79">
                  <c:v>1.097621407333994</c:v>
                </c:pt>
                <c:pt idx="80">
                  <c:v>1.1430038510911424</c:v>
                </c:pt>
                <c:pt idx="81">
                  <c:v>1.2033314187248707</c:v>
                </c:pt>
                <c:pt idx="82">
                  <c:v>1.1396882494004796</c:v>
                </c:pt>
                <c:pt idx="83">
                  <c:v>1.0960092539039907</c:v>
                </c:pt>
                <c:pt idx="84">
                  <c:v>1.1043682204632073</c:v>
                </c:pt>
                <c:pt idx="85">
                  <c:v>1.0139046538024972</c:v>
                </c:pt>
                <c:pt idx="86">
                  <c:v>1.0108729419074247</c:v>
                </c:pt>
                <c:pt idx="87">
                  <c:v>1.0125765881973556</c:v>
                </c:pt>
                <c:pt idx="88">
                  <c:v>1.0010118043844858</c:v>
                </c:pt>
                <c:pt idx="89">
                  <c:v>0.98866498740554154</c:v>
                </c:pt>
                <c:pt idx="90">
                  <c:v>1.0074677528852682</c:v>
                </c:pt>
                <c:pt idx="91">
                  <c:v>1.1180105035526722</c:v>
                </c:pt>
                <c:pt idx="92">
                  <c:v>1.1480779642663779</c:v>
                </c:pt>
                <c:pt idx="93">
                  <c:v>1.1215396783548641</c:v>
                </c:pt>
                <c:pt idx="94">
                  <c:v>1.0904878048780489</c:v>
                </c:pt>
                <c:pt idx="95">
                  <c:v>1.1844734819369716</c:v>
                </c:pt>
                <c:pt idx="96">
                  <c:v>1.274019478810213</c:v>
                </c:pt>
                <c:pt idx="97">
                  <c:v>1.186512758201701</c:v>
                </c:pt>
                <c:pt idx="98">
                  <c:v>1.0980603448275863</c:v>
                </c:pt>
                <c:pt idx="99">
                  <c:v>1.1676657263751762</c:v>
                </c:pt>
                <c:pt idx="100">
                  <c:v>1.2708795269770878</c:v>
                </c:pt>
                <c:pt idx="101">
                  <c:v>1.2653094462540717</c:v>
                </c:pt>
                <c:pt idx="102">
                  <c:v>1.183055733504164</c:v>
                </c:pt>
                <c:pt idx="103">
                  <c:v>1.1653061224489798</c:v>
                </c:pt>
                <c:pt idx="104">
                  <c:v>1.0285182889026658</c:v>
                </c:pt>
                <c:pt idx="105">
                  <c:v>0.98159328523045197</c:v>
                </c:pt>
                <c:pt idx="106">
                  <c:v>0.98942950411938435</c:v>
                </c:pt>
                <c:pt idx="107">
                  <c:v>0.94614055299539168</c:v>
                </c:pt>
                <c:pt idx="108">
                  <c:v>0.95132488479262667</c:v>
                </c:pt>
                <c:pt idx="109">
                  <c:v>1.0056769798467216</c:v>
                </c:pt>
                <c:pt idx="110">
                  <c:v>1.0140267301839354</c:v>
                </c:pt>
                <c:pt idx="111">
                  <c:v>1.0470344827586207</c:v>
                </c:pt>
                <c:pt idx="112">
                  <c:v>1.0240240240240239</c:v>
                </c:pt>
                <c:pt idx="113">
                  <c:v>1.0752893297723516</c:v>
                </c:pt>
                <c:pt idx="114">
                  <c:v>1.0986986213116867</c:v>
                </c:pt>
                <c:pt idx="115">
                  <c:v>1.1002021733636593</c:v>
                </c:pt>
                <c:pt idx="116">
                  <c:v>1.116570892459247</c:v>
                </c:pt>
                <c:pt idx="117">
                  <c:v>1.1395705521472392</c:v>
                </c:pt>
                <c:pt idx="118">
                  <c:v>0.80655957161981262</c:v>
                </c:pt>
                <c:pt idx="119">
                  <c:v>0.84731746672045172</c:v>
                </c:pt>
                <c:pt idx="120">
                  <c:v>0.84319886478816131</c:v>
                </c:pt>
                <c:pt idx="121">
                  <c:v>0.80149307429393779</c:v>
                </c:pt>
                <c:pt idx="122">
                  <c:v>0.73301723351873793</c:v>
                </c:pt>
                <c:pt idx="123">
                  <c:v>0.78867820829898327</c:v>
                </c:pt>
                <c:pt idx="124">
                  <c:v>0.82472034760099833</c:v>
                </c:pt>
                <c:pt idx="125">
                  <c:v>0.77437715778669391</c:v>
                </c:pt>
                <c:pt idx="126">
                  <c:v>0.81524317912218258</c:v>
                </c:pt>
                <c:pt idx="127">
                  <c:v>0.82535982160956822</c:v>
                </c:pt>
                <c:pt idx="128">
                  <c:v>0.7932008571985194</c:v>
                </c:pt>
                <c:pt idx="129">
                  <c:v>0.78910335647047625</c:v>
                </c:pt>
                <c:pt idx="130">
                  <c:v>0.80496243574535387</c:v>
                </c:pt>
                <c:pt idx="131">
                  <c:v>0.71296121097445608</c:v>
                </c:pt>
                <c:pt idx="132">
                  <c:v>0.75259005797927947</c:v>
                </c:pt>
                <c:pt idx="133">
                  <c:v>0.76772522306437685</c:v>
                </c:pt>
                <c:pt idx="134">
                  <c:v>0.79905669647243782</c:v>
                </c:pt>
                <c:pt idx="135">
                  <c:v>0.78851331139694891</c:v>
                </c:pt>
                <c:pt idx="136">
                  <c:v>0.77139066990935223</c:v>
                </c:pt>
                <c:pt idx="137">
                  <c:v>0.75216438927714613</c:v>
                </c:pt>
                <c:pt idx="138">
                  <c:v>0.78400774860094702</c:v>
                </c:pt>
                <c:pt idx="139">
                  <c:v>0.78192912964350714</c:v>
                </c:pt>
                <c:pt idx="140">
                  <c:v>0.78527993289997899</c:v>
                </c:pt>
                <c:pt idx="141">
                  <c:v>0.7897516135341287</c:v>
                </c:pt>
                <c:pt idx="142">
                  <c:v>0.77284946236559138</c:v>
                </c:pt>
                <c:pt idx="143">
                  <c:v>0.79384641902956132</c:v>
                </c:pt>
                <c:pt idx="144">
                  <c:v>0.75905682536814523</c:v>
                </c:pt>
                <c:pt idx="145">
                  <c:v>0.75562424866907085</c:v>
                </c:pt>
                <c:pt idx="146">
                  <c:v>0.77035989035281627</c:v>
                </c:pt>
                <c:pt idx="147">
                  <c:v>0.72778655140886039</c:v>
                </c:pt>
                <c:pt idx="148">
                  <c:v>0.7117340171544787</c:v>
                </c:pt>
                <c:pt idx="149">
                  <c:v>0.7297760742384507</c:v>
                </c:pt>
                <c:pt idx="150">
                  <c:v>0.72683479739302914</c:v>
                </c:pt>
                <c:pt idx="151">
                  <c:v>0.70453196121116168</c:v>
                </c:pt>
                <c:pt idx="152">
                  <c:v>0.67638287638287631</c:v>
                </c:pt>
                <c:pt idx="153">
                  <c:v>0.71335041275263311</c:v>
                </c:pt>
                <c:pt idx="154">
                  <c:v>0.69667183997240911</c:v>
                </c:pt>
                <c:pt idx="155">
                  <c:v>0.74161669059886814</c:v>
                </c:pt>
                <c:pt idx="156">
                  <c:v>0.73197610835366356</c:v>
                </c:pt>
                <c:pt idx="157">
                  <c:v>0.85446659283868587</c:v>
                </c:pt>
                <c:pt idx="158">
                  <c:v>0.84599806286871537</c:v>
                </c:pt>
                <c:pt idx="159">
                  <c:v>0.86289407038686572</c:v>
                </c:pt>
                <c:pt idx="160">
                  <c:v>0.92290786136939984</c:v>
                </c:pt>
                <c:pt idx="161">
                  <c:v>0.95528317836010146</c:v>
                </c:pt>
                <c:pt idx="162">
                  <c:v>0.84241733181299894</c:v>
                </c:pt>
                <c:pt idx="163">
                  <c:v>0.7464779005524862</c:v>
                </c:pt>
                <c:pt idx="164">
                  <c:v>0.77832450164017164</c:v>
                </c:pt>
                <c:pt idx="165">
                  <c:v>0.77512878087438908</c:v>
                </c:pt>
                <c:pt idx="166">
                  <c:v>0.74609300854160077</c:v>
                </c:pt>
                <c:pt idx="167">
                  <c:v>0.74788057500921501</c:v>
                </c:pt>
                <c:pt idx="168">
                  <c:v>0.73619381202568601</c:v>
                </c:pt>
                <c:pt idx="169">
                  <c:v>0.75815127895487977</c:v>
                </c:pt>
                <c:pt idx="170">
                  <c:v>0.66213732806148018</c:v>
                </c:pt>
                <c:pt idx="171">
                  <c:v>0.67581379846683698</c:v>
                </c:pt>
                <c:pt idx="172">
                  <c:v>0.68695505428362491</c:v>
                </c:pt>
                <c:pt idx="173">
                  <c:v>0.68035862203381581</c:v>
                </c:pt>
                <c:pt idx="174">
                  <c:v>0.62231426352575714</c:v>
                </c:pt>
                <c:pt idx="175">
                  <c:v>0.56691661771312074</c:v>
                </c:pt>
                <c:pt idx="176">
                  <c:v>0.53910388463802239</c:v>
                </c:pt>
                <c:pt idx="177">
                  <c:v>0.53118996701583965</c:v>
                </c:pt>
                <c:pt idx="178">
                  <c:v>0.50219360317011041</c:v>
                </c:pt>
                <c:pt idx="179">
                  <c:v>0.48936386080016236</c:v>
                </c:pt>
                <c:pt idx="180">
                  <c:v>0.52266628501914203</c:v>
                </c:pt>
                <c:pt idx="181">
                  <c:v>0.53258276170593499</c:v>
                </c:pt>
                <c:pt idx="182">
                  <c:v>0.51697184627632631</c:v>
                </c:pt>
                <c:pt idx="183">
                  <c:v>0.49416156962427521</c:v>
                </c:pt>
                <c:pt idx="184">
                  <c:v>0.48211612699913337</c:v>
                </c:pt>
                <c:pt idx="185">
                  <c:v>0.49168833215157959</c:v>
                </c:pt>
                <c:pt idx="186">
                  <c:v>0.47807451368282228</c:v>
                </c:pt>
                <c:pt idx="187">
                  <c:v>0.46170967255168255</c:v>
                </c:pt>
                <c:pt idx="188">
                  <c:v>0.44646427922195964</c:v>
                </c:pt>
                <c:pt idx="189">
                  <c:v>0.50365738555922601</c:v>
                </c:pt>
                <c:pt idx="190">
                  <c:v>0.5132166151733607</c:v>
                </c:pt>
                <c:pt idx="191">
                  <c:v>0.5167961745367603</c:v>
                </c:pt>
                <c:pt idx="192">
                  <c:v>0.52861123450308922</c:v>
                </c:pt>
                <c:pt idx="193">
                  <c:v>0.51909113159827036</c:v>
                </c:pt>
                <c:pt idx="194">
                  <c:v>0.5460750853242321</c:v>
                </c:pt>
                <c:pt idx="195">
                  <c:v>0.57106598984771573</c:v>
                </c:pt>
                <c:pt idx="196">
                  <c:v>0.75131233595800528</c:v>
                </c:pt>
                <c:pt idx="197">
                  <c:v>0.73797542952989703</c:v>
                </c:pt>
                <c:pt idx="198">
                  <c:v>0.74934148635936038</c:v>
                </c:pt>
                <c:pt idx="199">
                  <c:v>0.78185655944569354</c:v>
                </c:pt>
                <c:pt idx="200">
                  <c:v>0.77535745130025913</c:v>
                </c:pt>
                <c:pt idx="201">
                  <c:v>0.75076833016244693</c:v>
                </c:pt>
                <c:pt idx="202">
                  <c:v>0.69998625681432958</c:v>
                </c:pt>
                <c:pt idx="203">
                  <c:v>0.71616074837724308</c:v>
                </c:pt>
                <c:pt idx="204">
                  <c:v>0.73272616261320844</c:v>
                </c:pt>
                <c:pt idx="205">
                  <c:v>0.71171492659053825</c:v>
                </c:pt>
                <c:pt idx="206">
                  <c:v>0.73087264727450507</c:v>
                </c:pt>
                <c:pt idx="207">
                  <c:v>0.76746521302539095</c:v>
                </c:pt>
                <c:pt idx="208">
                  <c:v>0.73445792266868848</c:v>
                </c:pt>
                <c:pt idx="209">
                  <c:v>0.73224765258215962</c:v>
                </c:pt>
                <c:pt idx="210">
                  <c:v>0.68752869868674815</c:v>
                </c:pt>
                <c:pt idx="211">
                  <c:v>0.67049357737731141</c:v>
                </c:pt>
                <c:pt idx="212">
                  <c:v>0.65461369461735619</c:v>
                </c:pt>
                <c:pt idx="213">
                  <c:v>0.67869302061660686</c:v>
                </c:pt>
                <c:pt idx="214">
                  <c:v>0.67195016964602217</c:v>
                </c:pt>
                <c:pt idx="215">
                  <c:v>0.6484022889552844</c:v>
                </c:pt>
                <c:pt idx="216">
                  <c:v>0.64707187222715179</c:v>
                </c:pt>
                <c:pt idx="217">
                  <c:v>0.64456966081096012</c:v>
                </c:pt>
                <c:pt idx="218">
                  <c:v>0.65960708607767427</c:v>
                </c:pt>
                <c:pt idx="219">
                  <c:v>0.66025211619268021</c:v>
                </c:pt>
                <c:pt idx="220">
                  <c:v>0.65995963549629988</c:v>
                </c:pt>
                <c:pt idx="221">
                  <c:v>0.6771580817051509</c:v>
                </c:pt>
                <c:pt idx="222">
                  <c:v>0.79425328130542749</c:v>
                </c:pt>
                <c:pt idx="223">
                  <c:v>0.77652240520873239</c:v>
                </c:pt>
                <c:pt idx="224">
                  <c:v>0.77921080915092888</c:v>
                </c:pt>
                <c:pt idx="225">
                  <c:v>0.82565540233368684</c:v>
                </c:pt>
                <c:pt idx="226">
                  <c:v>0.83370568960381286</c:v>
                </c:pt>
                <c:pt idx="227">
                  <c:v>0.87149240393208216</c:v>
                </c:pt>
                <c:pt idx="228">
                  <c:v>0.86483795038928124</c:v>
                </c:pt>
                <c:pt idx="229">
                  <c:v>0.89838337182448036</c:v>
                </c:pt>
                <c:pt idx="230">
                  <c:v>0.87947882736156358</c:v>
                </c:pt>
                <c:pt idx="231">
                  <c:v>0.88270896379004482</c:v>
                </c:pt>
                <c:pt idx="232">
                  <c:v>0.90379329301814182</c:v>
                </c:pt>
                <c:pt idx="233">
                  <c:v>0.92911809725656425</c:v>
                </c:pt>
                <c:pt idx="234">
                  <c:v>0.94452484322238295</c:v>
                </c:pt>
                <c:pt idx="235">
                  <c:v>0.83727990285367337</c:v>
                </c:pt>
                <c:pt idx="236">
                  <c:v>0.82954986418315868</c:v>
                </c:pt>
                <c:pt idx="237">
                  <c:v>0.82392730943967696</c:v>
                </c:pt>
                <c:pt idx="238">
                  <c:v>0.81406044678055189</c:v>
                </c:pt>
                <c:pt idx="239">
                  <c:v>0.81595212400667116</c:v>
                </c:pt>
                <c:pt idx="240">
                  <c:v>0.82219212537486697</c:v>
                </c:pt>
                <c:pt idx="241">
                  <c:v>0.86970817920263055</c:v>
                </c:pt>
                <c:pt idx="242">
                  <c:v>0.8251876082355204</c:v>
                </c:pt>
                <c:pt idx="243">
                  <c:v>0.83905536812859693</c:v>
                </c:pt>
                <c:pt idx="244">
                  <c:v>0.87162901781271773</c:v>
                </c:pt>
                <c:pt idx="245">
                  <c:v>0.85993075228202709</c:v>
                </c:pt>
                <c:pt idx="246">
                  <c:v>0.87106669305363149</c:v>
                </c:pt>
                <c:pt idx="247">
                  <c:v>0.89834467350462077</c:v>
                </c:pt>
                <c:pt idx="248">
                  <c:v>0.94382641260050659</c:v>
                </c:pt>
                <c:pt idx="249">
                  <c:v>0.97766922540125611</c:v>
                </c:pt>
                <c:pt idx="250">
                  <c:v>0.97156726768377255</c:v>
                </c:pt>
                <c:pt idx="251">
                  <c:v>0.89707658854795846</c:v>
                </c:pt>
                <c:pt idx="252">
                  <c:v>0.88187986931389795</c:v>
                </c:pt>
                <c:pt idx="253">
                  <c:v>0.86146455466112692</c:v>
                </c:pt>
                <c:pt idx="254">
                  <c:v>0.85144702521425908</c:v>
                </c:pt>
                <c:pt idx="255">
                  <c:v>0.83191575536654505</c:v>
                </c:pt>
                <c:pt idx="256">
                  <c:v>0.81634120043129266</c:v>
                </c:pt>
                <c:pt idx="257">
                  <c:v>0.81021144920061883</c:v>
                </c:pt>
                <c:pt idx="258">
                  <c:v>0.78184460887949259</c:v>
                </c:pt>
                <c:pt idx="259">
                  <c:v>0.79373500063155233</c:v>
                </c:pt>
                <c:pt idx="260">
                  <c:v>0.76174292996722914</c:v>
                </c:pt>
                <c:pt idx="261">
                  <c:v>0.75539568345323727</c:v>
                </c:pt>
                <c:pt idx="262">
                  <c:v>0.78109932497589196</c:v>
                </c:pt>
                <c:pt idx="263">
                  <c:v>0.75269106566200217</c:v>
                </c:pt>
                <c:pt idx="264">
                  <c:v>0.76051737653514495</c:v>
                </c:pt>
                <c:pt idx="265">
                  <c:v>0.7555815160955347</c:v>
                </c:pt>
                <c:pt idx="266">
                  <c:v>0.75413465294960269</c:v>
                </c:pt>
                <c:pt idx="267">
                  <c:v>0.75974999999999993</c:v>
                </c:pt>
                <c:pt idx="268">
                  <c:v>0.74324987727049585</c:v>
                </c:pt>
                <c:pt idx="269">
                  <c:v>0.71624969036413177</c:v>
                </c:pt>
                <c:pt idx="270">
                  <c:v>0.71573667711598743</c:v>
                </c:pt>
                <c:pt idx="271">
                  <c:v>0.71097178683385576</c:v>
                </c:pt>
                <c:pt idx="272">
                  <c:v>0.72941440430783044</c:v>
                </c:pt>
                <c:pt idx="273">
                  <c:v>0.76127408056042034</c:v>
                </c:pt>
                <c:pt idx="274">
                  <c:v>0.72896500372300832</c:v>
                </c:pt>
                <c:pt idx="275">
                  <c:v>0.74054881639382886</c:v>
                </c:pt>
                <c:pt idx="276">
                  <c:v>0.7208246410602529</c:v>
                </c:pt>
                <c:pt idx="277">
                  <c:v>0.72776507401612711</c:v>
                </c:pt>
                <c:pt idx="278">
                  <c:v>0.73104508196721307</c:v>
                </c:pt>
                <c:pt idx="279">
                  <c:v>0.75</c:v>
                </c:pt>
                <c:pt idx="280">
                  <c:v>0.76274386406544992</c:v>
                </c:pt>
                <c:pt idx="281">
                  <c:v>0.78207875703187779</c:v>
                </c:pt>
                <c:pt idx="282">
                  <c:v>0.77294165206845444</c:v>
                </c:pt>
                <c:pt idx="283">
                  <c:v>0.77356892169914071</c:v>
                </c:pt>
                <c:pt idx="284">
                  <c:v>0.76867196367763901</c:v>
                </c:pt>
                <c:pt idx="285">
                  <c:v>0.77136950904392754</c:v>
                </c:pt>
                <c:pt idx="286">
                  <c:v>0.75890382838961301</c:v>
                </c:pt>
                <c:pt idx="287">
                  <c:v>0.79654734166490149</c:v>
                </c:pt>
                <c:pt idx="288">
                  <c:v>0.76110831234256915</c:v>
                </c:pt>
                <c:pt idx="289">
                  <c:v>0.79068838045758827</c:v>
                </c:pt>
                <c:pt idx="290">
                  <c:v>0.77918983320095314</c:v>
                </c:pt>
                <c:pt idx="291">
                  <c:v>0.77285935683843476</c:v>
                </c:pt>
                <c:pt idx="292">
                  <c:v>0.78231033168128106</c:v>
                </c:pt>
                <c:pt idx="293">
                  <c:v>0.78425115800308798</c:v>
                </c:pt>
                <c:pt idx="294">
                  <c:v>0.82865783710501617</c:v>
                </c:pt>
                <c:pt idx="295">
                  <c:v>0.78992239589026125</c:v>
                </c:pt>
                <c:pt idx="296">
                  <c:v>0.7845256105467906</c:v>
                </c:pt>
                <c:pt idx="297">
                  <c:v>0.80261812231540197</c:v>
                </c:pt>
                <c:pt idx="298">
                  <c:v>0.79219618745035736</c:v>
                </c:pt>
                <c:pt idx="299">
                  <c:v>0.78085642317380355</c:v>
                </c:pt>
                <c:pt idx="300">
                  <c:v>0.80779791323448658</c:v>
                </c:pt>
                <c:pt idx="301">
                  <c:v>0.76077961672473871</c:v>
                </c:pt>
                <c:pt idx="302">
                  <c:v>0.76935146443514657</c:v>
                </c:pt>
                <c:pt idx="303">
                  <c:v>0.77083777446173518</c:v>
                </c:pt>
                <c:pt idx="304">
                  <c:v>0.81485129013196766</c:v>
                </c:pt>
                <c:pt idx="305">
                  <c:v>0.79490902051877677</c:v>
                </c:pt>
                <c:pt idx="306">
                  <c:v>0.77432775240994411</c:v>
                </c:pt>
                <c:pt idx="307">
                  <c:v>0.77586899738798476</c:v>
                </c:pt>
                <c:pt idx="308">
                  <c:v>0.71406379453189728</c:v>
                </c:pt>
                <c:pt idx="309">
                  <c:v>0.75973611406682273</c:v>
                </c:pt>
                <c:pt idx="310">
                  <c:v>0.72591730992915304</c:v>
                </c:pt>
                <c:pt idx="311">
                  <c:v>0.74336885060077085</c:v>
                </c:pt>
                <c:pt idx="312">
                  <c:v>0.76387718242022873</c:v>
                </c:pt>
                <c:pt idx="313">
                  <c:v>0.76036060279870843</c:v>
                </c:pt>
                <c:pt idx="314">
                  <c:v>0.73688800298990909</c:v>
                </c:pt>
                <c:pt idx="315">
                  <c:v>0.7934120571783716</c:v>
                </c:pt>
                <c:pt idx="316">
                  <c:v>0.78436624863022031</c:v>
                </c:pt>
                <c:pt idx="317">
                  <c:v>0.7760083691735441</c:v>
                </c:pt>
                <c:pt idx="318">
                  <c:v>0.79473438956197573</c:v>
                </c:pt>
                <c:pt idx="319">
                  <c:v>0.77982465875041618</c:v>
                </c:pt>
                <c:pt idx="320">
                  <c:v>0.75585825871594581</c:v>
                </c:pt>
                <c:pt idx="321">
                  <c:v>0.79331807780320363</c:v>
                </c:pt>
                <c:pt idx="322">
                  <c:v>0.75467416954075162</c:v>
                </c:pt>
                <c:pt idx="323">
                  <c:v>0.73024858478956434</c:v>
                </c:pt>
                <c:pt idx="324">
                  <c:v>0.75982936366868103</c:v>
                </c:pt>
                <c:pt idx="325">
                  <c:v>0.74152486479356294</c:v>
                </c:pt>
                <c:pt idx="326">
                  <c:v>0.71962440131081418</c:v>
                </c:pt>
                <c:pt idx="327">
                  <c:v>0.73824641506741817</c:v>
                </c:pt>
                <c:pt idx="328">
                  <c:v>0.78618217772834009</c:v>
                </c:pt>
                <c:pt idx="329">
                  <c:v>0.85139964264443113</c:v>
                </c:pt>
                <c:pt idx="330">
                  <c:v>0.78082913690127642</c:v>
                </c:pt>
                <c:pt idx="331">
                  <c:v>0.78317284709417478</c:v>
                </c:pt>
                <c:pt idx="332">
                  <c:v>0.75235069061669146</c:v>
                </c:pt>
                <c:pt idx="333">
                  <c:v>0.77127248975714036</c:v>
                </c:pt>
                <c:pt idx="334">
                  <c:v>0.76270155156677832</c:v>
                </c:pt>
                <c:pt idx="335">
                  <c:v>0.74889453902277248</c:v>
                </c:pt>
                <c:pt idx="336">
                  <c:v>0.70532573092320761</c:v>
                </c:pt>
                <c:pt idx="337">
                  <c:v>0.6854647535870243</c:v>
                </c:pt>
                <c:pt idx="338">
                  <c:v>0.71697388632872505</c:v>
                </c:pt>
                <c:pt idx="339">
                  <c:v>0.69201907790143091</c:v>
                </c:pt>
                <c:pt idx="340">
                  <c:v>0.71745131114859684</c:v>
                </c:pt>
                <c:pt idx="341">
                  <c:v>0.72948282370705919</c:v>
                </c:pt>
                <c:pt idx="342">
                  <c:v>0.7815599800185542</c:v>
                </c:pt>
                <c:pt idx="343">
                  <c:v>0.79130017591556057</c:v>
                </c:pt>
                <c:pt idx="344">
                  <c:v>0.82449485739295358</c:v>
                </c:pt>
                <c:pt idx="345">
                  <c:v>0.78911459140952089</c:v>
                </c:pt>
                <c:pt idx="346">
                  <c:v>0.78958597239815986</c:v>
                </c:pt>
                <c:pt idx="347">
                  <c:v>0.81737052912655472</c:v>
                </c:pt>
                <c:pt idx="348">
                  <c:v>0.76901004304160681</c:v>
                </c:pt>
                <c:pt idx="349">
                  <c:v>0.79382852678862059</c:v>
                </c:pt>
                <c:pt idx="350">
                  <c:v>0.75310198394267136</c:v>
                </c:pt>
                <c:pt idx="351">
                  <c:v>0.72049204920492049</c:v>
                </c:pt>
                <c:pt idx="352">
                  <c:v>0.72028423772609806</c:v>
                </c:pt>
                <c:pt idx="353">
                  <c:v>0.69859998777281906</c:v>
                </c:pt>
                <c:pt idx="354">
                  <c:v>0.71259551392654674</c:v>
                </c:pt>
                <c:pt idx="355">
                  <c:v>0.6910663175202485</c:v>
                </c:pt>
                <c:pt idx="356">
                  <c:v>0.69825746799430999</c:v>
                </c:pt>
                <c:pt idx="357">
                  <c:v>0.72802101576182143</c:v>
                </c:pt>
                <c:pt idx="358">
                  <c:v>0.73845787720133271</c:v>
                </c:pt>
                <c:pt idx="359">
                  <c:v>0.7177925103028131</c:v>
                </c:pt>
                <c:pt idx="360">
                  <c:v>0.74470741812815711</c:v>
                </c:pt>
                <c:pt idx="361">
                  <c:v>0.72135845051737857</c:v>
                </c:pt>
                <c:pt idx="362">
                  <c:v>0.71826421590966627</c:v>
                </c:pt>
                <c:pt idx="363">
                  <c:v>0.77874986824075054</c:v>
                </c:pt>
                <c:pt idx="364">
                  <c:v>0.79531018106262974</c:v>
                </c:pt>
                <c:pt idx="365">
                  <c:v>0.82254458482815995</c:v>
                </c:pt>
                <c:pt idx="366">
                  <c:v>0.87991314998329806</c:v>
                </c:pt>
                <c:pt idx="367">
                  <c:v>0.87747666816389691</c:v>
                </c:pt>
                <c:pt idx="368">
                  <c:v>0.88394123606889563</c:v>
                </c:pt>
                <c:pt idx="369">
                  <c:v>0.89431884057971012</c:v>
                </c:pt>
                <c:pt idx="370">
                  <c:v>0.88207345718556485</c:v>
                </c:pt>
                <c:pt idx="371">
                  <c:v>0.86654458687087288</c:v>
                </c:pt>
                <c:pt idx="372">
                  <c:v>0.90816668528656008</c:v>
                </c:pt>
                <c:pt idx="373">
                  <c:v>0.8511335553884174</c:v>
                </c:pt>
                <c:pt idx="374">
                  <c:v>0.89785113671753347</c:v>
                </c:pt>
                <c:pt idx="375">
                  <c:v>0.91507715901466513</c:v>
                </c:pt>
                <c:pt idx="376">
                  <c:v>0.90738996403493755</c:v>
                </c:pt>
                <c:pt idx="377">
                  <c:v>0.95675187193390143</c:v>
                </c:pt>
                <c:pt idx="378">
                  <c:v>0.97062179121505976</c:v>
                </c:pt>
                <c:pt idx="379">
                  <c:v>0.9997946401067872</c:v>
                </c:pt>
                <c:pt idx="380">
                  <c:v>0.96052711116484302</c:v>
                </c:pt>
                <c:pt idx="381">
                  <c:v>0.95623916811091858</c:v>
                </c:pt>
                <c:pt idx="382">
                  <c:v>0.95967491458743148</c:v>
                </c:pt>
                <c:pt idx="383">
                  <c:v>0.99338356032067998</c:v>
                </c:pt>
                <c:pt idx="384">
                  <c:v>0.98740972086667977</c:v>
                </c:pt>
                <c:pt idx="385">
                  <c:v>0.98080073725168948</c:v>
                </c:pt>
                <c:pt idx="386">
                  <c:v>1.0031397956640917</c:v>
                </c:pt>
                <c:pt idx="387">
                  <c:v>0.99426076719317169</c:v>
                </c:pt>
                <c:pt idx="388">
                  <c:v>1.0265231597155489</c:v>
                </c:pt>
                <c:pt idx="389">
                  <c:v>1.0077540250928867</c:v>
                </c:pt>
                <c:pt idx="390">
                  <c:v>0.95773223316475908</c:v>
                </c:pt>
                <c:pt idx="391">
                  <c:v>0.96201242489051841</c:v>
                </c:pt>
                <c:pt idx="392">
                  <c:v>0.98529573741601484</c:v>
                </c:pt>
                <c:pt idx="393">
                  <c:v>0.95264268265600716</c:v>
                </c:pt>
                <c:pt idx="394">
                  <c:v>0.98293142800436639</c:v>
                </c:pt>
                <c:pt idx="395">
                  <c:v>0.98959904311196634</c:v>
                </c:pt>
                <c:pt idx="396">
                  <c:v>0.97713548387096771</c:v>
                </c:pt>
                <c:pt idx="397">
                  <c:v>0.95891560910572304</c:v>
                </c:pt>
                <c:pt idx="398">
                  <c:v>0.98282976174630643</c:v>
                </c:pt>
                <c:pt idx="399">
                  <c:v>0.9382467614136587</c:v>
                </c:pt>
                <c:pt idx="400">
                  <c:v>0.90875102711585865</c:v>
                </c:pt>
                <c:pt idx="401">
                  <c:v>0.89763962637107086</c:v>
                </c:pt>
                <c:pt idx="402">
                  <c:v>0.9482376413212148</c:v>
                </c:pt>
                <c:pt idx="403">
                  <c:v>0.97391917293233077</c:v>
                </c:pt>
                <c:pt idx="404">
                  <c:v>0.96570164115803059</c:v>
                </c:pt>
                <c:pt idx="405">
                  <c:v>0.98377451762079404</c:v>
                </c:pt>
                <c:pt idx="406">
                  <c:v>0.97951903807615237</c:v>
                </c:pt>
                <c:pt idx="407">
                  <c:v>0.98639828188823864</c:v>
                </c:pt>
                <c:pt idx="408">
                  <c:v>0.99314067700300346</c:v>
                </c:pt>
                <c:pt idx="409">
                  <c:v>0.999528827208087</c:v>
                </c:pt>
                <c:pt idx="410">
                  <c:v>0.96937346867343355</c:v>
                </c:pt>
                <c:pt idx="411">
                  <c:v>0.94222317047151694</c:v>
                </c:pt>
                <c:pt idx="412">
                  <c:v>0.91989915520368004</c:v>
                </c:pt>
                <c:pt idx="413">
                  <c:v>0.90692271218587017</c:v>
                </c:pt>
                <c:pt idx="414">
                  <c:v>0.88956578094620875</c:v>
                </c:pt>
                <c:pt idx="415">
                  <c:v>0.92343918191603869</c:v>
                </c:pt>
                <c:pt idx="416">
                  <c:v>0.93959211354938732</c:v>
                </c:pt>
                <c:pt idx="417">
                  <c:v>0.95460698492915796</c:v>
                </c:pt>
                <c:pt idx="418">
                  <c:v>1.0002425183101322</c:v>
                </c:pt>
                <c:pt idx="419">
                  <c:v>0.97282608695652173</c:v>
                </c:pt>
                <c:pt idx="420">
                  <c:v>0.99692189303578294</c:v>
                </c:pt>
                <c:pt idx="421">
                  <c:v>0.97584565023311176</c:v>
                </c:pt>
                <c:pt idx="422">
                  <c:v>0.93966222393302223</c:v>
                </c:pt>
                <c:pt idx="423">
                  <c:v>0.96237890438333562</c:v>
                </c:pt>
                <c:pt idx="424">
                  <c:v>0.99879013092511792</c:v>
                </c:pt>
                <c:pt idx="425">
                  <c:v>1.0179463549497987</c:v>
                </c:pt>
                <c:pt idx="426">
                  <c:v>1.0163267131866167</c:v>
                </c:pt>
                <c:pt idx="427">
                  <c:v>0.99991037418776607</c:v>
                </c:pt>
                <c:pt idx="428">
                  <c:v>0.99277027874127621</c:v>
                </c:pt>
                <c:pt idx="429">
                  <c:v>1.0178380782918148</c:v>
                </c:pt>
                <c:pt idx="430">
                  <c:v>1.0476852295600501</c:v>
                </c:pt>
                <c:pt idx="431">
                  <c:v>0.99429363767265755</c:v>
                </c:pt>
                <c:pt idx="432">
                  <c:v>1.0129318854886478</c:v>
                </c:pt>
                <c:pt idx="433">
                  <c:v>0.99995445851170406</c:v>
                </c:pt>
                <c:pt idx="434">
                  <c:v>1.0292833517089304</c:v>
                </c:pt>
                <c:pt idx="435">
                  <c:v>1.0238330587589237</c:v>
                </c:pt>
                <c:pt idx="436">
                  <c:v>1.0645137035226888</c:v>
                </c:pt>
                <c:pt idx="437">
                  <c:v>1.0285364145658265</c:v>
                </c:pt>
                <c:pt idx="438">
                  <c:v>1.0401067819233458</c:v>
                </c:pt>
                <c:pt idx="439">
                  <c:v>1.023317454063541</c:v>
                </c:pt>
                <c:pt idx="440">
                  <c:v>0.98212615982162121</c:v>
                </c:pt>
                <c:pt idx="441">
                  <c:v>0.94418905329694003</c:v>
                </c:pt>
                <c:pt idx="442">
                  <c:v>0.94111737887334823</c:v>
                </c:pt>
                <c:pt idx="443">
                  <c:v>0.89022496659805728</c:v>
                </c:pt>
                <c:pt idx="444">
                  <c:v>0.87700597860289475</c:v>
                </c:pt>
                <c:pt idx="445">
                  <c:v>0.89799209741149899</c:v>
                </c:pt>
                <c:pt idx="446">
                  <c:v>0.89857211058547792</c:v>
                </c:pt>
                <c:pt idx="447">
                  <c:v>0.86940613566000569</c:v>
                </c:pt>
                <c:pt idx="448">
                  <c:v>0.86118669690098271</c:v>
                </c:pt>
                <c:pt idx="449">
                  <c:v>0.85287331458648785</c:v>
                </c:pt>
                <c:pt idx="450">
                  <c:v>0.83368739423180782</c:v>
                </c:pt>
                <c:pt idx="451">
                  <c:v>0.87210169491525424</c:v>
                </c:pt>
                <c:pt idx="452">
                  <c:v>0.91349708628360171</c:v>
                </c:pt>
                <c:pt idx="453">
                  <c:v>0.86981406735922717</c:v>
                </c:pt>
                <c:pt idx="454">
                  <c:v>0.86411499247868961</c:v>
                </c:pt>
                <c:pt idx="455">
                  <c:v>0.85793080394450949</c:v>
                </c:pt>
                <c:pt idx="456">
                  <c:v>0.86502040389243484</c:v>
                </c:pt>
                <c:pt idx="457">
                  <c:v>0.86210206981298731</c:v>
                </c:pt>
                <c:pt idx="458">
                  <c:v>0.85991370454078486</c:v>
                </c:pt>
                <c:pt idx="459">
                  <c:v>0.89750577192384851</c:v>
                </c:pt>
                <c:pt idx="460">
                  <c:v>0.88344477328364213</c:v>
                </c:pt>
                <c:pt idx="461">
                  <c:v>0.89964713637597427</c:v>
                </c:pt>
                <c:pt idx="462">
                  <c:v>0.87086184392674915</c:v>
                </c:pt>
                <c:pt idx="463">
                  <c:v>0.84302395090264226</c:v>
                </c:pt>
                <c:pt idx="464">
                  <c:v>0.8345290539123138</c:v>
                </c:pt>
                <c:pt idx="465">
                  <c:v>0.81926838102136901</c:v>
                </c:pt>
                <c:pt idx="466">
                  <c:v>0.81295220021349779</c:v>
                </c:pt>
                <c:pt idx="467">
                  <c:v>0.81252133024913731</c:v>
                </c:pt>
                <c:pt idx="468">
                  <c:v>0.81294910179640723</c:v>
                </c:pt>
                <c:pt idx="469">
                  <c:v>0.79909755049419839</c:v>
                </c:pt>
                <c:pt idx="470">
                  <c:v>0.87160648029095167</c:v>
                </c:pt>
                <c:pt idx="471">
                  <c:v>0.86228646517739815</c:v>
                </c:pt>
                <c:pt idx="472">
                  <c:v>0.86774933677493371</c:v>
                </c:pt>
                <c:pt idx="473">
                  <c:v>0.90076703598028673</c:v>
                </c:pt>
                <c:pt idx="474">
                  <c:v>0.87716625404684812</c:v>
                </c:pt>
                <c:pt idx="475">
                  <c:v>0.90567586584317106</c:v>
                </c:pt>
                <c:pt idx="476">
                  <c:v>0.90838402965231058</c:v>
                </c:pt>
                <c:pt idx="477">
                  <c:v>0.87747867077018982</c:v>
                </c:pt>
                <c:pt idx="478">
                  <c:v>0.87928459413038618</c:v>
                </c:pt>
                <c:pt idx="479">
                  <c:v>0.87208433014354081</c:v>
                </c:pt>
                <c:pt idx="480">
                  <c:v>0.89055402414877516</c:v>
                </c:pt>
                <c:pt idx="481">
                  <c:v>0.87908894561162376</c:v>
                </c:pt>
                <c:pt idx="482">
                  <c:v>0.85504885993485347</c:v>
                </c:pt>
                <c:pt idx="483">
                  <c:v>0.86698610066130755</c:v>
                </c:pt>
                <c:pt idx="484">
                  <c:v>0.86334317687286299</c:v>
                </c:pt>
                <c:pt idx="485">
                  <c:v>0.85564172159751839</c:v>
                </c:pt>
                <c:pt idx="486">
                  <c:v>0.91020232794312939</c:v>
                </c:pt>
                <c:pt idx="487">
                  <c:v>0.87153840119243753</c:v>
                </c:pt>
                <c:pt idx="488">
                  <c:v>0.86091147023389136</c:v>
                </c:pt>
                <c:pt idx="489">
                  <c:v>0.8793058568329718</c:v>
                </c:pt>
                <c:pt idx="490">
                  <c:v>0.84550811887904365</c:v>
                </c:pt>
                <c:pt idx="491">
                  <c:v>0.87568271573817325</c:v>
                </c:pt>
                <c:pt idx="492">
                  <c:v>0.87185022026431724</c:v>
                </c:pt>
                <c:pt idx="493">
                  <c:v>0.90192446693169492</c:v>
                </c:pt>
                <c:pt idx="494">
                  <c:v>0.90392498704235968</c:v>
                </c:pt>
                <c:pt idx="495">
                  <c:v>0.89655496545565638</c:v>
                </c:pt>
                <c:pt idx="496">
                  <c:v>0.92816914852997323</c:v>
                </c:pt>
                <c:pt idx="497">
                  <c:v>0.90017001612973557</c:v>
                </c:pt>
                <c:pt idx="498">
                  <c:v>0.82310884661215433</c:v>
                </c:pt>
                <c:pt idx="499">
                  <c:v>0.78458864884079149</c:v>
                </c:pt>
                <c:pt idx="500">
                  <c:v>0.8583227184944735</c:v>
                </c:pt>
                <c:pt idx="501">
                  <c:v>0.84260603128527656</c:v>
                </c:pt>
                <c:pt idx="502">
                  <c:v>0.79026814523606415</c:v>
                </c:pt>
                <c:pt idx="503">
                  <c:v>0.77052077458168822</c:v>
                </c:pt>
                <c:pt idx="504">
                  <c:v>0.77750532620492829</c:v>
                </c:pt>
                <c:pt idx="505">
                  <c:v>0.74148546488972034</c:v>
                </c:pt>
                <c:pt idx="506">
                  <c:v>0.73208418087936156</c:v>
                </c:pt>
                <c:pt idx="507">
                  <c:v>0.7359607387704642</c:v>
                </c:pt>
                <c:pt idx="508">
                  <c:v>0.69445606694560669</c:v>
                </c:pt>
                <c:pt idx="509">
                  <c:v>0.71279139270771064</c:v>
                </c:pt>
                <c:pt idx="510">
                  <c:v>0.71871491180412184</c:v>
                </c:pt>
                <c:pt idx="511">
                  <c:v>0.70544508455677379</c:v>
                </c:pt>
                <c:pt idx="512">
                  <c:v>0.69877376287911763</c:v>
                </c:pt>
                <c:pt idx="513">
                  <c:v>0.6909301819763648</c:v>
                </c:pt>
                <c:pt idx="514">
                  <c:v>0.64403802438520352</c:v>
                </c:pt>
                <c:pt idx="515">
                  <c:v>0.63514474352463179</c:v>
                </c:pt>
                <c:pt idx="516">
                  <c:v>0.60171285604311009</c:v>
                </c:pt>
                <c:pt idx="517">
                  <c:v>0.6270874827639038</c:v>
                </c:pt>
                <c:pt idx="518">
                  <c:v>0.65969840331164986</c:v>
                </c:pt>
                <c:pt idx="519">
                  <c:v>0.65884360311634793</c:v>
                </c:pt>
                <c:pt idx="520">
                  <c:v>0.67321756499887242</c:v>
                </c:pt>
                <c:pt idx="521">
                  <c:v>0.67561997207632474</c:v>
                </c:pt>
                <c:pt idx="522">
                  <c:v>0.71161210829531452</c:v>
                </c:pt>
                <c:pt idx="523">
                  <c:v>0.70269547187479098</c:v>
                </c:pt>
                <c:pt idx="524">
                  <c:v>0.69961741288387957</c:v>
                </c:pt>
                <c:pt idx="525">
                  <c:v>0.65841080512190853</c:v>
                </c:pt>
                <c:pt idx="526">
                  <c:v>0.67164336772421562</c:v>
                </c:pt>
                <c:pt idx="527">
                  <c:v>0.68299349084762828</c:v>
                </c:pt>
                <c:pt idx="528">
                  <c:v>0.6779643231899265</c:v>
                </c:pt>
                <c:pt idx="529">
                  <c:v>0.62122618857051382</c:v>
                </c:pt>
                <c:pt idx="530">
                  <c:v>0.63860001216323048</c:v>
                </c:pt>
                <c:pt idx="531">
                  <c:v>0.61889618688144554</c:v>
                </c:pt>
                <c:pt idx="532">
                  <c:v>0.62379935965848454</c:v>
                </c:pt>
                <c:pt idx="533">
                  <c:v>0.66081517962353087</c:v>
                </c:pt>
                <c:pt idx="534">
                  <c:v>0.65912368275097055</c:v>
                </c:pt>
                <c:pt idx="535">
                  <c:v>0.70406701201366695</c:v>
                </c:pt>
                <c:pt idx="536">
                  <c:v>0.69412218288878758</c:v>
                </c:pt>
                <c:pt idx="537">
                  <c:v>0.71084545485955153</c:v>
                </c:pt>
                <c:pt idx="538">
                  <c:v>0.70411386911994445</c:v>
                </c:pt>
                <c:pt idx="539">
                  <c:v>0.71977835191732387</c:v>
                </c:pt>
                <c:pt idx="540">
                  <c:v>0.7092021519744014</c:v>
                </c:pt>
                <c:pt idx="541">
                  <c:v>0.69952119170065608</c:v>
                </c:pt>
                <c:pt idx="542">
                  <c:v>0.69189040719631956</c:v>
                </c:pt>
                <c:pt idx="543">
                  <c:v>0.67364990689013027</c:v>
                </c:pt>
                <c:pt idx="544">
                  <c:v>0.63277539388777881</c:v>
                </c:pt>
                <c:pt idx="545">
                  <c:v>0.62890216119697062</c:v>
                </c:pt>
                <c:pt idx="546">
                  <c:v>0.65638485822689496</c:v>
                </c:pt>
                <c:pt idx="547">
                  <c:v>0.68453296780149386</c:v>
                </c:pt>
                <c:pt idx="548">
                  <c:v>0.86582816073178703</c:v>
                </c:pt>
                <c:pt idx="549">
                  <c:v>0.86803911797682831</c:v>
                </c:pt>
                <c:pt idx="550">
                  <c:v>0.85701263976665054</c:v>
                </c:pt>
                <c:pt idx="551">
                  <c:v>0.83540455176078154</c:v>
                </c:pt>
                <c:pt idx="552">
                  <c:v>0.88321054912400176</c:v>
                </c:pt>
                <c:pt idx="553">
                  <c:v>0.83952664260866738</c:v>
                </c:pt>
                <c:pt idx="554">
                  <c:v>0.84715185540188964</c:v>
                </c:pt>
                <c:pt idx="555">
                  <c:v>0.85664104719586887</c:v>
                </c:pt>
                <c:pt idx="556">
                  <c:v>0.86886107247720601</c:v>
                </c:pt>
                <c:pt idx="557">
                  <c:v>0.85692686935086282</c:v>
                </c:pt>
                <c:pt idx="558">
                  <c:v>0.82040816326530619</c:v>
                </c:pt>
                <c:pt idx="559">
                  <c:v>0.83795758723950375</c:v>
                </c:pt>
                <c:pt idx="560">
                  <c:v>0.82025731584258332</c:v>
                </c:pt>
                <c:pt idx="561">
                  <c:v>0.7809055521409547</c:v>
                </c:pt>
                <c:pt idx="562">
                  <c:v>0.78884398383418031</c:v>
                </c:pt>
                <c:pt idx="563">
                  <c:v>0.78837567984414314</c:v>
                </c:pt>
                <c:pt idx="564">
                  <c:v>0.78714379838576842</c:v>
                </c:pt>
                <c:pt idx="565">
                  <c:v>0.79246627000754211</c:v>
                </c:pt>
                <c:pt idx="566">
                  <c:v>0.82777647884030858</c:v>
                </c:pt>
                <c:pt idx="567">
                  <c:v>0.80049339851066748</c:v>
                </c:pt>
                <c:pt idx="568">
                  <c:v>0.83770024753631323</c:v>
                </c:pt>
                <c:pt idx="569">
                  <c:v>0.82713478131508478</c:v>
                </c:pt>
                <c:pt idx="570">
                  <c:v>0.77334674377671619</c:v>
                </c:pt>
                <c:pt idx="571">
                  <c:v>0.77727939635296583</c:v>
                </c:pt>
                <c:pt idx="572">
                  <c:v>0.8373006594023289</c:v>
                </c:pt>
                <c:pt idx="573">
                  <c:v>0.84705314009661847</c:v>
                </c:pt>
                <c:pt idx="574">
                  <c:v>0.69589145080178383</c:v>
                </c:pt>
                <c:pt idx="575">
                  <c:v>0.66141381766381768</c:v>
                </c:pt>
                <c:pt idx="576">
                  <c:v>0.68805593873376769</c:v>
                </c:pt>
                <c:pt idx="577">
                  <c:v>0.6967759612750023</c:v>
                </c:pt>
                <c:pt idx="578">
                  <c:v>0.73124098124098125</c:v>
                </c:pt>
                <c:pt idx="579">
                  <c:v>0.6734603651797163</c:v>
                </c:pt>
                <c:pt idx="580">
                  <c:v>0.64275390248602815</c:v>
                </c:pt>
                <c:pt idx="581">
                  <c:v>0.62849650349650343</c:v>
                </c:pt>
                <c:pt idx="582">
                  <c:v>0.65623603039785428</c:v>
                </c:pt>
                <c:pt idx="583">
                  <c:v>0.7077462944534646</c:v>
                </c:pt>
                <c:pt idx="584">
                  <c:v>0.71890560032852524</c:v>
                </c:pt>
                <c:pt idx="585">
                  <c:v>0.73990467710679308</c:v>
                </c:pt>
                <c:pt idx="586">
                  <c:v>0.74995935620224352</c:v>
                </c:pt>
                <c:pt idx="587">
                  <c:v>1.0361473772243648</c:v>
                </c:pt>
                <c:pt idx="588">
                  <c:v>1.0509667024704619</c:v>
                </c:pt>
                <c:pt idx="589">
                  <c:v>0.96562835660580015</c:v>
                </c:pt>
                <c:pt idx="590">
                  <c:v>1.0077582686810944</c:v>
                </c:pt>
                <c:pt idx="591">
                  <c:v>1.0759852074425056</c:v>
                </c:pt>
                <c:pt idx="592">
                  <c:v>1.050699032109387</c:v>
                </c:pt>
                <c:pt idx="593">
                  <c:v>1.0264331556619166</c:v>
                </c:pt>
                <c:pt idx="594">
                  <c:v>1.0750332005312084</c:v>
                </c:pt>
                <c:pt idx="595">
                  <c:v>1.04701846433256</c:v>
                </c:pt>
                <c:pt idx="596">
                  <c:v>1.0064550315525798</c:v>
                </c:pt>
                <c:pt idx="597">
                  <c:v>0.98763384819482614</c:v>
                </c:pt>
                <c:pt idx="598">
                  <c:v>0.93379419133339514</c:v>
                </c:pt>
                <c:pt idx="599">
                  <c:v>0.92533971194462816</c:v>
                </c:pt>
                <c:pt idx="600">
                  <c:v>0.92332747389101444</c:v>
                </c:pt>
                <c:pt idx="601">
                  <c:v>0.87954630671166112</c:v>
                </c:pt>
                <c:pt idx="602">
                  <c:v>0.88705735993246537</c:v>
                </c:pt>
                <c:pt idx="603">
                  <c:v>0.88632221421608093</c:v>
                </c:pt>
                <c:pt idx="604">
                  <c:v>0.84293590337107016</c:v>
                </c:pt>
                <c:pt idx="605">
                  <c:v>0.84091633466135463</c:v>
                </c:pt>
                <c:pt idx="606">
                  <c:v>0.83280992384391928</c:v>
                </c:pt>
                <c:pt idx="607">
                  <c:v>0.82472266244057046</c:v>
                </c:pt>
                <c:pt idx="608">
                  <c:v>0.81051523007128967</c:v>
                </c:pt>
                <c:pt idx="609">
                  <c:v>0.81243744882176328</c:v>
                </c:pt>
                <c:pt idx="610">
                  <c:v>0.89589691420820627</c:v>
                </c:pt>
                <c:pt idx="611">
                  <c:v>0.85943907612538284</c:v>
                </c:pt>
                <c:pt idx="612">
                  <c:v>0.84534357156920648</c:v>
                </c:pt>
                <c:pt idx="613">
                  <c:v>0.7028843461215345</c:v>
                </c:pt>
                <c:pt idx="614">
                  <c:v>0.67986649318323245</c:v>
                </c:pt>
                <c:pt idx="615">
                  <c:v>0.6718310667355254</c:v>
                </c:pt>
                <c:pt idx="616">
                  <c:v>0.6735495455055549</c:v>
                </c:pt>
                <c:pt idx="617">
                  <c:v>0.69724304408588478</c:v>
                </c:pt>
                <c:pt idx="618">
                  <c:v>0.67504671309665365</c:v>
                </c:pt>
                <c:pt idx="619">
                  <c:v>0.65327210103329514</c:v>
                </c:pt>
                <c:pt idx="620">
                  <c:v>0.6698733897274286</c:v>
                </c:pt>
                <c:pt idx="621">
                  <c:v>0.68812158922833677</c:v>
                </c:pt>
                <c:pt idx="622">
                  <c:v>0.67306974014193477</c:v>
                </c:pt>
                <c:pt idx="623">
                  <c:v>0.66335206085616272</c:v>
                </c:pt>
                <c:pt idx="624">
                  <c:v>0.63613466543531194</c:v>
                </c:pt>
                <c:pt idx="625">
                  <c:v>0.61271724598930477</c:v>
                </c:pt>
                <c:pt idx="626">
                  <c:v>0.63917669469869443</c:v>
                </c:pt>
                <c:pt idx="627">
                  <c:v>0.65788137549042236</c:v>
                </c:pt>
                <c:pt idx="628">
                  <c:v>0.66189073379753616</c:v>
                </c:pt>
                <c:pt idx="629">
                  <c:v>0.64219965837919901</c:v>
                </c:pt>
                <c:pt idx="630">
                  <c:v>0.6333808228640504</c:v>
                </c:pt>
                <c:pt idx="631">
                  <c:v>0.65069045911047352</c:v>
                </c:pt>
                <c:pt idx="632">
                  <c:v>0.63251553546929218</c:v>
                </c:pt>
                <c:pt idx="633">
                  <c:v>0.66284114765570334</c:v>
                </c:pt>
                <c:pt idx="634">
                  <c:v>0.69159693165969316</c:v>
                </c:pt>
                <c:pt idx="635">
                  <c:v>0.75585658993685068</c:v>
                </c:pt>
                <c:pt idx="636">
                  <c:v>0.75321431874942191</c:v>
                </c:pt>
                <c:pt idx="637">
                  <c:v>0.78222494101197237</c:v>
                </c:pt>
                <c:pt idx="638">
                  <c:v>0.71843150803247535</c:v>
                </c:pt>
                <c:pt idx="639">
                  <c:v>0.69409951186092322</c:v>
                </c:pt>
                <c:pt idx="640">
                  <c:v>0.67831031681559695</c:v>
                </c:pt>
                <c:pt idx="641">
                  <c:v>0.68096947935368046</c:v>
                </c:pt>
                <c:pt idx="642">
                  <c:v>0.65496515679442513</c:v>
                </c:pt>
                <c:pt idx="643">
                  <c:v>0.62156752862060682</c:v>
                </c:pt>
                <c:pt idx="644">
                  <c:v>0.61153746658618613</c:v>
                </c:pt>
                <c:pt idx="645">
                  <c:v>0.56549600532623168</c:v>
                </c:pt>
                <c:pt idx="646">
                  <c:v>0.55849849301306065</c:v>
                </c:pt>
                <c:pt idx="647">
                  <c:v>0.59842587047651641</c:v>
                </c:pt>
                <c:pt idx="648">
                  <c:v>0.58386153096050708</c:v>
                </c:pt>
                <c:pt idx="649">
                  <c:v>0.5909662157167147</c:v>
                </c:pt>
                <c:pt idx="650">
                  <c:v>0.66465144051350944</c:v>
                </c:pt>
                <c:pt idx="651">
                  <c:v>0.68093270365997638</c:v>
                </c:pt>
                <c:pt idx="652">
                  <c:v>0.70426216324889424</c:v>
                </c:pt>
                <c:pt idx="653">
                  <c:v>0.41740046662150976</c:v>
                </c:pt>
                <c:pt idx="654">
                  <c:v>0.43783086738156646</c:v>
                </c:pt>
                <c:pt idx="655">
                  <c:v>0.43774724879522403</c:v>
                </c:pt>
                <c:pt idx="656">
                  <c:v>0.4172288129022253</c:v>
                </c:pt>
                <c:pt idx="657">
                  <c:v>0.40540138382560825</c:v>
                </c:pt>
                <c:pt idx="658">
                  <c:v>0.41134700903744081</c:v>
                </c:pt>
                <c:pt idx="659">
                  <c:v>0.39693050794640067</c:v>
                </c:pt>
                <c:pt idx="660">
                  <c:v>0.40346047974832872</c:v>
                </c:pt>
                <c:pt idx="661">
                  <c:v>0.40704674220963172</c:v>
                </c:pt>
                <c:pt idx="662">
                  <c:v>0.42150231399074406</c:v>
                </c:pt>
                <c:pt idx="663">
                  <c:v>0.39638622247317901</c:v>
                </c:pt>
                <c:pt idx="664">
                  <c:v>0.45301563663440064</c:v>
                </c:pt>
                <c:pt idx="665">
                  <c:v>0.43712757830404897</c:v>
                </c:pt>
                <c:pt idx="666">
                  <c:v>0.69941980160958261</c:v>
                </c:pt>
                <c:pt idx="667">
                  <c:v>0.71289625360230546</c:v>
                </c:pt>
                <c:pt idx="668">
                  <c:v>0.72857142857142865</c:v>
                </c:pt>
                <c:pt idx="669">
                  <c:v>0.74826172223212706</c:v>
                </c:pt>
                <c:pt idx="670">
                  <c:v>0.74275362318840576</c:v>
                </c:pt>
                <c:pt idx="671">
                  <c:v>0.76719576719576721</c:v>
                </c:pt>
                <c:pt idx="672">
                  <c:v>0.79223392920563518</c:v>
                </c:pt>
                <c:pt idx="673">
                  <c:v>0.7640574546264336</c:v>
                </c:pt>
                <c:pt idx="674">
                  <c:v>0.78588235294117637</c:v>
                </c:pt>
                <c:pt idx="675">
                  <c:v>0.77083751757380992</c:v>
                </c:pt>
                <c:pt idx="676">
                  <c:v>0.75822050290135401</c:v>
                </c:pt>
                <c:pt idx="677">
                  <c:v>0.72294048509456144</c:v>
                </c:pt>
                <c:pt idx="678">
                  <c:v>0.74776662622697709</c:v>
                </c:pt>
                <c:pt idx="679">
                  <c:v>0.80057314054969386</c:v>
                </c:pt>
                <c:pt idx="680">
                  <c:v>0.77217741935483875</c:v>
                </c:pt>
                <c:pt idx="681">
                  <c:v>0.73738933498044057</c:v>
                </c:pt>
                <c:pt idx="682">
                  <c:v>0.72196261682242979</c:v>
                </c:pt>
                <c:pt idx="683">
                  <c:v>0.70657596371882081</c:v>
                </c:pt>
                <c:pt idx="684">
                  <c:v>0.6744088896315481</c:v>
                </c:pt>
                <c:pt idx="685">
                  <c:v>0.65639301391612959</c:v>
                </c:pt>
                <c:pt idx="686">
                  <c:v>0.66390662410215484</c:v>
                </c:pt>
                <c:pt idx="687">
                  <c:v>0.68740454128907447</c:v>
                </c:pt>
                <c:pt idx="688">
                  <c:v>0.66652342071336479</c:v>
                </c:pt>
                <c:pt idx="689">
                  <c:v>0.68606009130480949</c:v>
                </c:pt>
                <c:pt idx="690">
                  <c:v>0.69578920827029744</c:v>
                </c:pt>
                <c:pt idx="691">
                  <c:v>0.70258349086326399</c:v>
                </c:pt>
                <c:pt idx="692">
                  <c:v>0.6861637757160145</c:v>
                </c:pt>
                <c:pt idx="693">
                  <c:v>0.70184300341296924</c:v>
                </c:pt>
                <c:pt idx="694">
                  <c:v>0.73113571980427505</c:v>
                </c:pt>
                <c:pt idx="695">
                  <c:v>0.77452923686818631</c:v>
                </c:pt>
                <c:pt idx="696">
                  <c:v>0.76290076335877854</c:v>
                </c:pt>
                <c:pt idx="697">
                  <c:v>0.72634401736687515</c:v>
                </c:pt>
                <c:pt idx="698">
                  <c:v>0.74862654132584538</c:v>
                </c:pt>
                <c:pt idx="699">
                  <c:v>0.73005334914048603</c:v>
                </c:pt>
                <c:pt idx="700">
                  <c:v>0.75397426192278583</c:v>
                </c:pt>
                <c:pt idx="701">
                  <c:v>0.75833615914999442</c:v>
                </c:pt>
                <c:pt idx="702">
                  <c:v>0.73424814179531162</c:v>
                </c:pt>
                <c:pt idx="703">
                  <c:v>0.70022938548834956</c:v>
                </c:pt>
                <c:pt idx="704">
                  <c:v>0.71924068432153732</c:v>
                </c:pt>
                <c:pt idx="705">
                  <c:v>0.8392857142857143</c:v>
                </c:pt>
                <c:pt idx="706">
                  <c:v>0.8049227013832384</c:v>
                </c:pt>
                <c:pt idx="707">
                  <c:v>0.82564422277639227</c:v>
                </c:pt>
                <c:pt idx="708">
                  <c:v>0.83917935142289879</c:v>
                </c:pt>
                <c:pt idx="709">
                  <c:v>0.83178779383221912</c:v>
                </c:pt>
                <c:pt idx="710">
                  <c:v>0.81079478054567022</c:v>
                </c:pt>
                <c:pt idx="711">
                  <c:v>0.81426269137792107</c:v>
                </c:pt>
                <c:pt idx="712">
                  <c:v>0.79546351084812617</c:v>
                </c:pt>
                <c:pt idx="713">
                  <c:v>0.82392026578073085</c:v>
                </c:pt>
                <c:pt idx="714">
                  <c:v>0.81679909194097622</c:v>
                </c:pt>
                <c:pt idx="715">
                  <c:v>0.81827687160184015</c:v>
                </c:pt>
                <c:pt idx="716">
                  <c:v>0.79592265657839423</c:v>
                </c:pt>
                <c:pt idx="717">
                  <c:v>0.79796149490373725</c:v>
                </c:pt>
                <c:pt idx="718">
                  <c:v>0.78122352143704465</c:v>
                </c:pt>
                <c:pt idx="719">
                  <c:v>0.79075182967398538</c:v>
                </c:pt>
                <c:pt idx="720">
                  <c:v>0.79013605442176882</c:v>
                </c:pt>
                <c:pt idx="721">
                  <c:v>0.77655172413793117</c:v>
                </c:pt>
                <c:pt idx="722">
                  <c:v>0.77122069523039605</c:v>
                </c:pt>
                <c:pt idx="723">
                  <c:v>0.76629859325366823</c:v>
                </c:pt>
                <c:pt idx="724">
                  <c:v>0.79302458547741561</c:v>
                </c:pt>
                <c:pt idx="725">
                  <c:v>0.82929530665928275</c:v>
                </c:pt>
                <c:pt idx="726">
                  <c:v>0.8297297297297298</c:v>
                </c:pt>
                <c:pt idx="727">
                  <c:v>0.84994324631101026</c:v>
                </c:pt>
                <c:pt idx="728">
                  <c:v>0.86252873563218391</c:v>
                </c:pt>
                <c:pt idx="729">
                  <c:v>0.86121078828568121</c:v>
                </c:pt>
                <c:pt idx="730">
                  <c:v>0.84115523465703967</c:v>
                </c:pt>
                <c:pt idx="731">
                  <c:v>0.88345260698115968</c:v>
                </c:pt>
                <c:pt idx="732">
                  <c:v>0.87191450933172798</c:v>
                </c:pt>
                <c:pt idx="733">
                  <c:v>0.89800509974501286</c:v>
                </c:pt>
                <c:pt idx="734">
                  <c:v>0.87516659262549967</c:v>
                </c:pt>
                <c:pt idx="735">
                  <c:v>0.90801142341800689</c:v>
                </c:pt>
                <c:pt idx="736">
                  <c:v>0.87960506926024162</c:v>
                </c:pt>
                <c:pt idx="737">
                  <c:v>0.88860435339308586</c:v>
                </c:pt>
                <c:pt idx="738">
                  <c:v>0.8891989952553726</c:v>
                </c:pt>
                <c:pt idx="739">
                  <c:v>0.9158157207314177</c:v>
                </c:pt>
                <c:pt idx="740">
                  <c:v>0.91642245926620569</c:v>
                </c:pt>
                <c:pt idx="741">
                  <c:v>0.89421783953384137</c:v>
                </c:pt>
                <c:pt idx="742">
                  <c:v>0.8676836524937791</c:v>
                </c:pt>
                <c:pt idx="743">
                  <c:v>0.87681759073176502</c:v>
                </c:pt>
                <c:pt idx="744">
                  <c:v>0.86964526819688237</c:v>
                </c:pt>
                <c:pt idx="745">
                  <c:v>0.85345360187816632</c:v>
                </c:pt>
                <c:pt idx="746">
                  <c:v>0.82020647256698753</c:v>
                </c:pt>
                <c:pt idx="747">
                  <c:v>0.83375742154368104</c:v>
                </c:pt>
                <c:pt idx="748">
                  <c:v>0.81352007057785614</c:v>
                </c:pt>
                <c:pt idx="749">
                  <c:v>0.77030895271937627</c:v>
                </c:pt>
                <c:pt idx="750">
                  <c:v>0.78661985566608139</c:v>
                </c:pt>
                <c:pt idx="751">
                  <c:v>0.78742618964918376</c:v>
                </c:pt>
                <c:pt idx="752">
                  <c:v>0.76138774491451389</c:v>
                </c:pt>
                <c:pt idx="753">
                  <c:v>0.78675512380049761</c:v>
                </c:pt>
                <c:pt idx="754">
                  <c:v>0.74126810271388588</c:v>
                </c:pt>
                <c:pt idx="755">
                  <c:v>0.76565008025682191</c:v>
                </c:pt>
                <c:pt idx="756">
                  <c:v>0.76199756394640694</c:v>
                </c:pt>
                <c:pt idx="757">
                  <c:v>0.82742511679032693</c:v>
                </c:pt>
                <c:pt idx="758">
                  <c:v>0.80395878524945763</c:v>
                </c:pt>
                <c:pt idx="759">
                  <c:v>0.81477457903313411</c:v>
                </c:pt>
                <c:pt idx="760">
                  <c:v>0.83560090702947842</c:v>
                </c:pt>
                <c:pt idx="761">
                  <c:v>0.81430395913154519</c:v>
                </c:pt>
                <c:pt idx="762">
                  <c:v>0.83500000000000008</c:v>
                </c:pt>
                <c:pt idx="763">
                  <c:v>0.82298474945533773</c:v>
                </c:pt>
                <c:pt idx="764">
                  <c:v>0.86935740839086573</c:v>
                </c:pt>
                <c:pt idx="765">
                  <c:v>0.8351264120494889</c:v>
                </c:pt>
                <c:pt idx="766">
                  <c:v>0.77811466372657112</c:v>
                </c:pt>
                <c:pt idx="767">
                  <c:v>0.78976183958390356</c:v>
                </c:pt>
                <c:pt idx="768">
                  <c:v>0.7947891485361267</c:v>
                </c:pt>
                <c:pt idx="769">
                  <c:v>0.79974874371859295</c:v>
                </c:pt>
                <c:pt idx="770">
                  <c:v>0.78134201146753446</c:v>
                </c:pt>
                <c:pt idx="771">
                  <c:v>0.77882547559966908</c:v>
                </c:pt>
                <c:pt idx="772">
                  <c:v>0.76052497017214926</c:v>
                </c:pt>
                <c:pt idx="773">
                  <c:v>0.77972086766436854</c:v>
                </c:pt>
                <c:pt idx="774">
                  <c:v>0.77176757982900013</c:v>
                </c:pt>
                <c:pt idx="775">
                  <c:v>0.76550188420692022</c:v>
                </c:pt>
                <c:pt idx="776">
                  <c:v>0.74072273537514177</c:v>
                </c:pt>
                <c:pt idx="777">
                  <c:v>0.74155653450807635</c:v>
                </c:pt>
                <c:pt idx="778">
                  <c:v>0.76521465639251451</c:v>
                </c:pt>
                <c:pt idx="779">
                  <c:v>0.74779339653481536</c:v>
                </c:pt>
                <c:pt idx="780">
                  <c:v>0.74024622854170286</c:v>
                </c:pt>
                <c:pt idx="781">
                  <c:v>0.78200387392146509</c:v>
                </c:pt>
                <c:pt idx="782">
                  <c:v>0.77216816596291538</c:v>
                </c:pt>
                <c:pt idx="783">
                  <c:v>0.71560872081805904</c:v>
                </c:pt>
                <c:pt idx="784">
                  <c:v>0.76047166490672291</c:v>
                </c:pt>
                <c:pt idx="785">
                  <c:v>0.8039396170839469</c:v>
                </c:pt>
                <c:pt idx="786">
                  <c:v>0.79209472401184056</c:v>
                </c:pt>
                <c:pt idx="787">
                  <c:v>0.78014294592914857</c:v>
                </c:pt>
                <c:pt idx="788">
                  <c:v>0.78016424510423243</c:v>
                </c:pt>
                <c:pt idx="789">
                  <c:v>0.80744583460482156</c:v>
                </c:pt>
                <c:pt idx="790">
                  <c:v>0.79031059592807251</c:v>
                </c:pt>
                <c:pt idx="791">
                  <c:v>0.82979306564341515</c:v>
                </c:pt>
                <c:pt idx="792">
                  <c:v>0.82435392028033294</c:v>
                </c:pt>
                <c:pt idx="793">
                  <c:v>0.82996853696906137</c:v>
                </c:pt>
                <c:pt idx="794">
                  <c:v>0.82971887550200807</c:v>
                </c:pt>
                <c:pt idx="795">
                  <c:v>0.84391427416093812</c:v>
                </c:pt>
                <c:pt idx="796">
                  <c:v>0.88473635522664207</c:v>
                </c:pt>
                <c:pt idx="797">
                  <c:v>0.89766606822262107</c:v>
                </c:pt>
                <c:pt idx="798">
                  <c:v>0.89334356416650684</c:v>
                </c:pt>
                <c:pt idx="799">
                  <c:v>0.85854189336235032</c:v>
                </c:pt>
                <c:pt idx="800">
                  <c:v>0.85664399926484103</c:v>
                </c:pt>
                <c:pt idx="801">
                  <c:v>0.87067427755975735</c:v>
                </c:pt>
                <c:pt idx="802">
                  <c:v>0.81584194308501001</c:v>
                </c:pt>
                <c:pt idx="803">
                  <c:v>0.81767857142857125</c:v>
                </c:pt>
                <c:pt idx="804">
                  <c:v>0.8989052343482723</c:v>
                </c:pt>
                <c:pt idx="805">
                  <c:v>0.84521880064829813</c:v>
                </c:pt>
                <c:pt idx="806">
                  <c:v>0.85389453313981611</c:v>
                </c:pt>
                <c:pt idx="807">
                  <c:v>0.8453504043126685</c:v>
                </c:pt>
                <c:pt idx="808">
                  <c:v>0.86646926113931189</c:v>
                </c:pt>
                <c:pt idx="809">
                  <c:v>0.92105263157894735</c:v>
                </c:pt>
                <c:pt idx="810">
                  <c:v>0.88748913987836675</c:v>
                </c:pt>
                <c:pt idx="811">
                  <c:v>0.85529157667386613</c:v>
                </c:pt>
                <c:pt idx="812">
                  <c:v>0.80949263502454993</c:v>
                </c:pt>
                <c:pt idx="813">
                  <c:v>0.81981981981981977</c:v>
                </c:pt>
                <c:pt idx="814">
                  <c:v>0.81195652173913035</c:v>
                </c:pt>
                <c:pt idx="815">
                  <c:v>0.80650744202146074</c:v>
                </c:pt>
                <c:pt idx="816">
                  <c:v>0.81020205366015241</c:v>
                </c:pt>
                <c:pt idx="817">
                  <c:v>0.87367724867724861</c:v>
                </c:pt>
                <c:pt idx="818">
                  <c:v>0.90119250425894393</c:v>
                </c:pt>
                <c:pt idx="819">
                  <c:v>0.9066011235955056</c:v>
                </c:pt>
                <c:pt idx="820">
                  <c:v>0.86906141367323286</c:v>
                </c:pt>
                <c:pt idx="821">
                  <c:v>0.85663647105159502</c:v>
                </c:pt>
                <c:pt idx="822">
                  <c:v>0.84748010610079572</c:v>
                </c:pt>
                <c:pt idx="823">
                  <c:v>0.84835355285961878</c:v>
                </c:pt>
                <c:pt idx="824">
                  <c:v>0.90650510204081625</c:v>
                </c:pt>
                <c:pt idx="825">
                  <c:v>0.88500369367150944</c:v>
                </c:pt>
                <c:pt idx="826">
                  <c:v>0.86839805219128485</c:v>
                </c:pt>
                <c:pt idx="827">
                  <c:v>0.81651823837989512</c:v>
                </c:pt>
                <c:pt idx="828">
                  <c:v>0.84783338931810548</c:v>
                </c:pt>
                <c:pt idx="829">
                  <c:v>0.86075663466967822</c:v>
                </c:pt>
                <c:pt idx="830">
                  <c:v>0.87537789721195836</c:v>
                </c:pt>
                <c:pt idx="831">
                  <c:v>0.85656565656565653</c:v>
                </c:pt>
                <c:pt idx="832">
                  <c:v>0.81733378561736769</c:v>
                </c:pt>
                <c:pt idx="833">
                  <c:v>0.76370794559770938</c:v>
                </c:pt>
                <c:pt idx="834">
                  <c:v>0.76621535407953489</c:v>
                </c:pt>
                <c:pt idx="835">
                  <c:v>0.72172425032594523</c:v>
                </c:pt>
                <c:pt idx="836">
                  <c:v>0.7363341376154422</c:v>
                </c:pt>
                <c:pt idx="837">
                  <c:v>0.73792992087841114</c:v>
                </c:pt>
                <c:pt idx="838">
                  <c:v>0.72289066586951645</c:v>
                </c:pt>
                <c:pt idx="839">
                  <c:v>0.71894712249824777</c:v>
                </c:pt>
                <c:pt idx="840">
                  <c:v>0.66223623939325671</c:v>
                </c:pt>
                <c:pt idx="841">
                  <c:v>0.66915369857173312</c:v>
                </c:pt>
                <c:pt idx="842">
                  <c:v>0.69232749742533461</c:v>
                </c:pt>
                <c:pt idx="843">
                  <c:v>0.69443036548966608</c:v>
                </c:pt>
                <c:pt idx="844">
                  <c:v>0.65883153596482047</c:v>
                </c:pt>
                <c:pt idx="845">
                  <c:v>0.62430184932356958</c:v>
                </c:pt>
                <c:pt idx="846">
                  <c:v>0.64019536903039076</c:v>
                </c:pt>
                <c:pt idx="847">
                  <c:v>0.65134737246367536</c:v>
                </c:pt>
                <c:pt idx="848">
                  <c:v>0.62424691815738254</c:v>
                </c:pt>
                <c:pt idx="849">
                  <c:v>0.70665829145728642</c:v>
                </c:pt>
                <c:pt idx="850">
                  <c:v>0.72219352617079891</c:v>
                </c:pt>
                <c:pt idx="851">
                  <c:v>0.72502786590071178</c:v>
                </c:pt>
                <c:pt idx="852">
                  <c:v>0.78292848156392136</c:v>
                </c:pt>
                <c:pt idx="853">
                  <c:v>0.73543667123914047</c:v>
                </c:pt>
                <c:pt idx="854">
                  <c:v>0.75366487288921868</c:v>
                </c:pt>
                <c:pt idx="855">
                  <c:v>0.7197327394209353</c:v>
                </c:pt>
                <c:pt idx="856">
                  <c:v>0.72690527413781858</c:v>
                </c:pt>
                <c:pt idx="857">
                  <c:v>0.68498327344814758</c:v>
                </c:pt>
                <c:pt idx="858">
                  <c:v>0.68940345838568773</c:v>
                </c:pt>
                <c:pt idx="859">
                  <c:v>0.67398608111351088</c:v>
                </c:pt>
                <c:pt idx="860">
                  <c:v>0.6891724060065485</c:v>
                </c:pt>
                <c:pt idx="861">
                  <c:v>0.59306644655385887</c:v>
                </c:pt>
                <c:pt idx="862">
                  <c:v>0.56483516483516483</c:v>
                </c:pt>
                <c:pt idx="863">
                  <c:v>0.57457943925233645</c:v>
                </c:pt>
                <c:pt idx="864">
                  <c:v>0.56762578858285884</c:v>
                </c:pt>
                <c:pt idx="865">
                  <c:v>0.56102075895808545</c:v>
                </c:pt>
                <c:pt idx="866">
                  <c:v>0.52646375748685981</c:v>
                </c:pt>
                <c:pt idx="867">
                  <c:v>0.53944626376897886</c:v>
                </c:pt>
                <c:pt idx="868">
                  <c:v>0.51970627903491684</c:v>
                </c:pt>
                <c:pt idx="869">
                  <c:v>0.52966694654352087</c:v>
                </c:pt>
                <c:pt idx="870">
                  <c:v>0.54121238552115136</c:v>
                </c:pt>
                <c:pt idx="871">
                  <c:v>0.61052787224604466</c:v>
                </c:pt>
                <c:pt idx="872">
                  <c:v>0.61049649217485158</c:v>
                </c:pt>
                <c:pt idx="873">
                  <c:v>0.60699113970142005</c:v>
                </c:pt>
                <c:pt idx="874">
                  <c:v>0.66866525228299967</c:v>
                </c:pt>
                <c:pt idx="875">
                  <c:v>0.68402399127589963</c:v>
                </c:pt>
                <c:pt idx="876">
                  <c:v>0.61132647901567505</c:v>
                </c:pt>
                <c:pt idx="877">
                  <c:v>0.61774832156997761</c:v>
                </c:pt>
                <c:pt idx="878">
                  <c:v>0.62608353033884956</c:v>
                </c:pt>
                <c:pt idx="879">
                  <c:v>0.63024754153950491</c:v>
                </c:pt>
                <c:pt idx="880">
                  <c:v>0.64632713703268607</c:v>
                </c:pt>
                <c:pt idx="881">
                  <c:v>0.66655900781603261</c:v>
                </c:pt>
                <c:pt idx="882">
                  <c:v>0.64366515837104077</c:v>
                </c:pt>
                <c:pt idx="883">
                  <c:v>0.67794747194261251</c:v>
                </c:pt>
                <c:pt idx="884">
                  <c:v>0.6675710673984091</c:v>
                </c:pt>
                <c:pt idx="885">
                  <c:v>0.67672363678642011</c:v>
                </c:pt>
                <c:pt idx="886">
                  <c:v>0.65743102249014607</c:v>
                </c:pt>
                <c:pt idx="887">
                  <c:v>0.76231468197034902</c:v>
                </c:pt>
                <c:pt idx="888">
                  <c:v>0.74606103619588349</c:v>
                </c:pt>
                <c:pt idx="889">
                  <c:v>0.78747680252938335</c:v>
                </c:pt>
                <c:pt idx="890">
                  <c:v>0.76096033402922758</c:v>
                </c:pt>
                <c:pt idx="891">
                  <c:v>0.74554950713550106</c:v>
                </c:pt>
                <c:pt idx="892">
                  <c:v>0.7601922182607348</c:v>
                </c:pt>
                <c:pt idx="893">
                  <c:v>0.75087603305785122</c:v>
                </c:pt>
                <c:pt idx="894">
                  <c:v>0.76937500000000003</c:v>
                </c:pt>
                <c:pt idx="895">
                  <c:v>0.72316210396800984</c:v>
                </c:pt>
                <c:pt idx="896">
                  <c:v>0.67671619130246174</c:v>
                </c:pt>
                <c:pt idx="897">
                  <c:v>0.69436954797779538</c:v>
                </c:pt>
                <c:pt idx="898">
                  <c:v>0.65765020676234487</c:v>
                </c:pt>
                <c:pt idx="899">
                  <c:v>0.66304033888514491</c:v>
                </c:pt>
                <c:pt idx="900">
                  <c:v>0.65052469925774248</c:v>
                </c:pt>
                <c:pt idx="901">
                  <c:v>0.69226599204915074</c:v>
                </c:pt>
                <c:pt idx="902">
                  <c:v>0.66965399886557009</c:v>
                </c:pt>
                <c:pt idx="903">
                  <c:v>0.61890081853938561</c:v>
                </c:pt>
                <c:pt idx="904">
                  <c:v>0.66659861167823597</c:v>
                </c:pt>
                <c:pt idx="905">
                  <c:v>0.71226738362591591</c:v>
                </c:pt>
                <c:pt idx="906">
                  <c:v>0.7596568728169304</c:v>
                </c:pt>
                <c:pt idx="907">
                  <c:v>0.76539396394571602</c:v>
                </c:pt>
                <c:pt idx="908">
                  <c:v>0.79171653051667623</c:v>
                </c:pt>
                <c:pt idx="909">
                  <c:v>0.78940383830134742</c:v>
                </c:pt>
                <c:pt idx="910">
                  <c:v>0.7754749568221071</c:v>
                </c:pt>
                <c:pt idx="911">
                  <c:v>0.74287613981762923</c:v>
                </c:pt>
                <c:pt idx="912">
                  <c:v>0.75369351414583419</c:v>
                </c:pt>
                <c:pt idx="913">
                  <c:v>0.82589436382045223</c:v>
                </c:pt>
                <c:pt idx="914">
                  <c:v>0.97000000000000008</c:v>
                </c:pt>
                <c:pt idx="915">
                  <c:v>1.0005501895097202</c:v>
                </c:pt>
                <c:pt idx="916">
                  <c:v>1.0100935334095957</c:v>
                </c:pt>
                <c:pt idx="917">
                  <c:v>0.98892374671873995</c:v>
                </c:pt>
                <c:pt idx="918">
                  <c:v>0.99251740516624387</c:v>
                </c:pt>
                <c:pt idx="919">
                  <c:v>1.0070558937465413</c:v>
                </c:pt>
                <c:pt idx="920">
                  <c:v>1.0507985803016859</c:v>
                </c:pt>
                <c:pt idx="921">
                  <c:v>1.0065441176470586</c:v>
                </c:pt>
                <c:pt idx="922">
                  <c:v>0.99620694886967065</c:v>
                </c:pt>
                <c:pt idx="923">
                  <c:v>0.99238294376820257</c:v>
                </c:pt>
                <c:pt idx="924">
                  <c:v>0.96894144465023513</c:v>
                </c:pt>
                <c:pt idx="925">
                  <c:v>0.99205131780783717</c:v>
                </c:pt>
                <c:pt idx="926">
                  <c:v>1.016972312117943</c:v>
                </c:pt>
                <c:pt idx="927">
                  <c:v>1.0485720241817802</c:v>
                </c:pt>
                <c:pt idx="928">
                  <c:v>1.0555348952522623</c:v>
                </c:pt>
                <c:pt idx="929">
                  <c:v>1.0684853471738716</c:v>
                </c:pt>
                <c:pt idx="930">
                  <c:v>1.0565682700223451</c:v>
                </c:pt>
                <c:pt idx="931">
                  <c:v>1.0612435426650899</c:v>
                </c:pt>
                <c:pt idx="932">
                  <c:v>1.0955280560466181</c:v>
                </c:pt>
                <c:pt idx="933">
                  <c:v>1.0809364548494984</c:v>
                </c:pt>
                <c:pt idx="934">
                  <c:v>1.0804263565891472</c:v>
                </c:pt>
                <c:pt idx="935">
                  <c:v>1.0684992665348556</c:v>
                </c:pt>
                <c:pt idx="936">
                  <c:v>1.024638457418318</c:v>
                </c:pt>
                <c:pt idx="937">
                  <c:v>1.0331067301155676</c:v>
                </c:pt>
                <c:pt idx="938">
                  <c:v>0.99811846689895456</c:v>
                </c:pt>
                <c:pt idx="939">
                  <c:v>1.0278075630852812</c:v>
                </c:pt>
                <c:pt idx="940">
                  <c:v>0.99767018565708054</c:v>
                </c:pt>
                <c:pt idx="941">
                  <c:v>0.96432350718065007</c:v>
                </c:pt>
                <c:pt idx="942">
                  <c:v>0.98966619582187199</c:v>
                </c:pt>
                <c:pt idx="943">
                  <c:v>0.96113653438972746</c:v>
                </c:pt>
                <c:pt idx="944">
                  <c:v>0.97024132321041212</c:v>
                </c:pt>
                <c:pt idx="945">
                  <c:v>1.0052680714857296</c:v>
                </c:pt>
                <c:pt idx="946">
                  <c:v>0.99032665077807369</c:v>
                </c:pt>
                <c:pt idx="947">
                  <c:v>0.94962197769294099</c:v>
                </c:pt>
                <c:pt idx="948">
                  <c:v>0.97270090428254585</c:v>
                </c:pt>
                <c:pt idx="949">
                  <c:v>0.94354446784383617</c:v>
                </c:pt>
                <c:pt idx="950">
                  <c:v>0.93801695088328396</c:v>
                </c:pt>
                <c:pt idx="951">
                  <c:v>0.91207580431908331</c:v>
                </c:pt>
                <c:pt idx="952">
                  <c:v>0.92985368890733633</c:v>
                </c:pt>
                <c:pt idx="953">
                  <c:v>0.9073664242807461</c:v>
                </c:pt>
                <c:pt idx="954">
                  <c:v>0.90868009790999804</c:v>
                </c:pt>
                <c:pt idx="955">
                  <c:v>0.91630444834920932</c:v>
                </c:pt>
                <c:pt idx="956">
                  <c:v>0.89197454335069015</c:v>
                </c:pt>
                <c:pt idx="957">
                  <c:v>0.88419251115029573</c:v>
                </c:pt>
                <c:pt idx="958">
                  <c:v>0.90787535410764875</c:v>
                </c:pt>
                <c:pt idx="959">
                  <c:v>0.93043176293552488</c:v>
                </c:pt>
                <c:pt idx="960">
                  <c:v>0.94360385144429171</c:v>
                </c:pt>
                <c:pt idx="961">
                  <c:v>0.97256079949165264</c:v>
                </c:pt>
                <c:pt idx="962">
                  <c:v>1.0262532668092184</c:v>
                </c:pt>
                <c:pt idx="963">
                  <c:v>1.080384257824605</c:v>
                </c:pt>
                <c:pt idx="964">
                  <c:v>1.0569513324976838</c:v>
                </c:pt>
                <c:pt idx="965">
                  <c:v>1.043220292852866</c:v>
                </c:pt>
                <c:pt idx="966">
                  <c:v>0.92431583082362179</c:v>
                </c:pt>
                <c:pt idx="967">
                  <c:v>0.91935689677172394</c:v>
                </c:pt>
                <c:pt idx="968">
                  <c:v>0.92649020571508822</c:v>
                </c:pt>
                <c:pt idx="969">
                  <c:v>0.98597691894793349</c:v>
                </c:pt>
              </c:numCache>
            </c:numRef>
          </c:val>
          <c:smooth val="0"/>
          <c:extLst>
            <c:ext xmlns:c16="http://schemas.microsoft.com/office/drawing/2014/chart" uri="{C3380CC4-5D6E-409C-BE32-E72D297353CC}">
              <c16:uniqueId val="{00000000-6989-406E-9735-4B03553422DC}"/>
            </c:ext>
          </c:extLst>
        </c:ser>
        <c:dLbls>
          <c:showLegendKey val="0"/>
          <c:showVal val="0"/>
          <c:showCatName val="0"/>
          <c:showSerName val="0"/>
          <c:showPercent val="0"/>
          <c:showBubbleSize val="0"/>
        </c:dLbls>
        <c:smooth val="0"/>
        <c:axId val="448572416"/>
        <c:axId val="448586496"/>
      </c:lineChart>
      <c:dateAx>
        <c:axId val="448572416"/>
        <c:scaling>
          <c:orientation val="minMax"/>
        </c:scaling>
        <c:delete val="0"/>
        <c:axPos val="b"/>
        <c:numFmt formatCode="mmm\-yy" sourceLinked="0"/>
        <c:majorTickMark val="out"/>
        <c:minorTickMark val="none"/>
        <c:tickLblPos val="low"/>
        <c:crossAx val="448586496"/>
        <c:crosses val="autoZero"/>
        <c:auto val="1"/>
        <c:lblOffset val="100"/>
        <c:baseTimeUnit val="days"/>
      </c:dateAx>
      <c:valAx>
        <c:axId val="448586496"/>
        <c:scaling>
          <c:orientation val="minMax"/>
          <c:max val="2"/>
          <c:min val="-0.30000000000000004"/>
        </c:scaling>
        <c:delete val="0"/>
        <c:axPos val="l"/>
        <c:majorGridlines/>
        <c:numFmt formatCode="General" sourceLinked="1"/>
        <c:majorTickMark val="out"/>
        <c:minorTickMark val="none"/>
        <c:tickLblPos val="nextTo"/>
        <c:crossAx val="448572416"/>
        <c:crosses val="autoZero"/>
        <c:crossBetween val="between"/>
      </c:valAx>
    </c:plotArea>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BMA/GGAL</a:t>
            </a:r>
          </a:p>
        </c:rich>
      </c:tx>
      <c:overlay val="0"/>
    </c:title>
    <c:autoTitleDeleted val="0"/>
    <c:plotArea>
      <c:layout/>
      <c:lineChart>
        <c:grouping val="standard"/>
        <c:varyColors val="0"/>
        <c:ser>
          <c:idx val="0"/>
          <c:order val="0"/>
          <c:spPr>
            <a:ln w="12700"/>
          </c:spPr>
          <c:marker>
            <c:symbol val="none"/>
          </c:marker>
          <c:trendline>
            <c:trendlineType val="movingAvg"/>
            <c:period val="5"/>
            <c:dispRSqr val="0"/>
            <c:dispEq val="0"/>
          </c:trendline>
          <c:trendline>
            <c:trendlineType val="movingAvg"/>
            <c:period val="5"/>
            <c:dispRSqr val="0"/>
            <c:dispEq val="0"/>
          </c:trendline>
          <c:cat>
            <c:numRef>
              <c:f>ROE!$A$78:$A$10735</c:f>
              <c:numCache>
                <c:formatCode>m/d/yyyy</c:formatCode>
                <c:ptCount val="10658"/>
                <c:pt idx="0">
                  <c:v>37708</c:v>
                </c:pt>
                <c:pt idx="1">
                  <c:v>37715</c:v>
                </c:pt>
                <c:pt idx="2">
                  <c:v>37722</c:v>
                </c:pt>
                <c:pt idx="3">
                  <c:v>37729</c:v>
                </c:pt>
                <c:pt idx="4">
                  <c:v>37736</c:v>
                </c:pt>
                <c:pt idx="5">
                  <c:v>37743</c:v>
                </c:pt>
                <c:pt idx="6">
                  <c:v>37750</c:v>
                </c:pt>
                <c:pt idx="7">
                  <c:v>37757</c:v>
                </c:pt>
                <c:pt idx="8">
                  <c:v>37764</c:v>
                </c:pt>
                <c:pt idx="9">
                  <c:v>37771</c:v>
                </c:pt>
                <c:pt idx="10">
                  <c:v>37778</c:v>
                </c:pt>
                <c:pt idx="11">
                  <c:v>37785</c:v>
                </c:pt>
                <c:pt idx="12">
                  <c:v>37792</c:v>
                </c:pt>
                <c:pt idx="13">
                  <c:v>37799</c:v>
                </c:pt>
                <c:pt idx="14">
                  <c:v>37806</c:v>
                </c:pt>
                <c:pt idx="15">
                  <c:v>37813</c:v>
                </c:pt>
                <c:pt idx="16">
                  <c:v>37820</c:v>
                </c:pt>
                <c:pt idx="17">
                  <c:v>37827</c:v>
                </c:pt>
                <c:pt idx="18">
                  <c:v>37834</c:v>
                </c:pt>
                <c:pt idx="19">
                  <c:v>37841</c:v>
                </c:pt>
                <c:pt idx="20">
                  <c:v>37848</c:v>
                </c:pt>
                <c:pt idx="21">
                  <c:v>37855</c:v>
                </c:pt>
                <c:pt idx="22">
                  <c:v>37862</c:v>
                </c:pt>
                <c:pt idx="23">
                  <c:v>37869</c:v>
                </c:pt>
                <c:pt idx="24">
                  <c:v>37876</c:v>
                </c:pt>
                <c:pt idx="25">
                  <c:v>37883</c:v>
                </c:pt>
                <c:pt idx="26">
                  <c:v>37890</c:v>
                </c:pt>
                <c:pt idx="27">
                  <c:v>37897</c:v>
                </c:pt>
                <c:pt idx="28">
                  <c:v>37904</c:v>
                </c:pt>
                <c:pt idx="29">
                  <c:v>37911</c:v>
                </c:pt>
                <c:pt idx="30">
                  <c:v>37918</c:v>
                </c:pt>
                <c:pt idx="31">
                  <c:v>37925</c:v>
                </c:pt>
                <c:pt idx="32">
                  <c:v>37932</c:v>
                </c:pt>
                <c:pt idx="33">
                  <c:v>37939</c:v>
                </c:pt>
                <c:pt idx="34">
                  <c:v>37946</c:v>
                </c:pt>
                <c:pt idx="35">
                  <c:v>37953</c:v>
                </c:pt>
                <c:pt idx="36">
                  <c:v>37960</c:v>
                </c:pt>
                <c:pt idx="37">
                  <c:v>37967</c:v>
                </c:pt>
                <c:pt idx="38">
                  <c:v>37974</c:v>
                </c:pt>
                <c:pt idx="39">
                  <c:v>37981</c:v>
                </c:pt>
                <c:pt idx="40">
                  <c:v>37988</c:v>
                </c:pt>
                <c:pt idx="41">
                  <c:v>37995</c:v>
                </c:pt>
                <c:pt idx="42">
                  <c:v>38002</c:v>
                </c:pt>
                <c:pt idx="43">
                  <c:v>38009</c:v>
                </c:pt>
                <c:pt idx="44">
                  <c:v>38016</c:v>
                </c:pt>
                <c:pt idx="45">
                  <c:v>38023</c:v>
                </c:pt>
                <c:pt idx="46">
                  <c:v>38030</c:v>
                </c:pt>
                <c:pt idx="47">
                  <c:v>38037</c:v>
                </c:pt>
                <c:pt idx="48">
                  <c:v>38044</c:v>
                </c:pt>
                <c:pt idx="49">
                  <c:v>38051</c:v>
                </c:pt>
                <c:pt idx="50">
                  <c:v>38058</c:v>
                </c:pt>
                <c:pt idx="51">
                  <c:v>38065</c:v>
                </c:pt>
                <c:pt idx="52">
                  <c:v>38072</c:v>
                </c:pt>
                <c:pt idx="53">
                  <c:v>38079</c:v>
                </c:pt>
                <c:pt idx="54">
                  <c:v>38086</c:v>
                </c:pt>
                <c:pt idx="55">
                  <c:v>38093</c:v>
                </c:pt>
                <c:pt idx="56">
                  <c:v>38100</c:v>
                </c:pt>
                <c:pt idx="57">
                  <c:v>38107</c:v>
                </c:pt>
                <c:pt idx="58">
                  <c:v>38114</c:v>
                </c:pt>
                <c:pt idx="59">
                  <c:v>38121</c:v>
                </c:pt>
                <c:pt idx="60">
                  <c:v>38128</c:v>
                </c:pt>
                <c:pt idx="61">
                  <c:v>38135</c:v>
                </c:pt>
                <c:pt idx="62">
                  <c:v>38142</c:v>
                </c:pt>
                <c:pt idx="63">
                  <c:v>38149</c:v>
                </c:pt>
                <c:pt idx="64">
                  <c:v>38156</c:v>
                </c:pt>
                <c:pt idx="65">
                  <c:v>38163</c:v>
                </c:pt>
                <c:pt idx="66">
                  <c:v>38170</c:v>
                </c:pt>
                <c:pt idx="67">
                  <c:v>38177</c:v>
                </c:pt>
                <c:pt idx="68">
                  <c:v>38184</c:v>
                </c:pt>
                <c:pt idx="69">
                  <c:v>38191</c:v>
                </c:pt>
                <c:pt idx="70">
                  <c:v>38198</c:v>
                </c:pt>
                <c:pt idx="71">
                  <c:v>38205</c:v>
                </c:pt>
                <c:pt idx="72">
                  <c:v>38212</c:v>
                </c:pt>
                <c:pt idx="73">
                  <c:v>38219</c:v>
                </c:pt>
                <c:pt idx="74">
                  <c:v>38226</c:v>
                </c:pt>
                <c:pt idx="75">
                  <c:v>38233</c:v>
                </c:pt>
                <c:pt idx="76">
                  <c:v>38240</c:v>
                </c:pt>
                <c:pt idx="77">
                  <c:v>38247</c:v>
                </c:pt>
                <c:pt idx="78">
                  <c:v>38254</c:v>
                </c:pt>
                <c:pt idx="79">
                  <c:v>38261</c:v>
                </c:pt>
                <c:pt idx="80">
                  <c:v>38268</c:v>
                </c:pt>
                <c:pt idx="81">
                  <c:v>38275</c:v>
                </c:pt>
                <c:pt idx="82">
                  <c:v>38282</c:v>
                </c:pt>
                <c:pt idx="83">
                  <c:v>38289</c:v>
                </c:pt>
                <c:pt idx="84">
                  <c:v>38296</c:v>
                </c:pt>
                <c:pt idx="85">
                  <c:v>38303</c:v>
                </c:pt>
                <c:pt idx="86">
                  <c:v>38310</c:v>
                </c:pt>
                <c:pt idx="87">
                  <c:v>38317</c:v>
                </c:pt>
                <c:pt idx="88">
                  <c:v>38324</c:v>
                </c:pt>
                <c:pt idx="89">
                  <c:v>38331</c:v>
                </c:pt>
                <c:pt idx="90">
                  <c:v>38338</c:v>
                </c:pt>
                <c:pt idx="91">
                  <c:v>38345</c:v>
                </c:pt>
                <c:pt idx="92">
                  <c:v>38352</c:v>
                </c:pt>
                <c:pt idx="93">
                  <c:v>38359</c:v>
                </c:pt>
                <c:pt idx="94">
                  <c:v>38366</c:v>
                </c:pt>
                <c:pt idx="95">
                  <c:v>38373</c:v>
                </c:pt>
                <c:pt idx="96">
                  <c:v>38380</c:v>
                </c:pt>
                <c:pt idx="97">
                  <c:v>38387</c:v>
                </c:pt>
                <c:pt idx="98">
                  <c:v>38394</c:v>
                </c:pt>
                <c:pt idx="99">
                  <c:v>38401</c:v>
                </c:pt>
                <c:pt idx="100">
                  <c:v>38408</c:v>
                </c:pt>
                <c:pt idx="101">
                  <c:v>38415</c:v>
                </c:pt>
                <c:pt idx="102">
                  <c:v>38422</c:v>
                </c:pt>
                <c:pt idx="103">
                  <c:v>38429</c:v>
                </c:pt>
                <c:pt idx="104">
                  <c:v>38436</c:v>
                </c:pt>
                <c:pt idx="105">
                  <c:v>38443</c:v>
                </c:pt>
                <c:pt idx="106">
                  <c:v>38450</c:v>
                </c:pt>
                <c:pt idx="107">
                  <c:v>38457</c:v>
                </c:pt>
                <c:pt idx="108">
                  <c:v>38464</c:v>
                </c:pt>
                <c:pt idx="109">
                  <c:v>38471</c:v>
                </c:pt>
                <c:pt idx="110">
                  <c:v>38478</c:v>
                </c:pt>
                <c:pt idx="111">
                  <c:v>38485</c:v>
                </c:pt>
                <c:pt idx="112">
                  <c:v>38492</c:v>
                </c:pt>
                <c:pt idx="113">
                  <c:v>38499</c:v>
                </c:pt>
                <c:pt idx="114">
                  <c:v>38506</c:v>
                </c:pt>
                <c:pt idx="115">
                  <c:v>38513</c:v>
                </c:pt>
                <c:pt idx="116">
                  <c:v>38520</c:v>
                </c:pt>
                <c:pt idx="117">
                  <c:v>38527</c:v>
                </c:pt>
                <c:pt idx="118">
                  <c:v>38534</c:v>
                </c:pt>
                <c:pt idx="119">
                  <c:v>38541</c:v>
                </c:pt>
                <c:pt idx="120">
                  <c:v>38548</c:v>
                </c:pt>
                <c:pt idx="121">
                  <c:v>38555</c:v>
                </c:pt>
                <c:pt idx="122">
                  <c:v>38562</c:v>
                </c:pt>
                <c:pt idx="123">
                  <c:v>38569</c:v>
                </c:pt>
                <c:pt idx="124">
                  <c:v>38576</c:v>
                </c:pt>
                <c:pt idx="125">
                  <c:v>38583</c:v>
                </c:pt>
                <c:pt idx="126">
                  <c:v>38590</c:v>
                </c:pt>
                <c:pt idx="127">
                  <c:v>38597</c:v>
                </c:pt>
                <c:pt idx="128">
                  <c:v>38604</c:v>
                </c:pt>
                <c:pt idx="129">
                  <c:v>38611</c:v>
                </c:pt>
                <c:pt idx="130">
                  <c:v>38618</c:v>
                </c:pt>
                <c:pt idx="131">
                  <c:v>38625</c:v>
                </c:pt>
                <c:pt idx="132">
                  <c:v>38632</c:v>
                </c:pt>
                <c:pt idx="133">
                  <c:v>38639</c:v>
                </c:pt>
                <c:pt idx="134">
                  <c:v>38646</c:v>
                </c:pt>
                <c:pt idx="135">
                  <c:v>38653</c:v>
                </c:pt>
                <c:pt idx="136">
                  <c:v>38660</c:v>
                </c:pt>
                <c:pt idx="137">
                  <c:v>38667</c:v>
                </c:pt>
                <c:pt idx="138">
                  <c:v>38674</c:v>
                </c:pt>
                <c:pt idx="139">
                  <c:v>38681</c:v>
                </c:pt>
                <c:pt idx="140">
                  <c:v>38688</c:v>
                </c:pt>
                <c:pt idx="141">
                  <c:v>38695</c:v>
                </c:pt>
                <c:pt idx="142">
                  <c:v>38702</c:v>
                </c:pt>
                <c:pt idx="143">
                  <c:v>38709</c:v>
                </c:pt>
                <c:pt idx="144">
                  <c:v>38716</c:v>
                </c:pt>
                <c:pt idx="145">
                  <c:v>38723</c:v>
                </c:pt>
                <c:pt idx="146">
                  <c:v>38730</c:v>
                </c:pt>
                <c:pt idx="147">
                  <c:v>38737</c:v>
                </c:pt>
                <c:pt idx="148">
                  <c:v>38744</c:v>
                </c:pt>
                <c:pt idx="149">
                  <c:v>38751</c:v>
                </c:pt>
                <c:pt idx="150">
                  <c:v>38758</c:v>
                </c:pt>
                <c:pt idx="151">
                  <c:v>38765</c:v>
                </c:pt>
                <c:pt idx="152">
                  <c:v>38772</c:v>
                </c:pt>
                <c:pt idx="153">
                  <c:v>38779</c:v>
                </c:pt>
                <c:pt idx="154">
                  <c:v>38786</c:v>
                </c:pt>
                <c:pt idx="155">
                  <c:v>38793</c:v>
                </c:pt>
                <c:pt idx="156">
                  <c:v>38800</c:v>
                </c:pt>
                <c:pt idx="157">
                  <c:v>38807</c:v>
                </c:pt>
                <c:pt idx="158">
                  <c:v>38814</c:v>
                </c:pt>
                <c:pt idx="159">
                  <c:v>38821</c:v>
                </c:pt>
                <c:pt idx="160">
                  <c:v>38828</c:v>
                </c:pt>
                <c:pt idx="161">
                  <c:v>38835</c:v>
                </c:pt>
                <c:pt idx="162">
                  <c:v>38842</c:v>
                </c:pt>
                <c:pt idx="163">
                  <c:v>38849</c:v>
                </c:pt>
                <c:pt idx="164">
                  <c:v>38856</c:v>
                </c:pt>
                <c:pt idx="165">
                  <c:v>38863</c:v>
                </c:pt>
                <c:pt idx="166">
                  <c:v>38870</c:v>
                </c:pt>
                <c:pt idx="167">
                  <c:v>38877</c:v>
                </c:pt>
                <c:pt idx="168">
                  <c:v>38884</c:v>
                </c:pt>
                <c:pt idx="169">
                  <c:v>38891</c:v>
                </c:pt>
                <c:pt idx="170">
                  <c:v>38898</c:v>
                </c:pt>
                <c:pt idx="171">
                  <c:v>38905</c:v>
                </c:pt>
                <c:pt idx="172">
                  <c:v>38912</c:v>
                </c:pt>
                <c:pt idx="173">
                  <c:v>38919</c:v>
                </c:pt>
                <c:pt idx="174">
                  <c:v>38926</c:v>
                </c:pt>
                <c:pt idx="175">
                  <c:v>38933</c:v>
                </c:pt>
                <c:pt idx="176">
                  <c:v>38940</c:v>
                </c:pt>
                <c:pt idx="177">
                  <c:v>38947</c:v>
                </c:pt>
                <c:pt idx="178">
                  <c:v>38954</c:v>
                </c:pt>
                <c:pt idx="179">
                  <c:v>38961</c:v>
                </c:pt>
                <c:pt idx="180">
                  <c:v>38968</c:v>
                </c:pt>
                <c:pt idx="181">
                  <c:v>38975</c:v>
                </c:pt>
                <c:pt idx="182">
                  <c:v>38982</c:v>
                </c:pt>
                <c:pt idx="183">
                  <c:v>38989</c:v>
                </c:pt>
                <c:pt idx="184">
                  <c:v>38996</c:v>
                </c:pt>
                <c:pt idx="185">
                  <c:v>39003</c:v>
                </c:pt>
                <c:pt idx="186">
                  <c:v>39010</c:v>
                </c:pt>
                <c:pt idx="187">
                  <c:v>39017</c:v>
                </c:pt>
                <c:pt idx="188">
                  <c:v>39024</c:v>
                </c:pt>
                <c:pt idx="189">
                  <c:v>39031</c:v>
                </c:pt>
                <c:pt idx="190">
                  <c:v>39038</c:v>
                </c:pt>
                <c:pt idx="191">
                  <c:v>39045</c:v>
                </c:pt>
                <c:pt idx="192">
                  <c:v>39052</c:v>
                </c:pt>
                <c:pt idx="193">
                  <c:v>39059</c:v>
                </c:pt>
                <c:pt idx="194">
                  <c:v>39066</c:v>
                </c:pt>
                <c:pt idx="195">
                  <c:v>39073</c:v>
                </c:pt>
                <c:pt idx="196">
                  <c:v>39080</c:v>
                </c:pt>
                <c:pt idx="197">
                  <c:v>39087</c:v>
                </c:pt>
                <c:pt idx="198">
                  <c:v>39094</c:v>
                </c:pt>
                <c:pt idx="199">
                  <c:v>39101</c:v>
                </c:pt>
                <c:pt idx="200">
                  <c:v>39108</c:v>
                </c:pt>
                <c:pt idx="201">
                  <c:v>39115</c:v>
                </c:pt>
                <c:pt idx="202">
                  <c:v>39122</c:v>
                </c:pt>
                <c:pt idx="203">
                  <c:v>39129</c:v>
                </c:pt>
                <c:pt idx="204">
                  <c:v>39136</c:v>
                </c:pt>
                <c:pt idx="205">
                  <c:v>39143</c:v>
                </c:pt>
                <c:pt idx="206">
                  <c:v>39150</c:v>
                </c:pt>
                <c:pt idx="207">
                  <c:v>39157</c:v>
                </c:pt>
                <c:pt idx="208">
                  <c:v>39164</c:v>
                </c:pt>
                <c:pt idx="209">
                  <c:v>39171</c:v>
                </c:pt>
                <c:pt idx="210">
                  <c:v>39178</c:v>
                </c:pt>
                <c:pt idx="211">
                  <c:v>39185</c:v>
                </c:pt>
                <c:pt idx="212">
                  <c:v>39192</c:v>
                </c:pt>
                <c:pt idx="213">
                  <c:v>39199</c:v>
                </c:pt>
                <c:pt idx="214">
                  <c:v>39206</c:v>
                </c:pt>
                <c:pt idx="215">
                  <c:v>39213</c:v>
                </c:pt>
                <c:pt idx="216">
                  <c:v>39220</c:v>
                </c:pt>
                <c:pt idx="217">
                  <c:v>39227</c:v>
                </c:pt>
                <c:pt idx="218">
                  <c:v>39234</c:v>
                </c:pt>
                <c:pt idx="219">
                  <c:v>39241</c:v>
                </c:pt>
                <c:pt idx="220">
                  <c:v>39248</c:v>
                </c:pt>
                <c:pt idx="221">
                  <c:v>39255</c:v>
                </c:pt>
                <c:pt idx="222">
                  <c:v>39262</c:v>
                </c:pt>
                <c:pt idx="223">
                  <c:v>39269</c:v>
                </c:pt>
                <c:pt idx="224">
                  <c:v>39276</c:v>
                </c:pt>
                <c:pt idx="225">
                  <c:v>39283</c:v>
                </c:pt>
                <c:pt idx="226">
                  <c:v>39290</c:v>
                </c:pt>
                <c:pt idx="227">
                  <c:v>39297</c:v>
                </c:pt>
                <c:pt idx="228">
                  <c:v>39304</c:v>
                </c:pt>
                <c:pt idx="229">
                  <c:v>39311</c:v>
                </c:pt>
                <c:pt idx="230">
                  <c:v>39318</c:v>
                </c:pt>
                <c:pt idx="231">
                  <c:v>39325</c:v>
                </c:pt>
                <c:pt idx="232">
                  <c:v>39332</c:v>
                </c:pt>
                <c:pt idx="233">
                  <c:v>39339</c:v>
                </c:pt>
                <c:pt idx="234">
                  <c:v>39346</c:v>
                </c:pt>
                <c:pt idx="235">
                  <c:v>39353</c:v>
                </c:pt>
                <c:pt idx="236">
                  <c:v>39360</c:v>
                </c:pt>
                <c:pt idx="237">
                  <c:v>39367</c:v>
                </c:pt>
                <c:pt idx="238">
                  <c:v>39374</c:v>
                </c:pt>
                <c:pt idx="239">
                  <c:v>39381</c:v>
                </c:pt>
                <c:pt idx="240">
                  <c:v>39388</c:v>
                </c:pt>
                <c:pt idx="241">
                  <c:v>39395</c:v>
                </c:pt>
                <c:pt idx="242">
                  <c:v>39402</c:v>
                </c:pt>
                <c:pt idx="243">
                  <c:v>39409</c:v>
                </c:pt>
                <c:pt idx="244">
                  <c:v>39416</c:v>
                </c:pt>
                <c:pt idx="245">
                  <c:v>39423</c:v>
                </c:pt>
                <c:pt idx="246">
                  <c:v>39430</c:v>
                </c:pt>
                <c:pt idx="247">
                  <c:v>39437</c:v>
                </c:pt>
                <c:pt idx="248">
                  <c:v>39444</c:v>
                </c:pt>
                <c:pt idx="249">
                  <c:v>39451</c:v>
                </c:pt>
                <c:pt idx="250">
                  <c:v>39458</c:v>
                </c:pt>
                <c:pt idx="251">
                  <c:v>39465</c:v>
                </c:pt>
                <c:pt idx="252">
                  <c:v>39472</c:v>
                </c:pt>
                <c:pt idx="253">
                  <c:v>39479</c:v>
                </c:pt>
                <c:pt idx="254">
                  <c:v>39486</c:v>
                </c:pt>
                <c:pt idx="255">
                  <c:v>39493</c:v>
                </c:pt>
                <c:pt idx="256">
                  <c:v>39500</c:v>
                </c:pt>
                <c:pt idx="257">
                  <c:v>39507</c:v>
                </c:pt>
                <c:pt idx="258">
                  <c:v>39514</c:v>
                </c:pt>
                <c:pt idx="259">
                  <c:v>39521</c:v>
                </c:pt>
                <c:pt idx="260">
                  <c:v>39528</c:v>
                </c:pt>
                <c:pt idx="261">
                  <c:v>39535</c:v>
                </c:pt>
                <c:pt idx="262">
                  <c:v>39542</c:v>
                </c:pt>
                <c:pt idx="263">
                  <c:v>39549</c:v>
                </c:pt>
                <c:pt idx="264">
                  <c:v>39556</c:v>
                </c:pt>
                <c:pt idx="265">
                  <c:v>39563</c:v>
                </c:pt>
                <c:pt idx="266">
                  <c:v>39570</c:v>
                </c:pt>
                <c:pt idx="267">
                  <c:v>39577</c:v>
                </c:pt>
                <c:pt idx="268">
                  <c:v>39584</c:v>
                </c:pt>
                <c:pt idx="269">
                  <c:v>39591</c:v>
                </c:pt>
                <c:pt idx="270">
                  <c:v>39598</c:v>
                </c:pt>
                <c:pt idx="271">
                  <c:v>39605</c:v>
                </c:pt>
                <c:pt idx="272">
                  <c:v>39612</c:v>
                </c:pt>
                <c:pt idx="273">
                  <c:v>39619</c:v>
                </c:pt>
                <c:pt idx="274">
                  <c:v>39626</c:v>
                </c:pt>
                <c:pt idx="275">
                  <c:v>39633</c:v>
                </c:pt>
                <c:pt idx="276">
                  <c:v>39640</c:v>
                </c:pt>
                <c:pt idx="277">
                  <c:v>39647</c:v>
                </c:pt>
                <c:pt idx="278">
                  <c:v>39654</c:v>
                </c:pt>
                <c:pt idx="279">
                  <c:v>39661</c:v>
                </c:pt>
                <c:pt idx="280">
                  <c:v>39668</c:v>
                </c:pt>
                <c:pt idx="281">
                  <c:v>39675</c:v>
                </c:pt>
                <c:pt idx="282">
                  <c:v>39682</c:v>
                </c:pt>
                <c:pt idx="283">
                  <c:v>39689</c:v>
                </c:pt>
                <c:pt idx="284">
                  <c:v>39696</c:v>
                </c:pt>
                <c:pt idx="285">
                  <c:v>39703</c:v>
                </c:pt>
                <c:pt idx="286">
                  <c:v>39710</c:v>
                </c:pt>
                <c:pt idx="287">
                  <c:v>39717</c:v>
                </c:pt>
                <c:pt idx="288">
                  <c:v>39724</c:v>
                </c:pt>
                <c:pt idx="289">
                  <c:v>39731</c:v>
                </c:pt>
                <c:pt idx="290">
                  <c:v>39738</c:v>
                </c:pt>
                <c:pt idx="291">
                  <c:v>39745</c:v>
                </c:pt>
                <c:pt idx="292">
                  <c:v>39752</c:v>
                </c:pt>
                <c:pt idx="293">
                  <c:v>39759</c:v>
                </c:pt>
                <c:pt idx="294">
                  <c:v>39766</c:v>
                </c:pt>
                <c:pt idx="295">
                  <c:v>39773</c:v>
                </c:pt>
                <c:pt idx="296">
                  <c:v>39780</c:v>
                </c:pt>
                <c:pt idx="297">
                  <c:v>39787</c:v>
                </c:pt>
                <c:pt idx="298">
                  <c:v>39794</c:v>
                </c:pt>
                <c:pt idx="299">
                  <c:v>39801</c:v>
                </c:pt>
                <c:pt idx="300">
                  <c:v>39808</c:v>
                </c:pt>
                <c:pt idx="301">
                  <c:v>39815</c:v>
                </c:pt>
                <c:pt idx="302">
                  <c:v>39822</c:v>
                </c:pt>
                <c:pt idx="303">
                  <c:v>39829</c:v>
                </c:pt>
                <c:pt idx="304">
                  <c:v>39836</c:v>
                </c:pt>
                <c:pt idx="305">
                  <c:v>39843</c:v>
                </c:pt>
                <c:pt idx="306">
                  <c:v>39850</c:v>
                </c:pt>
                <c:pt idx="307">
                  <c:v>39857</c:v>
                </c:pt>
                <c:pt idx="308">
                  <c:v>39864</c:v>
                </c:pt>
                <c:pt idx="309">
                  <c:v>39871</c:v>
                </c:pt>
                <c:pt idx="310">
                  <c:v>39878</c:v>
                </c:pt>
                <c:pt idx="311">
                  <c:v>39885</c:v>
                </c:pt>
                <c:pt idx="312">
                  <c:v>39892</c:v>
                </c:pt>
                <c:pt idx="313">
                  <c:v>39899</c:v>
                </c:pt>
                <c:pt idx="314">
                  <c:v>39906</c:v>
                </c:pt>
                <c:pt idx="315">
                  <c:v>39913</c:v>
                </c:pt>
                <c:pt idx="316">
                  <c:v>39920</c:v>
                </c:pt>
                <c:pt idx="317">
                  <c:v>39927</c:v>
                </c:pt>
                <c:pt idx="318">
                  <c:v>39934</c:v>
                </c:pt>
                <c:pt idx="319">
                  <c:v>39941</c:v>
                </c:pt>
                <c:pt idx="320">
                  <c:v>39948</c:v>
                </c:pt>
                <c:pt idx="321">
                  <c:v>39955</c:v>
                </c:pt>
                <c:pt idx="322">
                  <c:v>39962</c:v>
                </c:pt>
                <c:pt idx="323">
                  <c:v>39969</c:v>
                </c:pt>
                <c:pt idx="324">
                  <c:v>39976</c:v>
                </c:pt>
                <c:pt idx="325">
                  <c:v>39983</c:v>
                </c:pt>
                <c:pt idx="326">
                  <c:v>39990</c:v>
                </c:pt>
                <c:pt idx="327">
                  <c:v>39997</c:v>
                </c:pt>
                <c:pt idx="328">
                  <c:v>40004</c:v>
                </c:pt>
                <c:pt idx="329">
                  <c:v>40011</c:v>
                </c:pt>
                <c:pt idx="330">
                  <c:v>40018</c:v>
                </c:pt>
                <c:pt idx="331">
                  <c:v>40025</c:v>
                </c:pt>
                <c:pt idx="332">
                  <c:v>40032</c:v>
                </c:pt>
                <c:pt idx="333">
                  <c:v>40039</c:v>
                </c:pt>
                <c:pt idx="334">
                  <c:v>40046</c:v>
                </c:pt>
                <c:pt idx="335">
                  <c:v>40053</c:v>
                </c:pt>
                <c:pt idx="336">
                  <c:v>40060</c:v>
                </c:pt>
                <c:pt idx="337">
                  <c:v>40067</c:v>
                </c:pt>
                <c:pt idx="338">
                  <c:v>40074</c:v>
                </c:pt>
                <c:pt idx="339">
                  <c:v>40081</c:v>
                </c:pt>
                <c:pt idx="340">
                  <c:v>40088</c:v>
                </c:pt>
                <c:pt idx="341">
                  <c:v>40095</c:v>
                </c:pt>
                <c:pt idx="342">
                  <c:v>40102</c:v>
                </c:pt>
                <c:pt idx="343">
                  <c:v>40109</c:v>
                </c:pt>
                <c:pt idx="344">
                  <c:v>40116</c:v>
                </c:pt>
                <c:pt idx="345">
                  <c:v>40123</c:v>
                </c:pt>
                <c:pt idx="346">
                  <c:v>40130</c:v>
                </c:pt>
                <c:pt idx="347">
                  <c:v>40137</c:v>
                </c:pt>
                <c:pt idx="348">
                  <c:v>40144</c:v>
                </c:pt>
                <c:pt idx="349">
                  <c:v>40151</c:v>
                </c:pt>
                <c:pt idx="350">
                  <c:v>40158</c:v>
                </c:pt>
                <c:pt idx="351">
                  <c:v>40165</c:v>
                </c:pt>
                <c:pt idx="352">
                  <c:v>40172</c:v>
                </c:pt>
                <c:pt idx="353">
                  <c:v>40179</c:v>
                </c:pt>
                <c:pt idx="354">
                  <c:v>40186</c:v>
                </c:pt>
                <c:pt idx="355">
                  <c:v>40193</c:v>
                </c:pt>
                <c:pt idx="356">
                  <c:v>40200</c:v>
                </c:pt>
                <c:pt idx="357">
                  <c:v>40207</c:v>
                </c:pt>
                <c:pt idx="358">
                  <c:v>40214</c:v>
                </c:pt>
                <c:pt idx="359">
                  <c:v>40221</c:v>
                </c:pt>
                <c:pt idx="360">
                  <c:v>40228</c:v>
                </c:pt>
                <c:pt idx="361">
                  <c:v>40235</c:v>
                </c:pt>
                <c:pt idx="362">
                  <c:v>40242</c:v>
                </c:pt>
                <c:pt idx="363">
                  <c:v>40249</c:v>
                </c:pt>
                <c:pt idx="364">
                  <c:v>40256</c:v>
                </c:pt>
                <c:pt idx="365">
                  <c:v>40263</c:v>
                </c:pt>
                <c:pt idx="366">
                  <c:v>40270</c:v>
                </c:pt>
                <c:pt idx="367">
                  <c:v>40277</c:v>
                </c:pt>
                <c:pt idx="368">
                  <c:v>40284</c:v>
                </c:pt>
                <c:pt idx="369">
                  <c:v>40291</c:v>
                </c:pt>
                <c:pt idx="370">
                  <c:v>40298</c:v>
                </c:pt>
                <c:pt idx="371">
                  <c:v>40305</c:v>
                </c:pt>
                <c:pt idx="372">
                  <c:v>40312</c:v>
                </c:pt>
                <c:pt idx="373">
                  <c:v>40319</c:v>
                </c:pt>
                <c:pt idx="374">
                  <c:v>40326</c:v>
                </c:pt>
                <c:pt idx="375">
                  <c:v>40333</c:v>
                </c:pt>
                <c:pt idx="376">
                  <c:v>40340</c:v>
                </c:pt>
                <c:pt idx="377">
                  <c:v>40347</c:v>
                </c:pt>
                <c:pt idx="378">
                  <c:v>40354</c:v>
                </c:pt>
                <c:pt idx="379">
                  <c:v>40361</c:v>
                </c:pt>
                <c:pt idx="380">
                  <c:v>40368</c:v>
                </c:pt>
                <c:pt idx="381">
                  <c:v>40375</c:v>
                </c:pt>
                <c:pt idx="382">
                  <c:v>40382</c:v>
                </c:pt>
                <c:pt idx="383">
                  <c:v>40389</c:v>
                </c:pt>
                <c:pt idx="384">
                  <c:v>40396</c:v>
                </c:pt>
                <c:pt idx="385">
                  <c:v>40403</c:v>
                </c:pt>
                <c:pt idx="386">
                  <c:v>40410</c:v>
                </c:pt>
                <c:pt idx="387">
                  <c:v>40417</c:v>
                </c:pt>
                <c:pt idx="388">
                  <c:v>40424</c:v>
                </c:pt>
                <c:pt idx="389">
                  <c:v>40431</c:v>
                </c:pt>
                <c:pt idx="390">
                  <c:v>40438</c:v>
                </c:pt>
                <c:pt idx="391">
                  <c:v>40445</c:v>
                </c:pt>
                <c:pt idx="392">
                  <c:v>40452</c:v>
                </c:pt>
                <c:pt idx="393">
                  <c:v>40459</c:v>
                </c:pt>
                <c:pt idx="394">
                  <c:v>40466</c:v>
                </c:pt>
                <c:pt idx="395">
                  <c:v>40473</c:v>
                </c:pt>
                <c:pt idx="396">
                  <c:v>40480</c:v>
                </c:pt>
                <c:pt idx="397">
                  <c:v>40487</c:v>
                </c:pt>
                <c:pt idx="398">
                  <c:v>40494</c:v>
                </c:pt>
                <c:pt idx="399">
                  <c:v>40501</c:v>
                </c:pt>
                <c:pt idx="400">
                  <c:v>40508</c:v>
                </c:pt>
                <c:pt idx="401">
                  <c:v>40515</c:v>
                </c:pt>
                <c:pt idx="402">
                  <c:v>40522</c:v>
                </c:pt>
                <c:pt idx="403">
                  <c:v>40529</c:v>
                </c:pt>
                <c:pt idx="404">
                  <c:v>40536</c:v>
                </c:pt>
                <c:pt idx="405">
                  <c:v>40543</c:v>
                </c:pt>
                <c:pt idx="406">
                  <c:v>40550</c:v>
                </c:pt>
                <c:pt idx="407">
                  <c:v>40557</c:v>
                </c:pt>
                <c:pt idx="408">
                  <c:v>40564</c:v>
                </c:pt>
                <c:pt idx="409">
                  <c:v>40571</c:v>
                </c:pt>
                <c:pt idx="410">
                  <c:v>40578</c:v>
                </c:pt>
                <c:pt idx="411">
                  <c:v>40585</c:v>
                </c:pt>
                <c:pt idx="412">
                  <c:v>40592</c:v>
                </c:pt>
                <c:pt idx="413">
                  <c:v>40599</c:v>
                </c:pt>
                <c:pt idx="414">
                  <c:v>40606</c:v>
                </c:pt>
                <c:pt idx="415">
                  <c:v>40613</c:v>
                </c:pt>
                <c:pt idx="416">
                  <c:v>40620</c:v>
                </c:pt>
                <c:pt idx="417">
                  <c:v>40627</c:v>
                </c:pt>
                <c:pt idx="418">
                  <c:v>40634</c:v>
                </c:pt>
                <c:pt idx="419">
                  <c:v>40641</c:v>
                </c:pt>
                <c:pt idx="420">
                  <c:v>40648</c:v>
                </c:pt>
                <c:pt idx="421">
                  <c:v>40655</c:v>
                </c:pt>
                <c:pt idx="422">
                  <c:v>40662</c:v>
                </c:pt>
                <c:pt idx="423">
                  <c:v>40669</c:v>
                </c:pt>
                <c:pt idx="424">
                  <c:v>40676</c:v>
                </c:pt>
                <c:pt idx="425">
                  <c:v>40683</c:v>
                </c:pt>
                <c:pt idx="426">
                  <c:v>40690</c:v>
                </c:pt>
                <c:pt idx="427">
                  <c:v>40697</c:v>
                </c:pt>
                <c:pt idx="428">
                  <c:v>40704</c:v>
                </c:pt>
                <c:pt idx="429">
                  <c:v>40711</c:v>
                </c:pt>
                <c:pt idx="430">
                  <c:v>40718</c:v>
                </c:pt>
                <c:pt idx="431">
                  <c:v>40725</c:v>
                </c:pt>
                <c:pt idx="432">
                  <c:v>40732</c:v>
                </c:pt>
                <c:pt idx="433">
                  <c:v>40739</c:v>
                </c:pt>
                <c:pt idx="434">
                  <c:v>40746</c:v>
                </c:pt>
                <c:pt idx="435">
                  <c:v>40753</c:v>
                </c:pt>
                <c:pt idx="436">
                  <c:v>40760</c:v>
                </c:pt>
                <c:pt idx="437">
                  <c:v>40767</c:v>
                </c:pt>
                <c:pt idx="438">
                  <c:v>40774</c:v>
                </c:pt>
                <c:pt idx="439">
                  <c:v>40781</c:v>
                </c:pt>
                <c:pt idx="440">
                  <c:v>40788</c:v>
                </c:pt>
                <c:pt idx="441">
                  <c:v>40795</c:v>
                </c:pt>
                <c:pt idx="442">
                  <c:v>40802</c:v>
                </c:pt>
                <c:pt idx="443">
                  <c:v>40809</c:v>
                </c:pt>
                <c:pt idx="444">
                  <c:v>40816</c:v>
                </c:pt>
                <c:pt idx="445">
                  <c:v>40823</c:v>
                </c:pt>
                <c:pt idx="446">
                  <c:v>40830</c:v>
                </c:pt>
                <c:pt idx="447">
                  <c:v>40837</c:v>
                </c:pt>
                <c:pt idx="448">
                  <c:v>40844</c:v>
                </c:pt>
                <c:pt idx="449">
                  <c:v>40851</c:v>
                </c:pt>
                <c:pt idx="450">
                  <c:v>40858</c:v>
                </c:pt>
                <c:pt idx="451">
                  <c:v>40865</c:v>
                </c:pt>
                <c:pt idx="452">
                  <c:v>40872</c:v>
                </c:pt>
                <c:pt idx="453">
                  <c:v>40879</c:v>
                </c:pt>
                <c:pt idx="454">
                  <c:v>40886</c:v>
                </c:pt>
                <c:pt idx="455">
                  <c:v>40893</c:v>
                </c:pt>
                <c:pt idx="456">
                  <c:v>40900</c:v>
                </c:pt>
                <c:pt idx="457">
                  <c:v>40907</c:v>
                </c:pt>
                <c:pt idx="458">
                  <c:v>40914</c:v>
                </c:pt>
                <c:pt idx="459">
                  <c:v>40921</c:v>
                </c:pt>
                <c:pt idx="460">
                  <c:v>40928</c:v>
                </c:pt>
                <c:pt idx="461">
                  <c:v>40935</c:v>
                </c:pt>
                <c:pt idx="462">
                  <c:v>40942</c:v>
                </c:pt>
                <c:pt idx="463">
                  <c:v>40949</c:v>
                </c:pt>
                <c:pt idx="464">
                  <c:v>40956</c:v>
                </c:pt>
                <c:pt idx="465">
                  <c:v>40963</c:v>
                </c:pt>
                <c:pt idx="466">
                  <c:v>40970</c:v>
                </c:pt>
                <c:pt idx="467">
                  <c:v>40977</c:v>
                </c:pt>
                <c:pt idx="468">
                  <c:v>40984</c:v>
                </c:pt>
                <c:pt idx="469">
                  <c:v>40991</c:v>
                </c:pt>
                <c:pt idx="470">
                  <c:v>40998</c:v>
                </c:pt>
                <c:pt idx="471">
                  <c:v>41005</c:v>
                </c:pt>
                <c:pt idx="472">
                  <c:v>41012</c:v>
                </c:pt>
                <c:pt idx="473">
                  <c:v>41019</c:v>
                </c:pt>
                <c:pt idx="474">
                  <c:v>41026</c:v>
                </c:pt>
                <c:pt idx="475">
                  <c:v>41033</c:v>
                </c:pt>
                <c:pt idx="476">
                  <c:v>41040</c:v>
                </c:pt>
                <c:pt idx="477">
                  <c:v>41047</c:v>
                </c:pt>
                <c:pt idx="478">
                  <c:v>41054</c:v>
                </c:pt>
                <c:pt idx="479">
                  <c:v>41061</c:v>
                </c:pt>
                <c:pt idx="480">
                  <c:v>41068</c:v>
                </c:pt>
                <c:pt idx="481">
                  <c:v>41075</c:v>
                </c:pt>
                <c:pt idx="482">
                  <c:v>41082</c:v>
                </c:pt>
                <c:pt idx="483">
                  <c:v>41089</c:v>
                </c:pt>
                <c:pt idx="484">
                  <c:v>41096</c:v>
                </c:pt>
                <c:pt idx="485">
                  <c:v>41103</c:v>
                </c:pt>
                <c:pt idx="486">
                  <c:v>41110</c:v>
                </c:pt>
                <c:pt idx="487">
                  <c:v>41117</c:v>
                </c:pt>
                <c:pt idx="488">
                  <c:v>41124</c:v>
                </c:pt>
                <c:pt idx="489">
                  <c:v>41131</c:v>
                </c:pt>
                <c:pt idx="490">
                  <c:v>41138</c:v>
                </c:pt>
                <c:pt idx="491">
                  <c:v>41145</c:v>
                </c:pt>
                <c:pt idx="492">
                  <c:v>41152</c:v>
                </c:pt>
                <c:pt idx="493">
                  <c:v>41159</c:v>
                </c:pt>
                <c:pt idx="494">
                  <c:v>41166</c:v>
                </c:pt>
                <c:pt idx="495">
                  <c:v>41173</c:v>
                </c:pt>
                <c:pt idx="496">
                  <c:v>41180</c:v>
                </c:pt>
                <c:pt idx="497">
                  <c:v>41187</c:v>
                </c:pt>
                <c:pt idx="498">
                  <c:v>41194</c:v>
                </c:pt>
                <c:pt idx="499">
                  <c:v>41201</c:v>
                </c:pt>
                <c:pt idx="500">
                  <c:v>41208</c:v>
                </c:pt>
                <c:pt idx="501">
                  <c:v>41215</c:v>
                </c:pt>
                <c:pt idx="502">
                  <c:v>41222</c:v>
                </c:pt>
                <c:pt idx="503">
                  <c:v>41229</c:v>
                </c:pt>
                <c:pt idx="504">
                  <c:v>41236</c:v>
                </c:pt>
                <c:pt idx="505">
                  <c:v>41243</c:v>
                </c:pt>
                <c:pt idx="506">
                  <c:v>41250</c:v>
                </c:pt>
                <c:pt idx="507">
                  <c:v>41257</c:v>
                </c:pt>
                <c:pt idx="508">
                  <c:v>41264</c:v>
                </c:pt>
                <c:pt idx="509">
                  <c:v>41271</c:v>
                </c:pt>
                <c:pt idx="510">
                  <c:v>41278</c:v>
                </c:pt>
                <c:pt idx="511">
                  <c:v>41285</c:v>
                </c:pt>
                <c:pt idx="512">
                  <c:v>41292</c:v>
                </c:pt>
                <c:pt idx="513">
                  <c:v>41299</c:v>
                </c:pt>
                <c:pt idx="514">
                  <c:v>41306</c:v>
                </c:pt>
                <c:pt idx="515">
                  <c:v>41313</c:v>
                </c:pt>
                <c:pt idx="516">
                  <c:v>41320</c:v>
                </c:pt>
                <c:pt idx="517">
                  <c:v>41327</c:v>
                </c:pt>
                <c:pt idx="518">
                  <c:v>41334</c:v>
                </c:pt>
                <c:pt idx="519">
                  <c:v>41341</c:v>
                </c:pt>
                <c:pt idx="520">
                  <c:v>41348</c:v>
                </c:pt>
                <c:pt idx="521">
                  <c:v>41355</c:v>
                </c:pt>
                <c:pt idx="522">
                  <c:v>41362</c:v>
                </c:pt>
                <c:pt idx="523">
                  <c:v>41369</c:v>
                </c:pt>
                <c:pt idx="524">
                  <c:v>41376</c:v>
                </c:pt>
                <c:pt idx="525">
                  <c:v>41383</c:v>
                </c:pt>
                <c:pt idx="526">
                  <c:v>41390</c:v>
                </c:pt>
                <c:pt idx="527">
                  <c:v>41397</c:v>
                </c:pt>
                <c:pt idx="528">
                  <c:v>41404</c:v>
                </c:pt>
                <c:pt idx="529">
                  <c:v>41411</c:v>
                </c:pt>
                <c:pt idx="530">
                  <c:v>41418</c:v>
                </c:pt>
                <c:pt idx="531">
                  <c:v>41425</c:v>
                </c:pt>
                <c:pt idx="532">
                  <c:v>41432</c:v>
                </c:pt>
                <c:pt idx="533">
                  <c:v>41439</c:v>
                </c:pt>
                <c:pt idx="534">
                  <c:v>41446</c:v>
                </c:pt>
                <c:pt idx="535">
                  <c:v>41453</c:v>
                </c:pt>
                <c:pt idx="536">
                  <c:v>41460</c:v>
                </c:pt>
                <c:pt idx="537">
                  <c:v>41467</c:v>
                </c:pt>
                <c:pt idx="538">
                  <c:v>41474</c:v>
                </c:pt>
                <c:pt idx="539">
                  <c:v>41481</c:v>
                </c:pt>
                <c:pt idx="540">
                  <c:v>41488</c:v>
                </c:pt>
                <c:pt idx="541">
                  <c:v>41495</c:v>
                </c:pt>
                <c:pt idx="542">
                  <c:v>41502</c:v>
                </c:pt>
                <c:pt idx="543">
                  <c:v>41509</c:v>
                </c:pt>
                <c:pt idx="544">
                  <c:v>41516</c:v>
                </c:pt>
                <c:pt idx="545">
                  <c:v>41523</c:v>
                </c:pt>
                <c:pt idx="546">
                  <c:v>41530</c:v>
                </c:pt>
                <c:pt idx="547">
                  <c:v>41537</c:v>
                </c:pt>
                <c:pt idx="548">
                  <c:v>41544</c:v>
                </c:pt>
                <c:pt idx="549">
                  <c:v>41551</c:v>
                </c:pt>
                <c:pt idx="550">
                  <c:v>41558</c:v>
                </c:pt>
                <c:pt idx="551">
                  <c:v>41565</c:v>
                </c:pt>
                <c:pt idx="552">
                  <c:v>41572</c:v>
                </c:pt>
                <c:pt idx="553">
                  <c:v>41579</c:v>
                </c:pt>
                <c:pt idx="554">
                  <c:v>41586</c:v>
                </c:pt>
                <c:pt idx="555">
                  <c:v>41593</c:v>
                </c:pt>
                <c:pt idx="556">
                  <c:v>41600</c:v>
                </c:pt>
                <c:pt idx="557">
                  <c:v>41607</c:v>
                </c:pt>
                <c:pt idx="558">
                  <c:v>41614</c:v>
                </c:pt>
                <c:pt idx="559">
                  <c:v>41621</c:v>
                </c:pt>
                <c:pt idx="560">
                  <c:v>41628</c:v>
                </c:pt>
                <c:pt idx="561">
                  <c:v>41635</c:v>
                </c:pt>
                <c:pt idx="562">
                  <c:v>41642</c:v>
                </c:pt>
                <c:pt idx="563">
                  <c:v>41649</c:v>
                </c:pt>
                <c:pt idx="564">
                  <c:v>41656</c:v>
                </c:pt>
                <c:pt idx="565">
                  <c:v>41663</c:v>
                </c:pt>
                <c:pt idx="566">
                  <c:v>41670</c:v>
                </c:pt>
                <c:pt idx="567">
                  <c:v>41677</c:v>
                </c:pt>
                <c:pt idx="568">
                  <c:v>41684</c:v>
                </c:pt>
                <c:pt idx="569">
                  <c:v>41691</c:v>
                </c:pt>
                <c:pt idx="570">
                  <c:v>41698</c:v>
                </c:pt>
                <c:pt idx="571">
                  <c:v>41705</c:v>
                </c:pt>
                <c:pt idx="572">
                  <c:v>41712</c:v>
                </c:pt>
                <c:pt idx="573">
                  <c:v>41719</c:v>
                </c:pt>
                <c:pt idx="574">
                  <c:v>41726</c:v>
                </c:pt>
                <c:pt idx="575">
                  <c:v>41733</c:v>
                </c:pt>
                <c:pt idx="576">
                  <c:v>41740</c:v>
                </c:pt>
                <c:pt idx="577">
                  <c:v>41747</c:v>
                </c:pt>
                <c:pt idx="578">
                  <c:v>41754</c:v>
                </c:pt>
                <c:pt idx="579">
                  <c:v>41761</c:v>
                </c:pt>
                <c:pt idx="580">
                  <c:v>41768</c:v>
                </c:pt>
                <c:pt idx="581">
                  <c:v>41775</c:v>
                </c:pt>
                <c:pt idx="582">
                  <c:v>41782</c:v>
                </c:pt>
                <c:pt idx="583">
                  <c:v>41789</c:v>
                </c:pt>
                <c:pt idx="584">
                  <c:v>41796</c:v>
                </c:pt>
                <c:pt idx="585">
                  <c:v>41803</c:v>
                </c:pt>
                <c:pt idx="586">
                  <c:v>41810</c:v>
                </c:pt>
                <c:pt idx="587">
                  <c:v>41817</c:v>
                </c:pt>
                <c:pt idx="588">
                  <c:v>41824</c:v>
                </c:pt>
                <c:pt idx="589">
                  <c:v>41831</c:v>
                </c:pt>
                <c:pt idx="590">
                  <c:v>41838</c:v>
                </c:pt>
                <c:pt idx="591">
                  <c:v>41845</c:v>
                </c:pt>
                <c:pt idx="592">
                  <c:v>41852</c:v>
                </c:pt>
                <c:pt idx="593">
                  <c:v>41859</c:v>
                </c:pt>
                <c:pt idx="594">
                  <c:v>41866</c:v>
                </c:pt>
                <c:pt idx="595">
                  <c:v>41873</c:v>
                </c:pt>
                <c:pt idx="596">
                  <c:v>41880</c:v>
                </c:pt>
                <c:pt idx="597">
                  <c:v>41887</c:v>
                </c:pt>
                <c:pt idx="598">
                  <c:v>41894</c:v>
                </c:pt>
                <c:pt idx="599">
                  <c:v>41901</c:v>
                </c:pt>
                <c:pt idx="600">
                  <c:v>41908</c:v>
                </c:pt>
                <c:pt idx="601">
                  <c:v>41915</c:v>
                </c:pt>
                <c:pt idx="602">
                  <c:v>41922</c:v>
                </c:pt>
                <c:pt idx="603">
                  <c:v>41929</c:v>
                </c:pt>
                <c:pt idx="604">
                  <c:v>41936</c:v>
                </c:pt>
                <c:pt idx="605">
                  <c:v>41943</c:v>
                </c:pt>
                <c:pt idx="606">
                  <c:v>41950</c:v>
                </c:pt>
                <c:pt idx="607">
                  <c:v>41957</c:v>
                </c:pt>
                <c:pt idx="608">
                  <c:v>41964</c:v>
                </c:pt>
                <c:pt idx="609">
                  <c:v>41971</c:v>
                </c:pt>
                <c:pt idx="610">
                  <c:v>41978</c:v>
                </c:pt>
                <c:pt idx="611">
                  <c:v>41985</c:v>
                </c:pt>
                <c:pt idx="612">
                  <c:v>41992</c:v>
                </c:pt>
                <c:pt idx="613">
                  <c:v>41999</c:v>
                </c:pt>
                <c:pt idx="614">
                  <c:v>42006</c:v>
                </c:pt>
                <c:pt idx="615">
                  <c:v>42013</c:v>
                </c:pt>
                <c:pt idx="616">
                  <c:v>42020</c:v>
                </c:pt>
                <c:pt idx="617">
                  <c:v>42027</c:v>
                </c:pt>
                <c:pt idx="618">
                  <c:v>42034</c:v>
                </c:pt>
                <c:pt idx="619">
                  <c:v>42041</c:v>
                </c:pt>
                <c:pt idx="620">
                  <c:v>42048</c:v>
                </c:pt>
                <c:pt idx="621">
                  <c:v>42055</c:v>
                </c:pt>
                <c:pt idx="622">
                  <c:v>42062</c:v>
                </c:pt>
                <c:pt idx="623">
                  <c:v>42069</c:v>
                </c:pt>
                <c:pt idx="624">
                  <c:v>42076</c:v>
                </c:pt>
                <c:pt idx="625">
                  <c:v>42083</c:v>
                </c:pt>
                <c:pt idx="626">
                  <c:v>42090</c:v>
                </c:pt>
                <c:pt idx="627">
                  <c:v>42097</c:v>
                </c:pt>
                <c:pt idx="628">
                  <c:v>42104</c:v>
                </c:pt>
                <c:pt idx="629">
                  <c:v>42111</c:v>
                </c:pt>
                <c:pt idx="630">
                  <c:v>42118</c:v>
                </c:pt>
                <c:pt idx="631">
                  <c:v>42125</c:v>
                </c:pt>
                <c:pt idx="632">
                  <c:v>42132</c:v>
                </c:pt>
                <c:pt idx="633">
                  <c:v>42139</c:v>
                </c:pt>
                <c:pt idx="634">
                  <c:v>42146</c:v>
                </c:pt>
                <c:pt idx="635">
                  <c:v>42153</c:v>
                </c:pt>
                <c:pt idx="636">
                  <c:v>42160</c:v>
                </c:pt>
                <c:pt idx="637">
                  <c:v>42167</c:v>
                </c:pt>
                <c:pt idx="638">
                  <c:v>42174</c:v>
                </c:pt>
                <c:pt idx="639">
                  <c:v>42181</c:v>
                </c:pt>
                <c:pt idx="640">
                  <c:v>42188</c:v>
                </c:pt>
                <c:pt idx="641">
                  <c:v>42195</c:v>
                </c:pt>
                <c:pt idx="642">
                  <c:v>42202</c:v>
                </c:pt>
                <c:pt idx="643">
                  <c:v>42209</c:v>
                </c:pt>
                <c:pt idx="644">
                  <c:v>42216</c:v>
                </c:pt>
                <c:pt idx="645">
                  <c:v>42223</c:v>
                </c:pt>
                <c:pt idx="646">
                  <c:v>42230</c:v>
                </c:pt>
                <c:pt idx="647">
                  <c:v>42237</c:v>
                </c:pt>
                <c:pt idx="648">
                  <c:v>42244</c:v>
                </c:pt>
                <c:pt idx="649">
                  <c:v>42251</c:v>
                </c:pt>
                <c:pt idx="650">
                  <c:v>42258</c:v>
                </c:pt>
                <c:pt idx="651">
                  <c:v>42265</c:v>
                </c:pt>
                <c:pt idx="652">
                  <c:v>42272</c:v>
                </c:pt>
                <c:pt idx="653">
                  <c:v>42279</c:v>
                </c:pt>
                <c:pt idx="654">
                  <c:v>42286</c:v>
                </c:pt>
                <c:pt idx="655">
                  <c:v>42293</c:v>
                </c:pt>
                <c:pt idx="656">
                  <c:v>42300</c:v>
                </c:pt>
                <c:pt idx="657">
                  <c:v>42307</c:v>
                </c:pt>
                <c:pt idx="658">
                  <c:v>42314</c:v>
                </c:pt>
                <c:pt idx="659">
                  <c:v>42321</c:v>
                </c:pt>
                <c:pt idx="660">
                  <c:v>42328</c:v>
                </c:pt>
                <c:pt idx="661">
                  <c:v>42335</c:v>
                </c:pt>
                <c:pt idx="662">
                  <c:v>42342</c:v>
                </c:pt>
                <c:pt idx="663">
                  <c:v>42349</c:v>
                </c:pt>
                <c:pt idx="664">
                  <c:v>42356</c:v>
                </c:pt>
                <c:pt idx="665">
                  <c:v>42363</c:v>
                </c:pt>
                <c:pt idx="666">
                  <c:v>42370</c:v>
                </c:pt>
                <c:pt idx="667">
                  <c:v>42377</c:v>
                </c:pt>
                <c:pt idx="668">
                  <c:v>42384</c:v>
                </c:pt>
                <c:pt idx="669">
                  <c:v>42391</c:v>
                </c:pt>
                <c:pt idx="670">
                  <c:v>42398</c:v>
                </c:pt>
                <c:pt idx="671">
                  <c:v>42405</c:v>
                </c:pt>
                <c:pt idx="672">
                  <c:v>42412</c:v>
                </c:pt>
                <c:pt idx="673">
                  <c:v>42419</c:v>
                </c:pt>
                <c:pt idx="674">
                  <c:v>42426</c:v>
                </c:pt>
                <c:pt idx="675">
                  <c:v>42433</c:v>
                </c:pt>
                <c:pt idx="676">
                  <c:v>42440</c:v>
                </c:pt>
                <c:pt idx="677">
                  <c:v>42447</c:v>
                </c:pt>
                <c:pt idx="678">
                  <c:v>42454</c:v>
                </c:pt>
                <c:pt idx="679">
                  <c:v>42461</c:v>
                </c:pt>
                <c:pt idx="680">
                  <c:v>42468</c:v>
                </c:pt>
                <c:pt idx="681">
                  <c:v>42475</c:v>
                </c:pt>
                <c:pt idx="682">
                  <c:v>42482</c:v>
                </c:pt>
                <c:pt idx="683">
                  <c:v>42489</c:v>
                </c:pt>
                <c:pt idx="684">
                  <c:v>42496</c:v>
                </c:pt>
                <c:pt idx="685">
                  <c:v>42503</c:v>
                </c:pt>
                <c:pt idx="686">
                  <c:v>42510</c:v>
                </c:pt>
                <c:pt idx="687">
                  <c:v>42517</c:v>
                </c:pt>
                <c:pt idx="688">
                  <c:v>42524</c:v>
                </c:pt>
                <c:pt idx="689">
                  <c:v>42531</c:v>
                </c:pt>
                <c:pt idx="690">
                  <c:v>42538</c:v>
                </c:pt>
                <c:pt idx="691">
                  <c:v>42545</c:v>
                </c:pt>
                <c:pt idx="692">
                  <c:v>42552</c:v>
                </c:pt>
                <c:pt idx="693">
                  <c:v>42559</c:v>
                </c:pt>
                <c:pt idx="694">
                  <c:v>42566</c:v>
                </c:pt>
                <c:pt idx="695">
                  <c:v>42573</c:v>
                </c:pt>
                <c:pt idx="696">
                  <c:v>42580</c:v>
                </c:pt>
                <c:pt idx="697">
                  <c:v>42587</c:v>
                </c:pt>
                <c:pt idx="698">
                  <c:v>42594</c:v>
                </c:pt>
                <c:pt idx="699">
                  <c:v>42601</c:v>
                </c:pt>
                <c:pt idx="700">
                  <c:v>42608</c:v>
                </c:pt>
                <c:pt idx="701">
                  <c:v>42615</c:v>
                </c:pt>
                <c:pt idx="702">
                  <c:v>42622</c:v>
                </c:pt>
                <c:pt idx="703">
                  <c:v>42629</c:v>
                </c:pt>
                <c:pt idx="704">
                  <c:v>42636</c:v>
                </c:pt>
                <c:pt idx="705">
                  <c:v>42643</c:v>
                </c:pt>
                <c:pt idx="706">
                  <c:v>42650</c:v>
                </c:pt>
                <c:pt idx="707">
                  <c:v>42657</c:v>
                </c:pt>
                <c:pt idx="708">
                  <c:v>42664</c:v>
                </c:pt>
                <c:pt idx="709">
                  <c:v>42671</c:v>
                </c:pt>
                <c:pt idx="710">
                  <c:v>42678</c:v>
                </c:pt>
                <c:pt idx="711">
                  <c:v>42685</c:v>
                </c:pt>
                <c:pt idx="712">
                  <c:v>42692</c:v>
                </c:pt>
                <c:pt idx="713">
                  <c:v>42699</c:v>
                </c:pt>
                <c:pt idx="714">
                  <c:v>42706</c:v>
                </c:pt>
                <c:pt idx="715">
                  <c:v>42713</c:v>
                </c:pt>
                <c:pt idx="716">
                  <c:v>42720</c:v>
                </c:pt>
                <c:pt idx="717">
                  <c:v>42727</c:v>
                </c:pt>
                <c:pt idx="718">
                  <c:v>42734</c:v>
                </c:pt>
                <c:pt idx="719">
                  <c:v>42741</c:v>
                </c:pt>
                <c:pt idx="720">
                  <c:v>42748</c:v>
                </c:pt>
                <c:pt idx="721">
                  <c:v>42755</c:v>
                </c:pt>
                <c:pt idx="722">
                  <c:v>42762</c:v>
                </c:pt>
                <c:pt idx="723">
                  <c:v>42769</c:v>
                </c:pt>
                <c:pt idx="724">
                  <c:v>42776</c:v>
                </c:pt>
                <c:pt idx="725">
                  <c:v>42783</c:v>
                </c:pt>
                <c:pt idx="726">
                  <c:v>42790</c:v>
                </c:pt>
                <c:pt idx="727">
                  <c:v>42797</c:v>
                </c:pt>
                <c:pt idx="728">
                  <c:v>42804</c:v>
                </c:pt>
                <c:pt idx="729">
                  <c:v>42811</c:v>
                </c:pt>
                <c:pt idx="730">
                  <c:v>42818</c:v>
                </c:pt>
                <c:pt idx="731">
                  <c:v>42825</c:v>
                </c:pt>
                <c:pt idx="732">
                  <c:v>42832</c:v>
                </c:pt>
                <c:pt idx="733">
                  <c:v>42839</c:v>
                </c:pt>
                <c:pt idx="734">
                  <c:v>42846</c:v>
                </c:pt>
                <c:pt idx="735">
                  <c:v>42853</c:v>
                </c:pt>
                <c:pt idx="736">
                  <c:v>42860</c:v>
                </c:pt>
                <c:pt idx="737">
                  <c:v>42867</c:v>
                </c:pt>
                <c:pt idx="738">
                  <c:v>42874</c:v>
                </c:pt>
                <c:pt idx="739">
                  <c:v>42881</c:v>
                </c:pt>
                <c:pt idx="740">
                  <c:v>42888</c:v>
                </c:pt>
                <c:pt idx="741">
                  <c:v>42895</c:v>
                </c:pt>
                <c:pt idx="742">
                  <c:v>42902</c:v>
                </c:pt>
                <c:pt idx="743">
                  <c:v>42909</c:v>
                </c:pt>
                <c:pt idx="744">
                  <c:v>42916</c:v>
                </c:pt>
                <c:pt idx="745">
                  <c:v>42923</c:v>
                </c:pt>
                <c:pt idx="746">
                  <c:v>42930</c:v>
                </c:pt>
                <c:pt idx="747">
                  <c:v>42937</c:v>
                </c:pt>
                <c:pt idx="748">
                  <c:v>42944</c:v>
                </c:pt>
                <c:pt idx="749">
                  <c:v>42951</c:v>
                </c:pt>
                <c:pt idx="750">
                  <c:v>42958</c:v>
                </c:pt>
                <c:pt idx="751">
                  <c:v>42965</c:v>
                </c:pt>
                <c:pt idx="752">
                  <c:v>42972</c:v>
                </c:pt>
                <c:pt idx="753">
                  <c:v>42979</c:v>
                </c:pt>
                <c:pt idx="754">
                  <c:v>42986</c:v>
                </c:pt>
                <c:pt idx="755">
                  <c:v>42993</c:v>
                </c:pt>
                <c:pt idx="756">
                  <c:v>43000</c:v>
                </c:pt>
                <c:pt idx="757">
                  <c:v>43007</c:v>
                </c:pt>
                <c:pt idx="758">
                  <c:v>43014</c:v>
                </c:pt>
                <c:pt idx="759">
                  <c:v>43021</c:v>
                </c:pt>
                <c:pt idx="760">
                  <c:v>43028</c:v>
                </c:pt>
                <c:pt idx="761">
                  <c:v>43035</c:v>
                </c:pt>
                <c:pt idx="762">
                  <c:v>43042</c:v>
                </c:pt>
                <c:pt idx="763">
                  <c:v>43049</c:v>
                </c:pt>
                <c:pt idx="764">
                  <c:v>43056</c:v>
                </c:pt>
                <c:pt idx="765">
                  <c:v>43063</c:v>
                </c:pt>
                <c:pt idx="766">
                  <c:v>43070</c:v>
                </c:pt>
                <c:pt idx="767">
                  <c:v>43077</c:v>
                </c:pt>
                <c:pt idx="768">
                  <c:v>43084</c:v>
                </c:pt>
                <c:pt idx="769">
                  <c:v>43091</c:v>
                </c:pt>
                <c:pt idx="770">
                  <c:v>43098</c:v>
                </c:pt>
                <c:pt idx="771">
                  <c:v>43105</c:v>
                </c:pt>
                <c:pt idx="772">
                  <c:v>43112</c:v>
                </c:pt>
                <c:pt idx="773">
                  <c:v>43119</c:v>
                </c:pt>
                <c:pt idx="774">
                  <c:v>43126</c:v>
                </c:pt>
                <c:pt idx="775">
                  <c:v>43133</c:v>
                </c:pt>
                <c:pt idx="776">
                  <c:v>43140</c:v>
                </c:pt>
                <c:pt idx="777">
                  <c:v>43147</c:v>
                </c:pt>
                <c:pt idx="778">
                  <c:v>43154</c:v>
                </c:pt>
                <c:pt idx="779">
                  <c:v>43161</c:v>
                </c:pt>
                <c:pt idx="780">
                  <c:v>43168</c:v>
                </c:pt>
                <c:pt idx="781">
                  <c:v>43175</c:v>
                </c:pt>
                <c:pt idx="782">
                  <c:v>43182</c:v>
                </c:pt>
                <c:pt idx="783">
                  <c:v>43189</c:v>
                </c:pt>
                <c:pt idx="784">
                  <c:v>43196</c:v>
                </c:pt>
                <c:pt idx="785">
                  <c:v>43203</c:v>
                </c:pt>
                <c:pt idx="786">
                  <c:v>43210</c:v>
                </c:pt>
                <c:pt idx="787">
                  <c:v>43217</c:v>
                </c:pt>
                <c:pt idx="788">
                  <c:v>43224</c:v>
                </c:pt>
                <c:pt idx="789">
                  <c:v>43231</c:v>
                </c:pt>
                <c:pt idx="790">
                  <c:v>43238</c:v>
                </c:pt>
                <c:pt idx="791">
                  <c:v>43245</c:v>
                </c:pt>
                <c:pt idx="792">
                  <c:v>43252</c:v>
                </c:pt>
                <c:pt idx="793">
                  <c:v>43259</c:v>
                </c:pt>
                <c:pt idx="794">
                  <c:v>43266</c:v>
                </c:pt>
                <c:pt idx="795">
                  <c:v>43273</c:v>
                </c:pt>
                <c:pt idx="796">
                  <c:v>43280</c:v>
                </c:pt>
                <c:pt idx="797">
                  <c:v>43287</c:v>
                </c:pt>
                <c:pt idx="798">
                  <c:v>43294</c:v>
                </c:pt>
                <c:pt idx="799">
                  <c:v>43301</c:v>
                </c:pt>
                <c:pt idx="800">
                  <c:v>43308</c:v>
                </c:pt>
                <c:pt idx="801">
                  <c:v>43315</c:v>
                </c:pt>
                <c:pt idx="802">
                  <c:v>43322</c:v>
                </c:pt>
                <c:pt idx="803">
                  <c:v>43329</c:v>
                </c:pt>
                <c:pt idx="804">
                  <c:v>43336</c:v>
                </c:pt>
                <c:pt idx="805">
                  <c:v>43343</c:v>
                </c:pt>
                <c:pt idx="806">
                  <c:v>43350</c:v>
                </c:pt>
                <c:pt idx="807">
                  <c:v>43357</c:v>
                </c:pt>
                <c:pt idx="808">
                  <c:v>43364</c:v>
                </c:pt>
                <c:pt idx="809">
                  <c:v>43371</c:v>
                </c:pt>
                <c:pt idx="810">
                  <c:v>43378</c:v>
                </c:pt>
                <c:pt idx="811">
                  <c:v>43385</c:v>
                </c:pt>
                <c:pt idx="812">
                  <c:v>43392</c:v>
                </c:pt>
                <c:pt idx="813">
                  <c:v>43399</c:v>
                </c:pt>
                <c:pt idx="814">
                  <c:v>43406</c:v>
                </c:pt>
                <c:pt idx="815">
                  <c:v>43413</c:v>
                </c:pt>
                <c:pt idx="816">
                  <c:v>43420</c:v>
                </c:pt>
                <c:pt idx="817">
                  <c:v>43427</c:v>
                </c:pt>
                <c:pt idx="818">
                  <c:v>43434</c:v>
                </c:pt>
                <c:pt idx="819">
                  <c:v>43441</c:v>
                </c:pt>
                <c:pt idx="820">
                  <c:v>43448</c:v>
                </c:pt>
                <c:pt idx="821">
                  <c:v>43455</c:v>
                </c:pt>
                <c:pt idx="822">
                  <c:v>43462</c:v>
                </c:pt>
                <c:pt idx="823">
                  <c:v>43469</c:v>
                </c:pt>
                <c:pt idx="824">
                  <c:v>43476</c:v>
                </c:pt>
                <c:pt idx="825">
                  <c:v>43483</c:v>
                </c:pt>
                <c:pt idx="826">
                  <c:v>43490</c:v>
                </c:pt>
                <c:pt idx="827">
                  <c:v>43497</c:v>
                </c:pt>
                <c:pt idx="828">
                  <c:v>43504</c:v>
                </c:pt>
                <c:pt idx="829">
                  <c:v>43511</c:v>
                </c:pt>
                <c:pt idx="830">
                  <c:v>43518</c:v>
                </c:pt>
                <c:pt idx="831">
                  <c:v>43525</c:v>
                </c:pt>
                <c:pt idx="832">
                  <c:v>43532</c:v>
                </c:pt>
                <c:pt idx="833">
                  <c:v>43539</c:v>
                </c:pt>
                <c:pt idx="834">
                  <c:v>43546</c:v>
                </c:pt>
                <c:pt idx="835">
                  <c:v>43553</c:v>
                </c:pt>
                <c:pt idx="836">
                  <c:v>43560</c:v>
                </c:pt>
                <c:pt idx="837">
                  <c:v>43567</c:v>
                </c:pt>
                <c:pt idx="838">
                  <c:v>43574</c:v>
                </c:pt>
                <c:pt idx="839">
                  <c:v>43581</c:v>
                </c:pt>
                <c:pt idx="840">
                  <c:v>43588</c:v>
                </c:pt>
                <c:pt idx="841">
                  <c:v>43595</c:v>
                </c:pt>
                <c:pt idx="842">
                  <c:v>43602</c:v>
                </c:pt>
                <c:pt idx="843">
                  <c:v>43609</c:v>
                </c:pt>
                <c:pt idx="844">
                  <c:v>43616</c:v>
                </c:pt>
                <c:pt idx="845">
                  <c:v>43623</c:v>
                </c:pt>
                <c:pt idx="846">
                  <c:v>43630</c:v>
                </c:pt>
                <c:pt idx="847">
                  <c:v>43637</c:v>
                </c:pt>
                <c:pt idx="848">
                  <c:v>43644</c:v>
                </c:pt>
                <c:pt idx="849">
                  <c:v>43651</c:v>
                </c:pt>
                <c:pt idx="850">
                  <c:v>43658</c:v>
                </c:pt>
                <c:pt idx="851">
                  <c:v>43665</c:v>
                </c:pt>
                <c:pt idx="852">
                  <c:v>43672</c:v>
                </c:pt>
                <c:pt idx="853">
                  <c:v>43679</c:v>
                </c:pt>
                <c:pt idx="854">
                  <c:v>43686</c:v>
                </c:pt>
                <c:pt idx="855">
                  <c:v>43693</c:v>
                </c:pt>
                <c:pt idx="856">
                  <c:v>43700</c:v>
                </c:pt>
                <c:pt idx="857">
                  <c:v>43707</c:v>
                </c:pt>
                <c:pt idx="858">
                  <c:v>43714</c:v>
                </c:pt>
                <c:pt idx="859">
                  <c:v>43721</c:v>
                </c:pt>
                <c:pt idx="860">
                  <c:v>43728</c:v>
                </c:pt>
                <c:pt idx="861">
                  <c:v>43735</c:v>
                </c:pt>
                <c:pt idx="862">
                  <c:v>43742</c:v>
                </c:pt>
                <c:pt idx="863">
                  <c:v>43749</c:v>
                </c:pt>
                <c:pt idx="864">
                  <c:v>43756</c:v>
                </c:pt>
                <c:pt idx="865">
                  <c:v>43763</c:v>
                </c:pt>
                <c:pt idx="866">
                  <c:v>43770</c:v>
                </c:pt>
                <c:pt idx="867">
                  <c:v>43777</c:v>
                </c:pt>
                <c:pt idx="868">
                  <c:v>43784</c:v>
                </c:pt>
                <c:pt idx="869">
                  <c:v>43791</c:v>
                </c:pt>
                <c:pt idx="870">
                  <c:v>43798</c:v>
                </c:pt>
                <c:pt idx="871">
                  <c:v>43805</c:v>
                </c:pt>
                <c:pt idx="872">
                  <c:v>43812</c:v>
                </c:pt>
                <c:pt idx="873">
                  <c:v>43819</c:v>
                </c:pt>
                <c:pt idx="874">
                  <c:v>43826</c:v>
                </c:pt>
                <c:pt idx="875">
                  <c:v>43833</c:v>
                </c:pt>
                <c:pt idx="876">
                  <c:v>43840</c:v>
                </c:pt>
                <c:pt idx="877">
                  <c:v>43847</c:v>
                </c:pt>
                <c:pt idx="878">
                  <c:v>43854</c:v>
                </c:pt>
                <c:pt idx="879">
                  <c:v>43861</c:v>
                </c:pt>
                <c:pt idx="880">
                  <c:v>43868</c:v>
                </c:pt>
                <c:pt idx="881">
                  <c:v>43875</c:v>
                </c:pt>
                <c:pt idx="882">
                  <c:v>43882</c:v>
                </c:pt>
                <c:pt idx="883">
                  <c:v>43889</c:v>
                </c:pt>
                <c:pt idx="884">
                  <c:v>43896</c:v>
                </c:pt>
                <c:pt idx="885">
                  <c:v>43903</c:v>
                </c:pt>
                <c:pt idx="886">
                  <c:v>43910</c:v>
                </c:pt>
                <c:pt idx="887">
                  <c:v>43917</c:v>
                </c:pt>
                <c:pt idx="888">
                  <c:v>43924</c:v>
                </c:pt>
                <c:pt idx="889">
                  <c:v>43931</c:v>
                </c:pt>
                <c:pt idx="890">
                  <c:v>43938</c:v>
                </c:pt>
                <c:pt idx="891">
                  <c:v>43945</c:v>
                </c:pt>
                <c:pt idx="892">
                  <c:v>43952</c:v>
                </c:pt>
                <c:pt idx="893">
                  <c:v>43959</c:v>
                </c:pt>
                <c:pt idx="894">
                  <c:v>43966</c:v>
                </c:pt>
                <c:pt idx="895">
                  <c:v>43973</c:v>
                </c:pt>
                <c:pt idx="896">
                  <c:v>43980</c:v>
                </c:pt>
                <c:pt idx="897">
                  <c:v>43987</c:v>
                </c:pt>
                <c:pt idx="898">
                  <c:v>43994</c:v>
                </c:pt>
                <c:pt idx="899">
                  <c:v>44001</c:v>
                </c:pt>
                <c:pt idx="900">
                  <c:v>44008</c:v>
                </c:pt>
                <c:pt idx="901">
                  <c:v>44015</c:v>
                </c:pt>
                <c:pt idx="902">
                  <c:v>44022</c:v>
                </c:pt>
                <c:pt idx="903">
                  <c:v>44029</c:v>
                </c:pt>
                <c:pt idx="904">
                  <c:v>44036</c:v>
                </c:pt>
                <c:pt idx="905">
                  <c:v>44043</c:v>
                </c:pt>
                <c:pt idx="906">
                  <c:v>44050</c:v>
                </c:pt>
                <c:pt idx="907">
                  <c:v>44057</c:v>
                </c:pt>
                <c:pt idx="908">
                  <c:v>44064</c:v>
                </c:pt>
                <c:pt idx="909">
                  <c:v>44071</c:v>
                </c:pt>
                <c:pt idx="910">
                  <c:v>44078</c:v>
                </c:pt>
                <c:pt idx="911">
                  <c:v>44085</c:v>
                </c:pt>
                <c:pt idx="912">
                  <c:v>44092</c:v>
                </c:pt>
                <c:pt idx="913">
                  <c:v>44099</c:v>
                </c:pt>
                <c:pt idx="914">
                  <c:v>44106</c:v>
                </c:pt>
                <c:pt idx="915">
                  <c:v>44113</c:v>
                </c:pt>
                <c:pt idx="916">
                  <c:v>44120</c:v>
                </c:pt>
                <c:pt idx="917">
                  <c:v>44127</c:v>
                </c:pt>
                <c:pt idx="918">
                  <c:v>44134</c:v>
                </c:pt>
                <c:pt idx="919">
                  <c:v>44141</c:v>
                </c:pt>
                <c:pt idx="920">
                  <c:v>44148</c:v>
                </c:pt>
                <c:pt idx="921">
                  <c:v>44155</c:v>
                </c:pt>
                <c:pt idx="922">
                  <c:v>44162</c:v>
                </c:pt>
                <c:pt idx="923">
                  <c:v>44169</c:v>
                </c:pt>
                <c:pt idx="924">
                  <c:v>44176</c:v>
                </c:pt>
                <c:pt idx="925">
                  <c:v>44183</c:v>
                </c:pt>
                <c:pt idx="926">
                  <c:v>44190</c:v>
                </c:pt>
                <c:pt idx="927">
                  <c:v>44197</c:v>
                </c:pt>
                <c:pt idx="928">
                  <c:v>44204</c:v>
                </c:pt>
                <c:pt idx="929">
                  <c:v>44211</c:v>
                </c:pt>
                <c:pt idx="930">
                  <c:v>44218</c:v>
                </c:pt>
                <c:pt idx="931">
                  <c:v>44225</c:v>
                </c:pt>
                <c:pt idx="932">
                  <c:v>44232</c:v>
                </c:pt>
                <c:pt idx="933">
                  <c:v>44239</c:v>
                </c:pt>
                <c:pt idx="934">
                  <c:v>44246</c:v>
                </c:pt>
                <c:pt idx="935">
                  <c:v>44253</c:v>
                </c:pt>
                <c:pt idx="936">
                  <c:v>44260</c:v>
                </c:pt>
                <c:pt idx="937">
                  <c:v>44267</c:v>
                </c:pt>
                <c:pt idx="938">
                  <c:v>44274</c:v>
                </c:pt>
                <c:pt idx="939">
                  <c:v>44281</c:v>
                </c:pt>
                <c:pt idx="940">
                  <c:v>44288</c:v>
                </c:pt>
                <c:pt idx="941">
                  <c:v>44295</c:v>
                </c:pt>
                <c:pt idx="942">
                  <c:v>44302</c:v>
                </c:pt>
                <c:pt idx="943">
                  <c:v>44309</c:v>
                </c:pt>
                <c:pt idx="944">
                  <c:v>44316</c:v>
                </c:pt>
                <c:pt idx="945">
                  <c:v>44323</c:v>
                </c:pt>
                <c:pt idx="946">
                  <c:v>44330</c:v>
                </c:pt>
                <c:pt idx="947">
                  <c:v>44337</c:v>
                </c:pt>
                <c:pt idx="948">
                  <c:v>44344</c:v>
                </c:pt>
                <c:pt idx="949">
                  <c:v>44351</c:v>
                </c:pt>
                <c:pt idx="950">
                  <c:v>44358</c:v>
                </c:pt>
                <c:pt idx="951">
                  <c:v>44365</c:v>
                </c:pt>
                <c:pt idx="952">
                  <c:v>44372</c:v>
                </c:pt>
                <c:pt idx="953">
                  <c:v>44379</c:v>
                </c:pt>
                <c:pt idx="954">
                  <c:v>44386</c:v>
                </c:pt>
                <c:pt idx="955">
                  <c:v>44393</c:v>
                </c:pt>
                <c:pt idx="956">
                  <c:v>44400</c:v>
                </c:pt>
                <c:pt idx="957">
                  <c:v>44407</c:v>
                </c:pt>
                <c:pt idx="958">
                  <c:v>44414</c:v>
                </c:pt>
                <c:pt idx="959">
                  <c:v>44421</c:v>
                </c:pt>
                <c:pt idx="960">
                  <c:v>44428</c:v>
                </c:pt>
                <c:pt idx="961">
                  <c:v>44435</c:v>
                </c:pt>
                <c:pt idx="962">
                  <c:v>44442</c:v>
                </c:pt>
                <c:pt idx="963">
                  <c:v>44449</c:v>
                </c:pt>
                <c:pt idx="964">
                  <c:v>44456</c:v>
                </c:pt>
                <c:pt idx="965">
                  <c:v>44463</c:v>
                </c:pt>
                <c:pt idx="966">
                  <c:v>44470</c:v>
                </c:pt>
                <c:pt idx="967">
                  <c:v>44477</c:v>
                </c:pt>
                <c:pt idx="968">
                  <c:v>44484</c:v>
                </c:pt>
                <c:pt idx="969">
                  <c:v>44491</c:v>
                </c:pt>
                <c:pt idx="970">
                  <c:v>44498</c:v>
                </c:pt>
                <c:pt idx="971">
                  <c:v>44505</c:v>
                </c:pt>
                <c:pt idx="972">
                  <c:v>44512</c:v>
                </c:pt>
                <c:pt idx="973">
                  <c:v>44519</c:v>
                </c:pt>
                <c:pt idx="974">
                  <c:v>44526</c:v>
                </c:pt>
                <c:pt idx="975">
                  <c:v>44533</c:v>
                </c:pt>
                <c:pt idx="976">
                  <c:v>44540</c:v>
                </c:pt>
                <c:pt idx="977">
                  <c:v>44547</c:v>
                </c:pt>
                <c:pt idx="978">
                  <c:v>44554</c:v>
                </c:pt>
                <c:pt idx="979">
                  <c:v>44561</c:v>
                </c:pt>
                <c:pt idx="980">
                  <c:v>44568</c:v>
                </c:pt>
                <c:pt idx="981">
                  <c:v>44575</c:v>
                </c:pt>
                <c:pt idx="982">
                  <c:v>44582</c:v>
                </c:pt>
                <c:pt idx="983">
                  <c:v>44589</c:v>
                </c:pt>
                <c:pt idx="984">
                  <c:v>44596</c:v>
                </c:pt>
                <c:pt idx="985">
                  <c:v>44603</c:v>
                </c:pt>
                <c:pt idx="986">
                  <c:v>44610</c:v>
                </c:pt>
                <c:pt idx="987">
                  <c:v>44617</c:v>
                </c:pt>
                <c:pt idx="988">
                  <c:v>44624</c:v>
                </c:pt>
                <c:pt idx="989">
                  <c:v>44631</c:v>
                </c:pt>
                <c:pt idx="990">
                  <c:v>44638</c:v>
                </c:pt>
                <c:pt idx="991">
                  <c:v>44645</c:v>
                </c:pt>
                <c:pt idx="992">
                  <c:v>44652</c:v>
                </c:pt>
                <c:pt idx="993">
                  <c:v>44659</c:v>
                </c:pt>
                <c:pt idx="994">
                  <c:v>44666</c:v>
                </c:pt>
                <c:pt idx="995">
                  <c:v>44673</c:v>
                </c:pt>
                <c:pt idx="996">
                  <c:v>44680</c:v>
                </c:pt>
                <c:pt idx="997">
                  <c:v>44687</c:v>
                </c:pt>
                <c:pt idx="998">
                  <c:v>44694</c:v>
                </c:pt>
                <c:pt idx="999">
                  <c:v>44701</c:v>
                </c:pt>
                <c:pt idx="1000">
                  <c:v>44708</c:v>
                </c:pt>
                <c:pt idx="1001">
                  <c:v>44715</c:v>
                </c:pt>
                <c:pt idx="1002">
                  <c:v>44722</c:v>
                </c:pt>
                <c:pt idx="1003">
                  <c:v>44729</c:v>
                </c:pt>
                <c:pt idx="1004">
                  <c:v>44736</c:v>
                </c:pt>
                <c:pt idx="1005">
                  <c:v>44743</c:v>
                </c:pt>
                <c:pt idx="1006">
                  <c:v>44750</c:v>
                </c:pt>
                <c:pt idx="1007">
                  <c:v>44757</c:v>
                </c:pt>
                <c:pt idx="1008">
                  <c:v>44764</c:v>
                </c:pt>
                <c:pt idx="1009">
                  <c:v>44771</c:v>
                </c:pt>
                <c:pt idx="1010">
                  <c:v>44778</c:v>
                </c:pt>
                <c:pt idx="1011">
                  <c:v>44785</c:v>
                </c:pt>
                <c:pt idx="1012">
                  <c:v>44792</c:v>
                </c:pt>
                <c:pt idx="1013">
                  <c:v>44799</c:v>
                </c:pt>
                <c:pt idx="1014">
                  <c:v>44806</c:v>
                </c:pt>
                <c:pt idx="1015">
                  <c:v>44813</c:v>
                </c:pt>
                <c:pt idx="1016">
                  <c:v>44820</c:v>
                </c:pt>
                <c:pt idx="1017">
                  <c:v>44827</c:v>
                </c:pt>
                <c:pt idx="1018">
                  <c:v>44834</c:v>
                </c:pt>
                <c:pt idx="1019">
                  <c:v>44841</c:v>
                </c:pt>
                <c:pt idx="1020">
                  <c:v>44848</c:v>
                </c:pt>
                <c:pt idx="1021">
                  <c:v>44855</c:v>
                </c:pt>
                <c:pt idx="1022">
                  <c:v>44862</c:v>
                </c:pt>
                <c:pt idx="1023">
                  <c:v>44869</c:v>
                </c:pt>
                <c:pt idx="1024">
                  <c:v>44876</c:v>
                </c:pt>
                <c:pt idx="1025">
                  <c:v>44883</c:v>
                </c:pt>
                <c:pt idx="1026">
                  <c:v>44890</c:v>
                </c:pt>
                <c:pt idx="1027">
                  <c:v>44897</c:v>
                </c:pt>
                <c:pt idx="1028">
                  <c:v>44904</c:v>
                </c:pt>
                <c:pt idx="1029">
                  <c:v>44911</c:v>
                </c:pt>
                <c:pt idx="1030">
                  <c:v>44918</c:v>
                </c:pt>
                <c:pt idx="1031">
                  <c:v>44925</c:v>
                </c:pt>
                <c:pt idx="1032">
                  <c:v>44932</c:v>
                </c:pt>
                <c:pt idx="1033">
                  <c:v>44939</c:v>
                </c:pt>
                <c:pt idx="1034">
                  <c:v>44946</c:v>
                </c:pt>
                <c:pt idx="1035">
                  <c:v>44953</c:v>
                </c:pt>
                <c:pt idx="1036">
                  <c:v>44960</c:v>
                </c:pt>
                <c:pt idx="1037">
                  <c:v>44967</c:v>
                </c:pt>
                <c:pt idx="1038">
                  <c:v>44974</c:v>
                </c:pt>
                <c:pt idx="1039">
                  <c:v>44981</c:v>
                </c:pt>
                <c:pt idx="1040">
                  <c:v>44988</c:v>
                </c:pt>
                <c:pt idx="1041">
                  <c:v>44995</c:v>
                </c:pt>
                <c:pt idx="1042">
                  <c:v>45002</c:v>
                </c:pt>
                <c:pt idx="1043">
                  <c:v>45009</c:v>
                </c:pt>
                <c:pt idx="1044">
                  <c:v>45016</c:v>
                </c:pt>
                <c:pt idx="1045">
                  <c:v>45023</c:v>
                </c:pt>
                <c:pt idx="1046">
                  <c:v>45030</c:v>
                </c:pt>
                <c:pt idx="1047">
                  <c:v>45037</c:v>
                </c:pt>
                <c:pt idx="1048">
                  <c:v>45044</c:v>
                </c:pt>
                <c:pt idx="1049">
                  <c:v>45051</c:v>
                </c:pt>
                <c:pt idx="1050">
                  <c:v>45058</c:v>
                </c:pt>
                <c:pt idx="1051">
                  <c:v>45065</c:v>
                </c:pt>
                <c:pt idx="1052">
                  <c:v>45072</c:v>
                </c:pt>
                <c:pt idx="1053">
                  <c:v>45079</c:v>
                </c:pt>
                <c:pt idx="1054">
                  <c:v>45086</c:v>
                </c:pt>
                <c:pt idx="1055">
                  <c:v>45093</c:v>
                </c:pt>
                <c:pt idx="1056">
                  <c:v>45100</c:v>
                </c:pt>
                <c:pt idx="1057">
                  <c:v>45107</c:v>
                </c:pt>
                <c:pt idx="1058">
                  <c:v>45114</c:v>
                </c:pt>
                <c:pt idx="1059">
                  <c:v>45121</c:v>
                </c:pt>
                <c:pt idx="1060">
                  <c:v>45128</c:v>
                </c:pt>
                <c:pt idx="1061">
                  <c:v>45135</c:v>
                </c:pt>
                <c:pt idx="1062">
                  <c:v>45142</c:v>
                </c:pt>
                <c:pt idx="1063">
                  <c:v>45149</c:v>
                </c:pt>
                <c:pt idx="1064">
                  <c:v>45156</c:v>
                </c:pt>
                <c:pt idx="1065">
                  <c:v>45163</c:v>
                </c:pt>
                <c:pt idx="1066">
                  <c:v>45170</c:v>
                </c:pt>
                <c:pt idx="1067">
                  <c:v>45177</c:v>
                </c:pt>
                <c:pt idx="1068">
                  <c:v>45184</c:v>
                </c:pt>
                <c:pt idx="1069">
                  <c:v>45191</c:v>
                </c:pt>
                <c:pt idx="1070">
                  <c:v>45198</c:v>
                </c:pt>
                <c:pt idx="1071">
                  <c:v>45205</c:v>
                </c:pt>
                <c:pt idx="1072">
                  <c:v>45212</c:v>
                </c:pt>
                <c:pt idx="1073">
                  <c:v>45219</c:v>
                </c:pt>
                <c:pt idx="1074">
                  <c:v>45226</c:v>
                </c:pt>
                <c:pt idx="1075">
                  <c:v>45233</c:v>
                </c:pt>
                <c:pt idx="1076">
                  <c:v>45240</c:v>
                </c:pt>
                <c:pt idx="1077">
                  <c:v>45247</c:v>
                </c:pt>
                <c:pt idx="1078">
                  <c:v>45254</c:v>
                </c:pt>
                <c:pt idx="1079">
                  <c:v>45261</c:v>
                </c:pt>
                <c:pt idx="1080">
                  <c:v>45268</c:v>
                </c:pt>
                <c:pt idx="1081">
                  <c:v>45275</c:v>
                </c:pt>
                <c:pt idx="1082">
                  <c:v>45282</c:v>
                </c:pt>
                <c:pt idx="1083">
                  <c:v>45289</c:v>
                </c:pt>
                <c:pt idx="1084">
                  <c:v>45296</c:v>
                </c:pt>
                <c:pt idx="1085">
                  <c:v>45303</c:v>
                </c:pt>
                <c:pt idx="1086">
                  <c:v>45310</c:v>
                </c:pt>
                <c:pt idx="1087">
                  <c:v>45317</c:v>
                </c:pt>
                <c:pt idx="1088">
                  <c:v>45324</c:v>
                </c:pt>
                <c:pt idx="1089">
                  <c:v>45331</c:v>
                </c:pt>
                <c:pt idx="1090">
                  <c:v>45338</c:v>
                </c:pt>
                <c:pt idx="1091">
                  <c:v>45345</c:v>
                </c:pt>
                <c:pt idx="1092">
                  <c:v>45352</c:v>
                </c:pt>
                <c:pt idx="1093">
                  <c:v>45359</c:v>
                </c:pt>
                <c:pt idx="1094">
                  <c:v>45366</c:v>
                </c:pt>
                <c:pt idx="1095">
                  <c:v>45373</c:v>
                </c:pt>
                <c:pt idx="1096">
                  <c:v>45380</c:v>
                </c:pt>
                <c:pt idx="1097">
                  <c:v>45387</c:v>
                </c:pt>
                <c:pt idx="1098">
                  <c:v>45394</c:v>
                </c:pt>
                <c:pt idx="1099">
                  <c:v>45401</c:v>
                </c:pt>
                <c:pt idx="1100">
                  <c:v>45408</c:v>
                </c:pt>
                <c:pt idx="1101">
                  <c:v>45415</c:v>
                </c:pt>
                <c:pt idx="1102">
                  <c:v>45422</c:v>
                </c:pt>
                <c:pt idx="1103">
                  <c:v>45429</c:v>
                </c:pt>
                <c:pt idx="1104">
                  <c:v>45436</c:v>
                </c:pt>
                <c:pt idx="1105">
                  <c:v>45443</c:v>
                </c:pt>
                <c:pt idx="1106">
                  <c:v>45450</c:v>
                </c:pt>
                <c:pt idx="1107">
                  <c:v>45457</c:v>
                </c:pt>
                <c:pt idx="1108">
                  <c:v>45464</c:v>
                </c:pt>
                <c:pt idx="1109">
                  <c:v>45471</c:v>
                </c:pt>
                <c:pt idx="1110">
                  <c:v>45478</c:v>
                </c:pt>
                <c:pt idx="1111">
                  <c:v>45485</c:v>
                </c:pt>
                <c:pt idx="1112">
                  <c:v>45492</c:v>
                </c:pt>
                <c:pt idx="1113">
                  <c:v>45499</c:v>
                </c:pt>
                <c:pt idx="1114">
                  <c:v>45506</c:v>
                </c:pt>
                <c:pt idx="1115">
                  <c:v>45513</c:v>
                </c:pt>
                <c:pt idx="1116">
                  <c:v>45520</c:v>
                </c:pt>
                <c:pt idx="1117">
                  <c:v>45527</c:v>
                </c:pt>
                <c:pt idx="1118">
                  <c:v>45534</c:v>
                </c:pt>
                <c:pt idx="1119">
                  <c:v>45541</c:v>
                </c:pt>
                <c:pt idx="1120">
                  <c:v>45548</c:v>
                </c:pt>
                <c:pt idx="1121">
                  <c:v>45555</c:v>
                </c:pt>
                <c:pt idx="1122">
                  <c:v>45562</c:v>
                </c:pt>
                <c:pt idx="1123">
                  <c:v>45569</c:v>
                </c:pt>
                <c:pt idx="1124">
                  <c:v>45576</c:v>
                </c:pt>
                <c:pt idx="1125">
                  <c:v>45583</c:v>
                </c:pt>
                <c:pt idx="1126">
                  <c:v>45590</c:v>
                </c:pt>
                <c:pt idx="1127">
                  <c:v>45597</c:v>
                </c:pt>
                <c:pt idx="1128">
                  <c:v>45604</c:v>
                </c:pt>
                <c:pt idx="1129">
                  <c:v>45611</c:v>
                </c:pt>
                <c:pt idx="1130">
                  <c:v>45618</c:v>
                </c:pt>
                <c:pt idx="1131">
                  <c:v>45625</c:v>
                </c:pt>
                <c:pt idx="1132">
                  <c:v>45632</c:v>
                </c:pt>
                <c:pt idx="1133">
                  <c:v>45639</c:v>
                </c:pt>
                <c:pt idx="1134">
                  <c:v>45646</c:v>
                </c:pt>
                <c:pt idx="1135">
                  <c:v>45653</c:v>
                </c:pt>
                <c:pt idx="1136">
                  <c:v>45660</c:v>
                </c:pt>
                <c:pt idx="1137">
                  <c:v>45667</c:v>
                </c:pt>
                <c:pt idx="1138">
                  <c:v>45674</c:v>
                </c:pt>
                <c:pt idx="1139">
                  <c:v>45681</c:v>
                </c:pt>
                <c:pt idx="1140">
                  <c:v>45688</c:v>
                </c:pt>
                <c:pt idx="1141">
                  <c:v>45695</c:v>
                </c:pt>
                <c:pt idx="1142">
                  <c:v>45702</c:v>
                </c:pt>
                <c:pt idx="1143">
                  <c:v>45709</c:v>
                </c:pt>
                <c:pt idx="1144">
                  <c:v>45716</c:v>
                </c:pt>
                <c:pt idx="1145">
                  <c:v>45723</c:v>
                </c:pt>
                <c:pt idx="1146">
                  <c:v>45730</c:v>
                </c:pt>
                <c:pt idx="1147">
                  <c:v>45737</c:v>
                </c:pt>
                <c:pt idx="1148">
                  <c:v>45744</c:v>
                </c:pt>
                <c:pt idx="1149">
                  <c:v>45751</c:v>
                </c:pt>
                <c:pt idx="1150">
                  <c:v>45758</c:v>
                </c:pt>
                <c:pt idx="1151">
                  <c:v>45765</c:v>
                </c:pt>
                <c:pt idx="1152">
                  <c:v>45772</c:v>
                </c:pt>
                <c:pt idx="1153">
                  <c:v>45779</c:v>
                </c:pt>
                <c:pt idx="1154">
                  <c:v>45786</c:v>
                </c:pt>
                <c:pt idx="1155">
                  <c:v>45793</c:v>
                </c:pt>
                <c:pt idx="1156">
                  <c:v>45800</c:v>
                </c:pt>
                <c:pt idx="1157">
                  <c:v>45807</c:v>
                </c:pt>
                <c:pt idx="1158">
                  <c:v>45814</c:v>
                </c:pt>
                <c:pt idx="1159">
                  <c:v>45821</c:v>
                </c:pt>
                <c:pt idx="1160">
                  <c:v>45828</c:v>
                </c:pt>
                <c:pt idx="1161">
                  <c:v>45835</c:v>
                </c:pt>
                <c:pt idx="1162">
                  <c:v>45842</c:v>
                </c:pt>
                <c:pt idx="1163">
                  <c:v>45849</c:v>
                </c:pt>
                <c:pt idx="1164">
                  <c:v>45856</c:v>
                </c:pt>
                <c:pt idx="1165">
                  <c:v>45863</c:v>
                </c:pt>
                <c:pt idx="1166">
                  <c:v>45870</c:v>
                </c:pt>
                <c:pt idx="1167">
                  <c:v>45877</c:v>
                </c:pt>
                <c:pt idx="1168">
                  <c:v>45884</c:v>
                </c:pt>
                <c:pt idx="1169">
                  <c:v>45891</c:v>
                </c:pt>
                <c:pt idx="1170">
                  <c:v>45898</c:v>
                </c:pt>
                <c:pt idx="1171">
                  <c:v>45905</c:v>
                </c:pt>
                <c:pt idx="1172">
                  <c:v>45912</c:v>
                </c:pt>
                <c:pt idx="1173">
                  <c:v>45919</c:v>
                </c:pt>
                <c:pt idx="1174">
                  <c:v>45926</c:v>
                </c:pt>
                <c:pt idx="1175">
                  <c:v>45933</c:v>
                </c:pt>
                <c:pt idx="1176">
                  <c:v>45940</c:v>
                </c:pt>
                <c:pt idx="1177">
                  <c:v>45947</c:v>
                </c:pt>
                <c:pt idx="1178">
                  <c:v>45954</c:v>
                </c:pt>
                <c:pt idx="1179">
                  <c:v>45961</c:v>
                </c:pt>
                <c:pt idx="1180">
                  <c:v>45968</c:v>
                </c:pt>
                <c:pt idx="1181">
                  <c:v>45975</c:v>
                </c:pt>
                <c:pt idx="1182">
                  <c:v>45982</c:v>
                </c:pt>
                <c:pt idx="1183">
                  <c:v>45989</c:v>
                </c:pt>
                <c:pt idx="1184">
                  <c:v>45996</c:v>
                </c:pt>
                <c:pt idx="1185">
                  <c:v>46003</c:v>
                </c:pt>
                <c:pt idx="1186">
                  <c:v>46010</c:v>
                </c:pt>
                <c:pt idx="1187">
                  <c:v>46017</c:v>
                </c:pt>
                <c:pt idx="1188">
                  <c:v>46024</c:v>
                </c:pt>
                <c:pt idx="1189">
                  <c:v>46031</c:v>
                </c:pt>
                <c:pt idx="1190">
                  <c:v>46038</c:v>
                </c:pt>
                <c:pt idx="1191">
                  <c:v>46045</c:v>
                </c:pt>
              </c:numCache>
            </c:numRef>
          </c:cat>
          <c:val>
            <c:numRef>
              <c:f>ROE!$C$78:$C$10735</c:f>
              <c:numCache>
                <c:formatCode>General</c:formatCode>
                <c:ptCount val="10658"/>
                <c:pt idx="0">
                  <c:v>0.82696335078534033</c:v>
                </c:pt>
                <c:pt idx="1">
                  <c:v>0.84220480951094301</c:v>
                </c:pt>
                <c:pt idx="2">
                  <c:v>0.91130577607445928</c:v>
                </c:pt>
                <c:pt idx="3">
                  <c:v>0.9020763906690592</c:v>
                </c:pt>
                <c:pt idx="4">
                  <c:v>0.81652964084811774</c:v>
                </c:pt>
                <c:pt idx="5">
                  <c:v>0.89814374107567829</c:v>
                </c:pt>
                <c:pt idx="6">
                  <c:v>0.94739530132788563</c:v>
                </c:pt>
                <c:pt idx="7">
                  <c:v>0.92146208940479135</c:v>
                </c:pt>
                <c:pt idx="8">
                  <c:v>0.83341132428638276</c:v>
                </c:pt>
                <c:pt idx="9">
                  <c:v>0.81576492537313428</c:v>
                </c:pt>
                <c:pt idx="10">
                  <c:v>0.78019181835975726</c:v>
                </c:pt>
                <c:pt idx="11">
                  <c:v>0.69920844327176779</c:v>
                </c:pt>
                <c:pt idx="12">
                  <c:v>0.69573370839193616</c:v>
                </c:pt>
                <c:pt idx="13">
                  <c:v>0.74871339840283935</c:v>
                </c:pt>
                <c:pt idx="14">
                  <c:v>0.74691679694285218</c:v>
                </c:pt>
                <c:pt idx="15">
                  <c:v>0.75836631881971939</c:v>
                </c:pt>
                <c:pt idx="16">
                  <c:v>0.72306411323896747</c:v>
                </c:pt>
                <c:pt idx="17">
                  <c:v>0.71133682830930522</c:v>
                </c:pt>
                <c:pt idx="18">
                  <c:v>0.71018697614442294</c:v>
                </c:pt>
                <c:pt idx="19">
                  <c:v>0.68822243049047171</c:v>
                </c:pt>
                <c:pt idx="20">
                  <c:v>0.67809554761130975</c:v>
                </c:pt>
                <c:pt idx="21">
                  <c:v>0.68056279312141743</c:v>
                </c:pt>
                <c:pt idx="22">
                  <c:v>0.65388365290867734</c:v>
                </c:pt>
                <c:pt idx="23">
                  <c:v>0.62155059132720114</c:v>
                </c:pt>
                <c:pt idx="24">
                  <c:v>0.61746213203772504</c:v>
                </c:pt>
                <c:pt idx="25">
                  <c:v>0.62646470420120037</c:v>
                </c:pt>
                <c:pt idx="26">
                  <c:v>0.63561017433552447</c:v>
                </c:pt>
                <c:pt idx="27">
                  <c:v>0.58945686900958472</c:v>
                </c:pt>
                <c:pt idx="28">
                  <c:v>0.59704112337011039</c:v>
                </c:pt>
                <c:pt idx="29">
                  <c:v>0.572791224514129</c:v>
                </c:pt>
                <c:pt idx="30">
                  <c:v>0.52124044180118945</c:v>
                </c:pt>
                <c:pt idx="31">
                  <c:v>0.56735865724381629</c:v>
                </c:pt>
                <c:pt idx="32">
                  <c:v>0.61118644067796613</c:v>
                </c:pt>
                <c:pt idx="33">
                  <c:v>0.60400277649236467</c:v>
                </c:pt>
                <c:pt idx="34">
                  <c:v>0.60301055942484838</c:v>
                </c:pt>
                <c:pt idx="35">
                  <c:v>0.62669514148424987</c:v>
                </c:pt>
                <c:pt idx="36">
                  <c:v>0.59732151847749471</c:v>
                </c:pt>
                <c:pt idx="37">
                  <c:v>0.59558512885509085</c:v>
                </c:pt>
                <c:pt idx="38">
                  <c:v>0.618840271877655</c:v>
                </c:pt>
                <c:pt idx="39">
                  <c:v>0.61634961439588687</c:v>
                </c:pt>
                <c:pt idx="40">
                  <c:v>0.75207591933570583</c:v>
                </c:pt>
                <c:pt idx="41">
                  <c:v>0.76979103442296026</c:v>
                </c:pt>
                <c:pt idx="42">
                  <c:v>0.71242343332809799</c:v>
                </c:pt>
                <c:pt idx="43">
                  <c:v>0.70660006550933507</c:v>
                </c:pt>
                <c:pt idx="44">
                  <c:v>0.74395710644282331</c:v>
                </c:pt>
                <c:pt idx="45">
                  <c:v>0.68691284531671482</c:v>
                </c:pt>
                <c:pt idx="46">
                  <c:v>0.66669556923610507</c:v>
                </c:pt>
                <c:pt idx="47">
                  <c:v>0.68786692759295509</c:v>
                </c:pt>
                <c:pt idx="48">
                  <c:v>0.71022459557091244</c:v>
                </c:pt>
                <c:pt idx="49">
                  <c:v>0.70057565789473686</c:v>
                </c:pt>
                <c:pt idx="50">
                  <c:v>0.73159002103997595</c:v>
                </c:pt>
                <c:pt idx="51">
                  <c:v>0.75443342350465892</c:v>
                </c:pt>
                <c:pt idx="52">
                  <c:v>0.75120753820571706</c:v>
                </c:pt>
                <c:pt idx="53">
                  <c:v>0.70950799412991428</c:v>
                </c:pt>
                <c:pt idx="54">
                  <c:v>0.69963226664580236</c:v>
                </c:pt>
                <c:pt idx="55">
                  <c:v>0.72604042806183111</c:v>
                </c:pt>
                <c:pt idx="56">
                  <c:v>0.72685639515865219</c:v>
                </c:pt>
                <c:pt idx="57">
                  <c:v>0.75806170472372325</c:v>
                </c:pt>
                <c:pt idx="58">
                  <c:v>0.79014182287017753</c:v>
                </c:pt>
                <c:pt idx="59">
                  <c:v>0.76139380530973455</c:v>
                </c:pt>
                <c:pt idx="60">
                  <c:v>0.73193997856377269</c:v>
                </c:pt>
                <c:pt idx="61">
                  <c:v>0.76540673788003277</c:v>
                </c:pt>
                <c:pt idx="62">
                  <c:v>0.75399050905953413</c:v>
                </c:pt>
                <c:pt idx="63">
                  <c:v>0.74446588716085826</c:v>
                </c:pt>
                <c:pt idx="64">
                  <c:v>0.76307431717128948</c:v>
                </c:pt>
                <c:pt idx="65">
                  <c:v>0.7904698285459808</c:v>
                </c:pt>
                <c:pt idx="66">
                  <c:v>0.76099796334012215</c:v>
                </c:pt>
                <c:pt idx="67">
                  <c:v>0.82366803278688516</c:v>
                </c:pt>
                <c:pt idx="68">
                  <c:v>0.85567773313596962</c:v>
                </c:pt>
                <c:pt idx="69">
                  <c:v>0.88714897170894669</c:v>
                </c:pt>
                <c:pt idx="70">
                  <c:v>0.8862901487389524</c:v>
                </c:pt>
                <c:pt idx="71">
                  <c:v>0.8584689308725566</c:v>
                </c:pt>
                <c:pt idx="72">
                  <c:v>0.92542372881355928</c:v>
                </c:pt>
                <c:pt idx="73">
                  <c:v>0.94161346488682529</c:v>
                </c:pt>
                <c:pt idx="74">
                  <c:v>0.92234848484848486</c:v>
                </c:pt>
                <c:pt idx="75">
                  <c:v>0.89936715426911507</c:v>
                </c:pt>
                <c:pt idx="76">
                  <c:v>0.87397540983606559</c:v>
                </c:pt>
                <c:pt idx="77">
                  <c:v>0.82756331215024193</c:v>
                </c:pt>
                <c:pt idx="78">
                  <c:v>0.80337437300501591</c:v>
                </c:pt>
                <c:pt idx="79">
                  <c:v>0.85482562854825639</c:v>
                </c:pt>
                <c:pt idx="80">
                  <c:v>0.83758550563875023</c:v>
                </c:pt>
                <c:pt idx="81">
                  <c:v>0.76396098788736821</c:v>
                </c:pt>
                <c:pt idx="82">
                  <c:v>0.76284680337756328</c:v>
                </c:pt>
                <c:pt idx="83">
                  <c:v>0.71053583050112079</c:v>
                </c:pt>
                <c:pt idx="84">
                  <c:v>0.75455527547713364</c:v>
                </c:pt>
                <c:pt idx="85">
                  <c:v>0.76062569126244273</c:v>
                </c:pt>
                <c:pt idx="86">
                  <c:v>0.82489451476793252</c:v>
                </c:pt>
                <c:pt idx="87">
                  <c:v>0.82544169611307427</c:v>
                </c:pt>
                <c:pt idx="88">
                  <c:v>0.77448411398624295</c:v>
                </c:pt>
                <c:pt idx="89">
                  <c:v>0.7840990240418948</c:v>
                </c:pt>
                <c:pt idx="90">
                  <c:v>0.78715740015661717</c:v>
                </c:pt>
                <c:pt idx="91">
                  <c:v>0.74432841195534749</c:v>
                </c:pt>
                <c:pt idx="92">
                  <c:v>0.70942845223195661</c:v>
                </c:pt>
                <c:pt idx="93">
                  <c:v>0.70854931736876692</c:v>
                </c:pt>
                <c:pt idx="94">
                  <c:v>0.73167417578488148</c:v>
                </c:pt>
                <c:pt idx="95">
                  <c:v>0.74711035853640573</c:v>
                </c:pt>
                <c:pt idx="96">
                  <c:v>0.74890052356020931</c:v>
                </c:pt>
                <c:pt idx="97">
                  <c:v>0.73792034503672754</c:v>
                </c:pt>
                <c:pt idx="98">
                  <c:v>0.73028858541612984</c:v>
                </c:pt>
                <c:pt idx="99">
                  <c:v>0.77802383898912253</c:v>
                </c:pt>
                <c:pt idx="100">
                  <c:v>0.74508191536466573</c:v>
                </c:pt>
                <c:pt idx="101">
                  <c:v>0.73025647536820726</c:v>
                </c:pt>
                <c:pt idx="102">
                  <c:v>0.79474370112945258</c:v>
                </c:pt>
                <c:pt idx="103">
                  <c:v>0.82877208224732124</c:v>
                </c:pt>
                <c:pt idx="104">
                  <c:v>0.87653817944747769</c:v>
                </c:pt>
                <c:pt idx="105">
                  <c:v>0.93198237885462565</c:v>
                </c:pt>
                <c:pt idx="106">
                  <c:v>0.92673214759755751</c:v>
                </c:pt>
                <c:pt idx="107">
                  <c:v>0.92752203721841331</c:v>
                </c:pt>
                <c:pt idx="108">
                  <c:v>0.92830330330330313</c:v>
                </c:pt>
                <c:pt idx="109">
                  <c:v>0.94810435435435425</c:v>
                </c:pt>
                <c:pt idx="110">
                  <c:v>0.914122807017544</c:v>
                </c:pt>
                <c:pt idx="111">
                  <c:v>0.91094877815462227</c:v>
                </c:pt>
                <c:pt idx="112">
                  <c:v>0.92025393512479359</c:v>
                </c:pt>
                <c:pt idx="113">
                  <c:v>0.88525406841580878</c:v>
                </c:pt>
                <c:pt idx="114">
                  <c:v>0.89282296650717696</c:v>
                </c:pt>
                <c:pt idx="115">
                  <c:v>0.9061546286876907</c:v>
                </c:pt>
                <c:pt idx="116">
                  <c:v>0.88062211013030689</c:v>
                </c:pt>
                <c:pt idx="117">
                  <c:v>0.90157680569684628</c:v>
                </c:pt>
                <c:pt idx="118">
                  <c:v>0.79135691528469898</c:v>
                </c:pt>
                <c:pt idx="119">
                  <c:v>0.77806183590317168</c:v>
                </c:pt>
                <c:pt idx="120">
                  <c:v>0.7788304959289416</c:v>
                </c:pt>
                <c:pt idx="121">
                  <c:v>0.79690379653520083</c:v>
                </c:pt>
                <c:pt idx="122">
                  <c:v>0.7936162495466087</c:v>
                </c:pt>
                <c:pt idx="123">
                  <c:v>0.80704845814977966</c:v>
                </c:pt>
                <c:pt idx="124">
                  <c:v>0.82263889956197656</c:v>
                </c:pt>
                <c:pt idx="125">
                  <c:v>0.82562194838409664</c:v>
                </c:pt>
                <c:pt idx="126">
                  <c:v>0.85737741622509145</c:v>
                </c:pt>
                <c:pt idx="127">
                  <c:v>0.89835062318083436</c:v>
                </c:pt>
                <c:pt idx="128">
                  <c:v>0.92934005568515321</c:v>
                </c:pt>
                <c:pt idx="129">
                  <c:v>0.97800074321813468</c:v>
                </c:pt>
                <c:pt idx="130">
                  <c:v>0.9989679321784003</c:v>
                </c:pt>
                <c:pt idx="131">
                  <c:v>0.9465602890260425</c:v>
                </c:pt>
                <c:pt idx="132">
                  <c:v>0.93710644677661159</c:v>
                </c:pt>
                <c:pt idx="133">
                  <c:v>0.93400816070307591</c:v>
                </c:pt>
                <c:pt idx="134">
                  <c:v>1.0155158407798537</c:v>
                </c:pt>
                <c:pt idx="135">
                  <c:v>1.0519090170593013</c:v>
                </c:pt>
                <c:pt idx="136">
                  <c:v>0.99554111245465537</c:v>
                </c:pt>
                <c:pt idx="137">
                  <c:v>1.0110017819787711</c:v>
                </c:pt>
                <c:pt idx="138">
                  <c:v>1.0102189781021897</c:v>
                </c:pt>
                <c:pt idx="139">
                  <c:v>1.0176590092201907</c:v>
                </c:pt>
                <c:pt idx="140">
                  <c:v>1.0786292076193791</c:v>
                </c:pt>
                <c:pt idx="141">
                  <c:v>1.0204900537863912</c:v>
                </c:pt>
                <c:pt idx="142">
                  <c:v>1.0887369058955936</c:v>
                </c:pt>
                <c:pt idx="143">
                  <c:v>1.08071018097607</c:v>
                </c:pt>
                <c:pt idx="144">
                  <c:v>1.1266002844950214</c:v>
                </c:pt>
                <c:pt idx="145">
                  <c:v>1.1567254495159061</c:v>
                </c:pt>
                <c:pt idx="146">
                  <c:v>1.1696781965238341</c:v>
                </c:pt>
                <c:pt idx="147">
                  <c:v>1.1916199158485272</c:v>
                </c:pt>
                <c:pt idx="148">
                  <c:v>1.201321003963012</c:v>
                </c:pt>
                <c:pt idx="149">
                  <c:v>1.178538234051542</c:v>
                </c:pt>
                <c:pt idx="150">
                  <c:v>1.1696781965238341</c:v>
                </c:pt>
                <c:pt idx="151">
                  <c:v>1.1431429762401</c:v>
                </c:pt>
                <c:pt idx="152">
                  <c:v>1.1333055439766568</c:v>
                </c:pt>
                <c:pt idx="153">
                  <c:v>1.1844904587900935</c:v>
                </c:pt>
                <c:pt idx="154">
                  <c:v>1.1944143393080451</c:v>
                </c:pt>
                <c:pt idx="155">
                  <c:v>1.1775223499361431</c:v>
                </c:pt>
                <c:pt idx="156">
                  <c:v>1.191449963771033</c:v>
                </c:pt>
                <c:pt idx="157">
                  <c:v>1.096895732656237</c:v>
                </c:pt>
                <c:pt idx="158">
                  <c:v>1.0732489180958487</c:v>
                </c:pt>
                <c:pt idx="159">
                  <c:v>1.0761826408885233</c:v>
                </c:pt>
                <c:pt idx="160">
                  <c:v>1.096895732656237</c:v>
                </c:pt>
                <c:pt idx="161">
                  <c:v>1.178413906425668</c:v>
                </c:pt>
                <c:pt idx="162">
                  <c:v>1.1418346359522829</c:v>
                </c:pt>
                <c:pt idx="163">
                  <c:v>1.1982128350934198</c:v>
                </c:pt>
                <c:pt idx="164">
                  <c:v>1.1810287871637564</c:v>
                </c:pt>
                <c:pt idx="165">
                  <c:v>1.1548843794242567</c:v>
                </c:pt>
                <c:pt idx="166">
                  <c:v>1.2348238356419075</c:v>
                </c:pt>
                <c:pt idx="167">
                  <c:v>1.2022080185938409</c:v>
                </c:pt>
                <c:pt idx="168">
                  <c:v>1.1954218312674931</c:v>
                </c:pt>
                <c:pt idx="169">
                  <c:v>1.209965528047634</c:v>
                </c:pt>
                <c:pt idx="170">
                  <c:v>1.2412375372597388</c:v>
                </c:pt>
                <c:pt idx="171">
                  <c:v>1.2439743720126106</c:v>
                </c:pt>
                <c:pt idx="172">
                  <c:v>1.2660619803476947</c:v>
                </c:pt>
                <c:pt idx="173">
                  <c:v>1.2628962774770793</c:v>
                </c:pt>
                <c:pt idx="174">
                  <c:v>1.2901509392985122</c:v>
                </c:pt>
                <c:pt idx="175">
                  <c:v>1.3421426231298461</c:v>
                </c:pt>
                <c:pt idx="176">
                  <c:v>1.3434376716090062</c:v>
                </c:pt>
                <c:pt idx="177">
                  <c:v>1.2960409485009923</c:v>
                </c:pt>
                <c:pt idx="178">
                  <c:v>1.2439743720126106</c:v>
                </c:pt>
                <c:pt idx="179">
                  <c:v>1.2492548052215027</c:v>
                </c:pt>
                <c:pt idx="180">
                  <c:v>1.2030233256582241</c:v>
                </c:pt>
                <c:pt idx="181">
                  <c:v>1.1323019221753399</c:v>
                </c:pt>
                <c:pt idx="182">
                  <c:v>1.1525487609535476</c:v>
                </c:pt>
                <c:pt idx="183">
                  <c:v>1.1980883643811566</c:v>
                </c:pt>
                <c:pt idx="184">
                  <c:v>1.19927871277973</c:v>
                </c:pt>
                <c:pt idx="185">
                  <c:v>1.177073879106916</c:v>
                </c:pt>
                <c:pt idx="186">
                  <c:v>1.1412769784172661</c:v>
                </c:pt>
                <c:pt idx="187">
                  <c:v>1.0580801944106926</c:v>
                </c:pt>
                <c:pt idx="188">
                  <c:v>1.0540086413826211</c:v>
                </c:pt>
                <c:pt idx="189">
                  <c:v>1.1305774278215224</c:v>
                </c:pt>
                <c:pt idx="190">
                  <c:v>1.1769969090613308</c:v>
                </c:pt>
                <c:pt idx="191">
                  <c:v>1.2297055474215064</c:v>
                </c:pt>
                <c:pt idx="192">
                  <c:v>1.2809500569383439</c:v>
                </c:pt>
                <c:pt idx="193">
                  <c:v>1.2690651906519066</c:v>
                </c:pt>
                <c:pt idx="194">
                  <c:v>1.2914225627159381</c:v>
                </c:pt>
                <c:pt idx="195">
                  <c:v>1.2359739594762635</c:v>
                </c:pt>
                <c:pt idx="196">
                  <c:v>1.0182879377431906</c:v>
                </c:pt>
                <c:pt idx="197">
                  <c:v>1.095250712061999</c:v>
                </c:pt>
                <c:pt idx="198">
                  <c:v>1.0576347802964834</c:v>
                </c:pt>
                <c:pt idx="199">
                  <c:v>1.0688118487450029</c:v>
                </c:pt>
                <c:pt idx="200">
                  <c:v>1.2022200772200773</c:v>
                </c:pt>
                <c:pt idx="201">
                  <c:v>1.1753370601775732</c:v>
                </c:pt>
                <c:pt idx="202">
                  <c:v>1.2291344667697064</c:v>
                </c:pt>
                <c:pt idx="203">
                  <c:v>1.1766069669043064</c:v>
                </c:pt>
                <c:pt idx="204">
                  <c:v>1.1146927374301676</c:v>
                </c:pt>
                <c:pt idx="205">
                  <c:v>1.0752553418133968</c:v>
                </c:pt>
                <c:pt idx="206">
                  <c:v>1.1188355954062519</c:v>
                </c:pt>
                <c:pt idx="207">
                  <c:v>1.155576800509879</c:v>
                </c:pt>
                <c:pt idx="208">
                  <c:v>1.1232357401143125</c:v>
                </c:pt>
                <c:pt idx="209">
                  <c:v>0.97905818428797831</c:v>
                </c:pt>
                <c:pt idx="210">
                  <c:v>0.98570637119113569</c:v>
                </c:pt>
                <c:pt idx="211">
                  <c:v>1.0329970458725823</c:v>
                </c:pt>
                <c:pt idx="212">
                  <c:v>1.0327533830433582</c:v>
                </c:pt>
                <c:pt idx="213">
                  <c:v>1.0347128757290265</c:v>
                </c:pt>
                <c:pt idx="214">
                  <c:v>1.0967704257431525</c:v>
                </c:pt>
                <c:pt idx="215">
                  <c:v>1.0967136718513586</c:v>
                </c:pt>
                <c:pt idx="216">
                  <c:v>1.0347128757290265</c:v>
                </c:pt>
                <c:pt idx="217">
                  <c:v>1.0477936962750716</c:v>
                </c:pt>
                <c:pt idx="218">
                  <c:v>1.0206370569762226</c:v>
                </c:pt>
                <c:pt idx="219">
                  <c:v>1.0056331275843471</c:v>
                </c:pt>
                <c:pt idx="220">
                  <c:v>1.0500764076642763</c:v>
                </c:pt>
                <c:pt idx="221">
                  <c:v>1.0207121661721068</c:v>
                </c:pt>
                <c:pt idx="222">
                  <c:v>1.0354152453017429</c:v>
                </c:pt>
                <c:pt idx="223">
                  <c:v>1.0438666748813998</c:v>
                </c:pt>
                <c:pt idx="224">
                  <c:v>1.0469062481061755</c:v>
                </c:pt>
                <c:pt idx="225">
                  <c:v>1.0089378002067246</c:v>
                </c:pt>
                <c:pt idx="226">
                  <c:v>0.96989092809091515</c:v>
                </c:pt>
                <c:pt idx="227">
                  <c:v>0.98919622518711359</c:v>
                </c:pt>
                <c:pt idx="228">
                  <c:v>1.0879056905836122</c:v>
                </c:pt>
                <c:pt idx="229">
                  <c:v>1.0387370042356565</c:v>
                </c:pt>
                <c:pt idx="230">
                  <c:v>1.0446112153429228</c:v>
                </c:pt>
                <c:pt idx="231">
                  <c:v>1.036893203883495</c:v>
                </c:pt>
                <c:pt idx="232">
                  <c:v>1.0497838724101953</c:v>
                </c:pt>
                <c:pt idx="233">
                  <c:v>1.0993441645550752</c:v>
                </c:pt>
                <c:pt idx="234">
                  <c:v>1.1114150524914979</c:v>
                </c:pt>
                <c:pt idx="235">
                  <c:v>1.0953370953370953</c:v>
                </c:pt>
                <c:pt idx="236">
                  <c:v>1.1290896159317212</c:v>
                </c:pt>
                <c:pt idx="237">
                  <c:v>1.1484323613242708</c:v>
                </c:pt>
                <c:pt idx="238">
                  <c:v>1.1391829431936784</c:v>
                </c:pt>
                <c:pt idx="239">
                  <c:v>1.054464349953234</c:v>
                </c:pt>
                <c:pt idx="240">
                  <c:v>1.0545537202606454</c:v>
                </c:pt>
                <c:pt idx="241">
                  <c:v>1.1065124771758976</c:v>
                </c:pt>
                <c:pt idx="242">
                  <c:v>1.0621582068859277</c:v>
                </c:pt>
                <c:pt idx="243">
                  <c:v>1.0355541571619602</c:v>
                </c:pt>
                <c:pt idx="244">
                  <c:v>0.99863387978142071</c:v>
                </c:pt>
                <c:pt idx="245">
                  <c:v>0.98189940691673716</c:v>
                </c:pt>
                <c:pt idx="246">
                  <c:v>0.97934747669559619</c:v>
                </c:pt>
                <c:pt idx="247">
                  <c:v>0.99708648963622737</c:v>
                </c:pt>
                <c:pt idx="248">
                  <c:v>0.9603516921035169</c:v>
                </c:pt>
                <c:pt idx="249">
                  <c:v>0.92428353400033925</c:v>
                </c:pt>
                <c:pt idx="250">
                  <c:v>0.96559066519035863</c:v>
                </c:pt>
                <c:pt idx="251">
                  <c:v>0.98949308755760379</c:v>
                </c:pt>
                <c:pt idx="252">
                  <c:v>1.0906449738524115</c:v>
                </c:pt>
                <c:pt idx="253">
                  <c:v>1.0775244299674267</c:v>
                </c:pt>
                <c:pt idx="254">
                  <c:v>1.0080711730716316</c:v>
                </c:pt>
                <c:pt idx="255">
                  <c:v>0.98687319506432125</c:v>
                </c:pt>
                <c:pt idx="256">
                  <c:v>0.97349792817679548</c:v>
                </c:pt>
                <c:pt idx="257">
                  <c:v>0.94800622287726188</c:v>
                </c:pt>
                <c:pt idx="258">
                  <c:v>0.91088611831645883</c:v>
                </c:pt>
                <c:pt idx="259">
                  <c:v>1.0026881720430108</c:v>
                </c:pt>
                <c:pt idx="260">
                  <c:v>1.0430853491556369</c:v>
                </c:pt>
                <c:pt idx="261">
                  <c:v>1.0800716524854455</c:v>
                </c:pt>
                <c:pt idx="262">
                  <c:v>1.070613601653041</c:v>
                </c:pt>
                <c:pt idx="263">
                  <c:v>1.0175360512729215</c:v>
                </c:pt>
                <c:pt idx="264">
                  <c:v>1.0248613843677337</c:v>
                </c:pt>
                <c:pt idx="265">
                  <c:v>1.0360126764621147</c:v>
                </c:pt>
                <c:pt idx="266">
                  <c:v>1.0075654704170709</c:v>
                </c:pt>
                <c:pt idx="267">
                  <c:v>1.0033817386114978</c:v>
                </c:pt>
                <c:pt idx="268">
                  <c:v>1.0089974293059125</c:v>
                </c:pt>
                <c:pt idx="269">
                  <c:v>1.0794412010008341</c:v>
                </c:pt>
                <c:pt idx="270">
                  <c:v>1.1811411674515386</c:v>
                </c:pt>
                <c:pt idx="271">
                  <c:v>1.1738532110091744</c:v>
                </c:pt>
                <c:pt idx="272">
                  <c:v>1.1080446271285966</c:v>
                </c:pt>
                <c:pt idx="273">
                  <c:v>1.025614870225547</c:v>
                </c:pt>
                <c:pt idx="274">
                  <c:v>1.0004843201356097</c:v>
                </c:pt>
                <c:pt idx="275">
                  <c:v>1.0693641618497109</c:v>
                </c:pt>
                <c:pt idx="276">
                  <c:v>1.0861764306103032</c:v>
                </c:pt>
                <c:pt idx="277">
                  <c:v>1.0482533299824077</c:v>
                </c:pt>
                <c:pt idx="278">
                  <c:v>1.1167977310816037</c:v>
                </c:pt>
                <c:pt idx="279">
                  <c:v>1.2025111381125961</c:v>
                </c:pt>
                <c:pt idx="280">
                  <c:v>1.3328362660304207</c:v>
                </c:pt>
                <c:pt idx="281">
                  <c:v>1.2787480788039682</c:v>
                </c:pt>
                <c:pt idx="282">
                  <c:v>1.3198217622538451</c:v>
                </c:pt>
                <c:pt idx="283">
                  <c:v>1.2754892568769673</c:v>
                </c:pt>
                <c:pt idx="284">
                  <c:v>1.2893670532345953</c:v>
                </c:pt>
                <c:pt idx="285">
                  <c:v>1.4814126394052045</c:v>
                </c:pt>
                <c:pt idx="286">
                  <c:v>1.27195781878729</c:v>
                </c:pt>
                <c:pt idx="287">
                  <c:v>1.2306525037936267</c:v>
                </c:pt>
                <c:pt idx="288">
                  <c:v>1.3062376517075924</c:v>
                </c:pt>
                <c:pt idx="289">
                  <c:v>1.4402183803457689</c:v>
                </c:pt>
                <c:pt idx="290">
                  <c:v>1.2772538664654847</c:v>
                </c:pt>
                <c:pt idx="291">
                  <c:v>1.3270286760219647</c:v>
                </c:pt>
                <c:pt idx="292">
                  <c:v>1.224594107035478</c:v>
                </c:pt>
                <c:pt idx="293">
                  <c:v>1.4646276595744681</c:v>
                </c:pt>
                <c:pt idx="294">
                  <c:v>1.5216129968088192</c:v>
                </c:pt>
                <c:pt idx="295">
                  <c:v>1.4842632331902716</c:v>
                </c:pt>
                <c:pt idx="296">
                  <c:v>1.7058122205663189</c:v>
                </c:pt>
                <c:pt idx="297">
                  <c:v>1.7278306228904572</c:v>
                </c:pt>
                <c:pt idx="298">
                  <c:v>1.629053872956312</c:v>
                </c:pt>
                <c:pt idx="299">
                  <c:v>1.5479177119919718</c:v>
                </c:pt>
                <c:pt idx="300">
                  <c:v>1.525280199252802</c:v>
                </c:pt>
                <c:pt idx="301">
                  <c:v>1.4947968285431119</c:v>
                </c:pt>
                <c:pt idx="302">
                  <c:v>1.6143774069319641</c:v>
                </c:pt>
                <c:pt idx="303">
                  <c:v>1.7153934520390581</c:v>
                </c:pt>
                <c:pt idx="304">
                  <c:v>1.704736211031175</c:v>
                </c:pt>
                <c:pt idx="305">
                  <c:v>1.6272411798727588</c:v>
                </c:pt>
                <c:pt idx="306">
                  <c:v>1.6716505423629435</c:v>
                </c:pt>
                <c:pt idx="307">
                  <c:v>1.6353575482406357</c:v>
                </c:pt>
                <c:pt idx="308">
                  <c:v>1.7014600807704254</c:v>
                </c:pt>
                <c:pt idx="309">
                  <c:v>1.7903901967107387</c:v>
                </c:pt>
                <c:pt idx="310">
                  <c:v>1.8623946037099495</c:v>
                </c:pt>
                <c:pt idx="311">
                  <c:v>1.7528337531486147</c:v>
                </c:pt>
                <c:pt idx="312">
                  <c:v>1.9304141208418195</c:v>
                </c:pt>
                <c:pt idx="313">
                  <c:v>1.8359592215013905</c:v>
                </c:pt>
                <c:pt idx="314">
                  <c:v>1.485110990795885</c:v>
                </c:pt>
                <c:pt idx="315">
                  <c:v>1.4579488531505405</c:v>
                </c:pt>
                <c:pt idx="316">
                  <c:v>1.4121951219512194</c:v>
                </c:pt>
                <c:pt idx="317">
                  <c:v>1.4760440686651293</c:v>
                </c:pt>
                <c:pt idx="318">
                  <c:v>1.6004211634640695</c:v>
                </c:pt>
                <c:pt idx="319">
                  <c:v>1.6034831915755365</c:v>
                </c:pt>
                <c:pt idx="320">
                  <c:v>1.4297772988505748</c:v>
                </c:pt>
                <c:pt idx="321">
                  <c:v>1.4980606488011283</c:v>
                </c:pt>
                <c:pt idx="322">
                  <c:v>1.3907982261640799</c:v>
                </c:pt>
                <c:pt idx="323">
                  <c:v>1.4381107491856677</c:v>
                </c:pt>
                <c:pt idx="324">
                  <c:v>1.3677130044843051</c:v>
                </c:pt>
                <c:pt idx="325">
                  <c:v>1.4647959183673469</c:v>
                </c:pt>
                <c:pt idx="326">
                  <c:v>1.310136391816491</c:v>
                </c:pt>
                <c:pt idx="327">
                  <c:v>1.2467972316300986</c:v>
                </c:pt>
                <c:pt idx="328">
                  <c:v>1.2421887144411627</c:v>
                </c:pt>
                <c:pt idx="329">
                  <c:v>1.2554723502304148</c:v>
                </c:pt>
                <c:pt idx="330">
                  <c:v>1.1889400921658986</c:v>
                </c:pt>
                <c:pt idx="331">
                  <c:v>1.2110417258018733</c:v>
                </c:pt>
                <c:pt idx="332">
                  <c:v>1.2445414847161571</c:v>
                </c:pt>
                <c:pt idx="333">
                  <c:v>1.1933793103448276</c:v>
                </c:pt>
                <c:pt idx="334">
                  <c:v>1.312442877660269</c:v>
                </c:pt>
                <c:pt idx="335">
                  <c:v>1.4531349357751495</c:v>
                </c:pt>
                <c:pt idx="336">
                  <c:v>1.4654039427908774</c:v>
                </c:pt>
                <c:pt idx="337">
                  <c:v>1.5183219610816274</c:v>
                </c:pt>
                <c:pt idx="338">
                  <c:v>1.3853641374457606</c:v>
                </c:pt>
                <c:pt idx="339">
                  <c:v>1.4017225106182161</c:v>
                </c:pt>
                <c:pt idx="340">
                  <c:v>1.2536813922356091</c:v>
                </c:pt>
                <c:pt idx="341">
                  <c:v>1.2201492537313432</c:v>
                </c:pt>
                <c:pt idx="342">
                  <c:v>1.2669774984796269</c:v>
                </c:pt>
                <c:pt idx="343">
                  <c:v>1.2771181867242309</c:v>
                </c:pt>
                <c:pt idx="344">
                  <c:v>1.2283213276192213</c:v>
                </c:pt>
                <c:pt idx="345">
                  <c:v>1.3117156728038839</c:v>
                </c:pt>
                <c:pt idx="346">
                  <c:v>1.3463067393916981</c:v>
                </c:pt>
                <c:pt idx="347">
                  <c:v>1.2286087524493794</c:v>
                </c:pt>
                <c:pt idx="348">
                  <c:v>1.3016014234875444</c:v>
                </c:pt>
                <c:pt idx="349">
                  <c:v>1.2976890330427731</c:v>
                </c:pt>
                <c:pt idx="350">
                  <c:v>1.2767387492694331</c:v>
                </c:pt>
                <c:pt idx="351">
                  <c:v>1.2692783113055053</c:v>
                </c:pt>
                <c:pt idx="352">
                  <c:v>1.3316528272044286</c:v>
                </c:pt>
                <c:pt idx="353">
                  <c:v>1.1434247871333965</c:v>
                </c:pt>
                <c:pt idx="354">
                  <c:v>1.1540728067674175</c:v>
                </c:pt>
                <c:pt idx="355">
                  <c:v>1.1919792765998272</c:v>
                </c:pt>
                <c:pt idx="356">
                  <c:v>1.2262945858307948</c:v>
                </c:pt>
                <c:pt idx="357">
                  <c:v>1.2051051949346894</c:v>
                </c:pt>
                <c:pt idx="358">
                  <c:v>1.1931240327216448</c:v>
                </c:pt>
                <c:pt idx="359">
                  <c:v>1.1727339105038073</c:v>
                </c:pt>
                <c:pt idx="360">
                  <c:v>1.3128497632371932</c:v>
                </c:pt>
                <c:pt idx="361">
                  <c:v>1.2337008885558292</c:v>
                </c:pt>
                <c:pt idx="362">
                  <c:v>1.2612707066470958</c:v>
                </c:pt>
                <c:pt idx="363">
                  <c:v>1.2204185409739878</c:v>
                </c:pt>
                <c:pt idx="364">
                  <c:v>1.1586021505376343</c:v>
                </c:pt>
                <c:pt idx="365">
                  <c:v>1.1772817374816857</c:v>
                </c:pt>
                <c:pt idx="366">
                  <c:v>1.0694733038214834</c:v>
                </c:pt>
                <c:pt idx="367">
                  <c:v>1.1063884595569293</c:v>
                </c:pt>
                <c:pt idx="368">
                  <c:v>1.1023078963657262</c:v>
                </c:pt>
                <c:pt idx="369">
                  <c:v>1.0274291413847561</c:v>
                </c:pt>
                <c:pt idx="370">
                  <c:v>1.0096383411442214</c:v>
                </c:pt>
                <c:pt idx="371">
                  <c:v>1.0460964292919104</c:v>
                </c:pt>
                <c:pt idx="372">
                  <c:v>1.0340039671294985</c:v>
                </c:pt>
                <c:pt idx="373">
                  <c:v>1.0883633485058384</c:v>
                </c:pt>
                <c:pt idx="374">
                  <c:v>1.0733044733044732</c:v>
                </c:pt>
                <c:pt idx="375">
                  <c:v>1.1530505740582597</c:v>
                </c:pt>
                <c:pt idx="376">
                  <c:v>1.0752715985514745</c:v>
                </c:pt>
                <c:pt idx="377">
                  <c:v>1.112678435678689</c:v>
                </c:pt>
                <c:pt idx="378">
                  <c:v>1.1127281904601665</c:v>
                </c:pt>
                <c:pt idx="379">
                  <c:v>1.1639904023624956</c:v>
                </c:pt>
                <c:pt idx="380">
                  <c:v>1.1770714097032668</c:v>
                </c:pt>
                <c:pt idx="381">
                  <c:v>1.2097633394463365</c:v>
                </c:pt>
                <c:pt idx="382">
                  <c:v>1.2712595097210482</c:v>
                </c:pt>
                <c:pt idx="383">
                  <c:v>1.3076923076923075</c:v>
                </c:pt>
                <c:pt idx="384">
                  <c:v>1.3030026605853289</c:v>
                </c:pt>
                <c:pt idx="385">
                  <c:v>1.1316298342541438</c:v>
                </c:pt>
                <c:pt idx="386">
                  <c:v>1.0608755992934646</c:v>
                </c:pt>
                <c:pt idx="387">
                  <c:v>1.0572579579976225</c:v>
                </c:pt>
                <c:pt idx="388">
                  <c:v>1.023157228725087</c:v>
                </c:pt>
                <c:pt idx="389">
                  <c:v>1.0331121759429907</c:v>
                </c:pt>
                <c:pt idx="390">
                  <c:v>1.0163455925277292</c:v>
                </c:pt>
                <c:pt idx="391">
                  <c:v>1.0947414644856734</c:v>
                </c:pt>
                <c:pt idx="392">
                  <c:v>0.97805869577323601</c:v>
                </c:pt>
                <c:pt idx="393">
                  <c:v>0.97839128985668267</c:v>
                </c:pt>
                <c:pt idx="394">
                  <c:v>0.98228047477077118</c:v>
                </c:pt>
                <c:pt idx="395">
                  <c:v>0.88754080787409251</c:v>
                </c:pt>
                <c:pt idx="396">
                  <c:v>0.8529640176028993</c:v>
                </c:pt>
                <c:pt idx="397">
                  <c:v>0.70399806489512429</c:v>
                </c:pt>
                <c:pt idx="398">
                  <c:v>0.72358740435550328</c:v>
                </c:pt>
                <c:pt idx="399">
                  <c:v>0.7275000906158251</c:v>
                </c:pt>
                <c:pt idx="400">
                  <c:v>0.68882677611095389</c:v>
                </c:pt>
                <c:pt idx="401">
                  <c:v>0.70256011363252047</c:v>
                </c:pt>
                <c:pt idx="402">
                  <c:v>0.78636087158753443</c:v>
                </c:pt>
                <c:pt idx="403">
                  <c:v>0.76696242171189988</c:v>
                </c:pt>
                <c:pt idx="404">
                  <c:v>0.73358905695881893</c:v>
                </c:pt>
                <c:pt idx="405">
                  <c:v>0.72587179283501468</c:v>
                </c:pt>
                <c:pt idx="406">
                  <c:v>0.74210194595446299</c:v>
                </c:pt>
                <c:pt idx="407">
                  <c:v>0.69408335302922863</c:v>
                </c:pt>
                <c:pt idx="408">
                  <c:v>0.67985492911308931</c:v>
                </c:pt>
                <c:pt idx="409">
                  <c:v>0.68239776671193608</c:v>
                </c:pt>
                <c:pt idx="410">
                  <c:v>0.59632794037447734</c:v>
                </c:pt>
                <c:pt idx="411">
                  <c:v>0.63949189869435263</c:v>
                </c:pt>
                <c:pt idx="412">
                  <c:v>0.62921005454476098</c:v>
                </c:pt>
                <c:pt idx="413">
                  <c:v>0.65917513448894194</c:v>
                </c:pt>
                <c:pt idx="414">
                  <c:v>0.65101158987198637</c:v>
                </c:pt>
                <c:pt idx="415">
                  <c:v>0.65570694297136323</c:v>
                </c:pt>
                <c:pt idx="416">
                  <c:v>0.6916803333185586</c:v>
                </c:pt>
                <c:pt idx="417">
                  <c:v>0.67468930509364611</c:v>
                </c:pt>
                <c:pt idx="418">
                  <c:v>0.71967566554180729</c:v>
                </c:pt>
                <c:pt idx="419">
                  <c:v>0.70211704973026878</c:v>
                </c:pt>
                <c:pt idx="420">
                  <c:v>0.68904045155221083</c:v>
                </c:pt>
                <c:pt idx="421">
                  <c:v>0.65195246179966049</c:v>
                </c:pt>
                <c:pt idx="422">
                  <c:v>0.67325592553497748</c:v>
                </c:pt>
                <c:pt idx="423">
                  <c:v>0.65651983023562133</c:v>
                </c:pt>
                <c:pt idx="424">
                  <c:v>0.61248797471253835</c:v>
                </c:pt>
                <c:pt idx="425">
                  <c:v>0.61917716685757918</c:v>
                </c:pt>
                <c:pt idx="426">
                  <c:v>0.6398697466164649</c:v>
                </c:pt>
                <c:pt idx="427">
                  <c:v>0.62535685154975529</c:v>
                </c:pt>
                <c:pt idx="428">
                  <c:v>0.61696406746516741</c:v>
                </c:pt>
                <c:pt idx="429">
                  <c:v>0.662506574857744</c:v>
                </c:pt>
                <c:pt idx="430">
                  <c:v>0.63144427596664143</c:v>
                </c:pt>
                <c:pt idx="431">
                  <c:v>0.74960876369327067</c:v>
                </c:pt>
                <c:pt idx="432">
                  <c:v>0.72104876480852242</c:v>
                </c:pt>
                <c:pt idx="433">
                  <c:v>0.69914835552627863</c:v>
                </c:pt>
                <c:pt idx="434">
                  <c:v>0.65008238740388125</c:v>
                </c:pt>
                <c:pt idx="435">
                  <c:v>0.65164554567807842</c:v>
                </c:pt>
                <c:pt idx="436">
                  <c:v>0.63376715450448173</c:v>
                </c:pt>
                <c:pt idx="437">
                  <c:v>0.6147769281409835</c:v>
                </c:pt>
                <c:pt idx="438">
                  <c:v>0.60309449866903286</c:v>
                </c:pt>
                <c:pt idx="439">
                  <c:v>0.61368909512761016</c:v>
                </c:pt>
                <c:pt idx="440">
                  <c:v>0.60680218033159206</c:v>
                </c:pt>
                <c:pt idx="441">
                  <c:v>0.59375190305097136</c:v>
                </c:pt>
                <c:pt idx="442">
                  <c:v>0.63066479114427243</c:v>
                </c:pt>
                <c:pt idx="443">
                  <c:v>0.65605683836589701</c:v>
                </c:pt>
                <c:pt idx="444">
                  <c:v>0.74326002128414337</c:v>
                </c:pt>
                <c:pt idx="445">
                  <c:v>0.76742627345844505</c:v>
                </c:pt>
                <c:pt idx="446">
                  <c:v>0.72048211269768159</c:v>
                </c:pt>
                <c:pt idx="447">
                  <c:v>0.73094408243673281</c:v>
                </c:pt>
                <c:pt idx="448">
                  <c:v>0.74441465594280609</c:v>
                </c:pt>
                <c:pt idx="449">
                  <c:v>0.76300268096514745</c:v>
                </c:pt>
                <c:pt idx="450">
                  <c:v>0.82201701973565089</c:v>
                </c:pt>
                <c:pt idx="451">
                  <c:v>0.83403317237035479</c:v>
                </c:pt>
                <c:pt idx="452">
                  <c:v>0.85689467969598265</c:v>
                </c:pt>
                <c:pt idx="453">
                  <c:v>0.89283105499321713</c:v>
                </c:pt>
                <c:pt idx="454">
                  <c:v>0.92633315008246297</c:v>
                </c:pt>
                <c:pt idx="455">
                  <c:v>0.96114447191805008</c:v>
                </c:pt>
                <c:pt idx="456">
                  <c:v>0.98444283646888564</c:v>
                </c:pt>
                <c:pt idx="457">
                  <c:v>0.94632665452337583</c:v>
                </c:pt>
                <c:pt idx="458">
                  <c:v>0.86408614668218864</c:v>
                </c:pt>
                <c:pt idx="459">
                  <c:v>0.92417970721857645</c:v>
                </c:pt>
                <c:pt idx="460">
                  <c:v>0.91345973343345221</c:v>
                </c:pt>
                <c:pt idx="461">
                  <c:v>0.95477288335131938</c:v>
                </c:pt>
                <c:pt idx="462">
                  <c:v>0.91351455934990811</c:v>
                </c:pt>
                <c:pt idx="463">
                  <c:v>0.86857788738183317</c:v>
                </c:pt>
                <c:pt idx="464">
                  <c:v>0.8648258610736963</c:v>
                </c:pt>
                <c:pt idx="465">
                  <c:v>0.85106171859495927</c:v>
                </c:pt>
                <c:pt idx="466">
                  <c:v>0.81490695591601159</c:v>
                </c:pt>
                <c:pt idx="467">
                  <c:v>0.82981848704228323</c:v>
                </c:pt>
                <c:pt idx="468">
                  <c:v>0.85681773204037215</c:v>
                </c:pt>
                <c:pt idx="469">
                  <c:v>0.90870315832233173</c:v>
                </c:pt>
                <c:pt idx="470">
                  <c:v>0.87135147042625838</c:v>
                </c:pt>
                <c:pt idx="471">
                  <c:v>0.86531751570132587</c:v>
                </c:pt>
                <c:pt idx="472">
                  <c:v>0.82778548312528888</c:v>
                </c:pt>
                <c:pt idx="473">
                  <c:v>0.82036723846339699</c:v>
                </c:pt>
                <c:pt idx="474">
                  <c:v>0.80007539582809761</c:v>
                </c:pt>
                <c:pt idx="475">
                  <c:v>0.81667099454687098</c:v>
                </c:pt>
                <c:pt idx="476">
                  <c:v>0.85889951558812572</c:v>
                </c:pt>
                <c:pt idx="477">
                  <c:v>0.84919670581882001</c:v>
                </c:pt>
                <c:pt idx="478">
                  <c:v>0.79705283335330057</c:v>
                </c:pt>
                <c:pt idx="479">
                  <c:v>0.78610108303249104</c:v>
                </c:pt>
                <c:pt idx="480">
                  <c:v>0.79743657505285415</c:v>
                </c:pt>
                <c:pt idx="481">
                  <c:v>0.78956675508399654</c:v>
                </c:pt>
                <c:pt idx="482">
                  <c:v>0.78213375409637087</c:v>
                </c:pt>
                <c:pt idx="483">
                  <c:v>0.82214228617106311</c:v>
                </c:pt>
                <c:pt idx="484">
                  <c:v>0.81002892960462869</c:v>
                </c:pt>
                <c:pt idx="485">
                  <c:v>0.79224973089343387</c:v>
                </c:pt>
                <c:pt idx="486">
                  <c:v>0.77776326103997917</c:v>
                </c:pt>
                <c:pt idx="487">
                  <c:v>0.75571131879543108</c:v>
                </c:pt>
                <c:pt idx="488">
                  <c:v>0.75634848287537437</c:v>
                </c:pt>
                <c:pt idx="489">
                  <c:v>0.79862500000000003</c:v>
                </c:pt>
                <c:pt idx="490">
                  <c:v>0.78411880216003937</c:v>
                </c:pt>
                <c:pt idx="491">
                  <c:v>0.75080505325736924</c:v>
                </c:pt>
                <c:pt idx="492">
                  <c:v>0.74645768025078374</c:v>
                </c:pt>
                <c:pt idx="493">
                  <c:v>0.76463949843260193</c:v>
                </c:pt>
                <c:pt idx="494">
                  <c:v>0.7492708099618578</c:v>
                </c:pt>
                <c:pt idx="495">
                  <c:v>0.76521453590192656</c:v>
                </c:pt>
                <c:pt idx="496">
                  <c:v>0.7488210474063044</c:v>
                </c:pt>
                <c:pt idx="497">
                  <c:v>0.74078435991049352</c:v>
                </c:pt>
                <c:pt idx="498">
                  <c:v>0.71972021106884287</c:v>
                </c:pt>
                <c:pt idx="499">
                  <c:v>0.74244794800818392</c:v>
                </c:pt>
                <c:pt idx="500">
                  <c:v>0.78919057377049173</c:v>
                </c:pt>
                <c:pt idx="501">
                  <c:v>0.81098191214470283</c:v>
                </c:pt>
                <c:pt idx="502">
                  <c:v>0.82315921963499061</c:v>
                </c:pt>
                <c:pt idx="503">
                  <c:v>0.8668631127779266</c:v>
                </c:pt>
                <c:pt idx="504">
                  <c:v>0.84489960921708662</c:v>
                </c:pt>
                <c:pt idx="505">
                  <c:v>0.81592641897615881</c:v>
                </c:pt>
                <c:pt idx="506">
                  <c:v>0.81884222474460844</c:v>
                </c:pt>
                <c:pt idx="507">
                  <c:v>0.82573643410852715</c:v>
                </c:pt>
                <c:pt idx="508">
                  <c:v>0.79924048034486284</c:v>
                </c:pt>
                <c:pt idx="509">
                  <c:v>0.80459648379580595</c:v>
                </c:pt>
                <c:pt idx="510">
                  <c:v>0.78125944584382867</c:v>
                </c:pt>
                <c:pt idx="511">
                  <c:v>0.81236886801878327</c:v>
                </c:pt>
                <c:pt idx="512">
                  <c:v>0.81036536934074654</c:v>
                </c:pt>
                <c:pt idx="513">
                  <c:v>0.79058504455637357</c:v>
                </c:pt>
                <c:pt idx="514">
                  <c:v>0.82586732748760971</c:v>
                </c:pt>
                <c:pt idx="515">
                  <c:v>0.82398353062274832</c:v>
                </c:pt>
                <c:pt idx="516">
                  <c:v>0.85118364792991974</c:v>
                </c:pt>
                <c:pt idx="517">
                  <c:v>0.79604328341895281</c:v>
                </c:pt>
                <c:pt idx="518">
                  <c:v>0.81413442835530581</c:v>
                </c:pt>
                <c:pt idx="519">
                  <c:v>0.8283902638576397</c:v>
                </c:pt>
                <c:pt idx="520">
                  <c:v>0.86963860206513099</c:v>
                </c:pt>
                <c:pt idx="521">
                  <c:v>0.85722921914357675</c:v>
                </c:pt>
                <c:pt idx="522">
                  <c:v>0.78495332235035697</c:v>
                </c:pt>
                <c:pt idx="523">
                  <c:v>0.74433797909407662</c:v>
                </c:pt>
                <c:pt idx="524">
                  <c:v>0.77709205020920502</c:v>
                </c:pt>
                <c:pt idx="525">
                  <c:v>0.791835429545939</c:v>
                </c:pt>
                <c:pt idx="526">
                  <c:v>0.80401812093756153</c:v>
                </c:pt>
                <c:pt idx="527">
                  <c:v>0.80933023615950461</c:v>
                </c:pt>
                <c:pt idx="528">
                  <c:v>0.79117199391171988</c:v>
                </c:pt>
                <c:pt idx="529">
                  <c:v>0.76622463331324098</c:v>
                </c:pt>
                <c:pt idx="530">
                  <c:v>0.74016155758077873</c:v>
                </c:pt>
                <c:pt idx="531">
                  <c:v>0.7604809533943393</c:v>
                </c:pt>
                <c:pt idx="532">
                  <c:v>0.76472454266680767</c:v>
                </c:pt>
                <c:pt idx="533">
                  <c:v>0.77488097936975742</c:v>
                </c:pt>
                <c:pt idx="534">
                  <c:v>0.79590608067429258</c:v>
                </c:pt>
                <c:pt idx="535">
                  <c:v>0.78377287405812712</c:v>
                </c:pt>
                <c:pt idx="536">
                  <c:v>0.77513392300984174</c:v>
                </c:pt>
                <c:pt idx="537">
                  <c:v>0.78334369173399621</c:v>
                </c:pt>
                <c:pt idx="538">
                  <c:v>0.80603920613661273</c:v>
                </c:pt>
                <c:pt idx="539">
                  <c:v>0.78182029524584451</c:v>
                </c:pt>
                <c:pt idx="540">
                  <c:v>0.80195712954333642</c:v>
                </c:pt>
                <c:pt idx="541">
                  <c:v>0.85806236821662407</c:v>
                </c:pt>
                <c:pt idx="542">
                  <c:v>0.80710611545056199</c:v>
                </c:pt>
                <c:pt idx="543">
                  <c:v>0.82407322654462245</c:v>
                </c:pt>
                <c:pt idx="544">
                  <c:v>0.78580504628789261</c:v>
                </c:pt>
                <c:pt idx="545">
                  <c:v>0.77332020674378532</c:v>
                </c:pt>
                <c:pt idx="546">
                  <c:v>0.71539281905439023</c:v>
                </c:pt>
                <c:pt idx="547">
                  <c:v>0.67062392824165673</c:v>
                </c:pt>
                <c:pt idx="548">
                  <c:v>0.68414418956390211</c:v>
                </c:pt>
                <c:pt idx="549">
                  <c:v>0.74302632517657141</c:v>
                </c:pt>
                <c:pt idx="550">
                  <c:v>0.7208008898776419</c:v>
                </c:pt>
                <c:pt idx="551">
                  <c:v>0.79541393686718276</c:v>
                </c:pt>
                <c:pt idx="552">
                  <c:v>0.74903384471249557</c:v>
                </c:pt>
                <c:pt idx="553">
                  <c:v>0.77648022946117601</c:v>
                </c:pt>
                <c:pt idx="554">
                  <c:v>0.7865897153232605</c:v>
                </c:pt>
                <c:pt idx="555">
                  <c:v>0.72175048987589818</c:v>
                </c:pt>
                <c:pt idx="556">
                  <c:v>0.75892911469425017</c:v>
                </c:pt>
                <c:pt idx="557">
                  <c:v>0.72330311739995579</c:v>
                </c:pt>
                <c:pt idx="558">
                  <c:v>0.70453718306441826</c:v>
                </c:pt>
                <c:pt idx="559">
                  <c:v>0.70012476606363072</c:v>
                </c:pt>
                <c:pt idx="560">
                  <c:v>0.67441116231438814</c:v>
                </c:pt>
                <c:pt idx="561">
                  <c:v>0.67790143084260734</c:v>
                </c:pt>
                <c:pt idx="562">
                  <c:v>0.69191841742064097</c:v>
                </c:pt>
                <c:pt idx="563">
                  <c:v>0.69286523216308038</c:v>
                </c:pt>
                <c:pt idx="564">
                  <c:v>0.72796688788981656</c:v>
                </c:pt>
                <c:pt idx="565">
                  <c:v>0.74948024948024949</c:v>
                </c:pt>
                <c:pt idx="566">
                  <c:v>0.72186155080603986</c:v>
                </c:pt>
                <c:pt idx="567">
                  <c:v>0.667545355869127</c:v>
                </c:pt>
                <c:pt idx="568">
                  <c:v>0.68591239415961058</c:v>
                </c:pt>
                <c:pt idx="569">
                  <c:v>0.71070198861640088</c:v>
                </c:pt>
                <c:pt idx="570">
                  <c:v>0.69993851199016188</c:v>
                </c:pt>
                <c:pt idx="571">
                  <c:v>0.72228370548792387</c:v>
                </c:pt>
                <c:pt idx="572">
                  <c:v>0.69278747262955342</c:v>
                </c:pt>
                <c:pt idx="573">
                  <c:v>0.69324932493249325</c:v>
                </c:pt>
                <c:pt idx="574">
                  <c:v>0.68487197556964985</c:v>
                </c:pt>
                <c:pt idx="575">
                  <c:v>0.67946444947117446</c:v>
                </c:pt>
                <c:pt idx="576">
                  <c:v>0.71795661819078138</c:v>
                </c:pt>
                <c:pt idx="577">
                  <c:v>0.70714329212593641</c:v>
                </c:pt>
                <c:pt idx="578">
                  <c:v>0.67010431484115696</c:v>
                </c:pt>
                <c:pt idx="579">
                  <c:v>0.66444833625218913</c:v>
                </c:pt>
                <c:pt idx="580">
                  <c:v>0.69770347453593529</c:v>
                </c:pt>
                <c:pt idx="581">
                  <c:v>0.69587290210834385</c:v>
                </c:pt>
                <c:pt idx="582">
                  <c:v>0.70690731596571887</c:v>
                </c:pt>
                <c:pt idx="583">
                  <c:v>0.69854072698328462</c:v>
                </c:pt>
                <c:pt idx="584">
                  <c:v>0.71993518659172606</c:v>
                </c:pt>
                <c:pt idx="585">
                  <c:v>0.70696742911352373</c:v>
                </c:pt>
                <c:pt idx="586">
                  <c:v>0.71665182546749773</c:v>
                </c:pt>
                <c:pt idx="587">
                  <c:v>0.75162481152186345</c:v>
                </c:pt>
                <c:pt idx="588">
                  <c:v>0.84083064246743122</c:v>
                </c:pt>
                <c:pt idx="589">
                  <c:v>0.8741827618905027</c:v>
                </c:pt>
                <c:pt idx="590">
                  <c:v>0.87745694022289766</c:v>
                </c:pt>
                <c:pt idx="591">
                  <c:v>0.91385507246376807</c:v>
                </c:pt>
                <c:pt idx="592">
                  <c:v>0.89146914371129615</c:v>
                </c:pt>
                <c:pt idx="593">
                  <c:v>0.83591365628988401</c:v>
                </c:pt>
                <c:pt idx="594">
                  <c:v>0.89688302982906931</c:v>
                </c:pt>
                <c:pt idx="595">
                  <c:v>0.88873965832169344</c:v>
                </c:pt>
                <c:pt idx="596">
                  <c:v>0.91726357313401852</c:v>
                </c:pt>
                <c:pt idx="597">
                  <c:v>0.91780887568292924</c:v>
                </c:pt>
                <c:pt idx="598">
                  <c:v>0.87827538962151053</c:v>
                </c:pt>
                <c:pt idx="599">
                  <c:v>0.95477235562440843</c:v>
                </c:pt>
                <c:pt idx="600">
                  <c:v>0.94051014587238191</c:v>
                </c:pt>
                <c:pt idx="601">
                  <c:v>0.93623575315740848</c:v>
                </c:pt>
                <c:pt idx="602">
                  <c:v>0.91615789155534055</c:v>
                </c:pt>
                <c:pt idx="603">
                  <c:v>0.89850519930675909</c:v>
                </c:pt>
                <c:pt idx="604">
                  <c:v>0.91194740656382656</c:v>
                </c:pt>
                <c:pt idx="605">
                  <c:v>0.95938375350140037</c:v>
                </c:pt>
                <c:pt idx="606">
                  <c:v>0.8856138981065782</c:v>
                </c:pt>
                <c:pt idx="607">
                  <c:v>0.8702129838214212</c:v>
                </c:pt>
                <c:pt idx="608">
                  <c:v>0.88945925741340648</c:v>
                </c:pt>
                <c:pt idx="609">
                  <c:v>0.90321789463357194</c:v>
                </c:pt>
                <c:pt idx="610">
                  <c:v>0.9060157601383817</c:v>
                </c:pt>
                <c:pt idx="611">
                  <c:v>0.8961822195896828</c:v>
                </c:pt>
                <c:pt idx="612">
                  <c:v>0.90199627362257118</c:v>
                </c:pt>
                <c:pt idx="613">
                  <c:v>0.91511355535186878</c:v>
                </c:pt>
                <c:pt idx="614">
                  <c:v>0.97213349487829059</c:v>
                </c:pt>
                <c:pt idx="615">
                  <c:v>0.96069287141905402</c:v>
                </c:pt>
                <c:pt idx="616">
                  <c:v>0.93976381859680447</c:v>
                </c:pt>
                <c:pt idx="617">
                  <c:v>0.88085703884757394</c:v>
                </c:pt>
                <c:pt idx="618">
                  <c:v>0.84815483870967745</c:v>
                </c:pt>
                <c:pt idx="619">
                  <c:v>0.90262209273616112</c:v>
                </c:pt>
                <c:pt idx="620">
                  <c:v>0.91911797329074063</c:v>
                </c:pt>
                <c:pt idx="621">
                  <c:v>0.92537626294386455</c:v>
                </c:pt>
                <c:pt idx="622">
                  <c:v>0.85825801150369752</c:v>
                </c:pt>
                <c:pt idx="623">
                  <c:v>0.89601178248905078</c:v>
                </c:pt>
                <c:pt idx="624">
                  <c:v>0.87471366289810104</c:v>
                </c:pt>
                <c:pt idx="625">
                  <c:v>0.8939983888292159</c:v>
                </c:pt>
                <c:pt idx="626">
                  <c:v>0.89880140143831833</c:v>
                </c:pt>
                <c:pt idx="627">
                  <c:v>0.87777069047998724</c:v>
                </c:pt>
                <c:pt idx="628">
                  <c:v>0.83943887775551096</c:v>
                </c:pt>
                <c:pt idx="629">
                  <c:v>0.85227607697814456</c:v>
                </c:pt>
                <c:pt idx="630">
                  <c:v>0.85445247179154149</c:v>
                </c:pt>
                <c:pt idx="631">
                  <c:v>0.86691510322967524</c:v>
                </c:pt>
                <c:pt idx="632">
                  <c:v>0.87206860343017156</c:v>
                </c:pt>
                <c:pt idx="633">
                  <c:v>0.84399402602944307</c:v>
                </c:pt>
                <c:pt idx="634">
                  <c:v>0.84771551152196034</c:v>
                </c:pt>
                <c:pt idx="635">
                  <c:v>0.85789473684210527</c:v>
                </c:pt>
                <c:pt idx="636">
                  <c:v>0.83469431842730613</c:v>
                </c:pt>
                <c:pt idx="637">
                  <c:v>0.82521528525296017</c:v>
                </c:pt>
                <c:pt idx="638">
                  <c:v>0.82890083805648418</c:v>
                </c:pt>
                <c:pt idx="639">
                  <c:v>0.82677556177240319</c:v>
                </c:pt>
                <c:pt idx="640">
                  <c:v>0.86394722801571511</c:v>
                </c:pt>
                <c:pt idx="641">
                  <c:v>0.87225938312894824</c:v>
                </c:pt>
                <c:pt idx="642">
                  <c:v>0.86152793809584882</c:v>
                </c:pt>
                <c:pt idx="643">
                  <c:v>0.83850808451542513</c:v>
                </c:pt>
                <c:pt idx="644">
                  <c:v>0.82509743540393599</c:v>
                </c:pt>
                <c:pt idx="645">
                  <c:v>0.80659455232633914</c:v>
                </c:pt>
                <c:pt idx="646">
                  <c:v>0.85442682452577468</c:v>
                </c:pt>
                <c:pt idx="647">
                  <c:v>0.8771402240869185</c:v>
                </c:pt>
                <c:pt idx="648">
                  <c:v>0.84872070137770628</c:v>
                </c:pt>
                <c:pt idx="649">
                  <c:v>0.85234147434461116</c:v>
                </c:pt>
                <c:pt idx="650">
                  <c:v>0.84654603201136702</c:v>
                </c:pt>
                <c:pt idx="651">
                  <c:v>0.81516903914590744</c:v>
                </c:pt>
                <c:pt idx="652">
                  <c:v>0.81021757883638468</c:v>
                </c:pt>
                <c:pt idx="653">
                  <c:v>0.7707322276145272</c:v>
                </c:pt>
                <c:pt idx="654">
                  <c:v>0.81618953603158939</c:v>
                </c:pt>
                <c:pt idx="655">
                  <c:v>0.81765188086346663</c:v>
                </c:pt>
                <c:pt idx="656">
                  <c:v>0.78690187431091507</c:v>
                </c:pt>
                <c:pt idx="657">
                  <c:v>0.85465861248398312</c:v>
                </c:pt>
                <c:pt idx="658">
                  <c:v>0.87766457385615992</c:v>
                </c:pt>
                <c:pt idx="659">
                  <c:v>0.87580532212885165</c:v>
                </c:pt>
                <c:pt idx="660">
                  <c:v>0.87793173584186113</c:v>
                </c:pt>
                <c:pt idx="661">
                  <c:v>0.84612629392170202</c:v>
                </c:pt>
                <c:pt idx="662">
                  <c:v>0.85956268431273819</c:v>
                </c:pt>
                <c:pt idx="663">
                  <c:v>0.823480821721017</c:v>
                </c:pt>
                <c:pt idx="664">
                  <c:v>0.8214589289853953</c:v>
                </c:pt>
                <c:pt idx="665">
                  <c:v>0.80987975300617487</c:v>
                </c:pt>
                <c:pt idx="666">
                  <c:v>0.77957835116425422</c:v>
                </c:pt>
                <c:pt idx="667">
                  <c:v>0.82412708652528022</c:v>
                </c:pt>
                <c:pt idx="668">
                  <c:v>0.83117052211275555</c:v>
                </c:pt>
                <c:pt idx="669">
                  <c:v>0.80889389248522381</c:v>
                </c:pt>
                <c:pt idx="670">
                  <c:v>0.8323885109599396</c:v>
                </c:pt>
                <c:pt idx="671">
                  <c:v>0.81458648785060206</c:v>
                </c:pt>
                <c:pt idx="672">
                  <c:v>0.8349836171821553</c:v>
                </c:pt>
                <c:pt idx="673">
                  <c:v>0.86925423728813545</c:v>
                </c:pt>
                <c:pt idx="674">
                  <c:v>0.83676922112914331</c:v>
                </c:pt>
                <c:pt idx="675">
                  <c:v>0.82376100046317735</c:v>
                </c:pt>
                <c:pt idx="676">
                  <c:v>0.8199231154938994</c:v>
                </c:pt>
                <c:pt idx="677">
                  <c:v>0.81370549891358857</c:v>
                </c:pt>
                <c:pt idx="678">
                  <c:v>0.83289735272575072</c:v>
                </c:pt>
                <c:pt idx="679">
                  <c:v>0.80883990630160141</c:v>
                </c:pt>
                <c:pt idx="680">
                  <c:v>0.7815492089582905</c:v>
                </c:pt>
                <c:pt idx="681">
                  <c:v>0.7988721093069906</c:v>
                </c:pt>
                <c:pt idx="682">
                  <c:v>0.7848660893711864</c:v>
                </c:pt>
                <c:pt idx="683">
                  <c:v>0.77839388886734662</c:v>
                </c:pt>
                <c:pt idx="684">
                  <c:v>0.76351698769924448</c:v>
                </c:pt>
                <c:pt idx="685">
                  <c:v>0.77192842625433389</c:v>
                </c:pt>
                <c:pt idx="686">
                  <c:v>0.78409901405496119</c:v>
                </c:pt>
                <c:pt idx="687">
                  <c:v>0.75830013280212483</c:v>
                </c:pt>
                <c:pt idx="688">
                  <c:v>0.7997469655635947</c:v>
                </c:pt>
                <c:pt idx="689">
                  <c:v>0.80455803723787489</c:v>
                </c:pt>
                <c:pt idx="690">
                  <c:v>0.80351796407185616</c:v>
                </c:pt>
                <c:pt idx="691">
                  <c:v>0.80468414267296939</c:v>
                </c:pt>
                <c:pt idx="692">
                  <c:v>0.85764666985048299</c:v>
                </c:pt>
                <c:pt idx="693">
                  <c:v>0.86941993617420688</c:v>
                </c:pt>
                <c:pt idx="694">
                  <c:v>0.88972538897253883</c:v>
                </c:pt>
                <c:pt idx="695">
                  <c:v>0.90484307259050645</c:v>
                </c:pt>
                <c:pt idx="696">
                  <c:v>0.90523709769567695</c:v>
                </c:pt>
                <c:pt idx="697">
                  <c:v>0.89985145805644606</c:v>
                </c:pt>
                <c:pt idx="698">
                  <c:v>0.95805970750574121</c:v>
                </c:pt>
                <c:pt idx="699">
                  <c:v>0.95001753087381668</c:v>
                </c:pt>
                <c:pt idx="700">
                  <c:v>0.94701665297587945</c:v>
                </c:pt>
                <c:pt idx="701">
                  <c:v>0.93297697368421051</c:v>
                </c:pt>
                <c:pt idx="702">
                  <c:v>0.93357145630314087</c:v>
                </c:pt>
                <c:pt idx="703">
                  <c:v>0.91341056351855487</c:v>
                </c:pt>
                <c:pt idx="704">
                  <c:v>0.89243411311815224</c:v>
                </c:pt>
                <c:pt idx="705">
                  <c:v>0.92052429414327019</c:v>
                </c:pt>
                <c:pt idx="706">
                  <c:v>0.90363692881566682</c:v>
                </c:pt>
                <c:pt idx="707">
                  <c:v>0.91046917409848771</c:v>
                </c:pt>
                <c:pt idx="708">
                  <c:v>0.92285758925083972</c:v>
                </c:pt>
                <c:pt idx="709">
                  <c:v>0.88922883815799791</c:v>
                </c:pt>
                <c:pt idx="710">
                  <c:v>0.91338124714386615</c:v>
                </c:pt>
                <c:pt idx="711">
                  <c:v>0.89787418655097606</c:v>
                </c:pt>
                <c:pt idx="712">
                  <c:v>0.91927756815194817</c:v>
                </c:pt>
                <c:pt idx="713">
                  <c:v>0.91836820435257549</c:v>
                </c:pt>
                <c:pt idx="714">
                  <c:v>0.93841409691629951</c:v>
                </c:pt>
                <c:pt idx="715">
                  <c:v>0.95789663895916155</c:v>
                </c:pt>
                <c:pt idx="716">
                  <c:v>0.93464637421665175</c:v>
                </c:pt>
                <c:pt idx="717">
                  <c:v>0.89279503689429907</c:v>
                </c:pt>
                <c:pt idx="718">
                  <c:v>0.88445017182130581</c:v>
                </c:pt>
                <c:pt idx="719">
                  <c:v>0.89437203016696465</c:v>
                </c:pt>
                <c:pt idx="720">
                  <c:v>0.85265234005834734</c:v>
                </c:pt>
                <c:pt idx="721">
                  <c:v>0.84592598443856393</c:v>
                </c:pt>
                <c:pt idx="722">
                  <c:v>0.90417882236923197</c:v>
                </c:pt>
                <c:pt idx="723">
                  <c:v>0.87368972746331242</c:v>
                </c:pt>
                <c:pt idx="724">
                  <c:v>0.87668286169936582</c:v>
                </c:pt>
                <c:pt idx="725">
                  <c:v>0.85489753713103966</c:v>
                </c:pt>
                <c:pt idx="726">
                  <c:v>0.90123407163243163</c:v>
                </c:pt>
                <c:pt idx="727">
                  <c:v>0.90215104044891292</c:v>
                </c:pt>
                <c:pt idx="728">
                  <c:v>0.89500860585197928</c:v>
                </c:pt>
                <c:pt idx="729">
                  <c:v>0.8720263739557188</c:v>
                </c:pt>
                <c:pt idx="730">
                  <c:v>0.83584379358437944</c:v>
                </c:pt>
                <c:pt idx="731">
                  <c:v>0.83342050209205021</c:v>
                </c:pt>
                <c:pt idx="732">
                  <c:v>0.81589336810460367</c:v>
                </c:pt>
                <c:pt idx="733">
                  <c:v>0.79501951310165386</c:v>
                </c:pt>
                <c:pt idx="734">
                  <c:v>0.79719924539254094</c:v>
                </c:pt>
                <c:pt idx="735">
                  <c:v>0.8132385992894946</c:v>
                </c:pt>
                <c:pt idx="736">
                  <c:v>0.78563063993938143</c:v>
                </c:pt>
                <c:pt idx="737">
                  <c:v>0.7638056543084476</c:v>
                </c:pt>
                <c:pt idx="738">
                  <c:v>0.73970361816782138</c:v>
                </c:pt>
                <c:pt idx="739">
                  <c:v>0.73222000919258468</c:v>
                </c:pt>
                <c:pt idx="740">
                  <c:v>0.72782377291543465</c:v>
                </c:pt>
                <c:pt idx="741">
                  <c:v>0.77551348915073082</c:v>
                </c:pt>
                <c:pt idx="742">
                  <c:v>0.7543735300750668</c:v>
                </c:pt>
                <c:pt idx="743">
                  <c:v>0.79795226381224649</c:v>
                </c:pt>
                <c:pt idx="744">
                  <c:v>0.64421059642345735</c:v>
                </c:pt>
                <c:pt idx="745">
                  <c:v>0.64758210153167006</c:v>
                </c:pt>
                <c:pt idx="746">
                  <c:v>0.65587839933822767</c:v>
                </c:pt>
                <c:pt idx="747">
                  <c:v>0.67423259077354858</c:v>
                </c:pt>
                <c:pt idx="748">
                  <c:v>0.69988379872530726</c:v>
                </c:pt>
                <c:pt idx="749">
                  <c:v>0.70751968928687026</c:v>
                </c:pt>
                <c:pt idx="750">
                  <c:v>0.67310248338579926</c:v>
                </c:pt>
                <c:pt idx="751">
                  <c:v>0.68410437009764691</c:v>
                </c:pt>
                <c:pt idx="752">
                  <c:v>0.7028218694885362</c:v>
                </c:pt>
                <c:pt idx="753">
                  <c:v>0.6950099563111124</c:v>
                </c:pt>
                <c:pt idx="754">
                  <c:v>0.66980908336297873</c:v>
                </c:pt>
                <c:pt idx="755">
                  <c:v>0.67311236667975949</c:v>
                </c:pt>
                <c:pt idx="756">
                  <c:v>0.68757626178591236</c:v>
                </c:pt>
                <c:pt idx="757">
                  <c:v>0.86042837723648913</c:v>
                </c:pt>
                <c:pt idx="758">
                  <c:v>0.86488381059198771</c:v>
                </c:pt>
                <c:pt idx="759">
                  <c:v>0.87008948623155857</c:v>
                </c:pt>
                <c:pt idx="760">
                  <c:v>0.86967540357576811</c:v>
                </c:pt>
                <c:pt idx="761">
                  <c:v>0.90858716344846335</c:v>
                </c:pt>
                <c:pt idx="762">
                  <c:v>0.8490453250817539</c:v>
                </c:pt>
                <c:pt idx="763">
                  <c:v>0.84741975527575808</c:v>
                </c:pt>
                <c:pt idx="764">
                  <c:v>0.72062761793586494</c:v>
                </c:pt>
                <c:pt idx="765">
                  <c:v>0.69815775472200048</c:v>
                </c:pt>
                <c:pt idx="766">
                  <c:v>0.6678895476432245</c:v>
                </c:pt>
                <c:pt idx="767">
                  <c:v>0.70596022412413018</c:v>
                </c:pt>
                <c:pt idx="768">
                  <c:v>0.67031598459176878</c:v>
                </c:pt>
                <c:pt idx="769">
                  <c:v>0.68000111897501891</c:v>
                </c:pt>
                <c:pt idx="770">
                  <c:v>0.70173146030708922</c:v>
                </c:pt>
                <c:pt idx="771">
                  <c:v>0.67746356048336864</c:v>
                </c:pt>
                <c:pt idx="772">
                  <c:v>0.65128220709771512</c:v>
                </c:pt>
                <c:pt idx="773">
                  <c:v>0.6353573220769253</c:v>
                </c:pt>
                <c:pt idx="774">
                  <c:v>0.65678202191543367</c:v>
                </c:pt>
                <c:pt idx="775">
                  <c:v>0.63799213238401764</c:v>
                </c:pt>
                <c:pt idx="776">
                  <c:v>0.64719978091195407</c:v>
                </c:pt>
                <c:pt idx="777">
                  <c:v>0.65038429206196713</c:v>
                </c:pt>
                <c:pt idx="778">
                  <c:v>0.69309225776541494</c:v>
                </c:pt>
                <c:pt idx="779">
                  <c:v>0.70698438783894813</c:v>
                </c:pt>
                <c:pt idx="780">
                  <c:v>0.68839383081476868</c:v>
                </c:pt>
                <c:pt idx="781">
                  <c:v>0.66769541037707014</c:v>
                </c:pt>
                <c:pt idx="782">
                  <c:v>0.67703077699293646</c:v>
                </c:pt>
                <c:pt idx="783">
                  <c:v>0.81114525711944274</c:v>
                </c:pt>
                <c:pt idx="784">
                  <c:v>0.80981153215157464</c:v>
                </c:pt>
                <c:pt idx="785">
                  <c:v>0.81037421868658166</c:v>
                </c:pt>
                <c:pt idx="786">
                  <c:v>0.81444572558062922</c:v>
                </c:pt>
                <c:pt idx="787">
                  <c:v>0.76569177909997477</c:v>
                </c:pt>
                <c:pt idx="788">
                  <c:v>0.78657937806873968</c:v>
                </c:pt>
                <c:pt idx="789">
                  <c:v>0.77075243272876792</c:v>
                </c:pt>
                <c:pt idx="790">
                  <c:v>0.87828686189341942</c:v>
                </c:pt>
                <c:pt idx="791">
                  <c:v>0.92824556183675488</c:v>
                </c:pt>
                <c:pt idx="792">
                  <c:v>0.92305758109127478</c:v>
                </c:pt>
                <c:pt idx="793">
                  <c:v>0.82536155942150502</c:v>
                </c:pt>
                <c:pt idx="794">
                  <c:v>0.81705092830753401</c:v>
                </c:pt>
                <c:pt idx="795">
                  <c:v>0.89062801932367153</c:v>
                </c:pt>
                <c:pt idx="796">
                  <c:v>0.74855299364266059</c:v>
                </c:pt>
                <c:pt idx="797">
                  <c:v>0.78142806267806275</c:v>
                </c:pt>
                <c:pt idx="798">
                  <c:v>0.81049326927650667</c:v>
                </c:pt>
                <c:pt idx="799">
                  <c:v>0.81153530002739971</c:v>
                </c:pt>
                <c:pt idx="800">
                  <c:v>0.83419011544011545</c:v>
                </c:pt>
                <c:pt idx="801">
                  <c:v>0.75060789601662325</c:v>
                </c:pt>
                <c:pt idx="802">
                  <c:v>0.69830410483715555</c:v>
                </c:pt>
                <c:pt idx="803">
                  <c:v>0.68068696009872487</c:v>
                </c:pt>
                <c:pt idx="804">
                  <c:v>0.73044255699597671</c:v>
                </c:pt>
                <c:pt idx="805">
                  <c:v>0.80809720840098465</c:v>
                </c:pt>
                <c:pt idx="806">
                  <c:v>0.76797905651660592</c:v>
                </c:pt>
                <c:pt idx="807">
                  <c:v>0.78112397213638507</c:v>
                </c:pt>
                <c:pt idx="808">
                  <c:v>0.69582181759063566</c:v>
                </c:pt>
                <c:pt idx="809">
                  <c:v>0.71913766668215406</c:v>
                </c:pt>
                <c:pt idx="810">
                  <c:v>0.74935553168635871</c:v>
                </c:pt>
                <c:pt idx="811">
                  <c:v>0.71552094522019327</c:v>
                </c:pt>
                <c:pt idx="812">
                  <c:v>0.72262731143907133</c:v>
                </c:pt>
                <c:pt idx="813">
                  <c:v>0.81792441927655146</c:v>
                </c:pt>
                <c:pt idx="814">
                  <c:v>0.79146822348543044</c:v>
                </c:pt>
                <c:pt idx="815">
                  <c:v>0.76036114434896107</c:v>
                </c:pt>
                <c:pt idx="816">
                  <c:v>0.78506486873020731</c:v>
                </c:pt>
                <c:pt idx="817">
                  <c:v>0.77923519321965495</c:v>
                </c:pt>
                <c:pt idx="818">
                  <c:v>0.73606628450310718</c:v>
                </c:pt>
                <c:pt idx="819">
                  <c:v>0.69051454562683601</c:v>
                </c:pt>
                <c:pt idx="820">
                  <c:v>0.66948130277442697</c:v>
                </c:pt>
                <c:pt idx="821">
                  <c:v>0.64919334317268051</c:v>
                </c:pt>
                <c:pt idx="822">
                  <c:v>0.70308137731361808</c:v>
                </c:pt>
                <c:pt idx="823">
                  <c:v>0.677212223472066</c:v>
                </c:pt>
                <c:pt idx="824">
                  <c:v>0.71528857688719061</c:v>
                </c:pt>
                <c:pt idx="825">
                  <c:v>0.71491544102064175</c:v>
                </c:pt>
                <c:pt idx="826">
                  <c:v>0.71701527713480073</c:v>
                </c:pt>
                <c:pt idx="827">
                  <c:v>0.71378486055776902</c:v>
                </c:pt>
                <c:pt idx="828">
                  <c:v>0.70640653215042792</c:v>
                </c:pt>
                <c:pt idx="829">
                  <c:v>0.72492076069730593</c:v>
                </c:pt>
                <c:pt idx="830">
                  <c:v>0.710750162022035</c:v>
                </c:pt>
                <c:pt idx="831">
                  <c:v>0.70712401055408969</c:v>
                </c:pt>
                <c:pt idx="832">
                  <c:v>0.73811945938090406</c:v>
                </c:pt>
                <c:pt idx="833">
                  <c:v>0.77860004713645992</c:v>
                </c:pt>
                <c:pt idx="834">
                  <c:v>0.7948907265209687</c:v>
                </c:pt>
                <c:pt idx="835">
                  <c:v>0.81080929711565386</c:v>
                </c:pt>
                <c:pt idx="836">
                  <c:v>0.82372574531877574</c:v>
                </c:pt>
                <c:pt idx="837">
                  <c:v>0.85287198026051536</c:v>
                </c:pt>
                <c:pt idx="838">
                  <c:v>0.87790371451015603</c:v>
                </c:pt>
                <c:pt idx="839">
                  <c:v>0.88171769787828724</c:v>
                </c:pt>
                <c:pt idx="840">
                  <c:v>0.88075420417869887</c:v>
                </c:pt>
                <c:pt idx="841">
                  <c:v>0.87682466786944391</c:v>
                </c:pt>
                <c:pt idx="842">
                  <c:v>0.86012052855642185</c:v>
                </c:pt>
                <c:pt idx="843">
                  <c:v>0.88203192737287706</c:v>
                </c:pt>
                <c:pt idx="844">
                  <c:v>0.9121711754975721</c:v>
                </c:pt>
                <c:pt idx="845">
                  <c:v>0.95629692238850506</c:v>
                </c:pt>
                <c:pt idx="846">
                  <c:v>0.92956091008311637</c:v>
                </c:pt>
                <c:pt idx="847">
                  <c:v>0.91234959893048129</c:v>
                </c:pt>
                <c:pt idx="848">
                  <c:v>1.0991497467825118</c:v>
                </c:pt>
                <c:pt idx="849">
                  <c:v>1.0655896607431341</c:v>
                </c:pt>
                <c:pt idx="850">
                  <c:v>1.0323156579182289</c:v>
                </c:pt>
                <c:pt idx="851">
                  <c:v>1.0005219206680582</c:v>
                </c:pt>
                <c:pt idx="852">
                  <c:v>1.0082890817251651</c:v>
                </c:pt>
                <c:pt idx="853">
                  <c:v>0.98914992826398851</c:v>
                </c:pt>
                <c:pt idx="854">
                  <c:v>1.0700508433540472</c:v>
                </c:pt>
                <c:pt idx="855">
                  <c:v>1.1485654303708888</c:v>
                </c:pt>
                <c:pt idx="856">
                  <c:v>1.1246513249651324</c:v>
                </c:pt>
                <c:pt idx="857">
                  <c:v>1.1320024444897128</c:v>
                </c:pt>
                <c:pt idx="858">
                  <c:v>1.1224678568125059</c:v>
                </c:pt>
                <c:pt idx="859">
                  <c:v>1.1809840076902909</c:v>
                </c:pt>
                <c:pt idx="860">
                  <c:v>1.0650371394023148</c:v>
                </c:pt>
                <c:pt idx="861">
                  <c:v>1.0715937312665926</c:v>
                </c:pt>
                <c:pt idx="862">
                  <c:v>1.0072208683094139</c:v>
                </c:pt>
                <c:pt idx="863">
                  <c:v>1.0396768402154397</c:v>
                </c:pt>
                <c:pt idx="864">
                  <c:v>1.01698606271777</c:v>
                </c:pt>
                <c:pt idx="865">
                  <c:v>0.99327515811384182</c:v>
                </c:pt>
                <c:pt idx="866">
                  <c:v>0.97697680434595158</c:v>
                </c:pt>
                <c:pt idx="867">
                  <c:v>0.9483189081225033</c:v>
                </c:pt>
                <c:pt idx="868">
                  <c:v>1.0044752945474473</c:v>
                </c:pt>
                <c:pt idx="869">
                  <c:v>0.99324150911113007</c:v>
                </c:pt>
                <c:pt idx="870">
                  <c:v>0.9764342597107103</c:v>
                </c:pt>
                <c:pt idx="871">
                  <c:v>1.041398684113255</c:v>
                </c:pt>
                <c:pt idx="872">
                  <c:v>1.0268696820420957</c:v>
                </c:pt>
                <c:pt idx="873">
                  <c:v>1.1320100354191265</c:v>
                </c:pt>
                <c:pt idx="874">
                  <c:v>1.1198230800160838</c:v>
                </c:pt>
                <c:pt idx="875">
                  <c:v>0.67479491232031308</c:v>
                </c:pt>
                <c:pt idx="876">
                  <c:v>0.66071670965114704</c:v>
                </c:pt>
                <c:pt idx="877">
                  <c:v>0.63777601956412289</c:v>
                </c:pt>
                <c:pt idx="878">
                  <c:v>0.6492982864231992</c:v>
                </c:pt>
                <c:pt idx="879">
                  <c:v>0.65091883044416332</c:v>
                </c:pt>
                <c:pt idx="880">
                  <c:v>0.66539951226509819</c:v>
                </c:pt>
                <c:pt idx="881">
                  <c:v>0.67591149890931757</c:v>
                </c:pt>
                <c:pt idx="882">
                  <c:v>0.71026346834447496</c:v>
                </c:pt>
                <c:pt idx="883">
                  <c:v>0.69068696883852698</c:v>
                </c:pt>
                <c:pt idx="884">
                  <c:v>0.69793520825916699</c:v>
                </c:pt>
                <c:pt idx="885">
                  <c:v>0.68255223037831747</c:v>
                </c:pt>
                <c:pt idx="886">
                  <c:v>0.72047654504839909</c:v>
                </c:pt>
                <c:pt idx="887">
                  <c:v>0.69854851031321619</c:v>
                </c:pt>
                <c:pt idx="888">
                  <c:v>1.1551562792438705</c:v>
                </c:pt>
                <c:pt idx="889">
                  <c:v>1.0992435158501439</c:v>
                </c:pt>
                <c:pt idx="890">
                  <c:v>1.0837881219903691</c:v>
                </c:pt>
                <c:pt idx="891">
                  <c:v>1.1422713496166876</c:v>
                </c:pt>
                <c:pt idx="892">
                  <c:v>1.112469806763285</c:v>
                </c:pt>
                <c:pt idx="893">
                  <c:v>1.1067234481868629</c:v>
                </c:pt>
                <c:pt idx="894">
                  <c:v>1.0755297738842191</c:v>
                </c:pt>
                <c:pt idx="895">
                  <c:v>1.0508852020933082</c:v>
                </c:pt>
                <c:pt idx="896">
                  <c:v>1.027843137254902</c:v>
                </c:pt>
                <c:pt idx="897">
                  <c:v>1.0207873066880899</c:v>
                </c:pt>
                <c:pt idx="898">
                  <c:v>0.98635854626896069</c:v>
                </c:pt>
                <c:pt idx="899">
                  <c:v>0.95480286355379851</c:v>
                </c:pt>
                <c:pt idx="900">
                  <c:v>0.93481857284658665</c:v>
                </c:pt>
                <c:pt idx="901">
                  <c:v>1.0639572749772046</c:v>
                </c:pt>
                <c:pt idx="902">
                  <c:v>1.0454749103942651</c:v>
                </c:pt>
                <c:pt idx="903">
                  <c:v>1.0474572781552398</c:v>
                </c:pt>
                <c:pt idx="904">
                  <c:v>1.0115887850467289</c:v>
                </c:pt>
                <c:pt idx="905">
                  <c:v>0.96226757369614502</c:v>
                </c:pt>
                <c:pt idx="906">
                  <c:v>0.94435625365527609</c:v>
                </c:pt>
                <c:pt idx="907">
                  <c:v>0.96460259643224056</c:v>
                </c:pt>
                <c:pt idx="908">
                  <c:v>0.97426177174780537</c:v>
                </c:pt>
                <c:pt idx="909">
                  <c:v>0.96782405050402198</c:v>
                </c:pt>
                <c:pt idx="910">
                  <c:v>1.0075204125483455</c:v>
                </c:pt>
                <c:pt idx="911">
                  <c:v>0.98545493152139296</c:v>
                </c:pt>
                <c:pt idx="912">
                  <c:v>1.0520675743822492</c:v>
                </c:pt>
                <c:pt idx="913">
                  <c:v>1.0614996849401388</c:v>
                </c:pt>
                <c:pt idx="914">
                  <c:v>1.0194971090493479</c:v>
                </c:pt>
                <c:pt idx="915">
                  <c:v>1.0536518771331058</c:v>
                </c:pt>
                <c:pt idx="916">
                  <c:v>1.0485449394797837</c:v>
                </c:pt>
                <c:pt idx="917">
                  <c:v>1.0246531219028741</c:v>
                </c:pt>
                <c:pt idx="918">
                  <c:v>1.0059541984732825</c:v>
                </c:pt>
                <c:pt idx="919">
                  <c:v>0.96782020176222705</c:v>
                </c:pt>
                <c:pt idx="920">
                  <c:v>0.98205347332438031</c:v>
                </c:pt>
                <c:pt idx="921">
                  <c:v>0.98636633076467095</c:v>
                </c:pt>
                <c:pt idx="922">
                  <c:v>0.99124040229263544</c:v>
                </c:pt>
                <c:pt idx="923">
                  <c:v>0.97524584604950826</c:v>
                </c:pt>
                <c:pt idx="924">
                  <c:v>0.95471698113207537</c:v>
                </c:pt>
                <c:pt idx="925">
                  <c:v>0.97356030423759499</c:v>
                </c:pt>
                <c:pt idx="926">
                  <c:v>0.93824701195219118</c:v>
                </c:pt>
                <c:pt idx="927">
                  <c:v>0.95674603174603179</c:v>
                </c:pt>
                <c:pt idx="928">
                  <c:v>0.95606183889340923</c:v>
                </c:pt>
                <c:pt idx="929">
                  <c:v>0.9420199501246882</c:v>
                </c:pt>
                <c:pt idx="930">
                  <c:v>0.95477608647694689</c:v>
                </c:pt>
                <c:pt idx="931">
                  <c:v>0.93185249083459132</c:v>
                </c:pt>
                <c:pt idx="932">
                  <c:v>0.92941874258600232</c:v>
                </c:pt>
                <c:pt idx="933">
                  <c:v>0.95406929895245773</c:v>
                </c:pt>
                <c:pt idx="934">
                  <c:v>0.92721893491124263</c:v>
                </c:pt>
                <c:pt idx="935">
                  <c:v>0.95171650055370993</c:v>
                </c:pt>
                <c:pt idx="936">
                  <c:v>0.96345062429057893</c:v>
                </c:pt>
                <c:pt idx="937">
                  <c:v>0.95838561271434541</c:v>
                </c:pt>
                <c:pt idx="938">
                  <c:v>0.9569146700294241</c:v>
                </c:pt>
                <c:pt idx="939">
                  <c:v>0.96149490373725932</c:v>
                </c:pt>
                <c:pt idx="940">
                  <c:v>0.93052025080494849</c:v>
                </c:pt>
                <c:pt idx="941">
                  <c:v>0.92065868263473061</c:v>
                </c:pt>
                <c:pt idx="942">
                  <c:v>0.92959183673469392</c:v>
                </c:pt>
                <c:pt idx="943">
                  <c:v>0.91758620689655179</c:v>
                </c:pt>
                <c:pt idx="944">
                  <c:v>0.94341147938561032</c:v>
                </c:pt>
                <c:pt idx="945">
                  <c:v>0.94206625321433979</c:v>
                </c:pt>
                <c:pt idx="946">
                  <c:v>0.9682675814751287</c:v>
                </c:pt>
                <c:pt idx="947">
                  <c:v>0.96552678942267756</c:v>
                </c:pt>
                <c:pt idx="948">
                  <c:v>0.96537966537966535</c:v>
                </c:pt>
                <c:pt idx="949">
                  <c:v>0.92883087400681041</c:v>
                </c:pt>
                <c:pt idx="950">
                  <c:v>0.93034482758620696</c:v>
                </c:pt>
                <c:pt idx="951">
                  <c:v>0.92151869429332101</c:v>
                </c:pt>
                <c:pt idx="952">
                  <c:v>0.90505415162454872</c:v>
                </c:pt>
                <c:pt idx="953">
                  <c:v>0.9826201256024536</c:v>
                </c:pt>
                <c:pt idx="954">
                  <c:v>0.95815773630343182</c:v>
                </c:pt>
                <c:pt idx="955">
                  <c:v>0.96685165741712908</c:v>
                </c:pt>
                <c:pt idx="956">
                  <c:v>0.94994817118317776</c:v>
                </c:pt>
                <c:pt idx="957">
                  <c:v>0.95986772884413041</c:v>
                </c:pt>
                <c:pt idx="958">
                  <c:v>0.94400235779546116</c:v>
                </c:pt>
                <c:pt idx="959">
                  <c:v>0.9640062597809077</c:v>
                </c:pt>
                <c:pt idx="960">
                  <c:v>0.94850683784538092</c:v>
                </c:pt>
                <c:pt idx="961">
                  <c:v>0.96283543101401092</c:v>
                </c:pt>
                <c:pt idx="962">
                  <c:v>0.96108310866252489</c:v>
                </c:pt>
                <c:pt idx="963">
                  <c:v>0.97086508292245632</c:v>
                </c:pt>
                <c:pt idx="964">
                  <c:v>0.99383317104836089</c:v>
                </c:pt>
                <c:pt idx="965">
                  <c:v>0.95850573353824331</c:v>
                </c:pt>
                <c:pt idx="966">
                  <c:v>0.93064931876764456</c:v>
                </c:pt>
                <c:pt idx="967">
                  <c:v>0.90732731990609161</c:v>
                </c:pt>
                <c:pt idx="968">
                  <c:v>0.88980396705718601</c:v>
                </c:pt>
                <c:pt idx="969">
                  <c:v>0.8682145886344359</c:v>
                </c:pt>
                <c:pt idx="970">
                  <c:v>0.82664314071460077</c:v>
                </c:pt>
                <c:pt idx="971">
                  <c:v>0.78926068502615743</c:v>
                </c:pt>
                <c:pt idx="972">
                  <c:v>0.82319094987322006</c:v>
                </c:pt>
                <c:pt idx="973">
                  <c:v>0.84705337501447264</c:v>
                </c:pt>
                <c:pt idx="974">
                  <c:v>0.82503431923124926</c:v>
                </c:pt>
                <c:pt idx="975">
                  <c:v>0.85392725980334083</c:v>
                </c:pt>
                <c:pt idx="976">
                  <c:v>0.83412437629305103</c:v>
                </c:pt>
                <c:pt idx="977">
                  <c:v>0.84849981479194969</c:v>
                </c:pt>
                <c:pt idx="978">
                  <c:v>0.83593179049939104</c:v>
                </c:pt>
                <c:pt idx="979">
                  <c:v>0.80626545754328105</c:v>
                </c:pt>
                <c:pt idx="980">
                  <c:v>0.810466377440347</c:v>
                </c:pt>
                <c:pt idx="981">
                  <c:v>0.84573601303639323</c:v>
                </c:pt>
                <c:pt idx="982">
                  <c:v>0.86252834467120187</c:v>
                </c:pt>
                <c:pt idx="983">
                  <c:v>0.81839080459770119</c:v>
                </c:pt>
                <c:pt idx="984">
                  <c:v>0.81526315789473691</c:v>
                </c:pt>
                <c:pt idx="985">
                  <c:v>0.83061002178649235</c:v>
                </c:pt>
                <c:pt idx="986">
                  <c:v>0.81598513011152418</c:v>
                </c:pt>
                <c:pt idx="987">
                  <c:v>0.82490586336740168</c:v>
                </c:pt>
                <c:pt idx="988">
                  <c:v>0.82001102535832404</c:v>
                </c:pt>
                <c:pt idx="989">
                  <c:v>0.8368464275937586</c:v>
                </c:pt>
                <c:pt idx="990">
                  <c:v>0.85925329035723874</c:v>
                </c:pt>
                <c:pt idx="991">
                  <c:v>0.86984924623115578</c:v>
                </c:pt>
                <c:pt idx="992">
                  <c:v>0.87804122113745542</c:v>
                </c:pt>
                <c:pt idx="993">
                  <c:v>0.90885028949545077</c:v>
                </c:pt>
                <c:pt idx="994">
                  <c:v>0.90420998806885966</c:v>
                </c:pt>
                <c:pt idx="995">
                  <c:v>0.9122246510845804</c:v>
                </c:pt>
                <c:pt idx="996">
                  <c:v>0.88413889373582266</c:v>
                </c:pt>
                <c:pt idx="997">
                  <c:v>0.86193902021240154</c:v>
                </c:pt>
                <c:pt idx="998">
                  <c:v>0.90471560525036465</c:v>
                </c:pt>
                <c:pt idx="999">
                  <c:v>0.89933104911078487</c:v>
                </c:pt>
                <c:pt idx="1000">
                  <c:v>0.92703255228809567</c:v>
                </c:pt>
                <c:pt idx="1001">
                  <c:v>0.87806472703497873</c:v>
                </c:pt>
                <c:pt idx="1002">
                  <c:v>0.85902548985607774</c:v>
                </c:pt>
                <c:pt idx="1003">
                  <c:v>0.87057580559957748</c:v>
                </c:pt>
                <c:pt idx="1004">
                  <c:v>0.83954470350651733</c:v>
                </c:pt>
                <c:pt idx="1005">
                  <c:v>0.79934400926104576</c:v>
                </c:pt>
                <c:pt idx="1006">
                  <c:v>0.83984512495600139</c:v>
                </c:pt>
                <c:pt idx="1007">
                  <c:v>0.81553755522827687</c:v>
                </c:pt>
                <c:pt idx="1008">
                  <c:v>0.82831272853909099</c:v>
                </c:pt>
                <c:pt idx="1009">
                  <c:v>0.84850839030453706</c:v>
                </c:pt>
                <c:pt idx="1010">
                  <c:v>0.82943777637397353</c:v>
                </c:pt>
                <c:pt idx="1011">
                  <c:v>0.83140067134574314</c:v>
                </c:pt>
                <c:pt idx="1012">
                  <c:v>0.84395898350423526</c:v>
                </c:pt>
                <c:pt idx="1013">
                  <c:v>0.84418254077017951</c:v>
                </c:pt>
                <c:pt idx="1014">
                  <c:v>0.8680099284567091</c:v>
                </c:pt>
                <c:pt idx="1015">
                  <c:v>0.88371788148925012</c:v>
                </c:pt>
                <c:pt idx="1016">
                  <c:v>0.93775100401606426</c:v>
                </c:pt>
                <c:pt idx="1017">
                  <c:v>0.9401536595228468</c:v>
                </c:pt>
                <c:pt idx="1018">
                  <c:v>0.92802960222016662</c:v>
                </c:pt>
                <c:pt idx="1019">
                  <c:v>0.95870736086175934</c:v>
                </c:pt>
                <c:pt idx="1020">
                  <c:v>0.97084212545559179</c:v>
                </c:pt>
                <c:pt idx="1021">
                  <c:v>0.93380486035545884</c:v>
                </c:pt>
                <c:pt idx="1022">
                  <c:v>0.95993383569196833</c:v>
                </c:pt>
                <c:pt idx="1023">
                  <c:v>0.94577238672850517</c:v>
                </c:pt>
                <c:pt idx="1024">
                  <c:v>0.88598876200833798</c:v>
                </c:pt>
                <c:pt idx="1025">
                  <c:v>0.8805357142857142</c:v>
                </c:pt>
                <c:pt idx="1026">
                  <c:v>0.89445774888812868</c:v>
                </c:pt>
                <c:pt idx="1027">
                  <c:v>0.86126418152350082</c:v>
                </c:pt>
                <c:pt idx="1028">
                  <c:v>0.87421383647798745</c:v>
                </c:pt>
                <c:pt idx="1029">
                  <c:v>0.85865902964959573</c:v>
                </c:pt>
                <c:pt idx="1030">
                  <c:v>0.86322617033276916</c:v>
                </c:pt>
                <c:pt idx="1031">
                  <c:v>0.86047666335650452</c:v>
                </c:pt>
                <c:pt idx="1032">
                  <c:v>0.82493483927019995</c:v>
                </c:pt>
                <c:pt idx="1033">
                  <c:v>0.80057595392368608</c:v>
                </c:pt>
                <c:pt idx="1034">
                  <c:v>0.82749590834697229</c:v>
                </c:pt>
                <c:pt idx="1035">
                  <c:v>0.82782782782782771</c:v>
                </c:pt>
                <c:pt idx="1036">
                  <c:v>0.84202898550724625</c:v>
                </c:pt>
                <c:pt idx="1037">
                  <c:v>0.81100726895119424</c:v>
                </c:pt>
                <c:pt idx="1038">
                  <c:v>0.76946008612123218</c:v>
                </c:pt>
                <c:pt idx="1039">
                  <c:v>0.78240740740740744</c:v>
                </c:pt>
                <c:pt idx="1040">
                  <c:v>0.77444633730834755</c:v>
                </c:pt>
                <c:pt idx="1041">
                  <c:v>0.8086376404494382</c:v>
                </c:pt>
                <c:pt idx="1042">
                  <c:v>0.8269602162997296</c:v>
                </c:pt>
                <c:pt idx="1043">
                  <c:v>0.8070106341079164</c:v>
                </c:pt>
                <c:pt idx="1044">
                  <c:v>0.82729148246389628</c:v>
                </c:pt>
                <c:pt idx="1045">
                  <c:v>0.82611207394569608</c:v>
                </c:pt>
                <c:pt idx="1046">
                  <c:v>0.82971938775510201</c:v>
                </c:pt>
                <c:pt idx="1047">
                  <c:v>0.78761388820487566</c:v>
                </c:pt>
                <c:pt idx="1048">
                  <c:v>0.78474216506430261</c:v>
                </c:pt>
                <c:pt idx="1049">
                  <c:v>0.77101378553129196</c:v>
                </c:pt>
                <c:pt idx="1050">
                  <c:v>0.75310715485387969</c:v>
                </c:pt>
                <c:pt idx="1051">
                  <c:v>0.76928289102202152</c:v>
                </c:pt>
                <c:pt idx="1052">
                  <c:v>0.7817713581905722</c:v>
                </c:pt>
                <c:pt idx="1053">
                  <c:v>0.77384370015948967</c:v>
                </c:pt>
                <c:pt idx="1054">
                  <c:v>0.72574626865671643</c:v>
                </c:pt>
                <c:pt idx="1055">
                  <c:v>0.71173944166070147</c:v>
                </c:pt>
                <c:pt idx="1056">
                  <c:v>0.74346069327284325</c:v>
                </c:pt>
                <c:pt idx="1057">
                  <c:v>0.8104628422425032</c:v>
                </c:pt>
                <c:pt idx="1058">
                  <c:v>0.78167900823695813</c:v>
                </c:pt>
                <c:pt idx="1059">
                  <c:v>0.84256418537057975</c:v>
                </c:pt>
                <c:pt idx="1060">
                  <c:v>0.84119273596891109</c:v>
                </c:pt>
                <c:pt idx="1061">
                  <c:v>0.8604470056849155</c:v>
                </c:pt>
                <c:pt idx="1062">
                  <c:v>0.75820379965457685</c:v>
                </c:pt>
                <c:pt idx="1063">
                  <c:v>0.75982377602501239</c:v>
                </c:pt>
                <c:pt idx="1064">
                  <c:v>0.75579299691040158</c:v>
                </c:pt>
                <c:pt idx="1065">
                  <c:v>0.75029565805034637</c:v>
                </c:pt>
                <c:pt idx="1066">
                  <c:v>0.74510522458381323</c:v>
                </c:pt>
                <c:pt idx="1067">
                  <c:v>0.69715775102395428</c:v>
                </c:pt>
                <c:pt idx="1068">
                  <c:v>0.71376025084418715</c:v>
                </c:pt>
                <c:pt idx="1069">
                  <c:v>0.72726108941944578</c:v>
                </c:pt>
                <c:pt idx="1070">
                  <c:v>0.71711928816387072</c:v>
                </c:pt>
                <c:pt idx="1071">
                  <c:v>0.76516511127063891</c:v>
                </c:pt>
                <c:pt idx="1072">
                  <c:v>0.75</c:v>
                </c:pt>
                <c:pt idx="1073">
                  <c:v>0.7965360541884593</c:v>
                </c:pt>
                <c:pt idx="1074">
                  <c:v>0.84844672408787369</c:v>
                </c:pt>
                <c:pt idx="1075">
                  <c:v>0.84883401920438961</c:v>
                </c:pt>
                <c:pt idx="1076">
                  <c:v>0.83902393765076999</c:v>
                </c:pt>
                <c:pt idx="1077">
                  <c:v>0.8113140311804008</c:v>
                </c:pt>
                <c:pt idx="1078">
                  <c:v>0.87287306864854286</c:v>
                </c:pt>
                <c:pt idx="1079">
                  <c:v>0.86017841655309135</c:v>
                </c:pt>
                <c:pt idx="1080">
                  <c:v>0.82989289774427089</c:v>
                </c:pt>
                <c:pt idx="1081">
                  <c:v>0.85295176385889127</c:v>
                </c:pt>
                <c:pt idx="1082">
                  <c:v>0.85723156825110081</c:v>
                </c:pt>
                <c:pt idx="1083">
                  <c:v>0.7102765167148164</c:v>
                </c:pt>
                <c:pt idx="1084">
                  <c:v>0.70494505494505488</c:v>
                </c:pt>
                <c:pt idx="1085">
                  <c:v>0.73476635514018684</c:v>
                </c:pt>
                <c:pt idx="1086">
                  <c:v>0.73642098784428378</c:v>
                </c:pt>
                <c:pt idx="1087">
                  <c:v>0.70501123892635198</c:v>
                </c:pt>
                <c:pt idx="1088">
                  <c:v>0.70895978486737554</c:v>
                </c:pt>
                <c:pt idx="1089">
                  <c:v>0.70407859481988688</c:v>
                </c:pt>
                <c:pt idx="1090">
                  <c:v>0.68095309456016784</c:v>
                </c:pt>
                <c:pt idx="1091">
                  <c:v>0.73607612650433807</c:v>
                </c:pt>
                <c:pt idx="1092">
                  <c:v>0.78906817851431887</c:v>
                </c:pt>
                <c:pt idx="1093">
                  <c:v>0.79594854354576372</c:v>
                </c:pt>
                <c:pt idx="1094">
                  <c:v>0.81529951430113323</c:v>
                </c:pt>
                <c:pt idx="1095">
                  <c:v>0.88870008496176722</c:v>
                </c:pt>
                <c:pt idx="1096">
                  <c:v>0.8123789318328567</c:v>
                </c:pt>
                <c:pt idx="1097">
                  <c:v>0.76990185387131949</c:v>
                </c:pt>
                <c:pt idx="1098">
                  <c:v>0.71886061014663738</c:v>
                </c:pt>
                <c:pt idx="1099">
                  <c:v>0.72163883628851788</c:v>
                </c:pt>
                <c:pt idx="1100">
                  <c:v>0.69156816390858955</c:v>
                </c:pt>
                <c:pt idx="1101">
                  <c:v>0.7270261105459479</c:v>
                </c:pt>
                <c:pt idx="1102">
                  <c:v>0.74044641006150225</c:v>
                </c:pt>
                <c:pt idx="1103">
                  <c:v>0.75931787352238223</c:v>
                </c:pt>
                <c:pt idx="1104">
                  <c:v>0.74183006535947704</c:v>
                </c:pt>
                <c:pt idx="1105">
                  <c:v>0.78861506421381466</c:v>
                </c:pt>
                <c:pt idx="1106">
                  <c:v>0.74002589874822722</c:v>
                </c:pt>
                <c:pt idx="1107">
                  <c:v>0.77008487385187774</c:v>
                </c:pt>
                <c:pt idx="1108">
                  <c:v>0.76512868073266871</c:v>
                </c:pt>
                <c:pt idx="1109">
                  <c:v>0.93031358885017412</c:v>
                </c:pt>
                <c:pt idx="1110">
                  <c:v>0.9071682044002839</c:v>
                </c:pt>
                <c:pt idx="1111">
                  <c:v>0.91126537906385319</c:v>
                </c:pt>
                <c:pt idx="1112">
                  <c:v>0.93811512078735459</c:v>
                </c:pt>
                <c:pt idx="1113">
                  <c:v>0.89407091363836988</c:v>
                </c:pt>
                <c:pt idx="1114">
                  <c:v>0.87722833669198563</c:v>
                </c:pt>
                <c:pt idx="1115">
                  <c:v>0.81342148760330579</c:v>
                </c:pt>
                <c:pt idx="1116">
                  <c:v>0.84793750000000001</c:v>
                </c:pt>
                <c:pt idx="1117">
                  <c:v>0.78775761304214087</c:v>
                </c:pt>
                <c:pt idx="1118">
                  <c:v>0.7668907927556663</c:v>
                </c:pt>
                <c:pt idx="1119">
                  <c:v>0.76637589214908808</c:v>
                </c:pt>
                <c:pt idx="1120">
                  <c:v>0.76399902700072975</c:v>
                </c:pt>
                <c:pt idx="1121">
                  <c:v>0.80961779147010693</c:v>
                </c:pt>
                <c:pt idx="1122">
                  <c:v>0.77727156385973895</c:v>
                </c:pt>
                <c:pt idx="1123">
                  <c:v>0.81947958077340088</c:v>
                </c:pt>
                <c:pt idx="1124">
                  <c:v>0.79756097560975614</c:v>
                </c:pt>
                <c:pt idx="1125">
                  <c:v>0.75512915913681311</c:v>
                </c:pt>
                <c:pt idx="1126">
                  <c:v>0.7692425479787669</c:v>
                </c:pt>
                <c:pt idx="1127">
                  <c:v>0.76356160050608879</c:v>
                </c:pt>
                <c:pt idx="1128">
                  <c:v>0.76998150811588251</c:v>
                </c:pt>
                <c:pt idx="1129">
                  <c:v>0.73921409763013968</c:v>
                </c:pt>
                <c:pt idx="1130">
                  <c:v>0.76299495291118158</c:v>
                </c:pt>
                <c:pt idx="1131">
                  <c:v>0.77005920783993465</c:v>
                </c:pt>
                <c:pt idx="1132">
                  <c:v>0.7605912831453826</c:v>
                </c:pt>
                <c:pt idx="1133">
                  <c:v>0.78732902735562316</c:v>
                </c:pt>
                <c:pt idx="1134">
                  <c:v>0.80295481131666735</c:v>
                </c:pt>
                <c:pt idx="1135">
                  <c:v>0.82311002362470465</c:v>
                </c:pt>
                <c:pt idx="1136">
                  <c:v>0.92820512820512813</c:v>
                </c:pt>
                <c:pt idx="1137">
                  <c:v>0.93116517911725161</c:v>
                </c:pt>
                <c:pt idx="1138">
                  <c:v>0.92382746786891867</c:v>
                </c:pt>
                <c:pt idx="1139">
                  <c:v>0.86650873935591255</c:v>
                </c:pt>
                <c:pt idx="1140">
                  <c:v>0.86609408549677924</c:v>
                </c:pt>
                <c:pt idx="1141">
                  <c:v>0.86877421140011069</c:v>
                </c:pt>
                <c:pt idx="1142">
                  <c:v>0.90808932268559595</c:v>
                </c:pt>
                <c:pt idx="1143">
                  <c:v>0.89889705882352933</c:v>
                </c:pt>
                <c:pt idx="1144">
                  <c:v>0.85131239569109396</c:v>
                </c:pt>
                <c:pt idx="1145">
                  <c:v>0.86095138525875592</c:v>
                </c:pt>
                <c:pt idx="1146">
                  <c:v>0.83907964097449783</c:v>
                </c:pt>
                <c:pt idx="1147">
                  <c:v>0.82910333286849824</c:v>
                </c:pt>
                <c:pt idx="1148">
                  <c:v>0.81711614527148513</c:v>
                </c:pt>
                <c:pt idx="1149">
                  <c:v>0.8350357862552984</c:v>
                </c:pt>
                <c:pt idx="1150">
                  <c:v>0.87616214206024545</c:v>
                </c:pt>
                <c:pt idx="1151">
                  <c:v>0.89682891322235581</c:v>
                </c:pt>
                <c:pt idx="1152">
                  <c:v>0.88033635187580861</c:v>
                </c:pt>
                <c:pt idx="1153">
                  <c:v>0.87352959482168413</c:v>
                </c:pt>
                <c:pt idx="1154">
                  <c:v>0.89268644012309295</c:v>
                </c:pt>
                <c:pt idx="1155">
                  <c:v>0.88397689267254476</c:v>
                </c:pt>
                <c:pt idx="1156">
                  <c:v>0.88438711240310075</c:v>
                </c:pt>
                <c:pt idx="1157">
                  <c:v>0.86319280566362644</c:v>
                </c:pt>
                <c:pt idx="1158">
                  <c:v>0.82337975361542581</c:v>
                </c:pt>
                <c:pt idx="1159">
                  <c:v>0.80598232494901423</c:v>
                </c:pt>
                <c:pt idx="1160">
                  <c:v>0.80668989547038317</c:v>
                </c:pt>
                <c:pt idx="1161">
                  <c:v>0.82300378869111446</c:v>
                </c:pt>
                <c:pt idx="1162">
                  <c:v>0.82591918456498004</c:v>
                </c:pt>
                <c:pt idx="1163">
                  <c:v>0.83046107331821617</c:v>
                </c:pt>
                <c:pt idx="1164">
                  <c:v>0.82276410675786193</c:v>
                </c:pt>
                <c:pt idx="1165">
                  <c:v>0.82992964961409743</c:v>
                </c:pt>
                <c:pt idx="1166">
                  <c:v>0.8258541214750541</c:v>
                </c:pt>
                <c:pt idx="1167">
                  <c:v>0.83995732195252071</c:v>
                </c:pt>
                <c:pt idx="1168">
                  <c:v>0.84284312351044433</c:v>
                </c:pt>
                <c:pt idx="1169">
                  <c:v>0.87319410135489184</c:v>
                </c:pt>
                <c:pt idx="1170">
                  <c:v>0.89336290735369395</c:v>
                </c:pt>
                <c:pt idx="1171">
                  <c:v>0.88295804309087977</c:v>
                </c:pt>
                <c:pt idx="1172">
                  <c:v>0.87787194935157775</c:v>
                </c:pt>
                <c:pt idx="1173">
                  <c:v>0.8926840017628912</c:v>
                </c:pt>
                <c:pt idx="1174">
                  <c:v>0.92082598318978937</c:v>
                </c:pt>
                <c:pt idx="1175">
                  <c:v>0.88165243966698281</c:v>
                </c:pt>
                <c:pt idx="1176">
                  <c:v>0.90350216531726601</c:v>
                </c:pt>
                <c:pt idx="1177">
                  <c:v>0.97170073060205309</c:v>
                </c:pt>
                <c:pt idx="1178">
                  <c:v>0.95478965203735844</c:v>
                </c:pt>
                <c:pt idx="1179">
                  <c:v>0.90255160253085787</c:v>
                </c:pt>
                <c:pt idx="1180">
                  <c:v>0.90719546742209634</c:v>
                </c:pt>
                <c:pt idx="1181">
                  <c:v>0.92371802291931937</c:v>
                </c:pt>
                <c:pt idx="1182">
                  <c:v>0.94163882884653172</c:v>
                </c:pt>
                <c:pt idx="1183">
                  <c:v>0.97071226387845866</c:v>
                </c:pt>
                <c:pt idx="1184">
                  <c:v>1.0180565454977428</c:v>
                </c:pt>
                <c:pt idx="1185">
                  <c:v>1.0550976138828634</c:v>
                </c:pt>
                <c:pt idx="1186">
                  <c:v>0.98419532399585818</c:v>
                </c:pt>
                <c:pt idx="1187">
                  <c:v>0.98230907408415435</c:v>
                </c:pt>
                <c:pt idx="1188">
                  <c:v>0.91934005499541693</c:v>
                </c:pt>
                <c:pt idx="1189">
                  <c:v>0.9377950746459105</c:v>
                </c:pt>
                <c:pt idx="1190">
                  <c:v>0.98658990381239919</c:v>
                </c:pt>
                <c:pt idx="1191">
                  <c:v>0.99845679012345678</c:v>
                </c:pt>
              </c:numCache>
            </c:numRef>
          </c:val>
          <c:smooth val="0"/>
          <c:extLst>
            <c:ext xmlns:c16="http://schemas.microsoft.com/office/drawing/2014/chart" uri="{C3380CC4-5D6E-409C-BE32-E72D297353CC}">
              <c16:uniqueId val="{00000000-A697-4D8C-AA90-94F8DB0CFF98}"/>
            </c:ext>
          </c:extLst>
        </c:ser>
        <c:dLbls>
          <c:showLegendKey val="0"/>
          <c:showVal val="0"/>
          <c:showCatName val="0"/>
          <c:showSerName val="0"/>
          <c:showPercent val="0"/>
          <c:showBubbleSize val="0"/>
        </c:dLbls>
        <c:smooth val="0"/>
        <c:axId val="448668416"/>
        <c:axId val="448669952"/>
      </c:lineChart>
      <c:dateAx>
        <c:axId val="448668416"/>
        <c:scaling>
          <c:orientation val="minMax"/>
        </c:scaling>
        <c:delete val="0"/>
        <c:axPos val="b"/>
        <c:numFmt formatCode="mmm\-yy" sourceLinked="0"/>
        <c:majorTickMark val="out"/>
        <c:minorTickMark val="none"/>
        <c:tickLblPos val="low"/>
        <c:crossAx val="448669952"/>
        <c:crosses val="autoZero"/>
        <c:auto val="1"/>
        <c:lblOffset val="100"/>
        <c:baseTimeUnit val="days"/>
      </c:dateAx>
      <c:valAx>
        <c:axId val="448669952"/>
        <c:scaling>
          <c:orientation val="minMax"/>
          <c:max val="2.5"/>
          <c:min val="0"/>
        </c:scaling>
        <c:delete val="0"/>
        <c:axPos val="l"/>
        <c:majorGridlines/>
        <c:numFmt formatCode="General" sourceLinked="1"/>
        <c:majorTickMark val="out"/>
        <c:minorTickMark val="none"/>
        <c:tickLblPos val="nextTo"/>
        <c:crossAx val="448668416"/>
        <c:crosses val="autoZero"/>
        <c:crossBetween val="between"/>
      </c:valAx>
    </c:plotArea>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BPAT/GGAL</a:t>
            </a:r>
          </a:p>
        </c:rich>
      </c:tx>
      <c:overlay val="0"/>
    </c:title>
    <c:autoTitleDeleted val="0"/>
    <c:plotArea>
      <c:layout/>
      <c:lineChart>
        <c:grouping val="standard"/>
        <c:varyColors val="0"/>
        <c:ser>
          <c:idx val="0"/>
          <c:order val="0"/>
          <c:spPr>
            <a:ln w="12700"/>
          </c:spPr>
          <c:marker>
            <c:symbol val="none"/>
          </c:marker>
          <c:trendline>
            <c:spPr>
              <a:ln>
                <a:solidFill>
                  <a:srgbClr val="FF0000"/>
                </a:solidFill>
              </a:ln>
            </c:spPr>
            <c:trendlineType val="movingAvg"/>
            <c:period val="52"/>
            <c:dispRSqr val="0"/>
            <c:dispEq val="0"/>
          </c:trendline>
          <c:cat>
            <c:numRef>
              <c:f>ROE!$A$303:$A$10960</c:f>
              <c:numCache>
                <c:formatCode>m/d/yyyy</c:formatCode>
                <c:ptCount val="10658"/>
                <c:pt idx="0">
                  <c:v>39283</c:v>
                </c:pt>
                <c:pt idx="1">
                  <c:v>39290</c:v>
                </c:pt>
                <c:pt idx="2">
                  <c:v>39297</c:v>
                </c:pt>
                <c:pt idx="3">
                  <c:v>39304</c:v>
                </c:pt>
                <c:pt idx="4">
                  <c:v>39311</c:v>
                </c:pt>
                <c:pt idx="5">
                  <c:v>39318</c:v>
                </c:pt>
                <c:pt idx="6">
                  <c:v>39325</c:v>
                </c:pt>
                <c:pt idx="7">
                  <c:v>39332</c:v>
                </c:pt>
                <c:pt idx="8">
                  <c:v>39339</c:v>
                </c:pt>
                <c:pt idx="9">
                  <c:v>39346</c:v>
                </c:pt>
                <c:pt idx="10">
                  <c:v>39353</c:v>
                </c:pt>
                <c:pt idx="11">
                  <c:v>39360</c:v>
                </c:pt>
                <c:pt idx="12">
                  <c:v>39367</c:v>
                </c:pt>
                <c:pt idx="13">
                  <c:v>39374</c:v>
                </c:pt>
                <c:pt idx="14">
                  <c:v>39381</c:v>
                </c:pt>
                <c:pt idx="15">
                  <c:v>39388</c:v>
                </c:pt>
                <c:pt idx="16">
                  <c:v>39395</c:v>
                </c:pt>
                <c:pt idx="17">
                  <c:v>39402</c:v>
                </c:pt>
                <c:pt idx="18">
                  <c:v>39409</c:v>
                </c:pt>
                <c:pt idx="19">
                  <c:v>39416</c:v>
                </c:pt>
                <c:pt idx="20">
                  <c:v>39423</c:v>
                </c:pt>
                <c:pt idx="21">
                  <c:v>39430</c:v>
                </c:pt>
                <c:pt idx="22">
                  <c:v>39437</c:v>
                </c:pt>
                <c:pt idx="23">
                  <c:v>39444</c:v>
                </c:pt>
                <c:pt idx="24">
                  <c:v>39451</c:v>
                </c:pt>
                <c:pt idx="25">
                  <c:v>39458</c:v>
                </c:pt>
                <c:pt idx="26">
                  <c:v>39465</c:v>
                </c:pt>
                <c:pt idx="27">
                  <c:v>39472</c:v>
                </c:pt>
                <c:pt idx="28">
                  <c:v>39479</c:v>
                </c:pt>
                <c:pt idx="29">
                  <c:v>39486</c:v>
                </c:pt>
                <c:pt idx="30">
                  <c:v>39493</c:v>
                </c:pt>
                <c:pt idx="31">
                  <c:v>39500</c:v>
                </c:pt>
                <c:pt idx="32">
                  <c:v>39507</c:v>
                </c:pt>
                <c:pt idx="33">
                  <c:v>39514</c:v>
                </c:pt>
                <c:pt idx="34">
                  <c:v>39521</c:v>
                </c:pt>
                <c:pt idx="35">
                  <c:v>39528</c:v>
                </c:pt>
                <c:pt idx="36">
                  <c:v>39535</c:v>
                </c:pt>
                <c:pt idx="37">
                  <c:v>39542</c:v>
                </c:pt>
                <c:pt idx="38">
                  <c:v>39549</c:v>
                </c:pt>
                <c:pt idx="39">
                  <c:v>39556</c:v>
                </c:pt>
                <c:pt idx="40">
                  <c:v>39563</c:v>
                </c:pt>
                <c:pt idx="41">
                  <c:v>39570</c:v>
                </c:pt>
                <c:pt idx="42">
                  <c:v>39577</c:v>
                </c:pt>
                <c:pt idx="43">
                  <c:v>39584</c:v>
                </c:pt>
                <c:pt idx="44">
                  <c:v>39591</c:v>
                </c:pt>
                <c:pt idx="45">
                  <c:v>39598</c:v>
                </c:pt>
                <c:pt idx="46">
                  <c:v>39605</c:v>
                </c:pt>
                <c:pt idx="47">
                  <c:v>39612</c:v>
                </c:pt>
                <c:pt idx="48">
                  <c:v>39619</c:v>
                </c:pt>
                <c:pt idx="49">
                  <c:v>39626</c:v>
                </c:pt>
                <c:pt idx="50">
                  <c:v>39633</c:v>
                </c:pt>
                <c:pt idx="51">
                  <c:v>39640</c:v>
                </c:pt>
                <c:pt idx="52">
                  <c:v>39647</c:v>
                </c:pt>
                <c:pt idx="53">
                  <c:v>39654</c:v>
                </c:pt>
                <c:pt idx="54">
                  <c:v>39661</c:v>
                </c:pt>
                <c:pt idx="55">
                  <c:v>39668</c:v>
                </c:pt>
                <c:pt idx="56">
                  <c:v>39675</c:v>
                </c:pt>
                <c:pt idx="57">
                  <c:v>39682</c:v>
                </c:pt>
                <c:pt idx="58">
                  <c:v>39689</c:v>
                </c:pt>
                <c:pt idx="59">
                  <c:v>39696</c:v>
                </c:pt>
                <c:pt idx="60">
                  <c:v>39703</c:v>
                </c:pt>
                <c:pt idx="61">
                  <c:v>39710</c:v>
                </c:pt>
                <c:pt idx="62">
                  <c:v>39717</c:v>
                </c:pt>
                <c:pt idx="63">
                  <c:v>39724</c:v>
                </c:pt>
                <c:pt idx="64">
                  <c:v>39731</c:v>
                </c:pt>
                <c:pt idx="65">
                  <c:v>39738</c:v>
                </c:pt>
                <c:pt idx="66">
                  <c:v>39745</c:v>
                </c:pt>
                <c:pt idx="67">
                  <c:v>39752</c:v>
                </c:pt>
                <c:pt idx="68">
                  <c:v>39759</c:v>
                </c:pt>
                <c:pt idx="69">
                  <c:v>39766</c:v>
                </c:pt>
                <c:pt idx="70">
                  <c:v>39773</c:v>
                </c:pt>
                <c:pt idx="71">
                  <c:v>39780</c:v>
                </c:pt>
                <c:pt idx="72">
                  <c:v>39787</c:v>
                </c:pt>
                <c:pt idx="73">
                  <c:v>39794</c:v>
                </c:pt>
                <c:pt idx="74">
                  <c:v>39801</c:v>
                </c:pt>
                <c:pt idx="75">
                  <c:v>39808</c:v>
                </c:pt>
                <c:pt idx="76">
                  <c:v>39815</c:v>
                </c:pt>
                <c:pt idx="77">
                  <c:v>39822</c:v>
                </c:pt>
                <c:pt idx="78">
                  <c:v>39829</c:v>
                </c:pt>
                <c:pt idx="79">
                  <c:v>39836</c:v>
                </c:pt>
                <c:pt idx="80">
                  <c:v>39843</c:v>
                </c:pt>
                <c:pt idx="81">
                  <c:v>39850</c:v>
                </c:pt>
                <c:pt idx="82">
                  <c:v>39857</c:v>
                </c:pt>
                <c:pt idx="83">
                  <c:v>39864</c:v>
                </c:pt>
                <c:pt idx="84">
                  <c:v>39871</c:v>
                </c:pt>
                <c:pt idx="85">
                  <c:v>39878</c:v>
                </c:pt>
                <c:pt idx="86">
                  <c:v>39885</c:v>
                </c:pt>
                <c:pt idx="87">
                  <c:v>39892</c:v>
                </c:pt>
                <c:pt idx="88">
                  <c:v>39899</c:v>
                </c:pt>
                <c:pt idx="89">
                  <c:v>39906</c:v>
                </c:pt>
                <c:pt idx="90">
                  <c:v>39913</c:v>
                </c:pt>
                <c:pt idx="91">
                  <c:v>39920</c:v>
                </c:pt>
                <c:pt idx="92">
                  <c:v>39927</c:v>
                </c:pt>
                <c:pt idx="93">
                  <c:v>39934</c:v>
                </c:pt>
                <c:pt idx="94">
                  <c:v>39941</c:v>
                </c:pt>
                <c:pt idx="95">
                  <c:v>39948</c:v>
                </c:pt>
                <c:pt idx="96">
                  <c:v>39955</c:v>
                </c:pt>
                <c:pt idx="97">
                  <c:v>39962</c:v>
                </c:pt>
                <c:pt idx="98">
                  <c:v>39969</c:v>
                </c:pt>
                <c:pt idx="99">
                  <c:v>39976</c:v>
                </c:pt>
                <c:pt idx="100">
                  <c:v>39983</c:v>
                </c:pt>
                <c:pt idx="101">
                  <c:v>39990</c:v>
                </c:pt>
                <c:pt idx="102">
                  <c:v>39997</c:v>
                </c:pt>
                <c:pt idx="103">
                  <c:v>40004</c:v>
                </c:pt>
                <c:pt idx="104">
                  <c:v>40011</c:v>
                </c:pt>
                <c:pt idx="105">
                  <c:v>40018</c:v>
                </c:pt>
                <c:pt idx="106">
                  <c:v>40025</c:v>
                </c:pt>
                <c:pt idx="107">
                  <c:v>40032</c:v>
                </c:pt>
                <c:pt idx="108">
                  <c:v>40039</c:v>
                </c:pt>
                <c:pt idx="109">
                  <c:v>40046</c:v>
                </c:pt>
                <c:pt idx="110">
                  <c:v>40053</c:v>
                </c:pt>
                <c:pt idx="111">
                  <c:v>40060</c:v>
                </c:pt>
                <c:pt idx="112">
                  <c:v>40067</c:v>
                </c:pt>
                <c:pt idx="113">
                  <c:v>40074</c:v>
                </c:pt>
                <c:pt idx="114">
                  <c:v>40081</c:v>
                </c:pt>
                <c:pt idx="115">
                  <c:v>40088</c:v>
                </c:pt>
                <c:pt idx="116">
                  <c:v>40095</c:v>
                </c:pt>
                <c:pt idx="117">
                  <c:v>40102</c:v>
                </c:pt>
                <c:pt idx="118">
                  <c:v>40109</c:v>
                </c:pt>
                <c:pt idx="119">
                  <c:v>40116</c:v>
                </c:pt>
                <c:pt idx="120">
                  <c:v>40123</c:v>
                </c:pt>
                <c:pt idx="121">
                  <c:v>40130</c:v>
                </c:pt>
                <c:pt idx="122">
                  <c:v>40137</c:v>
                </c:pt>
                <c:pt idx="123">
                  <c:v>40144</c:v>
                </c:pt>
                <c:pt idx="124">
                  <c:v>40151</c:v>
                </c:pt>
                <c:pt idx="125">
                  <c:v>40158</c:v>
                </c:pt>
                <c:pt idx="126">
                  <c:v>40165</c:v>
                </c:pt>
                <c:pt idx="127">
                  <c:v>40172</c:v>
                </c:pt>
                <c:pt idx="128">
                  <c:v>40179</c:v>
                </c:pt>
                <c:pt idx="129">
                  <c:v>40186</c:v>
                </c:pt>
                <c:pt idx="130">
                  <c:v>40193</c:v>
                </c:pt>
                <c:pt idx="131">
                  <c:v>40200</c:v>
                </c:pt>
                <c:pt idx="132">
                  <c:v>40207</c:v>
                </c:pt>
                <c:pt idx="133">
                  <c:v>40214</c:v>
                </c:pt>
                <c:pt idx="134">
                  <c:v>40221</c:v>
                </c:pt>
                <c:pt idx="135">
                  <c:v>40228</c:v>
                </c:pt>
                <c:pt idx="136">
                  <c:v>40235</c:v>
                </c:pt>
                <c:pt idx="137">
                  <c:v>40242</c:v>
                </c:pt>
                <c:pt idx="138">
                  <c:v>40249</c:v>
                </c:pt>
                <c:pt idx="139">
                  <c:v>40256</c:v>
                </c:pt>
                <c:pt idx="140">
                  <c:v>40263</c:v>
                </c:pt>
                <c:pt idx="141">
                  <c:v>40270</c:v>
                </c:pt>
                <c:pt idx="142">
                  <c:v>40277</c:v>
                </c:pt>
                <c:pt idx="143">
                  <c:v>40284</c:v>
                </c:pt>
                <c:pt idx="144">
                  <c:v>40291</c:v>
                </c:pt>
                <c:pt idx="145">
                  <c:v>40298</c:v>
                </c:pt>
                <c:pt idx="146">
                  <c:v>40305</c:v>
                </c:pt>
                <c:pt idx="147">
                  <c:v>40312</c:v>
                </c:pt>
                <c:pt idx="148">
                  <c:v>40319</c:v>
                </c:pt>
                <c:pt idx="149">
                  <c:v>40326</c:v>
                </c:pt>
                <c:pt idx="150">
                  <c:v>40333</c:v>
                </c:pt>
                <c:pt idx="151">
                  <c:v>40340</c:v>
                </c:pt>
                <c:pt idx="152">
                  <c:v>40347</c:v>
                </c:pt>
                <c:pt idx="153">
                  <c:v>40354</c:v>
                </c:pt>
                <c:pt idx="154">
                  <c:v>40361</c:v>
                </c:pt>
                <c:pt idx="155">
                  <c:v>40368</c:v>
                </c:pt>
                <c:pt idx="156">
                  <c:v>40375</c:v>
                </c:pt>
                <c:pt idx="157">
                  <c:v>40382</c:v>
                </c:pt>
                <c:pt idx="158">
                  <c:v>40389</c:v>
                </c:pt>
                <c:pt idx="159">
                  <c:v>40396</c:v>
                </c:pt>
                <c:pt idx="160">
                  <c:v>40403</c:v>
                </c:pt>
                <c:pt idx="161">
                  <c:v>40410</c:v>
                </c:pt>
                <c:pt idx="162">
                  <c:v>40417</c:v>
                </c:pt>
                <c:pt idx="163">
                  <c:v>40424</c:v>
                </c:pt>
                <c:pt idx="164">
                  <c:v>40431</c:v>
                </c:pt>
                <c:pt idx="165">
                  <c:v>40438</c:v>
                </c:pt>
                <c:pt idx="166">
                  <c:v>40445</c:v>
                </c:pt>
                <c:pt idx="167">
                  <c:v>40452</c:v>
                </c:pt>
                <c:pt idx="168">
                  <c:v>40459</c:v>
                </c:pt>
                <c:pt idx="169">
                  <c:v>40466</c:v>
                </c:pt>
                <c:pt idx="170">
                  <c:v>40473</c:v>
                </c:pt>
                <c:pt idx="171">
                  <c:v>40480</c:v>
                </c:pt>
                <c:pt idx="172">
                  <c:v>40487</c:v>
                </c:pt>
                <c:pt idx="173">
                  <c:v>40494</c:v>
                </c:pt>
                <c:pt idx="174">
                  <c:v>40501</c:v>
                </c:pt>
                <c:pt idx="175">
                  <c:v>40508</c:v>
                </c:pt>
                <c:pt idx="176">
                  <c:v>40515</c:v>
                </c:pt>
                <c:pt idx="177">
                  <c:v>40522</c:v>
                </c:pt>
                <c:pt idx="178">
                  <c:v>40529</c:v>
                </c:pt>
                <c:pt idx="179">
                  <c:v>40536</c:v>
                </c:pt>
                <c:pt idx="180">
                  <c:v>40543</c:v>
                </c:pt>
                <c:pt idx="181">
                  <c:v>40550</c:v>
                </c:pt>
                <c:pt idx="182">
                  <c:v>40557</c:v>
                </c:pt>
                <c:pt idx="183">
                  <c:v>40564</c:v>
                </c:pt>
                <c:pt idx="184">
                  <c:v>40571</c:v>
                </c:pt>
                <c:pt idx="185">
                  <c:v>40578</c:v>
                </c:pt>
                <c:pt idx="186">
                  <c:v>40585</c:v>
                </c:pt>
                <c:pt idx="187">
                  <c:v>40592</c:v>
                </c:pt>
                <c:pt idx="188">
                  <c:v>40599</c:v>
                </c:pt>
                <c:pt idx="189">
                  <c:v>40606</c:v>
                </c:pt>
                <c:pt idx="190">
                  <c:v>40613</c:v>
                </c:pt>
                <c:pt idx="191">
                  <c:v>40620</c:v>
                </c:pt>
                <c:pt idx="192">
                  <c:v>40627</c:v>
                </c:pt>
                <c:pt idx="193">
                  <c:v>40634</c:v>
                </c:pt>
                <c:pt idx="194">
                  <c:v>40641</c:v>
                </c:pt>
                <c:pt idx="195">
                  <c:v>40648</c:v>
                </c:pt>
                <c:pt idx="196">
                  <c:v>40655</c:v>
                </c:pt>
                <c:pt idx="197">
                  <c:v>40662</c:v>
                </c:pt>
                <c:pt idx="198">
                  <c:v>40669</c:v>
                </c:pt>
                <c:pt idx="199">
                  <c:v>40676</c:v>
                </c:pt>
                <c:pt idx="200">
                  <c:v>40683</c:v>
                </c:pt>
                <c:pt idx="201">
                  <c:v>40690</c:v>
                </c:pt>
                <c:pt idx="202">
                  <c:v>40697</c:v>
                </c:pt>
                <c:pt idx="203">
                  <c:v>40704</c:v>
                </c:pt>
                <c:pt idx="204">
                  <c:v>40711</c:v>
                </c:pt>
                <c:pt idx="205">
                  <c:v>40718</c:v>
                </c:pt>
                <c:pt idx="206">
                  <c:v>40725</c:v>
                </c:pt>
                <c:pt idx="207">
                  <c:v>40732</c:v>
                </c:pt>
                <c:pt idx="208">
                  <c:v>40739</c:v>
                </c:pt>
                <c:pt idx="209">
                  <c:v>40746</c:v>
                </c:pt>
                <c:pt idx="210">
                  <c:v>40753</c:v>
                </c:pt>
                <c:pt idx="211">
                  <c:v>40760</c:v>
                </c:pt>
                <c:pt idx="212">
                  <c:v>40767</c:v>
                </c:pt>
                <c:pt idx="213">
                  <c:v>40774</c:v>
                </c:pt>
                <c:pt idx="214">
                  <c:v>40781</c:v>
                </c:pt>
                <c:pt idx="215">
                  <c:v>40788</c:v>
                </c:pt>
                <c:pt idx="216">
                  <c:v>40795</c:v>
                </c:pt>
                <c:pt idx="217">
                  <c:v>40802</c:v>
                </c:pt>
                <c:pt idx="218">
                  <c:v>40809</c:v>
                </c:pt>
                <c:pt idx="219">
                  <c:v>40816</c:v>
                </c:pt>
                <c:pt idx="220">
                  <c:v>40823</c:v>
                </c:pt>
                <c:pt idx="221">
                  <c:v>40830</c:v>
                </c:pt>
                <c:pt idx="222">
                  <c:v>40837</c:v>
                </c:pt>
                <c:pt idx="223">
                  <c:v>40844</c:v>
                </c:pt>
                <c:pt idx="224">
                  <c:v>40851</c:v>
                </c:pt>
                <c:pt idx="225">
                  <c:v>40858</c:v>
                </c:pt>
                <c:pt idx="226">
                  <c:v>40865</c:v>
                </c:pt>
                <c:pt idx="227">
                  <c:v>40872</c:v>
                </c:pt>
                <c:pt idx="228">
                  <c:v>40879</c:v>
                </c:pt>
                <c:pt idx="229">
                  <c:v>40886</c:v>
                </c:pt>
                <c:pt idx="230">
                  <c:v>40893</c:v>
                </c:pt>
                <c:pt idx="231">
                  <c:v>40900</c:v>
                </c:pt>
                <c:pt idx="232">
                  <c:v>40907</c:v>
                </c:pt>
                <c:pt idx="233">
                  <c:v>40914</c:v>
                </c:pt>
                <c:pt idx="234">
                  <c:v>40921</c:v>
                </c:pt>
                <c:pt idx="235">
                  <c:v>40928</c:v>
                </c:pt>
                <c:pt idx="236">
                  <c:v>40935</c:v>
                </c:pt>
                <c:pt idx="237">
                  <c:v>40942</c:v>
                </c:pt>
                <c:pt idx="238">
                  <c:v>40949</c:v>
                </c:pt>
                <c:pt idx="239">
                  <c:v>40956</c:v>
                </c:pt>
                <c:pt idx="240">
                  <c:v>40963</c:v>
                </c:pt>
                <c:pt idx="241">
                  <c:v>40970</c:v>
                </c:pt>
                <c:pt idx="242">
                  <c:v>40977</c:v>
                </c:pt>
                <c:pt idx="243">
                  <c:v>40984</c:v>
                </c:pt>
                <c:pt idx="244">
                  <c:v>40991</c:v>
                </c:pt>
                <c:pt idx="245">
                  <c:v>40998</c:v>
                </c:pt>
                <c:pt idx="246">
                  <c:v>41005</c:v>
                </c:pt>
                <c:pt idx="247">
                  <c:v>41012</c:v>
                </c:pt>
                <c:pt idx="248">
                  <c:v>41019</c:v>
                </c:pt>
                <c:pt idx="249">
                  <c:v>41026</c:v>
                </c:pt>
                <c:pt idx="250">
                  <c:v>41033</c:v>
                </c:pt>
                <c:pt idx="251">
                  <c:v>41040</c:v>
                </c:pt>
                <c:pt idx="252">
                  <c:v>41047</c:v>
                </c:pt>
                <c:pt idx="253">
                  <c:v>41054</c:v>
                </c:pt>
                <c:pt idx="254">
                  <c:v>41061</c:v>
                </c:pt>
                <c:pt idx="255">
                  <c:v>41068</c:v>
                </c:pt>
                <c:pt idx="256">
                  <c:v>41075</c:v>
                </c:pt>
                <c:pt idx="257">
                  <c:v>41082</c:v>
                </c:pt>
                <c:pt idx="258">
                  <c:v>41089</c:v>
                </c:pt>
                <c:pt idx="259">
                  <c:v>41096</c:v>
                </c:pt>
                <c:pt idx="260">
                  <c:v>41103</c:v>
                </c:pt>
                <c:pt idx="261">
                  <c:v>41110</c:v>
                </c:pt>
                <c:pt idx="262">
                  <c:v>41117</c:v>
                </c:pt>
                <c:pt idx="263">
                  <c:v>41124</c:v>
                </c:pt>
                <c:pt idx="264">
                  <c:v>41131</c:v>
                </c:pt>
                <c:pt idx="265">
                  <c:v>41138</c:v>
                </c:pt>
                <c:pt idx="266">
                  <c:v>41145</c:v>
                </c:pt>
                <c:pt idx="267">
                  <c:v>41152</c:v>
                </c:pt>
                <c:pt idx="268">
                  <c:v>41159</c:v>
                </c:pt>
                <c:pt idx="269">
                  <c:v>41166</c:v>
                </c:pt>
                <c:pt idx="270">
                  <c:v>41173</c:v>
                </c:pt>
                <c:pt idx="271">
                  <c:v>41180</c:v>
                </c:pt>
                <c:pt idx="272">
                  <c:v>41187</c:v>
                </c:pt>
                <c:pt idx="273">
                  <c:v>41194</c:v>
                </c:pt>
                <c:pt idx="274">
                  <c:v>41201</c:v>
                </c:pt>
                <c:pt idx="275">
                  <c:v>41208</c:v>
                </c:pt>
                <c:pt idx="276">
                  <c:v>41215</c:v>
                </c:pt>
                <c:pt idx="277">
                  <c:v>41222</c:v>
                </c:pt>
                <c:pt idx="278">
                  <c:v>41229</c:v>
                </c:pt>
                <c:pt idx="279">
                  <c:v>41236</c:v>
                </c:pt>
                <c:pt idx="280">
                  <c:v>41243</c:v>
                </c:pt>
                <c:pt idx="281">
                  <c:v>41250</c:v>
                </c:pt>
                <c:pt idx="282">
                  <c:v>41257</c:v>
                </c:pt>
                <c:pt idx="283">
                  <c:v>41264</c:v>
                </c:pt>
                <c:pt idx="284">
                  <c:v>41271</c:v>
                </c:pt>
                <c:pt idx="285">
                  <c:v>41278</c:v>
                </c:pt>
                <c:pt idx="286">
                  <c:v>41285</c:v>
                </c:pt>
                <c:pt idx="287">
                  <c:v>41292</c:v>
                </c:pt>
                <c:pt idx="288">
                  <c:v>41299</c:v>
                </c:pt>
                <c:pt idx="289">
                  <c:v>41306</c:v>
                </c:pt>
                <c:pt idx="290">
                  <c:v>41313</c:v>
                </c:pt>
                <c:pt idx="291">
                  <c:v>41320</c:v>
                </c:pt>
                <c:pt idx="292">
                  <c:v>41327</c:v>
                </c:pt>
                <c:pt idx="293">
                  <c:v>41334</c:v>
                </c:pt>
                <c:pt idx="294">
                  <c:v>41341</c:v>
                </c:pt>
                <c:pt idx="295">
                  <c:v>41348</c:v>
                </c:pt>
                <c:pt idx="296">
                  <c:v>41355</c:v>
                </c:pt>
                <c:pt idx="297">
                  <c:v>41362</c:v>
                </c:pt>
                <c:pt idx="298">
                  <c:v>41369</c:v>
                </c:pt>
                <c:pt idx="299">
                  <c:v>41376</c:v>
                </c:pt>
                <c:pt idx="300">
                  <c:v>41383</c:v>
                </c:pt>
                <c:pt idx="301">
                  <c:v>41390</c:v>
                </c:pt>
                <c:pt idx="302">
                  <c:v>41397</c:v>
                </c:pt>
                <c:pt idx="303">
                  <c:v>41404</c:v>
                </c:pt>
                <c:pt idx="304">
                  <c:v>41411</c:v>
                </c:pt>
                <c:pt idx="305">
                  <c:v>41418</c:v>
                </c:pt>
                <c:pt idx="306">
                  <c:v>41425</c:v>
                </c:pt>
                <c:pt idx="307">
                  <c:v>41432</c:v>
                </c:pt>
                <c:pt idx="308">
                  <c:v>41439</c:v>
                </c:pt>
                <c:pt idx="309">
                  <c:v>41446</c:v>
                </c:pt>
                <c:pt idx="310">
                  <c:v>41453</c:v>
                </c:pt>
                <c:pt idx="311">
                  <c:v>41460</c:v>
                </c:pt>
                <c:pt idx="312">
                  <c:v>41467</c:v>
                </c:pt>
                <c:pt idx="313">
                  <c:v>41474</c:v>
                </c:pt>
                <c:pt idx="314">
                  <c:v>41481</c:v>
                </c:pt>
                <c:pt idx="315">
                  <c:v>41488</c:v>
                </c:pt>
                <c:pt idx="316">
                  <c:v>41495</c:v>
                </c:pt>
                <c:pt idx="317">
                  <c:v>41502</c:v>
                </c:pt>
                <c:pt idx="318">
                  <c:v>41509</c:v>
                </c:pt>
                <c:pt idx="319">
                  <c:v>41516</c:v>
                </c:pt>
                <c:pt idx="320">
                  <c:v>41523</c:v>
                </c:pt>
                <c:pt idx="321">
                  <c:v>41530</c:v>
                </c:pt>
                <c:pt idx="322">
                  <c:v>41537</c:v>
                </c:pt>
                <c:pt idx="323">
                  <c:v>41544</c:v>
                </c:pt>
                <c:pt idx="324">
                  <c:v>41551</c:v>
                </c:pt>
                <c:pt idx="325">
                  <c:v>41558</c:v>
                </c:pt>
                <c:pt idx="326">
                  <c:v>41565</c:v>
                </c:pt>
                <c:pt idx="327">
                  <c:v>41572</c:v>
                </c:pt>
                <c:pt idx="328">
                  <c:v>41579</c:v>
                </c:pt>
                <c:pt idx="329">
                  <c:v>41586</c:v>
                </c:pt>
                <c:pt idx="330">
                  <c:v>41593</c:v>
                </c:pt>
                <c:pt idx="331">
                  <c:v>41600</c:v>
                </c:pt>
                <c:pt idx="332">
                  <c:v>41607</c:v>
                </c:pt>
                <c:pt idx="333">
                  <c:v>41614</c:v>
                </c:pt>
                <c:pt idx="334">
                  <c:v>41621</c:v>
                </c:pt>
                <c:pt idx="335">
                  <c:v>41628</c:v>
                </c:pt>
                <c:pt idx="336">
                  <c:v>41635</c:v>
                </c:pt>
                <c:pt idx="337">
                  <c:v>41642</c:v>
                </c:pt>
                <c:pt idx="338">
                  <c:v>41649</c:v>
                </c:pt>
                <c:pt idx="339">
                  <c:v>41656</c:v>
                </c:pt>
                <c:pt idx="340">
                  <c:v>41663</c:v>
                </c:pt>
                <c:pt idx="341">
                  <c:v>41670</c:v>
                </c:pt>
                <c:pt idx="342">
                  <c:v>41677</c:v>
                </c:pt>
                <c:pt idx="343">
                  <c:v>41684</c:v>
                </c:pt>
                <c:pt idx="344">
                  <c:v>41691</c:v>
                </c:pt>
                <c:pt idx="345">
                  <c:v>41698</c:v>
                </c:pt>
                <c:pt idx="346">
                  <c:v>41705</c:v>
                </c:pt>
                <c:pt idx="347">
                  <c:v>41712</c:v>
                </c:pt>
                <c:pt idx="348">
                  <c:v>41719</c:v>
                </c:pt>
                <c:pt idx="349">
                  <c:v>41726</c:v>
                </c:pt>
                <c:pt idx="350">
                  <c:v>41733</c:v>
                </c:pt>
                <c:pt idx="351">
                  <c:v>41740</c:v>
                </c:pt>
                <c:pt idx="352">
                  <c:v>41747</c:v>
                </c:pt>
                <c:pt idx="353">
                  <c:v>41754</c:v>
                </c:pt>
                <c:pt idx="354">
                  <c:v>41761</c:v>
                </c:pt>
                <c:pt idx="355">
                  <c:v>41768</c:v>
                </c:pt>
                <c:pt idx="356">
                  <c:v>41775</c:v>
                </c:pt>
                <c:pt idx="357">
                  <c:v>41782</c:v>
                </c:pt>
                <c:pt idx="358">
                  <c:v>41789</c:v>
                </c:pt>
                <c:pt idx="359">
                  <c:v>41796</c:v>
                </c:pt>
                <c:pt idx="360">
                  <c:v>41803</c:v>
                </c:pt>
                <c:pt idx="361">
                  <c:v>41810</c:v>
                </c:pt>
                <c:pt idx="362">
                  <c:v>41817</c:v>
                </c:pt>
                <c:pt idx="363">
                  <c:v>41824</c:v>
                </c:pt>
                <c:pt idx="364">
                  <c:v>41831</c:v>
                </c:pt>
                <c:pt idx="365">
                  <c:v>41838</c:v>
                </c:pt>
                <c:pt idx="366">
                  <c:v>41845</c:v>
                </c:pt>
                <c:pt idx="367">
                  <c:v>41852</c:v>
                </c:pt>
                <c:pt idx="368">
                  <c:v>41859</c:v>
                </c:pt>
                <c:pt idx="369">
                  <c:v>41866</c:v>
                </c:pt>
                <c:pt idx="370">
                  <c:v>41873</c:v>
                </c:pt>
                <c:pt idx="371">
                  <c:v>41880</c:v>
                </c:pt>
                <c:pt idx="372">
                  <c:v>41887</c:v>
                </c:pt>
                <c:pt idx="373">
                  <c:v>41894</c:v>
                </c:pt>
                <c:pt idx="374">
                  <c:v>41901</c:v>
                </c:pt>
                <c:pt idx="375">
                  <c:v>41908</c:v>
                </c:pt>
                <c:pt idx="376">
                  <c:v>41915</c:v>
                </c:pt>
                <c:pt idx="377">
                  <c:v>41922</c:v>
                </c:pt>
                <c:pt idx="378">
                  <c:v>41929</c:v>
                </c:pt>
                <c:pt idx="379">
                  <c:v>41936</c:v>
                </c:pt>
                <c:pt idx="380">
                  <c:v>41943</c:v>
                </c:pt>
                <c:pt idx="381">
                  <c:v>41950</c:v>
                </c:pt>
                <c:pt idx="382">
                  <c:v>41957</c:v>
                </c:pt>
                <c:pt idx="383">
                  <c:v>41964</c:v>
                </c:pt>
                <c:pt idx="384">
                  <c:v>41971</c:v>
                </c:pt>
                <c:pt idx="385">
                  <c:v>41978</c:v>
                </c:pt>
                <c:pt idx="386">
                  <c:v>41985</c:v>
                </c:pt>
                <c:pt idx="387">
                  <c:v>41992</c:v>
                </c:pt>
                <c:pt idx="388">
                  <c:v>41999</c:v>
                </c:pt>
                <c:pt idx="389">
                  <c:v>42006</c:v>
                </c:pt>
                <c:pt idx="390">
                  <c:v>42013</c:v>
                </c:pt>
                <c:pt idx="391">
                  <c:v>42020</c:v>
                </c:pt>
                <c:pt idx="392">
                  <c:v>42027</c:v>
                </c:pt>
                <c:pt idx="393">
                  <c:v>42034</c:v>
                </c:pt>
                <c:pt idx="394">
                  <c:v>42041</c:v>
                </c:pt>
                <c:pt idx="395">
                  <c:v>42048</c:v>
                </c:pt>
                <c:pt idx="396">
                  <c:v>42055</c:v>
                </c:pt>
                <c:pt idx="397">
                  <c:v>42062</c:v>
                </c:pt>
                <c:pt idx="398">
                  <c:v>42069</c:v>
                </c:pt>
                <c:pt idx="399">
                  <c:v>42076</c:v>
                </c:pt>
                <c:pt idx="400">
                  <c:v>42083</c:v>
                </c:pt>
                <c:pt idx="401">
                  <c:v>42090</c:v>
                </c:pt>
                <c:pt idx="402">
                  <c:v>42097</c:v>
                </c:pt>
                <c:pt idx="403">
                  <c:v>42104</c:v>
                </c:pt>
                <c:pt idx="404">
                  <c:v>42111</c:v>
                </c:pt>
                <c:pt idx="405">
                  <c:v>42118</c:v>
                </c:pt>
                <c:pt idx="406">
                  <c:v>42125</c:v>
                </c:pt>
                <c:pt idx="407">
                  <c:v>42132</c:v>
                </c:pt>
                <c:pt idx="408">
                  <c:v>42139</c:v>
                </c:pt>
                <c:pt idx="409">
                  <c:v>42146</c:v>
                </c:pt>
                <c:pt idx="410">
                  <c:v>42153</c:v>
                </c:pt>
                <c:pt idx="411">
                  <c:v>42160</c:v>
                </c:pt>
                <c:pt idx="412">
                  <c:v>42167</c:v>
                </c:pt>
                <c:pt idx="413">
                  <c:v>42174</c:v>
                </c:pt>
                <c:pt idx="414">
                  <c:v>42181</c:v>
                </c:pt>
                <c:pt idx="415">
                  <c:v>42188</c:v>
                </c:pt>
                <c:pt idx="416">
                  <c:v>42195</c:v>
                </c:pt>
                <c:pt idx="417">
                  <c:v>42202</c:v>
                </c:pt>
                <c:pt idx="418">
                  <c:v>42209</c:v>
                </c:pt>
                <c:pt idx="419">
                  <c:v>42216</c:v>
                </c:pt>
                <c:pt idx="420">
                  <c:v>42223</c:v>
                </c:pt>
                <c:pt idx="421">
                  <c:v>42230</c:v>
                </c:pt>
                <c:pt idx="422">
                  <c:v>42237</c:v>
                </c:pt>
                <c:pt idx="423">
                  <c:v>42244</c:v>
                </c:pt>
                <c:pt idx="424">
                  <c:v>42251</c:v>
                </c:pt>
                <c:pt idx="425">
                  <c:v>42258</c:v>
                </c:pt>
                <c:pt idx="426">
                  <c:v>42265</c:v>
                </c:pt>
                <c:pt idx="427">
                  <c:v>42272</c:v>
                </c:pt>
                <c:pt idx="428">
                  <c:v>42279</c:v>
                </c:pt>
                <c:pt idx="429">
                  <c:v>42286</c:v>
                </c:pt>
                <c:pt idx="430">
                  <c:v>42293</c:v>
                </c:pt>
                <c:pt idx="431">
                  <c:v>42300</c:v>
                </c:pt>
                <c:pt idx="432">
                  <c:v>42307</c:v>
                </c:pt>
                <c:pt idx="433">
                  <c:v>42314</c:v>
                </c:pt>
                <c:pt idx="434">
                  <c:v>42321</c:v>
                </c:pt>
                <c:pt idx="435">
                  <c:v>42328</c:v>
                </c:pt>
                <c:pt idx="436">
                  <c:v>42335</c:v>
                </c:pt>
                <c:pt idx="437">
                  <c:v>42342</c:v>
                </c:pt>
                <c:pt idx="438">
                  <c:v>42349</c:v>
                </c:pt>
                <c:pt idx="439">
                  <c:v>42356</c:v>
                </c:pt>
                <c:pt idx="440">
                  <c:v>42363</c:v>
                </c:pt>
                <c:pt idx="441">
                  <c:v>42370</c:v>
                </c:pt>
                <c:pt idx="442">
                  <c:v>42377</c:v>
                </c:pt>
                <c:pt idx="443">
                  <c:v>42384</c:v>
                </c:pt>
                <c:pt idx="444">
                  <c:v>42391</c:v>
                </c:pt>
                <c:pt idx="445">
                  <c:v>42398</c:v>
                </c:pt>
                <c:pt idx="446">
                  <c:v>42405</c:v>
                </c:pt>
                <c:pt idx="447">
                  <c:v>42412</c:v>
                </c:pt>
                <c:pt idx="448">
                  <c:v>42419</c:v>
                </c:pt>
                <c:pt idx="449">
                  <c:v>42426</c:v>
                </c:pt>
                <c:pt idx="450">
                  <c:v>42433</c:v>
                </c:pt>
                <c:pt idx="451">
                  <c:v>42440</c:v>
                </c:pt>
                <c:pt idx="452">
                  <c:v>42447</c:v>
                </c:pt>
                <c:pt idx="453">
                  <c:v>42454</c:v>
                </c:pt>
                <c:pt idx="454">
                  <c:v>42461</c:v>
                </c:pt>
                <c:pt idx="455">
                  <c:v>42468</c:v>
                </c:pt>
                <c:pt idx="456">
                  <c:v>42475</c:v>
                </c:pt>
                <c:pt idx="457">
                  <c:v>42482</c:v>
                </c:pt>
                <c:pt idx="458">
                  <c:v>42489</c:v>
                </c:pt>
                <c:pt idx="459">
                  <c:v>42496</c:v>
                </c:pt>
                <c:pt idx="460">
                  <c:v>42503</c:v>
                </c:pt>
                <c:pt idx="461">
                  <c:v>42510</c:v>
                </c:pt>
                <c:pt idx="462">
                  <c:v>42517</c:v>
                </c:pt>
                <c:pt idx="463">
                  <c:v>42524</c:v>
                </c:pt>
                <c:pt idx="464">
                  <c:v>42531</c:v>
                </c:pt>
                <c:pt idx="465">
                  <c:v>42538</c:v>
                </c:pt>
                <c:pt idx="466">
                  <c:v>42545</c:v>
                </c:pt>
                <c:pt idx="467">
                  <c:v>42552</c:v>
                </c:pt>
                <c:pt idx="468">
                  <c:v>42559</c:v>
                </c:pt>
                <c:pt idx="469">
                  <c:v>42566</c:v>
                </c:pt>
                <c:pt idx="470">
                  <c:v>42573</c:v>
                </c:pt>
                <c:pt idx="471">
                  <c:v>42580</c:v>
                </c:pt>
                <c:pt idx="472">
                  <c:v>42587</c:v>
                </c:pt>
                <c:pt idx="473">
                  <c:v>42594</c:v>
                </c:pt>
                <c:pt idx="474">
                  <c:v>42601</c:v>
                </c:pt>
                <c:pt idx="475">
                  <c:v>42608</c:v>
                </c:pt>
                <c:pt idx="476">
                  <c:v>42615</c:v>
                </c:pt>
                <c:pt idx="477">
                  <c:v>42622</c:v>
                </c:pt>
                <c:pt idx="478">
                  <c:v>42629</c:v>
                </c:pt>
                <c:pt idx="479">
                  <c:v>42636</c:v>
                </c:pt>
                <c:pt idx="480">
                  <c:v>42643</c:v>
                </c:pt>
                <c:pt idx="481">
                  <c:v>42650</c:v>
                </c:pt>
                <c:pt idx="482">
                  <c:v>42657</c:v>
                </c:pt>
                <c:pt idx="483">
                  <c:v>42664</c:v>
                </c:pt>
                <c:pt idx="484">
                  <c:v>42671</c:v>
                </c:pt>
                <c:pt idx="485">
                  <c:v>42678</c:v>
                </c:pt>
                <c:pt idx="486">
                  <c:v>42685</c:v>
                </c:pt>
                <c:pt idx="487">
                  <c:v>42692</c:v>
                </c:pt>
                <c:pt idx="488">
                  <c:v>42699</c:v>
                </c:pt>
                <c:pt idx="489">
                  <c:v>42706</c:v>
                </c:pt>
                <c:pt idx="490">
                  <c:v>42713</c:v>
                </c:pt>
                <c:pt idx="491">
                  <c:v>42720</c:v>
                </c:pt>
                <c:pt idx="492">
                  <c:v>42727</c:v>
                </c:pt>
                <c:pt idx="493">
                  <c:v>42734</c:v>
                </c:pt>
                <c:pt idx="494">
                  <c:v>42741</c:v>
                </c:pt>
                <c:pt idx="495">
                  <c:v>42748</c:v>
                </c:pt>
                <c:pt idx="496">
                  <c:v>42755</c:v>
                </c:pt>
                <c:pt idx="497">
                  <c:v>42762</c:v>
                </c:pt>
                <c:pt idx="498">
                  <c:v>42769</c:v>
                </c:pt>
                <c:pt idx="499">
                  <c:v>42776</c:v>
                </c:pt>
                <c:pt idx="500">
                  <c:v>42783</c:v>
                </c:pt>
                <c:pt idx="501">
                  <c:v>42790</c:v>
                </c:pt>
                <c:pt idx="502">
                  <c:v>42797</c:v>
                </c:pt>
                <c:pt idx="503">
                  <c:v>42804</c:v>
                </c:pt>
                <c:pt idx="504">
                  <c:v>42811</c:v>
                </c:pt>
                <c:pt idx="505">
                  <c:v>42818</c:v>
                </c:pt>
                <c:pt idx="506">
                  <c:v>42825</c:v>
                </c:pt>
                <c:pt idx="507">
                  <c:v>42832</c:v>
                </c:pt>
                <c:pt idx="508">
                  <c:v>42839</c:v>
                </c:pt>
                <c:pt idx="509">
                  <c:v>42846</c:v>
                </c:pt>
                <c:pt idx="510">
                  <c:v>42853</c:v>
                </c:pt>
                <c:pt idx="511">
                  <c:v>42860</c:v>
                </c:pt>
                <c:pt idx="512">
                  <c:v>42867</c:v>
                </c:pt>
                <c:pt idx="513">
                  <c:v>42874</c:v>
                </c:pt>
                <c:pt idx="514">
                  <c:v>42881</c:v>
                </c:pt>
                <c:pt idx="515">
                  <c:v>42888</c:v>
                </c:pt>
                <c:pt idx="516">
                  <c:v>42895</c:v>
                </c:pt>
                <c:pt idx="517">
                  <c:v>42902</c:v>
                </c:pt>
                <c:pt idx="518">
                  <c:v>42909</c:v>
                </c:pt>
                <c:pt idx="519">
                  <c:v>42916</c:v>
                </c:pt>
                <c:pt idx="520">
                  <c:v>42923</c:v>
                </c:pt>
                <c:pt idx="521">
                  <c:v>42930</c:v>
                </c:pt>
                <c:pt idx="522">
                  <c:v>42937</c:v>
                </c:pt>
                <c:pt idx="523">
                  <c:v>42944</c:v>
                </c:pt>
                <c:pt idx="524">
                  <c:v>42951</c:v>
                </c:pt>
                <c:pt idx="525">
                  <c:v>42958</c:v>
                </c:pt>
                <c:pt idx="526">
                  <c:v>42965</c:v>
                </c:pt>
                <c:pt idx="527">
                  <c:v>42972</c:v>
                </c:pt>
                <c:pt idx="528">
                  <c:v>42979</c:v>
                </c:pt>
                <c:pt idx="529">
                  <c:v>42986</c:v>
                </c:pt>
                <c:pt idx="530">
                  <c:v>42993</c:v>
                </c:pt>
                <c:pt idx="531">
                  <c:v>43000</c:v>
                </c:pt>
                <c:pt idx="532">
                  <c:v>43007</c:v>
                </c:pt>
                <c:pt idx="533">
                  <c:v>43014</c:v>
                </c:pt>
                <c:pt idx="534">
                  <c:v>43021</c:v>
                </c:pt>
                <c:pt idx="535">
                  <c:v>43028</c:v>
                </c:pt>
                <c:pt idx="536">
                  <c:v>43035</c:v>
                </c:pt>
                <c:pt idx="537">
                  <c:v>43042</c:v>
                </c:pt>
                <c:pt idx="538">
                  <c:v>43049</c:v>
                </c:pt>
                <c:pt idx="539">
                  <c:v>43056</c:v>
                </c:pt>
                <c:pt idx="540">
                  <c:v>43063</c:v>
                </c:pt>
                <c:pt idx="541">
                  <c:v>43070</c:v>
                </c:pt>
                <c:pt idx="542">
                  <c:v>43077</c:v>
                </c:pt>
                <c:pt idx="543">
                  <c:v>43084</c:v>
                </c:pt>
                <c:pt idx="544">
                  <c:v>43091</c:v>
                </c:pt>
                <c:pt idx="545">
                  <c:v>43098</c:v>
                </c:pt>
                <c:pt idx="546">
                  <c:v>43105</c:v>
                </c:pt>
                <c:pt idx="547">
                  <c:v>43112</c:v>
                </c:pt>
                <c:pt idx="548">
                  <c:v>43119</c:v>
                </c:pt>
                <c:pt idx="549">
                  <c:v>43126</c:v>
                </c:pt>
                <c:pt idx="550">
                  <c:v>43133</c:v>
                </c:pt>
                <c:pt idx="551">
                  <c:v>43140</c:v>
                </c:pt>
                <c:pt idx="552">
                  <c:v>43147</c:v>
                </c:pt>
                <c:pt idx="553">
                  <c:v>43154</c:v>
                </c:pt>
                <c:pt idx="554">
                  <c:v>43161</c:v>
                </c:pt>
                <c:pt idx="555">
                  <c:v>43168</c:v>
                </c:pt>
                <c:pt idx="556">
                  <c:v>43175</c:v>
                </c:pt>
                <c:pt idx="557">
                  <c:v>43182</c:v>
                </c:pt>
                <c:pt idx="558">
                  <c:v>43189</c:v>
                </c:pt>
                <c:pt idx="559">
                  <c:v>43196</c:v>
                </c:pt>
                <c:pt idx="560">
                  <c:v>43203</c:v>
                </c:pt>
                <c:pt idx="561">
                  <c:v>43210</c:v>
                </c:pt>
                <c:pt idx="562">
                  <c:v>43217</c:v>
                </c:pt>
                <c:pt idx="563">
                  <c:v>43224</c:v>
                </c:pt>
                <c:pt idx="564">
                  <c:v>43231</c:v>
                </c:pt>
                <c:pt idx="565">
                  <c:v>43238</c:v>
                </c:pt>
                <c:pt idx="566">
                  <c:v>43245</c:v>
                </c:pt>
                <c:pt idx="567">
                  <c:v>43252</c:v>
                </c:pt>
                <c:pt idx="568">
                  <c:v>43259</c:v>
                </c:pt>
                <c:pt idx="569">
                  <c:v>43266</c:v>
                </c:pt>
                <c:pt idx="570">
                  <c:v>43273</c:v>
                </c:pt>
                <c:pt idx="571">
                  <c:v>43280</c:v>
                </c:pt>
                <c:pt idx="572">
                  <c:v>43287</c:v>
                </c:pt>
                <c:pt idx="573">
                  <c:v>43294</c:v>
                </c:pt>
                <c:pt idx="574">
                  <c:v>43301</c:v>
                </c:pt>
                <c:pt idx="575">
                  <c:v>43308</c:v>
                </c:pt>
                <c:pt idx="576">
                  <c:v>43315</c:v>
                </c:pt>
                <c:pt idx="577">
                  <c:v>43322</c:v>
                </c:pt>
                <c:pt idx="578">
                  <c:v>43329</c:v>
                </c:pt>
                <c:pt idx="579">
                  <c:v>43336</c:v>
                </c:pt>
                <c:pt idx="580">
                  <c:v>43343</c:v>
                </c:pt>
                <c:pt idx="581">
                  <c:v>43350</c:v>
                </c:pt>
                <c:pt idx="582">
                  <c:v>43357</c:v>
                </c:pt>
                <c:pt idx="583">
                  <c:v>43364</c:v>
                </c:pt>
                <c:pt idx="584">
                  <c:v>43371</c:v>
                </c:pt>
                <c:pt idx="585">
                  <c:v>43378</c:v>
                </c:pt>
                <c:pt idx="586">
                  <c:v>43385</c:v>
                </c:pt>
                <c:pt idx="587">
                  <c:v>43392</c:v>
                </c:pt>
                <c:pt idx="588">
                  <c:v>43399</c:v>
                </c:pt>
                <c:pt idx="589">
                  <c:v>43406</c:v>
                </c:pt>
                <c:pt idx="590">
                  <c:v>43413</c:v>
                </c:pt>
                <c:pt idx="591">
                  <c:v>43420</c:v>
                </c:pt>
                <c:pt idx="592">
                  <c:v>43427</c:v>
                </c:pt>
                <c:pt idx="593">
                  <c:v>43434</c:v>
                </c:pt>
                <c:pt idx="594">
                  <c:v>43441</c:v>
                </c:pt>
                <c:pt idx="595">
                  <c:v>43448</c:v>
                </c:pt>
                <c:pt idx="596">
                  <c:v>43455</c:v>
                </c:pt>
                <c:pt idx="597">
                  <c:v>43462</c:v>
                </c:pt>
                <c:pt idx="598">
                  <c:v>43469</c:v>
                </c:pt>
                <c:pt idx="599">
                  <c:v>43476</c:v>
                </c:pt>
                <c:pt idx="600">
                  <c:v>43483</c:v>
                </c:pt>
                <c:pt idx="601">
                  <c:v>43490</c:v>
                </c:pt>
                <c:pt idx="602">
                  <c:v>43497</c:v>
                </c:pt>
                <c:pt idx="603">
                  <c:v>43504</c:v>
                </c:pt>
                <c:pt idx="604">
                  <c:v>43511</c:v>
                </c:pt>
                <c:pt idx="605">
                  <c:v>43518</c:v>
                </c:pt>
                <c:pt idx="606">
                  <c:v>43525</c:v>
                </c:pt>
                <c:pt idx="607">
                  <c:v>43532</c:v>
                </c:pt>
                <c:pt idx="608">
                  <c:v>43539</c:v>
                </c:pt>
                <c:pt idx="609">
                  <c:v>43546</c:v>
                </c:pt>
                <c:pt idx="610">
                  <c:v>43553</c:v>
                </c:pt>
                <c:pt idx="611">
                  <c:v>43560</c:v>
                </c:pt>
                <c:pt idx="612">
                  <c:v>43567</c:v>
                </c:pt>
                <c:pt idx="613">
                  <c:v>43574</c:v>
                </c:pt>
                <c:pt idx="614">
                  <c:v>43581</c:v>
                </c:pt>
                <c:pt idx="615">
                  <c:v>43588</c:v>
                </c:pt>
                <c:pt idx="616">
                  <c:v>43595</c:v>
                </c:pt>
                <c:pt idx="617">
                  <c:v>43602</c:v>
                </c:pt>
                <c:pt idx="618">
                  <c:v>43609</c:v>
                </c:pt>
                <c:pt idx="619">
                  <c:v>43616</c:v>
                </c:pt>
                <c:pt idx="620">
                  <c:v>43623</c:v>
                </c:pt>
                <c:pt idx="621">
                  <c:v>43630</c:v>
                </c:pt>
                <c:pt idx="622">
                  <c:v>43637</c:v>
                </c:pt>
                <c:pt idx="623">
                  <c:v>43644</c:v>
                </c:pt>
                <c:pt idx="624">
                  <c:v>43651</c:v>
                </c:pt>
                <c:pt idx="625">
                  <c:v>43658</c:v>
                </c:pt>
                <c:pt idx="626">
                  <c:v>43665</c:v>
                </c:pt>
                <c:pt idx="627">
                  <c:v>43672</c:v>
                </c:pt>
                <c:pt idx="628">
                  <c:v>43679</c:v>
                </c:pt>
                <c:pt idx="629">
                  <c:v>43686</c:v>
                </c:pt>
                <c:pt idx="630">
                  <c:v>43693</c:v>
                </c:pt>
                <c:pt idx="631">
                  <c:v>43700</c:v>
                </c:pt>
                <c:pt idx="632">
                  <c:v>43707</c:v>
                </c:pt>
                <c:pt idx="633">
                  <c:v>43714</c:v>
                </c:pt>
                <c:pt idx="634">
                  <c:v>43721</c:v>
                </c:pt>
                <c:pt idx="635">
                  <c:v>43728</c:v>
                </c:pt>
                <c:pt idx="636">
                  <c:v>43735</c:v>
                </c:pt>
                <c:pt idx="637">
                  <c:v>43742</c:v>
                </c:pt>
                <c:pt idx="638">
                  <c:v>43749</c:v>
                </c:pt>
                <c:pt idx="639">
                  <c:v>43756</c:v>
                </c:pt>
                <c:pt idx="640">
                  <c:v>43763</c:v>
                </c:pt>
                <c:pt idx="641">
                  <c:v>43770</c:v>
                </c:pt>
                <c:pt idx="642">
                  <c:v>43777</c:v>
                </c:pt>
                <c:pt idx="643">
                  <c:v>43784</c:v>
                </c:pt>
                <c:pt idx="644">
                  <c:v>43791</c:v>
                </c:pt>
                <c:pt idx="645">
                  <c:v>43798</c:v>
                </c:pt>
                <c:pt idx="646">
                  <c:v>43805</c:v>
                </c:pt>
                <c:pt idx="647">
                  <c:v>43812</c:v>
                </c:pt>
                <c:pt idx="648">
                  <c:v>43819</c:v>
                </c:pt>
                <c:pt idx="649">
                  <c:v>43826</c:v>
                </c:pt>
                <c:pt idx="650">
                  <c:v>43833</c:v>
                </c:pt>
                <c:pt idx="651">
                  <c:v>43840</c:v>
                </c:pt>
                <c:pt idx="652">
                  <c:v>43847</c:v>
                </c:pt>
                <c:pt idx="653">
                  <c:v>43854</c:v>
                </c:pt>
                <c:pt idx="654">
                  <c:v>43861</c:v>
                </c:pt>
                <c:pt idx="655">
                  <c:v>43868</c:v>
                </c:pt>
                <c:pt idx="656">
                  <c:v>43875</c:v>
                </c:pt>
                <c:pt idx="657">
                  <c:v>43882</c:v>
                </c:pt>
                <c:pt idx="658">
                  <c:v>43889</c:v>
                </c:pt>
                <c:pt idx="659">
                  <c:v>43896</c:v>
                </c:pt>
                <c:pt idx="660">
                  <c:v>43903</c:v>
                </c:pt>
                <c:pt idx="661">
                  <c:v>43910</c:v>
                </c:pt>
                <c:pt idx="662">
                  <c:v>43917</c:v>
                </c:pt>
                <c:pt idx="663">
                  <c:v>43924</c:v>
                </c:pt>
                <c:pt idx="664">
                  <c:v>43931</c:v>
                </c:pt>
                <c:pt idx="665">
                  <c:v>43938</c:v>
                </c:pt>
                <c:pt idx="666">
                  <c:v>43945</c:v>
                </c:pt>
                <c:pt idx="667">
                  <c:v>43952</c:v>
                </c:pt>
                <c:pt idx="668">
                  <c:v>43959</c:v>
                </c:pt>
                <c:pt idx="669">
                  <c:v>43966</c:v>
                </c:pt>
                <c:pt idx="670">
                  <c:v>43973</c:v>
                </c:pt>
                <c:pt idx="671">
                  <c:v>43980</c:v>
                </c:pt>
                <c:pt idx="672">
                  <c:v>43987</c:v>
                </c:pt>
                <c:pt idx="673">
                  <c:v>43994</c:v>
                </c:pt>
                <c:pt idx="674">
                  <c:v>44001</c:v>
                </c:pt>
                <c:pt idx="675">
                  <c:v>44008</c:v>
                </c:pt>
                <c:pt idx="676">
                  <c:v>44015</c:v>
                </c:pt>
                <c:pt idx="677">
                  <c:v>44022</c:v>
                </c:pt>
                <c:pt idx="678">
                  <c:v>44029</c:v>
                </c:pt>
                <c:pt idx="679">
                  <c:v>44036</c:v>
                </c:pt>
                <c:pt idx="680">
                  <c:v>44043</c:v>
                </c:pt>
                <c:pt idx="681">
                  <c:v>44050</c:v>
                </c:pt>
                <c:pt idx="682">
                  <c:v>44057</c:v>
                </c:pt>
                <c:pt idx="683">
                  <c:v>44064</c:v>
                </c:pt>
                <c:pt idx="684">
                  <c:v>44071</c:v>
                </c:pt>
                <c:pt idx="685">
                  <c:v>44078</c:v>
                </c:pt>
                <c:pt idx="686">
                  <c:v>44085</c:v>
                </c:pt>
                <c:pt idx="687">
                  <c:v>44092</c:v>
                </c:pt>
                <c:pt idx="688">
                  <c:v>44099</c:v>
                </c:pt>
                <c:pt idx="689">
                  <c:v>44106</c:v>
                </c:pt>
                <c:pt idx="690">
                  <c:v>44113</c:v>
                </c:pt>
                <c:pt idx="691">
                  <c:v>44120</c:v>
                </c:pt>
                <c:pt idx="692">
                  <c:v>44127</c:v>
                </c:pt>
                <c:pt idx="693">
                  <c:v>44134</c:v>
                </c:pt>
                <c:pt idx="694">
                  <c:v>44141</c:v>
                </c:pt>
                <c:pt idx="695">
                  <c:v>44148</c:v>
                </c:pt>
                <c:pt idx="696">
                  <c:v>44155</c:v>
                </c:pt>
                <c:pt idx="697">
                  <c:v>44162</c:v>
                </c:pt>
                <c:pt idx="698">
                  <c:v>44169</c:v>
                </c:pt>
                <c:pt idx="699">
                  <c:v>44176</c:v>
                </c:pt>
                <c:pt idx="700">
                  <c:v>44183</c:v>
                </c:pt>
                <c:pt idx="701">
                  <c:v>44190</c:v>
                </c:pt>
                <c:pt idx="702">
                  <c:v>44197</c:v>
                </c:pt>
                <c:pt idx="703">
                  <c:v>44204</c:v>
                </c:pt>
                <c:pt idx="704">
                  <c:v>44211</c:v>
                </c:pt>
                <c:pt idx="705">
                  <c:v>44218</c:v>
                </c:pt>
                <c:pt idx="706">
                  <c:v>44225</c:v>
                </c:pt>
                <c:pt idx="707">
                  <c:v>44232</c:v>
                </c:pt>
                <c:pt idx="708">
                  <c:v>44239</c:v>
                </c:pt>
                <c:pt idx="709">
                  <c:v>44246</c:v>
                </c:pt>
                <c:pt idx="710">
                  <c:v>44253</c:v>
                </c:pt>
                <c:pt idx="711">
                  <c:v>44260</c:v>
                </c:pt>
                <c:pt idx="712">
                  <c:v>44267</c:v>
                </c:pt>
                <c:pt idx="713">
                  <c:v>44274</c:v>
                </c:pt>
                <c:pt idx="714">
                  <c:v>44281</c:v>
                </c:pt>
                <c:pt idx="715">
                  <c:v>44288</c:v>
                </c:pt>
                <c:pt idx="716">
                  <c:v>44295</c:v>
                </c:pt>
                <c:pt idx="717">
                  <c:v>44302</c:v>
                </c:pt>
                <c:pt idx="718">
                  <c:v>44309</c:v>
                </c:pt>
                <c:pt idx="719">
                  <c:v>44316</c:v>
                </c:pt>
                <c:pt idx="720">
                  <c:v>44323</c:v>
                </c:pt>
                <c:pt idx="721">
                  <c:v>44330</c:v>
                </c:pt>
                <c:pt idx="722">
                  <c:v>44337</c:v>
                </c:pt>
                <c:pt idx="723">
                  <c:v>44344</c:v>
                </c:pt>
                <c:pt idx="724">
                  <c:v>44351</c:v>
                </c:pt>
                <c:pt idx="725">
                  <c:v>44358</c:v>
                </c:pt>
                <c:pt idx="726">
                  <c:v>44365</c:v>
                </c:pt>
                <c:pt idx="727">
                  <c:v>44372</c:v>
                </c:pt>
                <c:pt idx="728">
                  <c:v>44379</c:v>
                </c:pt>
                <c:pt idx="729">
                  <c:v>44386</c:v>
                </c:pt>
                <c:pt idx="730">
                  <c:v>44393</c:v>
                </c:pt>
                <c:pt idx="731">
                  <c:v>44400</c:v>
                </c:pt>
                <c:pt idx="732">
                  <c:v>44407</c:v>
                </c:pt>
                <c:pt idx="733">
                  <c:v>44414</c:v>
                </c:pt>
                <c:pt idx="734">
                  <c:v>44421</c:v>
                </c:pt>
                <c:pt idx="735">
                  <c:v>44428</c:v>
                </c:pt>
                <c:pt idx="736">
                  <c:v>44435</c:v>
                </c:pt>
                <c:pt idx="737">
                  <c:v>44442</c:v>
                </c:pt>
                <c:pt idx="738">
                  <c:v>44449</c:v>
                </c:pt>
                <c:pt idx="739">
                  <c:v>44456</c:v>
                </c:pt>
                <c:pt idx="740">
                  <c:v>44463</c:v>
                </c:pt>
                <c:pt idx="741">
                  <c:v>44470</c:v>
                </c:pt>
                <c:pt idx="742">
                  <c:v>44477</c:v>
                </c:pt>
                <c:pt idx="743">
                  <c:v>44484</c:v>
                </c:pt>
                <c:pt idx="744">
                  <c:v>44491</c:v>
                </c:pt>
                <c:pt idx="745">
                  <c:v>44498</c:v>
                </c:pt>
                <c:pt idx="746">
                  <c:v>44505</c:v>
                </c:pt>
                <c:pt idx="747">
                  <c:v>44512</c:v>
                </c:pt>
                <c:pt idx="748">
                  <c:v>44519</c:v>
                </c:pt>
                <c:pt idx="749">
                  <c:v>44526</c:v>
                </c:pt>
                <c:pt idx="750">
                  <c:v>44533</c:v>
                </c:pt>
                <c:pt idx="751">
                  <c:v>44540</c:v>
                </c:pt>
                <c:pt idx="752">
                  <c:v>44547</c:v>
                </c:pt>
                <c:pt idx="753">
                  <c:v>44554</c:v>
                </c:pt>
                <c:pt idx="754">
                  <c:v>44561</c:v>
                </c:pt>
                <c:pt idx="755">
                  <c:v>44568</c:v>
                </c:pt>
                <c:pt idx="756">
                  <c:v>44575</c:v>
                </c:pt>
                <c:pt idx="757">
                  <c:v>44582</c:v>
                </c:pt>
                <c:pt idx="758">
                  <c:v>44589</c:v>
                </c:pt>
                <c:pt idx="759">
                  <c:v>44596</c:v>
                </c:pt>
                <c:pt idx="760">
                  <c:v>44603</c:v>
                </c:pt>
                <c:pt idx="761">
                  <c:v>44610</c:v>
                </c:pt>
                <c:pt idx="762">
                  <c:v>44617</c:v>
                </c:pt>
                <c:pt idx="763">
                  <c:v>44624</c:v>
                </c:pt>
                <c:pt idx="764">
                  <c:v>44631</c:v>
                </c:pt>
                <c:pt idx="765">
                  <c:v>44638</c:v>
                </c:pt>
                <c:pt idx="766">
                  <c:v>44645</c:v>
                </c:pt>
                <c:pt idx="767">
                  <c:v>44652</c:v>
                </c:pt>
                <c:pt idx="768">
                  <c:v>44659</c:v>
                </c:pt>
                <c:pt idx="769">
                  <c:v>44666</c:v>
                </c:pt>
                <c:pt idx="770">
                  <c:v>44673</c:v>
                </c:pt>
                <c:pt idx="771">
                  <c:v>44680</c:v>
                </c:pt>
                <c:pt idx="772">
                  <c:v>44687</c:v>
                </c:pt>
                <c:pt idx="773">
                  <c:v>44694</c:v>
                </c:pt>
                <c:pt idx="774">
                  <c:v>44701</c:v>
                </c:pt>
                <c:pt idx="775">
                  <c:v>44708</c:v>
                </c:pt>
                <c:pt idx="776">
                  <c:v>44715</c:v>
                </c:pt>
                <c:pt idx="777">
                  <c:v>44722</c:v>
                </c:pt>
                <c:pt idx="778">
                  <c:v>44729</c:v>
                </c:pt>
                <c:pt idx="779">
                  <c:v>44736</c:v>
                </c:pt>
                <c:pt idx="780">
                  <c:v>44743</c:v>
                </c:pt>
                <c:pt idx="781">
                  <c:v>44750</c:v>
                </c:pt>
                <c:pt idx="782">
                  <c:v>44757</c:v>
                </c:pt>
                <c:pt idx="783">
                  <c:v>44764</c:v>
                </c:pt>
                <c:pt idx="784">
                  <c:v>44771</c:v>
                </c:pt>
                <c:pt idx="785">
                  <c:v>44778</c:v>
                </c:pt>
                <c:pt idx="786">
                  <c:v>44785</c:v>
                </c:pt>
                <c:pt idx="787">
                  <c:v>44792</c:v>
                </c:pt>
                <c:pt idx="788">
                  <c:v>44799</c:v>
                </c:pt>
                <c:pt idx="789">
                  <c:v>44806</c:v>
                </c:pt>
                <c:pt idx="790">
                  <c:v>44813</c:v>
                </c:pt>
                <c:pt idx="791">
                  <c:v>44820</c:v>
                </c:pt>
                <c:pt idx="792">
                  <c:v>44827</c:v>
                </c:pt>
                <c:pt idx="793">
                  <c:v>44834</c:v>
                </c:pt>
                <c:pt idx="794">
                  <c:v>44841</c:v>
                </c:pt>
                <c:pt idx="795">
                  <c:v>44848</c:v>
                </c:pt>
                <c:pt idx="796">
                  <c:v>44855</c:v>
                </c:pt>
                <c:pt idx="797">
                  <c:v>44862</c:v>
                </c:pt>
                <c:pt idx="798">
                  <c:v>44869</c:v>
                </c:pt>
                <c:pt idx="799">
                  <c:v>44876</c:v>
                </c:pt>
                <c:pt idx="800">
                  <c:v>44883</c:v>
                </c:pt>
                <c:pt idx="801">
                  <c:v>44890</c:v>
                </c:pt>
                <c:pt idx="802">
                  <c:v>44897</c:v>
                </c:pt>
                <c:pt idx="803">
                  <c:v>44904</c:v>
                </c:pt>
                <c:pt idx="804">
                  <c:v>44911</c:v>
                </c:pt>
                <c:pt idx="805">
                  <c:v>44918</c:v>
                </c:pt>
                <c:pt idx="806">
                  <c:v>44925</c:v>
                </c:pt>
                <c:pt idx="807">
                  <c:v>44932</c:v>
                </c:pt>
                <c:pt idx="808">
                  <c:v>44939</c:v>
                </c:pt>
                <c:pt idx="809">
                  <c:v>44946</c:v>
                </c:pt>
                <c:pt idx="810">
                  <c:v>44953</c:v>
                </c:pt>
                <c:pt idx="811">
                  <c:v>44960</c:v>
                </c:pt>
                <c:pt idx="812">
                  <c:v>44967</c:v>
                </c:pt>
                <c:pt idx="813">
                  <c:v>44974</c:v>
                </c:pt>
                <c:pt idx="814">
                  <c:v>44981</c:v>
                </c:pt>
                <c:pt idx="815">
                  <c:v>44988</c:v>
                </c:pt>
                <c:pt idx="816">
                  <c:v>44995</c:v>
                </c:pt>
                <c:pt idx="817">
                  <c:v>45002</c:v>
                </c:pt>
                <c:pt idx="818">
                  <c:v>45009</c:v>
                </c:pt>
                <c:pt idx="819">
                  <c:v>45016</c:v>
                </c:pt>
                <c:pt idx="820">
                  <c:v>45023</c:v>
                </c:pt>
                <c:pt idx="821">
                  <c:v>45030</c:v>
                </c:pt>
                <c:pt idx="822">
                  <c:v>45037</c:v>
                </c:pt>
                <c:pt idx="823">
                  <c:v>45044</c:v>
                </c:pt>
                <c:pt idx="824">
                  <c:v>45051</c:v>
                </c:pt>
                <c:pt idx="825">
                  <c:v>45058</c:v>
                </c:pt>
                <c:pt idx="826">
                  <c:v>45065</c:v>
                </c:pt>
                <c:pt idx="827">
                  <c:v>45072</c:v>
                </c:pt>
                <c:pt idx="828">
                  <c:v>45079</c:v>
                </c:pt>
                <c:pt idx="829">
                  <c:v>45086</c:v>
                </c:pt>
                <c:pt idx="830">
                  <c:v>45093</c:v>
                </c:pt>
                <c:pt idx="831">
                  <c:v>45100</c:v>
                </c:pt>
                <c:pt idx="832">
                  <c:v>45107</c:v>
                </c:pt>
                <c:pt idx="833">
                  <c:v>45114</c:v>
                </c:pt>
                <c:pt idx="834">
                  <c:v>45121</c:v>
                </c:pt>
                <c:pt idx="835">
                  <c:v>45128</c:v>
                </c:pt>
                <c:pt idx="836">
                  <c:v>45135</c:v>
                </c:pt>
                <c:pt idx="837">
                  <c:v>45142</c:v>
                </c:pt>
                <c:pt idx="838">
                  <c:v>45149</c:v>
                </c:pt>
                <c:pt idx="839">
                  <c:v>45156</c:v>
                </c:pt>
                <c:pt idx="840">
                  <c:v>45163</c:v>
                </c:pt>
                <c:pt idx="841">
                  <c:v>45170</c:v>
                </c:pt>
                <c:pt idx="842">
                  <c:v>45177</c:v>
                </c:pt>
                <c:pt idx="843">
                  <c:v>45184</c:v>
                </c:pt>
                <c:pt idx="844">
                  <c:v>45191</c:v>
                </c:pt>
                <c:pt idx="845">
                  <c:v>45198</c:v>
                </c:pt>
                <c:pt idx="846">
                  <c:v>45205</c:v>
                </c:pt>
                <c:pt idx="847">
                  <c:v>45212</c:v>
                </c:pt>
                <c:pt idx="848">
                  <c:v>45219</c:v>
                </c:pt>
                <c:pt idx="849">
                  <c:v>45226</c:v>
                </c:pt>
                <c:pt idx="850">
                  <c:v>45233</c:v>
                </c:pt>
                <c:pt idx="851">
                  <c:v>45240</c:v>
                </c:pt>
                <c:pt idx="852">
                  <c:v>45247</c:v>
                </c:pt>
                <c:pt idx="853">
                  <c:v>45254</c:v>
                </c:pt>
                <c:pt idx="854">
                  <c:v>45261</c:v>
                </c:pt>
                <c:pt idx="855">
                  <c:v>45268</c:v>
                </c:pt>
                <c:pt idx="856">
                  <c:v>45275</c:v>
                </c:pt>
                <c:pt idx="857">
                  <c:v>45282</c:v>
                </c:pt>
                <c:pt idx="858">
                  <c:v>45289</c:v>
                </c:pt>
                <c:pt idx="859">
                  <c:v>45296</c:v>
                </c:pt>
                <c:pt idx="860">
                  <c:v>45303</c:v>
                </c:pt>
                <c:pt idx="861">
                  <c:v>45310</c:v>
                </c:pt>
                <c:pt idx="862">
                  <c:v>45317</c:v>
                </c:pt>
                <c:pt idx="863">
                  <c:v>45324</c:v>
                </c:pt>
                <c:pt idx="864">
                  <c:v>45331</c:v>
                </c:pt>
                <c:pt idx="865">
                  <c:v>45338</c:v>
                </c:pt>
                <c:pt idx="866">
                  <c:v>45345</c:v>
                </c:pt>
                <c:pt idx="867">
                  <c:v>45352</c:v>
                </c:pt>
                <c:pt idx="868">
                  <c:v>45359</c:v>
                </c:pt>
                <c:pt idx="869">
                  <c:v>45366</c:v>
                </c:pt>
                <c:pt idx="870">
                  <c:v>45373</c:v>
                </c:pt>
                <c:pt idx="871">
                  <c:v>45380</c:v>
                </c:pt>
                <c:pt idx="872">
                  <c:v>45387</c:v>
                </c:pt>
                <c:pt idx="873">
                  <c:v>45394</c:v>
                </c:pt>
                <c:pt idx="874">
                  <c:v>45401</c:v>
                </c:pt>
                <c:pt idx="875">
                  <c:v>45408</c:v>
                </c:pt>
                <c:pt idx="876">
                  <c:v>45415</c:v>
                </c:pt>
                <c:pt idx="877">
                  <c:v>45422</c:v>
                </c:pt>
                <c:pt idx="878">
                  <c:v>45429</c:v>
                </c:pt>
                <c:pt idx="879">
                  <c:v>45436</c:v>
                </c:pt>
                <c:pt idx="880">
                  <c:v>45443</c:v>
                </c:pt>
                <c:pt idx="881">
                  <c:v>45450</c:v>
                </c:pt>
                <c:pt idx="882">
                  <c:v>45457</c:v>
                </c:pt>
                <c:pt idx="883">
                  <c:v>45464</c:v>
                </c:pt>
                <c:pt idx="884">
                  <c:v>45471</c:v>
                </c:pt>
                <c:pt idx="885">
                  <c:v>45478</c:v>
                </c:pt>
                <c:pt idx="886">
                  <c:v>45485</c:v>
                </c:pt>
                <c:pt idx="887">
                  <c:v>45492</c:v>
                </c:pt>
                <c:pt idx="888">
                  <c:v>45499</c:v>
                </c:pt>
                <c:pt idx="889">
                  <c:v>45506</c:v>
                </c:pt>
                <c:pt idx="890">
                  <c:v>45513</c:v>
                </c:pt>
                <c:pt idx="891">
                  <c:v>45520</c:v>
                </c:pt>
                <c:pt idx="892">
                  <c:v>45527</c:v>
                </c:pt>
                <c:pt idx="893">
                  <c:v>45534</c:v>
                </c:pt>
                <c:pt idx="894">
                  <c:v>45541</c:v>
                </c:pt>
                <c:pt idx="895">
                  <c:v>45548</c:v>
                </c:pt>
                <c:pt idx="896">
                  <c:v>45555</c:v>
                </c:pt>
                <c:pt idx="897">
                  <c:v>45562</c:v>
                </c:pt>
                <c:pt idx="898">
                  <c:v>45569</c:v>
                </c:pt>
                <c:pt idx="899">
                  <c:v>45576</c:v>
                </c:pt>
                <c:pt idx="900">
                  <c:v>45583</c:v>
                </c:pt>
                <c:pt idx="901">
                  <c:v>45590</c:v>
                </c:pt>
                <c:pt idx="902">
                  <c:v>45597</c:v>
                </c:pt>
                <c:pt idx="903">
                  <c:v>45604</c:v>
                </c:pt>
                <c:pt idx="904">
                  <c:v>45611</c:v>
                </c:pt>
                <c:pt idx="905">
                  <c:v>45618</c:v>
                </c:pt>
                <c:pt idx="906">
                  <c:v>45625</c:v>
                </c:pt>
                <c:pt idx="907">
                  <c:v>45632</c:v>
                </c:pt>
                <c:pt idx="908">
                  <c:v>45639</c:v>
                </c:pt>
                <c:pt idx="909">
                  <c:v>45646</c:v>
                </c:pt>
                <c:pt idx="910">
                  <c:v>45653</c:v>
                </c:pt>
                <c:pt idx="911">
                  <c:v>45660</c:v>
                </c:pt>
                <c:pt idx="912">
                  <c:v>45667</c:v>
                </c:pt>
                <c:pt idx="913">
                  <c:v>45674</c:v>
                </c:pt>
                <c:pt idx="914">
                  <c:v>45681</c:v>
                </c:pt>
                <c:pt idx="915">
                  <c:v>45688</c:v>
                </c:pt>
                <c:pt idx="916">
                  <c:v>45695</c:v>
                </c:pt>
                <c:pt idx="917">
                  <c:v>45702</c:v>
                </c:pt>
                <c:pt idx="918">
                  <c:v>45709</c:v>
                </c:pt>
                <c:pt idx="919">
                  <c:v>45716</c:v>
                </c:pt>
                <c:pt idx="920">
                  <c:v>45723</c:v>
                </c:pt>
                <c:pt idx="921">
                  <c:v>45730</c:v>
                </c:pt>
                <c:pt idx="922">
                  <c:v>45737</c:v>
                </c:pt>
                <c:pt idx="923">
                  <c:v>45744</c:v>
                </c:pt>
                <c:pt idx="924">
                  <c:v>45751</c:v>
                </c:pt>
                <c:pt idx="925">
                  <c:v>45758</c:v>
                </c:pt>
                <c:pt idx="926">
                  <c:v>45765</c:v>
                </c:pt>
                <c:pt idx="927">
                  <c:v>45772</c:v>
                </c:pt>
                <c:pt idx="928">
                  <c:v>45779</c:v>
                </c:pt>
                <c:pt idx="929">
                  <c:v>45786</c:v>
                </c:pt>
                <c:pt idx="930">
                  <c:v>45793</c:v>
                </c:pt>
                <c:pt idx="931">
                  <c:v>45800</c:v>
                </c:pt>
                <c:pt idx="932">
                  <c:v>45807</c:v>
                </c:pt>
                <c:pt idx="933">
                  <c:v>45814</c:v>
                </c:pt>
                <c:pt idx="934">
                  <c:v>45821</c:v>
                </c:pt>
                <c:pt idx="935">
                  <c:v>45828</c:v>
                </c:pt>
                <c:pt idx="936">
                  <c:v>45835</c:v>
                </c:pt>
                <c:pt idx="937">
                  <c:v>45842</c:v>
                </c:pt>
                <c:pt idx="938">
                  <c:v>45849</c:v>
                </c:pt>
                <c:pt idx="939">
                  <c:v>45856</c:v>
                </c:pt>
                <c:pt idx="940">
                  <c:v>45863</c:v>
                </c:pt>
                <c:pt idx="941">
                  <c:v>45870</c:v>
                </c:pt>
                <c:pt idx="942">
                  <c:v>45877</c:v>
                </c:pt>
                <c:pt idx="943">
                  <c:v>45884</c:v>
                </c:pt>
                <c:pt idx="944">
                  <c:v>45891</c:v>
                </c:pt>
                <c:pt idx="945">
                  <c:v>45898</c:v>
                </c:pt>
                <c:pt idx="946">
                  <c:v>45905</c:v>
                </c:pt>
                <c:pt idx="947">
                  <c:v>45912</c:v>
                </c:pt>
                <c:pt idx="948">
                  <c:v>45919</c:v>
                </c:pt>
                <c:pt idx="949">
                  <c:v>45926</c:v>
                </c:pt>
                <c:pt idx="950">
                  <c:v>45933</c:v>
                </c:pt>
                <c:pt idx="951">
                  <c:v>45940</c:v>
                </c:pt>
                <c:pt idx="952">
                  <c:v>45947</c:v>
                </c:pt>
                <c:pt idx="953">
                  <c:v>45954</c:v>
                </c:pt>
                <c:pt idx="954">
                  <c:v>45961</c:v>
                </c:pt>
                <c:pt idx="955">
                  <c:v>45968</c:v>
                </c:pt>
                <c:pt idx="956">
                  <c:v>45975</c:v>
                </c:pt>
                <c:pt idx="957">
                  <c:v>45982</c:v>
                </c:pt>
                <c:pt idx="958">
                  <c:v>45989</c:v>
                </c:pt>
                <c:pt idx="959">
                  <c:v>45996</c:v>
                </c:pt>
                <c:pt idx="960">
                  <c:v>46003</c:v>
                </c:pt>
                <c:pt idx="961">
                  <c:v>46010</c:v>
                </c:pt>
                <c:pt idx="962">
                  <c:v>46017</c:v>
                </c:pt>
                <c:pt idx="963">
                  <c:v>46024</c:v>
                </c:pt>
                <c:pt idx="964">
                  <c:v>46031</c:v>
                </c:pt>
                <c:pt idx="965">
                  <c:v>46038</c:v>
                </c:pt>
                <c:pt idx="966">
                  <c:v>46045</c:v>
                </c:pt>
              </c:numCache>
            </c:numRef>
          </c:cat>
          <c:val>
            <c:numRef>
              <c:f>ROE!$D$303:$D$10960</c:f>
              <c:numCache>
                <c:formatCode>General</c:formatCode>
                <c:ptCount val="1065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537275.80664568034</c:v>
                </c:pt>
                <c:pt idx="526">
                  <c:v>496784.32751720829</c:v>
                </c:pt>
                <c:pt idx="527">
                  <c:v>484917.65967280907</c:v>
                </c:pt>
                <c:pt idx="528">
                  <c:v>462333.76705204032</c:v>
                </c:pt>
                <c:pt idx="529">
                  <c:v>456533.88773271668</c:v>
                </c:pt>
                <c:pt idx="530">
                  <c:v>467654.85330996767</c:v>
                </c:pt>
                <c:pt idx="531">
                  <c:v>431396.12479201332</c:v>
                </c:pt>
                <c:pt idx="532">
                  <c:v>557158.10147323553</c:v>
                </c:pt>
                <c:pt idx="533">
                  <c:v>597294.32070379588</c:v>
                </c:pt>
                <c:pt idx="534">
                  <c:v>588791.9104446671</c:v>
                </c:pt>
                <c:pt idx="535">
                  <c:v>630963.1023433432</c:v>
                </c:pt>
                <c:pt idx="536">
                  <c:v>680307.46104160999</c:v>
                </c:pt>
                <c:pt idx="537">
                  <c:v>760028.18829776009</c:v>
                </c:pt>
                <c:pt idx="538">
                  <c:v>736107.617520837</c:v>
                </c:pt>
                <c:pt idx="539">
                  <c:v>701842.61343816528</c:v>
                </c:pt>
                <c:pt idx="540">
                  <c:v>773345.46455174254</c:v>
                </c:pt>
                <c:pt idx="541">
                  <c:v>740004.13989976735</c:v>
                </c:pt>
                <c:pt idx="542">
                  <c:v>760489.47186133848</c:v>
                </c:pt>
                <c:pt idx="543">
                  <c:v>696201.83050945646</c:v>
                </c:pt>
                <c:pt idx="544">
                  <c:v>759913.38489943207</c:v>
                </c:pt>
                <c:pt idx="545">
                  <c:v>0.9806599150604377</c:v>
                </c:pt>
                <c:pt idx="546">
                  <c:v>0.92874050080976711</c:v>
                </c:pt>
                <c:pt idx="547">
                  <c:v>0.96885634419056876</c:v>
                </c:pt>
                <c:pt idx="548">
                  <c:v>1.1736281252767364</c:v>
                </c:pt>
                <c:pt idx="549">
                  <c:v>1.1765616294186838</c:v>
                </c:pt>
                <c:pt idx="550">
                  <c:v>1.1181117721642446</c:v>
                </c:pt>
                <c:pt idx="551">
                  <c:v>1.0466589072983707</c:v>
                </c:pt>
                <c:pt idx="552">
                  <c:v>1.0695328449621713</c:v>
                </c:pt>
                <c:pt idx="553">
                  <c:v>1.012579199505486</c:v>
                </c:pt>
                <c:pt idx="554">
                  <c:v>1.0441413311421528</c:v>
                </c:pt>
                <c:pt idx="555">
                  <c:v>1.0244897959183674</c:v>
                </c:pt>
                <c:pt idx="556">
                  <c:v>0.9488480107559738</c:v>
                </c:pt>
                <c:pt idx="557">
                  <c:v>0.96039354187689208</c:v>
                </c:pt>
                <c:pt idx="558">
                  <c:v>1.3994263470600286</c:v>
                </c:pt>
                <c:pt idx="559">
                  <c:v>1.4191108799167702</c:v>
                </c:pt>
                <c:pt idx="560">
                  <c:v>1.2925968016884486</c:v>
                </c:pt>
                <c:pt idx="561">
                  <c:v>1.3278290232251688</c:v>
                </c:pt>
                <c:pt idx="562">
                  <c:v>1.2739461996145143</c:v>
                </c:pt>
                <c:pt idx="563">
                  <c:v>1.228758475566986</c:v>
                </c:pt>
                <c:pt idx="564">
                  <c:v>1.1196491388368588</c:v>
                </c:pt>
                <c:pt idx="565">
                  <c:v>1.3767689505394425</c:v>
                </c:pt>
                <c:pt idx="566">
                  <c:v>1.313497966874938</c:v>
                </c:pt>
                <c:pt idx="567">
                  <c:v>1.2684938395775711</c:v>
                </c:pt>
                <c:pt idx="568">
                  <c:v>1.2409976944036889</c:v>
                </c:pt>
                <c:pt idx="569">
                  <c:v>1.2072206893326474</c:v>
                </c:pt>
                <c:pt idx="570">
                  <c:v>1.4647342995169084</c:v>
                </c:pt>
                <c:pt idx="571">
                  <c:v>1.1467881203150203</c:v>
                </c:pt>
                <c:pt idx="572">
                  <c:v>1.0553774928774928</c:v>
                </c:pt>
                <c:pt idx="573">
                  <c:v>1.0375778908814155</c:v>
                </c:pt>
                <c:pt idx="574">
                  <c:v>1.0249794501780984</c:v>
                </c:pt>
                <c:pt idx="575">
                  <c:v>1.0690836940836941</c:v>
                </c:pt>
                <c:pt idx="576">
                  <c:v>1.057473805208011</c:v>
                </c:pt>
                <c:pt idx="577">
                  <c:v>1.0123819618423588</c:v>
                </c:pt>
                <c:pt idx="578">
                  <c:v>1.0977992595639652</c:v>
                </c:pt>
                <c:pt idx="579">
                  <c:v>1.2047943674564148</c:v>
                </c:pt>
                <c:pt idx="580">
                  <c:v>1.1733619651181062</c:v>
                </c:pt>
                <c:pt idx="581">
                  <c:v>1.2299676607977004</c:v>
                </c:pt>
                <c:pt idx="582">
                  <c:v>1.2240611742523437</c:v>
                </c:pt>
                <c:pt idx="583">
                  <c:v>1.0851081125020321</c:v>
                </c:pt>
                <c:pt idx="584">
                  <c:v>1.1778562468057427</c:v>
                </c:pt>
                <c:pt idx="585">
                  <c:v>1.2664876476906552</c:v>
                </c:pt>
                <c:pt idx="586">
                  <c:v>1.198657357679914</c:v>
                </c:pt>
                <c:pt idx="587">
                  <c:v>1.240506329113924</c:v>
                </c:pt>
                <c:pt idx="588">
                  <c:v>1.2507222928464117</c:v>
                </c:pt>
                <c:pt idx="589">
                  <c:v>1.1429815127771803</c:v>
                </c:pt>
                <c:pt idx="590">
                  <c:v>1.1932992494289132</c:v>
                </c:pt>
                <c:pt idx="591">
                  <c:v>1.1894473388497293</c:v>
                </c:pt>
                <c:pt idx="592">
                  <c:v>1.2045706790434871</c:v>
                </c:pt>
                <c:pt idx="593">
                  <c:v>1.1461534756009444</c:v>
                </c:pt>
                <c:pt idx="594">
                  <c:v>1.1193025679901452</c:v>
                </c:pt>
                <c:pt idx="595">
                  <c:v>1.0413380347035353</c:v>
                </c:pt>
                <c:pt idx="596">
                  <c:v>1.082294264339152</c:v>
                </c:pt>
                <c:pt idx="597">
                  <c:v>0.84008892565401716</c:v>
                </c:pt>
                <c:pt idx="598">
                  <c:v>0.76157667791526062</c:v>
                </c:pt>
                <c:pt idx="599">
                  <c:v>0.7534989114497711</c:v>
                </c:pt>
                <c:pt idx="600">
                  <c:v>0.78023142457508576</c:v>
                </c:pt>
                <c:pt idx="601">
                  <c:v>0.7980724716973191</c:v>
                </c:pt>
                <c:pt idx="602">
                  <c:v>0.75549800796812761</c:v>
                </c:pt>
                <c:pt idx="603">
                  <c:v>0.73109837481353535</c:v>
                </c:pt>
                <c:pt idx="604">
                  <c:v>0.81604595879556252</c:v>
                </c:pt>
                <c:pt idx="605">
                  <c:v>0.88549092676604024</c:v>
                </c:pt>
                <c:pt idx="606">
                  <c:v>0.94823037030297519</c:v>
                </c:pt>
                <c:pt idx="607">
                  <c:v>0.95146054352565046</c:v>
                </c:pt>
                <c:pt idx="608">
                  <c:v>0.9795899127975487</c:v>
                </c:pt>
                <c:pt idx="609">
                  <c:v>0.93035046268950572</c:v>
                </c:pt>
                <c:pt idx="610">
                  <c:v>1.0724166900028003</c:v>
                </c:pt>
                <c:pt idx="611">
                  <c:v>1.0186683260734286</c:v>
                </c:pt>
                <c:pt idx="612">
                  <c:v>0.99787685774946933</c:v>
                </c:pt>
                <c:pt idx="613">
                  <c:v>1.0640219952867243</c:v>
                </c:pt>
                <c:pt idx="614">
                  <c:v>1.1830771185363995</c:v>
                </c:pt>
                <c:pt idx="615">
                  <c:v>1.1219636487175131</c:v>
                </c:pt>
                <c:pt idx="616">
                  <c:v>1.1113662456946038</c:v>
                </c:pt>
                <c:pt idx="617">
                  <c:v>1.1201415381213025</c:v>
                </c:pt>
                <c:pt idx="618">
                  <c:v>1.0280512062018665</c:v>
                </c:pt>
                <c:pt idx="619">
                  <c:v>1.1011152019636092</c:v>
                </c:pt>
                <c:pt idx="620">
                  <c:v>1.1689454581613883</c:v>
                </c:pt>
                <c:pt idx="621">
                  <c:v>1.0601964570565023</c:v>
                </c:pt>
                <c:pt idx="622">
                  <c:v>1.0451203208556148</c:v>
                </c:pt>
                <c:pt idx="623">
                  <c:v>1.303814523997584</c:v>
                </c:pt>
                <c:pt idx="624">
                  <c:v>1.3900761597045925</c:v>
                </c:pt>
                <c:pt idx="625">
                  <c:v>1.2937868237814676</c:v>
                </c:pt>
                <c:pt idx="626">
                  <c:v>1.2291706206111215</c:v>
                </c:pt>
                <c:pt idx="627">
                  <c:v>1.1878858524370763</c:v>
                </c:pt>
                <c:pt idx="628">
                  <c:v>1.1922076757532281</c:v>
                </c:pt>
                <c:pt idx="629">
                  <c:v>1.0564119118715196</c:v>
                </c:pt>
                <c:pt idx="630">
                  <c:v>1.5111266620013997</c:v>
                </c:pt>
                <c:pt idx="631">
                  <c:v>1.742154811715481</c:v>
                </c:pt>
                <c:pt idx="632">
                  <c:v>1.7812181707068648</c:v>
                </c:pt>
                <c:pt idx="633">
                  <c:v>1.8233280917583943</c:v>
                </c:pt>
                <c:pt idx="634">
                  <c:v>1.8212881237437732</c:v>
                </c:pt>
                <c:pt idx="635">
                  <c:v>1.9980998445327347</c:v>
                </c:pt>
                <c:pt idx="636">
                  <c:v>1.7994347863321059</c:v>
                </c:pt>
                <c:pt idx="637">
                  <c:v>2.0201281704124923</c:v>
                </c:pt>
                <c:pt idx="638">
                  <c:v>2.2026032315978452</c:v>
                </c:pt>
                <c:pt idx="639">
                  <c:v>2.2209059233449477</c:v>
                </c:pt>
                <c:pt idx="640">
                  <c:v>2.2958930429909534</c:v>
                </c:pt>
                <c:pt idx="641">
                  <c:v>3.3640596706044668</c:v>
                </c:pt>
                <c:pt idx="642">
                  <c:v>2.9477363515312915</c:v>
                </c:pt>
                <c:pt idx="643">
                  <c:v>3.1881450360763539</c:v>
                </c:pt>
                <c:pt idx="644">
                  <c:v>3.1912054067927111</c:v>
                </c:pt>
                <c:pt idx="645">
                  <c:v>2.9199577441898263</c:v>
                </c:pt>
                <c:pt idx="646">
                  <c:v>2.9473645301988616</c:v>
                </c:pt>
                <c:pt idx="647">
                  <c:v>3.2439170025376916</c:v>
                </c:pt>
                <c:pt idx="648">
                  <c:v>3.4595631641086184</c:v>
                </c:pt>
                <c:pt idx="649">
                  <c:v>3.0960997185363892</c:v>
                </c:pt>
                <c:pt idx="650">
                  <c:v>2.1048393166252728</c:v>
                </c:pt>
                <c:pt idx="651">
                  <c:v>2.1970951540654271</c:v>
                </c:pt>
                <c:pt idx="652">
                  <c:v>2.1147234409839601</c:v>
                </c:pt>
                <c:pt idx="653">
                  <c:v>2.2717686283631853</c:v>
                </c:pt>
                <c:pt idx="654">
                  <c:v>2.2331671750613791</c:v>
                </c:pt>
                <c:pt idx="655">
                  <c:v>2.1014918949935444</c:v>
                </c:pt>
                <c:pt idx="656">
                  <c:v>2.1389062013088185</c:v>
                </c:pt>
                <c:pt idx="657">
                  <c:v>2.320408965788439</c:v>
                </c:pt>
                <c:pt idx="658">
                  <c:v>2.4576841359773369</c:v>
                </c:pt>
                <c:pt idx="659">
                  <c:v>2.6349234603061586</c:v>
                </c:pt>
                <c:pt idx="660">
                  <c:v>2.6145680406549974</c:v>
                </c:pt>
                <c:pt idx="661">
                  <c:v>2.9992553983618762</c:v>
                </c:pt>
                <c:pt idx="662">
                  <c:v>2.917494270435447</c:v>
                </c:pt>
                <c:pt idx="663">
                  <c:v>3.5354669661239004</c:v>
                </c:pt>
                <c:pt idx="664">
                  <c:v>3.5317002881844379</c:v>
                </c:pt>
                <c:pt idx="665">
                  <c:v>3.4367576243980733</c:v>
                </c:pt>
                <c:pt idx="666">
                  <c:v>4.5660545551791767</c:v>
                </c:pt>
                <c:pt idx="667">
                  <c:v>4.2374698067632854</c:v>
                </c:pt>
                <c:pt idx="668">
                  <c:v>4.2833914053426243</c:v>
                </c:pt>
                <c:pt idx="669">
                  <c:v>4.7419202083579961</c:v>
                </c:pt>
                <c:pt idx="670">
                  <c:v>4.9162676762053223</c:v>
                </c:pt>
                <c:pt idx="671">
                  <c:v>5.7047058823529406</c:v>
                </c:pt>
                <c:pt idx="672">
                  <c:v>4.5985137577826878</c:v>
                </c:pt>
                <c:pt idx="673">
                  <c:v>4.7347042654993388</c:v>
                </c:pt>
                <c:pt idx="674">
                  <c:v>4.772411582434021</c:v>
                </c:pt>
                <c:pt idx="675">
                  <c:v>5.4797617734642108</c:v>
                </c:pt>
                <c:pt idx="676">
                  <c:v>7.3793148365246832</c:v>
                </c:pt>
                <c:pt idx="677">
                  <c:v>5.897849462365591</c:v>
                </c:pt>
                <c:pt idx="678">
                  <c:v>5.3995264566604897</c:v>
                </c:pt>
                <c:pt idx="679">
                  <c:v>4.9306542056074765</c:v>
                </c:pt>
                <c:pt idx="680">
                  <c:v>5.2126984126984128</c:v>
                </c:pt>
                <c:pt idx="681">
                  <c:v>5.1268276380650013</c:v>
                </c:pt>
                <c:pt idx="682">
                  <c:v>5.2432053796581677</c:v>
                </c:pt>
                <c:pt idx="683">
                  <c:v>5.3654229848363935</c:v>
                </c:pt>
                <c:pt idx="684">
                  <c:v>5.4763262396904597</c:v>
                </c:pt>
                <c:pt idx="685">
                  <c:v>5.4699183498066182</c:v>
                </c:pt>
                <c:pt idx="686">
                  <c:v>5.2967406306401958</c:v>
                </c:pt>
                <c:pt idx="687">
                  <c:v>5.4114977307110435</c:v>
                </c:pt>
                <c:pt idx="688">
                  <c:v>5.6546943919344681</c:v>
                </c:pt>
                <c:pt idx="689">
                  <c:v>6.0057819013042888</c:v>
                </c:pt>
                <c:pt idx="690">
                  <c:v>6.3354266211604093</c:v>
                </c:pt>
                <c:pt idx="691">
                  <c:v>6.9649755343806339</c:v>
                </c:pt>
                <c:pt idx="692">
                  <c:v>6.9166253716551038</c:v>
                </c:pt>
                <c:pt idx="693">
                  <c:v>7.9920610687022897</c:v>
                </c:pt>
                <c:pt idx="694">
                  <c:v>7.3127314519218496</c:v>
                </c:pt>
                <c:pt idx="695">
                  <c:v>7.253937248199243</c:v>
                </c:pt>
                <c:pt idx="696">
                  <c:v>6.8618850029638416</c:v>
                </c:pt>
                <c:pt idx="697">
                  <c:v>6.3480047582999894</c:v>
                </c:pt>
                <c:pt idx="698">
                  <c:v>6.5308014016050633</c:v>
                </c:pt>
                <c:pt idx="699">
                  <c:v>6.5600914808461974</c:v>
                </c:pt>
                <c:pt idx="700">
                  <c:v>6.418930339249064</c:v>
                </c:pt>
                <c:pt idx="701">
                  <c:v>6.6742441996719002</c:v>
                </c:pt>
                <c:pt idx="702">
                  <c:v>4.4779761904761903</c:v>
                </c:pt>
                <c:pt idx="703">
                  <c:v>4.4487388120423104</c:v>
                </c:pt>
                <c:pt idx="704">
                  <c:v>4.6014131338320858</c:v>
                </c:pt>
                <c:pt idx="705">
                  <c:v>4.7988087359364657</c:v>
                </c:pt>
                <c:pt idx="706">
                  <c:v>4.5488462367910287</c:v>
                </c:pt>
                <c:pt idx="707">
                  <c:v>4.362198497429814</c:v>
                </c:pt>
                <c:pt idx="708">
                  <c:v>4.2101128122481875</c:v>
                </c:pt>
                <c:pt idx="709">
                  <c:v>3.9305719921104534</c:v>
                </c:pt>
                <c:pt idx="710">
                  <c:v>4.4137320044296784</c:v>
                </c:pt>
                <c:pt idx="711">
                  <c:v>4.3650397275822925</c:v>
                </c:pt>
                <c:pt idx="712">
                  <c:v>3.9642409033877035</c:v>
                </c:pt>
                <c:pt idx="713">
                  <c:v>4.0004203446826399</c:v>
                </c:pt>
                <c:pt idx="714">
                  <c:v>4.1528878822197051</c:v>
                </c:pt>
                <c:pt idx="715">
                  <c:v>3.1531943738349435</c:v>
                </c:pt>
                <c:pt idx="716">
                  <c:v>3.1272455089820363</c:v>
                </c:pt>
                <c:pt idx="717">
                  <c:v>2.953061224489796</c:v>
                </c:pt>
                <c:pt idx="718">
                  <c:v>3.0606896551724136</c:v>
                </c:pt>
                <c:pt idx="719">
                  <c:v>2.9204527081649148</c:v>
                </c:pt>
                <c:pt idx="720">
                  <c:v>2.8379972772651643</c:v>
                </c:pt>
                <c:pt idx="721">
                  <c:v>2.8706403659233852</c:v>
                </c:pt>
                <c:pt idx="722">
                  <c:v>2.855738612764779</c:v>
                </c:pt>
                <c:pt idx="723">
                  <c:v>2.724710424710425</c:v>
                </c:pt>
                <c:pt idx="724">
                  <c:v>2.4868331441543701</c:v>
                </c:pt>
                <c:pt idx="725">
                  <c:v>2.5896551724137931</c:v>
                </c:pt>
                <c:pt idx="726">
                  <c:v>2.5136011112397267</c:v>
                </c:pt>
                <c:pt idx="727">
                  <c:v>2.4073405535499401</c:v>
                </c:pt>
                <c:pt idx="728">
                  <c:v>2.9785307433912664</c:v>
                </c:pt>
                <c:pt idx="729">
                  <c:v>3.0109873570138475</c:v>
                </c:pt>
                <c:pt idx="730">
                  <c:v>2.9715014249287539</c:v>
                </c:pt>
                <c:pt idx="731">
                  <c:v>2.9278839034503186</c:v>
                </c:pt>
                <c:pt idx="732">
                  <c:v>2.8376672177964828</c:v>
                </c:pt>
                <c:pt idx="733">
                  <c:v>2.6961391099322132</c:v>
                </c:pt>
                <c:pt idx="734">
                  <c:v>2.6360791008678333</c:v>
                </c:pt>
                <c:pt idx="735">
                  <c:v>2.5152107172760254</c:v>
                </c:pt>
                <c:pt idx="736">
                  <c:v>2.3706957967228686</c:v>
                </c:pt>
                <c:pt idx="737">
                  <c:v>2.335951236666276</c:v>
                </c:pt>
                <c:pt idx="738">
                  <c:v>2.0937920215150156</c:v>
                </c:pt>
                <c:pt idx="739">
                  <c:v>2.0256410256410255</c:v>
                </c:pt>
                <c:pt idx="740">
                  <c:v>2.1904480435039604</c:v>
                </c:pt>
                <c:pt idx="741">
                  <c:v>2.2695470725420401</c:v>
                </c:pt>
                <c:pt idx="742">
                  <c:v>2.270357098727295</c:v>
                </c:pt>
                <c:pt idx="743">
                  <c:v>2.221436028302981</c:v>
                </c:pt>
                <c:pt idx="744">
                  <c:v>2.1375106022052583</c:v>
                </c:pt>
                <c:pt idx="745">
                  <c:v>2.0519408910454344</c:v>
                </c:pt>
                <c:pt idx="746">
                  <c:v>1.9094857368473006</c:v>
                </c:pt>
                <c:pt idx="747">
                  <c:v>1.92441973863858</c:v>
                </c:pt>
                <c:pt idx="748">
                  <c:v>2.2173208289915478</c:v>
                </c:pt>
                <c:pt idx="749">
                  <c:v>2.3027580182203917</c:v>
                </c:pt>
                <c:pt idx="750">
                  <c:v>2.2917900722663194</c:v>
                </c:pt>
                <c:pt idx="751">
                  <c:v>2.3495192892783257</c:v>
                </c:pt>
                <c:pt idx="752">
                  <c:v>2.3741202617607113</c:v>
                </c:pt>
                <c:pt idx="753">
                  <c:v>2.4509135200974423</c:v>
                </c:pt>
                <c:pt idx="754">
                  <c:v>2.615553723550426</c:v>
                </c:pt>
                <c:pt idx="755">
                  <c:v>2.5563991323210411</c:v>
                </c:pt>
                <c:pt idx="756">
                  <c:v>2.5556762629005974</c:v>
                </c:pt>
                <c:pt idx="757">
                  <c:v>2.560374149659864</c:v>
                </c:pt>
                <c:pt idx="758">
                  <c:v>2.4768837803320563</c:v>
                </c:pt>
                <c:pt idx="759">
                  <c:v>2.7881578947368424</c:v>
                </c:pt>
                <c:pt idx="760">
                  <c:v>3.0759803921568625</c:v>
                </c:pt>
                <c:pt idx="761">
                  <c:v>3.3473181093998936</c:v>
                </c:pt>
                <c:pt idx="762">
                  <c:v>3.5355029585798814</c:v>
                </c:pt>
                <c:pt idx="763">
                  <c:v>3.5192943770672542</c:v>
                </c:pt>
                <c:pt idx="764">
                  <c:v>3.6378319189707087</c:v>
                </c:pt>
                <c:pt idx="765">
                  <c:v>3.496911093204405</c:v>
                </c:pt>
                <c:pt idx="766">
                  <c:v>3.2396984924623116</c:v>
                </c:pt>
                <c:pt idx="767">
                  <c:v>1.9981403998140401</c:v>
                </c:pt>
                <c:pt idx="768">
                  <c:v>2.121091811414392</c:v>
                </c:pt>
                <c:pt idx="769">
                  <c:v>2.1885120163627065</c:v>
                </c:pt>
                <c:pt idx="770">
                  <c:v>2.1651252732470154</c:v>
                </c:pt>
                <c:pt idx="771">
                  <c:v>2.2498691327865989</c:v>
                </c:pt>
                <c:pt idx="772">
                  <c:v>2.2362110311750603</c:v>
                </c:pt>
                <c:pt idx="773">
                  <c:v>2.1359585156376601</c:v>
                </c:pt>
                <c:pt idx="774">
                  <c:v>2.1300375265132976</c:v>
                </c:pt>
                <c:pt idx="775">
                  <c:v>2.0445038528070452</c:v>
                </c:pt>
                <c:pt idx="776">
                  <c:v>2.1662307943772472</c:v>
                </c:pt>
                <c:pt idx="777">
                  <c:v>2.3724640194208431</c:v>
                </c:pt>
                <c:pt idx="778">
                  <c:v>2.4317661560133828</c:v>
                </c:pt>
                <c:pt idx="779">
                  <c:v>2.5287314117863047</c:v>
                </c:pt>
                <c:pt idx="780">
                  <c:v>2.6681458614701912</c:v>
                </c:pt>
                <c:pt idx="781">
                  <c:v>2.9820485744456176</c:v>
                </c:pt>
                <c:pt idx="782">
                  <c:v>3.1226067746686299</c:v>
                </c:pt>
                <c:pt idx="783">
                  <c:v>3.2852167856520982</c:v>
                </c:pt>
                <c:pt idx="784">
                  <c:v>3.1990366687383469</c:v>
                </c:pt>
                <c:pt idx="785">
                  <c:v>3.2807959570435883</c:v>
                </c:pt>
                <c:pt idx="786">
                  <c:v>3.3433018004272199</c:v>
                </c:pt>
                <c:pt idx="787">
                  <c:v>3.2236587903105955</c:v>
                </c:pt>
                <c:pt idx="788">
                  <c:v>3.2191311497875841</c:v>
                </c:pt>
                <c:pt idx="789">
                  <c:v>3.4029785370127033</c:v>
                </c:pt>
                <c:pt idx="790">
                  <c:v>3.1664918720503406</c:v>
                </c:pt>
                <c:pt idx="791">
                  <c:v>3.2088353413654618</c:v>
                </c:pt>
                <c:pt idx="792">
                  <c:v>3.2012400593071844</c:v>
                </c:pt>
                <c:pt idx="793">
                  <c:v>4.1831637372802968</c:v>
                </c:pt>
                <c:pt idx="794">
                  <c:v>4.0660682226211851</c:v>
                </c:pt>
                <c:pt idx="795">
                  <c:v>4.3303280260886252</c:v>
                </c:pt>
                <c:pt idx="796">
                  <c:v>3.9270946681175189</c:v>
                </c:pt>
                <c:pt idx="797">
                  <c:v>3.614225326226796</c:v>
                </c:pt>
                <c:pt idx="798">
                  <c:v>3.5542276132714949</c:v>
                </c:pt>
                <c:pt idx="799">
                  <c:v>3.8388617001993843</c:v>
                </c:pt>
                <c:pt idx="800">
                  <c:v>3.8941071428571421</c:v>
                </c:pt>
                <c:pt idx="801">
                  <c:v>3.6734519329456039</c:v>
                </c:pt>
                <c:pt idx="802">
                  <c:v>3.7077795786061589</c:v>
                </c:pt>
                <c:pt idx="803">
                  <c:v>3.5821641670698274</c:v>
                </c:pt>
                <c:pt idx="804">
                  <c:v>3.6986185983827493</c:v>
                </c:pt>
                <c:pt idx="805">
                  <c:v>3.2989283699943597</c:v>
                </c:pt>
                <c:pt idx="806">
                  <c:v>4.0084409136047672</c:v>
                </c:pt>
                <c:pt idx="807">
                  <c:v>3.5842745438748915</c:v>
                </c:pt>
                <c:pt idx="808">
                  <c:v>3.3466522678185746</c:v>
                </c:pt>
                <c:pt idx="809">
                  <c:v>3.4441898527004913</c:v>
                </c:pt>
                <c:pt idx="810">
                  <c:v>3.4788121454788117</c:v>
                </c:pt>
                <c:pt idx="811">
                  <c:v>3.5666666666666664</c:v>
                </c:pt>
                <c:pt idx="812">
                  <c:v>3.5638629283489101</c:v>
                </c:pt>
                <c:pt idx="813">
                  <c:v>3.3825770122557142</c:v>
                </c:pt>
                <c:pt idx="814">
                  <c:v>3.3025793650793651</c:v>
                </c:pt>
                <c:pt idx="815">
                  <c:v>3.3216354344122658</c:v>
                </c:pt>
                <c:pt idx="816">
                  <c:v>3.28125</c:v>
                </c:pt>
                <c:pt idx="817">
                  <c:v>3.4441869447663191</c:v>
                </c:pt>
                <c:pt idx="818">
                  <c:v>3.3619535250098465</c:v>
                </c:pt>
                <c:pt idx="819">
                  <c:v>1.3840259357500737</c:v>
                </c:pt>
                <c:pt idx="820">
                  <c:v>1.370161756210283</c:v>
                </c:pt>
                <c:pt idx="821">
                  <c:v>1.204081632653061</c:v>
                </c:pt>
                <c:pt idx="822">
                  <c:v>1.2485840925880325</c:v>
                </c:pt>
                <c:pt idx="823">
                  <c:v>1.2736920963915597</c:v>
                </c:pt>
                <c:pt idx="824">
                  <c:v>1.2255703306087593</c:v>
                </c:pt>
                <c:pt idx="825">
                  <c:v>1.2073675960138843</c:v>
                </c:pt>
                <c:pt idx="826">
                  <c:v>1.3130434782608698</c:v>
                </c:pt>
                <c:pt idx="827">
                  <c:v>1.3476654350016795</c:v>
                </c:pt>
                <c:pt idx="828">
                  <c:v>1.327485380116959</c:v>
                </c:pt>
                <c:pt idx="829">
                  <c:v>1.0917571234735415</c:v>
                </c:pt>
                <c:pt idx="830">
                  <c:v>0.95597709377236928</c:v>
                </c:pt>
                <c:pt idx="831">
                  <c:v>0.92322960232508677</c:v>
                </c:pt>
                <c:pt idx="832">
                  <c:v>1.0465286831812255</c:v>
                </c:pt>
                <c:pt idx="833">
                  <c:v>1.0936017971545053</c:v>
                </c:pt>
                <c:pt idx="834">
                  <c:v>1.0539318585499757</c:v>
                </c:pt>
                <c:pt idx="835">
                  <c:v>0.97556236454674528</c:v>
                </c:pt>
                <c:pt idx="836">
                  <c:v>1.0236741686784518</c:v>
                </c:pt>
                <c:pt idx="837">
                  <c:v>0.98250356686941498</c:v>
                </c:pt>
                <c:pt idx="838">
                  <c:v>0.91032473530874713</c:v>
                </c:pt>
                <c:pt idx="839">
                  <c:v>0.95442842430484021</c:v>
                </c:pt>
                <c:pt idx="840">
                  <c:v>0.93146364813876215</c:v>
                </c:pt>
                <c:pt idx="841">
                  <c:v>0.90587373049942421</c:v>
                </c:pt>
                <c:pt idx="842">
                  <c:v>0.88035248851930004</c:v>
                </c:pt>
                <c:pt idx="843">
                  <c:v>0.95736854799807025</c:v>
                </c:pt>
                <c:pt idx="844">
                  <c:v>0.95519426486590275</c:v>
                </c:pt>
                <c:pt idx="845">
                  <c:v>1.3803874316433404</c:v>
                </c:pt>
                <c:pt idx="846">
                  <c:v>1.4219310839913855</c:v>
                </c:pt>
                <c:pt idx="847">
                  <c:v>1.4702134986225897</c:v>
                </c:pt>
                <c:pt idx="848">
                  <c:v>1.5756666380862556</c:v>
                </c:pt>
                <c:pt idx="849">
                  <c:v>1.5868576405690504</c:v>
                </c:pt>
                <c:pt idx="850">
                  <c:v>1.4542295381801555</c:v>
                </c:pt>
                <c:pt idx="851">
                  <c:v>1.4926702542215624</c:v>
                </c:pt>
                <c:pt idx="852">
                  <c:v>1.3422717149220489</c:v>
                </c:pt>
                <c:pt idx="853">
                  <c:v>1.3372449312210706</c:v>
                </c:pt>
                <c:pt idx="854">
                  <c:v>1.2822450749597323</c:v>
                </c:pt>
                <c:pt idx="855">
                  <c:v>1.4272123496679232</c:v>
                </c:pt>
                <c:pt idx="856">
                  <c:v>1.6166906647468202</c:v>
                </c:pt>
                <c:pt idx="857">
                  <c:v>1.5841142599074176</c:v>
                </c:pt>
                <c:pt idx="858">
                  <c:v>2.5887329756500206</c:v>
                </c:pt>
                <c:pt idx="859">
                  <c:v>2.30018315018315</c:v>
                </c:pt>
                <c:pt idx="860">
                  <c:v>2.6284112149532706</c:v>
                </c:pt>
                <c:pt idx="861">
                  <c:v>2.3951377134943836</c:v>
                </c:pt>
                <c:pt idx="862">
                  <c:v>2.05817797170435</c:v>
                </c:pt>
                <c:pt idx="863">
                  <c:v>2.0116122723383447</c:v>
                </c:pt>
                <c:pt idx="864">
                  <c:v>2.2176242929443291</c:v>
                </c:pt>
                <c:pt idx="865">
                  <c:v>2.0530496028772669</c:v>
                </c:pt>
                <c:pt idx="866">
                  <c:v>1.9210747271200672</c:v>
                </c:pt>
                <c:pt idx="867">
                  <c:v>2.0684692542520717</c:v>
                </c:pt>
                <c:pt idx="868">
                  <c:v>1.9516486766228005</c:v>
                </c:pt>
                <c:pt idx="869">
                  <c:v>1.7920939017808959</c:v>
                </c:pt>
                <c:pt idx="870">
                  <c:v>1.7169559412550068</c:v>
                </c:pt>
                <c:pt idx="871">
                  <c:v>1.3022783876026196</c:v>
                </c:pt>
                <c:pt idx="872">
                  <c:v>1.2678117048346056</c:v>
                </c:pt>
                <c:pt idx="873">
                  <c:v>1.2836676217765042</c:v>
                </c:pt>
                <c:pt idx="874">
                  <c:v>1.2631261835083492</c:v>
                </c:pt>
                <c:pt idx="875">
                  <c:v>1.1739952718676123</c:v>
                </c:pt>
                <c:pt idx="876">
                  <c:v>1.0027806035944389</c:v>
                </c:pt>
                <c:pt idx="877">
                  <c:v>1.2469076083200885</c:v>
                </c:pt>
                <c:pt idx="878">
                  <c:v>1.1350041986951749</c:v>
                </c:pt>
                <c:pt idx="879">
                  <c:v>1.0989819004524888</c:v>
                </c:pt>
                <c:pt idx="880">
                  <c:v>1.0618419530255698</c:v>
                </c:pt>
                <c:pt idx="881">
                  <c:v>1.0687550101745082</c:v>
                </c:pt>
                <c:pt idx="882">
                  <c:v>1.0521450994070458</c:v>
                </c:pt>
                <c:pt idx="883">
                  <c:v>1.0737885462555066</c:v>
                </c:pt>
                <c:pt idx="884">
                  <c:v>1.3297123727539797</c:v>
                </c:pt>
                <c:pt idx="885">
                  <c:v>1.4044002838892831</c:v>
                </c:pt>
                <c:pt idx="886">
                  <c:v>1.3799573853873117</c:v>
                </c:pt>
                <c:pt idx="887">
                  <c:v>1.38033104682374</c:v>
                </c:pt>
                <c:pt idx="888">
                  <c:v>1.4641753714874211</c:v>
                </c:pt>
                <c:pt idx="889">
                  <c:v>1.5709192373275462</c:v>
                </c:pt>
                <c:pt idx="890">
                  <c:v>1.3361322314049588</c:v>
                </c:pt>
                <c:pt idx="891">
                  <c:v>1.264875</c:v>
                </c:pt>
                <c:pt idx="892">
                  <c:v>1.2140879729314058</c:v>
                </c:pt>
                <c:pt idx="893">
                  <c:v>1.0556881032425984</c:v>
                </c:pt>
                <c:pt idx="894">
                  <c:v>1.0245836637589214</c:v>
                </c:pt>
                <c:pt idx="895">
                  <c:v>0.93130625152031132</c:v>
                </c:pt>
                <c:pt idx="896">
                  <c:v>0.90155964186001736</c:v>
                </c:pt>
                <c:pt idx="897">
                  <c:v>0.92695162528794472</c:v>
                </c:pt>
                <c:pt idx="898">
                  <c:v>1.0871581737140104</c:v>
                </c:pt>
                <c:pt idx="899">
                  <c:v>1.0321610890527511</c:v>
                </c:pt>
                <c:pt idx="900">
                  <c:v>1.0253534601892209</c:v>
                </c:pt>
                <c:pt idx="901">
                  <c:v>1.0012760310330746</c:v>
                </c:pt>
                <c:pt idx="902">
                  <c:v>1.0559860825557488</c:v>
                </c:pt>
                <c:pt idx="903">
                  <c:v>1.117063899732895</c:v>
                </c:pt>
                <c:pt idx="904">
                  <c:v>1.1641685233947741</c:v>
                </c:pt>
                <c:pt idx="905">
                  <c:v>1.1931422030282532</c:v>
                </c:pt>
                <c:pt idx="906">
                  <c:v>1.1658840342997141</c:v>
                </c:pt>
                <c:pt idx="907">
                  <c:v>1.1452809102915777</c:v>
                </c:pt>
                <c:pt idx="908">
                  <c:v>1.0735657294832828</c:v>
                </c:pt>
                <c:pt idx="909">
                  <c:v>1.0819288592348684</c:v>
                </c:pt>
                <c:pt idx="910">
                  <c:v>1.1321295983800204</c:v>
                </c:pt>
                <c:pt idx="911">
                  <c:v>1.3269871794871795</c:v>
                </c:pt>
                <c:pt idx="912">
                  <c:v>1.2669030443819538</c:v>
                </c:pt>
                <c:pt idx="913">
                  <c:v>1.3883318753785077</c:v>
                </c:pt>
                <c:pt idx="914">
                  <c:v>1.3268455086753312</c:v>
                </c:pt>
                <c:pt idx="915">
                  <c:v>1.2811503676231375</c:v>
                </c:pt>
                <c:pt idx="916">
                  <c:v>1.2237825124515771</c:v>
                </c:pt>
                <c:pt idx="917">
                  <c:v>1.3013161786453711</c:v>
                </c:pt>
                <c:pt idx="918">
                  <c:v>1.3126470588235293</c:v>
                </c:pt>
                <c:pt idx="919">
                  <c:v>1.2253072371415565</c:v>
                </c:pt>
                <c:pt idx="920">
                  <c:v>1.2524830109775222</c:v>
                </c:pt>
                <c:pt idx="921">
                  <c:v>1.1636272973358028</c:v>
                </c:pt>
                <c:pt idx="922">
                  <c:v>1.0989401757077117</c:v>
                </c:pt>
                <c:pt idx="923">
                  <c:v>1.0558072635742537</c:v>
                </c:pt>
                <c:pt idx="924">
                  <c:v>0.93391703147800709</c:v>
                </c:pt>
                <c:pt idx="925">
                  <c:v>0.7590182223875046</c:v>
                </c:pt>
                <c:pt idx="926">
                  <c:v>0.79688587885309181</c:v>
                </c:pt>
                <c:pt idx="927">
                  <c:v>0.74303187110431623</c:v>
                </c:pt>
                <c:pt idx="928">
                  <c:v>0.7650463683326072</c:v>
                </c:pt>
                <c:pt idx="929">
                  <c:v>0.82433051790741818</c:v>
                </c:pt>
                <c:pt idx="930">
                  <c:v>0.87874733961690488</c:v>
                </c:pt>
                <c:pt idx="931">
                  <c:v>0.95173207364341084</c:v>
                </c:pt>
                <c:pt idx="932">
                  <c:v>1.0594425664902098</c:v>
                </c:pt>
                <c:pt idx="933">
                  <c:v>1.1198446705945366</c:v>
                </c:pt>
                <c:pt idx="934">
                  <c:v>1.1198504418762745</c:v>
                </c:pt>
                <c:pt idx="935">
                  <c:v>1.0726829268292681</c:v>
                </c:pt>
                <c:pt idx="936">
                  <c:v>1.037958395882479</c:v>
                </c:pt>
                <c:pt idx="937">
                  <c:v>1.1542045868219877</c:v>
                </c:pt>
                <c:pt idx="938">
                  <c:v>1.1600151171579742</c:v>
                </c:pt>
                <c:pt idx="939">
                  <c:v>1.1529254330533045</c:v>
                </c:pt>
                <c:pt idx="940">
                  <c:v>1.1079161259476813</c:v>
                </c:pt>
                <c:pt idx="941">
                  <c:v>1.1245932754880694</c:v>
                </c:pt>
                <c:pt idx="942">
                  <c:v>1.1431048279541209</c:v>
                </c:pt>
                <c:pt idx="943">
                  <c:v>1.1144679657927941</c:v>
                </c:pt>
                <c:pt idx="944">
                  <c:v>1.1832472490455872</c:v>
                </c:pt>
                <c:pt idx="945">
                  <c:v>1.2934652789626344</c:v>
                </c:pt>
                <c:pt idx="946">
                  <c:v>1.1627247691560021</c:v>
                </c:pt>
                <c:pt idx="947">
                  <c:v>1.2906157459409784</c:v>
                </c:pt>
                <c:pt idx="948">
                  <c:v>1.2415160863816661</c:v>
                </c:pt>
                <c:pt idx="949">
                  <c:v>1.4826190723254125</c:v>
                </c:pt>
                <c:pt idx="950">
                  <c:v>1.4339761829486775</c:v>
                </c:pt>
                <c:pt idx="951">
                  <c:v>1.3157597439276971</c:v>
                </c:pt>
                <c:pt idx="952">
                  <c:v>1.3469897345787478</c:v>
                </c:pt>
                <c:pt idx="953">
                  <c:v>1.2190263658153568</c:v>
                </c:pt>
                <c:pt idx="954">
                  <c:v>1.0653459184731873</c:v>
                </c:pt>
                <c:pt idx="955">
                  <c:v>1.1428895184135976</c:v>
                </c:pt>
                <c:pt idx="956">
                  <c:v>1.2103252691283715</c:v>
                </c:pt>
                <c:pt idx="957">
                  <c:v>1.3940525316041135</c:v>
                </c:pt>
                <c:pt idx="958">
                  <c:v>1.4213505863323899</c:v>
                </c:pt>
                <c:pt idx="959">
                  <c:v>1.4050843430743645</c:v>
                </c:pt>
                <c:pt idx="960">
                  <c:v>1.4101642392314844</c:v>
                </c:pt>
                <c:pt idx="961">
                  <c:v>1.3144585535996514</c:v>
                </c:pt>
                <c:pt idx="962">
                  <c:v>1.3884382994937674</c:v>
                </c:pt>
                <c:pt idx="963">
                  <c:v>0.95672384444153458</c:v>
                </c:pt>
                <c:pt idx="964">
                  <c:v>0.93741227510526992</c:v>
                </c:pt>
                <c:pt idx="965">
                  <c:v>1.1218844344590326</c:v>
                </c:pt>
                <c:pt idx="966">
                  <c:v>1.0890365002683844</c:v>
                </c:pt>
              </c:numCache>
            </c:numRef>
          </c:val>
          <c:smooth val="0"/>
          <c:extLst>
            <c:ext xmlns:c16="http://schemas.microsoft.com/office/drawing/2014/chart" uri="{C3380CC4-5D6E-409C-BE32-E72D297353CC}">
              <c16:uniqueId val="{00000000-D683-49E7-86D6-ECB78FFC2178}"/>
            </c:ext>
          </c:extLst>
        </c:ser>
        <c:dLbls>
          <c:showLegendKey val="0"/>
          <c:showVal val="0"/>
          <c:showCatName val="0"/>
          <c:showSerName val="0"/>
          <c:showPercent val="0"/>
          <c:showBubbleSize val="0"/>
        </c:dLbls>
        <c:smooth val="0"/>
        <c:axId val="448683008"/>
        <c:axId val="448684800"/>
      </c:lineChart>
      <c:dateAx>
        <c:axId val="448683008"/>
        <c:scaling>
          <c:orientation val="minMax"/>
        </c:scaling>
        <c:delete val="0"/>
        <c:axPos val="b"/>
        <c:numFmt formatCode="m/d/yyyy" sourceLinked="1"/>
        <c:majorTickMark val="out"/>
        <c:minorTickMark val="none"/>
        <c:tickLblPos val="nextTo"/>
        <c:crossAx val="448684800"/>
        <c:crosses val="autoZero"/>
        <c:auto val="1"/>
        <c:lblOffset val="100"/>
        <c:baseTimeUnit val="days"/>
      </c:dateAx>
      <c:valAx>
        <c:axId val="448684800"/>
        <c:scaling>
          <c:orientation val="minMax"/>
        </c:scaling>
        <c:delete val="0"/>
        <c:axPos val="l"/>
        <c:majorGridlines/>
        <c:numFmt formatCode="General" sourceLinked="1"/>
        <c:majorTickMark val="out"/>
        <c:minorTickMark val="none"/>
        <c:tickLblPos val="nextTo"/>
        <c:crossAx val="448683008"/>
        <c:crosses val="autoZero"/>
        <c:crossBetween val="between"/>
      </c:valAx>
    </c:plotArea>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SUPV/GGAL</a:t>
            </a:r>
          </a:p>
        </c:rich>
      </c:tx>
      <c:overlay val="0"/>
    </c:title>
    <c:autoTitleDeleted val="0"/>
    <c:plotArea>
      <c:layout/>
      <c:lineChart>
        <c:grouping val="standard"/>
        <c:varyColors val="0"/>
        <c:ser>
          <c:idx val="0"/>
          <c:order val="0"/>
          <c:spPr>
            <a:ln w="12700"/>
          </c:spPr>
          <c:marker>
            <c:symbol val="none"/>
          </c:marker>
          <c:trendline>
            <c:spPr>
              <a:ln>
                <a:solidFill>
                  <a:srgbClr val="FF0000"/>
                </a:solidFill>
              </a:ln>
            </c:spPr>
            <c:trendlineType val="movingAvg"/>
            <c:period val="52"/>
            <c:dispRSqr val="0"/>
            <c:dispEq val="0"/>
          </c:trendline>
          <c:cat>
            <c:numRef>
              <c:f>ROE!$A$764:$A$9330</c:f>
              <c:numCache>
                <c:formatCode>m/d/yyyy</c:formatCode>
                <c:ptCount val="8567"/>
                <c:pt idx="0">
                  <c:v>42510</c:v>
                </c:pt>
                <c:pt idx="1">
                  <c:v>42517</c:v>
                </c:pt>
                <c:pt idx="2">
                  <c:v>42524</c:v>
                </c:pt>
                <c:pt idx="3">
                  <c:v>42531</c:v>
                </c:pt>
                <c:pt idx="4">
                  <c:v>42538</c:v>
                </c:pt>
                <c:pt idx="5">
                  <c:v>42545</c:v>
                </c:pt>
                <c:pt idx="6">
                  <c:v>42552</c:v>
                </c:pt>
                <c:pt idx="7">
                  <c:v>42559</c:v>
                </c:pt>
                <c:pt idx="8">
                  <c:v>42566</c:v>
                </c:pt>
                <c:pt idx="9">
                  <c:v>42573</c:v>
                </c:pt>
                <c:pt idx="10">
                  <c:v>42580</c:v>
                </c:pt>
                <c:pt idx="11">
                  <c:v>42587</c:v>
                </c:pt>
                <c:pt idx="12">
                  <c:v>42594</c:v>
                </c:pt>
                <c:pt idx="13">
                  <c:v>42601</c:v>
                </c:pt>
                <c:pt idx="14">
                  <c:v>42608</c:v>
                </c:pt>
                <c:pt idx="15">
                  <c:v>42615</c:v>
                </c:pt>
                <c:pt idx="16">
                  <c:v>42622</c:v>
                </c:pt>
                <c:pt idx="17">
                  <c:v>42629</c:v>
                </c:pt>
                <c:pt idx="18">
                  <c:v>42636</c:v>
                </c:pt>
                <c:pt idx="19">
                  <c:v>42643</c:v>
                </c:pt>
                <c:pt idx="20">
                  <c:v>42650</c:v>
                </c:pt>
                <c:pt idx="21">
                  <c:v>42657</c:v>
                </c:pt>
                <c:pt idx="22">
                  <c:v>42664</c:v>
                </c:pt>
                <c:pt idx="23">
                  <c:v>42671</c:v>
                </c:pt>
                <c:pt idx="24">
                  <c:v>42678</c:v>
                </c:pt>
                <c:pt idx="25">
                  <c:v>42685</c:v>
                </c:pt>
                <c:pt idx="26">
                  <c:v>42692</c:v>
                </c:pt>
                <c:pt idx="27">
                  <c:v>42699</c:v>
                </c:pt>
                <c:pt idx="28">
                  <c:v>42706</c:v>
                </c:pt>
                <c:pt idx="29">
                  <c:v>42713</c:v>
                </c:pt>
                <c:pt idx="30">
                  <c:v>42720</c:v>
                </c:pt>
                <c:pt idx="31">
                  <c:v>42727</c:v>
                </c:pt>
                <c:pt idx="32">
                  <c:v>42734</c:v>
                </c:pt>
                <c:pt idx="33">
                  <c:v>42741</c:v>
                </c:pt>
                <c:pt idx="34">
                  <c:v>42748</c:v>
                </c:pt>
                <c:pt idx="35">
                  <c:v>42755</c:v>
                </c:pt>
                <c:pt idx="36">
                  <c:v>42762</c:v>
                </c:pt>
                <c:pt idx="37">
                  <c:v>42769</c:v>
                </c:pt>
                <c:pt idx="38">
                  <c:v>42776</c:v>
                </c:pt>
                <c:pt idx="39">
                  <c:v>42783</c:v>
                </c:pt>
                <c:pt idx="40">
                  <c:v>42790</c:v>
                </c:pt>
                <c:pt idx="41">
                  <c:v>42797</c:v>
                </c:pt>
                <c:pt idx="42">
                  <c:v>42804</c:v>
                </c:pt>
                <c:pt idx="43">
                  <c:v>42811</c:v>
                </c:pt>
                <c:pt idx="44">
                  <c:v>42818</c:v>
                </c:pt>
                <c:pt idx="45">
                  <c:v>42825</c:v>
                </c:pt>
                <c:pt idx="46">
                  <c:v>42832</c:v>
                </c:pt>
                <c:pt idx="47">
                  <c:v>42839</c:v>
                </c:pt>
                <c:pt idx="48">
                  <c:v>42846</c:v>
                </c:pt>
                <c:pt idx="49">
                  <c:v>42853</c:v>
                </c:pt>
                <c:pt idx="50">
                  <c:v>42860</c:v>
                </c:pt>
                <c:pt idx="51">
                  <c:v>42867</c:v>
                </c:pt>
                <c:pt idx="52">
                  <c:v>42874</c:v>
                </c:pt>
                <c:pt idx="53">
                  <c:v>42881</c:v>
                </c:pt>
                <c:pt idx="54">
                  <c:v>42888</c:v>
                </c:pt>
                <c:pt idx="55">
                  <c:v>42895</c:v>
                </c:pt>
                <c:pt idx="56">
                  <c:v>42902</c:v>
                </c:pt>
                <c:pt idx="57">
                  <c:v>42909</c:v>
                </c:pt>
                <c:pt idx="58">
                  <c:v>42916</c:v>
                </c:pt>
                <c:pt idx="59">
                  <c:v>42923</c:v>
                </c:pt>
                <c:pt idx="60">
                  <c:v>42930</c:v>
                </c:pt>
                <c:pt idx="61">
                  <c:v>42937</c:v>
                </c:pt>
                <c:pt idx="62">
                  <c:v>42944</c:v>
                </c:pt>
                <c:pt idx="63">
                  <c:v>42951</c:v>
                </c:pt>
                <c:pt idx="64">
                  <c:v>42958</c:v>
                </c:pt>
                <c:pt idx="65">
                  <c:v>42965</c:v>
                </c:pt>
                <c:pt idx="66">
                  <c:v>42972</c:v>
                </c:pt>
                <c:pt idx="67">
                  <c:v>42979</c:v>
                </c:pt>
                <c:pt idx="68">
                  <c:v>42986</c:v>
                </c:pt>
                <c:pt idx="69">
                  <c:v>42993</c:v>
                </c:pt>
                <c:pt idx="70">
                  <c:v>43000</c:v>
                </c:pt>
                <c:pt idx="71">
                  <c:v>43007</c:v>
                </c:pt>
                <c:pt idx="72">
                  <c:v>43014</c:v>
                </c:pt>
                <c:pt idx="73">
                  <c:v>43021</c:v>
                </c:pt>
                <c:pt idx="74">
                  <c:v>43028</c:v>
                </c:pt>
                <c:pt idx="75">
                  <c:v>43035</c:v>
                </c:pt>
                <c:pt idx="76">
                  <c:v>43042</c:v>
                </c:pt>
                <c:pt idx="77">
                  <c:v>43049</c:v>
                </c:pt>
                <c:pt idx="78">
                  <c:v>43056</c:v>
                </c:pt>
                <c:pt idx="79">
                  <c:v>43063</c:v>
                </c:pt>
                <c:pt idx="80">
                  <c:v>43070</c:v>
                </c:pt>
                <c:pt idx="81">
                  <c:v>43077</c:v>
                </c:pt>
                <c:pt idx="82">
                  <c:v>43084</c:v>
                </c:pt>
                <c:pt idx="83">
                  <c:v>43091</c:v>
                </c:pt>
                <c:pt idx="84">
                  <c:v>43098</c:v>
                </c:pt>
                <c:pt idx="85">
                  <c:v>43105</c:v>
                </c:pt>
                <c:pt idx="86">
                  <c:v>43112</c:v>
                </c:pt>
                <c:pt idx="87">
                  <c:v>43119</c:v>
                </c:pt>
                <c:pt idx="88">
                  <c:v>43126</c:v>
                </c:pt>
                <c:pt idx="89">
                  <c:v>43133</c:v>
                </c:pt>
                <c:pt idx="90">
                  <c:v>43140</c:v>
                </c:pt>
                <c:pt idx="91">
                  <c:v>43147</c:v>
                </c:pt>
                <c:pt idx="92">
                  <c:v>43154</c:v>
                </c:pt>
                <c:pt idx="93">
                  <c:v>43161</c:v>
                </c:pt>
                <c:pt idx="94">
                  <c:v>43168</c:v>
                </c:pt>
                <c:pt idx="95">
                  <c:v>43175</c:v>
                </c:pt>
                <c:pt idx="96">
                  <c:v>43182</c:v>
                </c:pt>
                <c:pt idx="97">
                  <c:v>43189</c:v>
                </c:pt>
                <c:pt idx="98">
                  <c:v>43196</c:v>
                </c:pt>
                <c:pt idx="99">
                  <c:v>43203</c:v>
                </c:pt>
                <c:pt idx="100">
                  <c:v>43210</c:v>
                </c:pt>
                <c:pt idx="101">
                  <c:v>43217</c:v>
                </c:pt>
                <c:pt idx="102">
                  <c:v>43224</c:v>
                </c:pt>
                <c:pt idx="103">
                  <c:v>43231</c:v>
                </c:pt>
                <c:pt idx="104">
                  <c:v>43238</c:v>
                </c:pt>
                <c:pt idx="105">
                  <c:v>43245</c:v>
                </c:pt>
                <c:pt idx="106">
                  <c:v>43252</c:v>
                </c:pt>
                <c:pt idx="107">
                  <c:v>43259</c:v>
                </c:pt>
                <c:pt idx="108">
                  <c:v>43266</c:v>
                </c:pt>
                <c:pt idx="109">
                  <c:v>43273</c:v>
                </c:pt>
                <c:pt idx="110">
                  <c:v>43280</c:v>
                </c:pt>
                <c:pt idx="111">
                  <c:v>43287</c:v>
                </c:pt>
                <c:pt idx="112">
                  <c:v>43294</c:v>
                </c:pt>
                <c:pt idx="113">
                  <c:v>43301</c:v>
                </c:pt>
                <c:pt idx="114">
                  <c:v>43308</c:v>
                </c:pt>
                <c:pt idx="115">
                  <c:v>43315</c:v>
                </c:pt>
                <c:pt idx="116">
                  <c:v>43322</c:v>
                </c:pt>
                <c:pt idx="117">
                  <c:v>43329</c:v>
                </c:pt>
                <c:pt idx="118">
                  <c:v>43336</c:v>
                </c:pt>
                <c:pt idx="119">
                  <c:v>43343</c:v>
                </c:pt>
                <c:pt idx="120">
                  <c:v>43350</c:v>
                </c:pt>
                <c:pt idx="121">
                  <c:v>43357</c:v>
                </c:pt>
                <c:pt idx="122">
                  <c:v>43364</c:v>
                </c:pt>
                <c:pt idx="123">
                  <c:v>43371</c:v>
                </c:pt>
                <c:pt idx="124">
                  <c:v>43378</c:v>
                </c:pt>
                <c:pt idx="125">
                  <c:v>43385</c:v>
                </c:pt>
                <c:pt idx="126">
                  <c:v>43392</c:v>
                </c:pt>
                <c:pt idx="127">
                  <c:v>43399</c:v>
                </c:pt>
                <c:pt idx="128">
                  <c:v>43406</c:v>
                </c:pt>
                <c:pt idx="129">
                  <c:v>43413</c:v>
                </c:pt>
                <c:pt idx="130">
                  <c:v>43420</c:v>
                </c:pt>
                <c:pt idx="131">
                  <c:v>43427</c:v>
                </c:pt>
                <c:pt idx="132">
                  <c:v>43434</c:v>
                </c:pt>
                <c:pt idx="133">
                  <c:v>43441</c:v>
                </c:pt>
                <c:pt idx="134">
                  <c:v>43448</c:v>
                </c:pt>
                <c:pt idx="135">
                  <c:v>43455</c:v>
                </c:pt>
                <c:pt idx="136">
                  <c:v>43462</c:v>
                </c:pt>
                <c:pt idx="137">
                  <c:v>43469</c:v>
                </c:pt>
                <c:pt idx="138">
                  <c:v>43476</c:v>
                </c:pt>
                <c:pt idx="139">
                  <c:v>43483</c:v>
                </c:pt>
                <c:pt idx="140">
                  <c:v>43490</c:v>
                </c:pt>
                <c:pt idx="141">
                  <c:v>43497</c:v>
                </c:pt>
                <c:pt idx="142">
                  <c:v>43504</c:v>
                </c:pt>
                <c:pt idx="143">
                  <c:v>43511</c:v>
                </c:pt>
                <c:pt idx="144">
                  <c:v>43518</c:v>
                </c:pt>
                <c:pt idx="145">
                  <c:v>43525</c:v>
                </c:pt>
                <c:pt idx="146">
                  <c:v>43532</c:v>
                </c:pt>
                <c:pt idx="147">
                  <c:v>43539</c:v>
                </c:pt>
                <c:pt idx="148">
                  <c:v>43546</c:v>
                </c:pt>
                <c:pt idx="149">
                  <c:v>43553</c:v>
                </c:pt>
                <c:pt idx="150">
                  <c:v>43560</c:v>
                </c:pt>
                <c:pt idx="151">
                  <c:v>43567</c:v>
                </c:pt>
                <c:pt idx="152">
                  <c:v>43574</c:v>
                </c:pt>
                <c:pt idx="153">
                  <c:v>43581</c:v>
                </c:pt>
                <c:pt idx="154">
                  <c:v>43588</c:v>
                </c:pt>
                <c:pt idx="155">
                  <c:v>43595</c:v>
                </c:pt>
                <c:pt idx="156">
                  <c:v>43602</c:v>
                </c:pt>
                <c:pt idx="157">
                  <c:v>43609</c:v>
                </c:pt>
                <c:pt idx="158">
                  <c:v>43616</c:v>
                </c:pt>
                <c:pt idx="159">
                  <c:v>43623</c:v>
                </c:pt>
                <c:pt idx="160">
                  <c:v>43630</c:v>
                </c:pt>
                <c:pt idx="161">
                  <c:v>43637</c:v>
                </c:pt>
                <c:pt idx="162">
                  <c:v>43644</c:v>
                </c:pt>
                <c:pt idx="163">
                  <c:v>43651</c:v>
                </c:pt>
                <c:pt idx="164">
                  <c:v>43658</c:v>
                </c:pt>
                <c:pt idx="165">
                  <c:v>43665</c:v>
                </c:pt>
                <c:pt idx="166">
                  <c:v>43672</c:v>
                </c:pt>
                <c:pt idx="167">
                  <c:v>43679</c:v>
                </c:pt>
                <c:pt idx="168">
                  <c:v>43686</c:v>
                </c:pt>
                <c:pt idx="169">
                  <c:v>43693</c:v>
                </c:pt>
                <c:pt idx="170">
                  <c:v>43700</c:v>
                </c:pt>
                <c:pt idx="171">
                  <c:v>43707</c:v>
                </c:pt>
                <c:pt idx="172">
                  <c:v>43714</c:v>
                </c:pt>
                <c:pt idx="173">
                  <c:v>43721</c:v>
                </c:pt>
                <c:pt idx="174">
                  <c:v>43728</c:v>
                </c:pt>
                <c:pt idx="175">
                  <c:v>43735</c:v>
                </c:pt>
                <c:pt idx="176">
                  <c:v>43742</c:v>
                </c:pt>
                <c:pt idx="177">
                  <c:v>43749</c:v>
                </c:pt>
                <c:pt idx="178">
                  <c:v>43756</c:v>
                </c:pt>
                <c:pt idx="179">
                  <c:v>43763</c:v>
                </c:pt>
                <c:pt idx="180">
                  <c:v>43770</c:v>
                </c:pt>
                <c:pt idx="181">
                  <c:v>43777</c:v>
                </c:pt>
                <c:pt idx="182">
                  <c:v>43784</c:v>
                </c:pt>
                <c:pt idx="183">
                  <c:v>43791</c:v>
                </c:pt>
                <c:pt idx="184">
                  <c:v>43798</c:v>
                </c:pt>
                <c:pt idx="185">
                  <c:v>43805</c:v>
                </c:pt>
                <c:pt idx="186">
                  <c:v>43812</c:v>
                </c:pt>
                <c:pt idx="187">
                  <c:v>43819</c:v>
                </c:pt>
                <c:pt idx="188">
                  <c:v>43826</c:v>
                </c:pt>
                <c:pt idx="189">
                  <c:v>43833</c:v>
                </c:pt>
                <c:pt idx="190">
                  <c:v>43840</c:v>
                </c:pt>
                <c:pt idx="191">
                  <c:v>43847</c:v>
                </c:pt>
                <c:pt idx="192">
                  <c:v>43854</c:v>
                </c:pt>
                <c:pt idx="193">
                  <c:v>43861</c:v>
                </c:pt>
                <c:pt idx="194">
                  <c:v>43868</c:v>
                </c:pt>
                <c:pt idx="195">
                  <c:v>43875</c:v>
                </c:pt>
                <c:pt idx="196">
                  <c:v>43882</c:v>
                </c:pt>
                <c:pt idx="197">
                  <c:v>43889</c:v>
                </c:pt>
                <c:pt idx="198">
                  <c:v>43896</c:v>
                </c:pt>
                <c:pt idx="199">
                  <c:v>43903</c:v>
                </c:pt>
                <c:pt idx="200">
                  <c:v>43910</c:v>
                </c:pt>
                <c:pt idx="201">
                  <c:v>43917</c:v>
                </c:pt>
                <c:pt idx="202">
                  <c:v>43924</c:v>
                </c:pt>
                <c:pt idx="203">
                  <c:v>43931</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44190</c:v>
                </c:pt>
                <c:pt idx="241">
                  <c:v>44197</c:v>
                </c:pt>
                <c:pt idx="242">
                  <c:v>44204</c:v>
                </c:pt>
                <c:pt idx="243">
                  <c:v>44211</c:v>
                </c:pt>
                <c:pt idx="244">
                  <c:v>44218</c:v>
                </c:pt>
                <c:pt idx="245">
                  <c:v>44225</c:v>
                </c:pt>
                <c:pt idx="246">
                  <c:v>44232</c:v>
                </c:pt>
                <c:pt idx="247">
                  <c:v>44239</c:v>
                </c:pt>
                <c:pt idx="248">
                  <c:v>44246</c:v>
                </c:pt>
                <c:pt idx="249">
                  <c:v>44253</c:v>
                </c:pt>
                <c:pt idx="250">
                  <c:v>44260</c:v>
                </c:pt>
                <c:pt idx="251">
                  <c:v>44267</c:v>
                </c:pt>
                <c:pt idx="252">
                  <c:v>44274</c:v>
                </c:pt>
                <c:pt idx="253">
                  <c:v>44281</c:v>
                </c:pt>
                <c:pt idx="254">
                  <c:v>44288</c:v>
                </c:pt>
                <c:pt idx="255">
                  <c:v>44295</c:v>
                </c:pt>
                <c:pt idx="256">
                  <c:v>44302</c:v>
                </c:pt>
                <c:pt idx="257">
                  <c:v>44309</c:v>
                </c:pt>
                <c:pt idx="258">
                  <c:v>44316</c:v>
                </c:pt>
                <c:pt idx="259">
                  <c:v>44323</c:v>
                </c:pt>
                <c:pt idx="260">
                  <c:v>44330</c:v>
                </c:pt>
                <c:pt idx="261">
                  <c:v>44337</c:v>
                </c:pt>
                <c:pt idx="262">
                  <c:v>44344</c:v>
                </c:pt>
                <c:pt idx="263">
                  <c:v>44351</c:v>
                </c:pt>
                <c:pt idx="264">
                  <c:v>44358</c:v>
                </c:pt>
                <c:pt idx="265">
                  <c:v>44365</c:v>
                </c:pt>
                <c:pt idx="266">
                  <c:v>44372</c:v>
                </c:pt>
                <c:pt idx="267">
                  <c:v>44379</c:v>
                </c:pt>
                <c:pt idx="268">
                  <c:v>44386</c:v>
                </c:pt>
                <c:pt idx="269">
                  <c:v>44393</c:v>
                </c:pt>
                <c:pt idx="270">
                  <c:v>44400</c:v>
                </c:pt>
                <c:pt idx="271">
                  <c:v>44407</c:v>
                </c:pt>
                <c:pt idx="272">
                  <c:v>44414</c:v>
                </c:pt>
                <c:pt idx="273">
                  <c:v>44421</c:v>
                </c:pt>
                <c:pt idx="274">
                  <c:v>44428</c:v>
                </c:pt>
                <c:pt idx="275">
                  <c:v>44435</c:v>
                </c:pt>
                <c:pt idx="276">
                  <c:v>44442</c:v>
                </c:pt>
                <c:pt idx="277">
                  <c:v>44449</c:v>
                </c:pt>
                <c:pt idx="278">
                  <c:v>44456</c:v>
                </c:pt>
                <c:pt idx="279">
                  <c:v>44463</c:v>
                </c:pt>
                <c:pt idx="280">
                  <c:v>44470</c:v>
                </c:pt>
                <c:pt idx="281">
                  <c:v>44477</c:v>
                </c:pt>
                <c:pt idx="282">
                  <c:v>44484</c:v>
                </c:pt>
                <c:pt idx="283">
                  <c:v>44491</c:v>
                </c:pt>
                <c:pt idx="284">
                  <c:v>44498</c:v>
                </c:pt>
                <c:pt idx="285">
                  <c:v>44505</c:v>
                </c:pt>
                <c:pt idx="286">
                  <c:v>44512</c:v>
                </c:pt>
                <c:pt idx="287">
                  <c:v>44519</c:v>
                </c:pt>
                <c:pt idx="288">
                  <c:v>44526</c:v>
                </c:pt>
                <c:pt idx="289">
                  <c:v>44533</c:v>
                </c:pt>
                <c:pt idx="290">
                  <c:v>44540</c:v>
                </c:pt>
                <c:pt idx="291">
                  <c:v>44547</c:v>
                </c:pt>
                <c:pt idx="292">
                  <c:v>44554</c:v>
                </c:pt>
                <c:pt idx="293">
                  <c:v>44561</c:v>
                </c:pt>
                <c:pt idx="294">
                  <c:v>44568</c:v>
                </c:pt>
                <c:pt idx="295">
                  <c:v>44575</c:v>
                </c:pt>
                <c:pt idx="296">
                  <c:v>44582</c:v>
                </c:pt>
                <c:pt idx="297">
                  <c:v>44589</c:v>
                </c:pt>
                <c:pt idx="298">
                  <c:v>44596</c:v>
                </c:pt>
                <c:pt idx="299">
                  <c:v>44603</c:v>
                </c:pt>
                <c:pt idx="300">
                  <c:v>44610</c:v>
                </c:pt>
                <c:pt idx="301">
                  <c:v>44617</c:v>
                </c:pt>
                <c:pt idx="302">
                  <c:v>44624</c:v>
                </c:pt>
                <c:pt idx="303">
                  <c:v>44631</c:v>
                </c:pt>
                <c:pt idx="304">
                  <c:v>44638</c:v>
                </c:pt>
                <c:pt idx="305">
                  <c:v>44645</c:v>
                </c:pt>
                <c:pt idx="306">
                  <c:v>44652</c:v>
                </c:pt>
                <c:pt idx="307">
                  <c:v>44659</c:v>
                </c:pt>
                <c:pt idx="308">
                  <c:v>44666</c:v>
                </c:pt>
                <c:pt idx="309">
                  <c:v>44673</c:v>
                </c:pt>
                <c:pt idx="310">
                  <c:v>44680</c:v>
                </c:pt>
                <c:pt idx="311">
                  <c:v>44687</c:v>
                </c:pt>
                <c:pt idx="312">
                  <c:v>44694</c:v>
                </c:pt>
                <c:pt idx="313">
                  <c:v>44701</c:v>
                </c:pt>
                <c:pt idx="314">
                  <c:v>44708</c:v>
                </c:pt>
                <c:pt idx="315">
                  <c:v>44715</c:v>
                </c:pt>
                <c:pt idx="316">
                  <c:v>44722</c:v>
                </c:pt>
                <c:pt idx="317">
                  <c:v>44729</c:v>
                </c:pt>
                <c:pt idx="318">
                  <c:v>44736</c:v>
                </c:pt>
                <c:pt idx="319">
                  <c:v>44743</c:v>
                </c:pt>
                <c:pt idx="320">
                  <c:v>44750</c:v>
                </c:pt>
                <c:pt idx="321">
                  <c:v>44757</c:v>
                </c:pt>
                <c:pt idx="322">
                  <c:v>44764</c:v>
                </c:pt>
                <c:pt idx="323">
                  <c:v>44771</c:v>
                </c:pt>
                <c:pt idx="324">
                  <c:v>44778</c:v>
                </c:pt>
                <c:pt idx="325">
                  <c:v>44785</c:v>
                </c:pt>
                <c:pt idx="326">
                  <c:v>44792</c:v>
                </c:pt>
                <c:pt idx="327">
                  <c:v>44799</c:v>
                </c:pt>
                <c:pt idx="328">
                  <c:v>44806</c:v>
                </c:pt>
                <c:pt idx="329">
                  <c:v>44813</c:v>
                </c:pt>
                <c:pt idx="330">
                  <c:v>44820</c:v>
                </c:pt>
                <c:pt idx="331">
                  <c:v>44827</c:v>
                </c:pt>
                <c:pt idx="332">
                  <c:v>44834</c:v>
                </c:pt>
                <c:pt idx="333">
                  <c:v>44841</c:v>
                </c:pt>
                <c:pt idx="334">
                  <c:v>44848</c:v>
                </c:pt>
                <c:pt idx="335">
                  <c:v>44855</c:v>
                </c:pt>
                <c:pt idx="336">
                  <c:v>44862</c:v>
                </c:pt>
                <c:pt idx="337">
                  <c:v>44869</c:v>
                </c:pt>
                <c:pt idx="338">
                  <c:v>44876</c:v>
                </c:pt>
                <c:pt idx="339">
                  <c:v>44883</c:v>
                </c:pt>
                <c:pt idx="340">
                  <c:v>44890</c:v>
                </c:pt>
                <c:pt idx="341">
                  <c:v>44897</c:v>
                </c:pt>
                <c:pt idx="342">
                  <c:v>44904</c:v>
                </c:pt>
                <c:pt idx="343">
                  <c:v>44911</c:v>
                </c:pt>
                <c:pt idx="344">
                  <c:v>44918</c:v>
                </c:pt>
                <c:pt idx="345">
                  <c:v>44925</c:v>
                </c:pt>
                <c:pt idx="346">
                  <c:v>44932</c:v>
                </c:pt>
                <c:pt idx="347">
                  <c:v>44939</c:v>
                </c:pt>
                <c:pt idx="348">
                  <c:v>44946</c:v>
                </c:pt>
                <c:pt idx="349">
                  <c:v>44953</c:v>
                </c:pt>
                <c:pt idx="350">
                  <c:v>44960</c:v>
                </c:pt>
                <c:pt idx="351">
                  <c:v>44967</c:v>
                </c:pt>
                <c:pt idx="352">
                  <c:v>44974</c:v>
                </c:pt>
                <c:pt idx="353">
                  <c:v>44981</c:v>
                </c:pt>
                <c:pt idx="354">
                  <c:v>44988</c:v>
                </c:pt>
                <c:pt idx="355">
                  <c:v>44995</c:v>
                </c:pt>
                <c:pt idx="356">
                  <c:v>45002</c:v>
                </c:pt>
                <c:pt idx="357">
                  <c:v>45009</c:v>
                </c:pt>
                <c:pt idx="358">
                  <c:v>45016</c:v>
                </c:pt>
                <c:pt idx="359">
                  <c:v>45023</c:v>
                </c:pt>
                <c:pt idx="360">
                  <c:v>45030</c:v>
                </c:pt>
                <c:pt idx="361">
                  <c:v>45037</c:v>
                </c:pt>
                <c:pt idx="362">
                  <c:v>45044</c:v>
                </c:pt>
                <c:pt idx="363">
                  <c:v>45051</c:v>
                </c:pt>
                <c:pt idx="364">
                  <c:v>45058</c:v>
                </c:pt>
                <c:pt idx="365">
                  <c:v>45065</c:v>
                </c:pt>
                <c:pt idx="366">
                  <c:v>45072</c:v>
                </c:pt>
                <c:pt idx="367">
                  <c:v>45079</c:v>
                </c:pt>
                <c:pt idx="368">
                  <c:v>45086</c:v>
                </c:pt>
                <c:pt idx="369">
                  <c:v>45093</c:v>
                </c:pt>
                <c:pt idx="370">
                  <c:v>45100</c:v>
                </c:pt>
                <c:pt idx="371">
                  <c:v>45107</c:v>
                </c:pt>
                <c:pt idx="372">
                  <c:v>45114</c:v>
                </c:pt>
                <c:pt idx="373">
                  <c:v>45121</c:v>
                </c:pt>
                <c:pt idx="374">
                  <c:v>45128</c:v>
                </c:pt>
                <c:pt idx="375">
                  <c:v>45135</c:v>
                </c:pt>
                <c:pt idx="376">
                  <c:v>45142</c:v>
                </c:pt>
                <c:pt idx="377">
                  <c:v>45149</c:v>
                </c:pt>
                <c:pt idx="378">
                  <c:v>45156</c:v>
                </c:pt>
                <c:pt idx="379">
                  <c:v>45163</c:v>
                </c:pt>
                <c:pt idx="380">
                  <c:v>45170</c:v>
                </c:pt>
                <c:pt idx="381">
                  <c:v>45177</c:v>
                </c:pt>
                <c:pt idx="382">
                  <c:v>45184</c:v>
                </c:pt>
                <c:pt idx="383">
                  <c:v>45191</c:v>
                </c:pt>
                <c:pt idx="384">
                  <c:v>45198</c:v>
                </c:pt>
                <c:pt idx="385">
                  <c:v>45205</c:v>
                </c:pt>
                <c:pt idx="386">
                  <c:v>45212</c:v>
                </c:pt>
                <c:pt idx="387">
                  <c:v>45219</c:v>
                </c:pt>
                <c:pt idx="388">
                  <c:v>45226</c:v>
                </c:pt>
                <c:pt idx="389">
                  <c:v>45233</c:v>
                </c:pt>
                <c:pt idx="390">
                  <c:v>45240</c:v>
                </c:pt>
                <c:pt idx="391">
                  <c:v>45247</c:v>
                </c:pt>
                <c:pt idx="392">
                  <c:v>45254</c:v>
                </c:pt>
                <c:pt idx="393">
                  <c:v>45261</c:v>
                </c:pt>
                <c:pt idx="394">
                  <c:v>45268</c:v>
                </c:pt>
                <c:pt idx="395">
                  <c:v>45275</c:v>
                </c:pt>
                <c:pt idx="396">
                  <c:v>45282</c:v>
                </c:pt>
                <c:pt idx="397">
                  <c:v>45289</c:v>
                </c:pt>
                <c:pt idx="398">
                  <c:v>45296</c:v>
                </c:pt>
                <c:pt idx="399">
                  <c:v>45303</c:v>
                </c:pt>
                <c:pt idx="400">
                  <c:v>45310</c:v>
                </c:pt>
                <c:pt idx="401">
                  <c:v>45317</c:v>
                </c:pt>
                <c:pt idx="402">
                  <c:v>45324</c:v>
                </c:pt>
                <c:pt idx="403">
                  <c:v>45331</c:v>
                </c:pt>
                <c:pt idx="404">
                  <c:v>45338</c:v>
                </c:pt>
                <c:pt idx="405">
                  <c:v>45345</c:v>
                </c:pt>
                <c:pt idx="406">
                  <c:v>45352</c:v>
                </c:pt>
                <c:pt idx="407">
                  <c:v>45359</c:v>
                </c:pt>
                <c:pt idx="408">
                  <c:v>45366</c:v>
                </c:pt>
                <c:pt idx="409">
                  <c:v>45373</c:v>
                </c:pt>
                <c:pt idx="410">
                  <c:v>45380</c:v>
                </c:pt>
                <c:pt idx="411">
                  <c:v>45387</c:v>
                </c:pt>
                <c:pt idx="412">
                  <c:v>45394</c:v>
                </c:pt>
                <c:pt idx="413">
                  <c:v>45401</c:v>
                </c:pt>
                <c:pt idx="414">
                  <c:v>45408</c:v>
                </c:pt>
                <c:pt idx="415">
                  <c:v>45415</c:v>
                </c:pt>
                <c:pt idx="416">
                  <c:v>45422</c:v>
                </c:pt>
                <c:pt idx="417">
                  <c:v>45429</c:v>
                </c:pt>
                <c:pt idx="418">
                  <c:v>45436</c:v>
                </c:pt>
                <c:pt idx="419">
                  <c:v>45443</c:v>
                </c:pt>
                <c:pt idx="420">
                  <c:v>45450</c:v>
                </c:pt>
                <c:pt idx="421">
                  <c:v>45457</c:v>
                </c:pt>
                <c:pt idx="422">
                  <c:v>45464</c:v>
                </c:pt>
                <c:pt idx="423">
                  <c:v>45471</c:v>
                </c:pt>
                <c:pt idx="424">
                  <c:v>45478</c:v>
                </c:pt>
                <c:pt idx="425">
                  <c:v>45485</c:v>
                </c:pt>
                <c:pt idx="426">
                  <c:v>45492</c:v>
                </c:pt>
                <c:pt idx="427">
                  <c:v>45499</c:v>
                </c:pt>
                <c:pt idx="428">
                  <c:v>45506</c:v>
                </c:pt>
                <c:pt idx="429">
                  <c:v>45513</c:v>
                </c:pt>
                <c:pt idx="430">
                  <c:v>45520</c:v>
                </c:pt>
                <c:pt idx="431">
                  <c:v>45527</c:v>
                </c:pt>
                <c:pt idx="432">
                  <c:v>45534</c:v>
                </c:pt>
                <c:pt idx="433">
                  <c:v>45541</c:v>
                </c:pt>
                <c:pt idx="434">
                  <c:v>45548</c:v>
                </c:pt>
                <c:pt idx="435">
                  <c:v>45555</c:v>
                </c:pt>
                <c:pt idx="436">
                  <c:v>45562</c:v>
                </c:pt>
                <c:pt idx="437">
                  <c:v>45569</c:v>
                </c:pt>
                <c:pt idx="438">
                  <c:v>45576</c:v>
                </c:pt>
                <c:pt idx="439">
                  <c:v>45583</c:v>
                </c:pt>
                <c:pt idx="440">
                  <c:v>45590</c:v>
                </c:pt>
                <c:pt idx="441">
                  <c:v>45597</c:v>
                </c:pt>
                <c:pt idx="442">
                  <c:v>45604</c:v>
                </c:pt>
                <c:pt idx="443">
                  <c:v>45611</c:v>
                </c:pt>
                <c:pt idx="444">
                  <c:v>45618</c:v>
                </c:pt>
                <c:pt idx="445">
                  <c:v>45625</c:v>
                </c:pt>
                <c:pt idx="446">
                  <c:v>45632</c:v>
                </c:pt>
                <c:pt idx="447">
                  <c:v>45639</c:v>
                </c:pt>
                <c:pt idx="448">
                  <c:v>45646</c:v>
                </c:pt>
                <c:pt idx="449">
                  <c:v>45653</c:v>
                </c:pt>
                <c:pt idx="450">
                  <c:v>45660</c:v>
                </c:pt>
                <c:pt idx="451">
                  <c:v>45667</c:v>
                </c:pt>
                <c:pt idx="452">
                  <c:v>45674</c:v>
                </c:pt>
                <c:pt idx="453">
                  <c:v>45681</c:v>
                </c:pt>
                <c:pt idx="454">
                  <c:v>45688</c:v>
                </c:pt>
                <c:pt idx="455">
                  <c:v>45695</c:v>
                </c:pt>
                <c:pt idx="456">
                  <c:v>45702</c:v>
                </c:pt>
                <c:pt idx="457">
                  <c:v>45709</c:v>
                </c:pt>
                <c:pt idx="458">
                  <c:v>45716</c:v>
                </c:pt>
                <c:pt idx="459">
                  <c:v>45723</c:v>
                </c:pt>
                <c:pt idx="460">
                  <c:v>45730</c:v>
                </c:pt>
                <c:pt idx="461">
                  <c:v>45737</c:v>
                </c:pt>
                <c:pt idx="462">
                  <c:v>45744</c:v>
                </c:pt>
                <c:pt idx="463">
                  <c:v>45751</c:v>
                </c:pt>
                <c:pt idx="464">
                  <c:v>45758</c:v>
                </c:pt>
                <c:pt idx="465">
                  <c:v>45765</c:v>
                </c:pt>
                <c:pt idx="466">
                  <c:v>45772</c:v>
                </c:pt>
                <c:pt idx="467">
                  <c:v>45779</c:v>
                </c:pt>
                <c:pt idx="468">
                  <c:v>45786</c:v>
                </c:pt>
                <c:pt idx="469">
                  <c:v>45793</c:v>
                </c:pt>
                <c:pt idx="470">
                  <c:v>45800</c:v>
                </c:pt>
                <c:pt idx="471">
                  <c:v>45807</c:v>
                </c:pt>
                <c:pt idx="472">
                  <c:v>45814</c:v>
                </c:pt>
                <c:pt idx="473">
                  <c:v>45821</c:v>
                </c:pt>
                <c:pt idx="474">
                  <c:v>45828</c:v>
                </c:pt>
                <c:pt idx="475">
                  <c:v>45835</c:v>
                </c:pt>
                <c:pt idx="476">
                  <c:v>45842</c:v>
                </c:pt>
                <c:pt idx="477">
                  <c:v>45849</c:v>
                </c:pt>
                <c:pt idx="478">
                  <c:v>45856</c:v>
                </c:pt>
                <c:pt idx="479">
                  <c:v>45863</c:v>
                </c:pt>
                <c:pt idx="480">
                  <c:v>45870</c:v>
                </c:pt>
                <c:pt idx="481">
                  <c:v>45877</c:v>
                </c:pt>
                <c:pt idx="482">
                  <c:v>45884</c:v>
                </c:pt>
                <c:pt idx="483">
                  <c:v>45891</c:v>
                </c:pt>
                <c:pt idx="484">
                  <c:v>45898</c:v>
                </c:pt>
                <c:pt idx="485">
                  <c:v>45905</c:v>
                </c:pt>
                <c:pt idx="486">
                  <c:v>45912</c:v>
                </c:pt>
                <c:pt idx="487">
                  <c:v>45919</c:v>
                </c:pt>
                <c:pt idx="488">
                  <c:v>45926</c:v>
                </c:pt>
                <c:pt idx="489">
                  <c:v>45933</c:v>
                </c:pt>
                <c:pt idx="490">
                  <c:v>45940</c:v>
                </c:pt>
                <c:pt idx="491">
                  <c:v>45947</c:v>
                </c:pt>
                <c:pt idx="492">
                  <c:v>45954</c:v>
                </c:pt>
                <c:pt idx="493">
                  <c:v>45961</c:v>
                </c:pt>
                <c:pt idx="494">
                  <c:v>45968</c:v>
                </c:pt>
                <c:pt idx="495">
                  <c:v>45975</c:v>
                </c:pt>
                <c:pt idx="496">
                  <c:v>45982</c:v>
                </c:pt>
                <c:pt idx="497">
                  <c:v>45989</c:v>
                </c:pt>
                <c:pt idx="498">
                  <c:v>45996</c:v>
                </c:pt>
                <c:pt idx="499">
                  <c:v>46003</c:v>
                </c:pt>
                <c:pt idx="500">
                  <c:v>46010</c:v>
                </c:pt>
                <c:pt idx="501">
                  <c:v>46017</c:v>
                </c:pt>
                <c:pt idx="502">
                  <c:v>46024</c:v>
                </c:pt>
                <c:pt idx="503">
                  <c:v>46031</c:v>
                </c:pt>
                <c:pt idx="504">
                  <c:v>46038</c:v>
                </c:pt>
                <c:pt idx="505">
                  <c:v>46045</c:v>
                </c:pt>
              </c:numCache>
            </c:numRef>
          </c:cat>
          <c:val>
            <c:numRef>
              <c:f>ROE!$E$764:$E$9330</c:f>
              <c:numCache>
                <c:formatCode>General</c:formatCode>
                <c:ptCount val="8567"/>
                <c:pt idx="0">
                  <c:v>0.92975467329811701</c:v>
                </c:pt>
                <c:pt idx="1">
                  <c:v>0.92975467329811701</c:v>
                </c:pt>
                <c:pt idx="2">
                  <c:v>0.92975467329811701</c:v>
                </c:pt>
                <c:pt idx="3">
                  <c:v>0.92975467329811701</c:v>
                </c:pt>
                <c:pt idx="4">
                  <c:v>0.92975467329811701</c:v>
                </c:pt>
                <c:pt idx="5">
                  <c:v>0.92975467329811701</c:v>
                </c:pt>
                <c:pt idx="6">
                  <c:v>0.60009374255362047</c:v>
                </c:pt>
                <c:pt idx="7">
                  <c:v>0.60009374255362047</c:v>
                </c:pt>
                <c:pt idx="8">
                  <c:v>0.60009374255362047</c:v>
                </c:pt>
                <c:pt idx="9">
                  <c:v>0.60009374255362047</c:v>
                </c:pt>
                <c:pt idx="10">
                  <c:v>0.60009374255362047</c:v>
                </c:pt>
                <c:pt idx="11">
                  <c:v>0.60009374255362047</c:v>
                </c:pt>
                <c:pt idx="12">
                  <c:v>0.60009374255362047</c:v>
                </c:pt>
                <c:pt idx="13">
                  <c:v>0.60009374255362047</c:v>
                </c:pt>
                <c:pt idx="14">
                  <c:v>0.60009374255362047</c:v>
                </c:pt>
                <c:pt idx="15">
                  <c:v>0.60009374255362047</c:v>
                </c:pt>
                <c:pt idx="16">
                  <c:v>0.60009374255362047</c:v>
                </c:pt>
                <c:pt idx="17">
                  <c:v>0.60009374255362047</c:v>
                </c:pt>
                <c:pt idx="18">
                  <c:v>0.60009374255362047</c:v>
                </c:pt>
                <c:pt idx="19">
                  <c:v>0.72628462745266587</c:v>
                </c:pt>
                <c:pt idx="20">
                  <c:v>0.72628462745266587</c:v>
                </c:pt>
                <c:pt idx="21">
                  <c:v>0.72628462745266587</c:v>
                </c:pt>
                <c:pt idx="22">
                  <c:v>0.72628462745266587</c:v>
                </c:pt>
                <c:pt idx="23">
                  <c:v>0.72628462745266587</c:v>
                </c:pt>
                <c:pt idx="24">
                  <c:v>0.72628462745266587</c:v>
                </c:pt>
                <c:pt idx="25">
                  <c:v>0.72628462745266587</c:v>
                </c:pt>
                <c:pt idx="26">
                  <c:v>0.72628462745266587</c:v>
                </c:pt>
                <c:pt idx="27">
                  <c:v>0.72628462745266587</c:v>
                </c:pt>
                <c:pt idx="28">
                  <c:v>0.72628462745266587</c:v>
                </c:pt>
                <c:pt idx="29">
                  <c:v>0.72628462745266587</c:v>
                </c:pt>
                <c:pt idx="30">
                  <c:v>0.72628462745266587</c:v>
                </c:pt>
                <c:pt idx="31">
                  <c:v>0.72628462745266587</c:v>
                </c:pt>
                <c:pt idx="32">
                  <c:v>0.75562007866099357</c:v>
                </c:pt>
                <c:pt idx="33">
                  <c:v>0.75562007866099357</c:v>
                </c:pt>
                <c:pt idx="34">
                  <c:v>0.75562007866099357</c:v>
                </c:pt>
                <c:pt idx="35">
                  <c:v>0.75562007866099357</c:v>
                </c:pt>
                <c:pt idx="36">
                  <c:v>0.75562007866099357</c:v>
                </c:pt>
                <c:pt idx="37">
                  <c:v>0.75562007866099357</c:v>
                </c:pt>
                <c:pt idx="38">
                  <c:v>0.75562007866099357</c:v>
                </c:pt>
                <c:pt idx="39">
                  <c:v>0.75562007866099357</c:v>
                </c:pt>
                <c:pt idx="40">
                  <c:v>0.75562007866099357</c:v>
                </c:pt>
                <c:pt idx="41">
                  <c:v>0.75562007866099357</c:v>
                </c:pt>
                <c:pt idx="42">
                  <c:v>0.75562007866099357</c:v>
                </c:pt>
                <c:pt idx="43">
                  <c:v>0.75562007866099357</c:v>
                </c:pt>
                <c:pt idx="44">
                  <c:v>0.75562007866099357</c:v>
                </c:pt>
                <c:pt idx="45">
                  <c:v>0.8318353845181965</c:v>
                </c:pt>
                <c:pt idx="46">
                  <c:v>0.8318353845181965</c:v>
                </c:pt>
                <c:pt idx="47">
                  <c:v>0.8318353845181965</c:v>
                </c:pt>
                <c:pt idx="48">
                  <c:v>0.8318353845181965</c:v>
                </c:pt>
                <c:pt idx="49">
                  <c:v>0.8318353845181965</c:v>
                </c:pt>
                <c:pt idx="50">
                  <c:v>0.8318353845181965</c:v>
                </c:pt>
                <c:pt idx="51">
                  <c:v>0.8318353845181965</c:v>
                </c:pt>
                <c:pt idx="52">
                  <c:v>0.8318353845181965</c:v>
                </c:pt>
                <c:pt idx="53">
                  <c:v>0.8318353845181965</c:v>
                </c:pt>
                <c:pt idx="54">
                  <c:v>0.8318353845181965</c:v>
                </c:pt>
                <c:pt idx="55">
                  <c:v>0.8318353845181965</c:v>
                </c:pt>
                <c:pt idx="56">
                  <c:v>0.8318353845181965</c:v>
                </c:pt>
                <c:pt idx="57">
                  <c:v>0.8318353845181965</c:v>
                </c:pt>
                <c:pt idx="58">
                  <c:v>0.69419406763300784</c:v>
                </c:pt>
                <c:pt idx="59">
                  <c:v>0.69419406763300784</c:v>
                </c:pt>
                <c:pt idx="60">
                  <c:v>0.69419406763300784</c:v>
                </c:pt>
                <c:pt idx="61">
                  <c:v>0.69419406763300784</c:v>
                </c:pt>
                <c:pt idx="62">
                  <c:v>0.69419406763300784</c:v>
                </c:pt>
                <c:pt idx="63">
                  <c:v>0.69419406763300784</c:v>
                </c:pt>
                <c:pt idx="64">
                  <c:v>0.69419406763300784</c:v>
                </c:pt>
                <c:pt idx="65">
                  <c:v>0.69419406763300784</c:v>
                </c:pt>
                <c:pt idx="66">
                  <c:v>0.69419406763300784</c:v>
                </c:pt>
                <c:pt idx="67">
                  <c:v>0.69419406763300784</c:v>
                </c:pt>
                <c:pt idx="68">
                  <c:v>0.69419406763300784</c:v>
                </c:pt>
                <c:pt idx="69">
                  <c:v>0.69419406763300784</c:v>
                </c:pt>
                <c:pt idx="70">
                  <c:v>0.69419406763300784</c:v>
                </c:pt>
                <c:pt idx="71">
                  <c:v>0.59331418192963981</c:v>
                </c:pt>
                <c:pt idx="72">
                  <c:v>0.59331418192963981</c:v>
                </c:pt>
                <c:pt idx="73">
                  <c:v>0.59331418192963981</c:v>
                </c:pt>
                <c:pt idx="74">
                  <c:v>0.59331418192963981</c:v>
                </c:pt>
                <c:pt idx="75">
                  <c:v>0.59331418192963981</c:v>
                </c:pt>
                <c:pt idx="76">
                  <c:v>0.59331418192963981</c:v>
                </c:pt>
                <c:pt idx="77">
                  <c:v>0.59331418192963981</c:v>
                </c:pt>
                <c:pt idx="78">
                  <c:v>0.59331418192963981</c:v>
                </c:pt>
                <c:pt idx="79">
                  <c:v>0.59331418192963981</c:v>
                </c:pt>
                <c:pt idx="80">
                  <c:v>0.59331418192963981</c:v>
                </c:pt>
                <c:pt idx="81">
                  <c:v>0.59331418192963981</c:v>
                </c:pt>
                <c:pt idx="82">
                  <c:v>0.59331418192963981</c:v>
                </c:pt>
                <c:pt idx="83">
                  <c:v>0.59331418192963981</c:v>
                </c:pt>
                <c:pt idx="84">
                  <c:v>0.57209629356815217</c:v>
                </c:pt>
                <c:pt idx="85">
                  <c:v>0.57209629356815217</c:v>
                </c:pt>
                <c:pt idx="86">
                  <c:v>0.57209629356815217</c:v>
                </c:pt>
                <c:pt idx="87">
                  <c:v>0.57209629356815217</c:v>
                </c:pt>
                <c:pt idx="88">
                  <c:v>0.57209629356815217</c:v>
                </c:pt>
                <c:pt idx="89">
                  <c:v>0.57209629356815217</c:v>
                </c:pt>
                <c:pt idx="90">
                  <c:v>0.57209629356815217</c:v>
                </c:pt>
                <c:pt idx="91">
                  <c:v>0.57209629356815217</c:v>
                </c:pt>
                <c:pt idx="92">
                  <c:v>0.57209629356815217</c:v>
                </c:pt>
                <c:pt idx="93">
                  <c:v>0.57209629356815217</c:v>
                </c:pt>
                <c:pt idx="94">
                  <c:v>0.57209629356815217</c:v>
                </c:pt>
                <c:pt idx="95">
                  <c:v>0.57209629356815217</c:v>
                </c:pt>
                <c:pt idx="96">
                  <c:v>0.57209629356815217</c:v>
                </c:pt>
                <c:pt idx="97">
                  <c:v>0.71572997646387559</c:v>
                </c:pt>
                <c:pt idx="98">
                  <c:v>0.71572997646387559</c:v>
                </c:pt>
                <c:pt idx="99">
                  <c:v>0.71572997646387559</c:v>
                </c:pt>
                <c:pt idx="100">
                  <c:v>0.71572997646387559</c:v>
                </c:pt>
                <c:pt idx="101">
                  <c:v>0.71572997646387559</c:v>
                </c:pt>
                <c:pt idx="102">
                  <c:v>0.71572997646387559</c:v>
                </c:pt>
                <c:pt idx="103">
                  <c:v>0.71572997646387559</c:v>
                </c:pt>
                <c:pt idx="104">
                  <c:v>0.71572997646387559</c:v>
                </c:pt>
                <c:pt idx="105">
                  <c:v>0.71572997646387559</c:v>
                </c:pt>
                <c:pt idx="106">
                  <c:v>0.71572997646387559</c:v>
                </c:pt>
                <c:pt idx="107">
                  <c:v>0.71572997646387559</c:v>
                </c:pt>
                <c:pt idx="108">
                  <c:v>0.71572997646387559</c:v>
                </c:pt>
                <c:pt idx="109">
                  <c:v>0.71572997646387559</c:v>
                </c:pt>
                <c:pt idx="110">
                  <c:v>0.53524959108629611</c:v>
                </c:pt>
                <c:pt idx="111">
                  <c:v>0.53524959108629611</c:v>
                </c:pt>
                <c:pt idx="112">
                  <c:v>0.53524959108629611</c:v>
                </c:pt>
                <c:pt idx="113">
                  <c:v>0.53524959108629611</c:v>
                </c:pt>
                <c:pt idx="114">
                  <c:v>0.53524959108629611</c:v>
                </c:pt>
                <c:pt idx="115">
                  <c:v>0.53524959108629611</c:v>
                </c:pt>
                <c:pt idx="116">
                  <c:v>0.53524959108629611</c:v>
                </c:pt>
                <c:pt idx="117">
                  <c:v>0.53524959108629611</c:v>
                </c:pt>
                <c:pt idx="118">
                  <c:v>0.53524959108629611</c:v>
                </c:pt>
                <c:pt idx="119">
                  <c:v>0.53524959108629611</c:v>
                </c:pt>
                <c:pt idx="120">
                  <c:v>0.53524959108629611</c:v>
                </c:pt>
                <c:pt idx="121">
                  <c:v>0.53524959108629611</c:v>
                </c:pt>
                <c:pt idx="122">
                  <c:v>0.53524959108629611</c:v>
                </c:pt>
                <c:pt idx="123">
                  <c:v>0.49304913752431673</c:v>
                </c:pt>
                <c:pt idx="124">
                  <c:v>0.49304913752431673</c:v>
                </c:pt>
                <c:pt idx="125">
                  <c:v>0.49304913752431673</c:v>
                </c:pt>
                <c:pt idx="126">
                  <c:v>0.49304913752431673</c:v>
                </c:pt>
                <c:pt idx="127">
                  <c:v>0.49304913752431673</c:v>
                </c:pt>
                <c:pt idx="128">
                  <c:v>0.49304913752431673</c:v>
                </c:pt>
                <c:pt idx="129">
                  <c:v>0.49304913752431673</c:v>
                </c:pt>
                <c:pt idx="130">
                  <c:v>0.49304913752431673</c:v>
                </c:pt>
                <c:pt idx="131">
                  <c:v>0.49304913752431673</c:v>
                </c:pt>
                <c:pt idx="132">
                  <c:v>0.49304913752431673</c:v>
                </c:pt>
                <c:pt idx="133">
                  <c:v>0.49304913752431673</c:v>
                </c:pt>
                <c:pt idx="134">
                  <c:v>0.49304913752431673</c:v>
                </c:pt>
                <c:pt idx="135">
                  <c:v>0.49304913752431673</c:v>
                </c:pt>
                <c:pt idx="136">
                  <c:v>0.5425109574623983</c:v>
                </c:pt>
                <c:pt idx="137">
                  <c:v>0.5425109574623983</c:v>
                </c:pt>
                <c:pt idx="138">
                  <c:v>0.5425109574623983</c:v>
                </c:pt>
                <c:pt idx="139">
                  <c:v>0.5425109574623983</c:v>
                </c:pt>
                <c:pt idx="140">
                  <c:v>0.5425109574623983</c:v>
                </c:pt>
                <c:pt idx="141">
                  <c:v>0.5425109574623983</c:v>
                </c:pt>
                <c:pt idx="142">
                  <c:v>0.5425109574623983</c:v>
                </c:pt>
                <c:pt idx="143">
                  <c:v>0.5425109574623983</c:v>
                </c:pt>
                <c:pt idx="144">
                  <c:v>0.5425109574623983</c:v>
                </c:pt>
                <c:pt idx="145">
                  <c:v>0.5425109574623983</c:v>
                </c:pt>
                <c:pt idx="146">
                  <c:v>0.5425109574623983</c:v>
                </c:pt>
                <c:pt idx="147">
                  <c:v>0.5425109574623983</c:v>
                </c:pt>
                <c:pt idx="148">
                  <c:v>0.5425109574623983</c:v>
                </c:pt>
                <c:pt idx="149">
                  <c:v>8.0190704113499545E-2</c:v>
                </c:pt>
                <c:pt idx="150">
                  <c:v>8.0190704113499545E-2</c:v>
                </c:pt>
                <c:pt idx="151">
                  <c:v>8.0190704113499545E-2</c:v>
                </c:pt>
                <c:pt idx="152">
                  <c:v>8.0190704113499545E-2</c:v>
                </c:pt>
                <c:pt idx="153">
                  <c:v>8.0190704113499545E-2</c:v>
                </c:pt>
                <c:pt idx="154">
                  <c:v>8.0190704113499545E-2</c:v>
                </c:pt>
                <c:pt idx="155">
                  <c:v>8.0190704113499545E-2</c:v>
                </c:pt>
                <c:pt idx="156">
                  <c:v>8.0190704113499545E-2</c:v>
                </c:pt>
                <c:pt idx="157">
                  <c:v>8.0190704113499545E-2</c:v>
                </c:pt>
                <c:pt idx="158">
                  <c:v>8.0190704113499545E-2</c:v>
                </c:pt>
                <c:pt idx="159">
                  <c:v>8.0190704113499545E-2</c:v>
                </c:pt>
                <c:pt idx="160">
                  <c:v>8.0190704113499545E-2</c:v>
                </c:pt>
                <c:pt idx="161">
                  <c:v>8.0190704113499545E-2</c:v>
                </c:pt>
                <c:pt idx="162">
                  <c:v>0.12667475445117973</c:v>
                </c:pt>
                <c:pt idx="163">
                  <c:v>0.12667475445117973</c:v>
                </c:pt>
                <c:pt idx="164">
                  <c:v>0.12667475445117973</c:v>
                </c:pt>
                <c:pt idx="165">
                  <c:v>0.12667475445117973</c:v>
                </c:pt>
                <c:pt idx="166">
                  <c:v>0.12667475445117973</c:v>
                </c:pt>
                <c:pt idx="167">
                  <c:v>0.12667475445117973</c:v>
                </c:pt>
                <c:pt idx="168">
                  <c:v>0.12667475445117973</c:v>
                </c:pt>
                <c:pt idx="169">
                  <c:v>0.12667475445117973</c:v>
                </c:pt>
                <c:pt idx="170">
                  <c:v>0.12667475445117973</c:v>
                </c:pt>
                <c:pt idx="171">
                  <c:v>0.12667475445117973</c:v>
                </c:pt>
                <c:pt idx="172">
                  <c:v>0.12667475445117973</c:v>
                </c:pt>
                <c:pt idx="173">
                  <c:v>0.12667475445117973</c:v>
                </c:pt>
                <c:pt idx="174">
                  <c:v>0.12667475445117973</c:v>
                </c:pt>
                <c:pt idx="175">
                  <c:v>0.12667475445117973</c:v>
                </c:pt>
                <c:pt idx="176">
                  <c:v>-0.28479935930883016</c:v>
                </c:pt>
                <c:pt idx="177">
                  <c:v>-0.28479935930883016</c:v>
                </c:pt>
                <c:pt idx="178">
                  <c:v>-0.28479935930883016</c:v>
                </c:pt>
                <c:pt idx="179">
                  <c:v>-0.28479935930883016</c:v>
                </c:pt>
                <c:pt idx="180">
                  <c:v>-0.28479935930883016</c:v>
                </c:pt>
                <c:pt idx="181">
                  <c:v>-0.28479935930883016</c:v>
                </c:pt>
                <c:pt idx="182">
                  <c:v>-0.28479935930883016</c:v>
                </c:pt>
                <c:pt idx="183">
                  <c:v>-0.28479935930883016</c:v>
                </c:pt>
                <c:pt idx="184">
                  <c:v>-0.28479935930883016</c:v>
                </c:pt>
                <c:pt idx="185">
                  <c:v>-0.28479935930883016</c:v>
                </c:pt>
                <c:pt idx="186">
                  <c:v>-0.28479935930883016</c:v>
                </c:pt>
                <c:pt idx="187">
                  <c:v>-0.28479935930883016</c:v>
                </c:pt>
                <c:pt idx="188">
                  <c:v>-0.28479935930883016</c:v>
                </c:pt>
                <c:pt idx="189">
                  <c:v>-0.14857463572819116</c:v>
                </c:pt>
                <c:pt idx="190">
                  <c:v>-0.14857463572819116</c:v>
                </c:pt>
                <c:pt idx="191">
                  <c:v>-0.14857463572819116</c:v>
                </c:pt>
                <c:pt idx="192">
                  <c:v>-0.14857463572819116</c:v>
                </c:pt>
                <c:pt idx="193">
                  <c:v>-0.14857463572819116</c:v>
                </c:pt>
                <c:pt idx="194">
                  <c:v>-0.14857463572819116</c:v>
                </c:pt>
                <c:pt idx="195">
                  <c:v>-0.14857463572819116</c:v>
                </c:pt>
                <c:pt idx="196">
                  <c:v>-0.14857463572819116</c:v>
                </c:pt>
                <c:pt idx="197">
                  <c:v>-0.14857463572819116</c:v>
                </c:pt>
                <c:pt idx="198">
                  <c:v>-0.14857463572819116</c:v>
                </c:pt>
                <c:pt idx="199">
                  <c:v>-0.14857463572819116</c:v>
                </c:pt>
                <c:pt idx="200">
                  <c:v>-0.14857463572819116</c:v>
                </c:pt>
                <c:pt idx="201">
                  <c:v>-0.14857463572819116</c:v>
                </c:pt>
                <c:pt idx="202">
                  <c:v>9.5893789999391771E-2</c:v>
                </c:pt>
                <c:pt idx="203">
                  <c:v>9.5893789999391771E-2</c:v>
                </c:pt>
                <c:pt idx="204">
                  <c:v>9.5893789999391771E-2</c:v>
                </c:pt>
                <c:pt idx="205">
                  <c:v>9.5893789999391771E-2</c:v>
                </c:pt>
                <c:pt idx="206">
                  <c:v>9.5893789999391771E-2</c:v>
                </c:pt>
                <c:pt idx="207">
                  <c:v>9.5893789999391771E-2</c:v>
                </c:pt>
                <c:pt idx="208">
                  <c:v>9.5893789999391771E-2</c:v>
                </c:pt>
                <c:pt idx="209">
                  <c:v>9.5893789999391771E-2</c:v>
                </c:pt>
                <c:pt idx="210">
                  <c:v>9.5893789999391771E-2</c:v>
                </c:pt>
                <c:pt idx="211">
                  <c:v>9.5893789999391771E-2</c:v>
                </c:pt>
                <c:pt idx="212">
                  <c:v>9.5893789999391771E-2</c:v>
                </c:pt>
                <c:pt idx="213">
                  <c:v>9.5893789999391771E-2</c:v>
                </c:pt>
                <c:pt idx="214">
                  <c:v>9.5893789999391771E-2</c:v>
                </c:pt>
                <c:pt idx="215">
                  <c:v>0.19598944800364956</c:v>
                </c:pt>
                <c:pt idx="216">
                  <c:v>0.19598944800364956</c:v>
                </c:pt>
                <c:pt idx="217">
                  <c:v>0.19598944800364956</c:v>
                </c:pt>
                <c:pt idx="218">
                  <c:v>0.19598944800364956</c:v>
                </c:pt>
                <c:pt idx="219">
                  <c:v>0.19598944800364956</c:v>
                </c:pt>
                <c:pt idx="220">
                  <c:v>0.19598944800364956</c:v>
                </c:pt>
                <c:pt idx="221">
                  <c:v>0.19598944800364956</c:v>
                </c:pt>
                <c:pt idx="222">
                  <c:v>0.19598944800364956</c:v>
                </c:pt>
                <c:pt idx="223">
                  <c:v>0.19598944800364956</c:v>
                </c:pt>
                <c:pt idx="224">
                  <c:v>0.19598944800364956</c:v>
                </c:pt>
                <c:pt idx="225">
                  <c:v>0.19598944800364956</c:v>
                </c:pt>
                <c:pt idx="226">
                  <c:v>0.19598944800364956</c:v>
                </c:pt>
                <c:pt idx="227">
                  <c:v>0.19598944800364956</c:v>
                </c:pt>
                <c:pt idx="228">
                  <c:v>0.68320395147992263</c:v>
                </c:pt>
                <c:pt idx="229">
                  <c:v>0.68320395147992263</c:v>
                </c:pt>
                <c:pt idx="230">
                  <c:v>0.68320395147992263</c:v>
                </c:pt>
                <c:pt idx="231">
                  <c:v>0.68320395147992263</c:v>
                </c:pt>
                <c:pt idx="232">
                  <c:v>0.68320395147992263</c:v>
                </c:pt>
                <c:pt idx="233">
                  <c:v>0.68320395147992263</c:v>
                </c:pt>
                <c:pt idx="234">
                  <c:v>0.68320395147992263</c:v>
                </c:pt>
                <c:pt idx="235">
                  <c:v>0.68320395147992263</c:v>
                </c:pt>
                <c:pt idx="236">
                  <c:v>0.68320395147992263</c:v>
                </c:pt>
                <c:pt idx="237">
                  <c:v>0.68320395147992263</c:v>
                </c:pt>
                <c:pt idx="238">
                  <c:v>0.68320395147992263</c:v>
                </c:pt>
                <c:pt idx="239">
                  <c:v>0.68320395147992263</c:v>
                </c:pt>
                <c:pt idx="240">
                  <c:v>0.68320395147992263</c:v>
                </c:pt>
                <c:pt idx="241">
                  <c:v>0.53274349044166114</c:v>
                </c:pt>
                <c:pt idx="242">
                  <c:v>0.53274349044166114</c:v>
                </c:pt>
                <c:pt idx="243">
                  <c:v>0.53274349044166114</c:v>
                </c:pt>
                <c:pt idx="244">
                  <c:v>0.53274349044166114</c:v>
                </c:pt>
                <c:pt idx="245">
                  <c:v>0.53274349044166114</c:v>
                </c:pt>
                <c:pt idx="246">
                  <c:v>0.53274349044166114</c:v>
                </c:pt>
                <c:pt idx="247">
                  <c:v>0.53274349044166114</c:v>
                </c:pt>
                <c:pt idx="248">
                  <c:v>0.53274349044166114</c:v>
                </c:pt>
                <c:pt idx="249">
                  <c:v>0.53274349044166114</c:v>
                </c:pt>
                <c:pt idx="250">
                  <c:v>0.53274349044166114</c:v>
                </c:pt>
                <c:pt idx="251">
                  <c:v>0.53274349044166114</c:v>
                </c:pt>
                <c:pt idx="252">
                  <c:v>0.53274349044166114</c:v>
                </c:pt>
                <c:pt idx="253">
                  <c:v>0.53274349044166114</c:v>
                </c:pt>
                <c:pt idx="254">
                  <c:v>0.75010234551847044</c:v>
                </c:pt>
                <c:pt idx="255">
                  <c:v>0.75010234551847044</c:v>
                </c:pt>
                <c:pt idx="256">
                  <c:v>0.75010234551847044</c:v>
                </c:pt>
                <c:pt idx="257">
                  <c:v>0.75010234551847044</c:v>
                </c:pt>
                <c:pt idx="258">
                  <c:v>0.75010234551847044</c:v>
                </c:pt>
                <c:pt idx="259">
                  <c:v>0.75010234551847044</c:v>
                </c:pt>
                <c:pt idx="260">
                  <c:v>0.75010234551847044</c:v>
                </c:pt>
                <c:pt idx="261">
                  <c:v>0.75010234551847044</c:v>
                </c:pt>
                <c:pt idx="262">
                  <c:v>0.75010234551847044</c:v>
                </c:pt>
                <c:pt idx="263">
                  <c:v>0.75010234551847044</c:v>
                </c:pt>
                <c:pt idx="264">
                  <c:v>0.75010234551847044</c:v>
                </c:pt>
                <c:pt idx="265">
                  <c:v>0.75010234551847044</c:v>
                </c:pt>
                <c:pt idx="266">
                  <c:v>0.75010234551847044</c:v>
                </c:pt>
                <c:pt idx="267">
                  <c:v>0.34495423179833823</c:v>
                </c:pt>
                <c:pt idx="268">
                  <c:v>0.34495423179833823</c:v>
                </c:pt>
                <c:pt idx="269">
                  <c:v>0.34495423179833823</c:v>
                </c:pt>
                <c:pt idx="270">
                  <c:v>0.34495423179833823</c:v>
                </c:pt>
                <c:pt idx="271">
                  <c:v>0.34495423179833823</c:v>
                </c:pt>
                <c:pt idx="272">
                  <c:v>0.34495423179833823</c:v>
                </c:pt>
                <c:pt idx="273">
                  <c:v>0.34495423179833823</c:v>
                </c:pt>
                <c:pt idx="274">
                  <c:v>0.34495423179833823</c:v>
                </c:pt>
                <c:pt idx="275">
                  <c:v>0.34495423179833823</c:v>
                </c:pt>
                <c:pt idx="276">
                  <c:v>0.34495423179833823</c:v>
                </c:pt>
                <c:pt idx="277">
                  <c:v>0.34495423179833823</c:v>
                </c:pt>
                <c:pt idx="278">
                  <c:v>0.34495423179833823</c:v>
                </c:pt>
                <c:pt idx="279">
                  <c:v>0.34495423179833823</c:v>
                </c:pt>
                <c:pt idx="280">
                  <c:v>9.1524926686217006E-2</c:v>
                </c:pt>
                <c:pt idx="281">
                  <c:v>9.1524926686217006E-2</c:v>
                </c:pt>
                <c:pt idx="282">
                  <c:v>9.1524926686217006E-2</c:v>
                </c:pt>
                <c:pt idx="283">
                  <c:v>9.1524926686217006E-2</c:v>
                </c:pt>
                <c:pt idx="284">
                  <c:v>9.1524926686217006E-2</c:v>
                </c:pt>
                <c:pt idx="285">
                  <c:v>9.1524926686217006E-2</c:v>
                </c:pt>
                <c:pt idx="286">
                  <c:v>9.1524926686217006E-2</c:v>
                </c:pt>
                <c:pt idx="287">
                  <c:v>9.1524926686217006E-2</c:v>
                </c:pt>
                <c:pt idx="288">
                  <c:v>9.1524926686217006E-2</c:v>
                </c:pt>
                <c:pt idx="289">
                  <c:v>9.1524926686217006E-2</c:v>
                </c:pt>
                <c:pt idx="290">
                  <c:v>9.1524926686217006E-2</c:v>
                </c:pt>
                <c:pt idx="291">
                  <c:v>9.1524926686217006E-2</c:v>
                </c:pt>
                <c:pt idx="292">
                  <c:v>9.1524926686217006E-2</c:v>
                </c:pt>
                <c:pt idx="293">
                  <c:v>-0.2935913200723328</c:v>
                </c:pt>
                <c:pt idx="294">
                  <c:v>-0.2935913200723328</c:v>
                </c:pt>
                <c:pt idx="295">
                  <c:v>-0.2935913200723328</c:v>
                </c:pt>
                <c:pt idx="296">
                  <c:v>-0.2935913200723328</c:v>
                </c:pt>
                <c:pt idx="297">
                  <c:v>-0.2935913200723328</c:v>
                </c:pt>
                <c:pt idx="298">
                  <c:v>-0.2935913200723328</c:v>
                </c:pt>
                <c:pt idx="299">
                  <c:v>-0.2935913200723328</c:v>
                </c:pt>
                <c:pt idx="300">
                  <c:v>-0.2935913200723328</c:v>
                </c:pt>
                <c:pt idx="301">
                  <c:v>-0.2935913200723328</c:v>
                </c:pt>
                <c:pt idx="302">
                  <c:v>-0.2935913200723328</c:v>
                </c:pt>
                <c:pt idx="303">
                  <c:v>-0.2935913200723328</c:v>
                </c:pt>
                <c:pt idx="304">
                  <c:v>-0.2935913200723328</c:v>
                </c:pt>
                <c:pt idx="305">
                  <c:v>-0.2935913200723328</c:v>
                </c:pt>
                <c:pt idx="306">
                  <c:v>-0.29104399140277015</c:v>
                </c:pt>
                <c:pt idx="307">
                  <c:v>-0.29104399140277015</c:v>
                </c:pt>
                <c:pt idx="308">
                  <c:v>-0.29104399140277015</c:v>
                </c:pt>
                <c:pt idx="309">
                  <c:v>-0.29104399140277015</c:v>
                </c:pt>
                <c:pt idx="310">
                  <c:v>-0.29104399140277015</c:v>
                </c:pt>
                <c:pt idx="311">
                  <c:v>-0.29104399140277015</c:v>
                </c:pt>
                <c:pt idx="312">
                  <c:v>-0.29104399140277015</c:v>
                </c:pt>
                <c:pt idx="313">
                  <c:v>-0.29104399140277015</c:v>
                </c:pt>
                <c:pt idx="314">
                  <c:v>-0.29104399140277015</c:v>
                </c:pt>
                <c:pt idx="315">
                  <c:v>-0.29104399140277015</c:v>
                </c:pt>
                <c:pt idx="316">
                  <c:v>-0.29104399140277015</c:v>
                </c:pt>
                <c:pt idx="317">
                  <c:v>-0.29104399140277015</c:v>
                </c:pt>
                <c:pt idx="318">
                  <c:v>-0.29104399140277015</c:v>
                </c:pt>
                <c:pt idx="319">
                  <c:v>-0.59853662216187675</c:v>
                </c:pt>
                <c:pt idx="320">
                  <c:v>-0.59853662216187675</c:v>
                </c:pt>
                <c:pt idx="321">
                  <c:v>-0.59853662216187675</c:v>
                </c:pt>
                <c:pt idx="322">
                  <c:v>-0.59853662216187675</c:v>
                </c:pt>
                <c:pt idx="323">
                  <c:v>-0.59853662216187675</c:v>
                </c:pt>
                <c:pt idx="324">
                  <c:v>-0.59853662216187675</c:v>
                </c:pt>
                <c:pt idx="325">
                  <c:v>-0.59853662216187675</c:v>
                </c:pt>
                <c:pt idx="326">
                  <c:v>-0.59853662216187675</c:v>
                </c:pt>
                <c:pt idx="327">
                  <c:v>-0.59853662216187675</c:v>
                </c:pt>
                <c:pt idx="328">
                  <c:v>-0.59853662216187675</c:v>
                </c:pt>
                <c:pt idx="329">
                  <c:v>-0.59853662216187675</c:v>
                </c:pt>
                <c:pt idx="330">
                  <c:v>-0.59853662216187675</c:v>
                </c:pt>
                <c:pt idx="331">
                  <c:v>-0.59853662216187675</c:v>
                </c:pt>
                <c:pt idx="332">
                  <c:v>-0.63188605946877652</c:v>
                </c:pt>
                <c:pt idx="333">
                  <c:v>-0.63188605946877652</c:v>
                </c:pt>
                <c:pt idx="334">
                  <c:v>-0.63188605946877652</c:v>
                </c:pt>
                <c:pt idx="335">
                  <c:v>-0.63188605946877652</c:v>
                </c:pt>
                <c:pt idx="336">
                  <c:v>-0.63188605946877652</c:v>
                </c:pt>
                <c:pt idx="337">
                  <c:v>-0.63188605946877652</c:v>
                </c:pt>
                <c:pt idx="338">
                  <c:v>-0.63188605946877652</c:v>
                </c:pt>
                <c:pt idx="339">
                  <c:v>-0.63188605946877652</c:v>
                </c:pt>
                <c:pt idx="340">
                  <c:v>-0.63188605946877652</c:v>
                </c:pt>
                <c:pt idx="341">
                  <c:v>-0.63188605946877652</c:v>
                </c:pt>
                <c:pt idx="342">
                  <c:v>-0.63188605946877652</c:v>
                </c:pt>
                <c:pt idx="343">
                  <c:v>-0.63188605946877652</c:v>
                </c:pt>
                <c:pt idx="344">
                  <c:v>-0.63188605946877652</c:v>
                </c:pt>
                <c:pt idx="345">
                  <c:v>-0.44218142928698101</c:v>
                </c:pt>
                <c:pt idx="346">
                  <c:v>-0.44218142928698101</c:v>
                </c:pt>
                <c:pt idx="347">
                  <c:v>-0.44218142928698101</c:v>
                </c:pt>
                <c:pt idx="348">
                  <c:v>-0.44218142928698101</c:v>
                </c:pt>
                <c:pt idx="349">
                  <c:v>-0.44218142928698101</c:v>
                </c:pt>
                <c:pt idx="350">
                  <c:v>-0.44218142928698101</c:v>
                </c:pt>
                <c:pt idx="351">
                  <c:v>-0.44218142928698101</c:v>
                </c:pt>
                <c:pt idx="352">
                  <c:v>-0.44218142928698101</c:v>
                </c:pt>
                <c:pt idx="353">
                  <c:v>-0.44218142928698101</c:v>
                </c:pt>
                <c:pt idx="354">
                  <c:v>-0.44218142928698101</c:v>
                </c:pt>
                <c:pt idx="355">
                  <c:v>-0.44218142928698101</c:v>
                </c:pt>
                <c:pt idx="356">
                  <c:v>-0.44218142928698101</c:v>
                </c:pt>
                <c:pt idx="357">
                  <c:v>-0.44218142928698101</c:v>
                </c:pt>
                <c:pt idx="358">
                  <c:v>-0.24389287417898947</c:v>
                </c:pt>
                <c:pt idx="359">
                  <c:v>-0.24389287417898947</c:v>
                </c:pt>
                <c:pt idx="360">
                  <c:v>-0.24389287417898947</c:v>
                </c:pt>
                <c:pt idx="361">
                  <c:v>-0.24389287417898947</c:v>
                </c:pt>
                <c:pt idx="362">
                  <c:v>-0.24389287417898947</c:v>
                </c:pt>
                <c:pt idx="363">
                  <c:v>-0.24389287417898947</c:v>
                </c:pt>
                <c:pt idx="364">
                  <c:v>-0.24389287417898947</c:v>
                </c:pt>
                <c:pt idx="365">
                  <c:v>-0.24389287417898947</c:v>
                </c:pt>
                <c:pt idx="366">
                  <c:v>-0.24389287417898947</c:v>
                </c:pt>
                <c:pt idx="367">
                  <c:v>-0.24389287417898947</c:v>
                </c:pt>
                <c:pt idx="368">
                  <c:v>-0.24389287417898947</c:v>
                </c:pt>
                <c:pt idx="369">
                  <c:v>-0.24389287417898947</c:v>
                </c:pt>
                <c:pt idx="370">
                  <c:v>-0.24389287417898947</c:v>
                </c:pt>
                <c:pt idx="371">
                  <c:v>0.23782391959334029</c:v>
                </c:pt>
                <c:pt idx="372">
                  <c:v>0.23782391959334029</c:v>
                </c:pt>
                <c:pt idx="373">
                  <c:v>0.23782391959334029</c:v>
                </c:pt>
                <c:pt idx="374">
                  <c:v>0.23782391959334029</c:v>
                </c:pt>
                <c:pt idx="375">
                  <c:v>0.23782391959334029</c:v>
                </c:pt>
                <c:pt idx="376">
                  <c:v>0.23782391959334029</c:v>
                </c:pt>
                <c:pt idx="377">
                  <c:v>0.23782391959334029</c:v>
                </c:pt>
                <c:pt idx="378">
                  <c:v>0.23782391959334029</c:v>
                </c:pt>
                <c:pt idx="379">
                  <c:v>0.23782391959334029</c:v>
                </c:pt>
                <c:pt idx="380">
                  <c:v>0.23782391959334029</c:v>
                </c:pt>
                <c:pt idx="381">
                  <c:v>0.23782391959334029</c:v>
                </c:pt>
                <c:pt idx="382">
                  <c:v>0.23782391959334029</c:v>
                </c:pt>
                <c:pt idx="383">
                  <c:v>0.23782391959334029</c:v>
                </c:pt>
                <c:pt idx="384">
                  <c:v>0.50243662605374173</c:v>
                </c:pt>
                <c:pt idx="385">
                  <c:v>0.50243662605374173</c:v>
                </c:pt>
                <c:pt idx="386">
                  <c:v>0.50243662605374173</c:v>
                </c:pt>
                <c:pt idx="387">
                  <c:v>0.50243662605374173</c:v>
                </c:pt>
                <c:pt idx="388">
                  <c:v>0.50243662605374173</c:v>
                </c:pt>
                <c:pt idx="389">
                  <c:v>0.50243662605374173</c:v>
                </c:pt>
                <c:pt idx="390">
                  <c:v>0.50243662605374173</c:v>
                </c:pt>
                <c:pt idx="391">
                  <c:v>0.50243662605374173</c:v>
                </c:pt>
                <c:pt idx="392">
                  <c:v>0.50243662605374173</c:v>
                </c:pt>
                <c:pt idx="393">
                  <c:v>0.50243662605374173</c:v>
                </c:pt>
                <c:pt idx="394">
                  <c:v>0.50243662605374173</c:v>
                </c:pt>
                <c:pt idx="395">
                  <c:v>0.50243662605374173</c:v>
                </c:pt>
                <c:pt idx="396">
                  <c:v>0.50243662605374173</c:v>
                </c:pt>
                <c:pt idx="397">
                  <c:v>0.96394039201234527</c:v>
                </c:pt>
                <c:pt idx="398">
                  <c:v>0.96394039201234527</c:v>
                </c:pt>
                <c:pt idx="399">
                  <c:v>0.96394039201234527</c:v>
                </c:pt>
                <c:pt idx="400">
                  <c:v>0.96394039201234527</c:v>
                </c:pt>
                <c:pt idx="401">
                  <c:v>0.96394039201234527</c:v>
                </c:pt>
                <c:pt idx="402">
                  <c:v>0.96394039201234527</c:v>
                </c:pt>
                <c:pt idx="403">
                  <c:v>0.96394039201234527</c:v>
                </c:pt>
                <c:pt idx="404">
                  <c:v>0.96394039201234527</c:v>
                </c:pt>
                <c:pt idx="405">
                  <c:v>0.96394039201234527</c:v>
                </c:pt>
                <c:pt idx="406">
                  <c:v>0.96394039201234527</c:v>
                </c:pt>
                <c:pt idx="407">
                  <c:v>0.96394039201234527</c:v>
                </c:pt>
                <c:pt idx="408">
                  <c:v>0.96394039201234527</c:v>
                </c:pt>
                <c:pt idx="409">
                  <c:v>0.96394039201234527</c:v>
                </c:pt>
                <c:pt idx="410">
                  <c:v>0.74071370735886033</c:v>
                </c:pt>
                <c:pt idx="411">
                  <c:v>0.74071370735886033</c:v>
                </c:pt>
                <c:pt idx="412">
                  <c:v>0.74071370735886033</c:v>
                </c:pt>
                <c:pt idx="413">
                  <c:v>0.74071370735886033</c:v>
                </c:pt>
                <c:pt idx="414">
                  <c:v>0.74071370735886033</c:v>
                </c:pt>
                <c:pt idx="415">
                  <c:v>0.74071370735886033</c:v>
                </c:pt>
                <c:pt idx="416">
                  <c:v>0.74071370735886033</c:v>
                </c:pt>
                <c:pt idx="417">
                  <c:v>0.74071370735886033</c:v>
                </c:pt>
                <c:pt idx="418">
                  <c:v>0.74071370735886033</c:v>
                </c:pt>
                <c:pt idx="419">
                  <c:v>0.74071370735886033</c:v>
                </c:pt>
                <c:pt idx="420">
                  <c:v>0.74071370735886033</c:v>
                </c:pt>
                <c:pt idx="421">
                  <c:v>0.74071370735886033</c:v>
                </c:pt>
                <c:pt idx="422">
                  <c:v>0.74071370735886033</c:v>
                </c:pt>
                <c:pt idx="423">
                  <c:v>0.51453737237544928</c:v>
                </c:pt>
                <c:pt idx="424">
                  <c:v>0.51453737237544928</c:v>
                </c:pt>
                <c:pt idx="425">
                  <c:v>0.51453737237544928</c:v>
                </c:pt>
                <c:pt idx="426">
                  <c:v>0.51453737237544928</c:v>
                </c:pt>
                <c:pt idx="427">
                  <c:v>0.51453737237544928</c:v>
                </c:pt>
                <c:pt idx="428">
                  <c:v>0.51453737237544928</c:v>
                </c:pt>
                <c:pt idx="429">
                  <c:v>0.51453737237544928</c:v>
                </c:pt>
                <c:pt idx="430">
                  <c:v>0.51453737237544928</c:v>
                </c:pt>
                <c:pt idx="431">
                  <c:v>0.51453737237544928</c:v>
                </c:pt>
                <c:pt idx="432">
                  <c:v>0.51453737237544928</c:v>
                </c:pt>
                <c:pt idx="433">
                  <c:v>0.51453737237544928</c:v>
                </c:pt>
                <c:pt idx="434">
                  <c:v>0.51453737237544928</c:v>
                </c:pt>
                <c:pt idx="435">
                  <c:v>0.51453737237544928</c:v>
                </c:pt>
                <c:pt idx="436">
                  <c:v>0.51453737237544928</c:v>
                </c:pt>
                <c:pt idx="437">
                  <c:v>0.42157529587811188</c:v>
                </c:pt>
                <c:pt idx="438">
                  <c:v>0.42157529587811188</c:v>
                </c:pt>
                <c:pt idx="439">
                  <c:v>0.42157529587811188</c:v>
                </c:pt>
                <c:pt idx="440">
                  <c:v>0.42157529587811188</c:v>
                </c:pt>
                <c:pt idx="441">
                  <c:v>0.42157529587811188</c:v>
                </c:pt>
                <c:pt idx="442">
                  <c:v>0.42157529587811188</c:v>
                </c:pt>
                <c:pt idx="443">
                  <c:v>0.42157529587811188</c:v>
                </c:pt>
                <c:pt idx="444">
                  <c:v>0.42157529587811188</c:v>
                </c:pt>
                <c:pt idx="445">
                  <c:v>0.42157529587811188</c:v>
                </c:pt>
                <c:pt idx="446">
                  <c:v>0.42157529587811188</c:v>
                </c:pt>
                <c:pt idx="447">
                  <c:v>0.42157529587811188</c:v>
                </c:pt>
                <c:pt idx="448">
                  <c:v>0.42157529587811188</c:v>
                </c:pt>
                <c:pt idx="449">
                  <c:v>0.42157529587811188</c:v>
                </c:pt>
                <c:pt idx="450">
                  <c:v>0.29442049651075686</c:v>
                </c:pt>
                <c:pt idx="451">
                  <c:v>0.29442049651075686</c:v>
                </c:pt>
                <c:pt idx="452">
                  <c:v>0.29442049651075686</c:v>
                </c:pt>
                <c:pt idx="453">
                  <c:v>0.29442049651075686</c:v>
                </c:pt>
                <c:pt idx="454">
                  <c:v>0.29442049651075686</c:v>
                </c:pt>
                <c:pt idx="455">
                  <c:v>0.29442049651075686</c:v>
                </c:pt>
                <c:pt idx="456">
                  <c:v>0.29442049651075686</c:v>
                </c:pt>
                <c:pt idx="457">
                  <c:v>0.29442049651075686</c:v>
                </c:pt>
                <c:pt idx="458">
                  <c:v>0.29442049651075686</c:v>
                </c:pt>
                <c:pt idx="459">
                  <c:v>0.29442049651075686</c:v>
                </c:pt>
                <c:pt idx="460">
                  <c:v>0.29442049651075686</c:v>
                </c:pt>
                <c:pt idx="461">
                  <c:v>0.29442049651075686</c:v>
                </c:pt>
                <c:pt idx="462">
                  <c:v>0.29442049651075686</c:v>
                </c:pt>
                <c:pt idx="463">
                  <c:v>0.3504415469368547</c:v>
                </c:pt>
                <c:pt idx="464">
                  <c:v>0.3504415469368547</c:v>
                </c:pt>
                <c:pt idx="465">
                  <c:v>0.3504415469368547</c:v>
                </c:pt>
                <c:pt idx="466">
                  <c:v>0.3504415469368547</c:v>
                </c:pt>
                <c:pt idx="467">
                  <c:v>0.3504415469368547</c:v>
                </c:pt>
                <c:pt idx="468">
                  <c:v>0.3504415469368547</c:v>
                </c:pt>
                <c:pt idx="469">
                  <c:v>0.3504415469368547</c:v>
                </c:pt>
                <c:pt idx="470">
                  <c:v>0.3504415469368547</c:v>
                </c:pt>
                <c:pt idx="471">
                  <c:v>0.3504415469368547</c:v>
                </c:pt>
                <c:pt idx="472">
                  <c:v>0.3504415469368547</c:v>
                </c:pt>
                <c:pt idx="473">
                  <c:v>0.3504415469368547</c:v>
                </c:pt>
                <c:pt idx="474">
                  <c:v>0.3504415469368547</c:v>
                </c:pt>
                <c:pt idx="475">
                  <c:v>0.3504415469368547</c:v>
                </c:pt>
                <c:pt idx="476">
                  <c:v>0.39873498246060451</c:v>
                </c:pt>
                <c:pt idx="477">
                  <c:v>0.39873498246060451</c:v>
                </c:pt>
                <c:pt idx="478">
                  <c:v>0.39873498246060451</c:v>
                </c:pt>
                <c:pt idx="479">
                  <c:v>0.39873498246060451</c:v>
                </c:pt>
                <c:pt idx="480">
                  <c:v>0.39873498246060451</c:v>
                </c:pt>
                <c:pt idx="481">
                  <c:v>0.39873498246060451</c:v>
                </c:pt>
                <c:pt idx="482">
                  <c:v>0.39873498246060451</c:v>
                </c:pt>
                <c:pt idx="483">
                  <c:v>0.39873498246060451</c:v>
                </c:pt>
                <c:pt idx="484">
                  <c:v>0.39873498246060451</c:v>
                </c:pt>
                <c:pt idx="485">
                  <c:v>0.39873498246060451</c:v>
                </c:pt>
                <c:pt idx="486">
                  <c:v>0.39873498246060451</c:v>
                </c:pt>
                <c:pt idx="487">
                  <c:v>0.39873498246060451</c:v>
                </c:pt>
                <c:pt idx="488">
                  <c:v>0.39873498246060451</c:v>
                </c:pt>
                <c:pt idx="489">
                  <c:v>0.14602940667362352</c:v>
                </c:pt>
                <c:pt idx="490">
                  <c:v>0.14602940667362352</c:v>
                </c:pt>
                <c:pt idx="491">
                  <c:v>0.14602940667362352</c:v>
                </c:pt>
                <c:pt idx="492">
                  <c:v>0.14602940667362352</c:v>
                </c:pt>
                <c:pt idx="493">
                  <c:v>0.14602940667362352</c:v>
                </c:pt>
                <c:pt idx="494">
                  <c:v>0.14602940667362352</c:v>
                </c:pt>
                <c:pt idx="495">
                  <c:v>0.14602940667362352</c:v>
                </c:pt>
                <c:pt idx="496">
                  <c:v>0.14602940667362352</c:v>
                </c:pt>
                <c:pt idx="497">
                  <c:v>0.14602940667362352</c:v>
                </c:pt>
                <c:pt idx="498">
                  <c:v>0.14602940667362352</c:v>
                </c:pt>
                <c:pt idx="499">
                  <c:v>0.14602940667362352</c:v>
                </c:pt>
                <c:pt idx="500">
                  <c:v>0.14602940667362352</c:v>
                </c:pt>
                <c:pt idx="501">
                  <c:v>0.14602940667362352</c:v>
                </c:pt>
                <c:pt idx="502">
                  <c:v>-1.1529769796311919</c:v>
                </c:pt>
                <c:pt idx="503">
                  <c:v>-1.1529769796311919</c:v>
                </c:pt>
                <c:pt idx="504">
                  <c:v>-1.1529769796311919</c:v>
                </c:pt>
                <c:pt idx="505">
                  <c:v>-1.1529769796311919</c:v>
                </c:pt>
              </c:numCache>
            </c:numRef>
          </c:val>
          <c:smooth val="0"/>
          <c:extLst>
            <c:ext xmlns:c16="http://schemas.microsoft.com/office/drawing/2014/chart" uri="{C3380CC4-5D6E-409C-BE32-E72D297353CC}">
              <c16:uniqueId val="{00000000-CB98-4C96-8BB8-06270DA6A322}"/>
            </c:ext>
          </c:extLst>
        </c:ser>
        <c:dLbls>
          <c:showLegendKey val="0"/>
          <c:showVal val="0"/>
          <c:showCatName val="0"/>
          <c:showSerName val="0"/>
          <c:showPercent val="0"/>
          <c:showBubbleSize val="0"/>
        </c:dLbls>
        <c:smooth val="0"/>
        <c:axId val="448706048"/>
        <c:axId val="448707584"/>
      </c:lineChart>
      <c:dateAx>
        <c:axId val="448706048"/>
        <c:scaling>
          <c:orientation val="minMax"/>
        </c:scaling>
        <c:delete val="0"/>
        <c:axPos val="b"/>
        <c:numFmt formatCode="mmm\-yy" sourceLinked="0"/>
        <c:majorTickMark val="out"/>
        <c:minorTickMark val="none"/>
        <c:tickLblPos val="low"/>
        <c:crossAx val="448707584"/>
        <c:crosses val="autoZero"/>
        <c:auto val="1"/>
        <c:lblOffset val="100"/>
        <c:baseTimeUnit val="days"/>
      </c:dateAx>
      <c:valAx>
        <c:axId val="448707584"/>
        <c:scaling>
          <c:orientation val="minMax"/>
        </c:scaling>
        <c:delete val="0"/>
        <c:axPos val="l"/>
        <c:majorGridlines/>
        <c:numFmt formatCode="General" sourceLinked="1"/>
        <c:majorTickMark val="out"/>
        <c:minorTickMark val="none"/>
        <c:tickLblPos val="nextTo"/>
        <c:crossAx val="448706048"/>
        <c:crosses val="autoZero"/>
        <c:crossBetween val="between"/>
      </c:valAx>
    </c:plotArea>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a:t>BMA/BBAR</a:t>
            </a:r>
          </a:p>
        </c:rich>
      </c:tx>
      <c:overlay val="0"/>
    </c:title>
    <c:autoTitleDeleted val="0"/>
    <c:plotArea>
      <c:layout/>
      <c:lineChart>
        <c:grouping val="standard"/>
        <c:varyColors val="0"/>
        <c:ser>
          <c:idx val="0"/>
          <c:order val="0"/>
          <c:spPr>
            <a:ln w="12700"/>
          </c:spPr>
          <c:marker>
            <c:symbol val="none"/>
          </c:marker>
          <c:cat>
            <c:numRef>
              <c:f>ROE!$A$78:$A$10735</c:f>
              <c:numCache>
                <c:formatCode>m/d/yyyy</c:formatCode>
                <c:ptCount val="10658"/>
                <c:pt idx="0">
                  <c:v>37708</c:v>
                </c:pt>
                <c:pt idx="1">
                  <c:v>37715</c:v>
                </c:pt>
                <c:pt idx="2">
                  <c:v>37722</c:v>
                </c:pt>
                <c:pt idx="3">
                  <c:v>37729</c:v>
                </c:pt>
                <c:pt idx="4">
                  <c:v>37736</c:v>
                </c:pt>
                <c:pt idx="5">
                  <c:v>37743</c:v>
                </c:pt>
                <c:pt idx="6">
                  <c:v>37750</c:v>
                </c:pt>
                <c:pt idx="7">
                  <c:v>37757</c:v>
                </c:pt>
                <c:pt idx="8">
                  <c:v>37764</c:v>
                </c:pt>
                <c:pt idx="9">
                  <c:v>37771</c:v>
                </c:pt>
                <c:pt idx="10">
                  <c:v>37778</c:v>
                </c:pt>
                <c:pt idx="11">
                  <c:v>37785</c:v>
                </c:pt>
                <c:pt idx="12">
                  <c:v>37792</c:v>
                </c:pt>
                <c:pt idx="13">
                  <c:v>37799</c:v>
                </c:pt>
                <c:pt idx="14">
                  <c:v>37806</c:v>
                </c:pt>
                <c:pt idx="15">
                  <c:v>37813</c:v>
                </c:pt>
                <c:pt idx="16">
                  <c:v>37820</c:v>
                </c:pt>
                <c:pt idx="17">
                  <c:v>37827</c:v>
                </c:pt>
                <c:pt idx="18">
                  <c:v>37834</c:v>
                </c:pt>
                <c:pt idx="19">
                  <c:v>37841</c:v>
                </c:pt>
                <c:pt idx="20">
                  <c:v>37848</c:v>
                </c:pt>
                <c:pt idx="21">
                  <c:v>37855</c:v>
                </c:pt>
                <c:pt idx="22">
                  <c:v>37862</c:v>
                </c:pt>
                <c:pt idx="23">
                  <c:v>37869</c:v>
                </c:pt>
                <c:pt idx="24">
                  <c:v>37876</c:v>
                </c:pt>
                <c:pt idx="25">
                  <c:v>37883</c:v>
                </c:pt>
                <c:pt idx="26">
                  <c:v>37890</c:v>
                </c:pt>
                <c:pt idx="27">
                  <c:v>37897</c:v>
                </c:pt>
                <c:pt idx="28">
                  <c:v>37904</c:v>
                </c:pt>
                <c:pt idx="29">
                  <c:v>37911</c:v>
                </c:pt>
                <c:pt idx="30">
                  <c:v>37918</c:v>
                </c:pt>
                <c:pt idx="31">
                  <c:v>37925</c:v>
                </c:pt>
                <c:pt idx="32">
                  <c:v>37932</c:v>
                </c:pt>
                <c:pt idx="33">
                  <c:v>37939</c:v>
                </c:pt>
                <c:pt idx="34">
                  <c:v>37946</c:v>
                </c:pt>
                <c:pt idx="35">
                  <c:v>37953</c:v>
                </c:pt>
                <c:pt idx="36">
                  <c:v>37960</c:v>
                </c:pt>
                <c:pt idx="37">
                  <c:v>37967</c:v>
                </c:pt>
                <c:pt idx="38">
                  <c:v>37974</c:v>
                </c:pt>
                <c:pt idx="39">
                  <c:v>37981</c:v>
                </c:pt>
                <c:pt idx="40">
                  <c:v>37988</c:v>
                </c:pt>
                <c:pt idx="41">
                  <c:v>37995</c:v>
                </c:pt>
                <c:pt idx="42">
                  <c:v>38002</c:v>
                </c:pt>
                <c:pt idx="43">
                  <c:v>38009</c:v>
                </c:pt>
                <c:pt idx="44">
                  <c:v>38016</c:v>
                </c:pt>
                <c:pt idx="45">
                  <c:v>38023</c:v>
                </c:pt>
                <c:pt idx="46">
                  <c:v>38030</c:v>
                </c:pt>
                <c:pt idx="47">
                  <c:v>38037</c:v>
                </c:pt>
                <c:pt idx="48">
                  <c:v>38044</c:v>
                </c:pt>
                <c:pt idx="49">
                  <c:v>38051</c:v>
                </c:pt>
                <c:pt idx="50">
                  <c:v>38058</c:v>
                </c:pt>
                <c:pt idx="51">
                  <c:v>38065</c:v>
                </c:pt>
                <c:pt idx="52">
                  <c:v>38072</c:v>
                </c:pt>
                <c:pt idx="53">
                  <c:v>38079</c:v>
                </c:pt>
                <c:pt idx="54">
                  <c:v>38086</c:v>
                </c:pt>
                <c:pt idx="55">
                  <c:v>38093</c:v>
                </c:pt>
                <c:pt idx="56">
                  <c:v>38100</c:v>
                </c:pt>
                <c:pt idx="57">
                  <c:v>38107</c:v>
                </c:pt>
                <c:pt idx="58">
                  <c:v>38114</c:v>
                </c:pt>
                <c:pt idx="59">
                  <c:v>38121</c:v>
                </c:pt>
                <c:pt idx="60">
                  <c:v>38128</c:v>
                </c:pt>
                <c:pt idx="61">
                  <c:v>38135</c:v>
                </c:pt>
                <c:pt idx="62">
                  <c:v>38142</c:v>
                </c:pt>
                <c:pt idx="63">
                  <c:v>38149</c:v>
                </c:pt>
                <c:pt idx="64">
                  <c:v>38156</c:v>
                </c:pt>
                <c:pt idx="65">
                  <c:v>38163</c:v>
                </c:pt>
                <c:pt idx="66">
                  <c:v>38170</c:v>
                </c:pt>
                <c:pt idx="67">
                  <c:v>38177</c:v>
                </c:pt>
                <c:pt idx="68">
                  <c:v>38184</c:v>
                </c:pt>
                <c:pt idx="69">
                  <c:v>38191</c:v>
                </c:pt>
                <c:pt idx="70">
                  <c:v>38198</c:v>
                </c:pt>
                <c:pt idx="71">
                  <c:v>38205</c:v>
                </c:pt>
                <c:pt idx="72">
                  <c:v>38212</c:v>
                </c:pt>
                <c:pt idx="73">
                  <c:v>38219</c:v>
                </c:pt>
                <c:pt idx="74">
                  <c:v>38226</c:v>
                </c:pt>
                <c:pt idx="75">
                  <c:v>38233</c:v>
                </c:pt>
                <c:pt idx="76">
                  <c:v>38240</c:v>
                </c:pt>
                <c:pt idx="77">
                  <c:v>38247</c:v>
                </c:pt>
                <c:pt idx="78">
                  <c:v>38254</c:v>
                </c:pt>
                <c:pt idx="79">
                  <c:v>38261</c:v>
                </c:pt>
                <c:pt idx="80">
                  <c:v>38268</c:v>
                </c:pt>
                <c:pt idx="81">
                  <c:v>38275</c:v>
                </c:pt>
                <c:pt idx="82">
                  <c:v>38282</c:v>
                </c:pt>
                <c:pt idx="83">
                  <c:v>38289</c:v>
                </c:pt>
                <c:pt idx="84">
                  <c:v>38296</c:v>
                </c:pt>
                <c:pt idx="85">
                  <c:v>38303</c:v>
                </c:pt>
                <c:pt idx="86">
                  <c:v>38310</c:v>
                </c:pt>
                <c:pt idx="87">
                  <c:v>38317</c:v>
                </c:pt>
                <c:pt idx="88">
                  <c:v>38324</c:v>
                </c:pt>
                <c:pt idx="89">
                  <c:v>38331</c:v>
                </c:pt>
                <c:pt idx="90">
                  <c:v>38338</c:v>
                </c:pt>
                <c:pt idx="91">
                  <c:v>38345</c:v>
                </c:pt>
                <c:pt idx="92">
                  <c:v>38352</c:v>
                </c:pt>
                <c:pt idx="93">
                  <c:v>38359</c:v>
                </c:pt>
                <c:pt idx="94">
                  <c:v>38366</c:v>
                </c:pt>
                <c:pt idx="95">
                  <c:v>38373</c:v>
                </c:pt>
                <c:pt idx="96">
                  <c:v>38380</c:v>
                </c:pt>
                <c:pt idx="97">
                  <c:v>38387</c:v>
                </c:pt>
                <c:pt idx="98">
                  <c:v>38394</c:v>
                </c:pt>
                <c:pt idx="99">
                  <c:v>38401</c:v>
                </c:pt>
                <c:pt idx="100">
                  <c:v>38408</c:v>
                </c:pt>
                <c:pt idx="101">
                  <c:v>38415</c:v>
                </c:pt>
                <c:pt idx="102">
                  <c:v>38422</c:v>
                </c:pt>
                <c:pt idx="103">
                  <c:v>38429</c:v>
                </c:pt>
                <c:pt idx="104">
                  <c:v>38436</c:v>
                </c:pt>
                <c:pt idx="105">
                  <c:v>38443</c:v>
                </c:pt>
                <c:pt idx="106">
                  <c:v>38450</c:v>
                </c:pt>
                <c:pt idx="107">
                  <c:v>38457</c:v>
                </c:pt>
                <c:pt idx="108">
                  <c:v>38464</c:v>
                </c:pt>
                <c:pt idx="109">
                  <c:v>38471</c:v>
                </c:pt>
                <c:pt idx="110">
                  <c:v>38478</c:v>
                </c:pt>
                <c:pt idx="111">
                  <c:v>38485</c:v>
                </c:pt>
                <c:pt idx="112">
                  <c:v>38492</c:v>
                </c:pt>
                <c:pt idx="113">
                  <c:v>38499</c:v>
                </c:pt>
                <c:pt idx="114">
                  <c:v>38506</c:v>
                </c:pt>
                <c:pt idx="115">
                  <c:v>38513</c:v>
                </c:pt>
                <c:pt idx="116">
                  <c:v>38520</c:v>
                </c:pt>
                <c:pt idx="117">
                  <c:v>38527</c:v>
                </c:pt>
                <c:pt idx="118">
                  <c:v>38534</c:v>
                </c:pt>
                <c:pt idx="119">
                  <c:v>38541</c:v>
                </c:pt>
                <c:pt idx="120">
                  <c:v>38548</c:v>
                </c:pt>
                <c:pt idx="121">
                  <c:v>38555</c:v>
                </c:pt>
                <c:pt idx="122">
                  <c:v>38562</c:v>
                </c:pt>
                <c:pt idx="123">
                  <c:v>38569</c:v>
                </c:pt>
                <c:pt idx="124">
                  <c:v>38576</c:v>
                </c:pt>
                <c:pt idx="125">
                  <c:v>38583</c:v>
                </c:pt>
                <c:pt idx="126">
                  <c:v>38590</c:v>
                </c:pt>
                <c:pt idx="127">
                  <c:v>38597</c:v>
                </c:pt>
                <c:pt idx="128">
                  <c:v>38604</c:v>
                </c:pt>
                <c:pt idx="129">
                  <c:v>38611</c:v>
                </c:pt>
                <c:pt idx="130">
                  <c:v>38618</c:v>
                </c:pt>
                <c:pt idx="131">
                  <c:v>38625</c:v>
                </c:pt>
                <c:pt idx="132">
                  <c:v>38632</c:v>
                </c:pt>
                <c:pt idx="133">
                  <c:v>38639</c:v>
                </c:pt>
                <c:pt idx="134">
                  <c:v>38646</c:v>
                </c:pt>
                <c:pt idx="135">
                  <c:v>38653</c:v>
                </c:pt>
                <c:pt idx="136">
                  <c:v>38660</c:v>
                </c:pt>
                <c:pt idx="137">
                  <c:v>38667</c:v>
                </c:pt>
                <c:pt idx="138">
                  <c:v>38674</c:v>
                </c:pt>
                <c:pt idx="139">
                  <c:v>38681</c:v>
                </c:pt>
                <c:pt idx="140">
                  <c:v>38688</c:v>
                </c:pt>
                <c:pt idx="141">
                  <c:v>38695</c:v>
                </c:pt>
                <c:pt idx="142">
                  <c:v>38702</c:v>
                </c:pt>
                <c:pt idx="143">
                  <c:v>38709</c:v>
                </c:pt>
                <c:pt idx="144">
                  <c:v>38716</c:v>
                </c:pt>
                <c:pt idx="145">
                  <c:v>38723</c:v>
                </c:pt>
                <c:pt idx="146">
                  <c:v>38730</c:v>
                </c:pt>
                <c:pt idx="147">
                  <c:v>38737</c:v>
                </c:pt>
                <c:pt idx="148">
                  <c:v>38744</c:v>
                </c:pt>
                <c:pt idx="149">
                  <c:v>38751</c:v>
                </c:pt>
                <c:pt idx="150">
                  <c:v>38758</c:v>
                </c:pt>
                <c:pt idx="151">
                  <c:v>38765</c:v>
                </c:pt>
                <c:pt idx="152">
                  <c:v>38772</c:v>
                </c:pt>
                <c:pt idx="153">
                  <c:v>38779</c:v>
                </c:pt>
                <c:pt idx="154">
                  <c:v>38786</c:v>
                </c:pt>
                <c:pt idx="155">
                  <c:v>38793</c:v>
                </c:pt>
                <c:pt idx="156">
                  <c:v>38800</c:v>
                </c:pt>
                <c:pt idx="157">
                  <c:v>38807</c:v>
                </c:pt>
                <c:pt idx="158">
                  <c:v>38814</c:v>
                </c:pt>
                <c:pt idx="159">
                  <c:v>38821</c:v>
                </c:pt>
                <c:pt idx="160">
                  <c:v>38828</c:v>
                </c:pt>
                <c:pt idx="161">
                  <c:v>38835</c:v>
                </c:pt>
                <c:pt idx="162">
                  <c:v>38842</c:v>
                </c:pt>
                <c:pt idx="163">
                  <c:v>38849</c:v>
                </c:pt>
                <c:pt idx="164">
                  <c:v>38856</c:v>
                </c:pt>
                <c:pt idx="165">
                  <c:v>38863</c:v>
                </c:pt>
                <c:pt idx="166">
                  <c:v>38870</c:v>
                </c:pt>
                <c:pt idx="167">
                  <c:v>38877</c:v>
                </c:pt>
                <c:pt idx="168">
                  <c:v>38884</c:v>
                </c:pt>
                <c:pt idx="169">
                  <c:v>38891</c:v>
                </c:pt>
                <c:pt idx="170">
                  <c:v>38898</c:v>
                </c:pt>
                <c:pt idx="171">
                  <c:v>38905</c:v>
                </c:pt>
                <c:pt idx="172">
                  <c:v>38912</c:v>
                </c:pt>
                <c:pt idx="173">
                  <c:v>38919</c:v>
                </c:pt>
                <c:pt idx="174">
                  <c:v>38926</c:v>
                </c:pt>
                <c:pt idx="175">
                  <c:v>38933</c:v>
                </c:pt>
                <c:pt idx="176">
                  <c:v>38940</c:v>
                </c:pt>
                <c:pt idx="177">
                  <c:v>38947</c:v>
                </c:pt>
                <c:pt idx="178">
                  <c:v>38954</c:v>
                </c:pt>
                <c:pt idx="179">
                  <c:v>38961</c:v>
                </c:pt>
                <c:pt idx="180">
                  <c:v>38968</c:v>
                </c:pt>
                <c:pt idx="181">
                  <c:v>38975</c:v>
                </c:pt>
                <c:pt idx="182">
                  <c:v>38982</c:v>
                </c:pt>
                <c:pt idx="183">
                  <c:v>38989</c:v>
                </c:pt>
                <c:pt idx="184">
                  <c:v>38996</c:v>
                </c:pt>
                <c:pt idx="185">
                  <c:v>39003</c:v>
                </c:pt>
                <c:pt idx="186">
                  <c:v>39010</c:v>
                </c:pt>
                <c:pt idx="187">
                  <c:v>39017</c:v>
                </c:pt>
                <c:pt idx="188">
                  <c:v>39024</c:v>
                </c:pt>
                <c:pt idx="189">
                  <c:v>39031</c:v>
                </c:pt>
                <c:pt idx="190">
                  <c:v>39038</c:v>
                </c:pt>
                <c:pt idx="191">
                  <c:v>39045</c:v>
                </c:pt>
                <c:pt idx="192">
                  <c:v>39052</c:v>
                </c:pt>
                <c:pt idx="193">
                  <c:v>39059</c:v>
                </c:pt>
                <c:pt idx="194">
                  <c:v>39066</c:v>
                </c:pt>
                <c:pt idx="195">
                  <c:v>39073</c:v>
                </c:pt>
                <c:pt idx="196">
                  <c:v>39080</c:v>
                </c:pt>
                <c:pt idx="197">
                  <c:v>39087</c:v>
                </c:pt>
                <c:pt idx="198">
                  <c:v>39094</c:v>
                </c:pt>
                <c:pt idx="199">
                  <c:v>39101</c:v>
                </c:pt>
                <c:pt idx="200">
                  <c:v>39108</c:v>
                </c:pt>
                <c:pt idx="201">
                  <c:v>39115</c:v>
                </c:pt>
                <c:pt idx="202">
                  <c:v>39122</c:v>
                </c:pt>
                <c:pt idx="203">
                  <c:v>39129</c:v>
                </c:pt>
                <c:pt idx="204">
                  <c:v>39136</c:v>
                </c:pt>
                <c:pt idx="205">
                  <c:v>39143</c:v>
                </c:pt>
                <c:pt idx="206">
                  <c:v>39150</c:v>
                </c:pt>
                <c:pt idx="207">
                  <c:v>39157</c:v>
                </c:pt>
                <c:pt idx="208">
                  <c:v>39164</c:v>
                </c:pt>
                <c:pt idx="209">
                  <c:v>39171</c:v>
                </c:pt>
                <c:pt idx="210">
                  <c:v>39178</c:v>
                </c:pt>
                <c:pt idx="211">
                  <c:v>39185</c:v>
                </c:pt>
                <c:pt idx="212">
                  <c:v>39192</c:v>
                </c:pt>
                <c:pt idx="213">
                  <c:v>39199</c:v>
                </c:pt>
                <c:pt idx="214">
                  <c:v>39206</c:v>
                </c:pt>
                <c:pt idx="215">
                  <c:v>39213</c:v>
                </c:pt>
                <c:pt idx="216">
                  <c:v>39220</c:v>
                </c:pt>
                <c:pt idx="217">
                  <c:v>39227</c:v>
                </c:pt>
                <c:pt idx="218">
                  <c:v>39234</c:v>
                </c:pt>
                <c:pt idx="219">
                  <c:v>39241</c:v>
                </c:pt>
                <c:pt idx="220">
                  <c:v>39248</c:v>
                </c:pt>
                <c:pt idx="221">
                  <c:v>39255</c:v>
                </c:pt>
                <c:pt idx="222">
                  <c:v>39262</c:v>
                </c:pt>
                <c:pt idx="223">
                  <c:v>39269</c:v>
                </c:pt>
                <c:pt idx="224">
                  <c:v>39276</c:v>
                </c:pt>
                <c:pt idx="225">
                  <c:v>39283</c:v>
                </c:pt>
                <c:pt idx="226">
                  <c:v>39290</c:v>
                </c:pt>
                <c:pt idx="227">
                  <c:v>39297</c:v>
                </c:pt>
                <c:pt idx="228">
                  <c:v>39304</c:v>
                </c:pt>
                <c:pt idx="229">
                  <c:v>39311</c:v>
                </c:pt>
                <c:pt idx="230">
                  <c:v>39318</c:v>
                </c:pt>
                <c:pt idx="231">
                  <c:v>39325</c:v>
                </c:pt>
                <c:pt idx="232">
                  <c:v>39332</c:v>
                </c:pt>
                <c:pt idx="233">
                  <c:v>39339</c:v>
                </c:pt>
                <c:pt idx="234">
                  <c:v>39346</c:v>
                </c:pt>
                <c:pt idx="235">
                  <c:v>39353</c:v>
                </c:pt>
                <c:pt idx="236">
                  <c:v>39360</c:v>
                </c:pt>
                <c:pt idx="237">
                  <c:v>39367</c:v>
                </c:pt>
                <c:pt idx="238">
                  <c:v>39374</c:v>
                </c:pt>
                <c:pt idx="239">
                  <c:v>39381</c:v>
                </c:pt>
                <c:pt idx="240">
                  <c:v>39388</c:v>
                </c:pt>
                <c:pt idx="241">
                  <c:v>39395</c:v>
                </c:pt>
                <c:pt idx="242">
                  <c:v>39402</c:v>
                </c:pt>
                <c:pt idx="243">
                  <c:v>39409</c:v>
                </c:pt>
                <c:pt idx="244">
                  <c:v>39416</c:v>
                </c:pt>
                <c:pt idx="245">
                  <c:v>39423</c:v>
                </c:pt>
                <c:pt idx="246">
                  <c:v>39430</c:v>
                </c:pt>
                <c:pt idx="247">
                  <c:v>39437</c:v>
                </c:pt>
                <c:pt idx="248">
                  <c:v>39444</c:v>
                </c:pt>
                <c:pt idx="249">
                  <c:v>39451</c:v>
                </c:pt>
                <c:pt idx="250">
                  <c:v>39458</c:v>
                </c:pt>
                <c:pt idx="251">
                  <c:v>39465</c:v>
                </c:pt>
                <c:pt idx="252">
                  <c:v>39472</c:v>
                </c:pt>
                <c:pt idx="253">
                  <c:v>39479</c:v>
                </c:pt>
                <c:pt idx="254">
                  <c:v>39486</c:v>
                </c:pt>
                <c:pt idx="255">
                  <c:v>39493</c:v>
                </c:pt>
                <c:pt idx="256">
                  <c:v>39500</c:v>
                </c:pt>
                <c:pt idx="257">
                  <c:v>39507</c:v>
                </c:pt>
                <c:pt idx="258">
                  <c:v>39514</c:v>
                </c:pt>
                <c:pt idx="259">
                  <c:v>39521</c:v>
                </c:pt>
                <c:pt idx="260">
                  <c:v>39528</c:v>
                </c:pt>
                <c:pt idx="261">
                  <c:v>39535</c:v>
                </c:pt>
                <c:pt idx="262">
                  <c:v>39542</c:v>
                </c:pt>
                <c:pt idx="263">
                  <c:v>39549</c:v>
                </c:pt>
                <c:pt idx="264">
                  <c:v>39556</c:v>
                </c:pt>
                <c:pt idx="265">
                  <c:v>39563</c:v>
                </c:pt>
                <c:pt idx="266">
                  <c:v>39570</c:v>
                </c:pt>
                <c:pt idx="267">
                  <c:v>39577</c:v>
                </c:pt>
                <c:pt idx="268">
                  <c:v>39584</c:v>
                </c:pt>
                <c:pt idx="269">
                  <c:v>39591</c:v>
                </c:pt>
                <c:pt idx="270">
                  <c:v>39598</c:v>
                </c:pt>
                <c:pt idx="271">
                  <c:v>39605</c:v>
                </c:pt>
                <c:pt idx="272">
                  <c:v>39612</c:v>
                </c:pt>
                <c:pt idx="273">
                  <c:v>39619</c:v>
                </c:pt>
                <c:pt idx="274">
                  <c:v>39626</c:v>
                </c:pt>
                <c:pt idx="275">
                  <c:v>39633</c:v>
                </c:pt>
                <c:pt idx="276">
                  <c:v>39640</c:v>
                </c:pt>
                <c:pt idx="277">
                  <c:v>39647</c:v>
                </c:pt>
                <c:pt idx="278">
                  <c:v>39654</c:v>
                </c:pt>
                <c:pt idx="279">
                  <c:v>39661</c:v>
                </c:pt>
                <c:pt idx="280">
                  <c:v>39668</c:v>
                </c:pt>
                <c:pt idx="281">
                  <c:v>39675</c:v>
                </c:pt>
                <c:pt idx="282">
                  <c:v>39682</c:v>
                </c:pt>
                <c:pt idx="283">
                  <c:v>39689</c:v>
                </c:pt>
                <c:pt idx="284">
                  <c:v>39696</c:v>
                </c:pt>
                <c:pt idx="285">
                  <c:v>39703</c:v>
                </c:pt>
                <c:pt idx="286">
                  <c:v>39710</c:v>
                </c:pt>
                <c:pt idx="287">
                  <c:v>39717</c:v>
                </c:pt>
                <c:pt idx="288">
                  <c:v>39724</c:v>
                </c:pt>
                <c:pt idx="289">
                  <c:v>39731</c:v>
                </c:pt>
                <c:pt idx="290">
                  <c:v>39738</c:v>
                </c:pt>
                <c:pt idx="291">
                  <c:v>39745</c:v>
                </c:pt>
                <c:pt idx="292">
                  <c:v>39752</c:v>
                </c:pt>
                <c:pt idx="293">
                  <c:v>39759</c:v>
                </c:pt>
                <c:pt idx="294">
                  <c:v>39766</c:v>
                </c:pt>
                <c:pt idx="295">
                  <c:v>39773</c:v>
                </c:pt>
                <c:pt idx="296">
                  <c:v>39780</c:v>
                </c:pt>
                <c:pt idx="297">
                  <c:v>39787</c:v>
                </c:pt>
                <c:pt idx="298">
                  <c:v>39794</c:v>
                </c:pt>
                <c:pt idx="299">
                  <c:v>39801</c:v>
                </c:pt>
                <c:pt idx="300">
                  <c:v>39808</c:v>
                </c:pt>
                <c:pt idx="301">
                  <c:v>39815</c:v>
                </c:pt>
                <c:pt idx="302">
                  <c:v>39822</c:v>
                </c:pt>
                <c:pt idx="303">
                  <c:v>39829</c:v>
                </c:pt>
                <c:pt idx="304">
                  <c:v>39836</c:v>
                </c:pt>
                <c:pt idx="305">
                  <c:v>39843</c:v>
                </c:pt>
                <c:pt idx="306">
                  <c:v>39850</c:v>
                </c:pt>
                <c:pt idx="307">
                  <c:v>39857</c:v>
                </c:pt>
                <c:pt idx="308">
                  <c:v>39864</c:v>
                </c:pt>
                <c:pt idx="309">
                  <c:v>39871</c:v>
                </c:pt>
                <c:pt idx="310">
                  <c:v>39878</c:v>
                </c:pt>
                <c:pt idx="311">
                  <c:v>39885</c:v>
                </c:pt>
                <c:pt idx="312">
                  <c:v>39892</c:v>
                </c:pt>
                <c:pt idx="313">
                  <c:v>39899</c:v>
                </c:pt>
                <c:pt idx="314">
                  <c:v>39906</c:v>
                </c:pt>
                <c:pt idx="315">
                  <c:v>39913</c:v>
                </c:pt>
                <c:pt idx="316">
                  <c:v>39920</c:v>
                </c:pt>
                <c:pt idx="317">
                  <c:v>39927</c:v>
                </c:pt>
                <c:pt idx="318">
                  <c:v>39934</c:v>
                </c:pt>
                <c:pt idx="319">
                  <c:v>39941</c:v>
                </c:pt>
                <c:pt idx="320">
                  <c:v>39948</c:v>
                </c:pt>
                <c:pt idx="321">
                  <c:v>39955</c:v>
                </c:pt>
                <c:pt idx="322">
                  <c:v>39962</c:v>
                </c:pt>
                <c:pt idx="323">
                  <c:v>39969</c:v>
                </c:pt>
                <c:pt idx="324">
                  <c:v>39976</c:v>
                </c:pt>
                <c:pt idx="325">
                  <c:v>39983</c:v>
                </c:pt>
                <c:pt idx="326">
                  <c:v>39990</c:v>
                </c:pt>
                <c:pt idx="327">
                  <c:v>39997</c:v>
                </c:pt>
                <c:pt idx="328">
                  <c:v>40004</c:v>
                </c:pt>
                <c:pt idx="329">
                  <c:v>40011</c:v>
                </c:pt>
                <c:pt idx="330">
                  <c:v>40018</c:v>
                </c:pt>
                <c:pt idx="331">
                  <c:v>40025</c:v>
                </c:pt>
                <c:pt idx="332">
                  <c:v>40032</c:v>
                </c:pt>
                <c:pt idx="333">
                  <c:v>40039</c:v>
                </c:pt>
                <c:pt idx="334">
                  <c:v>40046</c:v>
                </c:pt>
                <c:pt idx="335">
                  <c:v>40053</c:v>
                </c:pt>
                <c:pt idx="336">
                  <c:v>40060</c:v>
                </c:pt>
                <c:pt idx="337">
                  <c:v>40067</c:v>
                </c:pt>
                <c:pt idx="338">
                  <c:v>40074</c:v>
                </c:pt>
                <c:pt idx="339">
                  <c:v>40081</c:v>
                </c:pt>
                <c:pt idx="340">
                  <c:v>40088</c:v>
                </c:pt>
                <c:pt idx="341">
                  <c:v>40095</c:v>
                </c:pt>
                <c:pt idx="342">
                  <c:v>40102</c:v>
                </c:pt>
                <c:pt idx="343">
                  <c:v>40109</c:v>
                </c:pt>
                <c:pt idx="344">
                  <c:v>40116</c:v>
                </c:pt>
                <c:pt idx="345">
                  <c:v>40123</c:v>
                </c:pt>
                <c:pt idx="346">
                  <c:v>40130</c:v>
                </c:pt>
                <c:pt idx="347">
                  <c:v>40137</c:v>
                </c:pt>
                <c:pt idx="348">
                  <c:v>40144</c:v>
                </c:pt>
                <c:pt idx="349">
                  <c:v>40151</c:v>
                </c:pt>
                <c:pt idx="350">
                  <c:v>40158</c:v>
                </c:pt>
                <c:pt idx="351">
                  <c:v>40165</c:v>
                </c:pt>
                <c:pt idx="352">
                  <c:v>40172</c:v>
                </c:pt>
                <c:pt idx="353">
                  <c:v>40179</c:v>
                </c:pt>
                <c:pt idx="354">
                  <c:v>40186</c:v>
                </c:pt>
                <c:pt idx="355">
                  <c:v>40193</c:v>
                </c:pt>
                <c:pt idx="356">
                  <c:v>40200</c:v>
                </c:pt>
                <c:pt idx="357">
                  <c:v>40207</c:v>
                </c:pt>
                <c:pt idx="358">
                  <c:v>40214</c:v>
                </c:pt>
                <c:pt idx="359">
                  <c:v>40221</c:v>
                </c:pt>
                <c:pt idx="360">
                  <c:v>40228</c:v>
                </c:pt>
                <c:pt idx="361">
                  <c:v>40235</c:v>
                </c:pt>
                <c:pt idx="362">
                  <c:v>40242</c:v>
                </c:pt>
                <c:pt idx="363">
                  <c:v>40249</c:v>
                </c:pt>
                <c:pt idx="364">
                  <c:v>40256</c:v>
                </c:pt>
                <c:pt idx="365">
                  <c:v>40263</c:v>
                </c:pt>
                <c:pt idx="366">
                  <c:v>40270</c:v>
                </c:pt>
                <c:pt idx="367">
                  <c:v>40277</c:v>
                </c:pt>
                <c:pt idx="368">
                  <c:v>40284</c:v>
                </c:pt>
                <c:pt idx="369">
                  <c:v>40291</c:v>
                </c:pt>
                <c:pt idx="370">
                  <c:v>40298</c:v>
                </c:pt>
                <c:pt idx="371">
                  <c:v>40305</c:v>
                </c:pt>
                <c:pt idx="372">
                  <c:v>40312</c:v>
                </c:pt>
                <c:pt idx="373">
                  <c:v>40319</c:v>
                </c:pt>
                <c:pt idx="374">
                  <c:v>40326</c:v>
                </c:pt>
                <c:pt idx="375">
                  <c:v>40333</c:v>
                </c:pt>
                <c:pt idx="376">
                  <c:v>40340</c:v>
                </c:pt>
                <c:pt idx="377">
                  <c:v>40347</c:v>
                </c:pt>
                <c:pt idx="378">
                  <c:v>40354</c:v>
                </c:pt>
                <c:pt idx="379">
                  <c:v>40361</c:v>
                </c:pt>
                <c:pt idx="380">
                  <c:v>40368</c:v>
                </c:pt>
                <c:pt idx="381">
                  <c:v>40375</c:v>
                </c:pt>
                <c:pt idx="382">
                  <c:v>40382</c:v>
                </c:pt>
                <c:pt idx="383">
                  <c:v>40389</c:v>
                </c:pt>
                <c:pt idx="384">
                  <c:v>40396</c:v>
                </c:pt>
                <c:pt idx="385">
                  <c:v>40403</c:v>
                </c:pt>
                <c:pt idx="386">
                  <c:v>40410</c:v>
                </c:pt>
                <c:pt idx="387">
                  <c:v>40417</c:v>
                </c:pt>
                <c:pt idx="388">
                  <c:v>40424</c:v>
                </c:pt>
                <c:pt idx="389">
                  <c:v>40431</c:v>
                </c:pt>
                <c:pt idx="390">
                  <c:v>40438</c:v>
                </c:pt>
                <c:pt idx="391">
                  <c:v>40445</c:v>
                </c:pt>
                <c:pt idx="392">
                  <c:v>40452</c:v>
                </c:pt>
                <c:pt idx="393">
                  <c:v>40459</c:v>
                </c:pt>
                <c:pt idx="394">
                  <c:v>40466</c:v>
                </c:pt>
                <c:pt idx="395">
                  <c:v>40473</c:v>
                </c:pt>
                <c:pt idx="396">
                  <c:v>40480</c:v>
                </c:pt>
                <c:pt idx="397">
                  <c:v>40487</c:v>
                </c:pt>
                <c:pt idx="398">
                  <c:v>40494</c:v>
                </c:pt>
                <c:pt idx="399">
                  <c:v>40501</c:v>
                </c:pt>
                <c:pt idx="400">
                  <c:v>40508</c:v>
                </c:pt>
                <c:pt idx="401">
                  <c:v>40515</c:v>
                </c:pt>
                <c:pt idx="402">
                  <c:v>40522</c:v>
                </c:pt>
                <c:pt idx="403">
                  <c:v>40529</c:v>
                </c:pt>
                <c:pt idx="404">
                  <c:v>40536</c:v>
                </c:pt>
                <c:pt idx="405">
                  <c:v>40543</c:v>
                </c:pt>
                <c:pt idx="406">
                  <c:v>40550</c:v>
                </c:pt>
                <c:pt idx="407">
                  <c:v>40557</c:v>
                </c:pt>
                <c:pt idx="408">
                  <c:v>40564</c:v>
                </c:pt>
                <c:pt idx="409">
                  <c:v>40571</c:v>
                </c:pt>
                <c:pt idx="410">
                  <c:v>40578</c:v>
                </c:pt>
                <c:pt idx="411">
                  <c:v>40585</c:v>
                </c:pt>
                <c:pt idx="412">
                  <c:v>40592</c:v>
                </c:pt>
                <c:pt idx="413">
                  <c:v>40599</c:v>
                </c:pt>
                <c:pt idx="414">
                  <c:v>40606</c:v>
                </c:pt>
                <c:pt idx="415">
                  <c:v>40613</c:v>
                </c:pt>
                <c:pt idx="416">
                  <c:v>40620</c:v>
                </c:pt>
                <c:pt idx="417">
                  <c:v>40627</c:v>
                </c:pt>
                <c:pt idx="418">
                  <c:v>40634</c:v>
                </c:pt>
                <c:pt idx="419">
                  <c:v>40641</c:v>
                </c:pt>
                <c:pt idx="420">
                  <c:v>40648</c:v>
                </c:pt>
                <c:pt idx="421">
                  <c:v>40655</c:v>
                </c:pt>
                <c:pt idx="422">
                  <c:v>40662</c:v>
                </c:pt>
                <c:pt idx="423">
                  <c:v>40669</c:v>
                </c:pt>
                <c:pt idx="424">
                  <c:v>40676</c:v>
                </c:pt>
                <c:pt idx="425">
                  <c:v>40683</c:v>
                </c:pt>
                <c:pt idx="426">
                  <c:v>40690</c:v>
                </c:pt>
                <c:pt idx="427">
                  <c:v>40697</c:v>
                </c:pt>
                <c:pt idx="428">
                  <c:v>40704</c:v>
                </c:pt>
                <c:pt idx="429">
                  <c:v>40711</c:v>
                </c:pt>
                <c:pt idx="430">
                  <c:v>40718</c:v>
                </c:pt>
                <c:pt idx="431">
                  <c:v>40725</c:v>
                </c:pt>
                <c:pt idx="432">
                  <c:v>40732</c:v>
                </c:pt>
                <c:pt idx="433">
                  <c:v>40739</c:v>
                </c:pt>
                <c:pt idx="434">
                  <c:v>40746</c:v>
                </c:pt>
                <c:pt idx="435">
                  <c:v>40753</c:v>
                </c:pt>
                <c:pt idx="436">
                  <c:v>40760</c:v>
                </c:pt>
                <c:pt idx="437">
                  <c:v>40767</c:v>
                </c:pt>
                <c:pt idx="438">
                  <c:v>40774</c:v>
                </c:pt>
                <c:pt idx="439">
                  <c:v>40781</c:v>
                </c:pt>
                <c:pt idx="440">
                  <c:v>40788</c:v>
                </c:pt>
                <c:pt idx="441">
                  <c:v>40795</c:v>
                </c:pt>
                <c:pt idx="442">
                  <c:v>40802</c:v>
                </c:pt>
                <c:pt idx="443">
                  <c:v>40809</c:v>
                </c:pt>
                <c:pt idx="444">
                  <c:v>40816</c:v>
                </c:pt>
                <c:pt idx="445">
                  <c:v>40823</c:v>
                </c:pt>
                <c:pt idx="446">
                  <c:v>40830</c:v>
                </c:pt>
                <c:pt idx="447">
                  <c:v>40837</c:v>
                </c:pt>
                <c:pt idx="448">
                  <c:v>40844</c:v>
                </c:pt>
                <c:pt idx="449">
                  <c:v>40851</c:v>
                </c:pt>
                <c:pt idx="450">
                  <c:v>40858</c:v>
                </c:pt>
                <c:pt idx="451">
                  <c:v>40865</c:v>
                </c:pt>
                <c:pt idx="452">
                  <c:v>40872</c:v>
                </c:pt>
                <c:pt idx="453">
                  <c:v>40879</c:v>
                </c:pt>
                <c:pt idx="454">
                  <c:v>40886</c:v>
                </c:pt>
                <c:pt idx="455">
                  <c:v>40893</c:v>
                </c:pt>
                <c:pt idx="456">
                  <c:v>40900</c:v>
                </c:pt>
                <c:pt idx="457">
                  <c:v>40907</c:v>
                </c:pt>
                <c:pt idx="458">
                  <c:v>40914</c:v>
                </c:pt>
                <c:pt idx="459">
                  <c:v>40921</c:v>
                </c:pt>
                <c:pt idx="460">
                  <c:v>40928</c:v>
                </c:pt>
                <c:pt idx="461">
                  <c:v>40935</c:v>
                </c:pt>
                <c:pt idx="462">
                  <c:v>40942</c:v>
                </c:pt>
                <c:pt idx="463">
                  <c:v>40949</c:v>
                </c:pt>
                <c:pt idx="464">
                  <c:v>40956</c:v>
                </c:pt>
                <c:pt idx="465">
                  <c:v>40963</c:v>
                </c:pt>
                <c:pt idx="466">
                  <c:v>40970</c:v>
                </c:pt>
                <c:pt idx="467">
                  <c:v>40977</c:v>
                </c:pt>
                <c:pt idx="468">
                  <c:v>40984</c:v>
                </c:pt>
                <c:pt idx="469">
                  <c:v>40991</c:v>
                </c:pt>
                <c:pt idx="470">
                  <c:v>40998</c:v>
                </c:pt>
                <c:pt idx="471">
                  <c:v>41005</c:v>
                </c:pt>
                <c:pt idx="472">
                  <c:v>41012</c:v>
                </c:pt>
                <c:pt idx="473">
                  <c:v>41019</c:v>
                </c:pt>
                <c:pt idx="474">
                  <c:v>41026</c:v>
                </c:pt>
                <c:pt idx="475">
                  <c:v>41033</c:v>
                </c:pt>
                <c:pt idx="476">
                  <c:v>41040</c:v>
                </c:pt>
                <c:pt idx="477">
                  <c:v>41047</c:v>
                </c:pt>
                <c:pt idx="478">
                  <c:v>41054</c:v>
                </c:pt>
                <c:pt idx="479">
                  <c:v>41061</c:v>
                </c:pt>
                <c:pt idx="480">
                  <c:v>41068</c:v>
                </c:pt>
                <c:pt idx="481">
                  <c:v>41075</c:v>
                </c:pt>
                <c:pt idx="482">
                  <c:v>41082</c:v>
                </c:pt>
                <c:pt idx="483">
                  <c:v>41089</c:v>
                </c:pt>
                <c:pt idx="484">
                  <c:v>41096</c:v>
                </c:pt>
                <c:pt idx="485">
                  <c:v>41103</c:v>
                </c:pt>
                <c:pt idx="486">
                  <c:v>41110</c:v>
                </c:pt>
                <c:pt idx="487">
                  <c:v>41117</c:v>
                </c:pt>
                <c:pt idx="488">
                  <c:v>41124</c:v>
                </c:pt>
                <c:pt idx="489">
                  <c:v>41131</c:v>
                </c:pt>
                <c:pt idx="490">
                  <c:v>41138</c:v>
                </c:pt>
                <c:pt idx="491">
                  <c:v>41145</c:v>
                </c:pt>
                <c:pt idx="492">
                  <c:v>41152</c:v>
                </c:pt>
                <c:pt idx="493">
                  <c:v>41159</c:v>
                </c:pt>
                <c:pt idx="494">
                  <c:v>41166</c:v>
                </c:pt>
                <c:pt idx="495">
                  <c:v>41173</c:v>
                </c:pt>
                <c:pt idx="496">
                  <c:v>41180</c:v>
                </c:pt>
                <c:pt idx="497">
                  <c:v>41187</c:v>
                </c:pt>
                <c:pt idx="498">
                  <c:v>41194</c:v>
                </c:pt>
                <c:pt idx="499">
                  <c:v>41201</c:v>
                </c:pt>
                <c:pt idx="500">
                  <c:v>41208</c:v>
                </c:pt>
                <c:pt idx="501">
                  <c:v>41215</c:v>
                </c:pt>
                <c:pt idx="502">
                  <c:v>41222</c:v>
                </c:pt>
                <c:pt idx="503">
                  <c:v>41229</c:v>
                </c:pt>
                <c:pt idx="504">
                  <c:v>41236</c:v>
                </c:pt>
                <c:pt idx="505">
                  <c:v>41243</c:v>
                </c:pt>
                <c:pt idx="506">
                  <c:v>41250</c:v>
                </c:pt>
                <c:pt idx="507">
                  <c:v>41257</c:v>
                </c:pt>
                <c:pt idx="508">
                  <c:v>41264</c:v>
                </c:pt>
                <c:pt idx="509">
                  <c:v>41271</c:v>
                </c:pt>
                <c:pt idx="510">
                  <c:v>41278</c:v>
                </c:pt>
                <c:pt idx="511">
                  <c:v>41285</c:v>
                </c:pt>
                <c:pt idx="512">
                  <c:v>41292</c:v>
                </c:pt>
                <c:pt idx="513">
                  <c:v>41299</c:v>
                </c:pt>
                <c:pt idx="514">
                  <c:v>41306</c:v>
                </c:pt>
                <c:pt idx="515">
                  <c:v>41313</c:v>
                </c:pt>
                <c:pt idx="516">
                  <c:v>41320</c:v>
                </c:pt>
                <c:pt idx="517">
                  <c:v>41327</c:v>
                </c:pt>
                <c:pt idx="518">
                  <c:v>41334</c:v>
                </c:pt>
                <c:pt idx="519">
                  <c:v>41341</c:v>
                </c:pt>
                <c:pt idx="520">
                  <c:v>41348</c:v>
                </c:pt>
                <c:pt idx="521">
                  <c:v>41355</c:v>
                </c:pt>
                <c:pt idx="522">
                  <c:v>41362</c:v>
                </c:pt>
                <c:pt idx="523">
                  <c:v>41369</c:v>
                </c:pt>
                <c:pt idx="524">
                  <c:v>41376</c:v>
                </c:pt>
                <c:pt idx="525">
                  <c:v>41383</c:v>
                </c:pt>
                <c:pt idx="526">
                  <c:v>41390</c:v>
                </c:pt>
                <c:pt idx="527">
                  <c:v>41397</c:v>
                </c:pt>
                <c:pt idx="528">
                  <c:v>41404</c:v>
                </c:pt>
                <c:pt idx="529">
                  <c:v>41411</c:v>
                </c:pt>
                <c:pt idx="530">
                  <c:v>41418</c:v>
                </c:pt>
                <c:pt idx="531">
                  <c:v>41425</c:v>
                </c:pt>
                <c:pt idx="532">
                  <c:v>41432</c:v>
                </c:pt>
                <c:pt idx="533">
                  <c:v>41439</c:v>
                </c:pt>
                <c:pt idx="534">
                  <c:v>41446</c:v>
                </c:pt>
                <c:pt idx="535">
                  <c:v>41453</c:v>
                </c:pt>
                <c:pt idx="536">
                  <c:v>41460</c:v>
                </c:pt>
                <c:pt idx="537">
                  <c:v>41467</c:v>
                </c:pt>
                <c:pt idx="538">
                  <c:v>41474</c:v>
                </c:pt>
                <c:pt idx="539">
                  <c:v>41481</c:v>
                </c:pt>
                <c:pt idx="540">
                  <c:v>41488</c:v>
                </c:pt>
                <c:pt idx="541">
                  <c:v>41495</c:v>
                </c:pt>
                <c:pt idx="542">
                  <c:v>41502</c:v>
                </c:pt>
                <c:pt idx="543">
                  <c:v>41509</c:v>
                </c:pt>
                <c:pt idx="544">
                  <c:v>41516</c:v>
                </c:pt>
                <c:pt idx="545">
                  <c:v>41523</c:v>
                </c:pt>
                <c:pt idx="546">
                  <c:v>41530</c:v>
                </c:pt>
                <c:pt idx="547">
                  <c:v>41537</c:v>
                </c:pt>
                <c:pt idx="548">
                  <c:v>41544</c:v>
                </c:pt>
                <c:pt idx="549">
                  <c:v>41551</c:v>
                </c:pt>
                <c:pt idx="550">
                  <c:v>41558</c:v>
                </c:pt>
                <c:pt idx="551">
                  <c:v>41565</c:v>
                </c:pt>
                <c:pt idx="552">
                  <c:v>41572</c:v>
                </c:pt>
                <c:pt idx="553">
                  <c:v>41579</c:v>
                </c:pt>
                <c:pt idx="554">
                  <c:v>41586</c:v>
                </c:pt>
                <c:pt idx="555">
                  <c:v>41593</c:v>
                </c:pt>
                <c:pt idx="556">
                  <c:v>41600</c:v>
                </c:pt>
                <c:pt idx="557">
                  <c:v>41607</c:v>
                </c:pt>
                <c:pt idx="558">
                  <c:v>41614</c:v>
                </c:pt>
                <c:pt idx="559">
                  <c:v>41621</c:v>
                </c:pt>
                <c:pt idx="560">
                  <c:v>41628</c:v>
                </c:pt>
                <c:pt idx="561">
                  <c:v>41635</c:v>
                </c:pt>
                <c:pt idx="562">
                  <c:v>41642</c:v>
                </c:pt>
                <c:pt idx="563">
                  <c:v>41649</c:v>
                </c:pt>
                <c:pt idx="564">
                  <c:v>41656</c:v>
                </c:pt>
                <c:pt idx="565">
                  <c:v>41663</c:v>
                </c:pt>
                <c:pt idx="566">
                  <c:v>41670</c:v>
                </c:pt>
                <c:pt idx="567">
                  <c:v>41677</c:v>
                </c:pt>
                <c:pt idx="568">
                  <c:v>41684</c:v>
                </c:pt>
                <c:pt idx="569">
                  <c:v>41691</c:v>
                </c:pt>
                <c:pt idx="570">
                  <c:v>41698</c:v>
                </c:pt>
                <c:pt idx="571">
                  <c:v>41705</c:v>
                </c:pt>
                <c:pt idx="572">
                  <c:v>41712</c:v>
                </c:pt>
                <c:pt idx="573">
                  <c:v>41719</c:v>
                </c:pt>
                <c:pt idx="574">
                  <c:v>41726</c:v>
                </c:pt>
                <c:pt idx="575">
                  <c:v>41733</c:v>
                </c:pt>
                <c:pt idx="576">
                  <c:v>41740</c:v>
                </c:pt>
                <c:pt idx="577">
                  <c:v>41747</c:v>
                </c:pt>
                <c:pt idx="578">
                  <c:v>41754</c:v>
                </c:pt>
                <c:pt idx="579">
                  <c:v>41761</c:v>
                </c:pt>
                <c:pt idx="580">
                  <c:v>41768</c:v>
                </c:pt>
                <c:pt idx="581">
                  <c:v>41775</c:v>
                </c:pt>
                <c:pt idx="582">
                  <c:v>41782</c:v>
                </c:pt>
                <c:pt idx="583">
                  <c:v>41789</c:v>
                </c:pt>
                <c:pt idx="584">
                  <c:v>41796</c:v>
                </c:pt>
                <c:pt idx="585">
                  <c:v>41803</c:v>
                </c:pt>
                <c:pt idx="586">
                  <c:v>41810</c:v>
                </c:pt>
                <c:pt idx="587">
                  <c:v>41817</c:v>
                </c:pt>
                <c:pt idx="588">
                  <c:v>41824</c:v>
                </c:pt>
                <c:pt idx="589">
                  <c:v>41831</c:v>
                </c:pt>
                <c:pt idx="590">
                  <c:v>41838</c:v>
                </c:pt>
                <c:pt idx="591">
                  <c:v>41845</c:v>
                </c:pt>
                <c:pt idx="592">
                  <c:v>41852</c:v>
                </c:pt>
                <c:pt idx="593">
                  <c:v>41859</c:v>
                </c:pt>
                <c:pt idx="594">
                  <c:v>41866</c:v>
                </c:pt>
                <c:pt idx="595">
                  <c:v>41873</c:v>
                </c:pt>
                <c:pt idx="596">
                  <c:v>41880</c:v>
                </c:pt>
                <c:pt idx="597">
                  <c:v>41887</c:v>
                </c:pt>
                <c:pt idx="598">
                  <c:v>41894</c:v>
                </c:pt>
                <c:pt idx="599">
                  <c:v>41901</c:v>
                </c:pt>
                <c:pt idx="600">
                  <c:v>41908</c:v>
                </c:pt>
                <c:pt idx="601">
                  <c:v>41915</c:v>
                </c:pt>
                <c:pt idx="602">
                  <c:v>41922</c:v>
                </c:pt>
                <c:pt idx="603">
                  <c:v>41929</c:v>
                </c:pt>
                <c:pt idx="604">
                  <c:v>41936</c:v>
                </c:pt>
                <c:pt idx="605">
                  <c:v>41943</c:v>
                </c:pt>
                <c:pt idx="606">
                  <c:v>41950</c:v>
                </c:pt>
                <c:pt idx="607">
                  <c:v>41957</c:v>
                </c:pt>
                <c:pt idx="608">
                  <c:v>41964</c:v>
                </c:pt>
                <c:pt idx="609">
                  <c:v>41971</c:v>
                </c:pt>
                <c:pt idx="610">
                  <c:v>41978</c:v>
                </c:pt>
                <c:pt idx="611">
                  <c:v>41985</c:v>
                </c:pt>
                <c:pt idx="612">
                  <c:v>41992</c:v>
                </c:pt>
                <c:pt idx="613">
                  <c:v>41999</c:v>
                </c:pt>
                <c:pt idx="614">
                  <c:v>42006</c:v>
                </c:pt>
                <c:pt idx="615">
                  <c:v>42013</c:v>
                </c:pt>
                <c:pt idx="616">
                  <c:v>42020</c:v>
                </c:pt>
                <c:pt idx="617">
                  <c:v>42027</c:v>
                </c:pt>
                <c:pt idx="618">
                  <c:v>42034</c:v>
                </c:pt>
                <c:pt idx="619">
                  <c:v>42041</c:v>
                </c:pt>
                <c:pt idx="620">
                  <c:v>42048</c:v>
                </c:pt>
                <c:pt idx="621">
                  <c:v>42055</c:v>
                </c:pt>
                <c:pt idx="622">
                  <c:v>42062</c:v>
                </c:pt>
                <c:pt idx="623">
                  <c:v>42069</c:v>
                </c:pt>
                <c:pt idx="624">
                  <c:v>42076</c:v>
                </c:pt>
                <c:pt idx="625">
                  <c:v>42083</c:v>
                </c:pt>
                <c:pt idx="626">
                  <c:v>42090</c:v>
                </c:pt>
                <c:pt idx="627">
                  <c:v>42097</c:v>
                </c:pt>
                <c:pt idx="628">
                  <c:v>42104</c:v>
                </c:pt>
                <c:pt idx="629">
                  <c:v>42111</c:v>
                </c:pt>
                <c:pt idx="630">
                  <c:v>42118</c:v>
                </c:pt>
                <c:pt idx="631">
                  <c:v>42125</c:v>
                </c:pt>
                <c:pt idx="632">
                  <c:v>42132</c:v>
                </c:pt>
                <c:pt idx="633">
                  <c:v>42139</c:v>
                </c:pt>
                <c:pt idx="634">
                  <c:v>42146</c:v>
                </c:pt>
                <c:pt idx="635">
                  <c:v>42153</c:v>
                </c:pt>
                <c:pt idx="636">
                  <c:v>42160</c:v>
                </c:pt>
                <c:pt idx="637">
                  <c:v>42167</c:v>
                </c:pt>
                <c:pt idx="638">
                  <c:v>42174</c:v>
                </c:pt>
                <c:pt idx="639">
                  <c:v>42181</c:v>
                </c:pt>
                <c:pt idx="640">
                  <c:v>42188</c:v>
                </c:pt>
                <c:pt idx="641">
                  <c:v>42195</c:v>
                </c:pt>
                <c:pt idx="642">
                  <c:v>42202</c:v>
                </c:pt>
                <c:pt idx="643">
                  <c:v>42209</c:v>
                </c:pt>
                <c:pt idx="644">
                  <c:v>42216</c:v>
                </c:pt>
                <c:pt idx="645">
                  <c:v>42223</c:v>
                </c:pt>
                <c:pt idx="646">
                  <c:v>42230</c:v>
                </c:pt>
                <c:pt idx="647">
                  <c:v>42237</c:v>
                </c:pt>
                <c:pt idx="648">
                  <c:v>42244</c:v>
                </c:pt>
                <c:pt idx="649">
                  <c:v>42251</c:v>
                </c:pt>
                <c:pt idx="650">
                  <c:v>42258</c:v>
                </c:pt>
                <c:pt idx="651">
                  <c:v>42265</c:v>
                </c:pt>
                <c:pt idx="652">
                  <c:v>42272</c:v>
                </c:pt>
                <c:pt idx="653">
                  <c:v>42279</c:v>
                </c:pt>
                <c:pt idx="654">
                  <c:v>42286</c:v>
                </c:pt>
                <c:pt idx="655">
                  <c:v>42293</c:v>
                </c:pt>
                <c:pt idx="656">
                  <c:v>42300</c:v>
                </c:pt>
                <c:pt idx="657">
                  <c:v>42307</c:v>
                </c:pt>
                <c:pt idx="658">
                  <c:v>42314</c:v>
                </c:pt>
                <c:pt idx="659">
                  <c:v>42321</c:v>
                </c:pt>
                <c:pt idx="660">
                  <c:v>42328</c:v>
                </c:pt>
                <c:pt idx="661">
                  <c:v>42335</c:v>
                </c:pt>
                <c:pt idx="662">
                  <c:v>42342</c:v>
                </c:pt>
                <c:pt idx="663">
                  <c:v>42349</c:v>
                </c:pt>
                <c:pt idx="664">
                  <c:v>42356</c:v>
                </c:pt>
                <c:pt idx="665">
                  <c:v>42363</c:v>
                </c:pt>
                <c:pt idx="666">
                  <c:v>42370</c:v>
                </c:pt>
                <c:pt idx="667">
                  <c:v>42377</c:v>
                </c:pt>
                <c:pt idx="668">
                  <c:v>42384</c:v>
                </c:pt>
                <c:pt idx="669">
                  <c:v>42391</c:v>
                </c:pt>
                <c:pt idx="670">
                  <c:v>42398</c:v>
                </c:pt>
                <c:pt idx="671">
                  <c:v>42405</c:v>
                </c:pt>
                <c:pt idx="672">
                  <c:v>42412</c:v>
                </c:pt>
                <c:pt idx="673">
                  <c:v>42419</c:v>
                </c:pt>
                <c:pt idx="674">
                  <c:v>42426</c:v>
                </c:pt>
                <c:pt idx="675">
                  <c:v>42433</c:v>
                </c:pt>
                <c:pt idx="676">
                  <c:v>42440</c:v>
                </c:pt>
                <c:pt idx="677">
                  <c:v>42447</c:v>
                </c:pt>
                <c:pt idx="678">
                  <c:v>42454</c:v>
                </c:pt>
                <c:pt idx="679">
                  <c:v>42461</c:v>
                </c:pt>
                <c:pt idx="680">
                  <c:v>42468</c:v>
                </c:pt>
                <c:pt idx="681">
                  <c:v>42475</c:v>
                </c:pt>
                <c:pt idx="682">
                  <c:v>42482</c:v>
                </c:pt>
                <c:pt idx="683">
                  <c:v>42489</c:v>
                </c:pt>
                <c:pt idx="684">
                  <c:v>42496</c:v>
                </c:pt>
                <c:pt idx="685">
                  <c:v>42503</c:v>
                </c:pt>
                <c:pt idx="686">
                  <c:v>42510</c:v>
                </c:pt>
                <c:pt idx="687">
                  <c:v>42517</c:v>
                </c:pt>
                <c:pt idx="688">
                  <c:v>42524</c:v>
                </c:pt>
                <c:pt idx="689">
                  <c:v>42531</c:v>
                </c:pt>
                <c:pt idx="690">
                  <c:v>42538</c:v>
                </c:pt>
                <c:pt idx="691">
                  <c:v>42545</c:v>
                </c:pt>
                <c:pt idx="692">
                  <c:v>42552</c:v>
                </c:pt>
                <c:pt idx="693">
                  <c:v>42559</c:v>
                </c:pt>
                <c:pt idx="694">
                  <c:v>42566</c:v>
                </c:pt>
                <c:pt idx="695">
                  <c:v>42573</c:v>
                </c:pt>
                <c:pt idx="696">
                  <c:v>42580</c:v>
                </c:pt>
                <c:pt idx="697">
                  <c:v>42587</c:v>
                </c:pt>
                <c:pt idx="698">
                  <c:v>42594</c:v>
                </c:pt>
                <c:pt idx="699">
                  <c:v>42601</c:v>
                </c:pt>
                <c:pt idx="700">
                  <c:v>42608</c:v>
                </c:pt>
                <c:pt idx="701">
                  <c:v>42615</c:v>
                </c:pt>
                <c:pt idx="702">
                  <c:v>42622</c:v>
                </c:pt>
                <c:pt idx="703">
                  <c:v>42629</c:v>
                </c:pt>
                <c:pt idx="704">
                  <c:v>42636</c:v>
                </c:pt>
                <c:pt idx="705">
                  <c:v>42643</c:v>
                </c:pt>
                <c:pt idx="706">
                  <c:v>42650</c:v>
                </c:pt>
                <c:pt idx="707">
                  <c:v>42657</c:v>
                </c:pt>
                <c:pt idx="708">
                  <c:v>42664</c:v>
                </c:pt>
                <c:pt idx="709">
                  <c:v>42671</c:v>
                </c:pt>
                <c:pt idx="710">
                  <c:v>42678</c:v>
                </c:pt>
                <c:pt idx="711">
                  <c:v>42685</c:v>
                </c:pt>
                <c:pt idx="712">
                  <c:v>42692</c:v>
                </c:pt>
                <c:pt idx="713">
                  <c:v>42699</c:v>
                </c:pt>
                <c:pt idx="714">
                  <c:v>42706</c:v>
                </c:pt>
                <c:pt idx="715">
                  <c:v>42713</c:v>
                </c:pt>
                <c:pt idx="716">
                  <c:v>42720</c:v>
                </c:pt>
                <c:pt idx="717">
                  <c:v>42727</c:v>
                </c:pt>
                <c:pt idx="718">
                  <c:v>42734</c:v>
                </c:pt>
                <c:pt idx="719">
                  <c:v>42741</c:v>
                </c:pt>
                <c:pt idx="720">
                  <c:v>42748</c:v>
                </c:pt>
                <c:pt idx="721">
                  <c:v>42755</c:v>
                </c:pt>
                <c:pt idx="722">
                  <c:v>42762</c:v>
                </c:pt>
                <c:pt idx="723">
                  <c:v>42769</c:v>
                </c:pt>
                <c:pt idx="724">
                  <c:v>42776</c:v>
                </c:pt>
                <c:pt idx="725">
                  <c:v>42783</c:v>
                </c:pt>
                <c:pt idx="726">
                  <c:v>42790</c:v>
                </c:pt>
                <c:pt idx="727">
                  <c:v>42797</c:v>
                </c:pt>
                <c:pt idx="728">
                  <c:v>42804</c:v>
                </c:pt>
                <c:pt idx="729">
                  <c:v>42811</c:v>
                </c:pt>
                <c:pt idx="730">
                  <c:v>42818</c:v>
                </c:pt>
                <c:pt idx="731">
                  <c:v>42825</c:v>
                </c:pt>
                <c:pt idx="732">
                  <c:v>42832</c:v>
                </c:pt>
                <c:pt idx="733">
                  <c:v>42839</c:v>
                </c:pt>
                <c:pt idx="734">
                  <c:v>42846</c:v>
                </c:pt>
                <c:pt idx="735">
                  <c:v>42853</c:v>
                </c:pt>
                <c:pt idx="736">
                  <c:v>42860</c:v>
                </c:pt>
                <c:pt idx="737">
                  <c:v>42867</c:v>
                </c:pt>
                <c:pt idx="738">
                  <c:v>42874</c:v>
                </c:pt>
                <c:pt idx="739">
                  <c:v>42881</c:v>
                </c:pt>
                <c:pt idx="740">
                  <c:v>42888</c:v>
                </c:pt>
                <c:pt idx="741">
                  <c:v>42895</c:v>
                </c:pt>
                <c:pt idx="742">
                  <c:v>42902</c:v>
                </c:pt>
                <c:pt idx="743">
                  <c:v>42909</c:v>
                </c:pt>
                <c:pt idx="744">
                  <c:v>42916</c:v>
                </c:pt>
                <c:pt idx="745">
                  <c:v>42923</c:v>
                </c:pt>
                <c:pt idx="746">
                  <c:v>42930</c:v>
                </c:pt>
                <c:pt idx="747">
                  <c:v>42937</c:v>
                </c:pt>
                <c:pt idx="748">
                  <c:v>42944</c:v>
                </c:pt>
                <c:pt idx="749">
                  <c:v>42951</c:v>
                </c:pt>
                <c:pt idx="750">
                  <c:v>42958</c:v>
                </c:pt>
                <c:pt idx="751">
                  <c:v>42965</c:v>
                </c:pt>
                <c:pt idx="752">
                  <c:v>42972</c:v>
                </c:pt>
                <c:pt idx="753">
                  <c:v>42979</c:v>
                </c:pt>
                <c:pt idx="754">
                  <c:v>42986</c:v>
                </c:pt>
                <c:pt idx="755">
                  <c:v>42993</c:v>
                </c:pt>
                <c:pt idx="756">
                  <c:v>43000</c:v>
                </c:pt>
                <c:pt idx="757">
                  <c:v>43007</c:v>
                </c:pt>
                <c:pt idx="758">
                  <c:v>43014</c:v>
                </c:pt>
                <c:pt idx="759">
                  <c:v>43021</c:v>
                </c:pt>
                <c:pt idx="760">
                  <c:v>43028</c:v>
                </c:pt>
                <c:pt idx="761">
                  <c:v>43035</c:v>
                </c:pt>
                <c:pt idx="762">
                  <c:v>43042</c:v>
                </c:pt>
                <c:pt idx="763">
                  <c:v>43049</c:v>
                </c:pt>
                <c:pt idx="764">
                  <c:v>43056</c:v>
                </c:pt>
                <c:pt idx="765">
                  <c:v>43063</c:v>
                </c:pt>
                <c:pt idx="766">
                  <c:v>43070</c:v>
                </c:pt>
                <c:pt idx="767">
                  <c:v>43077</c:v>
                </c:pt>
                <c:pt idx="768">
                  <c:v>43084</c:v>
                </c:pt>
                <c:pt idx="769">
                  <c:v>43091</c:v>
                </c:pt>
                <c:pt idx="770">
                  <c:v>43098</c:v>
                </c:pt>
                <c:pt idx="771">
                  <c:v>43105</c:v>
                </c:pt>
                <c:pt idx="772">
                  <c:v>43112</c:v>
                </c:pt>
                <c:pt idx="773">
                  <c:v>43119</c:v>
                </c:pt>
                <c:pt idx="774">
                  <c:v>43126</c:v>
                </c:pt>
                <c:pt idx="775">
                  <c:v>43133</c:v>
                </c:pt>
                <c:pt idx="776">
                  <c:v>43140</c:v>
                </c:pt>
                <c:pt idx="777">
                  <c:v>43147</c:v>
                </c:pt>
                <c:pt idx="778">
                  <c:v>43154</c:v>
                </c:pt>
                <c:pt idx="779">
                  <c:v>43161</c:v>
                </c:pt>
                <c:pt idx="780">
                  <c:v>43168</c:v>
                </c:pt>
                <c:pt idx="781">
                  <c:v>43175</c:v>
                </c:pt>
                <c:pt idx="782">
                  <c:v>43182</c:v>
                </c:pt>
                <c:pt idx="783">
                  <c:v>43189</c:v>
                </c:pt>
                <c:pt idx="784">
                  <c:v>43196</c:v>
                </c:pt>
                <c:pt idx="785">
                  <c:v>43203</c:v>
                </c:pt>
                <c:pt idx="786">
                  <c:v>43210</c:v>
                </c:pt>
                <c:pt idx="787">
                  <c:v>43217</c:v>
                </c:pt>
                <c:pt idx="788">
                  <c:v>43224</c:v>
                </c:pt>
                <c:pt idx="789">
                  <c:v>43231</c:v>
                </c:pt>
                <c:pt idx="790">
                  <c:v>43238</c:v>
                </c:pt>
                <c:pt idx="791">
                  <c:v>43245</c:v>
                </c:pt>
                <c:pt idx="792">
                  <c:v>43252</c:v>
                </c:pt>
                <c:pt idx="793">
                  <c:v>43259</c:v>
                </c:pt>
                <c:pt idx="794">
                  <c:v>43266</c:v>
                </c:pt>
                <c:pt idx="795">
                  <c:v>43273</c:v>
                </c:pt>
                <c:pt idx="796">
                  <c:v>43280</c:v>
                </c:pt>
                <c:pt idx="797">
                  <c:v>43287</c:v>
                </c:pt>
                <c:pt idx="798">
                  <c:v>43294</c:v>
                </c:pt>
                <c:pt idx="799">
                  <c:v>43301</c:v>
                </c:pt>
                <c:pt idx="800">
                  <c:v>43308</c:v>
                </c:pt>
                <c:pt idx="801">
                  <c:v>43315</c:v>
                </c:pt>
                <c:pt idx="802">
                  <c:v>43322</c:v>
                </c:pt>
                <c:pt idx="803">
                  <c:v>43329</c:v>
                </c:pt>
                <c:pt idx="804">
                  <c:v>43336</c:v>
                </c:pt>
                <c:pt idx="805">
                  <c:v>43343</c:v>
                </c:pt>
                <c:pt idx="806">
                  <c:v>43350</c:v>
                </c:pt>
                <c:pt idx="807">
                  <c:v>43357</c:v>
                </c:pt>
                <c:pt idx="808">
                  <c:v>43364</c:v>
                </c:pt>
                <c:pt idx="809">
                  <c:v>43371</c:v>
                </c:pt>
                <c:pt idx="810">
                  <c:v>43378</c:v>
                </c:pt>
                <c:pt idx="811">
                  <c:v>43385</c:v>
                </c:pt>
                <c:pt idx="812">
                  <c:v>43392</c:v>
                </c:pt>
                <c:pt idx="813">
                  <c:v>43399</c:v>
                </c:pt>
                <c:pt idx="814">
                  <c:v>43406</c:v>
                </c:pt>
                <c:pt idx="815">
                  <c:v>43413</c:v>
                </c:pt>
                <c:pt idx="816">
                  <c:v>43420</c:v>
                </c:pt>
                <c:pt idx="817">
                  <c:v>43427</c:v>
                </c:pt>
                <c:pt idx="818">
                  <c:v>43434</c:v>
                </c:pt>
                <c:pt idx="819">
                  <c:v>43441</c:v>
                </c:pt>
                <c:pt idx="820">
                  <c:v>43448</c:v>
                </c:pt>
                <c:pt idx="821">
                  <c:v>43455</c:v>
                </c:pt>
                <c:pt idx="822">
                  <c:v>43462</c:v>
                </c:pt>
                <c:pt idx="823">
                  <c:v>43469</c:v>
                </c:pt>
                <c:pt idx="824">
                  <c:v>43476</c:v>
                </c:pt>
                <c:pt idx="825">
                  <c:v>43483</c:v>
                </c:pt>
                <c:pt idx="826">
                  <c:v>43490</c:v>
                </c:pt>
                <c:pt idx="827">
                  <c:v>43497</c:v>
                </c:pt>
                <c:pt idx="828">
                  <c:v>43504</c:v>
                </c:pt>
                <c:pt idx="829">
                  <c:v>43511</c:v>
                </c:pt>
                <c:pt idx="830">
                  <c:v>43518</c:v>
                </c:pt>
                <c:pt idx="831">
                  <c:v>43525</c:v>
                </c:pt>
                <c:pt idx="832">
                  <c:v>43532</c:v>
                </c:pt>
                <c:pt idx="833">
                  <c:v>43539</c:v>
                </c:pt>
                <c:pt idx="834">
                  <c:v>43546</c:v>
                </c:pt>
                <c:pt idx="835">
                  <c:v>43553</c:v>
                </c:pt>
                <c:pt idx="836">
                  <c:v>43560</c:v>
                </c:pt>
                <c:pt idx="837">
                  <c:v>43567</c:v>
                </c:pt>
                <c:pt idx="838">
                  <c:v>43574</c:v>
                </c:pt>
                <c:pt idx="839">
                  <c:v>43581</c:v>
                </c:pt>
                <c:pt idx="840">
                  <c:v>43588</c:v>
                </c:pt>
                <c:pt idx="841">
                  <c:v>43595</c:v>
                </c:pt>
                <c:pt idx="842">
                  <c:v>43602</c:v>
                </c:pt>
                <c:pt idx="843">
                  <c:v>43609</c:v>
                </c:pt>
                <c:pt idx="844">
                  <c:v>43616</c:v>
                </c:pt>
                <c:pt idx="845">
                  <c:v>43623</c:v>
                </c:pt>
                <c:pt idx="846">
                  <c:v>43630</c:v>
                </c:pt>
                <c:pt idx="847">
                  <c:v>43637</c:v>
                </c:pt>
                <c:pt idx="848">
                  <c:v>43644</c:v>
                </c:pt>
                <c:pt idx="849">
                  <c:v>43651</c:v>
                </c:pt>
                <c:pt idx="850">
                  <c:v>43658</c:v>
                </c:pt>
                <c:pt idx="851">
                  <c:v>43665</c:v>
                </c:pt>
                <c:pt idx="852">
                  <c:v>43672</c:v>
                </c:pt>
                <c:pt idx="853">
                  <c:v>43679</c:v>
                </c:pt>
                <c:pt idx="854">
                  <c:v>43686</c:v>
                </c:pt>
                <c:pt idx="855">
                  <c:v>43693</c:v>
                </c:pt>
                <c:pt idx="856">
                  <c:v>43700</c:v>
                </c:pt>
                <c:pt idx="857">
                  <c:v>43707</c:v>
                </c:pt>
                <c:pt idx="858">
                  <c:v>43714</c:v>
                </c:pt>
                <c:pt idx="859">
                  <c:v>43721</c:v>
                </c:pt>
                <c:pt idx="860">
                  <c:v>43728</c:v>
                </c:pt>
                <c:pt idx="861">
                  <c:v>43735</c:v>
                </c:pt>
                <c:pt idx="862">
                  <c:v>43742</c:v>
                </c:pt>
                <c:pt idx="863">
                  <c:v>43749</c:v>
                </c:pt>
                <c:pt idx="864">
                  <c:v>43756</c:v>
                </c:pt>
                <c:pt idx="865">
                  <c:v>43763</c:v>
                </c:pt>
                <c:pt idx="866">
                  <c:v>43770</c:v>
                </c:pt>
                <c:pt idx="867">
                  <c:v>43777</c:v>
                </c:pt>
                <c:pt idx="868">
                  <c:v>43784</c:v>
                </c:pt>
                <c:pt idx="869">
                  <c:v>43791</c:v>
                </c:pt>
                <c:pt idx="870">
                  <c:v>43798</c:v>
                </c:pt>
                <c:pt idx="871">
                  <c:v>43805</c:v>
                </c:pt>
                <c:pt idx="872">
                  <c:v>43812</c:v>
                </c:pt>
                <c:pt idx="873">
                  <c:v>43819</c:v>
                </c:pt>
                <c:pt idx="874">
                  <c:v>43826</c:v>
                </c:pt>
                <c:pt idx="875">
                  <c:v>43833</c:v>
                </c:pt>
                <c:pt idx="876">
                  <c:v>43840</c:v>
                </c:pt>
                <c:pt idx="877">
                  <c:v>43847</c:v>
                </c:pt>
                <c:pt idx="878">
                  <c:v>43854</c:v>
                </c:pt>
                <c:pt idx="879">
                  <c:v>43861</c:v>
                </c:pt>
                <c:pt idx="880">
                  <c:v>43868</c:v>
                </c:pt>
                <c:pt idx="881">
                  <c:v>43875</c:v>
                </c:pt>
                <c:pt idx="882">
                  <c:v>43882</c:v>
                </c:pt>
                <c:pt idx="883">
                  <c:v>43889</c:v>
                </c:pt>
                <c:pt idx="884">
                  <c:v>43896</c:v>
                </c:pt>
                <c:pt idx="885">
                  <c:v>43903</c:v>
                </c:pt>
                <c:pt idx="886">
                  <c:v>43910</c:v>
                </c:pt>
                <c:pt idx="887">
                  <c:v>43917</c:v>
                </c:pt>
                <c:pt idx="888">
                  <c:v>43924</c:v>
                </c:pt>
                <c:pt idx="889">
                  <c:v>43931</c:v>
                </c:pt>
                <c:pt idx="890">
                  <c:v>43938</c:v>
                </c:pt>
                <c:pt idx="891">
                  <c:v>43945</c:v>
                </c:pt>
                <c:pt idx="892">
                  <c:v>43952</c:v>
                </c:pt>
                <c:pt idx="893">
                  <c:v>43959</c:v>
                </c:pt>
                <c:pt idx="894">
                  <c:v>43966</c:v>
                </c:pt>
                <c:pt idx="895">
                  <c:v>43973</c:v>
                </c:pt>
                <c:pt idx="896">
                  <c:v>43980</c:v>
                </c:pt>
                <c:pt idx="897">
                  <c:v>43987</c:v>
                </c:pt>
                <c:pt idx="898">
                  <c:v>43994</c:v>
                </c:pt>
                <c:pt idx="899">
                  <c:v>44001</c:v>
                </c:pt>
                <c:pt idx="900">
                  <c:v>44008</c:v>
                </c:pt>
                <c:pt idx="901">
                  <c:v>44015</c:v>
                </c:pt>
                <c:pt idx="902">
                  <c:v>44022</c:v>
                </c:pt>
                <c:pt idx="903">
                  <c:v>44029</c:v>
                </c:pt>
                <c:pt idx="904">
                  <c:v>44036</c:v>
                </c:pt>
                <c:pt idx="905">
                  <c:v>44043</c:v>
                </c:pt>
                <c:pt idx="906">
                  <c:v>44050</c:v>
                </c:pt>
                <c:pt idx="907">
                  <c:v>44057</c:v>
                </c:pt>
                <c:pt idx="908">
                  <c:v>44064</c:v>
                </c:pt>
                <c:pt idx="909">
                  <c:v>44071</c:v>
                </c:pt>
                <c:pt idx="910">
                  <c:v>44078</c:v>
                </c:pt>
                <c:pt idx="911">
                  <c:v>44085</c:v>
                </c:pt>
                <c:pt idx="912">
                  <c:v>44092</c:v>
                </c:pt>
                <c:pt idx="913">
                  <c:v>44099</c:v>
                </c:pt>
                <c:pt idx="914">
                  <c:v>44106</c:v>
                </c:pt>
                <c:pt idx="915">
                  <c:v>44113</c:v>
                </c:pt>
                <c:pt idx="916">
                  <c:v>44120</c:v>
                </c:pt>
                <c:pt idx="917">
                  <c:v>44127</c:v>
                </c:pt>
                <c:pt idx="918">
                  <c:v>44134</c:v>
                </c:pt>
                <c:pt idx="919">
                  <c:v>44141</c:v>
                </c:pt>
                <c:pt idx="920">
                  <c:v>44148</c:v>
                </c:pt>
                <c:pt idx="921">
                  <c:v>44155</c:v>
                </c:pt>
                <c:pt idx="922">
                  <c:v>44162</c:v>
                </c:pt>
                <c:pt idx="923">
                  <c:v>44169</c:v>
                </c:pt>
                <c:pt idx="924">
                  <c:v>44176</c:v>
                </c:pt>
                <c:pt idx="925">
                  <c:v>44183</c:v>
                </c:pt>
                <c:pt idx="926">
                  <c:v>44190</c:v>
                </c:pt>
                <c:pt idx="927">
                  <c:v>44197</c:v>
                </c:pt>
                <c:pt idx="928">
                  <c:v>44204</c:v>
                </c:pt>
                <c:pt idx="929">
                  <c:v>44211</c:v>
                </c:pt>
                <c:pt idx="930">
                  <c:v>44218</c:v>
                </c:pt>
                <c:pt idx="931">
                  <c:v>44225</c:v>
                </c:pt>
                <c:pt idx="932">
                  <c:v>44232</c:v>
                </c:pt>
                <c:pt idx="933">
                  <c:v>44239</c:v>
                </c:pt>
                <c:pt idx="934">
                  <c:v>44246</c:v>
                </c:pt>
                <c:pt idx="935">
                  <c:v>44253</c:v>
                </c:pt>
                <c:pt idx="936">
                  <c:v>44260</c:v>
                </c:pt>
                <c:pt idx="937">
                  <c:v>44267</c:v>
                </c:pt>
                <c:pt idx="938">
                  <c:v>44274</c:v>
                </c:pt>
                <c:pt idx="939">
                  <c:v>44281</c:v>
                </c:pt>
                <c:pt idx="940">
                  <c:v>44288</c:v>
                </c:pt>
                <c:pt idx="941">
                  <c:v>44295</c:v>
                </c:pt>
                <c:pt idx="942">
                  <c:v>44302</c:v>
                </c:pt>
                <c:pt idx="943">
                  <c:v>44309</c:v>
                </c:pt>
                <c:pt idx="944">
                  <c:v>44316</c:v>
                </c:pt>
                <c:pt idx="945">
                  <c:v>44323</c:v>
                </c:pt>
                <c:pt idx="946">
                  <c:v>44330</c:v>
                </c:pt>
                <c:pt idx="947">
                  <c:v>44337</c:v>
                </c:pt>
                <c:pt idx="948">
                  <c:v>44344</c:v>
                </c:pt>
                <c:pt idx="949">
                  <c:v>44351</c:v>
                </c:pt>
                <c:pt idx="950">
                  <c:v>44358</c:v>
                </c:pt>
                <c:pt idx="951">
                  <c:v>44365</c:v>
                </c:pt>
                <c:pt idx="952">
                  <c:v>44372</c:v>
                </c:pt>
                <c:pt idx="953">
                  <c:v>44379</c:v>
                </c:pt>
                <c:pt idx="954">
                  <c:v>44386</c:v>
                </c:pt>
                <c:pt idx="955">
                  <c:v>44393</c:v>
                </c:pt>
                <c:pt idx="956">
                  <c:v>44400</c:v>
                </c:pt>
                <c:pt idx="957">
                  <c:v>44407</c:v>
                </c:pt>
                <c:pt idx="958">
                  <c:v>44414</c:v>
                </c:pt>
                <c:pt idx="959">
                  <c:v>44421</c:v>
                </c:pt>
                <c:pt idx="960">
                  <c:v>44428</c:v>
                </c:pt>
                <c:pt idx="961">
                  <c:v>44435</c:v>
                </c:pt>
                <c:pt idx="962">
                  <c:v>44442</c:v>
                </c:pt>
                <c:pt idx="963">
                  <c:v>44449</c:v>
                </c:pt>
                <c:pt idx="964">
                  <c:v>44456</c:v>
                </c:pt>
                <c:pt idx="965">
                  <c:v>44463</c:v>
                </c:pt>
                <c:pt idx="966">
                  <c:v>44470</c:v>
                </c:pt>
                <c:pt idx="967">
                  <c:v>44477</c:v>
                </c:pt>
                <c:pt idx="968">
                  <c:v>44484</c:v>
                </c:pt>
                <c:pt idx="969">
                  <c:v>44491</c:v>
                </c:pt>
                <c:pt idx="970">
                  <c:v>44498</c:v>
                </c:pt>
                <c:pt idx="971">
                  <c:v>44505</c:v>
                </c:pt>
                <c:pt idx="972">
                  <c:v>44512</c:v>
                </c:pt>
                <c:pt idx="973">
                  <c:v>44519</c:v>
                </c:pt>
                <c:pt idx="974">
                  <c:v>44526</c:v>
                </c:pt>
                <c:pt idx="975">
                  <c:v>44533</c:v>
                </c:pt>
                <c:pt idx="976">
                  <c:v>44540</c:v>
                </c:pt>
                <c:pt idx="977">
                  <c:v>44547</c:v>
                </c:pt>
                <c:pt idx="978">
                  <c:v>44554</c:v>
                </c:pt>
                <c:pt idx="979">
                  <c:v>44561</c:v>
                </c:pt>
                <c:pt idx="980">
                  <c:v>44568</c:v>
                </c:pt>
                <c:pt idx="981">
                  <c:v>44575</c:v>
                </c:pt>
                <c:pt idx="982">
                  <c:v>44582</c:v>
                </c:pt>
                <c:pt idx="983">
                  <c:v>44589</c:v>
                </c:pt>
                <c:pt idx="984">
                  <c:v>44596</c:v>
                </c:pt>
                <c:pt idx="985">
                  <c:v>44603</c:v>
                </c:pt>
                <c:pt idx="986">
                  <c:v>44610</c:v>
                </c:pt>
                <c:pt idx="987">
                  <c:v>44617</c:v>
                </c:pt>
                <c:pt idx="988">
                  <c:v>44624</c:v>
                </c:pt>
                <c:pt idx="989">
                  <c:v>44631</c:v>
                </c:pt>
                <c:pt idx="990">
                  <c:v>44638</c:v>
                </c:pt>
                <c:pt idx="991">
                  <c:v>44645</c:v>
                </c:pt>
                <c:pt idx="992">
                  <c:v>44652</c:v>
                </c:pt>
                <c:pt idx="993">
                  <c:v>44659</c:v>
                </c:pt>
                <c:pt idx="994">
                  <c:v>44666</c:v>
                </c:pt>
                <c:pt idx="995">
                  <c:v>44673</c:v>
                </c:pt>
                <c:pt idx="996">
                  <c:v>44680</c:v>
                </c:pt>
                <c:pt idx="997">
                  <c:v>44687</c:v>
                </c:pt>
                <c:pt idx="998">
                  <c:v>44694</c:v>
                </c:pt>
                <c:pt idx="999">
                  <c:v>44701</c:v>
                </c:pt>
                <c:pt idx="1000">
                  <c:v>44708</c:v>
                </c:pt>
                <c:pt idx="1001">
                  <c:v>44715</c:v>
                </c:pt>
                <c:pt idx="1002">
                  <c:v>44722</c:v>
                </c:pt>
                <c:pt idx="1003">
                  <c:v>44729</c:v>
                </c:pt>
                <c:pt idx="1004">
                  <c:v>44736</c:v>
                </c:pt>
                <c:pt idx="1005">
                  <c:v>44743</c:v>
                </c:pt>
                <c:pt idx="1006">
                  <c:v>44750</c:v>
                </c:pt>
                <c:pt idx="1007">
                  <c:v>44757</c:v>
                </c:pt>
                <c:pt idx="1008">
                  <c:v>44764</c:v>
                </c:pt>
                <c:pt idx="1009">
                  <c:v>44771</c:v>
                </c:pt>
                <c:pt idx="1010">
                  <c:v>44778</c:v>
                </c:pt>
                <c:pt idx="1011">
                  <c:v>44785</c:v>
                </c:pt>
                <c:pt idx="1012">
                  <c:v>44792</c:v>
                </c:pt>
                <c:pt idx="1013">
                  <c:v>44799</c:v>
                </c:pt>
                <c:pt idx="1014">
                  <c:v>44806</c:v>
                </c:pt>
                <c:pt idx="1015">
                  <c:v>44813</c:v>
                </c:pt>
                <c:pt idx="1016">
                  <c:v>44820</c:v>
                </c:pt>
                <c:pt idx="1017">
                  <c:v>44827</c:v>
                </c:pt>
                <c:pt idx="1018">
                  <c:v>44834</c:v>
                </c:pt>
                <c:pt idx="1019">
                  <c:v>44841</c:v>
                </c:pt>
                <c:pt idx="1020">
                  <c:v>44848</c:v>
                </c:pt>
                <c:pt idx="1021">
                  <c:v>44855</c:v>
                </c:pt>
                <c:pt idx="1022">
                  <c:v>44862</c:v>
                </c:pt>
                <c:pt idx="1023">
                  <c:v>44869</c:v>
                </c:pt>
                <c:pt idx="1024">
                  <c:v>44876</c:v>
                </c:pt>
                <c:pt idx="1025">
                  <c:v>44883</c:v>
                </c:pt>
                <c:pt idx="1026">
                  <c:v>44890</c:v>
                </c:pt>
                <c:pt idx="1027">
                  <c:v>44897</c:v>
                </c:pt>
                <c:pt idx="1028">
                  <c:v>44904</c:v>
                </c:pt>
                <c:pt idx="1029">
                  <c:v>44911</c:v>
                </c:pt>
                <c:pt idx="1030">
                  <c:v>44918</c:v>
                </c:pt>
                <c:pt idx="1031">
                  <c:v>44925</c:v>
                </c:pt>
                <c:pt idx="1032">
                  <c:v>44932</c:v>
                </c:pt>
                <c:pt idx="1033">
                  <c:v>44939</c:v>
                </c:pt>
                <c:pt idx="1034">
                  <c:v>44946</c:v>
                </c:pt>
                <c:pt idx="1035">
                  <c:v>44953</c:v>
                </c:pt>
                <c:pt idx="1036">
                  <c:v>44960</c:v>
                </c:pt>
                <c:pt idx="1037">
                  <c:v>44967</c:v>
                </c:pt>
                <c:pt idx="1038">
                  <c:v>44974</c:v>
                </c:pt>
                <c:pt idx="1039">
                  <c:v>44981</c:v>
                </c:pt>
                <c:pt idx="1040">
                  <c:v>44988</c:v>
                </c:pt>
                <c:pt idx="1041">
                  <c:v>44995</c:v>
                </c:pt>
                <c:pt idx="1042">
                  <c:v>45002</c:v>
                </c:pt>
                <c:pt idx="1043">
                  <c:v>45009</c:v>
                </c:pt>
                <c:pt idx="1044">
                  <c:v>45016</c:v>
                </c:pt>
                <c:pt idx="1045">
                  <c:v>45023</c:v>
                </c:pt>
                <c:pt idx="1046">
                  <c:v>45030</c:v>
                </c:pt>
                <c:pt idx="1047">
                  <c:v>45037</c:v>
                </c:pt>
                <c:pt idx="1048">
                  <c:v>45044</c:v>
                </c:pt>
                <c:pt idx="1049">
                  <c:v>45051</c:v>
                </c:pt>
                <c:pt idx="1050">
                  <c:v>45058</c:v>
                </c:pt>
                <c:pt idx="1051">
                  <c:v>45065</c:v>
                </c:pt>
                <c:pt idx="1052">
                  <c:v>45072</c:v>
                </c:pt>
                <c:pt idx="1053">
                  <c:v>45079</c:v>
                </c:pt>
                <c:pt idx="1054">
                  <c:v>45086</c:v>
                </c:pt>
                <c:pt idx="1055">
                  <c:v>45093</c:v>
                </c:pt>
                <c:pt idx="1056">
                  <c:v>45100</c:v>
                </c:pt>
                <c:pt idx="1057">
                  <c:v>45107</c:v>
                </c:pt>
                <c:pt idx="1058">
                  <c:v>45114</c:v>
                </c:pt>
                <c:pt idx="1059">
                  <c:v>45121</c:v>
                </c:pt>
                <c:pt idx="1060">
                  <c:v>45128</c:v>
                </c:pt>
                <c:pt idx="1061">
                  <c:v>45135</c:v>
                </c:pt>
                <c:pt idx="1062">
                  <c:v>45142</c:v>
                </c:pt>
                <c:pt idx="1063">
                  <c:v>45149</c:v>
                </c:pt>
                <c:pt idx="1064">
                  <c:v>45156</c:v>
                </c:pt>
                <c:pt idx="1065">
                  <c:v>45163</c:v>
                </c:pt>
                <c:pt idx="1066">
                  <c:v>45170</c:v>
                </c:pt>
                <c:pt idx="1067">
                  <c:v>45177</c:v>
                </c:pt>
                <c:pt idx="1068">
                  <c:v>45184</c:v>
                </c:pt>
                <c:pt idx="1069">
                  <c:v>45191</c:v>
                </c:pt>
                <c:pt idx="1070">
                  <c:v>45198</c:v>
                </c:pt>
                <c:pt idx="1071">
                  <c:v>45205</c:v>
                </c:pt>
                <c:pt idx="1072">
                  <c:v>45212</c:v>
                </c:pt>
                <c:pt idx="1073">
                  <c:v>45219</c:v>
                </c:pt>
                <c:pt idx="1074">
                  <c:v>45226</c:v>
                </c:pt>
                <c:pt idx="1075">
                  <c:v>45233</c:v>
                </c:pt>
                <c:pt idx="1076">
                  <c:v>45240</c:v>
                </c:pt>
                <c:pt idx="1077">
                  <c:v>45247</c:v>
                </c:pt>
                <c:pt idx="1078">
                  <c:v>45254</c:v>
                </c:pt>
                <c:pt idx="1079">
                  <c:v>45261</c:v>
                </c:pt>
                <c:pt idx="1080">
                  <c:v>45268</c:v>
                </c:pt>
                <c:pt idx="1081">
                  <c:v>45275</c:v>
                </c:pt>
                <c:pt idx="1082">
                  <c:v>45282</c:v>
                </c:pt>
                <c:pt idx="1083">
                  <c:v>45289</c:v>
                </c:pt>
                <c:pt idx="1084">
                  <c:v>45296</c:v>
                </c:pt>
                <c:pt idx="1085">
                  <c:v>45303</c:v>
                </c:pt>
                <c:pt idx="1086">
                  <c:v>45310</c:v>
                </c:pt>
                <c:pt idx="1087">
                  <c:v>45317</c:v>
                </c:pt>
                <c:pt idx="1088">
                  <c:v>45324</c:v>
                </c:pt>
                <c:pt idx="1089">
                  <c:v>45331</c:v>
                </c:pt>
                <c:pt idx="1090">
                  <c:v>45338</c:v>
                </c:pt>
                <c:pt idx="1091">
                  <c:v>45345</c:v>
                </c:pt>
                <c:pt idx="1092">
                  <c:v>45352</c:v>
                </c:pt>
                <c:pt idx="1093">
                  <c:v>45359</c:v>
                </c:pt>
                <c:pt idx="1094">
                  <c:v>45366</c:v>
                </c:pt>
                <c:pt idx="1095">
                  <c:v>45373</c:v>
                </c:pt>
                <c:pt idx="1096">
                  <c:v>45380</c:v>
                </c:pt>
                <c:pt idx="1097">
                  <c:v>45387</c:v>
                </c:pt>
                <c:pt idx="1098">
                  <c:v>45394</c:v>
                </c:pt>
                <c:pt idx="1099">
                  <c:v>45401</c:v>
                </c:pt>
                <c:pt idx="1100">
                  <c:v>45408</c:v>
                </c:pt>
                <c:pt idx="1101">
                  <c:v>45415</c:v>
                </c:pt>
                <c:pt idx="1102">
                  <c:v>45422</c:v>
                </c:pt>
                <c:pt idx="1103">
                  <c:v>45429</c:v>
                </c:pt>
                <c:pt idx="1104">
                  <c:v>45436</c:v>
                </c:pt>
                <c:pt idx="1105">
                  <c:v>45443</c:v>
                </c:pt>
                <c:pt idx="1106">
                  <c:v>45450</c:v>
                </c:pt>
                <c:pt idx="1107">
                  <c:v>45457</c:v>
                </c:pt>
                <c:pt idx="1108">
                  <c:v>45464</c:v>
                </c:pt>
                <c:pt idx="1109">
                  <c:v>45471</c:v>
                </c:pt>
                <c:pt idx="1110">
                  <c:v>45478</c:v>
                </c:pt>
                <c:pt idx="1111">
                  <c:v>45485</c:v>
                </c:pt>
                <c:pt idx="1112">
                  <c:v>45492</c:v>
                </c:pt>
                <c:pt idx="1113">
                  <c:v>45499</c:v>
                </c:pt>
                <c:pt idx="1114">
                  <c:v>45506</c:v>
                </c:pt>
                <c:pt idx="1115">
                  <c:v>45513</c:v>
                </c:pt>
                <c:pt idx="1116">
                  <c:v>45520</c:v>
                </c:pt>
                <c:pt idx="1117">
                  <c:v>45527</c:v>
                </c:pt>
                <c:pt idx="1118">
                  <c:v>45534</c:v>
                </c:pt>
                <c:pt idx="1119">
                  <c:v>45541</c:v>
                </c:pt>
                <c:pt idx="1120">
                  <c:v>45548</c:v>
                </c:pt>
                <c:pt idx="1121">
                  <c:v>45555</c:v>
                </c:pt>
                <c:pt idx="1122">
                  <c:v>45562</c:v>
                </c:pt>
                <c:pt idx="1123">
                  <c:v>45569</c:v>
                </c:pt>
                <c:pt idx="1124">
                  <c:v>45576</c:v>
                </c:pt>
                <c:pt idx="1125">
                  <c:v>45583</c:v>
                </c:pt>
                <c:pt idx="1126">
                  <c:v>45590</c:v>
                </c:pt>
                <c:pt idx="1127">
                  <c:v>45597</c:v>
                </c:pt>
                <c:pt idx="1128">
                  <c:v>45604</c:v>
                </c:pt>
                <c:pt idx="1129">
                  <c:v>45611</c:v>
                </c:pt>
                <c:pt idx="1130">
                  <c:v>45618</c:v>
                </c:pt>
                <c:pt idx="1131">
                  <c:v>45625</c:v>
                </c:pt>
                <c:pt idx="1132">
                  <c:v>45632</c:v>
                </c:pt>
                <c:pt idx="1133">
                  <c:v>45639</c:v>
                </c:pt>
                <c:pt idx="1134">
                  <c:v>45646</c:v>
                </c:pt>
                <c:pt idx="1135">
                  <c:v>45653</c:v>
                </c:pt>
                <c:pt idx="1136">
                  <c:v>45660</c:v>
                </c:pt>
                <c:pt idx="1137">
                  <c:v>45667</c:v>
                </c:pt>
                <c:pt idx="1138">
                  <c:v>45674</c:v>
                </c:pt>
                <c:pt idx="1139">
                  <c:v>45681</c:v>
                </c:pt>
                <c:pt idx="1140">
                  <c:v>45688</c:v>
                </c:pt>
                <c:pt idx="1141">
                  <c:v>45695</c:v>
                </c:pt>
                <c:pt idx="1142">
                  <c:v>45702</c:v>
                </c:pt>
                <c:pt idx="1143">
                  <c:v>45709</c:v>
                </c:pt>
                <c:pt idx="1144">
                  <c:v>45716</c:v>
                </c:pt>
                <c:pt idx="1145">
                  <c:v>45723</c:v>
                </c:pt>
                <c:pt idx="1146">
                  <c:v>45730</c:v>
                </c:pt>
                <c:pt idx="1147">
                  <c:v>45737</c:v>
                </c:pt>
                <c:pt idx="1148">
                  <c:v>45744</c:v>
                </c:pt>
                <c:pt idx="1149">
                  <c:v>45751</c:v>
                </c:pt>
                <c:pt idx="1150">
                  <c:v>45758</c:v>
                </c:pt>
                <c:pt idx="1151">
                  <c:v>45765</c:v>
                </c:pt>
                <c:pt idx="1152">
                  <c:v>45772</c:v>
                </c:pt>
                <c:pt idx="1153">
                  <c:v>45779</c:v>
                </c:pt>
                <c:pt idx="1154">
                  <c:v>45786</c:v>
                </c:pt>
                <c:pt idx="1155">
                  <c:v>45793</c:v>
                </c:pt>
                <c:pt idx="1156">
                  <c:v>45800</c:v>
                </c:pt>
                <c:pt idx="1157">
                  <c:v>45807</c:v>
                </c:pt>
                <c:pt idx="1158">
                  <c:v>45814</c:v>
                </c:pt>
                <c:pt idx="1159">
                  <c:v>45821</c:v>
                </c:pt>
                <c:pt idx="1160">
                  <c:v>45828</c:v>
                </c:pt>
                <c:pt idx="1161">
                  <c:v>45835</c:v>
                </c:pt>
                <c:pt idx="1162">
                  <c:v>45842</c:v>
                </c:pt>
                <c:pt idx="1163">
                  <c:v>45849</c:v>
                </c:pt>
                <c:pt idx="1164">
                  <c:v>45856</c:v>
                </c:pt>
                <c:pt idx="1165">
                  <c:v>45863</c:v>
                </c:pt>
                <c:pt idx="1166">
                  <c:v>45870</c:v>
                </c:pt>
                <c:pt idx="1167">
                  <c:v>45877</c:v>
                </c:pt>
                <c:pt idx="1168">
                  <c:v>45884</c:v>
                </c:pt>
                <c:pt idx="1169">
                  <c:v>45891</c:v>
                </c:pt>
                <c:pt idx="1170">
                  <c:v>45898</c:v>
                </c:pt>
                <c:pt idx="1171">
                  <c:v>45905</c:v>
                </c:pt>
                <c:pt idx="1172">
                  <c:v>45912</c:v>
                </c:pt>
                <c:pt idx="1173">
                  <c:v>45919</c:v>
                </c:pt>
                <c:pt idx="1174">
                  <c:v>45926</c:v>
                </c:pt>
                <c:pt idx="1175">
                  <c:v>45933</c:v>
                </c:pt>
                <c:pt idx="1176">
                  <c:v>45940</c:v>
                </c:pt>
                <c:pt idx="1177">
                  <c:v>45947</c:v>
                </c:pt>
                <c:pt idx="1178">
                  <c:v>45954</c:v>
                </c:pt>
                <c:pt idx="1179">
                  <c:v>45961</c:v>
                </c:pt>
                <c:pt idx="1180">
                  <c:v>45968</c:v>
                </c:pt>
                <c:pt idx="1181">
                  <c:v>45975</c:v>
                </c:pt>
                <c:pt idx="1182">
                  <c:v>45982</c:v>
                </c:pt>
                <c:pt idx="1183">
                  <c:v>45989</c:v>
                </c:pt>
                <c:pt idx="1184">
                  <c:v>45996</c:v>
                </c:pt>
                <c:pt idx="1185">
                  <c:v>46003</c:v>
                </c:pt>
                <c:pt idx="1186">
                  <c:v>46010</c:v>
                </c:pt>
                <c:pt idx="1187">
                  <c:v>46017</c:v>
                </c:pt>
                <c:pt idx="1188">
                  <c:v>46024</c:v>
                </c:pt>
                <c:pt idx="1189">
                  <c:v>46031</c:v>
                </c:pt>
                <c:pt idx="1190">
                  <c:v>46038</c:v>
                </c:pt>
                <c:pt idx="1191">
                  <c:v>46045</c:v>
                </c:pt>
              </c:numCache>
            </c:numRef>
          </c:cat>
          <c:val>
            <c:numRef>
              <c:f>ROE!$F$78:$F$10735</c:f>
              <c:numCache>
                <c:formatCode>General</c:formatCode>
                <c:ptCount val="10658"/>
                <c:pt idx="0">
                  <c:v>0.71470588235294119</c:v>
                </c:pt>
                <c:pt idx="1">
                  <c:v>0.7052036199095022</c:v>
                </c:pt>
                <c:pt idx="2">
                  <c:v>0.76935521146290731</c:v>
                </c:pt>
                <c:pt idx="3">
                  <c:v>0.79795918367346941</c:v>
                </c:pt>
                <c:pt idx="4">
                  <c:v>0.72549019607843135</c:v>
                </c:pt>
                <c:pt idx="5">
                  <c:v>0.76613885505481127</c:v>
                </c:pt>
                <c:pt idx="6">
                  <c:v>0.79155109878387031</c:v>
                </c:pt>
                <c:pt idx="7">
                  <c:v>0.79450596252129468</c:v>
                </c:pt>
                <c:pt idx="8">
                  <c:v>0.75851788756388416</c:v>
                </c:pt>
                <c:pt idx="9">
                  <c:v>0.7597741094700261</c:v>
                </c:pt>
                <c:pt idx="10">
                  <c:v>0.79434037465125551</c:v>
                </c:pt>
                <c:pt idx="11">
                  <c:v>0.70843776106933998</c:v>
                </c:pt>
                <c:pt idx="12">
                  <c:v>0.73259832154023363</c:v>
                </c:pt>
                <c:pt idx="13">
                  <c:v>0.79007490636704114</c:v>
                </c:pt>
                <c:pt idx="14">
                  <c:v>0.83075734157650705</c:v>
                </c:pt>
                <c:pt idx="15">
                  <c:v>0.87867417135709813</c:v>
                </c:pt>
                <c:pt idx="16">
                  <c:v>0.8388717156105101</c:v>
                </c:pt>
                <c:pt idx="17">
                  <c:v>0.84639376218323581</c:v>
                </c:pt>
                <c:pt idx="18">
                  <c:v>0.86664044059795442</c:v>
                </c:pt>
                <c:pt idx="19">
                  <c:v>0.86664044059795442</c:v>
                </c:pt>
                <c:pt idx="20">
                  <c:v>0.83610498898016428</c:v>
                </c:pt>
                <c:pt idx="21">
                  <c:v>0.84952298352124889</c:v>
                </c:pt>
                <c:pt idx="22">
                  <c:v>0.86203941730934019</c:v>
                </c:pt>
                <c:pt idx="23">
                  <c:v>0.8180245964642584</c:v>
                </c:pt>
                <c:pt idx="24">
                  <c:v>0.81298212605832554</c:v>
                </c:pt>
                <c:pt idx="25">
                  <c:v>0.75887138653280251</c:v>
                </c:pt>
                <c:pt idx="26">
                  <c:v>0.76994980093474119</c:v>
                </c:pt>
                <c:pt idx="27">
                  <c:v>0.76688604087287848</c:v>
                </c:pt>
                <c:pt idx="28">
                  <c:v>0.79738780977896861</c:v>
                </c:pt>
                <c:pt idx="29">
                  <c:v>0.79681539227069165</c:v>
                </c:pt>
                <c:pt idx="30">
                  <c:v>0.8140653508044452</c:v>
                </c:pt>
                <c:pt idx="31">
                  <c:v>0.84174311926605505</c:v>
                </c:pt>
                <c:pt idx="32">
                  <c:v>0.89022383146807116</c:v>
                </c:pt>
                <c:pt idx="33">
                  <c:v>0.90863209189001048</c:v>
                </c:pt>
                <c:pt idx="34">
                  <c:v>0.91183964667912354</c:v>
                </c:pt>
                <c:pt idx="35">
                  <c:v>0.98127403444240091</c:v>
                </c:pt>
                <c:pt idx="36">
                  <c:v>0.85095395208721836</c:v>
                </c:pt>
                <c:pt idx="37">
                  <c:v>0.81113348676639807</c:v>
                </c:pt>
                <c:pt idx="38">
                  <c:v>0.80863169580904803</c:v>
                </c:pt>
                <c:pt idx="39">
                  <c:v>0.70784128483703357</c:v>
                </c:pt>
                <c:pt idx="40">
                  <c:v>0.92482046678635554</c:v>
                </c:pt>
                <c:pt idx="41">
                  <c:v>0.9725052031985979</c:v>
                </c:pt>
                <c:pt idx="42">
                  <c:v>0.99050114641336384</c:v>
                </c:pt>
                <c:pt idx="43">
                  <c:v>0.95242825607064019</c:v>
                </c:pt>
                <c:pt idx="44">
                  <c:v>0.98338561635877775</c:v>
                </c:pt>
                <c:pt idx="45">
                  <c:v>1.0203094777562862</c:v>
                </c:pt>
                <c:pt idx="46">
                  <c:v>0.97477180527383378</c:v>
                </c:pt>
                <c:pt idx="47">
                  <c:v>1.0234138056532815</c:v>
                </c:pt>
                <c:pt idx="48">
                  <c:v>1.0605065666041276</c:v>
                </c:pt>
                <c:pt idx="49">
                  <c:v>1.0484923076923076</c:v>
                </c:pt>
                <c:pt idx="50">
                  <c:v>1.1349965026812776</c:v>
                </c:pt>
                <c:pt idx="51">
                  <c:v>1.1154316187090323</c:v>
                </c:pt>
                <c:pt idx="52">
                  <c:v>1.1441148094548963</c:v>
                </c:pt>
                <c:pt idx="53">
                  <c:v>0.89847417840375587</c:v>
                </c:pt>
                <c:pt idx="54">
                  <c:v>0.90717256771837274</c:v>
                </c:pt>
                <c:pt idx="55">
                  <c:v>1.0040561280420961</c:v>
                </c:pt>
                <c:pt idx="56">
                  <c:v>1.0081669691470054</c:v>
                </c:pt>
                <c:pt idx="57">
                  <c:v>1.0650177543773724</c:v>
                </c:pt>
                <c:pt idx="58">
                  <c:v>1.0843881856540083</c:v>
                </c:pt>
                <c:pt idx="59">
                  <c:v>1.0707840696950839</c:v>
                </c:pt>
                <c:pt idx="60">
                  <c:v>1.0139569413511507</c:v>
                </c:pt>
                <c:pt idx="61">
                  <c:v>1.0867726410966896</c:v>
                </c:pt>
                <c:pt idx="62">
                  <c:v>1.1021598612643861</c:v>
                </c:pt>
                <c:pt idx="63">
                  <c:v>1.0543408360128619</c:v>
                </c:pt>
                <c:pt idx="64">
                  <c:v>1.1430383761496985</c:v>
                </c:pt>
                <c:pt idx="65">
                  <c:v>1.1954874558006399</c:v>
                </c:pt>
                <c:pt idx="66">
                  <c:v>1.0740155217016385</c:v>
                </c:pt>
                <c:pt idx="67">
                  <c:v>1.1532061397217039</c:v>
                </c:pt>
                <c:pt idx="68">
                  <c:v>1.1265311804008908</c:v>
                </c:pt>
                <c:pt idx="69">
                  <c:v>1.151022619531356</c:v>
                </c:pt>
                <c:pt idx="70">
                  <c:v>1.1468619246861926</c:v>
                </c:pt>
                <c:pt idx="71">
                  <c:v>1.1341797720386668</c:v>
                </c:pt>
                <c:pt idx="72">
                  <c:v>1.197187358233782</c:v>
                </c:pt>
                <c:pt idx="73">
                  <c:v>1.1908396946564885</c:v>
                </c:pt>
                <c:pt idx="74">
                  <c:v>1.2107341327873646</c:v>
                </c:pt>
                <c:pt idx="75">
                  <c:v>1.1978720464280779</c:v>
                </c:pt>
                <c:pt idx="76">
                  <c:v>1.1786651927594307</c:v>
                </c:pt>
                <c:pt idx="77">
                  <c:v>1.2123106850076422</c:v>
                </c:pt>
                <c:pt idx="78">
                  <c:v>1.0929280397022332</c:v>
                </c:pt>
                <c:pt idx="79">
                  <c:v>1.0716222322638951</c:v>
                </c:pt>
                <c:pt idx="80">
                  <c:v>1.1353213882972057</c:v>
                </c:pt>
                <c:pt idx="81">
                  <c:v>1.0474495848161329</c:v>
                </c:pt>
                <c:pt idx="82">
                  <c:v>1.1630701324178518</c:v>
                </c:pt>
                <c:pt idx="83">
                  <c:v>1.1587264150943397</c:v>
                </c:pt>
                <c:pt idx="84">
                  <c:v>1.0672303147601101</c:v>
                </c:pt>
                <c:pt idx="85">
                  <c:v>1.0687090687090686</c:v>
                </c:pt>
                <c:pt idx="86">
                  <c:v>1.1377728035814214</c:v>
                </c:pt>
                <c:pt idx="87">
                  <c:v>1.1057988165680475</c:v>
                </c:pt>
                <c:pt idx="88">
                  <c:v>1.0798036305514327</c:v>
                </c:pt>
                <c:pt idx="89">
                  <c:v>1.1114610280058486</c:v>
                </c:pt>
                <c:pt idx="90">
                  <c:v>1.1515637530072174</c:v>
                </c:pt>
                <c:pt idx="91">
                  <c:v>1.0655737704918034</c:v>
                </c:pt>
                <c:pt idx="92">
                  <c:v>1.0642536768540731</c:v>
                </c:pt>
                <c:pt idx="93">
                  <c:v>1.0558093994778068</c:v>
                </c:pt>
                <c:pt idx="94">
                  <c:v>1.0888676032354192</c:v>
                </c:pt>
                <c:pt idx="95">
                  <c:v>1.1007701486061394</c:v>
                </c:pt>
                <c:pt idx="96">
                  <c:v>1.1534243629717233</c:v>
                </c:pt>
                <c:pt idx="97">
                  <c:v>1.1341273951320558</c:v>
                </c:pt>
                <c:pt idx="98">
                  <c:v>1.1643216596487624</c:v>
                </c:pt>
                <c:pt idx="99">
                  <c:v>1.2081521189440678</c:v>
                </c:pt>
                <c:pt idx="100">
                  <c:v>1.1879979828542611</c:v>
                </c:pt>
                <c:pt idx="101">
                  <c:v>1.1398137138327389</c:v>
                </c:pt>
                <c:pt idx="102">
                  <c:v>1.2401988475878432</c:v>
                </c:pt>
                <c:pt idx="103">
                  <c:v>1.3136332338765206</c:v>
                </c:pt>
                <c:pt idx="104">
                  <c:v>1.3715888803876561</c:v>
                </c:pt>
                <c:pt idx="105">
                  <c:v>1.2402391839606051</c:v>
                </c:pt>
                <c:pt idx="106">
                  <c:v>1.2993796526054588</c:v>
                </c:pt>
                <c:pt idx="107">
                  <c:v>1.2518175809649703</c:v>
                </c:pt>
                <c:pt idx="108">
                  <c:v>1.2053125380772511</c:v>
                </c:pt>
                <c:pt idx="109">
                  <c:v>1.2492889823172995</c:v>
                </c:pt>
                <c:pt idx="110">
                  <c:v>1.2296165191740414</c:v>
                </c:pt>
                <c:pt idx="111">
                  <c:v>1.2055472436413857</c:v>
                </c:pt>
                <c:pt idx="112">
                  <c:v>1.2349165596919127</c:v>
                </c:pt>
                <c:pt idx="113">
                  <c:v>1.2010814464346062</c:v>
                </c:pt>
                <c:pt idx="114">
                  <c:v>1.2708286038592507</c:v>
                </c:pt>
                <c:pt idx="115">
                  <c:v>1.3024247593517728</c:v>
                </c:pt>
                <c:pt idx="116">
                  <c:v>1.2359882005899705</c:v>
                </c:pt>
                <c:pt idx="117">
                  <c:v>1.2608180201541195</c:v>
                </c:pt>
                <c:pt idx="118">
                  <c:v>1.3176006528835691</c:v>
                </c:pt>
                <c:pt idx="119">
                  <c:v>1.2855068637803588</c:v>
                </c:pt>
                <c:pt idx="120">
                  <c:v>1.3030340557275542</c:v>
                </c:pt>
                <c:pt idx="121">
                  <c:v>1.3450292397660819</c:v>
                </c:pt>
                <c:pt idx="122">
                  <c:v>1.3343090620807416</c:v>
                </c:pt>
                <c:pt idx="123">
                  <c:v>1.340651298938895</c:v>
                </c:pt>
                <c:pt idx="124">
                  <c:v>1.367876309736775</c:v>
                </c:pt>
                <c:pt idx="125">
                  <c:v>1.354826402136589</c:v>
                </c:pt>
                <c:pt idx="126">
                  <c:v>1.3862676481235672</c:v>
                </c:pt>
                <c:pt idx="127">
                  <c:v>1.4142873927858066</c:v>
                </c:pt>
                <c:pt idx="128">
                  <c:v>1.3899831176139563</c:v>
                </c:pt>
                <c:pt idx="129">
                  <c:v>1.387641041864389</c:v>
                </c:pt>
                <c:pt idx="130">
                  <c:v>1.4347273689782953</c:v>
                </c:pt>
                <c:pt idx="131">
                  <c:v>1.3868548742831937</c:v>
                </c:pt>
                <c:pt idx="132">
                  <c:v>1.3456404736275565</c:v>
                </c:pt>
                <c:pt idx="133">
                  <c:v>1.3645534793075775</c:v>
                </c:pt>
                <c:pt idx="134">
                  <c:v>1.3899266177451635</c:v>
                </c:pt>
                <c:pt idx="135">
                  <c:v>1.4068883094306823</c:v>
                </c:pt>
                <c:pt idx="136">
                  <c:v>1.36706102117061</c:v>
                </c:pt>
                <c:pt idx="137">
                  <c:v>1.3772031662269129</c:v>
                </c:pt>
                <c:pt idx="138">
                  <c:v>1.3489278752436646</c:v>
                </c:pt>
                <c:pt idx="139">
                  <c:v>1.3195542046605877</c:v>
                </c:pt>
                <c:pt idx="140">
                  <c:v>1.3295807869625818</c:v>
                </c:pt>
                <c:pt idx="141">
                  <c:v>1.3272262935820565</c:v>
                </c:pt>
                <c:pt idx="142">
                  <c:v>1.3812191103789129</c:v>
                </c:pt>
                <c:pt idx="143">
                  <c:v>1.3990672884743505</c:v>
                </c:pt>
                <c:pt idx="144">
                  <c:v>1.4207870837537842</c:v>
                </c:pt>
                <c:pt idx="145">
                  <c:v>1.4203375437851609</c:v>
                </c:pt>
                <c:pt idx="146">
                  <c:v>1.4523504273504273</c:v>
                </c:pt>
                <c:pt idx="147">
                  <c:v>1.4225617413143574</c:v>
                </c:pt>
                <c:pt idx="148">
                  <c:v>1.4727920535521486</c:v>
                </c:pt>
                <c:pt idx="149">
                  <c:v>1.5220427760803144</c:v>
                </c:pt>
                <c:pt idx="150">
                  <c:v>1.4793775165959298</c:v>
                </c:pt>
                <c:pt idx="151">
                  <c:v>1.4726667382665664</c:v>
                </c:pt>
                <c:pt idx="152">
                  <c:v>1.4560839760068551</c:v>
                </c:pt>
                <c:pt idx="153">
                  <c:v>1.5564447289799404</c:v>
                </c:pt>
                <c:pt idx="154">
                  <c:v>1.5326272999572101</c:v>
                </c:pt>
                <c:pt idx="155">
                  <c:v>1.486497380088674</c:v>
                </c:pt>
                <c:pt idx="156">
                  <c:v>1.4518787403119786</c:v>
                </c:pt>
                <c:pt idx="157">
                  <c:v>1.4165432621112755</c:v>
                </c:pt>
                <c:pt idx="158">
                  <c:v>1.3900768112933359</c:v>
                </c:pt>
                <c:pt idx="159">
                  <c:v>1.3562467599792638</c:v>
                </c:pt>
                <c:pt idx="160">
                  <c:v>1.3952906855594915</c:v>
                </c:pt>
                <c:pt idx="161">
                  <c:v>1.2937713634637298</c:v>
                </c:pt>
                <c:pt idx="162">
                  <c:v>1.339154766499421</c:v>
                </c:pt>
                <c:pt idx="163">
                  <c:v>1.3478525738653671</c:v>
                </c:pt>
                <c:pt idx="164">
                  <c:v>1.3440386680988186</c:v>
                </c:pt>
                <c:pt idx="165">
                  <c:v>1.3176825328451434</c:v>
                </c:pt>
                <c:pt idx="166">
                  <c:v>1.3652996196936993</c:v>
                </c:pt>
                <c:pt idx="167">
                  <c:v>1.3533195246920311</c:v>
                </c:pt>
                <c:pt idx="168">
                  <c:v>1.3299599644128113</c:v>
                </c:pt>
                <c:pt idx="169">
                  <c:v>1.3290877796901894</c:v>
                </c:pt>
                <c:pt idx="170">
                  <c:v>1.3691609977324264</c:v>
                </c:pt>
                <c:pt idx="171">
                  <c:v>1.3849637681159421</c:v>
                </c:pt>
                <c:pt idx="172">
                  <c:v>1.3625798954096455</c:v>
                </c:pt>
                <c:pt idx="173">
                  <c:v>1.3176212976835311</c:v>
                </c:pt>
                <c:pt idx="174">
                  <c:v>1.2994640708738925</c:v>
                </c:pt>
                <c:pt idx="175">
                  <c:v>1.3355792219082809</c:v>
                </c:pt>
                <c:pt idx="176">
                  <c:v>1.3449147883452448</c:v>
                </c:pt>
                <c:pt idx="177">
                  <c:v>1.2976676079907958</c:v>
                </c:pt>
                <c:pt idx="178">
                  <c:v>1.3378540960297496</c:v>
                </c:pt>
                <c:pt idx="179">
                  <c:v>1.3258426966292136</c:v>
                </c:pt>
                <c:pt idx="180">
                  <c:v>1.3587743102668477</c:v>
                </c:pt>
                <c:pt idx="181">
                  <c:v>1.3312754933303936</c:v>
                </c:pt>
                <c:pt idx="182">
                  <c:v>1.3413751507840772</c:v>
                </c:pt>
                <c:pt idx="183">
                  <c:v>1.3609572346554399</c:v>
                </c:pt>
                <c:pt idx="184">
                  <c:v>1.3936170212765957</c:v>
                </c:pt>
                <c:pt idx="185">
                  <c:v>1.3544647519582245</c:v>
                </c:pt>
                <c:pt idx="186">
                  <c:v>1.3158113011923276</c:v>
                </c:pt>
                <c:pt idx="187">
                  <c:v>1.287403903015967</c:v>
                </c:pt>
                <c:pt idx="188">
                  <c:v>1.2879350801720766</c:v>
                </c:pt>
                <c:pt idx="189">
                  <c:v>1.3355295029551399</c:v>
                </c:pt>
                <c:pt idx="190">
                  <c:v>1.3941612872145679</c:v>
                </c:pt>
                <c:pt idx="191">
                  <c:v>1.4106559671549872</c:v>
                </c:pt>
                <c:pt idx="192">
                  <c:v>1.480631816472358</c:v>
                </c:pt>
                <c:pt idx="193">
                  <c:v>1.4869392902179788</c:v>
                </c:pt>
                <c:pt idx="194">
                  <c:v>1.5601125124761817</c:v>
                </c:pt>
                <c:pt idx="195">
                  <c:v>1.5664225456568091</c:v>
                </c:pt>
                <c:pt idx="196">
                  <c:v>1.4379120879120879</c:v>
                </c:pt>
                <c:pt idx="197">
                  <c:v>1.3977176669484361</c:v>
                </c:pt>
                <c:pt idx="198">
                  <c:v>1.3384369479263059</c:v>
                </c:pt>
                <c:pt idx="199">
                  <c:v>1.3720030285185496</c:v>
                </c:pt>
                <c:pt idx="200">
                  <c:v>1.4193732193732196</c:v>
                </c:pt>
                <c:pt idx="201">
                  <c:v>1.3660755236202415</c:v>
                </c:pt>
                <c:pt idx="202">
                  <c:v>1.3585308562887037</c:v>
                </c:pt>
                <c:pt idx="203">
                  <c:v>1.4276672058513256</c:v>
                </c:pt>
                <c:pt idx="204">
                  <c:v>1.3544905301744621</c:v>
                </c:pt>
                <c:pt idx="205">
                  <c:v>1.358992634830126</c:v>
                </c:pt>
                <c:pt idx="206">
                  <c:v>1.3514836795252225</c:v>
                </c:pt>
                <c:pt idx="207">
                  <c:v>1.3393661815764202</c:v>
                </c:pt>
                <c:pt idx="208">
                  <c:v>1.2973391714381948</c:v>
                </c:pt>
                <c:pt idx="209">
                  <c:v>1.2344251766217085</c:v>
                </c:pt>
                <c:pt idx="210">
                  <c:v>1.2950939001310235</c:v>
                </c:pt>
                <c:pt idx="211">
                  <c:v>1.3383160023108029</c:v>
                </c:pt>
                <c:pt idx="212">
                  <c:v>1.3720281772820662</c:v>
                </c:pt>
                <c:pt idx="213">
                  <c:v>1.3593899653724306</c:v>
                </c:pt>
                <c:pt idx="214">
                  <c:v>1.3615602117015877</c:v>
                </c:pt>
                <c:pt idx="215">
                  <c:v>1.3635063957863056</c:v>
                </c:pt>
                <c:pt idx="216">
                  <c:v>1.3542018348623852</c:v>
                </c:pt>
                <c:pt idx="217">
                  <c:v>1.364273988956872</c:v>
                </c:pt>
                <c:pt idx="218">
                  <c:v>1.3303121116877421</c:v>
                </c:pt>
                <c:pt idx="219">
                  <c:v>1.3009535622916504</c:v>
                </c:pt>
                <c:pt idx="220">
                  <c:v>1.3790814357390968</c:v>
                </c:pt>
                <c:pt idx="221">
                  <c:v>1.3689111747851004</c:v>
                </c:pt>
                <c:pt idx="222">
                  <c:v>1.3541531473069437</c:v>
                </c:pt>
                <c:pt idx="223">
                  <c:v>1.3869515389652913</c:v>
                </c:pt>
                <c:pt idx="224">
                  <c:v>1.4076760104302477</c:v>
                </c:pt>
                <c:pt idx="225">
                  <c:v>1.3339228295819936</c:v>
                </c:pt>
                <c:pt idx="226">
                  <c:v>1.2740219629375431</c:v>
                </c:pt>
                <c:pt idx="227">
                  <c:v>1.3166146916146915</c:v>
                </c:pt>
                <c:pt idx="228">
                  <c:v>1.4115758663015769</c:v>
                </c:pt>
                <c:pt idx="229">
                  <c:v>1.26683572837419</c:v>
                </c:pt>
                <c:pt idx="230">
                  <c:v>1.3214662447257386</c:v>
                </c:pt>
                <c:pt idx="231">
                  <c:v>1.3262809309171191</c:v>
                </c:pt>
                <c:pt idx="232">
                  <c:v>1.344212233991793</c:v>
                </c:pt>
                <c:pt idx="233">
                  <c:v>1.4416536356528538</c:v>
                </c:pt>
                <c:pt idx="234">
                  <c:v>1.4330791229742614</c:v>
                </c:pt>
                <c:pt idx="235">
                  <c:v>1.4620416253716553</c:v>
                </c:pt>
                <c:pt idx="236">
                  <c:v>1.4546870704664161</c:v>
                </c:pt>
                <c:pt idx="237">
                  <c:v>1.4665422305179656</c:v>
                </c:pt>
                <c:pt idx="238">
                  <c:v>1.4217528842575364</c:v>
                </c:pt>
                <c:pt idx="239">
                  <c:v>1.3429854302208377</c:v>
                </c:pt>
                <c:pt idx="240">
                  <c:v>1.3260289634146341</c:v>
                </c:pt>
                <c:pt idx="241">
                  <c:v>1.3959113158652461</c:v>
                </c:pt>
                <c:pt idx="242">
                  <c:v>1.3447098976109213</c:v>
                </c:pt>
                <c:pt idx="243">
                  <c:v>1.324846533158901</c:v>
                </c:pt>
                <c:pt idx="244">
                  <c:v>1.2731277533039647</c:v>
                </c:pt>
                <c:pt idx="245">
                  <c:v>1.2731449116149005</c:v>
                </c:pt>
                <c:pt idx="246">
                  <c:v>1.2996694038605097</c:v>
                </c:pt>
                <c:pt idx="247">
                  <c:v>1.3482665466006303</c:v>
                </c:pt>
                <c:pt idx="248">
                  <c:v>1.2473604826546003</c:v>
                </c:pt>
                <c:pt idx="249">
                  <c:v>1.2722922502334268</c:v>
                </c:pt>
                <c:pt idx="250">
                  <c:v>1.3097273567467651</c:v>
                </c:pt>
                <c:pt idx="251">
                  <c:v>1.2860565404887401</c:v>
                </c:pt>
                <c:pt idx="252">
                  <c:v>1.3349928876244666</c:v>
                </c:pt>
                <c:pt idx="253">
                  <c:v>1.3392712550607286</c:v>
                </c:pt>
                <c:pt idx="254">
                  <c:v>1.2665360682184834</c:v>
                </c:pt>
                <c:pt idx="255">
                  <c:v>1.2720812182741117</c:v>
                </c:pt>
                <c:pt idx="256">
                  <c:v>1.29784785360801</c:v>
                </c:pt>
                <c:pt idx="257">
                  <c:v>1.2400128520938203</c:v>
                </c:pt>
                <c:pt idx="258">
                  <c:v>1.1940331249314469</c:v>
                </c:pt>
                <c:pt idx="259">
                  <c:v>1.2963004484304934</c:v>
                </c:pt>
                <c:pt idx="260">
                  <c:v>1.3598714744734024</c:v>
                </c:pt>
                <c:pt idx="261">
                  <c:v>1.3896058999769532</c:v>
                </c:pt>
                <c:pt idx="262">
                  <c:v>1.3286877020849592</c:v>
                </c:pt>
                <c:pt idx="263">
                  <c:v>1.3393087287639132</c:v>
                </c:pt>
                <c:pt idx="264">
                  <c:v>1.3373789240284746</c:v>
                </c:pt>
                <c:pt idx="265">
                  <c:v>1.3636708380735685</c:v>
                </c:pt>
                <c:pt idx="266">
                  <c:v>1.2399140606349963</c:v>
                </c:pt>
                <c:pt idx="267">
                  <c:v>1.2713295526149968</c:v>
                </c:pt>
                <c:pt idx="268">
                  <c:v>1.1473812423873326</c:v>
                </c:pt>
                <c:pt idx="269">
                  <c:v>1.251995163240629</c:v>
                </c:pt>
                <c:pt idx="270">
                  <c:v>1.4037485357282311</c:v>
                </c:pt>
                <c:pt idx="271">
                  <c:v>1.3774727492935004</c:v>
                </c:pt>
                <c:pt idx="272">
                  <c:v>1.3834310850439882</c:v>
                </c:pt>
                <c:pt idx="273">
                  <c:v>1.331518540317834</c:v>
                </c:pt>
                <c:pt idx="274">
                  <c:v>1.2310786650774732</c:v>
                </c:pt>
                <c:pt idx="275">
                  <c:v>1.3490805326569435</c:v>
                </c:pt>
                <c:pt idx="276">
                  <c:v>1.3727881807249616</c:v>
                </c:pt>
                <c:pt idx="277">
                  <c:v>1.3691120958476943</c:v>
                </c:pt>
                <c:pt idx="278">
                  <c:v>1.4352220013253809</c:v>
                </c:pt>
                <c:pt idx="279">
                  <c:v>1.3943331246086412</c:v>
                </c:pt>
                <c:pt idx="280">
                  <c:v>1.4724876441515651</c:v>
                </c:pt>
                <c:pt idx="281">
                  <c:v>1.4275464046170645</c:v>
                </c:pt>
                <c:pt idx="282">
                  <c:v>1.4740728848932414</c:v>
                </c:pt>
                <c:pt idx="283">
                  <c:v>1.4360554699537751</c:v>
                </c:pt>
                <c:pt idx="284">
                  <c:v>1.4269367558373278</c:v>
                </c:pt>
                <c:pt idx="285">
                  <c:v>1.6210169491525426</c:v>
                </c:pt>
                <c:pt idx="286">
                  <c:v>1.568885846311826</c:v>
                </c:pt>
                <c:pt idx="287">
                  <c:v>1.5345316934720907</c:v>
                </c:pt>
                <c:pt idx="288">
                  <c:v>1.6792452830188678</c:v>
                </c:pt>
                <c:pt idx="289">
                  <c:v>1.8665094339622641</c:v>
                </c:pt>
                <c:pt idx="290">
                  <c:v>1.530741410488246</c:v>
                </c:pt>
                <c:pt idx="291">
                  <c:v>1.5818181818181818</c:v>
                </c:pt>
                <c:pt idx="292">
                  <c:v>1.2700342999688183</c:v>
                </c:pt>
                <c:pt idx="293">
                  <c:v>1.4189641844885339</c:v>
                </c:pt>
                <c:pt idx="294">
                  <c:v>1.5220545560069645</c:v>
                </c:pt>
                <c:pt idx="295">
                  <c:v>1.5642668676969469</c:v>
                </c:pt>
                <c:pt idx="296">
                  <c:v>1.5347278090640923</c:v>
                </c:pt>
                <c:pt idx="297">
                  <c:v>1.5235389610389611</c:v>
                </c:pt>
                <c:pt idx="298">
                  <c:v>1.4334905660377359</c:v>
                </c:pt>
                <c:pt idx="299">
                  <c:v>1.3843392416423603</c:v>
                </c:pt>
                <c:pt idx="300">
                  <c:v>1.478512795750845</c:v>
                </c:pt>
                <c:pt idx="301">
                  <c:v>1.3618510158013544</c:v>
                </c:pt>
                <c:pt idx="302">
                  <c:v>1.4123989218328843</c:v>
                </c:pt>
                <c:pt idx="303">
                  <c:v>1.4255369928400956</c:v>
                </c:pt>
                <c:pt idx="304">
                  <c:v>1.4957916885849554</c:v>
                </c:pt>
                <c:pt idx="305">
                  <c:v>1.4846965699208443</c:v>
                </c:pt>
                <c:pt idx="306">
                  <c:v>1.5136713565171225</c:v>
                </c:pt>
                <c:pt idx="307">
                  <c:v>1.6129303106633082</c:v>
                </c:pt>
                <c:pt idx="308">
                  <c:v>1.6831591886908419</c:v>
                </c:pt>
                <c:pt idx="309">
                  <c:v>1.7681528662420383</c:v>
                </c:pt>
                <c:pt idx="310">
                  <c:v>1.8605121293800539</c:v>
                </c:pt>
                <c:pt idx="311">
                  <c:v>1.7729299363057325</c:v>
                </c:pt>
                <c:pt idx="312">
                  <c:v>1.9161051212938005</c:v>
                </c:pt>
                <c:pt idx="313">
                  <c:v>1.642166344294004</c:v>
                </c:pt>
                <c:pt idx="314">
                  <c:v>1.2935628389530771</c:v>
                </c:pt>
                <c:pt idx="315">
                  <c:v>1.2999529854254821</c:v>
                </c:pt>
                <c:pt idx="316">
                  <c:v>1.2950123014985462</c:v>
                </c:pt>
                <c:pt idx="317">
                  <c:v>1.2461605018386328</c:v>
                </c:pt>
                <c:pt idx="318">
                  <c:v>1.2561983471074381</c:v>
                </c:pt>
                <c:pt idx="319">
                  <c:v>1.3514251578767706</c:v>
                </c:pt>
                <c:pt idx="320">
                  <c:v>1.3020935557736342</c:v>
                </c:pt>
                <c:pt idx="321">
                  <c:v>1.2829533444058583</c:v>
                </c:pt>
                <c:pt idx="322">
                  <c:v>1.0943588252398955</c:v>
                </c:pt>
                <c:pt idx="323">
                  <c:v>1.1365684129231561</c:v>
                </c:pt>
                <c:pt idx="324">
                  <c:v>1.1560850142141599</c:v>
                </c:pt>
                <c:pt idx="325">
                  <c:v>1.2570052539404553</c:v>
                </c:pt>
                <c:pt idx="326">
                  <c:v>1.2738095238095239</c:v>
                </c:pt>
                <c:pt idx="327">
                  <c:v>1.2701770177017702</c:v>
                </c:pt>
                <c:pt idx="328">
                  <c:v>1.2554595443833465</c:v>
                </c:pt>
                <c:pt idx="329">
                  <c:v>1.3269406392694063</c:v>
                </c:pt>
                <c:pt idx="330">
                  <c:v>1.2497729336966394</c:v>
                </c:pt>
                <c:pt idx="331">
                  <c:v>1.2042054755856617</c:v>
                </c:pt>
                <c:pt idx="332">
                  <c:v>1.2273261124885815</c:v>
                </c:pt>
                <c:pt idx="333">
                  <c:v>1.1397707811882491</c:v>
                </c:pt>
                <c:pt idx="334">
                  <c:v>1.2816524289175062</c:v>
                </c:pt>
                <c:pt idx="335">
                  <c:v>1.3513897102306327</c:v>
                </c:pt>
                <c:pt idx="336">
                  <c:v>1.3337633399788906</c:v>
                </c:pt>
                <c:pt idx="337">
                  <c:v>1.3800390490410015</c:v>
                </c:pt>
                <c:pt idx="338">
                  <c:v>1.2407310156496167</c:v>
                </c:pt>
                <c:pt idx="339">
                  <c:v>1.2300445180660524</c:v>
                </c:pt>
                <c:pt idx="340">
                  <c:v>1.5543568464730291</c:v>
                </c:pt>
                <c:pt idx="341">
                  <c:v>1.440014282313735</c:v>
                </c:pt>
                <c:pt idx="342">
                  <c:v>1.5025844452458228</c:v>
                </c:pt>
                <c:pt idx="343">
                  <c:v>1.5934238581528448</c:v>
                </c:pt>
                <c:pt idx="344">
                  <c:v>1.6757059335738276</c:v>
                </c:pt>
                <c:pt idx="345">
                  <c:v>1.6631823461091753</c:v>
                </c:pt>
                <c:pt idx="346">
                  <c:v>1.6324403093823561</c:v>
                </c:pt>
                <c:pt idx="347">
                  <c:v>1.5865766959874683</c:v>
                </c:pt>
                <c:pt idx="348">
                  <c:v>1.5965805747544561</c:v>
                </c:pt>
                <c:pt idx="349">
                  <c:v>1.5722706619182119</c:v>
                </c:pt>
                <c:pt idx="350">
                  <c:v>1.6096033402922756</c:v>
                </c:pt>
                <c:pt idx="351">
                  <c:v>1.6085070490420532</c:v>
                </c:pt>
                <c:pt idx="352">
                  <c:v>1.6543043104506938</c:v>
                </c:pt>
                <c:pt idx="353">
                  <c:v>1.6037685774946919</c:v>
                </c:pt>
                <c:pt idx="354">
                  <c:v>1.533468047486739</c:v>
                </c:pt>
                <c:pt idx="355">
                  <c:v>1.5526118470382404</c:v>
                </c:pt>
                <c:pt idx="356">
                  <c:v>1.5346778160354155</c:v>
                </c:pt>
                <c:pt idx="357">
                  <c:v>1.5283257460799191</c:v>
                </c:pt>
                <c:pt idx="358">
                  <c:v>1.5467182573803382</c:v>
                </c:pt>
                <c:pt idx="359">
                  <c:v>1.5591457495493</c:v>
                </c:pt>
                <c:pt idx="360">
                  <c:v>1.6745367192862044</c:v>
                </c:pt>
                <c:pt idx="361">
                  <c:v>1.5777656078860898</c:v>
                </c:pt>
                <c:pt idx="362">
                  <c:v>1.6061415220293727</c:v>
                </c:pt>
                <c:pt idx="363">
                  <c:v>1.5453194650817237</c:v>
                </c:pt>
                <c:pt idx="364">
                  <c:v>1.4991304347826084</c:v>
                </c:pt>
                <c:pt idx="365">
                  <c:v>1.4830094452285312</c:v>
                </c:pt>
                <c:pt idx="366">
                  <c:v>1.4089502499404905</c:v>
                </c:pt>
                <c:pt idx="367">
                  <c:v>1.4642045454545454</c:v>
                </c:pt>
                <c:pt idx="368">
                  <c:v>1.4308999081726355</c:v>
                </c:pt>
                <c:pt idx="369">
                  <c:v>1.411717679305619</c:v>
                </c:pt>
                <c:pt idx="370">
                  <c:v>1.4185613119642191</c:v>
                </c:pt>
                <c:pt idx="371">
                  <c:v>1.4334485141672424</c:v>
                </c:pt>
                <c:pt idx="372">
                  <c:v>1.4226120857699807</c:v>
                </c:pt>
                <c:pt idx="373">
                  <c:v>1.544803370786517</c:v>
                </c:pt>
                <c:pt idx="374">
                  <c:v>1.586829753946807</c:v>
                </c:pt>
                <c:pt idx="375">
                  <c:v>1.6163873370577282</c:v>
                </c:pt>
                <c:pt idx="376">
                  <c:v>1.543440594059406</c:v>
                </c:pt>
                <c:pt idx="377">
                  <c:v>1.5003416856492027</c:v>
                </c:pt>
                <c:pt idx="378">
                  <c:v>1.5201700953913344</c:v>
                </c:pt>
                <c:pt idx="379">
                  <c:v>1.362242142779998</c:v>
                </c:pt>
                <c:pt idx="380">
                  <c:v>1.3913405495420483</c:v>
                </c:pt>
                <c:pt idx="381">
                  <c:v>1.4019836048982897</c:v>
                </c:pt>
                <c:pt idx="382">
                  <c:v>1.3774500824326799</c:v>
                </c:pt>
                <c:pt idx="383">
                  <c:v>1.3689054066011856</c:v>
                </c:pt>
                <c:pt idx="384">
                  <c:v>1.5467424652589783</c:v>
                </c:pt>
                <c:pt idx="385">
                  <c:v>1.5159589231196227</c:v>
                </c:pt>
                <c:pt idx="386">
                  <c:v>1.3630248014264872</c:v>
                </c:pt>
                <c:pt idx="387">
                  <c:v>1.3639771662264633</c:v>
                </c:pt>
                <c:pt idx="388">
                  <c:v>1.371353459972863</c:v>
                </c:pt>
                <c:pt idx="389">
                  <c:v>1.3813865615245604</c:v>
                </c:pt>
                <c:pt idx="390">
                  <c:v>1.3805407977162794</c:v>
                </c:pt>
                <c:pt idx="391">
                  <c:v>1.4439617723718505</c:v>
                </c:pt>
                <c:pt idx="392">
                  <c:v>1.4771236333052984</c:v>
                </c:pt>
                <c:pt idx="393">
                  <c:v>1.4477231629130365</c:v>
                </c:pt>
                <c:pt idx="394">
                  <c:v>1.4299050114641336</c:v>
                </c:pt>
                <c:pt idx="395">
                  <c:v>1.3045190861562699</c:v>
                </c:pt>
                <c:pt idx="396">
                  <c:v>1.3706322795341099</c:v>
                </c:pt>
                <c:pt idx="397">
                  <c:v>1.2418017798366452</c:v>
                </c:pt>
                <c:pt idx="398">
                  <c:v>1.3422040259297168</c:v>
                </c:pt>
                <c:pt idx="399">
                  <c:v>1.369566700784715</c:v>
                </c:pt>
                <c:pt idx="400">
                  <c:v>1.3716359024940117</c:v>
                </c:pt>
                <c:pt idx="401">
                  <c:v>1.4356599861782997</c:v>
                </c:pt>
                <c:pt idx="402">
                  <c:v>1.5045180722891565</c:v>
                </c:pt>
                <c:pt idx="403">
                  <c:v>1.4400811983760324</c:v>
                </c:pt>
                <c:pt idx="404">
                  <c:v>1.4190116197676046</c:v>
                </c:pt>
                <c:pt idx="405">
                  <c:v>1.4688956759363445</c:v>
                </c:pt>
                <c:pt idx="406">
                  <c:v>1.5392597434430917</c:v>
                </c:pt>
                <c:pt idx="407">
                  <c:v>1.4116327511616729</c:v>
                </c:pt>
                <c:pt idx="408">
                  <c:v>1.4220689655172414</c:v>
                </c:pt>
                <c:pt idx="409">
                  <c:v>1.4779802271427405</c:v>
                </c:pt>
                <c:pt idx="410">
                  <c:v>1.3356677524429967</c:v>
                </c:pt>
                <c:pt idx="411">
                  <c:v>1.2696962598578903</c:v>
                </c:pt>
                <c:pt idx="412">
                  <c:v>1.2260126347082869</c:v>
                </c:pt>
                <c:pt idx="413">
                  <c:v>1.2755031228313671</c:v>
                </c:pt>
                <c:pt idx="414">
                  <c:v>1.2315508021390376</c:v>
                </c:pt>
                <c:pt idx="415">
                  <c:v>1.2631827111984282</c:v>
                </c:pt>
                <c:pt idx="416">
                  <c:v>1.2666396103896105</c:v>
                </c:pt>
                <c:pt idx="417">
                  <c:v>1.181455938697318</c:v>
                </c:pt>
                <c:pt idx="418">
                  <c:v>0.95789145352464133</c:v>
                </c:pt>
                <c:pt idx="419">
                  <c:v>0.9514097917562504</c:v>
                </c:pt>
                <c:pt idx="420">
                  <c:v>0.91952796434624329</c:v>
                </c:pt>
                <c:pt idx="421">
                  <c:v>0.83385175186337235</c:v>
                </c:pt>
                <c:pt idx="422">
                  <c:v>0.86831683168316831</c:v>
                </c:pt>
                <c:pt idx="423">
                  <c:v>0.8744639376218325</c:v>
                </c:pt>
                <c:pt idx="424">
                  <c:v>0.875</c:v>
                </c:pt>
                <c:pt idx="425">
                  <c:v>0.86457847384205266</c:v>
                </c:pt>
                <c:pt idx="426">
                  <c:v>0.87327268939656977</c:v>
                </c:pt>
                <c:pt idx="427">
                  <c:v>0.87866198696368458</c:v>
                </c:pt>
                <c:pt idx="428">
                  <c:v>0.84414715719063538</c:v>
                </c:pt>
                <c:pt idx="429">
                  <c:v>0.86323987538940805</c:v>
                </c:pt>
                <c:pt idx="430">
                  <c:v>0.8597419354838709</c:v>
                </c:pt>
                <c:pt idx="431">
                  <c:v>1.0237093434849394</c:v>
                </c:pt>
                <c:pt idx="432">
                  <c:v>1.0487544246310025</c:v>
                </c:pt>
                <c:pt idx="433">
                  <c:v>1.0427368421052632</c:v>
                </c:pt>
                <c:pt idx="434">
                  <c:v>0.99307789120402734</c:v>
                </c:pt>
                <c:pt idx="435">
                  <c:v>0.96014770431268726</c:v>
                </c:pt>
                <c:pt idx="436">
                  <c:v>0.94317582334765249</c:v>
                </c:pt>
                <c:pt idx="437">
                  <c:v>0.94814120587316464</c:v>
                </c:pt>
                <c:pt idx="438">
                  <c:v>0.93203633870414793</c:v>
                </c:pt>
                <c:pt idx="439">
                  <c:v>0.95209118957833383</c:v>
                </c:pt>
                <c:pt idx="440">
                  <c:v>0.91994490832400799</c:v>
                </c:pt>
                <c:pt idx="441">
                  <c:v>0.89928057553956831</c:v>
                </c:pt>
                <c:pt idx="442">
                  <c:v>0.95561115744601977</c:v>
                </c:pt>
                <c:pt idx="443">
                  <c:v>0.96883852691218131</c:v>
                </c:pt>
                <c:pt idx="444">
                  <c:v>0.93579723090665479</c:v>
                </c:pt>
                <c:pt idx="445">
                  <c:v>0.9882860665844635</c:v>
                </c:pt>
                <c:pt idx="446">
                  <c:v>0.92463054187192129</c:v>
                </c:pt>
                <c:pt idx="447">
                  <c:v>0.88528952922822801</c:v>
                </c:pt>
                <c:pt idx="448">
                  <c:v>0.89289861545332749</c:v>
                </c:pt>
                <c:pt idx="449">
                  <c:v>0.87551271534044306</c:v>
                </c:pt>
                <c:pt idx="450">
                  <c:v>0.95048675808646499</c:v>
                </c:pt>
                <c:pt idx="451">
                  <c:v>0.92837111474643608</c:v>
                </c:pt>
                <c:pt idx="452">
                  <c:v>0.97432098765432096</c:v>
                </c:pt>
                <c:pt idx="453">
                  <c:v>1.0114670764865823</c:v>
                </c:pt>
                <c:pt idx="454">
                  <c:v>1.0249391727493917</c:v>
                </c:pt>
                <c:pt idx="455">
                  <c:v>1.0344696489671779</c:v>
                </c:pt>
                <c:pt idx="456">
                  <c:v>1.0422625127681309</c:v>
                </c:pt>
                <c:pt idx="457">
                  <c:v>1.1302393038433647</c:v>
                </c:pt>
                <c:pt idx="458">
                  <c:v>1.0416325575956029</c:v>
                </c:pt>
                <c:pt idx="459">
                  <c:v>1.1216762651635828</c:v>
                </c:pt>
                <c:pt idx="460">
                  <c:v>1.1221030785195434</c:v>
                </c:pt>
                <c:pt idx="461">
                  <c:v>1.1701334615847059</c:v>
                </c:pt>
                <c:pt idx="462">
                  <c:v>1.1110718908106836</c:v>
                </c:pt>
                <c:pt idx="463">
                  <c:v>0.99870037807183365</c:v>
                </c:pt>
                <c:pt idx="464">
                  <c:v>1.0480354436283084</c:v>
                </c:pt>
                <c:pt idx="465">
                  <c:v>1.0143093661305582</c:v>
                </c:pt>
                <c:pt idx="466">
                  <c:v>0.93492407809110623</c:v>
                </c:pt>
                <c:pt idx="467">
                  <c:v>0.96498291849682782</c:v>
                </c:pt>
                <c:pt idx="468">
                  <c:v>0.98364194024764284</c:v>
                </c:pt>
                <c:pt idx="469">
                  <c:v>1.0115306353153968</c:v>
                </c:pt>
                <c:pt idx="470">
                  <c:v>0.92321157661337383</c:v>
                </c:pt>
                <c:pt idx="471">
                  <c:v>0.88508208422555312</c:v>
                </c:pt>
                <c:pt idx="472">
                  <c:v>0.85201046871282404</c:v>
                </c:pt>
                <c:pt idx="473">
                  <c:v>0.91448963102612446</c:v>
                </c:pt>
                <c:pt idx="474">
                  <c:v>0.90723852949558292</c:v>
                </c:pt>
                <c:pt idx="475">
                  <c:v>0.9480030143180106</c:v>
                </c:pt>
                <c:pt idx="476">
                  <c:v>1.0087527352297594</c:v>
                </c:pt>
                <c:pt idx="477">
                  <c:v>1.020772476468679</c:v>
                </c:pt>
                <c:pt idx="478">
                  <c:v>0.97637217493395945</c:v>
                </c:pt>
                <c:pt idx="479">
                  <c:v>0.97024188415022283</c:v>
                </c:pt>
                <c:pt idx="480">
                  <c:v>1.0199425384485381</c:v>
                </c:pt>
                <c:pt idx="481">
                  <c:v>0.99474856779121579</c:v>
                </c:pt>
                <c:pt idx="482">
                  <c:v>1.0267686424474187</c:v>
                </c:pt>
                <c:pt idx="483">
                  <c:v>1.0883597883597884</c:v>
                </c:pt>
                <c:pt idx="484">
                  <c:v>1.037037037037037</c:v>
                </c:pt>
                <c:pt idx="485">
                  <c:v>1.0525563103324991</c:v>
                </c:pt>
                <c:pt idx="486">
                  <c:v>1.0226765160625324</c:v>
                </c:pt>
                <c:pt idx="487">
                  <c:v>1.0001717917883526</c:v>
                </c:pt>
                <c:pt idx="488">
                  <c:v>1.002935589708168</c:v>
                </c:pt>
                <c:pt idx="489">
                  <c:v>1.0511681474169134</c:v>
                </c:pt>
                <c:pt idx="490">
                  <c:v>1.0549867899603698</c:v>
                </c:pt>
                <c:pt idx="491">
                  <c:v>1.0482448556112742</c:v>
                </c:pt>
                <c:pt idx="492">
                  <c:v>1.0429222144358796</c:v>
                </c:pt>
                <c:pt idx="493">
                  <c:v>1.0754850088183423</c:v>
                </c:pt>
                <c:pt idx="494">
                  <c:v>1.0272223931098123</c:v>
                </c:pt>
                <c:pt idx="495">
                  <c:v>1.0051761322789361</c:v>
                </c:pt>
                <c:pt idx="496">
                  <c:v>1.0272386789240722</c:v>
                </c:pt>
                <c:pt idx="497">
                  <c:v>1.0003180661577609</c:v>
                </c:pt>
                <c:pt idx="498">
                  <c:v>0.99846782431052095</c:v>
                </c:pt>
                <c:pt idx="499">
                  <c:v>1.0201752935339838</c:v>
                </c:pt>
                <c:pt idx="500">
                  <c:v>1.0795374912403644</c:v>
                </c:pt>
                <c:pt idx="501">
                  <c:v>1.0813092161929372</c:v>
                </c:pt>
                <c:pt idx="502">
                  <c:v>1.0792079207920793</c:v>
                </c:pt>
                <c:pt idx="503">
                  <c:v>1.1084089741394074</c:v>
                </c:pt>
                <c:pt idx="504">
                  <c:v>1.0930962343096233</c:v>
                </c:pt>
                <c:pt idx="505">
                  <c:v>1.0547559449311641</c:v>
                </c:pt>
                <c:pt idx="506">
                  <c:v>1.0652687536916716</c:v>
                </c:pt>
                <c:pt idx="507">
                  <c:v>1.0704810397963287</c:v>
                </c:pt>
                <c:pt idx="508">
                  <c:v>1.0531512036786583</c:v>
                </c:pt>
                <c:pt idx="509">
                  <c:v>1.0101050392235076</c:v>
                </c:pt>
                <c:pt idx="510">
                  <c:v>1.026476039184538</c:v>
                </c:pt>
                <c:pt idx="511">
                  <c:v>1.0274197624462977</c:v>
                </c:pt>
                <c:pt idx="512">
                  <c:v>1.0400101936799184</c:v>
                </c:pt>
                <c:pt idx="513">
                  <c:v>1.0229352049128964</c:v>
                </c:pt>
                <c:pt idx="514">
                  <c:v>1.05567738791423</c:v>
                </c:pt>
                <c:pt idx="515">
                  <c:v>1.050662816642604</c:v>
                </c:pt>
                <c:pt idx="516">
                  <c:v>1.0271834885476971</c:v>
                </c:pt>
                <c:pt idx="517">
                  <c:v>1.0077487200774871</c:v>
                </c:pt>
                <c:pt idx="518">
                  <c:v>1.0377410468319559</c:v>
                </c:pt>
                <c:pt idx="519">
                  <c:v>1.0321100917431192</c:v>
                </c:pt>
                <c:pt idx="520">
                  <c:v>1.0977566111041483</c:v>
                </c:pt>
                <c:pt idx="521">
                  <c:v>1.0978064516129031</c:v>
                </c:pt>
                <c:pt idx="522">
                  <c:v>0.97171991842284156</c:v>
                </c:pt>
                <c:pt idx="523">
                  <c:v>0.97838843566623734</c:v>
                </c:pt>
                <c:pt idx="524">
                  <c:v>1.0100611828687966</c:v>
                </c:pt>
                <c:pt idx="525">
                  <c:v>1.0272400442477876</c:v>
                </c:pt>
                <c:pt idx="526">
                  <c:v>0.98670534203529126</c:v>
                </c:pt>
                <c:pt idx="527">
                  <c:v>1.0181419700474856</c:v>
                </c:pt>
                <c:pt idx="528">
                  <c:v>1.0217533743939196</c:v>
                </c:pt>
                <c:pt idx="529">
                  <c:v>0.98756959730674621</c:v>
                </c:pt>
                <c:pt idx="530">
                  <c:v>1.0365482233502539</c:v>
                </c:pt>
                <c:pt idx="531">
                  <c:v>1.0009803921568627</c:v>
                </c:pt>
                <c:pt idx="532">
                  <c:v>1.0534595775673707</c:v>
                </c:pt>
                <c:pt idx="533">
                  <c:v>1.0423909728575784</c:v>
                </c:pt>
                <c:pt idx="534">
                  <c:v>1.0419293820933166</c:v>
                </c:pt>
                <c:pt idx="535">
                  <c:v>1.0307910104406299</c:v>
                </c:pt>
                <c:pt idx="536">
                  <c:v>1.0519019442096365</c:v>
                </c:pt>
                <c:pt idx="537">
                  <c:v>0.98731004229985897</c:v>
                </c:pt>
                <c:pt idx="538">
                  <c:v>1.0276311704439616</c:v>
                </c:pt>
                <c:pt idx="539">
                  <c:v>1.0074895146794487</c:v>
                </c:pt>
                <c:pt idx="540">
                  <c:v>1.0090882439167399</c:v>
                </c:pt>
                <c:pt idx="541">
                  <c:v>1.1003273089511882</c:v>
                </c:pt>
                <c:pt idx="542">
                  <c:v>1.0678008821676119</c:v>
                </c:pt>
                <c:pt idx="543">
                  <c:v>1.0387677397023192</c:v>
                </c:pt>
                <c:pt idx="544">
                  <c:v>1.041250751653638</c:v>
                </c:pt>
                <c:pt idx="545">
                  <c:v>1.0589821368385575</c:v>
                </c:pt>
                <c:pt idx="546">
                  <c:v>0.94151773182371101</c:v>
                </c:pt>
                <c:pt idx="547">
                  <c:v>0.90438495063595115</c:v>
                </c:pt>
                <c:pt idx="548">
                  <c:v>0.95069620807426214</c:v>
                </c:pt>
                <c:pt idx="549">
                  <c:v>1.0064746810977969</c:v>
                </c:pt>
                <c:pt idx="550">
                  <c:v>0.91683697531834629</c:v>
                </c:pt>
                <c:pt idx="551">
                  <c:v>0.93424274221755854</c:v>
                </c:pt>
                <c:pt idx="552">
                  <c:v>0.95928008998875136</c:v>
                </c:pt>
                <c:pt idx="553">
                  <c:v>0.9914544820369724</c:v>
                </c:pt>
                <c:pt idx="554">
                  <c:v>1.0455093949319085</c:v>
                </c:pt>
                <c:pt idx="555">
                  <c:v>0.93579182385095083</c:v>
                </c:pt>
                <c:pt idx="556">
                  <c:v>0.99505384922217788</c:v>
                </c:pt>
                <c:pt idx="557">
                  <c:v>0.9658277363643073</c:v>
                </c:pt>
                <c:pt idx="558">
                  <c:v>0.99888200894392842</c:v>
                </c:pt>
                <c:pt idx="559">
                  <c:v>1.0213869676010194</c:v>
                </c:pt>
                <c:pt idx="560">
                  <c:v>0.94063560078557396</c:v>
                </c:pt>
                <c:pt idx="561">
                  <c:v>0.9795993383569197</c:v>
                </c:pt>
                <c:pt idx="562">
                  <c:v>0.96441167040718179</c:v>
                </c:pt>
                <c:pt idx="563">
                  <c:v>0.94980335334299315</c:v>
                </c:pt>
                <c:pt idx="564">
                  <c:v>0.931428049671293</c:v>
                </c:pt>
                <c:pt idx="565">
                  <c:v>0.94715036378334683</c:v>
                </c:pt>
                <c:pt idx="566">
                  <c:v>0.87551977351145716</c:v>
                </c:pt>
                <c:pt idx="567">
                  <c:v>0.84594222833562582</c:v>
                </c:pt>
                <c:pt idx="568">
                  <c:v>0.86869880942328803</c:v>
                </c:pt>
                <c:pt idx="569">
                  <c:v>0.8694979367262724</c:v>
                </c:pt>
                <c:pt idx="570">
                  <c:v>0.91018123667377404</c:v>
                </c:pt>
                <c:pt idx="571">
                  <c:v>0.90987370838117099</c:v>
                </c:pt>
                <c:pt idx="572">
                  <c:v>0.91991189427312781</c:v>
                </c:pt>
                <c:pt idx="573">
                  <c:v>0.96218872324477378</c:v>
                </c:pt>
                <c:pt idx="574">
                  <c:v>0.95083571137382794</c:v>
                </c:pt>
                <c:pt idx="575">
                  <c:v>0.97260873370088374</c:v>
                </c:pt>
                <c:pt idx="576">
                  <c:v>1.0075233483223798</c:v>
                </c:pt>
                <c:pt idx="577">
                  <c:v>1.0232640112795206</c:v>
                </c:pt>
                <c:pt idx="578">
                  <c:v>0.95968084203378334</c:v>
                </c:pt>
                <c:pt idx="579">
                  <c:v>0.91267741159490012</c:v>
                </c:pt>
                <c:pt idx="580">
                  <c:v>0.94481147276828881</c:v>
                </c:pt>
                <c:pt idx="581">
                  <c:v>0.96946247295723087</c:v>
                </c:pt>
                <c:pt idx="582">
                  <c:v>0.94924167365292278</c:v>
                </c:pt>
                <c:pt idx="583">
                  <c:v>0.96836839782256878</c:v>
                </c:pt>
                <c:pt idx="584">
                  <c:v>1.002326401127952</c:v>
                </c:pt>
                <c:pt idx="585">
                  <c:v>0.90782349756361658</c:v>
                </c:pt>
                <c:pt idx="586">
                  <c:v>0.90109726058072714</c:v>
                </c:pt>
                <c:pt idx="587">
                  <c:v>0.91378002528445001</c:v>
                </c:pt>
                <c:pt idx="588">
                  <c:v>0.95558367605188232</c:v>
                </c:pt>
                <c:pt idx="589">
                  <c:v>0.99624616084632012</c:v>
                </c:pt>
                <c:pt idx="590">
                  <c:v>0.99266433606510407</c:v>
                </c:pt>
                <c:pt idx="591">
                  <c:v>1.0218448175277113</c:v>
                </c:pt>
                <c:pt idx="592">
                  <c:v>1.0106518186769955</c:v>
                </c:pt>
                <c:pt idx="593">
                  <c:v>0.96465163934426224</c:v>
                </c:pt>
                <c:pt idx="594">
                  <c:v>0.98757534752122034</c:v>
                </c:pt>
                <c:pt idx="595">
                  <c:v>1.044183551095121</c:v>
                </c:pt>
                <c:pt idx="596">
                  <c:v>1.0216209966470113</c:v>
                </c:pt>
                <c:pt idx="597">
                  <c:v>1.0029852309626062</c:v>
                </c:pt>
                <c:pt idx="598">
                  <c:v>0.96791393384608126</c:v>
                </c:pt>
                <c:pt idx="599">
                  <c:v>0.99793100346332031</c:v>
                </c:pt>
                <c:pt idx="600">
                  <c:v>0.96897695310860166</c:v>
                </c:pt>
                <c:pt idx="601">
                  <c:v>0.93642805792338513</c:v>
                </c:pt>
                <c:pt idx="602">
                  <c:v>0.95380742605412216</c:v>
                </c:pt>
                <c:pt idx="603">
                  <c:v>0.93962392387856819</c:v>
                </c:pt>
                <c:pt idx="604">
                  <c:v>0.95026700469280967</c:v>
                </c:pt>
                <c:pt idx="605">
                  <c:v>0.96577373717730552</c:v>
                </c:pt>
                <c:pt idx="606">
                  <c:v>0.89690619748937428</c:v>
                </c:pt>
                <c:pt idx="607">
                  <c:v>0.88724748133841413</c:v>
                </c:pt>
                <c:pt idx="608">
                  <c:v>0.88667527821939585</c:v>
                </c:pt>
                <c:pt idx="609">
                  <c:v>0.90843159504662296</c:v>
                </c:pt>
                <c:pt idx="610">
                  <c:v>0.88260625351057853</c:v>
                </c:pt>
                <c:pt idx="611">
                  <c:v>0.88928666844776916</c:v>
                </c:pt>
                <c:pt idx="612">
                  <c:v>0.94180423545105885</c:v>
                </c:pt>
                <c:pt idx="613">
                  <c:v>0.95124920601312724</c:v>
                </c:pt>
                <c:pt idx="614">
                  <c:v>0.98664132804203242</c:v>
                </c:pt>
                <c:pt idx="615">
                  <c:v>1.0084503758960313</c:v>
                </c:pt>
                <c:pt idx="616">
                  <c:v>0.95608278647147893</c:v>
                </c:pt>
                <c:pt idx="617">
                  <c:v>0.89011508749802926</c:v>
                </c:pt>
                <c:pt idx="618">
                  <c:v>0.86800126769490804</c:v>
                </c:pt>
                <c:pt idx="619">
                  <c:v>0.94129460837324275</c:v>
                </c:pt>
                <c:pt idx="620">
                  <c:v>0.93517515348501279</c:v>
                </c:pt>
                <c:pt idx="621">
                  <c:v>0.98628239499553172</c:v>
                </c:pt>
                <c:pt idx="622">
                  <c:v>0.94443690944436909</c:v>
                </c:pt>
                <c:pt idx="623">
                  <c:v>0.9981865284974093</c:v>
                </c:pt>
                <c:pt idx="624">
                  <c:v>0.92246249756477694</c:v>
                </c:pt>
                <c:pt idx="625">
                  <c:v>0.91793899707048088</c:v>
                </c:pt>
                <c:pt idx="626">
                  <c:v>0.93072369677296163</c:v>
                </c:pt>
                <c:pt idx="627">
                  <c:v>0.89224784212019292</c:v>
                </c:pt>
                <c:pt idx="628">
                  <c:v>0.8569908752403943</c:v>
                </c:pt>
                <c:pt idx="629">
                  <c:v>0.86402834699453546</c:v>
                </c:pt>
                <c:pt idx="630">
                  <c:v>0.8603539172013569</c:v>
                </c:pt>
                <c:pt idx="631">
                  <c:v>0.8673237625883865</c:v>
                </c:pt>
                <c:pt idx="632">
                  <c:v>0.89962087019317583</c:v>
                </c:pt>
                <c:pt idx="633">
                  <c:v>0.89574747520492737</c:v>
                </c:pt>
                <c:pt idx="634">
                  <c:v>0.92153091643427254</c:v>
                </c:pt>
                <c:pt idx="635">
                  <c:v>0.94594029382548217</c:v>
                </c:pt>
                <c:pt idx="636">
                  <c:v>0.93831657681286118</c:v>
                </c:pt>
                <c:pt idx="637">
                  <c:v>0.8936325222206033</c:v>
                </c:pt>
                <c:pt idx="638">
                  <c:v>0.88219220457826364</c:v>
                </c:pt>
                <c:pt idx="639">
                  <c:v>0.86608999810928333</c:v>
                </c:pt>
                <c:pt idx="640">
                  <c:v>0.86373775579478229</c:v>
                </c:pt>
                <c:pt idx="641">
                  <c:v>0.89662417036718711</c:v>
                </c:pt>
                <c:pt idx="642">
                  <c:v>0.86418800120073758</c:v>
                </c:pt>
                <c:pt idx="643">
                  <c:v>0.85926302414231259</c:v>
                </c:pt>
                <c:pt idx="644">
                  <c:v>0.87807875467253826</c:v>
                </c:pt>
                <c:pt idx="645">
                  <c:v>0.83812576174784448</c:v>
                </c:pt>
                <c:pt idx="646">
                  <c:v>0.85546182132814186</c:v>
                </c:pt>
                <c:pt idx="647">
                  <c:v>0.86167627578977457</c:v>
                </c:pt>
                <c:pt idx="648">
                  <c:v>0.83508648386954798</c:v>
                </c:pt>
                <c:pt idx="649">
                  <c:v>0.85241787298884053</c:v>
                </c:pt>
                <c:pt idx="650">
                  <c:v>0.85271089408991418</c:v>
                </c:pt>
                <c:pt idx="651">
                  <c:v>0.80088282854770332</c:v>
                </c:pt>
                <c:pt idx="652">
                  <c:v>0.77334065230318827</c:v>
                </c:pt>
                <c:pt idx="653">
                  <c:v>0.77515554602016734</c:v>
                </c:pt>
                <c:pt idx="654">
                  <c:v>0.80576941818536207</c:v>
                </c:pt>
                <c:pt idx="655">
                  <c:v>0.81768911964293856</c:v>
                </c:pt>
                <c:pt idx="656">
                  <c:v>0.76451433223360044</c:v>
                </c:pt>
                <c:pt idx="657">
                  <c:v>0.83476364156475702</c:v>
                </c:pt>
                <c:pt idx="658">
                  <c:v>0.82447466007416548</c:v>
                </c:pt>
                <c:pt idx="659">
                  <c:v>0.85150638297872339</c:v>
                </c:pt>
                <c:pt idx="660">
                  <c:v>0.84407846492300176</c:v>
                </c:pt>
                <c:pt idx="661">
                  <c:v>0.82684634231711573</c:v>
                </c:pt>
                <c:pt idx="662">
                  <c:v>0.87520597605185102</c:v>
                </c:pt>
                <c:pt idx="663">
                  <c:v>0.87215671357930769</c:v>
                </c:pt>
                <c:pt idx="664">
                  <c:v>0.87285491419656791</c:v>
                </c:pt>
                <c:pt idx="665">
                  <c:v>0.9097472924187725</c:v>
                </c:pt>
                <c:pt idx="666">
                  <c:v>0.88890882181459396</c:v>
                </c:pt>
                <c:pt idx="667">
                  <c:v>0.91774425287356332</c:v>
                </c:pt>
                <c:pt idx="668">
                  <c:v>0.92499034003091196</c:v>
                </c:pt>
                <c:pt idx="669">
                  <c:v>0.93039818711557132</c:v>
                </c:pt>
                <c:pt idx="670">
                  <c:v>0.96655988063369458</c:v>
                </c:pt>
                <c:pt idx="671">
                  <c:v>0.95510842456778122</c:v>
                </c:pt>
                <c:pt idx="672">
                  <c:v>1.0015548069448044</c:v>
                </c:pt>
                <c:pt idx="673">
                  <c:v>0.9967349477202937</c:v>
                </c:pt>
                <c:pt idx="674">
                  <c:v>0.91600644785128771</c:v>
                </c:pt>
                <c:pt idx="675">
                  <c:v>0.94705412498573649</c:v>
                </c:pt>
                <c:pt idx="676">
                  <c:v>0.94885880077369433</c:v>
                </c:pt>
                <c:pt idx="677">
                  <c:v>0.94845119812974876</c:v>
                </c:pt>
                <c:pt idx="678">
                  <c:v>0.9628644006290068</c:v>
                </c:pt>
                <c:pt idx="679">
                  <c:v>0.9382182628062361</c:v>
                </c:pt>
                <c:pt idx="680">
                  <c:v>0.90886934913504724</c:v>
                </c:pt>
                <c:pt idx="681">
                  <c:v>0.8901024754354151</c:v>
                </c:pt>
                <c:pt idx="682">
                  <c:v>0.88841556722775961</c:v>
                </c:pt>
                <c:pt idx="683">
                  <c:v>0.86522132666695406</c:v>
                </c:pt>
                <c:pt idx="684">
                  <c:v>0.87673721500590418</c:v>
                </c:pt>
                <c:pt idx="685">
                  <c:v>0.91566606788314264</c:v>
                </c:pt>
                <c:pt idx="686">
                  <c:v>0.93957066009753154</c:v>
                </c:pt>
                <c:pt idx="687">
                  <c:v>0.92558208075449455</c:v>
                </c:pt>
                <c:pt idx="688">
                  <c:v>0.98375644392568817</c:v>
                </c:pt>
                <c:pt idx="689">
                  <c:v>0.99019928128062729</c:v>
                </c:pt>
                <c:pt idx="690">
                  <c:v>0.98839885830034047</c:v>
                </c:pt>
                <c:pt idx="691">
                  <c:v>1.0069911266469482</c:v>
                </c:pt>
                <c:pt idx="692">
                  <c:v>0.98398381522380518</c:v>
                </c:pt>
                <c:pt idx="693">
                  <c:v>1.0082727391474726</c:v>
                </c:pt>
                <c:pt idx="694">
                  <c:v>1.0253253460028919</c:v>
                </c:pt>
                <c:pt idx="695">
                  <c:v>1.0045250730182238</c:v>
                </c:pt>
                <c:pt idx="696">
                  <c:v>1.0320017368649588</c:v>
                </c:pt>
                <c:pt idx="697">
                  <c:v>0.99356899305105961</c:v>
                </c:pt>
                <c:pt idx="698">
                  <c:v>1.0546857675078725</c:v>
                </c:pt>
                <c:pt idx="699">
                  <c:v>1.0826673770200674</c:v>
                </c:pt>
                <c:pt idx="700">
                  <c:v>1.0770308717992272</c:v>
                </c:pt>
                <c:pt idx="701">
                  <c:v>1.0698242606086581</c:v>
                </c:pt>
                <c:pt idx="702">
                  <c:v>1.0483041241607811</c:v>
                </c:pt>
                <c:pt idx="703">
                  <c:v>1.0390422585544536</c:v>
                </c:pt>
                <c:pt idx="704">
                  <c:v>1.0437229437229436</c:v>
                </c:pt>
                <c:pt idx="705">
                  <c:v>1.0617520781949394</c:v>
                </c:pt>
                <c:pt idx="706">
                  <c:v>1.0466717674062738</c:v>
                </c:pt>
                <c:pt idx="707">
                  <c:v>1.0640775819096389</c:v>
                </c:pt>
                <c:pt idx="708">
                  <c:v>1.0139037892116896</c:v>
                </c:pt>
                <c:pt idx="709">
                  <c:v>1.020297943201764</c:v>
                </c:pt>
                <c:pt idx="710">
                  <c:v>1.0609467741157168</c:v>
                </c:pt>
                <c:pt idx="711">
                  <c:v>1.0211170317742253</c:v>
                </c:pt>
                <c:pt idx="712">
                  <c:v>1.0872486586772301</c:v>
                </c:pt>
                <c:pt idx="713">
                  <c:v>1.048745382142686</c:v>
                </c:pt>
                <c:pt idx="714">
                  <c:v>1.0763478348744377</c:v>
                </c:pt>
                <c:pt idx="715">
                  <c:v>1.0620586025544705</c:v>
                </c:pt>
                <c:pt idx="716">
                  <c:v>1.0339866555462884</c:v>
                </c:pt>
                <c:pt idx="717">
                  <c:v>0.99580624868945267</c:v>
                </c:pt>
                <c:pt idx="718">
                  <c:v>0.95289761917005189</c:v>
                </c:pt>
                <c:pt idx="719">
                  <c:v>0.99355901012155545</c:v>
                </c:pt>
                <c:pt idx="720">
                  <c:v>1.0358925718849838</c:v>
                </c:pt>
                <c:pt idx="721">
                  <c:v>1.0781776994714323</c:v>
                </c:pt>
                <c:pt idx="722">
                  <c:v>1.0534252477380437</c:v>
                </c:pt>
                <c:pt idx="723">
                  <c:v>1.0368899521531101</c:v>
                </c:pt>
                <c:pt idx="724">
                  <c:v>1.1093486014642389</c:v>
                </c:pt>
                <c:pt idx="725">
                  <c:v>1.1095061487409721</c:v>
                </c:pt>
                <c:pt idx="726">
                  <c:v>1.1591355599214146</c:v>
                </c:pt>
                <c:pt idx="727">
                  <c:v>1.2166806811015347</c:v>
                </c:pt>
                <c:pt idx="728">
                  <c:v>1.2225487576810046</c:v>
                </c:pt>
                <c:pt idx="729">
                  <c:v>1.1848816492746246</c:v>
                </c:pt>
                <c:pt idx="730">
                  <c:v>1.2035949189134911</c:v>
                </c:pt>
                <c:pt idx="731">
                  <c:v>1.1692348008385745</c:v>
                </c:pt>
                <c:pt idx="732">
                  <c:v>1.135211409565086</c:v>
                </c:pt>
                <c:pt idx="733">
                  <c:v>1.1269757639620652</c:v>
                </c:pt>
                <c:pt idx="734">
                  <c:v>1.140854576605576</c:v>
                </c:pt>
                <c:pt idx="735">
                  <c:v>1.1770199370409233</c:v>
                </c:pt>
                <c:pt idx="736">
                  <c:v>1.2198513289480721</c:v>
                </c:pt>
                <c:pt idx="737">
                  <c:v>1.2025694333386643</c:v>
                </c:pt>
                <c:pt idx="738">
                  <c:v>1.2293299216376139</c:v>
                </c:pt>
                <c:pt idx="739">
                  <c:v>1.1676520889323236</c:v>
                </c:pt>
                <c:pt idx="740">
                  <c:v>1.1032674465510286</c:v>
                </c:pt>
                <c:pt idx="741">
                  <c:v>1.1770828243342293</c:v>
                </c:pt>
                <c:pt idx="742">
                  <c:v>1.1205493874425727</c:v>
                </c:pt>
                <c:pt idx="743">
                  <c:v>1.1810667191497737</c:v>
                </c:pt>
                <c:pt idx="744">
                  <c:v>0.90528335439187624</c:v>
                </c:pt>
                <c:pt idx="745">
                  <c:v>0.92156862745098034</c:v>
                </c:pt>
                <c:pt idx="746">
                  <c:v>0.9374815252734261</c:v>
                </c:pt>
                <c:pt idx="747">
                  <c:v>1.0240302642796248</c:v>
                </c:pt>
                <c:pt idx="748">
                  <c:v>1.0420467652301562</c:v>
                </c:pt>
                <c:pt idx="749">
                  <c:v>1.0359098567818028</c:v>
                </c:pt>
                <c:pt idx="750">
                  <c:v>0.99282876747665494</c:v>
                </c:pt>
                <c:pt idx="751">
                  <c:v>1.101216244073387</c:v>
                </c:pt>
                <c:pt idx="752">
                  <c:v>1.1005666396838247</c:v>
                </c:pt>
                <c:pt idx="753">
                  <c:v>1.1229830964271994</c:v>
                </c:pt>
                <c:pt idx="754">
                  <c:v>1.0737572474099419</c:v>
                </c:pt>
                <c:pt idx="755">
                  <c:v>1.0186091170956975</c:v>
                </c:pt>
                <c:pt idx="756">
                  <c:v>1.0431672837428476</c:v>
                </c:pt>
                <c:pt idx="757">
                  <c:v>1.2220830724274681</c:v>
                </c:pt>
                <c:pt idx="758">
                  <c:v>1.2460109068874976</c:v>
                </c:pt>
                <c:pt idx="759">
                  <c:v>1.2240206085350442</c:v>
                </c:pt>
                <c:pt idx="760">
                  <c:v>1.2351346021102456</c:v>
                </c:pt>
                <c:pt idx="761">
                  <c:v>1.2623152127709818</c:v>
                </c:pt>
                <c:pt idx="762">
                  <c:v>1.1971837969160593</c:v>
                </c:pt>
                <c:pt idx="763">
                  <c:v>1.2114282817015667</c:v>
                </c:pt>
                <c:pt idx="764">
                  <c:v>1.041534339023422</c:v>
                </c:pt>
                <c:pt idx="765">
                  <c:v>1.036380689110475</c:v>
                </c:pt>
                <c:pt idx="766">
                  <c:v>1.0554922869862307</c:v>
                </c:pt>
                <c:pt idx="767">
                  <c:v>1.1225279028784021</c:v>
                </c:pt>
                <c:pt idx="768">
                  <c:v>1.0212240215328949</c:v>
                </c:pt>
                <c:pt idx="769">
                  <c:v>0.99337964854924399</c:v>
                </c:pt>
                <c:pt idx="770">
                  <c:v>0.81047428592989479</c:v>
                </c:pt>
                <c:pt idx="771">
                  <c:v>0.78045280040185128</c:v>
                </c:pt>
                <c:pt idx="772">
                  <c:v>0.75994469261859177</c:v>
                </c:pt>
                <c:pt idx="773">
                  <c:v>0.76053849687290209</c:v>
                </c:pt>
                <c:pt idx="774">
                  <c:v>0.7436301825955911</c:v>
                </c:pt>
                <c:pt idx="775">
                  <c:v>0.75994268675212018</c:v>
                </c:pt>
                <c:pt idx="776">
                  <c:v>0.76397139047157236</c:v>
                </c:pt>
                <c:pt idx="777">
                  <c:v>0.75922615918410263</c:v>
                </c:pt>
                <c:pt idx="778">
                  <c:v>0.79770204894706898</c:v>
                </c:pt>
                <c:pt idx="779">
                  <c:v>0.82502301319423121</c:v>
                </c:pt>
                <c:pt idx="780">
                  <c:v>0.83908700770954381</c:v>
                </c:pt>
                <c:pt idx="781">
                  <c:v>0.79681289428581836</c:v>
                </c:pt>
                <c:pt idx="782">
                  <c:v>0.82538828233123163</c:v>
                </c:pt>
                <c:pt idx="783">
                  <c:v>1.0387238954769651</c:v>
                </c:pt>
                <c:pt idx="784">
                  <c:v>1.026580095363701</c:v>
                </c:pt>
                <c:pt idx="785">
                  <c:v>1.0279036243822075</c:v>
                </c:pt>
                <c:pt idx="786">
                  <c:v>1.0346848025111168</c:v>
                </c:pt>
                <c:pt idx="787">
                  <c:v>0.9662137154338285</c:v>
                </c:pt>
                <c:pt idx="788">
                  <c:v>0.95023161224720365</c:v>
                </c:pt>
                <c:pt idx="789">
                  <c:v>0.96284670699691821</c:v>
                </c:pt>
                <c:pt idx="790">
                  <c:v>1.0484500446030329</c:v>
                </c:pt>
                <c:pt idx="791">
                  <c:v>1.1222422062350119</c:v>
                </c:pt>
                <c:pt idx="792">
                  <c:v>1.193588242944466</c:v>
                </c:pt>
                <c:pt idx="793">
                  <c:v>1.0618595620752886</c:v>
                </c:pt>
                <c:pt idx="794">
                  <c:v>0.97581546023235033</c:v>
                </c:pt>
                <c:pt idx="795">
                  <c:v>1.0514429109159347</c:v>
                </c:pt>
                <c:pt idx="796">
                  <c:v>1.0756749386419415</c:v>
                </c:pt>
                <c:pt idx="797">
                  <c:v>1.1814510701305694</c:v>
                </c:pt>
                <c:pt idx="798">
                  <c:v>1.1779467680608366</c:v>
                </c:pt>
                <c:pt idx="799">
                  <c:v>1.1647004849914797</c:v>
                </c:pt>
                <c:pt idx="800">
                  <c:v>1.1407868771583622</c:v>
                </c:pt>
                <c:pt idx="801">
                  <c:v>1.1145539289699993</c:v>
                </c:pt>
                <c:pt idx="802">
                  <c:v>1.0864253054493667</c:v>
                </c:pt>
                <c:pt idx="803">
                  <c:v>1.0830401701709893</c:v>
                </c:pt>
                <c:pt idx="804">
                  <c:v>1.1130790190735693</c:v>
                </c:pt>
                <c:pt idx="805">
                  <c:v>1.1417893879967438</c:v>
                </c:pt>
                <c:pt idx="806">
                  <c:v>1.0682613352374151</c:v>
                </c:pt>
                <c:pt idx="807">
                  <c:v>1.0557089261697459</c:v>
                </c:pt>
                <c:pt idx="808">
                  <c:v>0.9278127032300022</c:v>
                </c:pt>
                <c:pt idx="809">
                  <c:v>0.69404959418860135</c:v>
                </c:pt>
                <c:pt idx="810">
                  <c:v>0.71301548367315648</c:v>
                </c:pt>
                <c:pt idx="811">
                  <c:v>0.74098998887652945</c:v>
                </c:pt>
                <c:pt idx="812">
                  <c:v>0.71706413521648527</c:v>
                </c:pt>
                <c:pt idx="813">
                  <c:v>0.76016325653831696</c:v>
                </c:pt>
                <c:pt idx="814">
                  <c:v>0.75327776965443305</c:v>
                </c:pt>
                <c:pt idx="815">
                  <c:v>0.74077999152183127</c:v>
                </c:pt>
                <c:pt idx="816">
                  <c:v>0.73027034731790752</c:v>
                </c:pt>
                <c:pt idx="817">
                  <c:v>0.7442420738170954</c:v>
                </c:pt>
                <c:pt idx="818">
                  <c:v>0.73134542669793712</c:v>
                </c:pt>
                <c:pt idx="819">
                  <c:v>0.69916047013672356</c:v>
                </c:pt>
                <c:pt idx="820">
                  <c:v>0.71694738411089576</c:v>
                </c:pt>
                <c:pt idx="821">
                  <c:v>0.70157298427015735</c:v>
                </c:pt>
                <c:pt idx="822">
                  <c:v>0.76146480766000335</c:v>
                </c:pt>
                <c:pt idx="823">
                  <c:v>0.76995630395395931</c:v>
                </c:pt>
                <c:pt idx="824">
                  <c:v>0.80636113198096682</c:v>
                </c:pt>
                <c:pt idx="825">
                  <c:v>0.80660896179044528</c:v>
                </c:pt>
                <c:pt idx="826">
                  <c:v>0.85061660592141397</c:v>
                </c:pt>
                <c:pt idx="827">
                  <c:v>0.84881792770171038</c:v>
                </c:pt>
                <c:pt idx="828">
                  <c:v>0.84822059863304267</c:v>
                </c:pt>
                <c:pt idx="829">
                  <c:v>0.87898731744811698</c:v>
                </c:pt>
                <c:pt idx="830">
                  <c:v>0.87691154422788609</c:v>
                </c:pt>
                <c:pt idx="831">
                  <c:v>0.87037348115795954</c:v>
                </c:pt>
                <c:pt idx="832">
                  <c:v>0.82388882880934367</c:v>
                </c:pt>
                <c:pt idx="833">
                  <c:v>0.90593977952064941</c:v>
                </c:pt>
                <c:pt idx="834">
                  <c:v>0.94031675788983349</c:v>
                </c:pt>
                <c:pt idx="835">
                  <c:v>1.1535458167330679</c:v>
                </c:pt>
                <c:pt idx="836">
                  <c:v>1.2115992677650191</c:v>
                </c:pt>
                <c:pt idx="837">
                  <c:v>1.2694738640245984</c:v>
                </c:pt>
                <c:pt idx="838">
                  <c:v>1.3033988670443186</c:v>
                </c:pt>
                <c:pt idx="839">
                  <c:v>1.2645772594752187</c:v>
                </c:pt>
                <c:pt idx="840">
                  <c:v>1.3047307498741822</c:v>
                </c:pt>
                <c:pt idx="841">
                  <c:v>1.3422043685664071</c:v>
                </c:pt>
                <c:pt idx="842">
                  <c:v>1.2840046219874546</c:v>
                </c:pt>
                <c:pt idx="843">
                  <c:v>1.2817966202193893</c:v>
                </c:pt>
                <c:pt idx="844">
                  <c:v>1.3552402092912637</c:v>
                </c:pt>
                <c:pt idx="845">
                  <c:v>1.441612951581472</c:v>
                </c:pt>
                <c:pt idx="846">
                  <c:v>1.4612643526461659</c:v>
                </c:pt>
                <c:pt idx="847">
                  <c:v>1.489022228283104</c:v>
                </c:pt>
                <c:pt idx="848">
                  <c:v>1.7196336410554627</c:v>
                </c:pt>
                <c:pt idx="849">
                  <c:v>1.6197291798217921</c:v>
                </c:pt>
                <c:pt idx="850">
                  <c:v>1.5596466383437859</c:v>
                </c:pt>
                <c:pt idx="851">
                  <c:v>1.5579608422608053</c:v>
                </c:pt>
                <c:pt idx="852">
                  <c:v>1.5919160248108513</c:v>
                </c:pt>
                <c:pt idx="853">
                  <c:v>1.5201543443808998</c:v>
                </c:pt>
                <c:pt idx="854">
                  <c:v>1.6917384370015951</c:v>
                </c:pt>
                <c:pt idx="855">
                  <c:v>1.7327913851351351</c:v>
                </c:pt>
                <c:pt idx="856">
                  <c:v>1.6261658684144189</c:v>
                </c:pt>
                <c:pt idx="857">
                  <c:v>1.4976418272470018</c:v>
                </c:pt>
                <c:pt idx="858">
                  <c:v>1.4902370133857301</c:v>
                </c:pt>
                <c:pt idx="859">
                  <c:v>1.5097754440844597</c:v>
                </c:pt>
                <c:pt idx="860">
                  <c:v>1.4824477037749459</c:v>
                </c:pt>
                <c:pt idx="861">
                  <c:v>1.54386181369525</c:v>
                </c:pt>
                <c:pt idx="862">
                  <c:v>1.484896872920825</c:v>
                </c:pt>
                <c:pt idx="863">
                  <c:v>1.5267598207223831</c:v>
                </c:pt>
                <c:pt idx="864">
                  <c:v>1.5527330762069425</c:v>
                </c:pt>
                <c:pt idx="865">
                  <c:v>1.5980164863472437</c:v>
                </c:pt>
                <c:pt idx="866">
                  <c:v>1.5975747320924985</c:v>
                </c:pt>
                <c:pt idx="867">
                  <c:v>1.6769683590875644</c:v>
                </c:pt>
                <c:pt idx="868">
                  <c:v>1.7985282093213411</c:v>
                </c:pt>
                <c:pt idx="869">
                  <c:v>1.6597569692637599</c:v>
                </c:pt>
                <c:pt idx="870">
                  <c:v>1.6723729993041057</c:v>
                </c:pt>
                <c:pt idx="871">
                  <c:v>1.7621966474856143</c:v>
                </c:pt>
                <c:pt idx="872">
                  <c:v>1.5449747332959012</c:v>
                </c:pt>
                <c:pt idx="873">
                  <c:v>1.6624403987863026</c:v>
                </c:pt>
                <c:pt idx="874">
                  <c:v>1.5900656580074224</c:v>
                </c:pt>
                <c:pt idx="875">
                  <c:v>1.6166606563288857</c:v>
                </c:pt>
                <c:pt idx="876">
                  <c:v>1.5090683614943421</c:v>
                </c:pt>
                <c:pt idx="877">
                  <c:v>1.4569503779165298</c:v>
                </c:pt>
                <c:pt idx="878">
                  <c:v>1.556216316669764</c:v>
                </c:pt>
                <c:pt idx="879">
                  <c:v>1.6056157093044594</c:v>
                </c:pt>
                <c:pt idx="880">
                  <c:v>1.6176111595466434</c:v>
                </c:pt>
                <c:pt idx="881">
                  <c:v>1.7028459273797842</c:v>
                </c:pt>
                <c:pt idx="882">
                  <c:v>1.760428849902534</c:v>
                </c:pt>
                <c:pt idx="883">
                  <c:v>1.6968247063940844</c:v>
                </c:pt>
                <c:pt idx="884">
                  <c:v>1.6558277027027026</c:v>
                </c:pt>
                <c:pt idx="885">
                  <c:v>1.7219373219373222</c:v>
                </c:pt>
                <c:pt idx="886">
                  <c:v>1.5904010519395133</c:v>
                </c:pt>
                <c:pt idx="887">
                  <c:v>1.5980426424327157</c:v>
                </c:pt>
                <c:pt idx="888">
                  <c:v>1.6515921862456515</c:v>
                </c:pt>
                <c:pt idx="889">
                  <c:v>1.5419403739262254</c:v>
                </c:pt>
                <c:pt idx="890">
                  <c:v>1.4875523243005067</c:v>
                </c:pt>
                <c:pt idx="891">
                  <c:v>1.5265665951870384</c:v>
                </c:pt>
                <c:pt idx="892">
                  <c:v>1.4977642276422765</c:v>
                </c:pt>
                <c:pt idx="893">
                  <c:v>1.4425567703952902</c:v>
                </c:pt>
                <c:pt idx="894">
                  <c:v>1.3575911536162582</c:v>
                </c:pt>
                <c:pt idx="895">
                  <c:v>1.3754007577965606</c:v>
                </c:pt>
                <c:pt idx="896">
                  <c:v>1.3078842315369263</c:v>
                </c:pt>
                <c:pt idx="897">
                  <c:v>1.3242574257425743</c:v>
                </c:pt>
                <c:pt idx="898">
                  <c:v>1.3008861439312567</c:v>
                </c:pt>
                <c:pt idx="899">
                  <c:v>1.3207212533254507</c:v>
                </c:pt>
                <c:pt idx="900">
                  <c:v>1.2501474926253686</c:v>
                </c:pt>
                <c:pt idx="901">
                  <c:v>1.3289944679466319</c:v>
                </c:pt>
                <c:pt idx="902">
                  <c:v>1.3539309544531477</c:v>
                </c:pt>
                <c:pt idx="903">
                  <c:v>1.4204942063381265</c:v>
                </c:pt>
                <c:pt idx="904">
                  <c:v>1.4011650485436895</c:v>
                </c:pt>
                <c:pt idx="905">
                  <c:v>1.3618741976893451</c:v>
                </c:pt>
                <c:pt idx="906">
                  <c:v>1.4002725470763133</c:v>
                </c:pt>
                <c:pt idx="907">
                  <c:v>1.4695503699487762</c:v>
                </c:pt>
                <c:pt idx="908">
                  <c:v>1.4674680691209618</c:v>
                </c:pt>
                <c:pt idx="909">
                  <c:v>1.4079395645089616</c:v>
                </c:pt>
                <c:pt idx="910">
                  <c:v>1.511605415860735</c:v>
                </c:pt>
                <c:pt idx="911">
                  <c:v>1.4363974001857012</c:v>
                </c:pt>
                <c:pt idx="912">
                  <c:v>1.5120492842906326</c:v>
                </c:pt>
                <c:pt idx="913">
                  <c:v>1.5108520179372198</c:v>
                </c:pt>
                <c:pt idx="914">
                  <c:v>1.4857926709778562</c:v>
                </c:pt>
                <c:pt idx="915">
                  <c:v>1.5012643454580821</c:v>
                </c:pt>
                <c:pt idx="916">
                  <c:v>1.4341317365269461</c:v>
                </c:pt>
                <c:pt idx="917">
                  <c:v>1.322936660268714</c:v>
                </c:pt>
                <c:pt idx="918">
                  <c:v>1.3185911546928157</c:v>
                </c:pt>
                <c:pt idx="919">
                  <c:v>1.3324542897327709</c:v>
                </c:pt>
                <c:pt idx="920">
                  <c:v>1.3118069145466407</c:v>
                </c:pt>
                <c:pt idx="921">
                  <c:v>1.3510880155894771</c:v>
                </c:pt>
                <c:pt idx="922">
                  <c:v>1.3146873207114169</c:v>
                </c:pt>
                <c:pt idx="923">
                  <c:v>1.2860336860933075</c:v>
                </c:pt>
                <c:pt idx="924">
                  <c:v>1.3002647562684939</c:v>
                </c:pt>
                <c:pt idx="925">
                  <c:v>1.3903448275862069</c:v>
                </c:pt>
                <c:pt idx="926">
                  <c:v>1.304496578690127</c:v>
                </c:pt>
                <c:pt idx="927">
                  <c:v>1.1399527186761229</c:v>
                </c:pt>
                <c:pt idx="928">
                  <c:v>1.1877685114986101</c:v>
                </c:pt>
                <c:pt idx="929">
                  <c:v>1.1409514220991694</c:v>
                </c:pt>
                <c:pt idx="930">
                  <c:v>1.1377497371188223</c:v>
                </c:pt>
                <c:pt idx="931">
                  <c:v>1.1203007518796992</c:v>
                </c:pt>
                <c:pt idx="932">
                  <c:v>1.1463057790782736</c:v>
                </c:pt>
                <c:pt idx="933">
                  <c:v>1.1716971796140525</c:v>
                </c:pt>
                <c:pt idx="934">
                  <c:v>1.1656335234316886</c:v>
                </c:pt>
                <c:pt idx="935">
                  <c:v>1.1551075268817206</c:v>
                </c:pt>
                <c:pt idx="936">
                  <c:v>1.179544191217343</c:v>
                </c:pt>
                <c:pt idx="937">
                  <c:v>1.1712241247124968</c:v>
                </c:pt>
                <c:pt idx="938">
                  <c:v>1.2022709268550305</c:v>
                </c:pt>
                <c:pt idx="939">
                  <c:v>1.2049389724666477</c:v>
                </c:pt>
                <c:pt idx="940">
                  <c:v>1.1911062906724512</c:v>
                </c:pt>
                <c:pt idx="941">
                  <c:v>1.1642827092974337</c:v>
                </c:pt>
                <c:pt idx="942">
                  <c:v>1.1764959104606112</c:v>
                </c:pt>
                <c:pt idx="943">
                  <c:v>1.1816163410301954</c:v>
                </c:pt>
                <c:pt idx="944">
                  <c:v>1.2232704402515724</c:v>
                </c:pt>
                <c:pt idx="945">
                  <c:v>1.2293722858270824</c:v>
                </c:pt>
                <c:pt idx="946">
                  <c:v>1.220980533525595</c:v>
                </c:pt>
                <c:pt idx="947">
                  <c:v>1.1642737896494157</c:v>
                </c:pt>
                <c:pt idx="948">
                  <c:v>1.1634868931285869</c:v>
                </c:pt>
                <c:pt idx="949">
                  <c:v>1.092815170940171</c:v>
                </c:pt>
                <c:pt idx="950">
                  <c:v>1.0786247334754797</c:v>
                </c:pt>
                <c:pt idx="951">
                  <c:v>1.0700268817204301</c:v>
                </c:pt>
                <c:pt idx="952">
                  <c:v>1.0759656652360516</c:v>
                </c:pt>
                <c:pt idx="953">
                  <c:v>1.1122499586708545</c:v>
                </c:pt>
                <c:pt idx="954">
                  <c:v>1.0989124805800103</c:v>
                </c:pt>
                <c:pt idx="955">
                  <c:v>1.0766661099047936</c:v>
                </c:pt>
                <c:pt idx="956">
                  <c:v>1.0854483925549916</c:v>
                </c:pt>
                <c:pt idx="957">
                  <c:v>1.0571097500413837</c:v>
                </c:pt>
                <c:pt idx="958">
                  <c:v>1.073211593231697</c:v>
                </c:pt>
                <c:pt idx="959">
                  <c:v>1.0848543067563239</c:v>
                </c:pt>
                <c:pt idx="960">
                  <c:v>1.0666980539861894</c:v>
                </c:pt>
                <c:pt idx="961">
                  <c:v>1.0513418903150524</c:v>
                </c:pt>
                <c:pt idx="962">
                  <c:v>1.0487336914811971</c:v>
                </c:pt>
                <c:pt idx="963">
                  <c:v>1.0857142857142856</c:v>
                </c:pt>
                <c:pt idx="964">
                  <c:v>1.1453865336658353</c:v>
                </c:pt>
                <c:pt idx="965">
                  <c:v>1.0931643521639476</c:v>
                </c:pt>
                <c:pt idx="966">
                  <c:v>1.0701482004234297</c:v>
                </c:pt>
                <c:pt idx="967">
                  <c:v>1.0631243665846242</c:v>
                </c:pt>
                <c:pt idx="968">
                  <c:v>1.0848536274925753</c:v>
                </c:pt>
                <c:pt idx="969">
                  <c:v>1.0413275686673449</c:v>
                </c:pt>
                <c:pt idx="970">
                  <c:v>1.0161312186525688</c:v>
                </c:pt>
                <c:pt idx="971">
                  <c:v>1.0246027678113787</c:v>
                </c:pt>
                <c:pt idx="972">
                  <c:v>1.0464914455740144</c:v>
                </c:pt>
                <c:pt idx="973">
                  <c:v>1.0757241582120276</c:v>
                </c:pt>
                <c:pt idx="974">
                  <c:v>1.0835928536305524</c:v>
                </c:pt>
                <c:pt idx="975">
                  <c:v>1.0853787080258996</c:v>
                </c:pt>
                <c:pt idx="976">
                  <c:v>1.1252667870628796</c:v>
                </c:pt>
                <c:pt idx="977">
                  <c:v>1.1082083534913725</c:v>
                </c:pt>
                <c:pt idx="978">
                  <c:v>1.0970268542199488</c:v>
                </c:pt>
                <c:pt idx="979">
                  <c:v>0.97442710063101967</c:v>
                </c:pt>
                <c:pt idx="980">
                  <c:v>1.0080944350758854</c:v>
                </c:pt>
                <c:pt idx="981">
                  <c:v>1.038</c:v>
                </c:pt>
                <c:pt idx="982">
                  <c:v>1.0322252374491181</c:v>
                </c:pt>
                <c:pt idx="983">
                  <c:v>1.0050188205771644</c:v>
                </c:pt>
                <c:pt idx="984">
                  <c:v>0.97636306334699019</c:v>
                </c:pt>
                <c:pt idx="985">
                  <c:v>1.0092653871608206</c:v>
                </c:pt>
                <c:pt idx="986">
                  <c:v>0.93860720830788025</c:v>
                </c:pt>
                <c:pt idx="987">
                  <c:v>0.98776167471819643</c:v>
                </c:pt>
                <c:pt idx="988">
                  <c:v>1.0538434289762664</c:v>
                </c:pt>
                <c:pt idx="989">
                  <c:v>1.059618717504333</c:v>
                </c:pt>
                <c:pt idx="990">
                  <c:v>1.0811084825954715</c:v>
                </c:pt>
                <c:pt idx="991">
                  <c:v>1.0876531573986805</c:v>
                </c:pt>
                <c:pt idx="992">
                  <c:v>1.1237604125347085</c:v>
                </c:pt>
                <c:pt idx="993">
                  <c:v>1.1669498725573493</c:v>
                </c:pt>
                <c:pt idx="994">
                  <c:v>1.1889287315105335</c:v>
                </c:pt>
                <c:pt idx="995">
                  <c:v>1.1699374595643734</c:v>
                </c:pt>
                <c:pt idx="996">
                  <c:v>1.1456025322179517</c:v>
                </c:pt>
                <c:pt idx="997">
                  <c:v>1.1259789662116804</c:v>
                </c:pt>
                <c:pt idx="998">
                  <c:v>1.2213957558521111</c:v>
                </c:pt>
                <c:pt idx="999">
                  <c:v>1.2127612761276128</c:v>
                </c:pt>
                <c:pt idx="1000">
                  <c:v>1.2114673242909988</c:v>
                </c:pt>
                <c:pt idx="1001">
                  <c:v>1.1742076502732239</c:v>
                </c:pt>
                <c:pt idx="1002">
                  <c:v>1.1604591239166082</c:v>
                </c:pt>
                <c:pt idx="1003">
                  <c:v>1.1132627786534564</c:v>
                </c:pt>
                <c:pt idx="1004">
                  <c:v>1.0872563005230622</c:v>
                </c:pt>
                <c:pt idx="1005">
                  <c:v>1.1170126718792126</c:v>
                </c:pt>
                <c:pt idx="1006">
                  <c:v>1.1043739875028928</c:v>
                </c:pt>
                <c:pt idx="1007">
                  <c:v>1.0144263796656745</c:v>
                </c:pt>
                <c:pt idx="1008">
                  <c:v>1.0457243350186853</c:v>
                </c:pt>
                <c:pt idx="1009">
                  <c:v>1.0876319458275245</c:v>
                </c:pt>
                <c:pt idx="1010">
                  <c:v>1.0631578947368421</c:v>
                </c:pt>
                <c:pt idx="1011">
                  <c:v>1.0296674225245654</c:v>
                </c:pt>
                <c:pt idx="1012">
                  <c:v>1.0678826626551334</c:v>
                </c:pt>
                <c:pt idx="1013">
                  <c:v>1.0173410404624277</c:v>
                </c:pt>
                <c:pt idx="1014">
                  <c:v>1.0529578462628411</c:v>
                </c:pt>
                <c:pt idx="1015">
                  <c:v>1.0647607013110094</c:v>
                </c:pt>
                <c:pt idx="1016">
                  <c:v>1.1302032913843174</c:v>
                </c:pt>
                <c:pt idx="1017">
                  <c:v>1.1140392908481074</c:v>
                </c:pt>
                <c:pt idx="1018">
                  <c:v>1.0489335006273526</c:v>
                </c:pt>
                <c:pt idx="1019">
                  <c:v>1.0680000000000001</c:v>
                </c:pt>
                <c:pt idx="1020">
                  <c:v>1.0867511273351944</c:v>
                </c:pt>
                <c:pt idx="1021">
                  <c:v>1.0876637093367132</c:v>
                </c:pt>
                <c:pt idx="1022">
                  <c:v>1.1205749839090324</c:v>
                </c:pt>
                <c:pt idx="1023">
                  <c:v>1.0862528170456873</c:v>
                </c:pt>
                <c:pt idx="1024">
                  <c:v>1.0859808931348589</c:v>
                </c:pt>
                <c:pt idx="1025">
                  <c:v>1.0768726796243722</c:v>
                </c:pt>
                <c:pt idx="1026">
                  <c:v>0.99505233111322566</c:v>
                </c:pt>
                <c:pt idx="1027">
                  <c:v>1.0189837008628955</c:v>
                </c:pt>
                <c:pt idx="1028">
                  <c:v>1.0237960339943344</c:v>
                </c:pt>
                <c:pt idx="1029">
                  <c:v>1.0157433240334794</c:v>
                </c:pt>
                <c:pt idx="1030">
                  <c:v>0.99625711960943841</c:v>
                </c:pt>
                <c:pt idx="1031">
                  <c:v>0.93423180592991917</c:v>
                </c:pt>
                <c:pt idx="1032">
                  <c:v>0.92951541850220265</c:v>
                </c:pt>
                <c:pt idx="1033">
                  <c:v>0.93602693602693599</c:v>
                </c:pt>
                <c:pt idx="1034">
                  <c:v>1.0222401940962396</c:v>
                </c:pt>
                <c:pt idx="1035">
                  <c:v>1.0097680097680097</c:v>
                </c:pt>
                <c:pt idx="1036">
                  <c:v>1.037037037037037</c:v>
                </c:pt>
                <c:pt idx="1037">
                  <c:v>1.0055793991416309</c:v>
                </c:pt>
                <c:pt idx="1038">
                  <c:v>0.9497138184791496</c:v>
                </c:pt>
                <c:pt idx="1039">
                  <c:v>0.89553368660105981</c:v>
                </c:pt>
                <c:pt idx="1040">
                  <c:v>0.8593572778827977</c:v>
                </c:pt>
                <c:pt idx="1041">
                  <c:v>0.89194422927962824</c:v>
                </c:pt>
                <c:pt idx="1042">
                  <c:v>0.9515555555555556</c:v>
                </c:pt>
                <c:pt idx="1043">
                  <c:v>0.9420689655172414</c:v>
                </c:pt>
                <c:pt idx="1044">
                  <c:v>0.97617805599026264</c:v>
                </c:pt>
                <c:pt idx="1045">
                  <c:v>0.97378277153558035</c:v>
                </c:pt>
                <c:pt idx="1046">
                  <c:v>0.91529477979456864</c:v>
                </c:pt>
                <c:pt idx="1047">
                  <c:v>0.88995548135781866</c:v>
                </c:pt>
                <c:pt idx="1048">
                  <c:v>0.90366642703091293</c:v>
                </c:pt>
                <c:pt idx="1049">
                  <c:v>0.94427013297474971</c:v>
                </c:pt>
                <c:pt idx="1050">
                  <c:v>0.88827258320126778</c:v>
                </c:pt>
                <c:pt idx="1051">
                  <c:v>0.89372868013644713</c:v>
                </c:pt>
                <c:pt idx="1052">
                  <c:v>0.8930672806344333</c:v>
                </c:pt>
                <c:pt idx="1053">
                  <c:v>0.90342601787487586</c:v>
                </c:pt>
                <c:pt idx="1054">
                  <c:v>0.88794355675451342</c:v>
                </c:pt>
                <c:pt idx="1055">
                  <c:v>0.93195238541569037</c:v>
                </c:pt>
                <c:pt idx="1056">
                  <c:v>0.9703025256730502</c:v>
                </c:pt>
                <c:pt idx="1057">
                  <c:v>1.1229535960257424</c:v>
                </c:pt>
                <c:pt idx="1058">
                  <c:v>1.0615819209039548</c:v>
                </c:pt>
                <c:pt idx="1059">
                  <c:v>1.1417943107221007</c:v>
                </c:pt>
                <c:pt idx="1060">
                  <c:v>1.1636514008063681</c:v>
                </c:pt>
                <c:pt idx="1061">
                  <c:v>1.196815424610052</c:v>
                </c:pt>
                <c:pt idx="1062">
                  <c:v>1.1449143893865519</c:v>
                </c:pt>
                <c:pt idx="1063">
                  <c:v>1.1354996283317405</c:v>
                </c:pt>
                <c:pt idx="1064">
                  <c:v>1.0916697657121608</c:v>
                </c:pt>
                <c:pt idx="1065">
                  <c:v>1.0804476522585353</c:v>
                </c:pt>
                <c:pt idx="1066">
                  <c:v>1.1309495431068732</c:v>
                </c:pt>
                <c:pt idx="1067">
                  <c:v>1.1166998011928428</c:v>
                </c:pt>
                <c:pt idx="1068">
                  <c:v>1.1149100499199396</c:v>
                </c:pt>
                <c:pt idx="1069">
                  <c:v>1.1165487421383649</c:v>
                </c:pt>
                <c:pt idx="1070">
                  <c:v>1.1487750556792875</c:v>
                </c:pt>
                <c:pt idx="1071">
                  <c:v>1.0827936507936509</c:v>
                </c:pt>
                <c:pt idx="1072">
                  <c:v>1.0385028012874002</c:v>
                </c:pt>
                <c:pt idx="1073">
                  <c:v>1.098628192999054</c:v>
                </c:pt>
                <c:pt idx="1074">
                  <c:v>1.0836835599505563</c:v>
                </c:pt>
                <c:pt idx="1075">
                  <c:v>1.1541904998756529</c:v>
                </c:pt>
                <c:pt idx="1076">
                  <c:v>1.1132586482826541</c:v>
                </c:pt>
                <c:pt idx="1077">
                  <c:v>1.127243470726575</c:v>
                </c:pt>
                <c:pt idx="1078">
                  <c:v>1.2008071748878923</c:v>
                </c:pt>
                <c:pt idx="1079">
                  <c:v>1.2557655783666457</c:v>
                </c:pt>
                <c:pt idx="1080">
                  <c:v>1.2037840652664469</c:v>
                </c:pt>
                <c:pt idx="1081">
                  <c:v>1.2655332027772832</c:v>
                </c:pt>
                <c:pt idx="1082">
                  <c:v>1.243856487549148</c:v>
                </c:pt>
                <c:pt idx="1083">
                  <c:v>1.1976339596381351</c:v>
                </c:pt>
                <c:pt idx="1084">
                  <c:v>1.2480544747081712</c:v>
                </c:pt>
                <c:pt idx="1085">
                  <c:v>1.2787898503578399</c:v>
                </c:pt>
                <c:pt idx="1086">
                  <c:v>1.2973705611276769</c:v>
                </c:pt>
                <c:pt idx="1087">
                  <c:v>1.2566580249823238</c:v>
                </c:pt>
                <c:pt idx="1088">
                  <c:v>1.3466449965172973</c:v>
                </c:pt>
                <c:pt idx="1089">
                  <c:v>1.3051876379690948</c:v>
                </c:pt>
                <c:pt idx="1090">
                  <c:v>1.3102652825836218</c:v>
                </c:pt>
                <c:pt idx="1091">
                  <c:v>1.3896961690885072</c:v>
                </c:pt>
                <c:pt idx="1092">
                  <c:v>1.4579640075208162</c:v>
                </c:pt>
                <c:pt idx="1093">
                  <c:v>1.3037054976992009</c:v>
                </c:pt>
                <c:pt idx="1094">
                  <c:v>1.3354696132596684</c:v>
                </c:pt>
                <c:pt idx="1095">
                  <c:v>1.4641071785642872</c:v>
                </c:pt>
                <c:pt idx="1096">
                  <c:v>1.2149261967167886</c:v>
                </c:pt>
                <c:pt idx="1097">
                  <c:v>1.1255480271024312</c:v>
                </c:pt>
                <c:pt idx="1098">
                  <c:v>1.1759029500964984</c:v>
                </c:pt>
                <c:pt idx="1099">
                  <c:v>1.1681761181552182</c:v>
                </c:pt>
                <c:pt idx="1100">
                  <c:v>1.1045940843297672</c:v>
                </c:pt>
                <c:pt idx="1101">
                  <c:v>1.1535564403314322</c:v>
                </c:pt>
                <c:pt idx="1102">
                  <c:v>1.145621725649524</c:v>
                </c:pt>
                <c:pt idx="1103">
                  <c:v>1.1391607713925767</c:v>
                </c:pt>
                <c:pt idx="1104">
                  <c:v>1.1525092755321225</c:v>
                </c:pt>
                <c:pt idx="1105">
                  <c:v>1.1632391842307364</c:v>
                </c:pt>
                <c:pt idx="1106">
                  <c:v>1.1085350083133196</c:v>
                </c:pt>
                <c:pt idx="1107">
                  <c:v>1.1379606563010052</c:v>
                </c:pt>
                <c:pt idx="1108">
                  <c:v>1.1638159054840416</c:v>
                </c:pt>
                <c:pt idx="1109">
                  <c:v>1.2203799964151283</c:v>
                </c:pt>
                <c:pt idx="1110">
                  <c:v>1.215943683409437</c:v>
                </c:pt>
                <c:pt idx="1111">
                  <c:v>1.1571964737714935</c:v>
                </c:pt>
                <c:pt idx="1112">
                  <c:v>1.2328042328042328</c:v>
                </c:pt>
                <c:pt idx="1113">
                  <c:v>1.1992106561420819</c:v>
                </c:pt>
                <c:pt idx="1114">
                  <c:v>1.1539559543230016</c:v>
                </c:pt>
                <c:pt idx="1115">
                  <c:v>1.0832966452408206</c:v>
                </c:pt>
                <c:pt idx="1116">
                  <c:v>1.1021121039805035</c:v>
                </c:pt>
                <c:pt idx="1117">
                  <c:v>1.0893236920459379</c:v>
                </c:pt>
                <c:pt idx="1118">
                  <c:v>1.1332532051282049</c:v>
                </c:pt>
                <c:pt idx="1119">
                  <c:v>1.1037003197807218</c:v>
                </c:pt>
                <c:pt idx="1120">
                  <c:v>1.1617103121763575</c:v>
                </c:pt>
                <c:pt idx="1121">
                  <c:v>1.221068680121969</c:v>
                </c:pt>
                <c:pt idx="1122">
                  <c:v>1.1948378973874725</c:v>
                </c:pt>
                <c:pt idx="1123">
                  <c:v>1.1837640302793004</c:v>
                </c:pt>
                <c:pt idx="1124">
                  <c:v>1.1910045739454513</c:v>
                </c:pt>
                <c:pt idx="1125">
                  <c:v>1.2201133631054619</c:v>
                </c:pt>
                <c:pt idx="1126">
                  <c:v>1.1539816232771822</c:v>
                </c:pt>
                <c:pt idx="1127">
                  <c:v>1.0720153948634445</c:v>
                </c:pt>
                <c:pt idx="1128">
                  <c:v>1.0135911826357429</c:v>
                </c:pt>
                <c:pt idx="1129">
                  <c:v>0.96579556731723448</c:v>
                </c:pt>
                <c:pt idx="1130">
                  <c:v>0.96372239747634059</c:v>
                </c:pt>
                <c:pt idx="1131">
                  <c:v>0.97549463338937015</c:v>
                </c:pt>
                <c:pt idx="1132">
                  <c:v>0.98080702214070492</c:v>
                </c:pt>
                <c:pt idx="1133">
                  <c:v>1.0598388952819331</c:v>
                </c:pt>
                <c:pt idx="1134">
                  <c:v>1.0653598528397332</c:v>
                </c:pt>
                <c:pt idx="1135">
                  <c:v>0.99662869694028711</c:v>
                </c:pt>
                <c:pt idx="1136">
                  <c:v>0.95691250330425581</c:v>
                </c:pt>
                <c:pt idx="1137">
                  <c:v>0.93065314352049866</c:v>
                </c:pt>
                <c:pt idx="1138">
                  <c:v>0.91459596296049561</c:v>
                </c:pt>
                <c:pt idx="1139">
                  <c:v>0.87621390651301301</c:v>
                </c:pt>
                <c:pt idx="1140">
                  <c:v>0.87262357414448666</c:v>
                </c:pt>
                <c:pt idx="1141">
                  <c:v>0.86268718230526176</c:v>
                </c:pt>
                <c:pt idx="1142">
                  <c:v>0.86418971219477869</c:v>
                </c:pt>
                <c:pt idx="1143">
                  <c:v>0.89305281612973919</c:v>
                </c:pt>
                <c:pt idx="1144">
                  <c:v>0.85455376180322884</c:v>
                </c:pt>
                <c:pt idx="1145">
                  <c:v>0.86755963578899842</c:v>
                </c:pt>
                <c:pt idx="1146">
                  <c:v>0.86597559182473161</c:v>
                </c:pt>
                <c:pt idx="1147">
                  <c:v>0.83574641551869555</c:v>
                </c:pt>
                <c:pt idx="1148">
                  <c:v>0.80347924474931065</c:v>
                </c:pt>
                <c:pt idx="1149">
                  <c:v>0.79635520212060973</c:v>
                </c:pt>
                <c:pt idx="1150">
                  <c:v>0.83006459189665294</c:v>
                </c:pt>
                <c:pt idx="1151">
                  <c:v>0.83934601030744627</c:v>
                </c:pt>
                <c:pt idx="1152">
                  <c:v>0.83320347284060559</c:v>
                </c:pt>
                <c:pt idx="1153">
                  <c:v>0.82311887865814315</c:v>
                </c:pt>
                <c:pt idx="1154">
                  <c:v>0.8148458044465694</c:v>
                </c:pt>
                <c:pt idx="1155">
                  <c:v>0.81778802880288026</c:v>
                </c:pt>
                <c:pt idx="1156">
                  <c:v>0.81855381165919272</c:v>
                </c:pt>
                <c:pt idx="1157">
                  <c:v>0.80785530949680651</c:v>
                </c:pt>
                <c:pt idx="1158">
                  <c:v>0.80358076319916361</c:v>
                </c:pt>
                <c:pt idx="1159">
                  <c:v>0.78015397775876816</c:v>
                </c:pt>
                <c:pt idx="1160">
                  <c:v>0.80821057041122668</c:v>
                </c:pt>
                <c:pt idx="1161">
                  <c:v>0.80073723744609826</c:v>
                </c:pt>
                <c:pt idx="1162">
                  <c:v>0.82784791651463185</c:v>
                </c:pt>
                <c:pt idx="1163">
                  <c:v>0.86118513873647906</c:v>
                </c:pt>
                <c:pt idx="1164">
                  <c:v>0.83135516826923084</c:v>
                </c:pt>
                <c:pt idx="1165">
                  <c:v>0.86348777714610581</c:v>
                </c:pt>
                <c:pt idx="1166">
                  <c:v>0.85118423810521893</c:v>
                </c:pt>
                <c:pt idx="1167">
                  <c:v>0.83555555555555561</c:v>
                </c:pt>
                <c:pt idx="1168">
                  <c:v>0.85107587768969417</c:v>
                </c:pt>
                <c:pt idx="1169">
                  <c:v>0.91951757843291826</c:v>
                </c:pt>
                <c:pt idx="1170">
                  <c:v>0.91843536221715472</c:v>
                </c:pt>
                <c:pt idx="1171">
                  <c:v>0.93578847969782819</c:v>
                </c:pt>
                <c:pt idx="1172">
                  <c:v>0.93588068800348356</c:v>
                </c:pt>
                <c:pt idx="1173">
                  <c:v>0.97873882580333416</c:v>
                </c:pt>
                <c:pt idx="1174">
                  <c:v>0.99029126213592233</c:v>
                </c:pt>
                <c:pt idx="1175">
                  <c:v>0.97166085946573755</c:v>
                </c:pt>
                <c:pt idx="1176">
                  <c:v>0.99430169912971411</c:v>
                </c:pt>
                <c:pt idx="1177">
                  <c:v>1.060456197012515</c:v>
                </c:pt>
                <c:pt idx="1178">
                  <c:v>1.0704225352112677</c:v>
                </c:pt>
                <c:pt idx="1179">
                  <c:v>1.0207636811543199</c:v>
                </c:pt>
                <c:pt idx="1180">
                  <c:v>0.99925112331502741</c:v>
                </c:pt>
                <c:pt idx="1181">
                  <c:v>0.99278427469519792</c:v>
                </c:pt>
                <c:pt idx="1182">
                  <c:v>0.99791753436068298</c:v>
                </c:pt>
                <c:pt idx="1183">
                  <c:v>0.99809931100023752</c:v>
                </c:pt>
                <c:pt idx="1184">
                  <c:v>0.99201296446347953</c:v>
                </c:pt>
                <c:pt idx="1185">
                  <c:v>0.97659476824231284</c:v>
                </c:pt>
                <c:pt idx="1186">
                  <c:v>0.93116427761163245</c:v>
                </c:pt>
                <c:pt idx="1187">
                  <c:v>0.94161231411427071</c:v>
                </c:pt>
                <c:pt idx="1188">
                  <c:v>0.99461680124663543</c:v>
                </c:pt>
                <c:pt idx="1189">
                  <c:v>1.0200555170020817</c:v>
                </c:pt>
                <c:pt idx="1190">
                  <c:v>1.0648681418611701</c:v>
                </c:pt>
                <c:pt idx="1191">
                  <c:v>1.0126573664511738</c:v>
                </c:pt>
              </c:numCache>
            </c:numRef>
          </c:val>
          <c:smooth val="0"/>
          <c:extLst>
            <c:ext xmlns:c16="http://schemas.microsoft.com/office/drawing/2014/chart" uri="{C3380CC4-5D6E-409C-BE32-E72D297353CC}">
              <c16:uniqueId val="{00000000-31A5-49E4-B40B-8A980106604E}"/>
            </c:ext>
          </c:extLst>
        </c:ser>
        <c:dLbls>
          <c:showLegendKey val="0"/>
          <c:showVal val="0"/>
          <c:showCatName val="0"/>
          <c:showSerName val="0"/>
          <c:showPercent val="0"/>
          <c:showBubbleSize val="0"/>
        </c:dLbls>
        <c:smooth val="0"/>
        <c:axId val="448668416"/>
        <c:axId val="448669952"/>
      </c:lineChart>
      <c:dateAx>
        <c:axId val="448668416"/>
        <c:scaling>
          <c:orientation val="minMax"/>
          <c:min val="44283"/>
        </c:scaling>
        <c:delete val="0"/>
        <c:axPos val="b"/>
        <c:numFmt formatCode="m/d/yyyy" sourceLinked="1"/>
        <c:majorTickMark val="out"/>
        <c:minorTickMark val="none"/>
        <c:tickLblPos val="nextTo"/>
        <c:crossAx val="448669952"/>
        <c:crosses val="autoZero"/>
        <c:auto val="1"/>
        <c:lblOffset val="100"/>
        <c:baseTimeUnit val="days"/>
      </c:dateAx>
      <c:valAx>
        <c:axId val="448669952"/>
        <c:scaling>
          <c:orientation val="minMax"/>
          <c:max val="2"/>
          <c:min val="0"/>
        </c:scaling>
        <c:delete val="0"/>
        <c:axPos val="l"/>
        <c:majorGridlines/>
        <c:numFmt formatCode="General" sourceLinked="1"/>
        <c:majorTickMark val="out"/>
        <c:minorTickMark val="none"/>
        <c:tickLblPos val="nextTo"/>
        <c:crossAx val="448668416"/>
        <c:crosses val="autoZero"/>
        <c:crossBetween val="between"/>
      </c:valAx>
    </c:plotArea>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Ratios!$C$953:$C$1211</c:f>
              <c:numCache>
                <c:formatCode>General</c:formatCode>
                <c:ptCount val="259"/>
              </c:numCache>
            </c:numRef>
          </c:xVal>
          <c:yVal>
            <c:numRef>
              <c:f>Ratios!$D$953:$D$1211</c:f>
              <c:numCache>
                <c:formatCode>General</c:formatCode>
                <c:ptCount val="259"/>
              </c:numCache>
            </c:numRef>
          </c:yVal>
          <c:smooth val="0"/>
          <c:extLst>
            <c:ext xmlns:c16="http://schemas.microsoft.com/office/drawing/2014/chart" uri="{C3380CC4-5D6E-409C-BE32-E72D297353CC}">
              <c16:uniqueId val="{00000000-2781-4D51-975A-0ED2402AE45A}"/>
            </c:ext>
          </c:extLst>
        </c:ser>
        <c:dLbls>
          <c:showLegendKey val="0"/>
          <c:showVal val="0"/>
          <c:showCatName val="0"/>
          <c:showSerName val="0"/>
          <c:showPercent val="0"/>
          <c:showBubbleSize val="0"/>
        </c:dLbls>
        <c:axId val="2072370672"/>
        <c:axId val="1397463568"/>
      </c:scatterChart>
      <c:valAx>
        <c:axId val="2072370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97463568"/>
        <c:crosses val="autoZero"/>
        <c:crossBetween val="midCat"/>
      </c:valAx>
      <c:valAx>
        <c:axId val="139746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72370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Ratios!$B$953:$B$1211</c:f>
              <c:numCache>
                <c:formatCode>General</c:formatCode>
                <c:ptCount val="259"/>
              </c:numCache>
            </c:numRef>
          </c:xVal>
          <c:yVal>
            <c:numRef>
              <c:f>Ratios!$C$953:$C$1211</c:f>
              <c:numCache>
                <c:formatCode>General</c:formatCode>
                <c:ptCount val="259"/>
              </c:numCache>
            </c:numRef>
          </c:yVal>
          <c:smooth val="0"/>
          <c:extLst>
            <c:ext xmlns:c16="http://schemas.microsoft.com/office/drawing/2014/chart" uri="{C3380CC4-5D6E-409C-BE32-E72D297353CC}">
              <c16:uniqueId val="{00000000-81FB-4BDA-A475-32F786FE13D2}"/>
            </c:ext>
          </c:extLst>
        </c:ser>
        <c:dLbls>
          <c:showLegendKey val="0"/>
          <c:showVal val="0"/>
          <c:showCatName val="0"/>
          <c:showSerName val="0"/>
          <c:showPercent val="0"/>
          <c:showBubbleSize val="0"/>
        </c:dLbls>
        <c:axId val="1912432240"/>
        <c:axId val="1343937744"/>
      </c:scatterChart>
      <c:valAx>
        <c:axId val="191243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43937744"/>
        <c:crosses val="autoZero"/>
        <c:crossBetween val="midCat"/>
      </c:valAx>
      <c:valAx>
        <c:axId val="134393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12432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ROE</a:t>
            </a:r>
            <a:r>
              <a:rPr lang="es-AR" baseline="0"/>
              <a:t> vs P/B</a:t>
            </a:r>
            <a:endParaRPr lang="es-AR"/>
          </a:p>
        </c:rich>
      </c:tx>
      <c:layout>
        <c:manualLayout>
          <c:xMode val="edge"/>
          <c:yMode val="edge"/>
          <c:x val="0.4653303739717099"/>
          <c:y val="2.77776943465189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12737444732160158"/>
                  <c:y val="5.1049827665908598E-2"/>
                </c:manualLayout>
              </c:layout>
              <c:tx>
                <c:rich>
                  <a:bodyPr/>
                  <a:lstStyle/>
                  <a:p>
                    <a:fld id="{9572A605-2805-4CAD-837E-CFA77C9BF0FF}"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95A-47C5-B958-19DBFAA84518}"/>
                </c:ext>
              </c:extLst>
            </c:dLbl>
            <c:dLbl>
              <c:idx val="1"/>
              <c:layout>
                <c:manualLayout>
                  <c:x val="-0.10133061092182639"/>
                  <c:y val="8.4669996166145137E-2"/>
                </c:manualLayout>
              </c:layout>
              <c:tx>
                <c:rich>
                  <a:bodyPr/>
                  <a:lstStyle/>
                  <a:p>
                    <a:fld id="{14D30624-6EDD-4681-AA77-755C66E0B9A9}"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95A-47C5-B958-19DBFAA84518}"/>
                </c:ext>
              </c:extLst>
            </c:dLbl>
            <c:dLbl>
              <c:idx val="2"/>
              <c:layout>
                <c:manualLayout>
                  <c:x val="-7.3825503355704702E-2"/>
                  <c:y val="-6.2366564974580617E-2"/>
                </c:manualLayout>
              </c:layout>
              <c:tx>
                <c:rich>
                  <a:bodyPr/>
                  <a:lstStyle/>
                  <a:p>
                    <a:fld id="{02694F6A-6294-48BB-87F1-C29D69EF58D5}"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95A-47C5-B958-19DBFAA84518}"/>
                </c:ext>
              </c:extLst>
            </c:dLbl>
            <c:dLbl>
              <c:idx val="3"/>
              <c:layout>
                <c:manualLayout>
                  <c:x val="-8.0658457961211225E-2"/>
                  <c:y val="-7.6532282572754379E-2"/>
                </c:manualLayout>
              </c:layout>
              <c:tx>
                <c:rich>
                  <a:bodyPr/>
                  <a:lstStyle/>
                  <a:p>
                    <a:fld id="{A54E4AD0-583D-4121-836A-148627ED5CD9}"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95A-47C5-B958-19DBFAA84518}"/>
                </c:ext>
              </c:extLst>
            </c:dLbl>
            <c:dLbl>
              <c:idx val="4"/>
              <c:layout>
                <c:manualLayout>
                  <c:x val="-9.8505170075217197E-2"/>
                  <c:y val="-4.8778616428792013E-2"/>
                </c:manualLayout>
              </c:layout>
              <c:tx>
                <c:rich>
                  <a:bodyPr/>
                  <a:lstStyle/>
                  <a:p>
                    <a:fld id="{3CCD6509-1119-41E7-B559-AB3E1AACE0D6}"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A65-4F69-A3B2-FF99CCA3E6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power"/>
            <c:dispRSqr val="0"/>
            <c:dispEq val="0"/>
          </c:trendline>
          <c:trendline>
            <c:spPr>
              <a:ln w="19050" cap="rnd">
                <a:solidFill>
                  <a:schemeClr val="accent1"/>
                </a:solidFill>
                <a:prstDash val="sysDot"/>
              </a:ln>
              <a:effectLst/>
            </c:spPr>
            <c:trendlineType val="linear"/>
            <c:dispRSqr val="1"/>
            <c:dispEq val="0"/>
            <c:trendlineLbl>
              <c:layout>
                <c:manualLayout>
                  <c:x val="-6.2790431397417606E-2"/>
                  <c:y val="0.288207640804584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trendlineLbl>
          </c:trendline>
          <c:xVal>
            <c:numRef>
              <c:f>'rel ROE PBV'!$J$6:$J$10</c:f>
              <c:numCache>
                <c:formatCode>0.00</c:formatCode>
                <c:ptCount val="5"/>
                <c:pt idx="0">
                  <c:v>8.1844018905083882</c:v>
                </c:pt>
                <c:pt idx="1">
                  <c:v>8.8903003477627216</c:v>
                </c:pt>
                <c:pt idx="2">
                  <c:v>2.1572270267987332</c:v>
                </c:pt>
                <c:pt idx="3">
                  <c:v>-7.9329899799907189</c:v>
                </c:pt>
                <c:pt idx="4">
                  <c:v>17.598422880979964</c:v>
                </c:pt>
              </c:numCache>
            </c:numRef>
          </c:xVal>
          <c:yVal>
            <c:numRef>
              <c:f>'rel ROE PBV'!$L$6:$L$10</c:f>
              <c:numCache>
                <c:formatCode>0.00</c:formatCode>
                <c:ptCount val="5"/>
                <c:pt idx="0">
                  <c:v>1.0833648620936882</c:v>
                </c:pt>
                <c:pt idx="1">
                  <c:v>1.0346004242690245</c:v>
                </c:pt>
                <c:pt idx="2">
                  <c:v>1.0521917214450529</c:v>
                </c:pt>
                <c:pt idx="3">
                  <c:v>0.88875586075118451</c:v>
                </c:pt>
                <c:pt idx="4">
                  <c:v>1.4646228348129535</c:v>
                </c:pt>
              </c:numCache>
            </c:numRef>
          </c:yVal>
          <c:smooth val="0"/>
          <c:extLst>
            <c:ext xmlns:c15="http://schemas.microsoft.com/office/drawing/2012/chart" uri="{02D57815-91ED-43cb-92C2-25804820EDAC}">
              <c15:datalabelsRange>
                <c15:f>'rel ROE PBV'!$B$6:$B$10</c15:f>
                <c15:dlblRangeCache>
                  <c:ptCount val="5"/>
                  <c:pt idx="0">
                    <c:v>BANCO MACRO SA-B</c:v>
                  </c:pt>
                  <c:pt idx="1">
                    <c:v>BANCO BBVA ARGENTINA SA</c:v>
                  </c:pt>
                  <c:pt idx="2">
                    <c:v>GRUPO FINANCIERO GALICIA-B</c:v>
                  </c:pt>
                  <c:pt idx="3">
                    <c:v>GRUPO SUPERVIELLE SA CL-B</c:v>
                  </c:pt>
                  <c:pt idx="4">
                    <c:v>BANCO DE VALORES</c:v>
                  </c:pt>
                </c15:dlblRangeCache>
              </c15:datalabelsRange>
            </c:ext>
            <c:ext xmlns:c16="http://schemas.microsoft.com/office/drawing/2014/chart" uri="{C3380CC4-5D6E-409C-BE32-E72D297353CC}">
              <c16:uniqueId val="{00000001-2572-4CD5-8E0E-80FAFBD5EF6F}"/>
            </c:ext>
          </c:extLst>
        </c:ser>
        <c:dLbls>
          <c:showLegendKey val="0"/>
          <c:showVal val="0"/>
          <c:showCatName val="0"/>
          <c:showSerName val="0"/>
          <c:showPercent val="0"/>
          <c:showBubbleSize val="0"/>
        </c:dLbls>
        <c:axId val="1473677311"/>
        <c:axId val="1473676831"/>
      </c:scatterChart>
      <c:valAx>
        <c:axId val="14736773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ROE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73676831"/>
        <c:crosses val="autoZero"/>
        <c:crossBetween val="midCat"/>
      </c:valAx>
      <c:valAx>
        <c:axId val="1473676831"/>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P/B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73677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ROE/WACC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ROE_WACC!$L$5</c:f>
              <c:strCache>
                <c:ptCount val="1"/>
                <c:pt idx="0">
                  <c:v>GGAL_ROE_WACC</c:v>
                </c:pt>
              </c:strCache>
            </c:strRef>
          </c:tx>
          <c:spPr>
            <a:ln w="28575" cap="rnd">
              <a:solidFill>
                <a:schemeClr val="accent1"/>
              </a:solidFill>
              <a:round/>
            </a:ln>
            <a:effectLst/>
          </c:spPr>
          <c:marker>
            <c:symbol val="none"/>
          </c:marker>
          <c:cat>
            <c:numRef>
              <c:f>ROE_WACC!$K$6:$K$50</c:f>
              <c:numCache>
                <c:formatCode>m/d/yyyy</c:formatCode>
                <c:ptCount val="45"/>
                <c:pt idx="0">
                  <c:v>42551</c:v>
                </c:pt>
                <c:pt idx="1">
                  <c:v>42643</c:v>
                </c:pt>
                <c:pt idx="2">
                  <c:v>42735</c:v>
                </c:pt>
                <c:pt idx="3">
                  <c:v>42825</c:v>
                </c:pt>
                <c:pt idx="4">
                  <c:v>42916</c:v>
                </c:pt>
                <c:pt idx="5">
                  <c:v>43008</c:v>
                </c:pt>
                <c:pt idx="6">
                  <c:v>43100</c:v>
                </c:pt>
                <c:pt idx="7">
                  <c:v>43190</c:v>
                </c:pt>
                <c:pt idx="8">
                  <c:v>43281</c:v>
                </c:pt>
                <c:pt idx="9">
                  <c:v>43373</c:v>
                </c:pt>
                <c:pt idx="10">
                  <c:v>43465</c:v>
                </c:pt>
                <c:pt idx="11">
                  <c:v>43555</c:v>
                </c:pt>
                <c:pt idx="12">
                  <c:v>43646</c:v>
                </c:pt>
                <c:pt idx="13">
                  <c:v>43738</c:v>
                </c:pt>
                <c:pt idx="14">
                  <c:v>43830</c:v>
                </c:pt>
                <c:pt idx="15">
                  <c:v>43921</c:v>
                </c:pt>
                <c:pt idx="16">
                  <c:v>44012</c:v>
                </c:pt>
                <c:pt idx="17">
                  <c:v>44104</c:v>
                </c:pt>
                <c:pt idx="18">
                  <c:v>44196</c:v>
                </c:pt>
                <c:pt idx="19">
                  <c:v>44286</c:v>
                </c:pt>
                <c:pt idx="20">
                  <c:v>44377</c:v>
                </c:pt>
                <c:pt idx="21">
                  <c:v>44469</c:v>
                </c:pt>
                <c:pt idx="22">
                  <c:v>44561</c:v>
                </c:pt>
                <c:pt idx="23">
                  <c:v>44651</c:v>
                </c:pt>
                <c:pt idx="24">
                  <c:v>44742</c:v>
                </c:pt>
                <c:pt idx="25">
                  <c:v>44834</c:v>
                </c:pt>
                <c:pt idx="26">
                  <c:v>44926</c:v>
                </c:pt>
                <c:pt idx="27">
                  <c:v>45016</c:v>
                </c:pt>
                <c:pt idx="28">
                  <c:v>45107</c:v>
                </c:pt>
                <c:pt idx="29">
                  <c:v>45199</c:v>
                </c:pt>
                <c:pt idx="30">
                  <c:v>45291</c:v>
                </c:pt>
                <c:pt idx="31">
                  <c:v>45382</c:v>
                </c:pt>
                <c:pt idx="32">
                  <c:v>45473</c:v>
                </c:pt>
                <c:pt idx="33">
                  <c:v>45565</c:v>
                </c:pt>
                <c:pt idx="34">
                  <c:v>45657</c:v>
                </c:pt>
                <c:pt idx="35">
                  <c:v>45747</c:v>
                </c:pt>
                <c:pt idx="36">
                  <c:v>45838</c:v>
                </c:pt>
                <c:pt idx="37">
                  <c:v>45930</c:v>
                </c:pt>
                <c:pt idx="38">
                  <c:v>46022</c:v>
                </c:pt>
                <c:pt idx="39">
                  <c:v>46112</c:v>
                </c:pt>
                <c:pt idx="40">
                  <c:v>46203</c:v>
                </c:pt>
              </c:numCache>
            </c:numRef>
          </c:cat>
          <c:val>
            <c:numRef>
              <c:f>ROE_WACC!$L$6:$L$50</c:f>
              <c:numCache>
                <c:formatCode>General</c:formatCode>
                <c:ptCount val="45"/>
                <c:pt idx="0">
                  <c:v>4.0061367069486407</c:v>
                </c:pt>
                <c:pt idx="1">
                  <c:v>2.9373313343328338</c:v>
                </c:pt>
                <c:pt idx="2">
                  <c:v>4.8665648974479421</c:v>
                </c:pt>
                <c:pt idx="3">
                  <c:v>2.8951441943984904</c:v>
                </c:pt>
                <c:pt idx="4">
                  <c:v>2.1412502401620879</c:v>
                </c:pt>
                <c:pt idx="5">
                  <c:v>2.0459997865129558</c:v>
                </c:pt>
                <c:pt idx="6">
                  <c:v>2.3000800911807286</c:v>
                </c:pt>
                <c:pt idx="7">
                  <c:v>2.1979934158959087</c:v>
                </c:pt>
                <c:pt idx="8">
                  <c:v>2.3321574026272009</c:v>
                </c:pt>
                <c:pt idx="9">
                  <c:v>2.2424492753623184</c:v>
                </c:pt>
                <c:pt idx="10">
                  <c:v>1.8342272777255124</c:v>
                </c:pt>
                <c:pt idx="11">
                  <c:v>1.7572534487473244</c:v>
                </c:pt>
                <c:pt idx="12">
                  <c:v>3.3052465733972558</c:v>
                </c:pt>
                <c:pt idx="13">
                  <c:v>1.9803671841207289</c:v>
                </c:pt>
                <c:pt idx="14">
                  <c:v>1.5243121711709104</c:v>
                </c:pt>
                <c:pt idx="15">
                  <c:v>1.7194933472779039</c:v>
                </c:pt>
                <c:pt idx="16">
                  <c:v>0.8734663187839351</c:v>
                </c:pt>
                <c:pt idx="17">
                  <c:v>0.97471670972287461</c:v>
                </c:pt>
                <c:pt idx="18">
                  <c:v>0.365359901404608</c:v>
                </c:pt>
                <c:pt idx="19">
                  <c:v>0.68653903382600923</c:v>
                </c:pt>
                <c:pt idx="20">
                  <c:v>0.68639732748721172</c:v>
                </c:pt>
                <c:pt idx="21">
                  <c:v>0.76335877862595414</c:v>
                </c:pt>
                <c:pt idx="22">
                  <c:v>0.41750721766546273</c:v>
                </c:pt>
                <c:pt idx="23">
                  <c:v>0.63706567844864781</c:v>
                </c:pt>
                <c:pt idx="24">
                  <c:v>0.68533586989112794</c:v>
                </c:pt>
                <c:pt idx="25">
                  <c:v>1.5232730864038926</c:v>
                </c:pt>
                <c:pt idx="26">
                  <c:v>0.91098449813163629</c:v>
                </c:pt>
                <c:pt idx="27">
                  <c:v>1.4570144515913457</c:v>
                </c:pt>
                <c:pt idx="28">
                  <c:v>4.4482716486060649</c:v>
                </c:pt>
                <c:pt idx="29">
                  <c:v>2.6993590079750867</c:v>
                </c:pt>
                <c:pt idx="30">
                  <c:v>0.68343953456157369</c:v>
                </c:pt>
                <c:pt idx="31">
                  <c:v>3.197996022066274</c:v>
                </c:pt>
                <c:pt idx="32">
                  <c:v>3.6032807475190816</c:v>
                </c:pt>
                <c:pt idx="33">
                  <c:v>2.225132864564983</c:v>
                </c:pt>
                <c:pt idx="34">
                  <c:v>1.6036882870541125</c:v>
                </c:pt>
                <c:pt idx="35">
                  <c:v>1.7103288274425321</c:v>
                </c:pt>
                <c:pt idx="36">
                  <c:v>1.3822341248706171</c:v>
                </c:pt>
                <c:pt idx="37">
                  <c:v>1.2734698761793195</c:v>
                </c:pt>
                <c:pt idx="38">
                  <c:v>0.14714906446750023</c:v>
                </c:pt>
                <c:pt idx="39">
                  <c:v>4.766897987682344E-2</c:v>
                </c:pt>
                <c:pt idx="40">
                  <c:v>8.2002858619955599E-2</c:v>
                </c:pt>
              </c:numCache>
            </c:numRef>
          </c:val>
          <c:smooth val="0"/>
          <c:extLst>
            <c:ext xmlns:c16="http://schemas.microsoft.com/office/drawing/2014/chart" uri="{C3380CC4-5D6E-409C-BE32-E72D297353CC}">
              <c16:uniqueId val="{00000000-F6E0-4C6F-B005-F3AA821122AA}"/>
            </c:ext>
          </c:extLst>
        </c:ser>
        <c:ser>
          <c:idx val="1"/>
          <c:order val="1"/>
          <c:tx>
            <c:strRef>
              <c:f>ROE_WACC!$M$5</c:f>
              <c:strCache>
                <c:ptCount val="1"/>
                <c:pt idx="0">
                  <c:v>BMA_ROE_WACC</c:v>
                </c:pt>
              </c:strCache>
            </c:strRef>
          </c:tx>
          <c:spPr>
            <a:ln w="28575" cap="rnd">
              <a:solidFill>
                <a:schemeClr val="accent2"/>
              </a:solidFill>
              <a:round/>
            </a:ln>
            <a:effectLst/>
          </c:spPr>
          <c:marker>
            <c:symbol val="none"/>
          </c:marker>
          <c:cat>
            <c:numRef>
              <c:f>ROE_WACC!$K$6:$K$50</c:f>
              <c:numCache>
                <c:formatCode>m/d/yyyy</c:formatCode>
                <c:ptCount val="45"/>
                <c:pt idx="0">
                  <c:v>42551</c:v>
                </c:pt>
                <c:pt idx="1">
                  <c:v>42643</c:v>
                </c:pt>
                <c:pt idx="2">
                  <c:v>42735</c:v>
                </c:pt>
                <c:pt idx="3">
                  <c:v>42825</c:v>
                </c:pt>
                <c:pt idx="4">
                  <c:v>42916</c:v>
                </c:pt>
                <c:pt idx="5">
                  <c:v>43008</c:v>
                </c:pt>
                <c:pt idx="6">
                  <c:v>43100</c:v>
                </c:pt>
                <c:pt idx="7">
                  <c:v>43190</c:v>
                </c:pt>
                <c:pt idx="8">
                  <c:v>43281</c:v>
                </c:pt>
                <c:pt idx="9">
                  <c:v>43373</c:v>
                </c:pt>
                <c:pt idx="10">
                  <c:v>43465</c:v>
                </c:pt>
                <c:pt idx="11">
                  <c:v>43555</c:v>
                </c:pt>
                <c:pt idx="12">
                  <c:v>43646</c:v>
                </c:pt>
                <c:pt idx="13">
                  <c:v>43738</c:v>
                </c:pt>
                <c:pt idx="14">
                  <c:v>43830</c:v>
                </c:pt>
                <c:pt idx="15">
                  <c:v>43921</c:v>
                </c:pt>
                <c:pt idx="16">
                  <c:v>44012</c:v>
                </c:pt>
                <c:pt idx="17">
                  <c:v>44104</c:v>
                </c:pt>
                <c:pt idx="18">
                  <c:v>44196</c:v>
                </c:pt>
                <c:pt idx="19">
                  <c:v>44286</c:v>
                </c:pt>
                <c:pt idx="20">
                  <c:v>44377</c:v>
                </c:pt>
                <c:pt idx="21">
                  <c:v>44469</c:v>
                </c:pt>
                <c:pt idx="22">
                  <c:v>44561</c:v>
                </c:pt>
                <c:pt idx="23">
                  <c:v>44651</c:v>
                </c:pt>
                <c:pt idx="24">
                  <c:v>44742</c:v>
                </c:pt>
                <c:pt idx="25">
                  <c:v>44834</c:v>
                </c:pt>
                <c:pt idx="26">
                  <c:v>44926</c:v>
                </c:pt>
                <c:pt idx="27">
                  <c:v>45016</c:v>
                </c:pt>
                <c:pt idx="28">
                  <c:v>45107</c:v>
                </c:pt>
                <c:pt idx="29">
                  <c:v>45199</c:v>
                </c:pt>
                <c:pt idx="30">
                  <c:v>45291</c:v>
                </c:pt>
                <c:pt idx="31">
                  <c:v>45382</c:v>
                </c:pt>
                <c:pt idx="32">
                  <c:v>45473</c:v>
                </c:pt>
                <c:pt idx="33">
                  <c:v>45565</c:v>
                </c:pt>
                <c:pt idx="34">
                  <c:v>45657</c:v>
                </c:pt>
                <c:pt idx="35">
                  <c:v>45747</c:v>
                </c:pt>
                <c:pt idx="36">
                  <c:v>45838</c:v>
                </c:pt>
                <c:pt idx="37">
                  <c:v>45930</c:v>
                </c:pt>
                <c:pt idx="38">
                  <c:v>46022</c:v>
                </c:pt>
                <c:pt idx="39">
                  <c:v>46112</c:v>
                </c:pt>
                <c:pt idx="40">
                  <c:v>46203</c:v>
                </c:pt>
              </c:numCache>
            </c:numRef>
          </c:cat>
          <c:val>
            <c:numRef>
              <c:f>ROE_WACC!$M$6:$M$50</c:f>
              <c:numCache>
                <c:formatCode>General</c:formatCode>
                <c:ptCount val="45"/>
                <c:pt idx="0">
                  <c:v>3.1612703355363494</c:v>
                </c:pt>
                <c:pt idx="1">
                  <c:v>2.325226197880605</c:v>
                </c:pt>
                <c:pt idx="2">
                  <c:v>3.5090271834372575</c:v>
                </c:pt>
                <c:pt idx="3">
                  <c:v>2.2729183743620931</c:v>
                </c:pt>
                <c:pt idx="4">
                  <c:v>1.3592739380902568</c:v>
                </c:pt>
                <c:pt idx="5">
                  <c:v>1.6525568638251966</c:v>
                </c:pt>
                <c:pt idx="6">
                  <c:v>2.2691126293066763</c:v>
                </c:pt>
                <c:pt idx="7">
                  <c:v>2.0819194606825073</c:v>
                </c:pt>
                <c:pt idx="8">
                  <c:v>1.9039315612267624</c:v>
                </c:pt>
                <c:pt idx="9">
                  <c:v>2.1016054062036327</c:v>
                </c:pt>
                <c:pt idx="10">
                  <c:v>1.8791502991478817</c:v>
                </c:pt>
                <c:pt idx="11">
                  <c:v>1.3098724459559259</c:v>
                </c:pt>
                <c:pt idx="12">
                  <c:v>1.7662998513247032</c:v>
                </c:pt>
                <c:pt idx="13">
                  <c:v>1.4883356902087392</c:v>
                </c:pt>
                <c:pt idx="14">
                  <c:v>1.0910244278261161</c:v>
                </c:pt>
                <c:pt idx="15">
                  <c:v>1.8060750707403372</c:v>
                </c:pt>
                <c:pt idx="16">
                  <c:v>1.6286305333928142</c:v>
                </c:pt>
                <c:pt idx="17">
                  <c:v>1.4430377063290496</c:v>
                </c:pt>
                <c:pt idx="18">
                  <c:v>0.47764052425911496</c:v>
                </c:pt>
                <c:pt idx="19">
                  <c:v>1.0205682793320505</c:v>
                </c:pt>
                <c:pt idx="20">
                  <c:v>0.78429069603979706</c:v>
                </c:pt>
                <c:pt idx="21">
                  <c:v>0.81722514538908886</c:v>
                </c:pt>
                <c:pt idx="22">
                  <c:v>0.62741606219867097</c:v>
                </c:pt>
                <c:pt idx="23">
                  <c:v>0.84744986722827587</c:v>
                </c:pt>
                <c:pt idx="24">
                  <c:v>0.9545282807355524</c:v>
                </c:pt>
                <c:pt idx="25">
                  <c:v>1.7943983176520857</c:v>
                </c:pt>
                <c:pt idx="26">
                  <c:v>1.187696834738349</c:v>
                </c:pt>
                <c:pt idx="27">
                  <c:v>1.5323554350331936</c:v>
                </c:pt>
                <c:pt idx="28">
                  <c:v>4.5343139052928878</c:v>
                </c:pt>
                <c:pt idx="29">
                  <c:v>2.3024693173352158</c:v>
                </c:pt>
                <c:pt idx="30">
                  <c:v>1.0072268316859052</c:v>
                </c:pt>
                <c:pt idx="31">
                  <c:v>4.3203534935100798</c:v>
                </c:pt>
                <c:pt idx="32">
                  <c:v>2.2403021152173768</c:v>
                </c:pt>
                <c:pt idx="33">
                  <c:v>1.8560959168505533</c:v>
                </c:pt>
                <c:pt idx="34">
                  <c:v>0.40840597728400768</c:v>
                </c:pt>
                <c:pt idx="35">
                  <c:v>3.2189864038999712E-2</c:v>
                </c:pt>
                <c:pt idx="36">
                  <c:v>0.74555328900309958</c:v>
                </c:pt>
                <c:pt idx="37">
                  <c:v>0.63344900053760811</c:v>
                </c:pt>
                <c:pt idx="38">
                  <c:v>0.30181382040687715</c:v>
                </c:pt>
                <c:pt idx="39">
                  <c:v>0.23037504159921482</c:v>
                </c:pt>
                <c:pt idx="40">
                  <c:v>0.34460168742186853</c:v>
                </c:pt>
              </c:numCache>
            </c:numRef>
          </c:val>
          <c:smooth val="0"/>
          <c:extLst>
            <c:ext xmlns:c16="http://schemas.microsoft.com/office/drawing/2014/chart" uri="{C3380CC4-5D6E-409C-BE32-E72D297353CC}">
              <c16:uniqueId val="{00000001-F6E0-4C6F-B005-F3AA821122AA}"/>
            </c:ext>
          </c:extLst>
        </c:ser>
        <c:ser>
          <c:idx val="2"/>
          <c:order val="2"/>
          <c:tx>
            <c:strRef>
              <c:f>ROE_WACC!$N$5</c:f>
              <c:strCache>
                <c:ptCount val="1"/>
                <c:pt idx="0">
                  <c:v>SUPV_ROE_WACC</c:v>
                </c:pt>
              </c:strCache>
            </c:strRef>
          </c:tx>
          <c:spPr>
            <a:ln w="28575" cap="rnd">
              <a:solidFill>
                <a:schemeClr val="accent3"/>
              </a:solidFill>
              <a:round/>
            </a:ln>
            <a:effectLst/>
          </c:spPr>
          <c:marker>
            <c:symbol val="none"/>
          </c:marker>
          <c:cat>
            <c:numRef>
              <c:f>ROE_WACC!$K$6:$K$50</c:f>
              <c:numCache>
                <c:formatCode>m/d/yyyy</c:formatCode>
                <c:ptCount val="45"/>
                <c:pt idx="0">
                  <c:v>42551</c:v>
                </c:pt>
                <c:pt idx="1">
                  <c:v>42643</c:v>
                </c:pt>
                <c:pt idx="2">
                  <c:v>42735</c:v>
                </c:pt>
                <c:pt idx="3">
                  <c:v>42825</c:v>
                </c:pt>
                <c:pt idx="4">
                  <c:v>42916</c:v>
                </c:pt>
                <c:pt idx="5">
                  <c:v>43008</c:v>
                </c:pt>
                <c:pt idx="6">
                  <c:v>43100</c:v>
                </c:pt>
                <c:pt idx="7">
                  <c:v>43190</c:v>
                </c:pt>
                <c:pt idx="8">
                  <c:v>43281</c:v>
                </c:pt>
                <c:pt idx="9">
                  <c:v>43373</c:v>
                </c:pt>
                <c:pt idx="10">
                  <c:v>43465</c:v>
                </c:pt>
                <c:pt idx="11">
                  <c:v>43555</c:v>
                </c:pt>
                <c:pt idx="12">
                  <c:v>43646</c:v>
                </c:pt>
                <c:pt idx="13">
                  <c:v>43738</c:v>
                </c:pt>
                <c:pt idx="14">
                  <c:v>43830</c:v>
                </c:pt>
                <c:pt idx="15">
                  <c:v>43921</c:v>
                </c:pt>
                <c:pt idx="16">
                  <c:v>44012</c:v>
                </c:pt>
                <c:pt idx="17">
                  <c:v>44104</c:v>
                </c:pt>
                <c:pt idx="18">
                  <c:v>44196</c:v>
                </c:pt>
                <c:pt idx="19">
                  <c:v>44286</c:v>
                </c:pt>
                <c:pt idx="20">
                  <c:v>44377</c:v>
                </c:pt>
                <c:pt idx="21">
                  <c:v>44469</c:v>
                </c:pt>
                <c:pt idx="22">
                  <c:v>44561</c:v>
                </c:pt>
                <c:pt idx="23">
                  <c:v>44651</c:v>
                </c:pt>
                <c:pt idx="24">
                  <c:v>44742</c:v>
                </c:pt>
                <c:pt idx="25">
                  <c:v>44834</c:v>
                </c:pt>
                <c:pt idx="26">
                  <c:v>44926</c:v>
                </c:pt>
                <c:pt idx="27">
                  <c:v>45016</c:v>
                </c:pt>
                <c:pt idx="28">
                  <c:v>45107</c:v>
                </c:pt>
                <c:pt idx="29">
                  <c:v>45199</c:v>
                </c:pt>
                <c:pt idx="30">
                  <c:v>45291</c:v>
                </c:pt>
                <c:pt idx="31">
                  <c:v>45382</c:v>
                </c:pt>
                <c:pt idx="32">
                  <c:v>45473</c:v>
                </c:pt>
                <c:pt idx="33">
                  <c:v>45565</c:v>
                </c:pt>
                <c:pt idx="34">
                  <c:v>45657</c:v>
                </c:pt>
                <c:pt idx="35">
                  <c:v>45747</c:v>
                </c:pt>
                <c:pt idx="36">
                  <c:v>45838</c:v>
                </c:pt>
                <c:pt idx="37">
                  <c:v>45930</c:v>
                </c:pt>
                <c:pt idx="38">
                  <c:v>46022</c:v>
                </c:pt>
                <c:pt idx="39">
                  <c:v>46112</c:v>
                </c:pt>
                <c:pt idx="40">
                  <c:v>46203</c:v>
                </c:pt>
              </c:numCache>
            </c:numRef>
          </c:cat>
          <c:val>
            <c:numRef>
              <c:f>ROE_WACC!$N$6:$N$50</c:f>
              <c:numCache>
                <c:formatCode>General</c:formatCode>
                <c:ptCount val="45"/>
                <c:pt idx="0">
                  <c:v>2.8883959517537781</c:v>
                </c:pt>
                <c:pt idx="1">
                  <c:v>2.367553177515259</c:v>
                </c:pt>
                <c:pt idx="2">
                  <c:v>4.3737643352628064</c:v>
                </c:pt>
                <c:pt idx="3">
                  <c:v>3.5225379686037037</c:v>
                </c:pt>
                <c:pt idx="4">
                  <c:v>2.0883057820820077</c:v>
                </c:pt>
                <c:pt idx="5">
                  <c:v>1.4615959258426243</c:v>
                </c:pt>
                <c:pt idx="6">
                  <c:v>1.5264521431506728</c:v>
                </c:pt>
                <c:pt idx="7">
                  <c:v>1.7139331522945807</c:v>
                </c:pt>
                <c:pt idx="8">
                  <c:v>1.5304972395119034</c:v>
                </c:pt>
                <c:pt idx="9">
                  <c:v>1.1634386628438969</c:v>
                </c:pt>
                <c:pt idx="10">
                  <c:v>0.99317114810072571</c:v>
                </c:pt>
                <c:pt idx="11">
                  <c:v>0.17098578979886045</c:v>
                </c:pt>
                <c:pt idx="12">
                  <c:v>0.46778628953054413</c:v>
                </c:pt>
                <c:pt idx="13">
                  <c:v>-0.76522255115481419</c:v>
                </c:pt>
                <c:pt idx="14">
                  <c:v>-0.32375983740221681</c:v>
                </c:pt>
                <c:pt idx="15">
                  <c:v>0.23633804693615817</c:v>
                </c:pt>
                <c:pt idx="16">
                  <c:v>0.26728195362626184</c:v>
                </c:pt>
                <c:pt idx="17">
                  <c:v>0.95339014216216789</c:v>
                </c:pt>
                <c:pt idx="18">
                  <c:v>0.27499800622059178</c:v>
                </c:pt>
                <c:pt idx="19">
                  <c:v>0.74691868690501884</c:v>
                </c:pt>
                <c:pt idx="20">
                  <c:v>0.28440856969027062</c:v>
                </c:pt>
                <c:pt idx="21">
                  <c:v>8.9211786284271455E-2</c:v>
                </c:pt>
                <c:pt idx="22">
                  <c:v>-0.15760331444946202</c:v>
                </c:pt>
                <c:pt idx="23">
                  <c:v>-0.24306248331483329</c:v>
                </c:pt>
                <c:pt idx="24">
                  <c:v>-0.54467325645249864</c:v>
                </c:pt>
                <c:pt idx="25">
                  <c:v>-1.1213203999738091</c:v>
                </c:pt>
                <c:pt idx="26">
                  <c:v>-0.40823761732761749</c:v>
                </c:pt>
                <c:pt idx="27">
                  <c:v>-0.40325412263439092</c:v>
                </c:pt>
                <c:pt idx="28">
                  <c:v>1.1217268561453275</c:v>
                </c:pt>
                <c:pt idx="29">
                  <c:v>1.5235894159178145</c:v>
                </c:pt>
                <c:pt idx="30">
                  <c:v>0.60382394612079537</c:v>
                </c:pt>
                <c:pt idx="31">
                  <c:v>2.1971471136977527</c:v>
                </c:pt>
                <c:pt idx="32">
                  <c:v>2.1290882434520744</c:v>
                </c:pt>
                <c:pt idx="33">
                  <c:v>0.90672710266925671</c:v>
                </c:pt>
                <c:pt idx="34">
                  <c:v>0.41202922473527154</c:v>
                </c:pt>
                <c:pt idx="35">
                  <c:v>0.52131120537001197</c:v>
                </c:pt>
                <c:pt idx="36">
                  <c:v>0.47261430811919408</c:v>
                </c:pt>
                <c:pt idx="37">
                  <c:v>0.19058653430325251</c:v>
                </c:pt>
                <c:pt idx="38">
                  <c:v>-0.18661029099793713</c:v>
                </c:pt>
                <c:pt idx="39">
                  <c:v>-0.19398236350770237</c:v>
                </c:pt>
                <c:pt idx="40">
                  <c:v>-0.31028052677364065</c:v>
                </c:pt>
              </c:numCache>
            </c:numRef>
          </c:val>
          <c:smooth val="0"/>
          <c:extLst>
            <c:ext xmlns:c16="http://schemas.microsoft.com/office/drawing/2014/chart" uri="{C3380CC4-5D6E-409C-BE32-E72D297353CC}">
              <c16:uniqueId val="{00000002-F6E0-4C6F-B005-F3AA821122AA}"/>
            </c:ext>
          </c:extLst>
        </c:ser>
        <c:ser>
          <c:idx val="3"/>
          <c:order val="3"/>
          <c:tx>
            <c:strRef>
              <c:f>ROE_WACC!$O$5</c:f>
              <c:strCache>
                <c:ptCount val="1"/>
                <c:pt idx="0">
                  <c:v>BBAR_ROE_WACC</c:v>
                </c:pt>
              </c:strCache>
            </c:strRef>
          </c:tx>
          <c:spPr>
            <a:ln w="28575" cap="rnd">
              <a:solidFill>
                <a:schemeClr val="accent4"/>
              </a:solidFill>
              <a:round/>
            </a:ln>
            <a:effectLst/>
          </c:spPr>
          <c:marker>
            <c:symbol val="none"/>
          </c:marker>
          <c:cat>
            <c:numRef>
              <c:f>ROE_WACC!$K$6:$K$50</c:f>
              <c:numCache>
                <c:formatCode>m/d/yyyy</c:formatCode>
                <c:ptCount val="45"/>
                <c:pt idx="0">
                  <c:v>42551</c:v>
                </c:pt>
                <c:pt idx="1">
                  <c:v>42643</c:v>
                </c:pt>
                <c:pt idx="2">
                  <c:v>42735</c:v>
                </c:pt>
                <c:pt idx="3">
                  <c:v>42825</c:v>
                </c:pt>
                <c:pt idx="4">
                  <c:v>42916</c:v>
                </c:pt>
                <c:pt idx="5">
                  <c:v>43008</c:v>
                </c:pt>
                <c:pt idx="6">
                  <c:v>43100</c:v>
                </c:pt>
                <c:pt idx="7">
                  <c:v>43190</c:v>
                </c:pt>
                <c:pt idx="8">
                  <c:v>43281</c:v>
                </c:pt>
                <c:pt idx="9">
                  <c:v>43373</c:v>
                </c:pt>
                <c:pt idx="10">
                  <c:v>43465</c:v>
                </c:pt>
                <c:pt idx="11">
                  <c:v>43555</c:v>
                </c:pt>
                <c:pt idx="12">
                  <c:v>43646</c:v>
                </c:pt>
                <c:pt idx="13">
                  <c:v>43738</c:v>
                </c:pt>
                <c:pt idx="14">
                  <c:v>43830</c:v>
                </c:pt>
                <c:pt idx="15">
                  <c:v>43921</c:v>
                </c:pt>
                <c:pt idx="16">
                  <c:v>44012</c:v>
                </c:pt>
                <c:pt idx="17">
                  <c:v>44104</c:v>
                </c:pt>
                <c:pt idx="18">
                  <c:v>44196</c:v>
                </c:pt>
                <c:pt idx="19">
                  <c:v>44286</c:v>
                </c:pt>
                <c:pt idx="20">
                  <c:v>44377</c:v>
                </c:pt>
                <c:pt idx="21">
                  <c:v>44469</c:v>
                </c:pt>
                <c:pt idx="22">
                  <c:v>44561</c:v>
                </c:pt>
                <c:pt idx="23">
                  <c:v>44651</c:v>
                </c:pt>
                <c:pt idx="24">
                  <c:v>44742</c:v>
                </c:pt>
                <c:pt idx="25">
                  <c:v>44834</c:v>
                </c:pt>
                <c:pt idx="26">
                  <c:v>44926</c:v>
                </c:pt>
                <c:pt idx="27">
                  <c:v>45016</c:v>
                </c:pt>
                <c:pt idx="28">
                  <c:v>45107</c:v>
                </c:pt>
                <c:pt idx="29">
                  <c:v>45199</c:v>
                </c:pt>
                <c:pt idx="30">
                  <c:v>45291</c:v>
                </c:pt>
                <c:pt idx="31">
                  <c:v>45382</c:v>
                </c:pt>
                <c:pt idx="32">
                  <c:v>45473</c:v>
                </c:pt>
                <c:pt idx="33">
                  <c:v>45565</c:v>
                </c:pt>
                <c:pt idx="34">
                  <c:v>45657</c:v>
                </c:pt>
                <c:pt idx="35">
                  <c:v>45747</c:v>
                </c:pt>
                <c:pt idx="36">
                  <c:v>45838</c:v>
                </c:pt>
                <c:pt idx="37">
                  <c:v>45930</c:v>
                </c:pt>
                <c:pt idx="38">
                  <c:v>46022</c:v>
                </c:pt>
                <c:pt idx="39">
                  <c:v>46112</c:v>
                </c:pt>
                <c:pt idx="40">
                  <c:v>46203</c:v>
                </c:pt>
              </c:numCache>
            </c:numRef>
          </c:cat>
          <c:val>
            <c:numRef>
              <c:f>ROE_WACC!$O$6:$O$50</c:f>
              <c:numCache>
                <c:formatCode>General</c:formatCode>
                <c:ptCount val="45"/>
                <c:pt idx="0">
                  <c:v>2.5115852577883597</c:v>
                </c:pt>
                <c:pt idx="1">
                  <c:v>1.7433270988830429</c:v>
                </c:pt>
                <c:pt idx="2">
                  <c:v>2.3101102958761013</c:v>
                </c:pt>
                <c:pt idx="3">
                  <c:v>1.228543814015036</c:v>
                </c:pt>
                <c:pt idx="4">
                  <c:v>0.93381644861631241</c:v>
                </c:pt>
                <c:pt idx="5">
                  <c:v>1.0535787890926611</c:v>
                </c:pt>
                <c:pt idx="6">
                  <c:v>1.8531954332206948</c:v>
                </c:pt>
                <c:pt idx="7">
                  <c:v>1.6007268988268224</c:v>
                </c:pt>
                <c:pt idx="8">
                  <c:v>1.8550900627403357</c:v>
                </c:pt>
                <c:pt idx="9">
                  <c:v>2.0528707709524654</c:v>
                </c:pt>
                <c:pt idx="10">
                  <c:v>2.1800304364638814</c:v>
                </c:pt>
                <c:pt idx="11">
                  <c:v>1.6251474077716721</c:v>
                </c:pt>
                <c:pt idx="12">
                  <c:v>3.1454412934004767</c:v>
                </c:pt>
                <c:pt idx="13">
                  <c:v>3.1402221582351375</c:v>
                </c:pt>
                <c:pt idx="14">
                  <c:v>1.3552552993586919</c:v>
                </c:pt>
                <c:pt idx="15">
                  <c:v>1.7008640323921767</c:v>
                </c:pt>
                <c:pt idx="16">
                  <c:v>0.70928523304954982</c:v>
                </c:pt>
                <c:pt idx="17">
                  <c:v>0.62454937294984991</c:v>
                </c:pt>
                <c:pt idx="18">
                  <c:v>0.29407229720859734</c:v>
                </c:pt>
                <c:pt idx="19">
                  <c:v>0.92490240394493528</c:v>
                </c:pt>
                <c:pt idx="20">
                  <c:v>0.94271570944390615</c:v>
                </c:pt>
                <c:pt idx="21">
                  <c:v>0.80756868759381317</c:v>
                </c:pt>
                <c:pt idx="22">
                  <c:v>0.37875566570710179</c:v>
                </c:pt>
                <c:pt idx="23">
                  <c:v>0.85322525735592114</c:v>
                </c:pt>
                <c:pt idx="24">
                  <c:v>1.053843117782616</c:v>
                </c:pt>
                <c:pt idx="25">
                  <c:v>1.8801235562718239</c:v>
                </c:pt>
                <c:pt idx="26">
                  <c:v>0.87751031519115197</c:v>
                </c:pt>
                <c:pt idx="27">
                  <c:v>1.7397358970927039</c:v>
                </c:pt>
                <c:pt idx="28">
                  <c:v>4.4595517917503695</c:v>
                </c:pt>
                <c:pt idx="29">
                  <c:v>2.0653633699287823</c:v>
                </c:pt>
                <c:pt idx="30">
                  <c:v>0.38983636869282862</c:v>
                </c:pt>
                <c:pt idx="31">
                  <c:v>1.7325041767217375</c:v>
                </c:pt>
                <c:pt idx="32">
                  <c:v>1.7755918896208442</c:v>
                </c:pt>
                <c:pt idx="33">
                  <c:v>1.4338180132741458</c:v>
                </c:pt>
                <c:pt idx="34">
                  <c:v>0.6693382239679605</c:v>
                </c:pt>
                <c:pt idx="35">
                  <c:v>0.90525869268396142</c:v>
                </c:pt>
                <c:pt idx="36">
                  <c:v>0.80078841130372846</c:v>
                </c:pt>
                <c:pt idx="37">
                  <c:v>0.7455746528839684</c:v>
                </c:pt>
                <c:pt idx="38">
                  <c:v>0.35152059314934719</c:v>
                </c:pt>
                <c:pt idx="39">
                  <c:v>0.18302727775974958</c:v>
                </c:pt>
                <c:pt idx="40">
                  <c:v>0.32422309010036748</c:v>
                </c:pt>
              </c:numCache>
            </c:numRef>
          </c:val>
          <c:smooth val="0"/>
          <c:extLst>
            <c:ext xmlns:c16="http://schemas.microsoft.com/office/drawing/2014/chart" uri="{C3380CC4-5D6E-409C-BE32-E72D297353CC}">
              <c16:uniqueId val="{00000003-F6E0-4C6F-B005-F3AA821122AA}"/>
            </c:ext>
          </c:extLst>
        </c:ser>
        <c:dLbls>
          <c:showLegendKey val="0"/>
          <c:showVal val="0"/>
          <c:showCatName val="0"/>
          <c:showSerName val="0"/>
          <c:showPercent val="0"/>
          <c:showBubbleSize val="0"/>
        </c:dLbls>
        <c:smooth val="0"/>
        <c:axId val="1028303583"/>
        <c:axId val="845161455"/>
      </c:lineChart>
      <c:dateAx>
        <c:axId val="1028303583"/>
        <c:scaling>
          <c:orientation val="minMax"/>
        </c:scaling>
        <c:delete val="0"/>
        <c:axPos val="b"/>
        <c:numFmt formatCode="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45161455"/>
        <c:crosses val="autoZero"/>
        <c:auto val="1"/>
        <c:lblOffset val="100"/>
        <c:baseTimeUnit val="months"/>
      </c:dateAx>
      <c:valAx>
        <c:axId val="84516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8303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Net Interest</a:t>
            </a:r>
            <a:r>
              <a:rPr lang="es-AR" baseline="0"/>
              <a:t> Margin T12M</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4.1629179528188343E-2"/>
          <c:y val="9.8263281614323517E-2"/>
          <c:w val="0.94022458467267001"/>
          <c:h val="0.72084976520989386"/>
        </c:manualLayout>
      </c:layout>
      <c:lineChart>
        <c:grouping val="standard"/>
        <c:varyColors val="0"/>
        <c:ser>
          <c:idx val="0"/>
          <c:order val="0"/>
          <c:tx>
            <c:strRef>
              <c:f>NIM!$B$6</c:f>
              <c:strCache>
                <c:ptCount val="1"/>
                <c:pt idx="0">
                  <c:v>GGAL AR Equity</c:v>
                </c:pt>
              </c:strCache>
            </c:strRef>
          </c:tx>
          <c:spPr>
            <a:ln w="28575" cap="rnd">
              <a:solidFill>
                <a:schemeClr val="accent1"/>
              </a:solidFill>
              <a:round/>
            </a:ln>
            <a:effectLst/>
          </c:spPr>
          <c:marker>
            <c:symbol val="none"/>
          </c:marker>
          <c:cat>
            <c:numRef>
              <c:f>NIM!$A$7:$A$30</c:f>
              <c:numCache>
                <c:formatCode>m/d/yyyy</c:formatCode>
                <c:ptCount val="24"/>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pt idx="23">
                  <c:v>46112</c:v>
                </c:pt>
              </c:numCache>
            </c:numRef>
          </c:cat>
          <c:val>
            <c:numRef>
              <c:f>NIM!$B$7:$B$30</c:f>
              <c:numCache>
                <c:formatCode>General</c:formatCode>
                <c:ptCount val="24"/>
                <c:pt idx="0">
                  <c:v>15.0816</c:v>
                </c:pt>
                <c:pt idx="1">
                  <c:v>15.7372</c:v>
                </c:pt>
                <c:pt idx="2">
                  <c:v>12.781000000000001</c:v>
                </c:pt>
                <c:pt idx="3">
                  <c:v>15.691800000000001</c:v>
                </c:pt>
                <c:pt idx="4">
                  <c:v>13.2622</c:v>
                </c:pt>
                <c:pt idx="5">
                  <c:v>15.2386</c:v>
                </c:pt>
                <c:pt idx="6">
                  <c:v>10.7026</c:v>
                </c:pt>
                <c:pt idx="7">
                  <c:v>19.6768</c:v>
                </c:pt>
                <c:pt idx="8">
                  <c:v>20.5504</c:v>
                </c:pt>
                <c:pt idx="9">
                  <c:v>20.4177</c:v>
                </c:pt>
                <c:pt idx="10">
                  <c:v>11.7836</c:v>
                </c:pt>
                <c:pt idx="11">
                  <c:v>44.999600000000001</c:v>
                </c:pt>
                <c:pt idx="12">
                  <c:v>60.921100000000003</c:v>
                </c:pt>
                <c:pt idx="13">
                  <c:v>79.59</c:v>
                </c:pt>
                <c:pt idx="14">
                  <c:v>38.328099999999999</c:v>
                </c:pt>
                <c:pt idx="15">
                  <c:v>75.9773</c:v>
                </c:pt>
                <c:pt idx="16">
                  <c:v>67.473500000000001</c:v>
                </c:pt>
                <c:pt idx="17">
                  <c:v>58.1511</c:v>
                </c:pt>
                <c:pt idx="18">
                  <c:v>26.040600000000001</c:v>
                </c:pt>
                <c:pt idx="19">
                  <c:v>31.541</c:v>
                </c:pt>
                <c:pt idx="20">
                  <c:v>25.799099999999999</c:v>
                </c:pt>
                <c:pt idx="21">
                  <c:v>24.938600000000001</c:v>
                </c:pt>
                <c:pt idx="22">
                  <c:v>18.074000000000002</c:v>
                </c:pt>
                <c:pt idx="23">
                  <c:v>20.035599999999999</c:v>
                </c:pt>
              </c:numCache>
            </c:numRef>
          </c:val>
          <c:smooth val="0"/>
          <c:extLst>
            <c:ext xmlns:c16="http://schemas.microsoft.com/office/drawing/2014/chart" uri="{C3380CC4-5D6E-409C-BE32-E72D297353CC}">
              <c16:uniqueId val="{00000000-3629-41A0-960A-3D837AF255AA}"/>
            </c:ext>
          </c:extLst>
        </c:ser>
        <c:ser>
          <c:idx val="1"/>
          <c:order val="1"/>
          <c:tx>
            <c:strRef>
              <c:f>NIM!$C$6</c:f>
              <c:strCache>
                <c:ptCount val="1"/>
                <c:pt idx="0">
                  <c:v>SUPV AR Equity</c:v>
                </c:pt>
              </c:strCache>
            </c:strRef>
          </c:tx>
          <c:spPr>
            <a:ln w="28575" cap="rnd">
              <a:solidFill>
                <a:schemeClr val="accent2"/>
              </a:solidFill>
              <a:round/>
            </a:ln>
            <a:effectLst/>
          </c:spPr>
          <c:marker>
            <c:symbol val="none"/>
          </c:marker>
          <c:cat>
            <c:numRef>
              <c:f>NIM!$A$7:$A$30</c:f>
              <c:numCache>
                <c:formatCode>m/d/yyyy</c:formatCode>
                <c:ptCount val="24"/>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pt idx="23">
                  <c:v>46112</c:v>
                </c:pt>
              </c:numCache>
            </c:numRef>
          </c:cat>
          <c:val>
            <c:numRef>
              <c:f>NIM!$C$7:$C$30</c:f>
              <c:numCache>
                <c:formatCode>General</c:formatCode>
                <c:ptCount val="24"/>
                <c:pt idx="0">
                  <c:v>0</c:v>
                </c:pt>
                <c:pt idx="1">
                  <c:v>0</c:v>
                </c:pt>
                <c:pt idx="2">
                  <c:v>30.588699999999999</c:v>
                </c:pt>
                <c:pt idx="3">
                  <c:v>30.588699999999999</c:v>
                </c:pt>
                <c:pt idx="4">
                  <c:v>30.588699999999999</c:v>
                </c:pt>
                <c:pt idx="5">
                  <c:v>37.374099999999999</c:v>
                </c:pt>
                <c:pt idx="6">
                  <c:v>24.720300000000002</c:v>
                </c:pt>
                <c:pt idx="7">
                  <c:v>24.720300000000002</c:v>
                </c:pt>
                <c:pt idx="8">
                  <c:v>24.720300000000002</c:v>
                </c:pt>
                <c:pt idx="9">
                  <c:v>62.841099999999997</c:v>
                </c:pt>
                <c:pt idx="10">
                  <c:v>39.556100000000001</c:v>
                </c:pt>
                <c:pt idx="11">
                  <c:v>39.556100000000001</c:v>
                </c:pt>
                <c:pt idx="12">
                  <c:v>39.556100000000001</c:v>
                </c:pt>
                <c:pt idx="13">
                  <c:v>145.66300000000001</c:v>
                </c:pt>
                <c:pt idx="14">
                  <c:v>43.725200000000001</c:v>
                </c:pt>
                <c:pt idx="15">
                  <c:v>43.725200000000001</c:v>
                </c:pt>
                <c:pt idx="16">
                  <c:v>43.725200000000001</c:v>
                </c:pt>
                <c:pt idx="17">
                  <c:v>98.054500000000004</c:v>
                </c:pt>
                <c:pt idx="18">
                  <c:v>35.328299999999999</c:v>
                </c:pt>
                <c:pt idx="19">
                  <c:v>35.328299999999999</c:v>
                </c:pt>
                <c:pt idx="20">
                  <c:v>35.328299999999999</c:v>
                </c:pt>
                <c:pt idx="21">
                  <c:v>33.803699999999999</c:v>
                </c:pt>
                <c:pt idx="22">
                  <c:v>23.435500000000001</c:v>
                </c:pt>
                <c:pt idx="23">
                  <c:v>23.435500000000001</c:v>
                </c:pt>
              </c:numCache>
            </c:numRef>
          </c:val>
          <c:smooth val="0"/>
          <c:extLst>
            <c:ext xmlns:c16="http://schemas.microsoft.com/office/drawing/2014/chart" uri="{C3380CC4-5D6E-409C-BE32-E72D297353CC}">
              <c16:uniqueId val="{00000001-3629-41A0-960A-3D837AF255AA}"/>
            </c:ext>
          </c:extLst>
        </c:ser>
        <c:ser>
          <c:idx val="2"/>
          <c:order val="2"/>
          <c:tx>
            <c:strRef>
              <c:f>NIM!$D$6</c:f>
              <c:strCache>
                <c:ptCount val="1"/>
                <c:pt idx="0">
                  <c:v>BMA AR Equity</c:v>
                </c:pt>
              </c:strCache>
            </c:strRef>
          </c:tx>
          <c:spPr>
            <a:ln w="28575" cap="rnd">
              <a:solidFill>
                <a:schemeClr val="accent3"/>
              </a:solidFill>
              <a:round/>
            </a:ln>
            <a:effectLst/>
          </c:spPr>
          <c:marker>
            <c:symbol val="none"/>
          </c:marker>
          <c:cat>
            <c:numRef>
              <c:f>NIM!$A$7:$A$30</c:f>
              <c:numCache>
                <c:formatCode>m/d/yyyy</c:formatCode>
                <c:ptCount val="24"/>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pt idx="23">
                  <c:v>46112</c:v>
                </c:pt>
              </c:numCache>
            </c:numRef>
          </c:cat>
          <c:val>
            <c:numRef>
              <c:f>NIM!$D$7:$D$30</c:f>
              <c:numCache>
                <c:formatCode>General</c:formatCode>
                <c:ptCount val="24"/>
                <c:pt idx="0">
                  <c:v>34.928100000000001</c:v>
                </c:pt>
                <c:pt idx="1">
                  <c:v>32.788699999999999</c:v>
                </c:pt>
                <c:pt idx="2">
                  <c:v>23.139099999999999</c:v>
                </c:pt>
                <c:pt idx="3">
                  <c:v>32.827599999999997</c:v>
                </c:pt>
                <c:pt idx="4">
                  <c:v>29.245899999999999</c:v>
                </c:pt>
                <c:pt idx="5">
                  <c:v>29.933599999999998</c:v>
                </c:pt>
                <c:pt idx="6">
                  <c:v>21.897600000000001</c:v>
                </c:pt>
                <c:pt idx="7">
                  <c:v>40.479999999999997</c:v>
                </c:pt>
                <c:pt idx="8">
                  <c:v>45.546900000000001</c:v>
                </c:pt>
                <c:pt idx="9">
                  <c:v>47.054200000000002</c:v>
                </c:pt>
                <c:pt idx="10">
                  <c:v>40.009300000000003</c:v>
                </c:pt>
                <c:pt idx="11">
                  <c:v>119.446</c:v>
                </c:pt>
                <c:pt idx="12">
                  <c:v>120.9978</c:v>
                </c:pt>
                <c:pt idx="13">
                  <c:v>91.372600000000006</c:v>
                </c:pt>
                <c:pt idx="14">
                  <c:v>29.8218</c:v>
                </c:pt>
                <c:pt idx="15">
                  <c:v>57.893099999999997</c:v>
                </c:pt>
                <c:pt idx="16">
                  <c:v>46.2759</c:v>
                </c:pt>
                <c:pt idx="17">
                  <c:v>33.514299999999999</c:v>
                </c:pt>
                <c:pt idx="18">
                  <c:v>23.7102</c:v>
                </c:pt>
                <c:pt idx="19">
                  <c:v>36.302599999999998</c:v>
                </c:pt>
                <c:pt idx="20">
                  <c:v>38.880200000000002</c:v>
                </c:pt>
                <c:pt idx="21">
                  <c:v>29.449400000000001</c:v>
                </c:pt>
                <c:pt idx="22">
                  <c:v>22.434100000000001</c:v>
                </c:pt>
                <c:pt idx="23">
                  <c:v>26.459499999999998</c:v>
                </c:pt>
              </c:numCache>
            </c:numRef>
          </c:val>
          <c:smooth val="0"/>
          <c:extLst>
            <c:ext xmlns:c16="http://schemas.microsoft.com/office/drawing/2014/chart" uri="{C3380CC4-5D6E-409C-BE32-E72D297353CC}">
              <c16:uniqueId val="{00000002-3629-41A0-960A-3D837AF255AA}"/>
            </c:ext>
          </c:extLst>
        </c:ser>
        <c:ser>
          <c:idx val="3"/>
          <c:order val="3"/>
          <c:tx>
            <c:strRef>
              <c:f>NIM!$E$6</c:f>
              <c:strCache>
                <c:ptCount val="1"/>
                <c:pt idx="0">
                  <c:v>BBAR AR Equity</c:v>
                </c:pt>
              </c:strCache>
            </c:strRef>
          </c:tx>
          <c:spPr>
            <a:ln w="28575" cap="rnd">
              <a:solidFill>
                <a:schemeClr val="accent4"/>
              </a:solidFill>
              <a:round/>
            </a:ln>
            <a:effectLst/>
          </c:spPr>
          <c:marker>
            <c:symbol val="none"/>
          </c:marker>
          <c:cat>
            <c:numRef>
              <c:f>NIM!$A$7:$A$30</c:f>
              <c:numCache>
                <c:formatCode>m/d/yyyy</c:formatCode>
                <c:ptCount val="24"/>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pt idx="23">
                  <c:v>46112</c:v>
                </c:pt>
              </c:numCache>
            </c:numRef>
          </c:cat>
          <c:val>
            <c:numRef>
              <c:f>NIM!$E$7:$E$30</c:f>
              <c:numCache>
                <c:formatCode>General</c:formatCode>
                <c:ptCount val="24"/>
                <c:pt idx="0">
                  <c:v>32.429699999999997</c:v>
                </c:pt>
                <c:pt idx="1">
                  <c:v>31.124300000000002</c:v>
                </c:pt>
                <c:pt idx="2">
                  <c:v>21.598299999999998</c:v>
                </c:pt>
                <c:pt idx="3">
                  <c:v>30.581800000000001</c:v>
                </c:pt>
                <c:pt idx="4">
                  <c:v>34.250700000000002</c:v>
                </c:pt>
                <c:pt idx="5">
                  <c:v>38.0578</c:v>
                </c:pt>
                <c:pt idx="6">
                  <c:v>26.671199999999999</c:v>
                </c:pt>
                <c:pt idx="7">
                  <c:v>53.538600000000002</c:v>
                </c:pt>
                <c:pt idx="8">
                  <c:v>49.732700000000001</c:v>
                </c:pt>
                <c:pt idx="9">
                  <c:v>67.088300000000004</c:v>
                </c:pt>
                <c:pt idx="10">
                  <c:v>45.1096</c:v>
                </c:pt>
                <c:pt idx="11">
                  <c:v>154.71270000000001</c:v>
                </c:pt>
                <c:pt idx="12">
                  <c:v>190.78110000000001</c:v>
                </c:pt>
                <c:pt idx="13">
                  <c:v>214.00370000000001</c:v>
                </c:pt>
                <c:pt idx="14">
                  <c:v>75.363100000000003</c:v>
                </c:pt>
                <c:pt idx="15">
                  <c:v>173.76509999999999</c:v>
                </c:pt>
                <c:pt idx="16">
                  <c:v>135.6885</c:v>
                </c:pt>
                <c:pt idx="17">
                  <c:v>96.589500000000001</c:v>
                </c:pt>
                <c:pt idx="18">
                  <c:v>41.852899999999998</c:v>
                </c:pt>
                <c:pt idx="19">
                  <c:v>43.265500000000003</c:v>
                </c:pt>
                <c:pt idx="20">
                  <c:v>30.6295</c:v>
                </c:pt>
                <c:pt idx="21">
                  <c:v>27.014700000000001</c:v>
                </c:pt>
                <c:pt idx="22">
                  <c:v>17.814800000000002</c:v>
                </c:pt>
                <c:pt idx="23">
                  <c:v>20.820599999999999</c:v>
                </c:pt>
              </c:numCache>
            </c:numRef>
          </c:val>
          <c:smooth val="0"/>
          <c:extLst>
            <c:ext xmlns:c16="http://schemas.microsoft.com/office/drawing/2014/chart" uri="{C3380CC4-5D6E-409C-BE32-E72D297353CC}">
              <c16:uniqueId val="{00000003-3629-41A0-960A-3D837AF255AA}"/>
            </c:ext>
          </c:extLst>
        </c:ser>
        <c:dLbls>
          <c:showLegendKey val="0"/>
          <c:showVal val="0"/>
          <c:showCatName val="0"/>
          <c:showSerName val="0"/>
          <c:showPercent val="0"/>
          <c:showBubbleSize val="0"/>
        </c:dLbls>
        <c:smooth val="0"/>
        <c:axId val="1005160207"/>
        <c:axId val="1005162127"/>
      </c:lineChart>
      <c:dateAx>
        <c:axId val="100516020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05162127"/>
        <c:crosses val="autoZero"/>
        <c:auto val="1"/>
        <c:lblOffset val="100"/>
        <c:baseTimeUnit val="months"/>
      </c:dateAx>
      <c:valAx>
        <c:axId val="100516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0516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AR"/>
              <a:t>NIM vs ROE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dLbls>
            <c:dLbl>
              <c:idx val="0"/>
              <c:tx>
                <c:rich>
                  <a:bodyPr/>
                  <a:lstStyle/>
                  <a:p>
                    <a:fld id="{3EBC7396-A703-4283-95DE-6C5225CB47A7}" type="CELLRANGE">
                      <a:rPr lang="en-US"/>
                      <a:pPr/>
                      <a:t>[CELLRANGE]</a:t>
                    </a:fld>
                    <a:endParaRPr lang="es-A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19D-4756-8224-51FC94544DEE}"/>
                </c:ext>
              </c:extLst>
            </c:dLbl>
            <c:dLbl>
              <c:idx val="1"/>
              <c:tx>
                <c:rich>
                  <a:bodyPr/>
                  <a:lstStyle/>
                  <a:p>
                    <a:fld id="{60E88D02-A3E9-4F9C-B6EF-E349E61C0968}" type="CELLRANGE">
                      <a:rPr lang="es-AR"/>
                      <a:pPr/>
                      <a:t>[CELLRANGE]</a:t>
                    </a:fld>
                    <a:endParaRPr lang="es-A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19D-4756-8224-51FC94544DEE}"/>
                </c:ext>
              </c:extLst>
            </c:dLbl>
            <c:dLbl>
              <c:idx val="2"/>
              <c:tx>
                <c:rich>
                  <a:bodyPr/>
                  <a:lstStyle/>
                  <a:p>
                    <a:fld id="{A8D3720E-F78D-46CA-AA59-42F05BF57FD5}" type="CELLRANGE">
                      <a:rPr lang="es-AR"/>
                      <a:pPr/>
                      <a:t>[CELLRANGE]</a:t>
                    </a:fld>
                    <a:endParaRPr lang="es-A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19D-4756-8224-51FC94544DEE}"/>
                </c:ext>
              </c:extLst>
            </c:dLbl>
            <c:dLbl>
              <c:idx val="3"/>
              <c:tx>
                <c:rich>
                  <a:bodyPr/>
                  <a:lstStyle/>
                  <a:p>
                    <a:fld id="{3E9333E6-E2AC-472A-AA7E-6DF20F5D036A}" type="CELLRANGE">
                      <a:rPr lang="es-AR"/>
                      <a:pPr/>
                      <a:t>[CELLRANGE]</a:t>
                    </a:fld>
                    <a:endParaRPr lang="es-A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19D-4756-8224-51FC94544DE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A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AR"/>
                </a:p>
              </c:txPr>
            </c:trendlineLbl>
          </c:trendline>
          <c:xVal>
            <c:numRef>
              <c:f>NIM!$B$35:$B$38</c:f>
              <c:numCache>
                <c:formatCode>General</c:formatCode>
                <c:ptCount val="4"/>
                <c:pt idx="0">
                  <c:v>18.074000000000002</c:v>
                </c:pt>
                <c:pt idx="1">
                  <c:v>23.435500000000001</c:v>
                </c:pt>
                <c:pt idx="2">
                  <c:v>22.434100000000001</c:v>
                </c:pt>
                <c:pt idx="3">
                  <c:v>17.814800000000002</c:v>
                </c:pt>
              </c:numCache>
            </c:numRef>
          </c:xVal>
          <c:yVal>
            <c:numRef>
              <c:f>NIM!$C$35:$C$38</c:f>
              <c:numCache>
                <c:formatCode>General</c:formatCode>
                <c:ptCount val="4"/>
                <c:pt idx="0">
                  <c:v>3.3188</c:v>
                </c:pt>
                <c:pt idx="1">
                  <c:v>-3.8264999999999998</c:v>
                </c:pt>
                <c:pt idx="2">
                  <c:v>5.9386999999999999</c:v>
                </c:pt>
                <c:pt idx="3">
                  <c:v>7.5952000000000002</c:v>
                </c:pt>
              </c:numCache>
            </c:numRef>
          </c:yVal>
          <c:smooth val="0"/>
          <c:extLst>
            <c:ext xmlns:c15="http://schemas.microsoft.com/office/drawing/2012/chart" uri="{02D57815-91ED-43cb-92C2-25804820EDAC}">
              <c15:datalabelsRange>
                <c15:f>NIM!$A$35:$A$38</c15:f>
                <c15:dlblRangeCache>
                  <c:ptCount val="4"/>
                  <c:pt idx="0">
                    <c:v>GGAL AR Equity</c:v>
                  </c:pt>
                  <c:pt idx="1">
                    <c:v>SUPV AR Equity</c:v>
                  </c:pt>
                  <c:pt idx="2">
                    <c:v>BMA AR Equity</c:v>
                  </c:pt>
                  <c:pt idx="3">
                    <c:v>BBAR AR Equity</c:v>
                  </c:pt>
                </c15:dlblRangeCache>
              </c15:datalabelsRange>
            </c:ext>
            <c:ext xmlns:c16="http://schemas.microsoft.com/office/drawing/2014/chart" uri="{C3380CC4-5D6E-409C-BE32-E72D297353CC}">
              <c16:uniqueId val="{00000000-819D-4756-8224-51FC94544DEE}"/>
            </c:ext>
          </c:extLst>
        </c:ser>
        <c:dLbls>
          <c:showLegendKey val="0"/>
          <c:showVal val="0"/>
          <c:showCatName val="0"/>
          <c:showSerName val="0"/>
          <c:showPercent val="0"/>
          <c:showBubbleSize val="0"/>
        </c:dLbls>
        <c:axId val="685325311"/>
        <c:axId val="685323871"/>
      </c:scatterChart>
      <c:valAx>
        <c:axId val="685325311"/>
        <c:scaling>
          <c:orientation val="minMax"/>
          <c:min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NIM</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s-AR"/>
          </a:p>
        </c:txPr>
        <c:crossAx val="685323871"/>
        <c:crosses val="autoZero"/>
        <c:crossBetween val="midCat"/>
      </c:valAx>
      <c:valAx>
        <c:axId val="685323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ROE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85325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Cost to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7.2886482939632541E-2"/>
          <c:y val="0.17171296296296296"/>
          <c:w val="0.8867515310586177"/>
          <c:h val="0.50845691163604545"/>
        </c:manualLayout>
      </c:layout>
      <c:lineChart>
        <c:grouping val="standard"/>
        <c:varyColors val="0"/>
        <c:ser>
          <c:idx val="0"/>
          <c:order val="0"/>
          <c:tx>
            <c:strRef>
              <c:f>'Cost of Income'!$B$4</c:f>
              <c:strCache>
                <c:ptCount val="1"/>
                <c:pt idx="0">
                  <c:v>GGAL AR Equity</c:v>
                </c:pt>
              </c:strCache>
            </c:strRef>
          </c:tx>
          <c:spPr>
            <a:ln w="28575" cap="rnd">
              <a:solidFill>
                <a:schemeClr val="accent1"/>
              </a:solidFill>
              <a:round/>
            </a:ln>
            <a:effectLst/>
          </c:spPr>
          <c:marker>
            <c:symbol val="none"/>
          </c:marker>
          <c:cat>
            <c:numRef>
              <c:f>'Cost of Income'!$A$6:$A$28</c:f>
              <c:numCache>
                <c:formatCode>m/d/yyyy</c:formatCode>
                <c:ptCount val="23"/>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numCache>
            </c:numRef>
          </c:cat>
          <c:val>
            <c:numRef>
              <c:f>'Cost of Income'!$F$6:$F$28</c:f>
              <c:numCache>
                <c:formatCode>General</c:formatCode>
                <c:ptCount val="23"/>
                <c:pt idx="0">
                  <c:v>0.57441067703436821</c:v>
                </c:pt>
                <c:pt idx="1">
                  <c:v>0.47887149951283148</c:v>
                </c:pt>
                <c:pt idx="2">
                  <c:v>0.39558411312380753</c:v>
                </c:pt>
                <c:pt idx="3">
                  <c:v>0.54192787827463251</c:v>
                </c:pt>
                <c:pt idx="4">
                  <c:v>0.49737769319844638</c:v>
                </c:pt>
                <c:pt idx="5">
                  <c:v>0.51893790701601794</c:v>
                </c:pt>
                <c:pt idx="6">
                  <c:v>0.46380258992162654</c:v>
                </c:pt>
                <c:pt idx="7">
                  <c:v>0.45734381895952869</c:v>
                </c:pt>
                <c:pt idx="8">
                  <c:v>0.45849191536784101</c:v>
                </c:pt>
                <c:pt idx="9">
                  <c:v>0.4233785932554967</c:v>
                </c:pt>
                <c:pt idx="10">
                  <c:v>0.44505046946867532</c:v>
                </c:pt>
                <c:pt idx="11">
                  <c:v>0.40959498663180893</c:v>
                </c:pt>
                <c:pt idx="12">
                  <c:v>0.3720639410070013</c:v>
                </c:pt>
                <c:pt idx="13">
                  <c:v>0.34855842921449787</c:v>
                </c:pt>
                <c:pt idx="14">
                  <c:v>0.33837015467194331</c:v>
                </c:pt>
                <c:pt idx="15">
                  <c:v>0.30736411029272764</c:v>
                </c:pt>
                <c:pt idx="16">
                  <c:v>0.31005972766398099</c:v>
                </c:pt>
                <c:pt idx="17">
                  <c:v>0.4048314687190564</c:v>
                </c:pt>
                <c:pt idx="18">
                  <c:v>0.58092277299288109</c:v>
                </c:pt>
                <c:pt idx="19">
                  <c:v>0.4418668288780655</c:v>
                </c:pt>
                <c:pt idx="20">
                  <c:v>0.44443198385930399</c:v>
                </c:pt>
                <c:pt idx="21">
                  <c:v>0.55200999343396762</c:v>
                </c:pt>
                <c:pt idx="22">
                  <c:v>0.4695561898248497</c:v>
                </c:pt>
              </c:numCache>
            </c:numRef>
          </c:val>
          <c:smooth val="0"/>
          <c:extLst>
            <c:ext xmlns:c16="http://schemas.microsoft.com/office/drawing/2014/chart" uri="{C3380CC4-5D6E-409C-BE32-E72D297353CC}">
              <c16:uniqueId val="{00000000-7295-4A8E-998A-47D574EEE42F}"/>
            </c:ext>
          </c:extLst>
        </c:ser>
        <c:ser>
          <c:idx val="1"/>
          <c:order val="1"/>
          <c:tx>
            <c:strRef>
              <c:f>'Cost of Income'!$I$4</c:f>
              <c:strCache>
                <c:ptCount val="1"/>
                <c:pt idx="0">
                  <c:v>SUPV AR Equity</c:v>
                </c:pt>
              </c:strCache>
            </c:strRef>
          </c:tx>
          <c:spPr>
            <a:ln w="28575" cap="rnd">
              <a:solidFill>
                <a:schemeClr val="accent2"/>
              </a:solidFill>
              <a:round/>
            </a:ln>
            <a:effectLst/>
          </c:spPr>
          <c:marker>
            <c:symbol val="none"/>
          </c:marker>
          <c:cat>
            <c:numRef>
              <c:f>'Cost of Income'!$A$6:$A$28</c:f>
              <c:numCache>
                <c:formatCode>m/d/yyyy</c:formatCode>
                <c:ptCount val="23"/>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numCache>
            </c:numRef>
          </c:cat>
          <c:val>
            <c:numRef>
              <c:f>'Cost of Income'!$M$6:$M$28</c:f>
              <c:numCache>
                <c:formatCode>General</c:formatCode>
                <c:ptCount val="23"/>
                <c:pt idx="0">
                  <c:v>0.66291900194194808</c:v>
                </c:pt>
                <c:pt idx="1">
                  <c:v>0.65330479421517329</c:v>
                </c:pt>
                <c:pt idx="2">
                  <c:v>0.7485546369016155</c:v>
                </c:pt>
                <c:pt idx="3">
                  <c:v>0.80752224709422404</c:v>
                </c:pt>
                <c:pt idx="4">
                  <c:v>0.82603332291369269</c:v>
                </c:pt>
                <c:pt idx="5">
                  <c:v>0.80631561574955768</c:v>
                </c:pt>
                <c:pt idx="6">
                  <c:v>0.79215448971284208</c:v>
                </c:pt>
                <c:pt idx="7">
                  <c:v>0.81904267165183364</c:v>
                </c:pt>
                <c:pt idx="8">
                  <c:v>0.88962044935767681</c:v>
                </c:pt>
                <c:pt idx="9">
                  <c:v>0.83043235480057731</c:v>
                </c:pt>
                <c:pt idx="10">
                  <c:v>0.90856622169364842</c:v>
                </c:pt>
                <c:pt idx="11">
                  <c:v>0.63028004920822922</c:v>
                </c:pt>
                <c:pt idx="12">
                  <c:v>0.72481462406638675</c:v>
                </c:pt>
                <c:pt idx="13">
                  <c:v>0.69675792565471362</c:v>
                </c:pt>
                <c:pt idx="14">
                  <c:v>0.65594776074801764</c:v>
                </c:pt>
                <c:pt idx="15">
                  <c:v>0.51410717888666524</c:v>
                </c:pt>
                <c:pt idx="16">
                  <c:v>0.72876353264813298</c:v>
                </c:pt>
                <c:pt idx="17">
                  <c:v>0.83013160533030772</c:v>
                </c:pt>
                <c:pt idx="18">
                  <c:v>0.75309445686348109</c:v>
                </c:pt>
                <c:pt idx="19">
                  <c:v>0.73939453726422899</c:v>
                </c:pt>
                <c:pt idx="20">
                  <c:v>0.72011783178346922</c:v>
                </c:pt>
                <c:pt idx="21">
                  <c:v>1.0477195608719068</c:v>
                </c:pt>
                <c:pt idx="22">
                  <c:v>0.73016593549135178</c:v>
                </c:pt>
              </c:numCache>
            </c:numRef>
          </c:val>
          <c:smooth val="0"/>
          <c:extLst>
            <c:ext xmlns:c16="http://schemas.microsoft.com/office/drawing/2014/chart" uri="{C3380CC4-5D6E-409C-BE32-E72D297353CC}">
              <c16:uniqueId val="{00000001-7295-4A8E-998A-47D574EEE42F}"/>
            </c:ext>
          </c:extLst>
        </c:ser>
        <c:ser>
          <c:idx val="2"/>
          <c:order val="2"/>
          <c:tx>
            <c:strRef>
              <c:f>'Cost of Income'!$O$4</c:f>
              <c:strCache>
                <c:ptCount val="1"/>
                <c:pt idx="0">
                  <c:v>BBAR AR Equity</c:v>
                </c:pt>
              </c:strCache>
            </c:strRef>
          </c:tx>
          <c:spPr>
            <a:ln w="28575" cap="rnd">
              <a:solidFill>
                <a:schemeClr val="accent3"/>
              </a:solidFill>
              <a:round/>
            </a:ln>
            <a:effectLst/>
          </c:spPr>
          <c:marker>
            <c:symbol val="none"/>
          </c:marker>
          <c:cat>
            <c:numRef>
              <c:f>'Cost of Income'!$A$6:$A$28</c:f>
              <c:numCache>
                <c:formatCode>m/d/yyyy</c:formatCode>
                <c:ptCount val="23"/>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numCache>
            </c:numRef>
          </c:cat>
          <c:val>
            <c:numRef>
              <c:f>'Cost of Income'!$S$6:$S$28</c:f>
              <c:numCache>
                <c:formatCode>General</c:formatCode>
                <c:ptCount val="23"/>
                <c:pt idx="0">
                  <c:v>0.44661963509555314</c:v>
                </c:pt>
                <c:pt idx="1">
                  <c:v>0.47964217665522318</c:v>
                </c:pt>
                <c:pt idx="2">
                  <c:v>0.49058986934634663</c:v>
                </c:pt>
                <c:pt idx="3">
                  <c:v>0.50814191334672665</c:v>
                </c:pt>
                <c:pt idx="4">
                  <c:v>0.49876944509013321</c:v>
                </c:pt>
                <c:pt idx="5">
                  <c:v>0.53903096650955196</c:v>
                </c:pt>
                <c:pt idx="6">
                  <c:v>0.51410860841650152</c:v>
                </c:pt>
                <c:pt idx="7">
                  <c:v>0.45609699025418826</c:v>
                </c:pt>
                <c:pt idx="8">
                  <c:v>0.48939233108249569</c:v>
                </c:pt>
                <c:pt idx="9">
                  <c:v>0.42205782479594739</c:v>
                </c:pt>
                <c:pt idx="10">
                  <c:v>0.43700459849587719</c:v>
                </c:pt>
                <c:pt idx="11">
                  <c:v>0.41470584470888922</c:v>
                </c:pt>
                <c:pt idx="12">
                  <c:v>0.38838634263583893</c:v>
                </c:pt>
                <c:pt idx="13">
                  <c:v>0.41064102263907498</c:v>
                </c:pt>
                <c:pt idx="14">
                  <c:v>0.29896153996812053</c:v>
                </c:pt>
                <c:pt idx="15">
                  <c:v>0.30707936557282622</c:v>
                </c:pt>
                <c:pt idx="16">
                  <c:v>0.38518174833356594</c:v>
                </c:pt>
                <c:pt idx="17">
                  <c:v>0.4434235201198074</c:v>
                </c:pt>
                <c:pt idx="18">
                  <c:v>0.53090246696675825</c:v>
                </c:pt>
                <c:pt idx="19">
                  <c:v>0.4809443246713303</c:v>
                </c:pt>
                <c:pt idx="20">
                  <c:v>0.53265775234798163</c:v>
                </c:pt>
                <c:pt idx="21">
                  <c:v>0.5237433215115832</c:v>
                </c:pt>
                <c:pt idx="22">
                  <c:v>0.46246230741381428</c:v>
                </c:pt>
              </c:numCache>
            </c:numRef>
          </c:val>
          <c:smooth val="0"/>
          <c:extLst>
            <c:ext xmlns:c16="http://schemas.microsoft.com/office/drawing/2014/chart" uri="{C3380CC4-5D6E-409C-BE32-E72D297353CC}">
              <c16:uniqueId val="{00000002-7295-4A8E-998A-47D574EEE42F}"/>
            </c:ext>
          </c:extLst>
        </c:ser>
        <c:ser>
          <c:idx val="3"/>
          <c:order val="3"/>
          <c:tx>
            <c:strRef>
              <c:f>'Cost of Income'!$U$4</c:f>
              <c:strCache>
                <c:ptCount val="1"/>
                <c:pt idx="0">
                  <c:v>BMA AR Equity</c:v>
                </c:pt>
              </c:strCache>
            </c:strRef>
          </c:tx>
          <c:spPr>
            <a:ln w="28575" cap="rnd">
              <a:solidFill>
                <a:schemeClr val="accent4"/>
              </a:solidFill>
              <a:round/>
            </a:ln>
            <a:effectLst/>
          </c:spPr>
          <c:marker>
            <c:symbol val="none"/>
          </c:marker>
          <c:cat>
            <c:numRef>
              <c:f>'Cost of Income'!$A$6:$A$28</c:f>
              <c:numCache>
                <c:formatCode>m/d/yyyy</c:formatCode>
                <c:ptCount val="23"/>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numCache>
            </c:numRef>
          </c:cat>
          <c:val>
            <c:numRef>
              <c:f>'Cost of Income'!$Y$6:$Y$28</c:f>
              <c:numCache>
                <c:formatCode>General</c:formatCode>
                <c:ptCount val="23"/>
                <c:pt idx="0">
                  <c:v>0.46787998900945121</c:v>
                </c:pt>
                <c:pt idx="1">
                  <c:v>0.47434973307552447</c:v>
                </c:pt>
                <c:pt idx="2">
                  <c:v>0.48512271881948771</c:v>
                </c:pt>
                <c:pt idx="3">
                  <c:v>0.4840244425263569</c:v>
                </c:pt>
                <c:pt idx="4">
                  <c:v>0.49567596585690715</c:v>
                </c:pt>
                <c:pt idx="5">
                  <c:v>0.51362256330279721</c:v>
                </c:pt>
                <c:pt idx="6">
                  <c:v>0.51291367578181069</c:v>
                </c:pt>
                <c:pt idx="7">
                  <c:v>0.41891993900409941</c:v>
                </c:pt>
                <c:pt idx="8">
                  <c:v>0.44316604033338314</c:v>
                </c:pt>
                <c:pt idx="9">
                  <c:v>0.3411217468071378</c:v>
                </c:pt>
                <c:pt idx="10">
                  <c:v>0.403042060093248</c:v>
                </c:pt>
                <c:pt idx="11">
                  <c:v>0.36792270080076322</c:v>
                </c:pt>
                <c:pt idx="12">
                  <c:v>0.3326192124049745</c:v>
                </c:pt>
                <c:pt idx="13">
                  <c:v>0.33249016207986493</c:v>
                </c:pt>
                <c:pt idx="14">
                  <c:v>0.24882258280003736</c:v>
                </c:pt>
                <c:pt idx="15">
                  <c:v>0.22229636377338979</c:v>
                </c:pt>
                <c:pt idx="16">
                  <c:v>0.73287262709376988</c:v>
                </c:pt>
                <c:pt idx="17">
                  <c:v>0.46294182442292126</c:v>
                </c:pt>
                <c:pt idx="18">
                  <c:v>0.48138126397459258</c:v>
                </c:pt>
                <c:pt idx="19">
                  <c:v>0.50906111318705682</c:v>
                </c:pt>
                <c:pt idx="20">
                  <c:v>0.46676246572957086</c:v>
                </c:pt>
                <c:pt idx="21">
                  <c:v>0.63755565986150697</c:v>
                </c:pt>
                <c:pt idx="22">
                  <c:v>0.52608368407665984</c:v>
                </c:pt>
              </c:numCache>
            </c:numRef>
          </c:val>
          <c:smooth val="0"/>
          <c:extLst>
            <c:ext xmlns:c16="http://schemas.microsoft.com/office/drawing/2014/chart" uri="{C3380CC4-5D6E-409C-BE32-E72D297353CC}">
              <c16:uniqueId val="{00000003-7295-4A8E-998A-47D574EEE42F}"/>
            </c:ext>
          </c:extLst>
        </c:ser>
        <c:ser>
          <c:idx val="4"/>
          <c:order val="4"/>
          <c:spPr>
            <a:ln w="28575" cap="rnd">
              <a:solidFill>
                <a:schemeClr val="accent5"/>
              </a:solidFill>
              <a:round/>
            </a:ln>
            <a:effectLst/>
          </c:spPr>
          <c:marker>
            <c:symbol val="none"/>
          </c:marker>
          <c:cat>
            <c:numRef>
              <c:f>'Cost of Income'!$A$6:$A$28</c:f>
              <c:numCache>
                <c:formatCode>m/d/yyyy</c:formatCode>
                <c:ptCount val="23"/>
                <c:pt idx="0">
                  <c:v>44012</c:v>
                </c:pt>
                <c:pt idx="1">
                  <c:v>44104</c:v>
                </c:pt>
                <c:pt idx="2">
                  <c:v>44196</c:v>
                </c:pt>
                <c:pt idx="3">
                  <c:v>44286</c:v>
                </c:pt>
                <c:pt idx="4">
                  <c:v>44377</c:v>
                </c:pt>
                <c:pt idx="5">
                  <c:v>44469</c:v>
                </c:pt>
                <c:pt idx="6">
                  <c:v>44561</c:v>
                </c:pt>
                <c:pt idx="7">
                  <c:v>44651</c:v>
                </c:pt>
                <c:pt idx="8">
                  <c:v>44742</c:v>
                </c:pt>
                <c:pt idx="9">
                  <c:v>44834</c:v>
                </c:pt>
                <c:pt idx="10">
                  <c:v>44926</c:v>
                </c:pt>
                <c:pt idx="11">
                  <c:v>45016</c:v>
                </c:pt>
                <c:pt idx="12">
                  <c:v>45107</c:v>
                </c:pt>
                <c:pt idx="13">
                  <c:v>45199</c:v>
                </c:pt>
                <c:pt idx="14">
                  <c:v>45291</c:v>
                </c:pt>
                <c:pt idx="15">
                  <c:v>45382</c:v>
                </c:pt>
                <c:pt idx="16">
                  <c:v>45473</c:v>
                </c:pt>
                <c:pt idx="17">
                  <c:v>45565</c:v>
                </c:pt>
                <c:pt idx="18">
                  <c:v>45657</c:v>
                </c:pt>
                <c:pt idx="19">
                  <c:v>45747</c:v>
                </c:pt>
                <c:pt idx="20">
                  <c:v>45838</c:v>
                </c:pt>
                <c:pt idx="21">
                  <c:v>45930</c:v>
                </c:pt>
                <c:pt idx="22">
                  <c:v>46022</c:v>
                </c:pt>
              </c:numCache>
            </c:numRef>
          </c:cat>
          <c:val>
            <c:numRef>
              <c:f>'Cost of Income'!$S$27</c:f>
              <c:numCache>
                <c:formatCode>General</c:formatCode>
                <c:ptCount val="1"/>
                <c:pt idx="0">
                  <c:v>0.5237433215115832</c:v>
                </c:pt>
              </c:numCache>
            </c:numRef>
          </c:val>
          <c:smooth val="0"/>
          <c:extLst>
            <c:ext xmlns:c16="http://schemas.microsoft.com/office/drawing/2014/chart" uri="{C3380CC4-5D6E-409C-BE32-E72D297353CC}">
              <c16:uniqueId val="{00000000-1341-4142-83CF-D83E1D91C510}"/>
            </c:ext>
          </c:extLst>
        </c:ser>
        <c:dLbls>
          <c:showLegendKey val="0"/>
          <c:showVal val="0"/>
          <c:showCatName val="0"/>
          <c:showSerName val="0"/>
          <c:showPercent val="0"/>
          <c:showBubbleSize val="0"/>
        </c:dLbls>
        <c:smooth val="0"/>
        <c:axId val="830044063"/>
        <c:axId val="830042623"/>
      </c:lineChart>
      <c:dateAx>
        <c:axId val="830044063"/>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30042623"/>
        <c:crosses val="autoZero"/>
        <c:auto val="1"/>
        <c:lblOffset val="100"/>
        <c:baseTimeUnit val="months"/>
      </c:dateAx>
      <c:valAx>
        <c:axId val="83004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30044063"/>
        <c:crosses val="autoZero"/>
        <c:crossBetween val="between"/>
      </c:valAx>
      <c:spPr>
        <a:noFill/>
        <a:ln>
          <a:noFill/>
        </a:ln>
        <a:effectLst/>
      </c:spPr>
    </c:plotArea>
    <c:legend>
      <c:legendPos val="r"/>
      <c:layout>
        <c:manualLayout>
          <c:xMode val="edge"/>
          <c:yMode val="edge"/>
          <c:x val="6.2415791776027997E-2"/>
          <c:y val="0.80692002041411492"/>
          <c:w val="0.87778856410072026"/>
          <c:h val="0.19307985209805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AR"/>
              <a:t>Cost to Income vs ROE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dLbls>
            <c:dLbl>
              <c:idx val="0"/>
              <c:layout>
                <c:manualLayout>
                  <c:x val="-0.17934733158355207"/>
                  <c:y val="-4.3437591134441525E-2"/>
                </c:manualLayout>
              </c:layout>
              <c:tx>
                <c:rich>
                  <a:bodyPr/>
                  <a:lstStyle/>
                  <a:p>
                    <a:fld id="{56F3678E-FB1D-4392-A088-9980E11B109F}"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AFD-452E-A64E-6039706DCDFC}"/>
                </c:ext>
              </c:extLst>
            </c:dLbl>
            <c:dLbl>
              <c:idx val="1"/>
              <c:tx>
                <c:rich>
                  <a:bodyPr/>
                  <a:lstStyle/>
                  <a:p>
                    <a:fld id="{3627524A-B141-4487-8573-E20AFC8921E2}" type="CELLRANGE">
                      <a:rPr lang="es-AR"/>
                      <a:pPr/>
                      <a:t>[CELLRANGE]</a:t>
                    </a:fld>
                    <a:endParaRPr lang="es-A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AFD-452E-A64E-6039706DCDFC}"/>
                </c:ext>
              </c:extLst>
            </c:dLbl>
            <c:dLbl>
              <c:idx val="2"/>
              <c:layout>
                <c:manualLayout>
                  <c:x val="-0.14183244553550864"/>
                  <c:y val="-8.544505595156178E-2"/>
                </c:manualLayout>
              </c:layout>
              <c:tx>
                <c:rich>
                  <a:bodyPr/>
                  <a:lstStyle/>
                  <a:p>
                    <a:fld id="{E68F832B-BFFD-4016-986C-395119B5F1FD}"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AFD-452E-A64E-6039706DCDFC}"/>
                </c:ext>
              </c:extLst>
            </c:dLbl>
            <c:dLbl>
              <c:idx val="3"/>
              <c:layout>
                <c:manualLayout>
                  <c:x val="-3.1594956406429592E-2"/>
                  <c:y val="-6.8218254739164763E-2"/>
                </c:manualLayout>
              </c:layout>
              <c:tx>
                <c:rich>
                  <a:bodyPr/>
                  <a:lstStyle/>
                  <a:p>
                    <a:fld id="{7ED450D4-9F30-4FC1-A652-99935ABD0946}" type="CELLRANGE">
                      <a:rPr lang="en-US"/>
                      <a:pPr/>
                      <a:t>[CELLRANGE]</a:t>
                    </a:fld>
                    <a:endParaRPr lang="es-A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AFD-452E-A64E-6039706DCDF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A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trendline>
            <c:spPr>
              <a:ln w="9525" cap="rnd">
                <a:solidFill>
                  <a:schemeClr val="accent1"/>
                </a:solidFill>
              </a:ln>
              <a:effectLst/>
            </c:spPr>
            <c:trendlineType val="linear"/>
            <c:dispRSqr val="0"/>
            <c:dispEq val="0"/>
          </c:trendline>
          <c:xVal>
            <c:numRef>
              <c:f>'Cost of Income'!$B$33:$B$36</c:f>
              <c:numCache>
                <c:formatCode>General</c:formatCode>
                <c:ptCount val="4"/>
                <c:pt idx="0">
                  <c:v>0.4695561898248497</c:v>
                </c:pt>
                <c:pt idx="1">
                  <c:v>0.73016593549135178</c:v>
                </c:pt>
                <c:pt idx="2">
                  <c:v>0.46246230741381428</c:v>
                </c:pt>
                <c:pt idx="3">
                  <c:v>0.52608368407665984</c:v>
                </c:pt>
              </c:numCache>
            </c:numRef>
          </c:xVal>
          <c:yVal>
            <c:numRef>
              <c:f>'Cost of Income'!$C$33:$C$36</c:f>
              <c:numCache>
                <c:formatCode>General</c:formatCode>
                <c:ptCount val="4"/>
                <c:pt idx="0">
                  <c:v>3.3188</c:v>
                </c:pt>
                <c:pt idx="1">
                  <c:v>-3.8264999999999998</c:v>
                </c:pt>
                <c:pt idx="2">
                  <c:v>7.5952000000000002</c:v>
                </c:pt>
                <c:pt idx="3">
                  <c:v>5.9386999999999999</c:v>
                </c:pt>
              </c:numCache>
            </c:numRef>
          </c:yVal>
          <c:smooth val="0"/>
          <c:extLst>
            <c:ext xmlns:c15="http://schemas.microsoft.com/office/drawing/2012/chart" uri="{02D57815-91ED-43cb-92C2-25804820EDAC}">
              <c15:datalabelsRange>
                <c15:f>'Cost of Income'!$A$33:$A$36</c15:f>
                <c15:dlblRangeCache>
                  <c:ptCount val="4"/>
                  <c:pt idx="0">
                    <c:v>GGAL AR Equity</c:v>
                  </c:pt>
                  <c:pt idx="1">
                    <c:v>SUPV AR Equity</c:v>
                  </c:pt>
                  <c:pt idx="2">
                    <c:v>BBAR AR Equity</c:v>
                  </c:pt>
                  <c:pt idx="3">
                    <c:v>BMA AR Equity</c:v>
                  </c:pt>
                </c15:dlblRangeCache>
              </c15:datalabelsRange>
            </c:ext>
            <c:ext xmlns:c16="http://schemas.microsoft.com/office/drawing/2014/chart" uri="{C3380CC4-5D6E-409C-BE32-E72D297353CC}">
              <c16:uniqueId val="{00000000-2AFD-452E-A64E-6039706DCDFC}"/>
            </c:ext>
          </c:extLst>
        </c:ser>
        <c:dLbls>
          <c:showLegendKey val="0"/>
          <c:showVal val="0"/>
          <c:showCatName val="0"/>
          <c:showSerName val="0"/>
          <c:showPercent val="0"/>
          <c:showBubbleSize val="0"/>
        </c:dLbls>
        <c:axId val="684059311"/>
        <c:axId val="684058831"/>
      </c:scatterChart>
      <c:valAx>
        <c:axId val="6840593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COST TO</a:t>
                </a:r>
                <a:r>
                  <a:rPr lang="es-AR" baseline="0"/>
                  <a:t> INCOME</a:t>
                </a:r>
                <a:endParaRPr lang="es-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s-AR"/>
          </a:p>
        </c:txPr>
        <c:crossAx val="684058831"/>
        <c:crosses val="autoZero"/>
        <c:crossBetween val="midCat"/>
      </c:valAx>
      <c:valAx>
        <c:axId val="684058831"/>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ROE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84059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spPr>
            <a:ln w="28575" cap="rnd">
              <a:solidFill>
                <a:schemeClr val="accent1"/>
              </a:solidFill>
              <a:round/>
            </a:ln>
            <a:effectLst/>
          </c:spPr>
          <c:marker>
            <c:symbol val="none"/>
          </c:marker>
          <c:cat>
            <c:numRef>
              <c:f>PE!$A$1553:$A$1595</c:f>
              <c:numCache>
                <c:formatCode>m/d/yyyy</c:formatCode>
                <c:ptCount val="43"/>
              </c:numCache>
            </c:numRef>
          </c:cat>
          <c:val>
            <c:numRef>
              <c:f>PE!$B$1553:$B$1595</c:f>
              <c:numCache>
                <c:formatCode>General</c:formatCode>
                <c:ptCount val="43"/>
              </c:numCache>
            </c:numRef>
          </c:val>
          <c:smooth val="0"/>
          <c:extLst>
            <c:ext xmlns:c16="http://schemas.microsoft.com/office/drawing/2014/chart" uri="{C3380CC4-5D6E-409C-BE32-E72D297353CC}">
              <c16:uniqueId val="{00000000-4D12-4EC5-A6ED-D6D2EE85ED36}"/>
            </c:ext>
          </c:extLst>
        </c:ser>
        <c:ser>
          <c:idx val="1"/>
          <c:order val="1"/>
          <c:spPr>
            <a:ln w="28575" cap="rnd">
              <a:solidFill>
                <a:schemeClr val="accent2"/>
              </a:solidFill>
              <a:round/>
            </a:ln>
            <a:effectLst/>
          </c:spPr>
          <c:marker>
            <c:symbol val="none"/>
          </c:marker>
          <c:cat>
            <c:numRef>
              <c:f>PE!$A$1553:$A$1595</c:f>
              <c:numCache>
                <c:formatCode>m/d/yyyy</c:formatCode>
                <c:ptCount val="43"/>
              </c:numCache>
            </c:numRef>
          </c:cat>
          <c:val>
            <c:numRef>
              <c:f>PE!$C$1553:$C$1595</c:f>
              <c:numCache>
                <c:formatCode>General</c:formatCode>
                <c:ptCount val="43"/>
              </c:numCache>
            </c:numRef>
          </c:val>
          <c:smooth val="0"/>
          <c:extLst>
            <c:ext xmlns:c16="http://schemas.microsoft.com/office/drawing/2014/chart" uri="{C3380CC4-5D6E-409C-BE32-E72D297353CC}">
              <c16:uniqueId val="{00000001-4D12-4EC5-A6ED-D6D2EE85ED36}"/>
            </c:ext>
          </c:extLst>
        </c:ser>
        <c:ser>
          <c:idx val="2"/>
          <c:order val="2"/>
          <c:spPr>
            <a:ln w="28575" cap="rnd">
              <a:solidFill>
                <a:schemeClr val="accent3"/>
              </a:solidFill>
              <a:round/>
            </a:ln>
            <a:effectLst/>
          </c:spPr>
          <c:marker>
            <c:symbol val="none"/>
          </c:marker>
          <c:cat>
            <c:numRef>
              <c:f>PE!$A$1553:$A$1595</c:f>
              <c:numCache>
                <c:formatCode>m/d/yyyy</c:formatCode>
                <c:ptCount val="43"/>
              </c:numCache>
            </c:numRef>
          </c:cat>
          <c:val>
            <c:numRef>
              <c:f>PE!$D$1553:$D$1595</c:f>
              <c:numCache>
                <c:formatCode>General</c:formatCode>
                <c:ptCount val="43"/>
              </c:numCache>
            </c:numRef>
          </c:val>
          <c:smooth val="0"/>
          <c:extLst>
            <c:ext xmlns:c16="http://schemas.microsoft.com/office/drawing/2014/chart" uri="{C3380CC4-5D6E-409C-BE32-E72D297353CC}">
              <c16:uniqueId val="{00000002-4D12-4EC5-A6ED-D6D2EE85ED36}"/>
            </c:ext>
          </c:extLst>
        </c:ser>
        <c:ser>
          <c:idx val="3"/>
          <c:order val="3"/>
          <c:spPr>
            <a:ln w="28575" cap="rnd">
              <a:solidFill>
                <a:schemeClr val="accent4"/>
              </a:solidFill>
              <a:round/>
            </a:ln>
            <a:effectLst/>
          </c:spPr>
          <c:marker>
            <c:symbol val="none"/>
          </c:marker>
          <c:cat>
            <c:numRef>
              <c:f>PE!$A$1553:$A$1595</c:f>
              <c:numCache>
                <c:formatCode>m/d/yyyy</c:formatCode>
                <c:ptCount val="43"/>
              </c:numCache>
            </c:numRef>
          </c:cat>
          <c:val>
            <c:numRef>
              <c:f>PE!$E$1553:$E$1595</c:f>
              <c:numCache>
                <c:formatCode>General</c:formatCode>
                <c:ptCount val="43"/>
              </c:numCache>
            </c:numRef>
          </c:val>
          <c:smooth val="0"/>
          <c:extLst>
            <c:ext xmlns:c16="http://schemas.microsoft.com/office/drawing/2014/chart" uri="{C3380CC4-5D6E-409C-BE32-E72D297353CC}">
              <c16:uniqueId val="{00000003-4D12-4EC5-A6ED-D6D2EE85ED36}"/>
            </c:ext>
          </c:extLst>
        </c:ser>
        <c:dLbls>
          <c:showLegendKey val="0"/>
          <c:showVal val="0"/>
          <c:showCatName val="0"/>
          <c:showSerName val="0"/>
          <c:showPercent val="0"/>
          <c:showBubbleSize val="0"/>
        </c:dLbls>
        <c:smooth val="0"/>
        <c:axId val="690794623"/>
        <c:axId val="690795583"/>
      </c:lineChart>
      <c:catAx>
        <c:axId val="69079462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90795583"/>
        <c:crosses val="autoZero"/>
        <c:auto val="1"/>
        <c:lblAlgn val="ctr"/>
        <c:lblOffset val="100"/>
        <c:noMultiLvlLbl val="0"/>
      </c:catAx>
      <c:valAx>
        <c:axId val="69079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9079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PE!$B$6</c:f>
              <c:strCache>
                <c:ptCount val="1"/>
                <c:pt idx="0">
                  <c:v>GGAL AR Equity</c:v>
                </c:pt>
              </c:strCache>
            </c:strRef>
          </c:tx>
          <c:spPr>
            <a:ln w="28575" cap="rnd">
              <a:solidFill>
                <a:schemeClr val="accent1"/>
              </a:solidFill>
              <a:round/>
            </a:ln>
            <a:effectLst/>
          </c:spPr>
          <c:marker>
            <c:symbol val="none"/>
          </c:marker>
          <c:cat>
            <c:numRef>
              <c:f>PE!$A$7:$A$500</c:f>
              <c:numCache>
                <c:formatCode>m/d/yyyy</c:formatCode>
                <c:ptCount val="494"/>
                <c:pt idx="0">
                  <c:v>45782</c:v>
                </c:pt>
                <c:pt idx="1">
                  <c:v>45783</c:v>
                </c:pt>
                <c:pt idx="2">
                  <c:v>45784</c:v>
                </c:pt>
                <c:pt idx="3">
                  <c:v>45785</c:v>
                </c:pt>
                <c:pt idx="4">
                  <c:v>45786</c:v>
                </c:pt>
                <c:pt idx="5">
                  <c:v>45789</c:v>
                </c:pt>
                <c:pt idx="6">
                  <c:v>45790</c:v>
                </c:pt>
                <c:pt idx="7">
                  <c:v>45791</c:v>
                </c:pt>
                <c:pt idx="8">
                  <c:v>45792</c:v>
                </c:pt>
                <c:pt idx="9">
                  <c:v>45793</c:v>
                </c:pt>
                <c:pt idx="10">
                  <c:v>45796</c:v>
                </c:pt>
                <c:pt idx="11">
                  <c:v>45797</c:v>
                </c:pt>
                <c:pt idx="12">
                  <c:v>45798</c:v>
                </c:pt>
                <c:pt idx="13">
                  <c:v>45799</c:v>
                </c:pt>
                <c:pt idx="14">
                  <c:v>45800</c:v>
                </c:pt>
                <c:pt idx="15">
                  <c:v>45803</c:v>
                </c:pt>
                <c:pt idx="16">
                  <c:v>45804</c:v>
                </c:pt>
                <c:pt idx="17">
                  <c:v>45805</c:v>
                </c:pt>
                <c:pt idx="18">
                  <c:v>45806</c:v>
                </c:pt>
                <c:pt idx="19">
                  <c:v>45807</c:v>
                </c:pt>
                <c:pt idx="20">
                  <c:v>45810</c:v>
                </c:pt>
                <c:pt idx="21">
                  <c:v>45811</c:v>
                </c:pt>
                <c:pt idx="22">
                  <c:v>45812</c:v>
                </c:pt>
                <c:pt idx="23">
                  <c:v>45813</c:v>
                </c:pt>
                <c:pt idx="24">
                  <c:v>45814</c:v>
                </c:pt>
                <c:pt idx="25">
                  <c:v>45817</c:v>
                </c:pt>
                <c:pt idx="26">
                  <c:v>45818</c:v>
                </c:pt>
                <c:pt idx="27">
                  <c:v>45819</c:v>
                </c:pt>
                <c:pt idx="28">
                  <c:v>45820</c:v>
                </c:pt>
                <c:pt idx="29">
                  <c:v>45821</c:v>
                </c:pt>
                <c:pt idx="30">
                  <c:v>45824</c:v>
                </c:pt>
                <c:pt idx="31">
                  <c:v>45825</c:v>
                </c:pt>
                <c:pt idx="32">
                  <c:v>45826</c:v>
                </c:pt>
                <c:pt idx="33">
                  <c:v>45827</c:v>
                </c:pt>
                <c:pt idx="34">
                  <c:v>45828</c:v>
                </c:pt>
                <c:pt idx="35">
                  <c:v>45831</c:v>
                </c:pt>
                <c:pt idx="36">
                  <c:v>45832</c:v>
                </c:pt>
                <c:pt idx="37">
                  <c:v>45833</c:v>
                </c:pt>
                <c:pt idx="38">
                  <c:v>45834</c:v>
                </c:pt>
                <c:pt idx="39">
                  <c:v>45835</c:v>
                </c:pt>
                <c:pt idx="40">
                  <c:v>45838</c:v>
                </c:pt>
                <c:pt idx="41">
                  <c:v>45839</c:v>
                </c:pt>
                <c:pt idx="42">
                  <c:v>45840</c:v>
                </c:pt>
                <c:pt idx="43">
                  <c:v>45841</c:v>
                </c:pt>
                <c:pt idx="44">
                  <c:v>45842</c:v>
                </c:pt>
                <c:pt idx="45">
                  <c:v>45845</c:v>
                </c:pt>
                <c:pt idx="46">
                  <c:v>45846</c:v>
                </c:pt>
                <c:pt idx="47">
                  <c:v>45847</c:v>
                </c:pt>
                <c:pt idx="48">
                  <c:v>45848</c:v>
                </c:pt>
                <c:pt idx="49">
                  <c:v>45849</c:v>
                </c:pt>
                <c:pt idx="50">
                  <c:v>45852</c:v>
                </c:pt>
                <c:pt idx="51">
                  <c:v>45853</c:v>
                </c:pt>
                <c:pt idx="52">
                  <c:v>45854</c:v>
                </c:pt>
                <c:pt idx="53">
                  <c:v>45855</c:v>
                </c:pt>
                <c:pt idx="54">
                  <c:v>45856</c:v>
                </c:pt>
                <c:pt idx="55">
                  <c:v>45859</c:v>
                </c:pt>
                <c:pt idx="56">
                  <c:v>45860</c:v>
                </c:pt>
                <c:pt idx="57">
                  <c:v>45861</c:v>
                </c:pt>
                <c:pt idx="58">
                  <c:v>45862</c:v>
                </c:pt>
                <c:pt idx="59">
                  <c:v>45863</c:v>
                </c:pt>
                <c:pt idx="60">
                  <c:v>45866</c:v>
                </c:pt>
                <c:pt idx="61">
                  <c:v>45867</c:v>
                </c:pt>
                <c:pt idx="62">
                  <c:v>45868</c:v>
                </c:pt>
                <c:pt idx="63">
                  <c:v>45869</c:v>
                </c:pt>
                <c:pt idx="64">
                  <c:v>45870</c:v>
                </c:pt>
                <c:pt idx="65">
                  <c:v>45873</c:v>
                </c:pt>
                <c:pt idx="66">
                  <c:v>45874</c:v>
                </c:pt>
                <c:pt idx="67">
                  <c:v>45875</c:v>
                </c:pt>
                <c:pt idx="68">
                  <c:v>45876</c:v>
                </c:pt>
                <c:pt idx="69">
                  <c:v>45877</c:v>
                </c:pt>
                <c:pt idx="70">
                  <c:v>45880</c:v>
                </c:pt>
                <c:pt idx="71">
                  <c:v>45881</c:v>
                </c:pt>
                <c:pt idx="72">
                  <c:v>45882</c:v>
                </c:pt>
                <c:pt idx="73">
                  <c:v>45883</c:v>
                </c:pt>
                <c:pt idx="74">
                  <c:v>45884</c:v>
                </c:pt>
                <c:pt idx="75">
                  <c:v>45887</c:v>
                </c:pt>
                <c:pt idx="76">
                  <c:v>45888</c:v>
                </c:pt>
                <c:pt idx="77">
                  <c:v>45889</c:v>
                </c:pt>
                <c:pt idx="78">
                  <c:v>45890</c:v>
                </c:pt>
                <c:pt idx="79">
                  <c:v>45891</c:v>
                </c:pt>
                <c:pt idx="80">
                  <c:v>45894</c:v>
                </c:pt>
                <c:pt idx="81">
                  <c:v>45895</c:v>
                </c:pt>
                <c:pt idx="82">
                  <c:v>45896</c:v>
                </c:pt>
                <c:pt idx="83">
                  <c:v>45897</c:v>
                </c:pt>
                <c:pt idx="84">
                  <c:v>45898</c:v>
                </c:pt>
                <c:pt idx="85">
                  <c:v>45901</c:v>
                </c:pt>
                <c:pt idx="86">
                  <c:v>45902</c:v>
                </c:pt>
                <c:pt idx="87">
                  <c:v>45903</c:v>
                </c:pt>
                <c:pt idx="88">
                  <c:v>45904</c:v>
                </c:pt>
                <c:pt idx="89">
                  <c:v>45905</c:v>
                </c:pt>
                <c:pt idx="90">
                  <c:v>45908</c:v>
                </c:pt>
                <c:pt idx="91">
                  <c:v>45909</c:v>
                </c:pt>
                <c:pt idx="92">
                  <c:v>45910</c:v>
                </c:pt>
                <c:pt idx="93">
                  <c:v>45911</c:v>
                </c:pt>
                <c:pt idx="94">
                  <c:v>45912</c:v>
                </c:pt>
                <c:pt idx="95">
                  <c:v>45915</c:v>
                </c:pt>
                <c:pt idx="96">
                  <c:v>45916</c:v>
                </c:pt>
                <c:pt idx="97">
                  <c:v>45917</c:v>
                </c:pt>
                <c:pt idx="98">
                  <c:v>45918</c:v>
                </c:pt>
                <c:pt idx="99">
                  <c:v>45919</c:v>
                </c:pt>
                <c:pt idx="100">
                  <c:v>45922</c:v>
                </c:pt>
                <c:pt idx="101">
                  <c:v>45923</c:v>
                </c:pt>
                <c:pt idx="102">
                  <c:v>45924</c:v>
                </c:pt>
                <c:pt idx="103">
                  <c:v>45925</c:v>
                </c:pt>
                <c:pt idx="104">
                  <c:v>45926</c:v>
                </c:pt>
                <c:pt idx="105">
                  <c:v>45929</c:v>
                </c:pt>
                <c:pt idx="106">
                  <c:v>45930</c:v>
                </c:pt>
                <c:pt idx="107">
                  <c:v>45931</c:v>
                </c:pt>
                <c:pt idx="108">
                  <c:v>45932</c:v>
                </c:pt>
                <c:pt idx="109">
                  <c:v>45933</c:v>
                </c:pt>
                <c:pt idx="110">
                  <c:v>45936</c:v>
                </c:pt>
                <c:pt idx="111">
                  <c:v>45937</c:v>
                </c:pt>
                <c:pt idx="112">
                  <c:v>45938</c:v>
                </c:pt>
                <c:pt idx="113">
                  <c:v>45939</c:v>
                </c:pt>
                <c:pt idx="114">
                  <c:v>45940</c:v>
                </c:pt>
                <c:pt idx="115">
                  <c:v>45943</c:v>
                </c:pt>
                <c:pt idx="116">
                  <c:v>45944</c:v>
                </c:pt>
                <c:pt idx="117">
                  <c:v>45945</c:v>
                </c:pt>
                <c:pt idx="118">
                  <c:v>45946</c:v>
                </c:pt>
                <c:pt idx="119">
                  <c:v>45947</c:v>
                </c:pt>
                <c:pt idx="120">
                  <c:v>45950</c:v>
                </c:pt>
                <c:pt idx="121">
                  <c:v>45951</c:v>
                </c:pt>
                <c:pt idx="122">
                  <c:v>45952</c:v>
                </c:pt>
                <c:pt idx="123">
                  <c:v>45953</c:v>
                </c:pt>
                <c:pt idx="124">
                  <c:v>45954</c:v>
                </c:pt>
                <c:pt idx="125">
                  <c:v>45957</c:v>
                </c:pt>
                <c:pt idx="126">
                  <c:v>45958</c:v>
                </c:pt>
                <c:pt idx="127">
                  <c:v>45959</c:v>
                </c:pt>
                <c:pt idx="128">
                  <c:v>45960</c:v>
                </c:pt>
                <c:pt idx="129">
                  <c:v>45961</c:v>
                </c:pt>
                <c:pt idx="130">
                  <c:v>45964</c:v>
                </c:pt>
                <c:pt idx="131">
                  <c:v>45965</c:v>
                </c:pt>
                <c:pt idx="132">
                  <c:v>45966</c:v>
                </c:pt>
                <c:pt idx="133">
                  <c:v>45967</c:v>
                </c:pt>
                <c:pt idx="134">
                  <c:v>45968</c:v>
                </c:pt>
                <c:pt idx="135">
                  <c:v>45971</c:v>
                </c:pt>
                <c:pt idx="136">
                  <c:v>45972</c:v>
                </c:pt>
                <c:pt idx="137">
                  <c:v>45973</c:v>
                </c:pt>
                <c:pt idx="138">
                  <c:v>45974</c:v>
                </c:pt>
                <c:pt idx="139">
                  <c:v>45975</c:v>
                </c:pt>
                <c:pt idx="140">
                  <c:v>45978</c:v>
                </c:pt>
                <c:pt idx="141">
                  <c:v>45979</c:v>
                </c:pt>
                <c:pt idx="142">
                  <c:v>45980</c:v>
                </c:pt>
                <c:pt idx="143">
                  <c:v>45981</c:v>
                </c:pt>
                <c:pt idx="144">
                  <c:v>45982</c:v>
                </c:pt>
                <c:pt idx="145">
                  <c:v>45985</c:v>
                </c:pt>
                <c:pt idx="146">
                  <c:v>45986</c:v>
                </c:pt>
                <c:pt idx="147">
                  <c:v>45987</c:v>
                </c:pt>
                <c:pt idx="148">
                  <c:v>45988</c:v>
                </c:pt>
                <c:pt idx="149">
                  <c:v>45989</c:v>
                </c:pt>
                <c:pt idx="150">
                  <c:v>45992</c:v>
                </c:pt>
                <c:pt idx="151">
                  <c:v>45993</c:v>
                </c:pt>
                <c:pt idx="152">
                  <c:v>45994</c:v>
                </c:pt>
                <c:pt idx="153">
                  <c:v>45995</c:v>
                </c:pt>
                <c:pt idx="154">
                  <c:v>45996</c:v>
                </c:pt>
                <c:pt idx="155">
                  <c:v>45999</c:v>
                </c:pt>
                <c:pt idx="156">
                  <c:v>46000</c:v>
                </c:pt>
                <c:pt idx="157">
                  <c:v>46001</c:v>
                </c:pt>
                <c:pt idx="158">
                  <c:v>46002</c:v>
                </c:pt>
                <c:pt idx="159">
                  <c:v>46003</c:v>
                </c:pt>
                <c:pt idx="160">
                  <c:v>46006</c:v>
                </c:pt>
                <c:pt idx="161">
                  <c:v>46007</c:v>
                </c:pt>
                <c:pt idx="162">
                  <c:v>46008</c:v>
                </c:pt>
                <c:pt idx="163">
                  <c:v>46009</c:v>
                </c:pt>
                <c:pt idx="164">
                  <c:v>46010</c:v>
                </c:pt>
                <c:pt idx="165">
                  <c:v>46013</c:v>
                </c:pt>
                <c:pt idx="166">
                  <c:v>46014</c:v>
                </c:pt>
                <c:pt idx="167">
                  <c:v>46015</c:v>
                </c:pt>
                <c:pt idx="168">
                  <c:v>46016</c:v>
                </c:pt>
                <c:pt idx="169">
                  <c:v>46017</c:v>
                </c:pt>
                <c:pt idx="170">
                  <c:v>46020</c:v>
                </c:pt>
                <c:pt idx="171">
                  <c:v>46021</c:v>
                </c:pt>
                <c:pt idx="172">
                  <c:v>46022</c:v>
                </c:pt>
                <c:pt idx="173">
                  <c:v>46023</c:v>
                </c:pt>
                <c:pt idx="174">
                  <c:v>46024</c:v>
                </c:pt>
                <c:pt idx="175">
                  <c:v>46027</c:v>
                </c:pt>
                <c:pt idx="176">
                  <c:v>46028</c:v>
                </c:pt>
                <c:pt idx="177">
                  <c:v>46029</c:v>
                </c:pt>
                <c:pt idx="178">
                  <c:v>46030</c:v>
                </c:pt>
                <c:pt idx="179">
                  <c:v>46031</c:v>
                </c:pt>
                <c:pt idx="180">
                  <c:v>46034</c:v>
                </c:pt>
                <c:pt idx="181">
                  <c:v>46035</c:v>
                </c:pt>
                <c:pt idx="182">
                  <c:v>46036</c:v>
                </c:pt>
                <c:pt idx="183">
                  <c:v>46037</c:v>
                </c:pt>
                <c:pt idx="184">
                  <c:v>46038</c:v>
                </c:pt>
                <c:pt idx="185">
                  <c:v>46041</c:v>
                </c:pt>
                <c:pt idx="186">
                  <c:v>46042</c:v>
                </c:pt>
                <c:pt idx="187">
                  <c:v>46043</c:v>
                </c:pt>
                <c:pt idx="188">
                  <c:v>46044</c:v>
                </c:pt>
                <c:pt idx="189">
                  <c:v>46045</c:v>
                </c:pt>
                <c:pt idx="190">
                  <c:v>46048</c:v>
                </c:pt>
                <c:pt idx="191">
                  <c:v>46049</c:v>
                </c:pt>
                <c:pt idx="192">
                  <c:v>46050</c:v>
                </c:pt>
                <c:pt idx="193">
                  <c:v>46051</c:v>
                </c:pt>
                <c:pt idx="194">
                  <c:v>46052</c:v>
                </c:pt>
                <c:pt idx="195">
                  <c:v>46055</c:v>
                </c:pt>
                <c:pt idx="196">
                  <c:v>46056</c:v>
                </c:pt>
                <c:pt idx="197">
                  <c:v>46057</c:v>
                </c:pt>
                <c:pt idx="198">
                  <c:v>46058</c:v>
                </c:pt>
                <c:pt idx="199">
                  <c:v>46059</c:v>
                </c:pt>
                <c:pt idx="200">
                  <c:v>46062</c:v>
                </c:pt>
                <c:pt idx="201">
                  <c:v>46063</c:v>
                </c:pt>
                <c:pt idx="202">
                  <c:v>46064</c:v>
                </c:pt>
                <c:pt idx="203">
                  <c:v>46065</c:v>
                </c:pt>
                <c:pt idx="204">
                  <c:v>46066</c:v>
                </c:pt>
                <c:pt idx="205">
                  <c:v>46069</c:v>
                </c:pt>
                <c:pt idx="206">
                  <c:v>46070</c:v>
                </c:pt>
                <c:pt idx="207">
                  <c:v>46071</c:v>
                </c:pt>
                <c:pt idx="208">
                  <c:v>46072</c:v>
                </c:pt>
                <c:pt idx="209">
                  <c:v>46073</c:v>
                </c:pt>
                <c:pt idx="210">
                  <c:v>46076</c:v>
                </c:pt>
                <c:pt idx="211">
                  <c:v>46077</c:v>
                </c:pt>
                <c:pt idx="212">
                  <c:v>46078</c:v>
                </c:pt>
                <c:pt idx="213">
                  <c:v>46079</c:v>
                </c:pt>
                <c:pt idx="214">
                  <c:v>46080</c:v>
                </c:pt>
                <c:pt idx="215">
                  <c:v>46083</c:v>
                </c:pt>
                <c:pt idx="216">
                  <c:v>46084</c:v>
                </c:pt>
                <c:pt idx="217">
                  <c:v>46085</c:v>
                </c:pt>
                <c:pt idx="218">
                  <c:v>46086</c:v>
                </c:pt>
                <c:pt idx="219">
                  <c:v>46087</c:v>
                </c:pt>
                <c:pt idx="220">
                  <c:v>46090</c:v>
                </c:pt>
                <c:pt idx="221">
                  <c:v>46091</c:v>
                </c:pt>
                <c:pt idx="222">
                  <c:v>46092</c:v>
                </c:pt>
                <c:pt idx="223">
                  <c:v>46093</c:v>
                </c:pt>
                <c:pt idx="224">
                  <c:v>46094</c:v>
                </c:pt>
                <c:pt idx="225">
                  <c:v>46097</c:v>
                </c:pt>
                <c:pt idx="226">
                  <c:v>46098</c:v>
                </c:pt>
                <c:pt idx="227">
                  <c:v>46099</c:v>
                </c:pt>
                <c:pt idx="228">
                  <c:v>46100</c:v>
                </c:pt>
                <c:pt idx="229">
                  <c:v>46101</c:v>
                </c:pt>
                <c:pt idx="230">
                  <c:v>46104</c:v>
                </c:pt>
                <c:pt idx="231">
                  <c:v>46105</c:v>
                </c:pt>
                <c:pt idx="232">
                  <c:v>46106</c:v>
                </c:pt>
                <c:pt idx="233">
                  <c:v>46107</c:v>
                </c:pt>
                <c:pt idx="234">
                  <c:v>46108</c:v>
                </c:pt>
                <c:pt idx="235">
                  <c:v>46111</c:v>
                </c:pt>
                <c:pt idx="236">
                  <c:v>46112</c:v>
                </c:pt>
                <c:pt idx="237">
                  <c:v>46113</c:v>
                </c:pt>
                <c:pt idx="238">
                  <c:v>46114</c:v>
                </c:pt>
                <c:pt idx="239">
                  <c:v>46115</c:v>
                </c:pt>
                <c:pt idx="240">
                  <c:v>46118</c:v>
                </c:pt>
                <c:pt idx="241">
                  <c:v>46119</c:v>
                </c:pt>
                <c:pt idx="242">
                  <c:v>46120</c:v>
                </c:pt>
                <c:pt idx="243">
                  <c:v>46121</c:v>
                </c:pt>
                <c:pt idx="244">
                  <c:v>46122</c:v>
                </c:pt>
                <c:pt idx="245">
                  <c:v>46125</c:v>
                </c:pt>
                <c:pt idx="246">
                  <c:v>46126</c:v>
                </c:pt>
                <c:pt idx="247">
                  <c:v>46127</c:v>
                </c:pt>
                <c:pt idx="248">
                  <c:v>46128</c:v>
                </c:pt>
                <c:pt idx="249">
                  <c:v>46129</c:v>
                </c:pt>
                <c:pt idx="250">
                  <c:v>46132</c:v>
                </c:pt>
                <c:pt idx="251">
                  <c:v>46133</c:v>
                </c:pt>
                <c:pt idx="252">
                  <c:v>46134</c:v>
                </c:pt>
                <c:pt idx="253">
                  <c:v>46135</c:v>
                </c:pt>
                <c:pt idx="254">
                  <c:v>46136</c:v>
                </c:pt>
                <c:pt idx="255">
                  <c:v>46139</c:v>
                </c:pt>
                <c:pt idx="256">
                  <c:v>46140</c:v>
                </c:pt>
                <c:pt idx="257">
                  <c:v>46141</c:v>
                </c:pt>
                <c:pt idx="258">
                  <c:v>46142</c:v>
                </c:pt>
                <c:pt idx="259">
                  <c:v>46143</c:v>
                </c:pt>
                <c:pt idx="260">
                  <c:v>46146</c:v>
                </c:pt>
                <c:pt idx="261">
                  <c:v>46147</c:v>
                </c:pt>
                <c:pt idx="262">
                  <c:v>46148</c:v>
                </c:pt>
                <c:pt idx="263">
                  <c:v>46149</c:v>
                </c:pt>
                <c:pt idx="264">
                  <c:v>46150</c:v>
                </c:pt>
                <c:pt idx="265">
                  <c:v>46153</c:v>
                </c:pt>
                <c:pt idx="266">
                  <c:v>46154</c:v>
                </c:pt>
                <c:pt idx="267">
                  <c:v>46155</c:v>
                </c:pt>
                <c:pt idx="268">
                  <c:v>46156</c:v>
                </c:pt>
                <c:pt idx="269">
                  <c:v>46157</c:v>
                </c:pt>
                <c:pt idx="270">
                  <c:v>46160</c:v>
                </c:pt>
                <c:pt idx="271">
                  <c:v>46161</c:v>
                </c:pt>
                <c:pt idx="272">
                  <c:v>46162</c:v>
                </c:pt>
                <c:pt idx="273">
                  <c:v>46163</c:v>
                </c:pt>
                <c:pt idx="274">
                  <c:v>46164</c:v>
                </c:pt>
                <c:pt idx="275">
                  <c:v>46167</c:v>
                </c:pt>
                <c:pt idx="276">
                  <c:v>46168</c:v>
                </c:pt>
                <c:pt idx="277">
                  <c:v>46169</c:v>
                </c:pt>
                <c:pt idx="278">
                  <c:v>46170</c:v>
                </c:pt>
                <c:pt idx="279">
                  <c:v>46171</c:v>
                </c:pt>
                <c:pt idx="280">
                  <c:v>46174</c:v>
                </c:pt>
                <c:pt idx="281">
                  <c:v>46175</c:v>
                </c:pt>
                <c:pt idx="282">
                  <c:v>46176</c:v>
                </c:pt>
                <c:pt idx="283">
                  <c:v>46177</c:v>
                </c:pt>
                <c:pt idx="284">
                  <c:v>46178</c:v>
                </c:pt>
                <c:pt idx="285">
                  <c:v>46181</c:v>
                </c:pt>
                <c:pt idx="286">
                  <c:v>46182</c:v>
                </c:pt>
                <c:pt idx="287">
                  <c:v>46183</c:v>
                </c:pt>
                <c:pt idx="288">
                  <c:v>46184</c:v>
                </c:pt>
                <c:pt idx="289">
                  <c:v>46185</c:v>
                </c:pt>
                <c:pt idx="290">
                  <c:v>46188</c:v>
                </c:pt>
                <c:pt idx="291">
                  <c:v>46189</c:v>
                </c:pt>
                <c:pt idx="292">
                  <c:v>46190</c:v>
                </c:pt>
                <c:pt idx="293">
                  <c:v>46191</c:v>
                </c:pt>
                <c:pt idx="294">
                  <c:v>46192</c:v>
                </c:pt>
                <c:pt idx="295">
                  <c:v>46195</c:v>
                </c:pt>
                <c:pt idx="296">
                  <c:v>46196</c:v>
                </c:pt>
                <c:pt idx="297">
                  <c:v>46197</c:v>
                </c:pt>
                <c:pt idx="298">
                  <c:v>46198</c:v>
                </c:pt>
                <c:pt idx="299">
                  <c:v>46199</c:v>
                </c:pt>
                <c:pt idx="300">
                  <c:v>46202</c:v>
                </c:pt>
                <c:pt idx="301">
                  <c:v>46203</c:v>
                </c:pt>
                <c:pt idx="302">
                  <c:v>46204</c:v>
                </c:pt>
                <c:pt idx="303">
                  <c:v>46205</c:v>
                </c:pt>
                <c:pt idx="304">
                  <c:v>46206</c:v>
                </c:pt>
                <c:pt idx="305">
                  <c:v>46209</c:v>
                </c:pt>
                <c:pt idx="306">
                  <c:v>46210</c:v>
                </c:pt>
                <c:pt idx="307">
                  <c:v>46211</c:v>
                </c:pt>
                <c:pt idx="308">
                  <c:v>46212</c:v>
                </c:pt>
                <c:pt idx="309">
                  <c:v>46213</c:v>
                </c:pt>
                <c:pt idx="310">
                  <c:v>46216</c:v>
                </c:pt>
                <c:pt idx="311">
                  <c:v>46217</c:v>
                </c:pt>
                <c:pt idx="312">
                  <c:v>46218</c:v>
                </c:pt>
                <c:pt idx="313">
                  <c:v>46219</c:v>
                </c:pt>
                <c:pt idx="314">
                  <c:v>46220</c:v>
                </c:pt>
                <c:pt idx="315">
                  <c:v>46223</c:v>
                </c:pt>
                <c:pt idx="316">
                  <c:v>46224</c:v>
                </c:pt>
                <c:pt idx="317">
                  <c:v>46225</c:v>
                </c:pt>
                <c:pt idx="318">
                  <c:v>46226</c:v>
                </c:pt>
                <c:pt idx="319">
                  <c:v>46227</c:v>
                </c:pt>
                <c:pt idx="320">
                  <c:v>46230</c:v>
                </c:pt>
                <c:pt idx="321">
                  <c:v>46231</c:v>
                </c:pt>
                <c:pt idx="322">
                  <c:v>46232</c:v>
                </c:pt>
                <c:pt idx="323">
                  <c:v>46233</c:v>
                </c:pt>
                <c:pt idx="324">
                  <c:v>46234</c:v>
                </c:pt>
                <c:pt idx="325">
                  <c:v>46237</c:v>
                </c:pt>
                <c:pt idx="326">
                  <c:v>46238</c:v>
                </c:pt>
                <c:pt idx="327">
                  <c:v>46239</c:v>
                </c:pt>
                <c:pt idx="328">
                  <c:v>46240</c:v>
                </c:pt>
                <c:pt idx="329">
                  <c:v>46241</c:v>
                </c:pt>
                <c:pt idx="330">
                  <c:v>46244</c:v>
                </c:pt>
                <c:pt idx="331">
                  <c:v>46245</c:v>
                </c:pt>
                <c:pt idx="332">
                  <c:v>46246</c:v>
                </c:pt>
                <c:pt idx="333">
                  <c:v>46247</c:v>
                </c:pt>
                <c:pt idx="334">
                  <c:v>46248</c:v>
                </c:pt>
                <c:pt idx="335">
                  <c:v>46251</c:v>
                </c:pt>
                <c:pt idx="336">
                  <c:v>46252</c:v>
                </c:pt>
                <c:pt idx="337">
                  <c:v>46253</c:v>
                </c:pt>
                <c:pt idx="338">
                  <c:v>46254</c:v>
                </c:pt>
                <c:pt idx="339">
                  <c:v>46255</c:v>
                </c:pt>
                <c:pt idx="340">
                  <c:v>46258</c:v>
                </c:pt>
                <c:pt idx="341">
                  <c:v>46259</c:v>
                </c:pt>
                <c:pt idx="342">
                  <c:v>46260</c:v>
                </c:pt>
                <c:pt idx="343">
                  <c:v>46261</c:v>
                </c:pt>
                <c:pt idx="344">
                  <c:v>46262</c:v>
                </c:pt>
                <c:pt idx="345">
                  <c:v>46265</c:v>
                </c:pt>
                <c:pt idx="346">
                  <c:v>46266</c:v>
                </c:pt>
                <c:pt idx="347">
                  <c:v>46267</c:v>
                </c:pt>
                <c:pt idx="348">
                  <c:v>46268</c:v>
                </c:pt>
                <c:pt idx="349">
                  <c:v>46269</c:v>
                </c:pt>
                <c:pt idx="350">
                  <c:v>46272</c:v>
                </c:pt>
                <c:pt idx="351">
                  <c:v>46273</c:v>
                </c:pt>
                <c:pt idx="352">
                  <c:v>46274</c:v>
                </c:pt>
                <c:pt idx="353">
                  <c:v>46275</c:v>
                </c:pt>
                <c:pt idx="354">
                  <c:v>46276</c:v>
                </c:pt>
                <c:pt idx="355">
                  <c:v>46279</c:v>
                </c:pt>
                <c:pt idx="356">
                  <c:v>46280</c:v>
                </c:pt>
                <c:pt idx="357">
                  <c:v>46281</c:v>
                </c:pt>
                <c:pt idx="358">
                  <c:v>46282</c:v>
                </c:pt>
                <c:pt idx="359">
                  <c:v>46283</c:v>
                </c:pt>
                <c:pt idx="360">
                  <c:v>46286</c:v>
                </c:pt>
                <c:pt idx="361">
                  <c:v>46287</c:v>
                </c:pt>
                <c:pt idx="362">
                  <c:v>46288</c:v>
                </c:pt>
                <c:pt idx="363">
                  <c:v>46289</c:v>
                </c:pt>
                <c:pt idx="364">
                  <c:v>46290</c:v>
                </c:pt>
                <c:pt idx="365">
                  <c:v>46293</c:v>
                </c:pt>
                <c:pt idx="366">
                  <c:v>46294</c:v>
                </c:pt>
                <c:pt idx="367">
                  <c:v>46295</c:v>
                </c:pt>
                <c:pt idx="368">
                  <c:v>46296</c:v>
                </c:pt>
                <c:pt idx="369">
                  <c:v>46297</c:v>
                </c:pt>
                <c:pt idx="370">
                  <c:v>46300</c:v>
                </c:pt>
                <c:pt idx="371">
                  <c:v>46301</c:v>
                </c:pt>
                <c:pt idx="372">
                  <c:v>46302</c:v>
                </c:pt>
                <c:pt idx="373">
                  <c:v>46303</c:v>
                </c:pt>
                <c:pt idx="374">
                  <c:v>46304</c:v>
                </c:pt>
                <c:pt idx="375">
                  <c:v>46307</c:v>
                </c:pt>
                <c:pt idx="376">
                  <c:v>46308</c:v>
                </c:pt>
              </c:numCache>
            </c:numRef>
          </c:cat>
          <c:val>
            <c:numRef>
              <c:f>PE!$B$7:$B$500</c:f>
              <c:numCache>
                <c:formatCode>General</c:formatCode>
                <c:ptCount val="494"/>
                <c:pt idx="0">
                  <c:v>7.0540000000000003</c:v>
                </c:pt>
                <c:pt idx="1">
                  <c:v>7.0540000000000003</c:v>
                </c:pt>
                <c:pt idx="2">
                  <c:v>7.0540000000000003</c:v>
                </c:pt>
                <c:pt idx="3">
                  <c:v>7.0540000000000003</c:v>
                </c:pt>
                <c:pt idx="4">
                  <c:v>7.0540000000000003</c:v>
                </c:pt>
                <c:pt idx="5">
                  <c:v>7.0540000000000003</c:v>
                </c:pt>
                <c:pt idx="6">
                  <c:v>7.0540000000000003</c:v>
                </c:pt>
                <c:pt idx="7">
                  <c:v>7.0540000000000003</c:v>
                </c:pt>
                <c:pt idx="8">
                  <c:v>7.0540000000000003</c:v>
                </c:pt>
                <c:pt idx="9">
                  <c:v>7.0540000000000003</c:v>
                </c:pt>
                <c:pt idx="10">
                  <c:v>7.0540000000000003</c:v>
                </c:pt>
                <c:pt idx="11">
                  <c:v>7.0540000000000003</c:v>
                </c:pt>
                <c:pt idx="12">
                  <c:v>7.0540000000000003</c:v>
                </c:pt>
                <c:pt idx="13">
                  <c:v>7.0540000000000003</c:v>
                </c:pt>
                <c:pt idx="14">
                  <c:v>7.0540000000000003</c:v>
                </c:pt>
                <c:pt idx="15">
                  <c:v>7.0540000000000003</c:v>
                </c:pt>
                <c:pt idx="16">
                  <c:v>7.0540000000000003</c:v>
                </c:pt>
                <c:pt idx="17">
                  <c:v>7.0540000000000003</c:v>
                </c:pt>
                <c:pt idx="18">
                  <c:v>7.0540000000000003</c:v>
                </c:pt>
                <c:pt idx="19">
                  <c:v>7.0540000000000003</c:v>
                </c:pt>
                <c:pt idx="20">
                  <c:v>7.0540000000000003</c:v>
                </c:pt>
                <c:pt idx="21">
                  <c:v>7.0540000000000003</c:v>
                </c:pt>
                <c:pt idx="22">
                  <c:v>7.0540000000000003</c:v>
                </c:pt>
                <c:pt idx="23">
                  <c:v>7.0540000000000003</c:v>
                </c:pt>
                <c:pt idx="24">
                  <c:v>7.0540000000000003</c:v>
                </c:pt>
                <c:pt idx="25">
                  <c:v>7.0540000000000003</c:v>
                </c:pt>
                <c:pt idx="26">
                  <c:v>7.0540000000000003</c:v>
                </c:pt>
                <c:pt idx="27">
                  <c:v>7.0540000000000003</c:v>
                </c:pt>
                <c:pt idx="28">
                  <c:v>7.0540000000000003</c:v>
                </c:pt>
                <c:pt idx="29">
                  <c:v>7.0540000000000003</c:v>
                </c:pt>
                <c:pt idx="30">
                  <c:v>7.0540000000000003</c:v>
                </c:pt>
                <c:pt idx="31">
                  <c:v>7.0540000000000003</c:v>
                </c:pt>
                <c:pt idx="32">
                  <c:v>7.0540000000000003</c:v>
                </c:pt>
                <c:pt idx="33">
                  <c:v>7.0540000000000003</c:v>
                </c:pt>
                <c:pt idx="34">
                  <c:v>7.0540000000000003</c:v>
                </c:pt>
                <c:pt idx="35">
                  <c:v>7.0540000000000003</c:v>
                </c:pt>
                <c:pt idx="36">
                  <c:v>7.0540000000000003</c:v>
                </c:pt>
                <c:pt idx="37">
                  <c:v>7.0540000000000003</c:v>
                </c:pt>
                <c:pt idx="38">
                  <c:v>7.0540000000000003</c:v>
                </c:pt>
                <c:pt idx="39">
                  <c:v>7.0540000000000003</c:v>
                </c:pt>
                <c:pt idx="40">
                  <c:v>7.0540000000000003</c:v>
                </c:pt>
                <c:pt idx="41">
                  <c:v>7.0540000000000003</c:v>
                </c:pt>
                <c:pt idx="42">
                  <c:v>7.0540000000000003</c:v>
                </c:pt>
                <c:pt idx="43">
                  <c:v>7.0540000000000003</c:v>
                </c:pt>
                <c:pt idx="44">
                  <c:v>7.0540000000000003</c:v>
                </c:pt>
                <c:pt idx="45">
                  <c:v>7.0540000000000003</c:v>
                </c:pt>
                <c:pt idx="46">
                  <c:v>7.0540000000000003</c:v>
                </c:pt>
                <c:pt idx="47">
                  <c:v>7.0540000000000003</c:v>
                </c:pt>
                <c:pt idx="48">
                  <c:v>7.0540000000000003</c:v>
                </c:pt>
                <c:pt idx="49">
                  <c:v>7.0540000000000003</c:v>
                </c:pt>
                <c:pt idx="50">
                  <c:v>7.0540000000000003</c:v>
                </c:pt>
                <c:pt idx="51">
                  <c:v>7.0540000000000003</c:v>
                </c:pt>
                <c:pt idx="52">
                  <c:v>7.0540000000000003</c:v>
                </c:pt>
                <c:pt idx="53">
                  <c:v>7.0540000000000003</c:v>
                </c:pt>
                <c:pt idx="54">
                  <c:v>7.0540000000000003</c:v>
                </c:pt>
                <c:pt idx="55">
                  <c:v>7.0540000000000003</c:v>
                </c:pt>
                <c:pt idx="56">
                  <c:v>7.0540000000000003</c:v>
                </c:pt>
                <c:pt idx="57">
                  <c:v>7.0540000000000003</c:v>
                </c:pt>
                <c:pt idx="58">
                  <c:v>7.0540000000000003</c:v>
                </c:pt>
                <c:pt idx="59">
                  <c:v>7.0540000000000003</c:v>
                </c:pt>
                <c:pt idx="60">
                  <c:v>7.0540000000000003</c:v>
                </c:pt>
                <c:pt idx="61">
                  <c:v>7.0540000000000003</c:v>
                </c:pt>
                <c:pt idx="62">
                  <c:v>7.0540000000000003</c:v>
                </c:pt>
                <c:pt idx="63">
                  <c:v>7.0540000000000003</c:v>
                </c:pt>
                <c:pt idx="64">
                  <c:v>7.0540000000000003</c:v>
                </c:pt>
                <c:pt idx="65">
                  <c:v>7.0540000000000003</c:v>
                </c:pt>
                <c:pt idx="66">
                  <c:v>7.0540000000000003</c:v>
                </c:pt>
                <c:pt idx="67">
                  <c:v>7.0540000000000003</c:v>
                </c:pt>
                <c:pt idx="68">
                  <c:v>7.0540000000000003</c:v>
                </c:pt>
                <c:pt idx="69">
                  <c:v>7.0540000000000003</c:v>
                </c:pt>
                <c:pt idx="70">
                  <c:v>7.0540000000000003</c:v>
                </c:pt>
                <c:pt idx="71">
                  <c:v>7.0540000000000003</c:v>
                </c:pt>
                <c:pt idx="72">
                  <c:v>7.0540000000000003</c:v>
                </c:pt>
                <c:pt idx="73">
                  <c:v>7.0540000000000003</c:v>
                </c:pt>
                <c:pt idx="74">
                  <c:v>7.0540000000000003</c:v>
                </c:pt>
                <c:pt idx="75">
                  <c:v>7.0540000000000003</c:v>
                </c:pt>
                <c:pt idx="76">
                  <c:v>7.0540000000000003</c:v>
                </c:pt>
                <c:pt idx="77">
                  <c:v>7.0540000000000003</c:v>
                </c:pt>
                <c:pt idx="78">
                  <c:v>7.0540000000000003</c:v>
                </c:pt>
                <c:pt idx="79">
                  <c:v>7.0540000000000003</c:v>
                </c:pt>
                <c:pt idx="80">
                  <c:v>7.0540000000000003</c:v>
                </c:pt>
                <c:pt idx="81">
                  <c:v>7.0540000000000003</c:v>
                </c:pt>
                <c:pt idx="82">
                  <c:v>7.0540000000000003</c:v>
                </c:pt>
                <c:pt idx="83">
                  <c:v>7.0540000000000003</c:v>
                </c:pt>
                <c:pt idx="84">
                  <c:v>7.0540000000000003</c:v>
                </c:pt>
                <c:pt idx="85">
                  <c:v>7.0540000000000003</c:v>
                </c:pt>
                <c:pt idx="86">
                  <c:v>7.0540000000000003</c:v>
                </c:pt>
                <c:pt idx="87">
                  <c:v>7.0540000000000003</c:v>
                </c:pt>
                <c:pt idx="88">
                  <c:v>7.0540000000000003</c:v>
                </c:pt>
                <c:pt idx="89">
                  <c:v>7.0540000000000003</c:v>
                </c:pt>
                <c:pt idx="90">
                  <c:v>7.0540000000000003</c:v>
                </c:pt>
                <c:pt idx="91">
                  <c:v>7.0540000000000003</c:v>
                </c:pt>
                <c:pt idx="92">
                  <c:v>7.0540000000000003</c:v>
                </c:pt>
                <c:pt idx="93">
                  <c:v>7.0540000000000003</c:v>
                </c:pt>
                <c:pt idx="94">
                  <c:v>7.0540000000000003</c:v>
                </c:pt>
                <c:pt idx="95">
                  <c:v>7.0540000000000003</c:v>
                </c:pt>
                <c:pt idx="96">
                  <c:v>7.0540000000000003</c:v>
                </c:pt>
                <c:pt idx="97">
                  <c:v>7.0540000000000003</c:v>
                </c:pt>
                <c:pt idx="98">
                  <c:v>7.0540000000000003</c:v>
                </c:pt>
                <c:pt idx="99">
                  <c:v>7.0540000000000003</c:v>
                </c:pt>
                <c:pt idx="100">
                  <c:v>7.0540000000000003</c:v>
                </c:pt>
                <c:pt idx="101">
                  <c:v>7.0540000000000003</c:v>
                </c:pt>
                <c:pt idx="102">
                  <c:v>7.0540000000000003</c:v>
                </c:pt>
                <c:pt idx="103">
                  <c:v>7.0540000000000003</c:v>
                </c:pt>
                <c:pt idx="104">
                  <c:v>7.0540000000000003</c:v>
                </c:pt>
                <c:pt idx="105">
                  <c:v>7.0540000000000003</c:v>
                </c:pt>
                <c:pt idx="106">
                  <c:v>7.0540000000000003</c:v>
                </c:pt>
                <c:pt idx="107">
                  <c:v>7.0540000000000003</c:v>
                </c:pt>
                <c:pt idx="108">
                  <c:v>7.0540000000000003</c:v>
                </c:pt>
                <c:pt idx="109">
                  <c:v>7.0540000000000003</c:v>
                </c:pt>
                <c:pt idx="110">
                  <c:v>7.0540000000000003</c:v>
                </c:pt>
                <c:pt idx="111">
                  <c:v>7.0540000000000003</c:v>
                </c:pt>
                <c:pt idx="112">
                  <c:v>7.0540000000000003</c:v>
                </c:pt>
                <c:pt idx="113">
                  <c:v>7.0540000000000003</c:v>
                </c:pt>
                <c:pt idx="114">
                  <c:v>7.0540000000000003</c:v>
                </c:pt>
                <c:pt idx="115">
                  <c:v>7.0540000000000003</c:v>
                </c:pt>
                <c:pt idx="116">
                  <c:v>7.0540000000000003</c:v>
                </c:pt>
                <c:pt idx="117">
                  <c:v>7.0540000000000003</c:v>
                </c:pt>
                <c:pt idx="118">
                  <c:v>7.0540000000000003</c:v>
                </c:pt>
                <c:pt idx="119">
                  <c:v>7.0540000000000003</c:v>
                </c:pt>
                <c:pt idx="120">
                  <c:v>7.0540000000000003</c:v>
                </c:pt>
                <c:pt idx="121">
                  <c:v>7.0540000000000003</c:v>
                </c:pt>
                <c:pt idx="122">
                  <c:v>7.0540000000000003</c:v>
                </c:pt>
                <c:pt idx="123">
                  <c:v>7.0540000000000003</c:v>
                </c:pt>
                <c:pt idx="124">
                  <c:v>7.0540000000000003</c:v>
                </c:pt>
                <c:pt idx="125">
                  <c:v>7.0540000000000003</c:v>
                </c:pt>
                <c:pt idx="126">
                  <c:v>7.0540000000000003</c:v>
                </c:pt>
                <c:pt idx="127">
                  <c:v>7.0540000000000003</c:v>
                </c:pt>
                <c:pt idx="128">
                  <c:v>7.0540000000000003</c:v>
                </c:pt>
                <c:pt idx="129">
                  <c:v>7.0540000000000003</c:v>
                </c:pt>
                <c:pt idx="130">
                  <c:v>7.0540000000000003</c:v>
                </c:pt>
                <c:pt idx="131">
                  <c:v>7.0540000000000003</c:v>
                </c:pt>
                <c:pt idx="132">
                  <c:v>7.0540000000000003</c:v>
                </c:pt>
                <c:pt idx="133">
                  <c:v>7.0540000000000003</c:v>
                </c:pt>
                <c:pt idx="134">
                  <c:v>7.0540000000000003</c:v>
                </c:pt>
                <c:pt idx="135">
                  <c:v>7.0540000000000003</c:v>
                </c:pt>
                <c:pt idx="136">
                  <c:v>7.0540000000000003</c:v>
                </c:pt>
                <c:pt idx="137">
                  <c:v>7.0540000000000003</c:v>
                </c:pt>
                <c:pt idx="138">
                  <c:v>7.0540000000000003</c:v>
                </c:pt>
                <c:pt idx="139">
                  <c:v>7.0540000000000003</c:v>
                </c:pt>
                <c:pt idx="140">
                  <c:v>7.0540000000000003</c:v>
                </c:pt>
                <c:pt idx="141">
                  <c:v>7.0540000000000003</c:v>
                </c:pt>
                <c:pt idx="142">
                  <c:v>7.0540000000000003</c:v>
                </c:pt>
                <c:pt idx="143">
                  <c:v>7.0540000000000003</c:v>
                </c:pt>
                <c:pt idx="144">
                  <c:v>7.0540000000000003</c:v>
                </c:pt>
                <c:pt idx="145">
                  <c:v>7.0540000000000003</c:v>
                </c:pt>
                <c:pt idx="146">
                  <c:v>7.0540000000000003</c:v>
                </c:pt>
                <c:pt idx="147">
                  <c:v>7.0540000000000003</c:v>
                </c:pt>
                <c:pt idx="148">
                  <c:v>7.0540000000000003</c:v>
                </c:pt>
                <c:pt idx="149">
                  <c:v>7.0540000000000003</c:v>
                </c:pt>
                <c:pt idx="150">
                  <c:v>7.0540000000000003</c:v>
                </c:pt>
                <c:pt idx="151">
                  <c:v>7.0540000000000003</c:v>
                </c:pt>
                <c:pt idx="152">
                  <c:v>11.166</c:v>
                </c:pt>
                <c:pt idx="153">
                  <c:v>10.855</c:v>
                </c:pt>
                <c:pt idx="154">
                  <c:v>10.622</c:v>
                </c:pt>
                <c:pt idx="155">
                  <c:v>10.622</c:v>
                </c:pt>
                <c:pt idx="156">
                  <c:v>10.388999999999999</c:v>
                </c:pt>
                <c:pt idx="157">
                  <c:v>10.388999999999999</c:v>
                </c:pt>
                <c:pt idx="158">
                  <c:v>10.180999999999999</c:v>
                </c:pt>
                <c:pt idx="159">
                  <c:v>10.195</c:v>
                </c:pt>
                <c:pt idx="160">
                  <c:v>10.388999999999999</c:v>
                </c:pt>
                <c:pt idx="161">
                  <c:v>10.68</c:v>
                </c:pt>
                <c:pt idx="162">
                  <c:v>10.811</c:v>
                </c:pt>
                <c:pt idx="163">
                  <c:v>11.497</c:v>
                </c:pt>
                <c:pt idx="164">
                  <c:v>11.566000000000001</c:v>
                </c:pt>
                <c:pt idx="165">
                  <c:v>11.457000000000001</c:v>
                </c:pt>
                <c:pt idx="166">
                  <c:v>11.414999999999999</c:v>
                </c:pt>
                <c:pt idx="167">
                  <c:v>11.428000000000001</c:v>
                </c:pt>
                <c:pt idx="168">
                  <c:v>11.428000000000001</c:v>
                </c:pt>
                <c:pt idx="169">
                  <c:v>11.58</c:v>
                </c:pt>
                <c:pt idx="170">
                  <c:v>11.566000000000001</c:v>
                </c:pt>
                <c:pt idx="171">
                  <c:v>11.331</c:v>
                </c:pt>
                <c:pt idx="172">
                  <c:v>11.331</c:v>
                </c:pt>
                <c:pt idx="173">
                  <c:v>11.331</c:v>
                </c:pt>
                <c:pt idx="174">
                  <c:v>11.538</c:v>
                </c:pt>
                <c:pt idx="175">
                  <c:v>11.724</c:v>
                </c:pt>
                <c:pt idx="176">
                  <c:v>11.662000000000001</c:v>
                </c:pt>
                <c:pt idx="177">
                  <c:v>11.483000000000001</c:v>
                </c:pt>
                <c:pt idx="178">
                  <c:v>11.744999999999999</c:v>
                </c:pt>
                <c:pt idx="179">
                  <c:v>11.798999999999999</c:v>
                </c:pt>
                <c:pt idx="180">
                  <c:v>9.9849999999999994</c:v>
                </c:pt>
                <c:pt idx="181">
                  <c:v>9.7609999999999992</c:v>
                </c:pt>
                <c:pt idx="182">
                  <c:v>9.3049999999999997</c:v>
                </c:pt>
                <c:pt idx="183">
                  <c:v>9.407</c:v>
                </c:pt>
                <c:pt idx="184">
                  <c:v>9.3049999999999997</c:v>
                </c:pt>
                <c:pt idx="185">
                  <c:v>9.2929999999999993</c:v>
                </c:pt>
                <c:pt idx="186">
                  <c:v>9.2460000000000004</c:v>
                </c:pt>
                <c:pt idx="187">
                  <c:v>9.7309999999999999</c:v>
                </c:pt>
                <c:pt idx="188">
                  <c:v>9.7070000000000007</c:v>
                </c:pt>
                <c:pt idx="189">
                  <c:v>9.7370000000000001</c:v>
                </c:pt>
                <c:pt idx="190">
                  <c:v>9.8209999999999997</c:v>
                </c:pt>
                <c:pt idx="191">
                  <c:v>10.077999999999999</c:v>
                </c:pt>
                <c:pt idx="192">
                  <c:v>10.138</c:v>
                </c:pt>
                <c:pt idx="193">
                  <c:v>9.9589999999999996</c:v>
                </c:pt>
                <c:pt idx="194">
                  <c:v>9.9849999999999994</c:v>
                </c:pt>
                <c:pt idx="195">
                  <c:v>9.7029999999999994</c:v>
                </c:pt>
                <c:pt idx="196">
                  <c:v>9.3689999999999998</c:v>
                </c:pt>
                <c:pt idx="197">
                  <c:v>9.3460000000000001</c:v>
                </c:pt>
                <c:pt idx="198">
                  <c:v>9.016</c:v>
                </c:pt>
                <c:pt idx="199">
                  <c:v>9.0030000000000001</c:v>
                </c:pt>
                <c:pt idx="200">
                  <c:v>8.9610000000000003</c:v>
                </c:pt>
                <c:pt idx="201">
                  <c:v>9.3350000000000009</c:v>
                </c:pt>
                <c:pt idx="202">
                  <c:v>9.1240000000000006</c:v>
                </c:pt>
                <c:pt idx="203">
                  <c:v>8.3770000000000007</c:v>
                </c:pt>
                <c:pt idx="204">
                  <c:v>8.0690000000000008</c:v>
                </c:pt>
                <c:pt idx="205">
                  <c:v>8.0690000000000008</c:v>
                </c:pt>
                <c:pt idx="206">
                  <c:v>8.0690000000000008</c:v>
                </c:pt>
                <c:pt idx="207">
                  <c:v>7.7560000000000002</c:v>
                </c:pt>
                <c:pt idx="208">
                  <c:v>8.8780000000000001</c:v>
                </c:pt>
                <c:pt idx="209">
                  <c:v>9.2919999999999998</c:v>
                </c:pt>
                <c:pt idx="210">
                  <c:v>8.6869999999999994</c:v>
                </c:pt>
                <c:pt idx="211">
                  <c:v>8.8309999999999995</c:v>
                </c:pt>
                <c:pt idx="212">
                  <c:v>8.8309999999999995</c:v>
                </c:pt>
                <c:pt idx="213">
                  <c:v>8.6229999999999993</c:v>
                </c:pt>
                <c:pt idx="214">
                  <c:v>3.3820000000000001</c:v>
                </c:pt>
                <c:pt idx="215">
                  <c:v>3.2869999999999999</c:v>
                </c:pt>
                <c:pt idx="216">
                  <c:v>8.1</c:v>
                </c:pt>
                <c:pt idx="217">
                  <c:v>8.0069999999999997</c:v>
                </c:pt>
                <c:pt idx="218">
                  <c:v>7.8179999999999996</c:v>
                </c:pt>
                <c:pt idx="219">
                  <c:v>7.6989999999999998</c:v>
                </c:pt>
                <c:pt idx="220">
                  <c:v>7.8150000000000004</c:v>
                </c:pt>
                <c:pt idx="221">
                  <c:v>8.0839999999999996</c:v>
                </c:pt>
                <c:pt idx="222">
                  <c:v>5.8769999999999998</c:v>
                </c:pt>
                <c:pt idx="223">
                  <c:v>5.6269999999999998</c:v>
                </c:pt>
                <c:pt idx="224">
                  <c:v>5.4260000000000002</c:v>
                </c:pt>
                <c:pt idx="225">
                  <c:v>5.3949999999999996</c:v>
                </c:pt>
                <c:pt idx="226">
                  <c:v>5.4580000000000002</c:v>
                </c:pt>
                <c:pt idx="227">
                  <c:v>5.5119999999999996</c:v>
                </c:pt>
                <c:pt idx="228">
                  <c:v>5.726</c:v>
                </c:pt>
                <c:pt idx="229">
                  <c:v>5.6459999999999999</c:v>
                </c:pt>
                <c:pt idx="230">
                  <c:v>5.95</c:v>
                </c:pt>
                <c:pt idx="231">
                  <c:v>5.95</c:v>
                </c:pt>
                <c:pt idx="232">
                  <c:v>5.899</c:v>
                </c:pt>
                <c:pt idx="233">
                  <c:v>5.7779999999999996</c:v>
                </c:pt>
                <c:pt idx="234">
                  <c:v>5.6340000000000003</c:v>
                </c:pt>
                <c:pt idx="235">
                  <c:v>5.7110000000000003</c:v>
                </c:pt>
                <c:pt idx="236">
                  <c:v>6.1719999999999997</c:v>
                </c:pt>
                <c:pt idx="237">
                  <c:v>6.6580000000000004</c:v>
                </c:pt>
                <c:pt idx="238">
                  <c:v>6.6580000000000004</c:v>
                </c:pt>
                <c:pt idx="239">
                  <c:v>6.6580000000000004</c:v>
                </c:pt>
                <c:pt idx="240">
                  <c:v>6.6239999999999997</c:v>
                </c:pt>
                <c:pt idx="241">
                  <c:v>6.4939999999999998</c:v>
                </c:pt>
                <c:pt idx="242">
                  <c:v>6.7590000000000003</c:v>
                </c:pt>
                <c:pt idx="243">
                  <c:v>6.8319999999999999</c:v>
                </c:pt>
                <c:pt idx="244">
                  <c:v>6.8620000000000001</c:v>
                </c:pt>
                <c:pt idx="245">
                  <c:v>6.92</c:v>
                </c:pt>
                <c:pt idx="246">
                  <c:v>6.9539999999999997</c:v>
                </c:pt>
                <c:pt idx="247">
                  <c:v>6.9589999999999996</c:v>
                </c:pt>
                <c:pt idx="248">
                  <c:v>6.915</c:v>
                </c:pt>
                <c:pt idx="249">
                  <c:v>6.7939999999999996</c:v>
                </c:pt>
                <c:pt idx="250">
                  <c:v>6.8490000000000002</c:v>
                </c:pt>
                <c:pt idx="251">
                  <c:v>7.3920000000000003</c:v>
                </c:pt>
                <c:pt idx="252">
                  <c:v>7.1660000000000004</c:v>
                </c:pt>
                <c:pt idx="253">
                  <c:v>6.7510000000000003</c:v>
                </c:pt>
                <c:pt idx="254">
                  <c:v>6.8029999999999999</c:v>
                </c:pt>
                <c:pt idx="255">
                  <c:v>4.484</c:v>
                </c:pt>
                <c:pt idx="256">
                  <c:v>4.4809999999999999</c:v>
                </c:pt>
                <c:pt idx="257">
                  <c:v>4.7910000000000004</c:v>
                </c:pt>
                <c:pt idx="258">
                  <c:v>4.6710000000000003</c:v>
                </c:pt>
                <c:pt idx="259">
                  <c:v>4.6710000000000003</c:v>
                </c:pt>
                <c:pt idx="260">
                  <c:v>4.5620000000000003</c:v>
                </c:pt>
                <c:pt idx="261">
                  <c:v>4.5869999999999997</c:v>
                </c:pt>
                <c:pt idx="262">
                  <c:v>4.8659999999999997</c:v>
                </c:pt>
                <c:pt idx="263">
                  <c:v>4.835</c:v>
                </c:pt>
                <c:pt idx="264">
                  <c:v>4.7169999999999996</c:v>
                </c:pt>
                <c:pt idx="265">
                  <c:v>4.9039999999999999</c:v>
                </c:pt>
                <c:pt idx="266">
                  <c:v>4.7549999999999999</c:v>
                </c:pt>
                <c:pt idx="267">
                  <c:v>7.6420000000000003</c:v>
                </c:pt>
                <c:pt idx="268">
                  <c:v>7.6289999999999996</c:v>
                </c:pt>
                <c:pt idx="269">
                  <c:v>7.4569999999999999</c:v>
                </c:pt>
                <c:pt idx="270">
                  <c:v>8.3870000000000005</c:v>
                </c:pt>
                <c:pt idx="271">
                  <c:v>7.96</c:v>
                </c:pt>
                <c:pt idx="272">
                  <c:v>8.32</c:v>
                </c:pt>
                <c:pt idx="273">
                  <c:v>8.6609999999999996</c:v>
                </c:pt>
                <c:pt idx="274">
                  <c:v>8.6259999999999994</c:v>
                </c:pt>
                <c:pt idx="275">
                  <c:v>8.6259999999999994</c:v>
                </c:pt>
                <c:pt idx="276">
                  <c:v>9.0809999999999995</c:v>
                </c:pt>
                <c:pt idx="277">
                  <c:v>9.548</c:v>
                </c:pt>
                <c:pt idx="278">
                  <c:v>9.6690000000000005</c:v>
                </c:pt>
                <c:pt idx="279">
                  <c:v>10.016</c:v>
                </c:pt>
                <c:pt idx="280">
                  <c:v>9.4160000000000004</c:v>
                </c:pt>
                <c:pt idx="281">
                  <c:v>9.3480000000000008</c:v>
                </c:pt>
                <c:pt idx="282">
                  <c:v>9.0579999999999998</c:v>
                </c:pt>
                <c:pt idx="283">
                  <c:v>9.0459999999999994</c:v>
                </c:pt>
                <c:pt idx="284">
                  <c:v>8.8800000000000008</c:v>
                </c:pt>
                <c:pt idx="285">
                  <c:v>9.0459999999999994</c:v>
                </c:pt>
                <c:pt idx="286">
                  <c:v>9.2789999999999999</c:v>
                </c:pt>
                <c:pt idx="287">
                  <c:v>9.2040000000000006</c:v>
                </c:pt>
                <c:pt idx="288">
                  <c:v>10.17</c:v>
                </c:pt>
                <c:pt idx="289">
                  <c:v>10.096</c:v>
                </c:pt>
                <c:pt idx="290">
                  <c:v>10.096</c:v>
                </c:pt>
                <c:pt idx="291">
                  <c:v>10.034000000000001</c:v>
                </c:pt>
                <c:pt idx="292">
                  <c:v>10.287000000000001</c:v>
                </c:pt>
                <c:pt idx="293">
                  <c:v>10.452999999999999</c:v>
                </c:pt>
                <c:pt idx="294">
                  <c:v>11.499000000000001</c:v>
                </c:pt>
                <c:pt idx="295">
                  <c:v>11.367000000000001</c:v>
                </c:pt>
                <c:pt idx="296">
                  <c:v>9.7520000000000007</c:v>
                </c:pt>
                <c:pt idx="297">
                  <c:v>10.175000000000001</c:v>
                </c:pt>
                <c:pt idx="298">
                  <c:v>10.148999999999999</c:v>
                </c:pt>
                <c:pt idx="299">
                  <c:v>10.295</c:v>
                </c:pt>
                <c:pt idx="300">
                  <c:v>10.522</c:v>
                </c:pt>
                <c:pt idx="301">
                  <c:v>10.396000000000001</c:v>
                </c:pt>
                <c:pt idx="302">
                  <c:v>10.255000000000001</c:v>
                </c:pt>
                <c:pt idx="303">
                  <c:v>10.555999999999999</c:v>
                </c:pt>
                <c:pt idx="304">
                  <c:v>10.635999999999999</c:v>
                </c:pt>
                <c:pt idx="305">
                  <c:v>11.089</c:v>
                </c:pt>
                <c:pt idx="306">
                  <c:v>10.722</c:v>
                </c:pt>
                <c:pt idx="307">
                  <c:v>10.502000000000001</c:v>
                </c:pt>
                <c:pt idx="308">
                  <c:v>10.502000000000001</c:v>
                </c:pt>
                <c:pt idx="309">
                  <c:v>11.109</c:v>
                </c:pt>
                <c:pt idx="310">
                  <c:v>10.769</c:v>
                </c:pt>
                <c:pt idx="311">
                  <c:v>10.542</c:v>
                </c:pt>
                <c:pt idx="312">
                  <c:v>10.683999999999999</c:v>
                </c:pt>
                <c:pt idx="313">
                  <c:v>10.241</c:v>
                </c:pt>
                <c:pt idx="314">
                  <c:v>10.234</c:v>
                </c:pt>
                <c:pt idx="315">
                  <c:v>10.68</c:v>
                </c:pt>
                <c:pt idx="316">
                  <c:v>10.364000000000001</c:v>
                </c:pt>
                <c:pt idx="317">
                  <c:v>10.768000000000001</c:v>
                </c:pt>
                <c:pt idx="318">
                  <c:v>10.337999999999999</c:v>
                </c:pt>
                <c:pt idx="319">
                  <c:v>10.266999999999999</c:v>
                </c:pt>
                <c:pt idx="320">
                  <c:v>10.205</c:v>
                </c:pt>
                <c:pt idx="321">
                  <c:v>10.071</c:v>
                </c:pt>
                <c:pt idx="322">
                  <c:v>9.9770000000000003</c:v>
                </c:pt>
                <c:pt idx="323">
                  <c:v>11.551</c:v>
                </c:pt>
                <c:pt idx="324">
                  <c:v>11.371</c:v>
                </c:pt>
                <c:pt idx="325">
                  <c:v>11.497999999999999</c:v>
                </c:pt>
                <c:pt idx="326">
                  <c:v>11.17</c:v>
                </c:pt>
                <c:pt idx="327">
                  <c:v>11.022</c:v>
                </c:pt>
                <c:pt idx="328">
                  <c:v>10.64</c:v>
                </c:pt>
                <c:pt idx="329">
                  <c:v>10.554</c:v>
                </c:pt>
                <c:pt idx="330">
                  <c:v>11.404</c:v>
                </c:pt>
                <c:pt idx="331">
                  <c:v>10.901</c:v>
                </c:pt>
                <c:pt idx="332">
                  <c:v>10.877000000000001</c:v>
                </c:pt>
                <c:pt idx="333">
                  <c:v>10.994</c:v>
                </c:pt>
                <c:pt idx="334">
                  <c:v>9.8889999999999993</c:v>
                </c:pt>
                <c:pt idx="335">
                  <c:v>9.8889999999999993</c:v>
                </c:pt>
                <c:pt idx="336">
                  <c:v>10.304</c:v>
                </c:pt>
                <c:pt idx="337">
                  <c:v>10.282999999999999</c:v>
                </c:pt>
                <c:pt idx="338">
                  <c:v>10.228</c:v>
                </c:pt>
                <c:pt idx="339">
                  <c:v>10.393000000000001</c:v>
                </c:pt>
                <c:pt idx="340">
                  <c:v>10.911</c:v>
                </c:pt>
                <c:pt idx="341">
                  <c:v>11.106999999999999</c:v>
                </c:pt>
                <c:pt idx="342">
                  <c:v>11.06</c:v>
                </c:pt>
                <c:pt idx="343">
                  <c:v>9.7080000000000002</c:v>
                </c:pt>
                <c:pt idx="344">
                  <c:v>9.609</c:v>
                </c:pt>
                <c:pt idx="345">
                  <c:v>9.8979999999999997</c:v>
                </c:pt>
                <c:pt idx="346">
                  <c:v>9.9619999999999997</c:v>
                </c:pt>
                <c:pt idx="347">
                  <c:v>10.117000000000001</c:v>
                </c:pt>
                <c:pt idx="348">
                  <c:v>9.9830000000000005</c:v>
                </c:pt>
                <c:pt idx="349">
                  <c:v>9.8840000000000003</c:v>
                </c:pt>
                <c:pt idx="350">
                  <c:v>9.7970000000000006</c:v>
                </c:pt>
                <c:pt idx="351">
                  <c:v>9.91</c:v>
                </c:pt>
                <c:pt idx="352">
                  <c:v>10.009</c:v>
                </c:pt>
                <c:pt idx="353">
                  <c:v>10.093999999999999</c:v>
                </c:pt>
                <c:pt idx="354">
                  <c:v>9.8889999999999993</c:v>
                </c:pt>
                <c:pt idx="355">
                  <c:v>9.6630000000000003</c:v>
                </c:pt>
                <c:pt idx="356">
                  <c:v>9.5</c:v>
                </c:pt>
                <c:pt idx="357">
                  <c:v>9.5500000000000007</c:v>
                </c:pt>
                <c:pt idx="358">
                  <c:v>9.6059999999999999</c:v>
                </c:pt>
                <c:pt idx="359">
                  <c:v>9.4440000000000008</c:v>
                </c:pt>
                <c:pt idx="360">
                  <c:v>9.3670000000000009</c:v>
                </c:pt>
                <c:pt idx="361">
                  <c:v>9.3309999999999995</c:v>
                </c:pt>
                <c:pt idx="362">
                  <c:v>9.0570000000000004</c:v>
                </c:pt>
                <c:pt idx="363">
                  <c:v>8.9870000000000001</c:v>
                </c:pt>
                <c:pt idx="364">
                  <c:v>8.84</c:v>
                </c:pt>
                <c:pt idx="365">
                  <c:v>9.0519999999999996</c:v>
                </c:pt>
                <c:pt idx="366">
                  <c:v>9.0440000000000005</c:v>
                </c:pt>
                <c:pt idx="367">
                  <c:v>9.1199999999999992</c:v>
                </c:pt>
                <c:pt idx="368">
                  <c:v>8.7129999999999992</c:v>
                </c:pt>
                <c:pt idx="369">
                  <c:v>8.6690000000000005</c:v>
                </c:pt>
                <c:pt idx="370">
                  <c:v>9.1140000000000008</c:v>
                </c:pt>
                <c:pt idx="371">
                  <c:v>9.1590000000000007</c:v>
                </c:pt>
                <c:pt idx="372">
                  <c:v>8.8689999999999998</c:v>
                </c:pt>
                <c:pt idx="373">
                  <c:v>8.8390000000000004</c:v>
                </c:pt>
                <c:pt idx="374">
                  <c:v>8.8249999999999993</c:v>
                </c:pt>
                <c:pt idx="375">
                  <c:v>8.6020000000000003</c:v>
                </c:pt>
                <c:pt idx="376">
                  <c:v>8.7249999999999996</c:v>
                </c:pt>
              </c:numCache>
            </c:numRef>
          </c:val>
          <c:smooth val="0"/>
          <c:extLst>
            <c:ext xmlns:c16="http://schemas.microsoft.com/office/drawing/2014/chart" uri="{C3380CC4-5D6E-409C-BE32-E72D297353CC}">
              <c16:uniqueId val="{00000000-C2B3-4CB3-ADBF-7088300BE191}"/>
            </c:ext>
          </c:extLst>
        </c:ser>
        <c:ser>
          <c:idx val="1"/>
          <c:order val="1"/>
          <c:tx>
            <c:strRef>
              <c:f>PE!$C$6</c:f>
              <c:strCache>
                <c:ptCount val="1"/>
                <c:pt idx="0">
                  <c:v>BMA AR EQUITY</c:v>
                </c:pt>
              </c:strCache>
            </c:strRef>
          </c:tx>
          <c:spPr>
            <a:ln w="28575" cap="rnd">
              <a:solidFill>
                <a:schemeClr val="accent2"/>
              </a:solidFill>
              <a:round/>
            </a:ln>
            <a:effectLst/>
          </c:spPr>
          <c:marker>
            <c:symbol val="none"/>
          </c:marker>
          <c:cat>
            <c:numRef>
              <c:f>PE!$A$7:$A$500</c:f>
              <c:numCache>
                <c:formatCode>m/d/yyyy</c:formatCode>
                <c:ptCount val="494"/>
                <c:pt idx="0">
                  <c:v>45782</c:v>
                </c:pt>
                <c:pt idx="1">
                  <c:v>45783</c:v>
                </c:pt>
                <c:pt idx="2">
                  <c:v>45784</c:v>
                </c:pt>
                <c:pt idx="3">
                  <c:v>45785</c:v>
                </c:pt>
                <c:pt idx="4">
                  <c:v>45786</c:v>
                </c:pt>
                <c:pt idx="5">
                  <c:v>45789</c:v>
                </c:pt>
                <c:pt idx="6">
                  <c:v>45790</c:v>
                </c:pt>
                <c:pt idx="7">
                  <c:v>45791</c:v>
                </c:pt>
                <c:pt idx="8">
                  <c:v>45792</c:v>
                </c:pt>
                <c:pt idx="9">
                  <c:v>45793</c:v>
                </c:pt>
                <c:pt idx="10">
                  <c:v>45796</c:v>
                </c:pt>
                <c:pt idx="11">
                  <c:v>45797</c:v>
                </c:pt>
                <c:pt idx="12">
                  <c:v>45798</c:v>
                </c:pt>
                <c:pt idx="13">
                  <c:v>45799</c:v>
                </c:pt>
                <c:pt idx="14">
                  <c:v>45800</c:v>
                </c:pt>
                <c:pt idx="15">
                  <c:v>45803</c:v>
                </c:pt>
                <c:pt idx="16">
                  <c:v>45804</c:v>
                </c:pt>
                <c:pt idx="17">
                  <c:v>45805</c:v>
                </c:pt>
                <c:pt idx="18">
                  <c:v>45806</c:v>
                </c:pt>
                <c:pt idx="19">
                  <c:v>45807</c:v>
                </c:pt>
                <c:pt idx="20">
                  <c:v>45810</c:v>
                </c:pt>
                <c:pt idx="21">
                  <c:v>45811</c:v>
                </c:pt>
                <c:pt idx="22">
                  <c:v>45812</c:v>
                </c:pt>
                <c:pt idx="23">
                  <c:v>45813</c:v>
                </c:pt>
                <c:pt idx="24">
                  <c:v>45814</c:v>
                </c:pt>
                <c:pt idx="25">
                  <c:v>45817</c:v>
                </c:pt>
                <c:pt idx="26">
                  <c:v>45818</c:v>
                </c:pt>
                <c:pt idx="27">
                  <c:v>45819</c:v>
                </c:pt>
                <c:pt idx="28">
                  <c:v>45820</c:v>
                </c:pt>
                <c:pt idx="29">
                  <c:v>45821</c:v>
                </c:pt>
                <c:pt idx="30">
                  <c:v>45824</c:v>
                </c:pt>
                <c:pt idx="31">
                  <c:v>45825</c:v>
                </c:pt>
                <c:pt idx="32">
                  <c:v>45826</c:v>
                </c:pt>
                <c:pt idx="33">
                  <c:v>45827</c:v>
                </c:pt>
                <c:pt idx="34">
                  <c:v>45828</c:v>
                </c:pt>
                <c:pt idx="35">
                  <c:v>45831</c:v>
                </c:pt>
                <c:pt idx="36">
                  <c:v>45832</c:v>
                </c:pt>
                <c:pt idx="37">
                  <c:v>45833</c:v>
                </c:pt>
                <c:pt idx="38">
                  <c:v>45834</c:v>
                </c:pt>
                <c:pt idx="39">
                  <c:v>45835</c:v>
                </c:pt>
                <c:pt idx="40">
                  <c:v>45838</c:v>
                </c:pt>
                <c:pt idx="41">
                  <c:v>45839</c:v>
                </c:pt>
                <c:pt idx="42">
                  <c:v>45840</c:v>
                </c:pt>
                <c:pt idx="43">
                  <c:v>45841</c:v>
                </c:pt>
                <c:pt idx="44">
                  <c:v>45842</c:v>
                </c:pt>
                <c:pt idx="45">
                  <c:v>45845</c:v>
                </c:pt>
                <c:pt idx="46">
                  <c:v>45846</c:v>
                </c:pt>
                <c:pt idx="47">
                  <c:v>45847</c:v>
                </c:pt>
                <c:pt idx="48">
                  <c:v>45848</c:v>
                </c:pt>
                <c:pt idx="49">
                  <c:v>45849</c:v>
                </c:pt>
                <c:pt idx="50">
                  <c:v>45852</c:v>
                </c:pt>
                <c:pt idx="51">
                  <c:v>45853</c:v>
                </c:pt>
                <c:pt idx="52">
                  <c:v>45854</c:v>
                </c:pt>
                <c:pt idx="53">
                  <c:v>45855</c:v>
                </c:pt>
                <c:pt idx="54">
                  <c:v>45856</c:v>
                </c:pt>
                <c:pt idx="55">
                  <c:v>45859</c:v>
                </c:pt>
                <c:pt idx="56">
                  <c:v>45860</c:v>
                </c:pt>
                <c:pt idx="57">
                  <c:v>45861</c:v>
                </c:pt>
                <c:pt idx="58">
                  <c:v>45862</c:v>
                </c:pt>
                <c:pt idx="59">
                  <c:v>45863</c:v>
                </c:pt>
                <c:pt idx="60">
                  <c:v>45866</c:v>
                </c:pt>
                <c:pt idx="61">
                  <c:v>45867</c:v>
                </c:pt>
                <c:pt idx="62">
                  <c:v>45868</c:v>
                </c:pt>
                <c:pt idx="63">
                  <c:v>45869</c:v>
                </c:pt>
                <c:pt idx="64">
                  <c:v>45870</c:v>
                </c:pt>
                <c:pt idx="65">
                  <c:v>45873</c:v>
                </c:pt>
                <c:pt idx="66">
                  <c:v>45874</c:v>
                </c:pt>
                <c:pt idx="67">
                  <c:v>45875</c:v>
                </c:pt>
                <c:pt idx="68">
                  <c:v>45876</c:v>
                </c:pt>
                <c:pt idx="69">
                  <c:v>45877</c:v>
                </c:pt>
                <c:pt idx="70">
                  <c:v>45880</c:v>
                </c:pt>
                <c:pt idx="71">
                  <c:v>45881</c:v>
                </c:pt>
                <c:pt idx="72">
                  <c:v>45882</c:v>
                </c:pt>
                <c:pt idx="73">
                  <c:v>45883</c:v>
                </c:pt>
                <c:pt idx="74">
                  <c:v>45884</c:v>
                </c:pt>
                <c:pt idx="75">
                  <c:v>45887</c:v>
                </c:pt>
                <c:pt idx="76">
                  <c:v>45888</c:v>
                </c:pt>
                <c:pt idx="77">
                  <c:v>45889</c:v>
                </c:pt>
                <c:pt idx="78">
                  <c:v>45890</c:v>
                </c:pt>
                <c:pt idx="79">
                  <c:v>45891</c:v>
                </c:pt>
                <c:pt idx="80">
                  <c:v>45894</c:v>
                </c:pt>
                <c:pt idx="81">
                  <c:v>45895</c:v>
                </c:pt>
                <c:pt idx="82">
                  <c:v>45896</c:v>
                </c:pt>
                <c:pt idx="83">
                  <c:v>45897</c:v>
                </c:pt>
                <c:pt idx="84">
                  <c:v>45898</c:v>
                </c:pt>
                <c:pt idx="85">
                  <c:v>45901</c:v>
                </c:pt>
                <c:pt idx="86">
                  <c:v>45902</c:v>
                </c:pt>
                <c:pt idx="87">
                  <c:v>45903</c:v>
                </c:pt>
                <c:pt idx="88">
                  <c:v>45904</c:v>
                </c:pt>
                <c:pt idx="89">
                  <c:v>45905</c:v>
                </c:pt>
                <c:pt idx="90">
                  <c:v>45908</c:v>
                </c:pt>
                <c:pt idx="91">
                  <c:v>45909</c:v>
                </c:pt>
                <c:pt idx="92">
                  <c:v>45910</c:v>
                </c:pt>
                <c:pt idx="93">
                  <c:v>45911</c:v>
                </c:pt>
                <c:pt idx="94">
                  <c:v>45912</c:v>
                </c:pt>
                <c:pt idx="95">
                  <c:v>45915</c:v>
                </c:pt>
                <c:pt idx="96">
                  <c:v>45916</c:v>
                </c:pt>
                <c:pt idx="97">
                  <c:v>45917</c:v>
                </c:pt>
                <c:pt idx="98">
                  <c:v>45918</c:v>
                </c:pt>
                <c:pt idx="99">
                  <c:v>45919</c:v>
                </c:pt>
                <c:pt idx="100">
                  <c:v>45922</c:v>
                </c:pt>
                <c:pt idx="101">
                  <c:v>45923</c:v>
                </c:pt>
                <c:pt idx="102">
                  <c:v>45924</c:v>
                </c:pt>
                <c:pt idx="103">
                  <c:v>45925</c:v>
                </c:pt>
                <c:pt idx="104">
                  <c:v>45926</c:v>
                </c:pt>
                <c:pt idx="105">
                  <c:v>45929</c:v>
                </c:pt>
                <c:pt idx="106">
                  <c:v>45930</c:v>
                </c:pt>
                <c:pt idx="107">
                  <c:v>45931</c:v>
                </c:pt>
                <c:pt idx="108">
                  <c:v>45932</c:v>
                </c:pt>
                <c:pt idx="109">
                  <c:v>45933</c:v>
                </c:pt>
                <c:pt idx="110">
                  <c:v>45936</c:v>
                </c:pt>
                <c:pt idx="111">
                  <c:v>45937</c:v>
                </c:pt>
                <c:pt idx="112">
                  <c:v>45938</c:v>
                </c:pt>
                <c:pt idx="113">
                  <c:v>45939</c:v>
                </c:pt>
                <c:pt idx="114">
                  <c:v>45940</c:v>
                </c:pt>
                <c:pt idx="115">
                  <c:v>45943</c:v>
                </c:pt>
                <c:pt idx="116">
                  <c:v>45944</c:v>
                </c:pt>
                <c:pt idx="117">
                  <c:v>45945</c:v>
                </c:pt>
                <c:pt idx="118">
                  <c:v>45946</c:v>
                </c:pt>
                <c:pt idx="119">
                  <c:v>45947</c:v>
                </c:pt>
                <c:pt idx="120">
                  <c:v>45950</c:v>
                </c:pt>
                <c:pt idx="121">
                  <c:v>45951</c:v>
                </c:pt>
                <c:pt idx="122">
                  <c:v>45952</c:v>
                </c:pt>
                <c:pt idx="123">
                  <c:v>45953</c:v>
                </c:pt>
                <c:pt idx="124">
                  <c:v>45954</c:v>
                </c:pt>
                <c:pt idx="125">
                  <c:v>45957</c:v>
                </c:pt>
                <c:pt idx="126">
                  <c:v>45958</c:v>
                </c:pt>
                <c:pt idx="127">
                  <c:v>45959</c:v>
                </c:pt>
                <c:pt idx="128">
                  <c:v>45960</c:v>
                </c:pt>
                <c:pt idx="129">
                  <c:v>45961</c:v>
                </c:pt>
                <c:pt idx="130">
                  <c:v>45964</c:v>
                </c:pt>
                <c:pt idx="131">
                  <c:v>45965</c:v>
                </c:pt>
                <c:pt idx="132">
                  <c:v>45966</c:v>
                </c:pt>
                <c:pt idx="133">
                  <c:v>45967</c:v>
                </c:pt>
                <c:pt idx="134">
                  <c:v>45968</c:v>
                </c:pt>
                <c:pt idx="135">
                  <c:v>45971</c:v>
                </c:pt>
                <c:pt idx="136">
                  <c:v>45972</c:v>
                </c:pt>
                <c:pt idx="137">
                  <c:v>45973</c:v>
                </c:pt>
                <c:pt idx="138">
                  <c:v>45974</c:v>
                </c:pt>
                <c:pt idx="139">
                  <c:v>45975</c:v>
                </c:pt>
                <c:pt idx="140">
                  <c:v>45978</c:v>
                </c:pt>
                <c:pt idx="141">
                  <c:v>45979</c:v>
                </c:pt>
                <c:pt idx="142">
                  <c:v>45980</c:v>
                </c:pt>
                <c:pt idx="143">
                  <c:v>45981</c:v>
                </c:pt>
                <c:pt idx="144">
                  <c:v>45982</c:v>
                </c:pt>
                <c:pt idx="145">
                  <c:v>45985</c:v>
                </c:pt>
                <c:pt idx="146">
                  <c:v>45986</c:v>
                </c:pt>
                <c:pt idx="147">
                  <c:v>45987</c:v>
                </c:pt>
                <c:pt idx="148">
                  <c:v>45988</c:v>
                </c:pt>
                <c:pt idx="149">
                  <c:v>45989</c:v>
                </c:pt>
                <c:pt idx="150">
                  <c:v>45992</c:v>
                </c:pt>
                <c:pt idx="151">
                  <c:v>45993</c:v>
                </c:pt>
                <c:pt idx="152">
                  <c:v>45994</c:v>
                </c:pt>
                <c:pt idx="153">
                  <c:v>45995</c:v>
                </c:pt>
                <c:pt idx="154">
                  <c:v>45996</c:v>
                </c:pt>
                <c:pt idx="155">
                  <c:v>45999</c:v>
                </c:pt>
                <c:pt idx="156">
                  <c:v>46000</c:v>
                </c:pt>
                <c:pt idx="157">
                  <c:v>46001</c:v>
                </c:pt>
                <c:pt idx="158">
                  <c:v>46002</c:v>
                </c:pt>
                <c:pt idx="159">
                  <c:v>46003</c:v>
                </c:pt>
                <c:pt idx="160">
                  <c:v>46006</c:v>
                </c:pt>
                <c:pt idx="161">
                  <c:v>46007</c:v>
                </c:pt>
                <c:pt idx="162">
                  <c:v>46008</c:v>
                </c:pt>
                <c:pt idx="163">
                  <c:v>46009</c:v>
                </c:pt>
                <c:pt idx="164">
                  <c:v>46010</c:v>
                </c:pt>
                <c:pt idx="165">
                  <c:v>46013</c:v>
                </c:pt>
                <c:pt idx="166">
                  <c:v>46014</c:v>
                </c:pt>
                <c:pt idx="167">
                  <c:v>46015</c:v>
                </c:pt>
                <c:pt idx="168">
                  <c:v>46016</c:v>
                </c:pt>
                <c:pt idx="169">
                  <c:v>46017</c:v>
                </c:pt>
                <c:pt idx="170">
                  <c:v>46020</c:v>
                </c:pt>
                <c:pt idx="171">
                  <c:v>46021</c:v>
                </c:pt>
                <c:pt idx="172">
                  <c:v>46022</c:v>
                </c:pt>
                <c:pt idx="173">
                  <c:v>46023</c:v>
                </c:pt>
                <c:pt idx="174">
                  <c:v>46024</c:v>
                </c:pt>
                <c:pt idx="175">
                  <c:v>46027</c:v>
                </c:pt>
                <c:pt idx="176">
                  <c:v>46028</c:v>
                </c:pt>
                <c:pt idx="177">
                  <c:v>46029</c:v>
                </c:pt>
                <c:pt idx="178">
                  <c:v>46030</c:v>
                </c:pt>
                <c:pt idx="179">
                  <c:v>46031</c:v>
                </c:pt>
                <c:pt idx="180">
                  <c:v>46034</c:v>
                </c:pt>
                <c:pt idx="181">
                  <c:v>46035</c:v>
                </c:pt>
                <c:pt idx="182">
                  <c:v>46036</c:v>
                </c:pt>
                <c:pt idx="183">
                  <c:v>46037</c:v>
                </c:pt>
                <c:pt idx="184">
                  <c:v>46038</c:v>
                </c:pt>
                <c:pt idx="185">
                  <c:v>46041</c:v>
                </c:pt>
                <c:pt idx="186">
                  <c:v>46042</c:v>
                </c:pt>
                <c:pt idx="187">
                  <c:v>46043</c:v>
                </c:pt>
                <c:pt idx="188">
                  <c:v>46044</c:v>
                </c:pt>
                <c:pt idx="189">
                  <c:v>46045</c:v>
                </c:pt>
                <c:pt idx="190">
                  <c:v>46048</c:v>
                </c:pt>
                <c:pt idx="191">
                  <c:v>46049</c:v>
                </c:pt>
                <c:pt idx="192">
                  <c:v>46050</c:v>
                </c:pt>
                <c:pt idx="193">
                  <c:v>46051</c:v>
                </c:pt>
                <c:pt idx="194">
                  <c:v>46052</c:v>
                </c:pt>
                <c:pt idx="195">
                  <c:v>46055</c:v>
                </c:pt>
                <c:pt idx="196">
                  <c:v>46056</c:v>
                </c:pt>
                <c:pt idx="197">
                  <c:v>46057</c:v>
                </c:pt>
                <c:pt idx="198">
                  <c:v>46058</c:v>
                </c:pt>
                <c:pt idx="199">
                  <c:v>46059</c:v>
                </c:pt>
                <c:pt idx="200">
                  <c:v>46062</c:v>
                </c:pt>
                <c:pt idx="201">
                  <c:v>46063</c:v>
                </c:pt>
                <c:pt idx="202">
                  <c:v>46064</c:v>
                </c:pt>
                <c:pt idx="203">
                  <c:v>46065</c:v>
                </c:pt>
                <c:pt idx="204">
                  <c:v>46066</c:v>
                </c:pt>
                <c:pt idx="205">
                  <c:v>46069</c:v>
                </c:pt>
                <c:pt idx="206">
                  <c:v>46070</c:v>
                </c:pt>
                <c:pt idx="207">
                  <c:v>46071</c:v>
                </c:pt>
                <c:pt idx="208">
                  <c:v>46072</c:v>
                </c:pt>
                <c:pt idx="209">
                  <c:v>46073</c:v>
                </c:pt>
                <c:pt idx="210">
                  <c:v>46076</c:v>
                </c:pt>
                <c:pt idx="211">
                  <c:v>46077</c:v>
                </c:pt>
                <c:pt idx="212">
                  <c:v>46078</c:v>
                </c:pt>
                <c:pt idx="213">
                  <c:v>46079</c:v>
                </c:pt>
                <c:pt idx="214">
                  <c:v>46080</c:v>
                </c:pt>
                <c:pt idx="215">
                  <c:v>46083</c:v>
                </c:pt>
                <c:pt idx="216">
                  <c:v>46084</c:v>
                </c:pt>
                <c:pt idx="217">
                  <c:v>46085</c:v>
                </c:pt>
                <c:pt idx="218">
                  <c:v>46086</c:v>
                </c:pt>
                <c:pt idx="219">
                  <c:v>46087</c:v>
                </c:pt>
                <c:pt idx="220">
                  <c:v>46090</c:v>
                </c:pt>
                <c:pt idx="221">
                  <c:v>46091</c:v>
                </c:pt>
                <c:pt idx="222">
                  <c:v>46092</c:v>
                </c:pt>
                <c:pt idx="223">
                  <c:v>46093</c:v>
                </c:pt>
                <c:pt idx="224">
                  <c:v>46094</c:v>
                </c:pt>
                <c:pt idx="225">
                  <c:v>46097</c:v>
                </c:pt>
                <c:pt idx="226">
                  <c:v>46098</c:v>
                </c:pt>
                <c:pt idx="227">
                  <c:v>46099</c:v>
                </c:pt>
                <c:pt idx="228">
                  <c:v>46100</c:v>
                </c:pt>
                <c:pt idx="229">
                  <c:v>46101</c:v>
                </c:pt>
                <c:pt idx="230">
                  <c:v>46104</c:v>
                </c:pt>
                <c:pt idx="231">
                  <c:v>46105</c:v>
                </c:pt>
                <c:pt idx="232">
                  <c:v>46106</c:v>
                </c:pt>
                <c:pt idx="233">
                  <c:v>46107</c:v>
                </c:pt>
                <c:pt idx="234">
                  <c:v>46108</c:v>
                </c:pt>
                <c:pt idx="235">
                  <c:v>46111</c:v>
                </c:pt>
                <c:pt idx="236">
                  <c:v>46112</c:v>
                </c:pt>
                <c:pt idx="237">
                  <c:v>46113</c:v>
                </c:pt>
                <c:pt idx="238">
                  <c:v>46114</c:v>
                </c:pt>
                <c:pt idx="239">
                  <c:v>46115</c:v>
                </c:pt>
                <c:pt idx="240">
                  <c:v>46118</c:v>
                </c:pt>
                <c:pt idx="241">
                  <c:v>46119</c:v>
                </c:pt>
                <c:pt idx="242">
                  <c:v>46120</c:v>
                </c:pt>
                <c:pt idx="243">
                  <c:v>46121</c:v>
                </c:pt>
                <c:pt idx="244">
                  <c:v>46122</c:v>
                </c:pt>
                <c:pt idx="245">
                  <c:v>46125</c:v>
                </c:pt>
                <c:pt idx="246">
                  <c:v>46126</c:v>
                </c:pt>
                <c:pt idx="247">
                  <c:v>46127</c:v>
                </c:pt>
                <c:pt idx="248">
                  <c:v>46128</c:v>
                </c:pt>
                <c:pt idx="249">
                  <c:v>46129</c:v>
                </c:pt>
                <c:pt idx="250">
                  <c:v>46132</c:v>
                </c:pt>
                <c:pt idx="251">
                  <c:v>46133</c:v>
                </c:pt>
                <c:pt idx="252">
                  <c:v>46134</c:v>
                </c:pt>
                <c:pt idx="253">
                  <c:v>46135</c:v>
                </c:pt>
                <c:pt idx="254">
                  <c:v>46136</c:v>
                </c:pt>
                <c:pt idx="255">
                  <c:v>46139</c:v>
                </c:pt>
                <c:pt idx="256">
                  <c:v>46140</c:v>
                </c:pt>
                <c:pt idx="257">
                  <c:v>46141</c:v>
                </c:pt>
                <c:pt idx="258">
                  <c:v>46142</c:v>
                </c:pt>
                <c:pt idx="259">
                  <c:v>46143</c:v>
                </c:pt>
                <c:pt idx="260">
                  <c:v>46146</c:v>
                </c:pt>
                <c:pt idx="261">
                  <c:v>46147</c:v>
                </c:pt>
                <c:pt idx="262">
                  <c:v>46148</c:v>
                </c:pt>
                <c:pt idx="263">
                  <c:v>46149</c:v>
                </c:pt>
                <c:pt idx="264">
                  <c:v>46150</c:v>
                </c:pt>
                <c:pt idx="265">
                  <c:v>46153</c:v>
                </c:pt>
                <c:pt idx="266">
                  <c:v>46154</c:v>
                </c:pt>
                <c:pt idx="267">
                  <c:v>46155</c:v>
                </c:pt>
                <c:pt idx="268">
                  <c:v>46156</c:v>
                </c:pt>
                <c:pt idx="269">
                  <c:v>46157</c:v>
                </c:pt>
                <c:pt idx="270">
                  <c:v>46160</c:v>
                </c:pt>
                <c:pt idx="271">
                  <c:v>46161</c:v>
                </c:pt>
                <c:pt idx="272">
                  <c:v>46162</c:v>
                </c:pt>
                <c:pt idx="273">
                  <c:v>46163</c:v>
                </c:pt>
                <c:pt idx="274">
                  <c:v>46164</c:v>
                </c:pt>
                <c:pt idx="275">
                  <c:v>46167</c:v>
                </c:pt>
                <c:pt idx="276">
                  <c:v>46168</c:v>
                </c:pt>
                <c:pt idx="277">
                  <c:v>46169</c:v>
                </c:pt>
                <c:pt idx="278">
                  <c:v>46170</c:v>
                </c:pt>
                <c:pt idx="279">
                  <c:v>46171</c:v>
                </c:pt>
                <c:pt idx="280">
                  <c:v>46174</c:v>
                </c:pt>
                <c:pt idx="281">
                  <c:v>46175</c:v>
                </c:pt>
                <c:pt idx="282">
                  <c:v>46176</c:v>
                </c:pt>
                <c:pt idx="283">
                  <c:v>46177</c:v>
                </c:pt>
                <c:pt idx="284">
                  <c:v>46178</c:v>
                </c:pt>
                <c:pt idx="285">
                  <c:v>46181</c:v>
                </c:pt>
                <c:pt idx="286">
                  <c:v>46182</c:v>
                </c:pt>
                <c:pt idx="287">
                  <c:v>46183</c:v>
                </c:pt>
                <c:pt idx="288">
                  <c:v>46184</c:v>
                </c:pt>
                <c:pt idx="289">
                  <c:v>46185</c:v>
                </c:pt>
                <c:pt idx="290">
                  <c:v>46188</c:v>
                </c:pt>
                <c:pt idx="291">
                  <c:v>46189</c:v>
                </c:pt>
                <c:pt idx="292">
                  <c:v>46190</c:v>
                </c:pt>
                <c:pt idx="293">
                  <c:v>46191</c:v>
                </c:pt>
                <c:pt idx="294">
                  <c:v>46192</c:v>
                </c:pt>
                <c:pt idx="295">
                  <c:v>46195</c:v>
                </c:pt>
                <c:pt idx="296">
                  <c:v>46196</c:v>
                </c:pt>
                <c:pt idx="297">
                  <c:v>46197</c:v>
                </c:pt>
                <c:pt idx="298">
                  <c:v>46198</c:v>
                </c:pt>
                <c:pt idx="299">
                  <c:v>46199</c:v>
                </c:pt>
                <c:pt idx="300">
                  <c:v>46202</c:v>
                </c:pt>
                <c:pt idx="301">
                  <c:v>46203</c:v>
                </c:pt>
                <c:pt idx="302">
                  <c:v>46204</c:v>
                </c:pt>
                <c:pt idx="303">
                  <c:v>46205</c:v>
                </c:pt>
                <c:pt idx="304">
                  <c:v>46206</c:v>
                </c:pt>
                <c:pt idx="305">
                  <c:v>46209</c:v>
                </c:pt>
                <c:pt idx="306">
                  <c:v>46210</c:v>
                </c:pt>
                <c:pt idx="307">
                  <c:v>46211</c:v>
                </c:pt>
                <c:pt idx="308">
                  <c:v>46212</c:v>
                </c:pt>
                <c:pt idx="309">
                  <c:v>46213</c:v>
                </c:pt>
                <c:pt idx="310">
                  <c:v>46216</c:v>
                </c:pt>
                <c:pt idx="311">
                  <c:v>46217</c:v>
                </c:pt>
                <c:pt idx="312">
                  <c:v>46218</c:v>
                </c:pt>
                <c:pt idx="313">
                  <c:v>46219</c:v>
                </c:pt>
                <c:pt idx="314">
                  <c:v>46220</c:v>
                </c:pt>
                <c:pt idx="315">
                  <c:v>46223</c:v>
                </c:pt>
                <c:pt idx="316">
                  <c:v>46224</c:v>
                </c:pt>
                <c:pt idx="317">
                  <c:v>46225</c:v>
                </c:pt>
                <c:pt idx="318">
                  <c:v>46226</c:v>
                </c:pt>
                <c:pt idx="319">
                  <c:v>46227</c:v>
                </c:pt>
                <c:pt idx="320">
                  <c:v>46230</c:v>
                </c:pt>
                <c:pt idx="321">
                  <c:v>46231</c:v>
                </c:pt>
                <c:pt idx="322">
                  <c:v>46232</c:v>
                </c:pt>
                <c:pt idx="323">
                  <c:v>46233</c:v>
                </c:pt>
                <c:pt idx="324">
                  <c:v>46234</c:v>
                </c:pt>
                <c:pt idx="325">
                  <c:v>46237</c:v>
                </c:pt>
                <c:pt idx="326">
                  <c:v>46238</c:v>
                </c:pt>
                <c:pt idx="327">
                  <c:v>46239</c:v>
                </c:pt>
                <c:pt idx="328">
                  <c:v>46240</c:v>
                </c:pt>
                <c:pt idx="329">
                  <c:v>46241</c:v>
                </c:pt>
                <c:pt idx="330">
                  <c:v>46244</c:v>
                </c:pt>
                <c:pt idx="331">
                  <c:v>46245</c:v>
                </c:pt>
                <c:pt idx="332">
                  <c:v>46246</c:v>
                </c:pt>
                <c:pt idx="333">
                  <c:v>46247</c:v>
                </c:pt>
                <c:pt idx="334">
                  <c:v>46248</c:v>
                </c:pt>
                <c:pt idx="335">
                  <c:v>46251</c:v>
                </c:pt>
                <c:pt idx="336">
                  <c:v>46252</c:v>
                </c:pt>
                <c:pt idx="337">
                  <c:v>46253</c:v>
                </c:pt>
                <c:pt idx="338">
                  <c:v>46254</c:v>
                </c:pt>
                <c:pt idx="339">
                  <c:v>46255</c:v>
                </c:pt>
                <c:pt idx="340">
                  <c:v>46258</c:v>
                </c:pt>
                <c:pt idx="341">
                  <c:v>46259</c:v>
                </c:pt>
                <c:pt idx="342">
                  <c:v>46260</c:v>
                </c:pt>
                <c:pt idx="343">
                  <c:v>46261</c:v>
                </c:pt>
                <c:pt idx="344">
                  <c:v>46262</c:v>
                </c:pt>
                <c:pt idx="345">
                  <c:v>46265</c:v>
                </c:pt>
                <c:pt idx="346">
                  <c:v>46266</c:v>
                </c:pt>
                <c:pt idx="347">
                  <c:v>46267</c:v>
                </c:pt>
                <c:pt idx="348">
                  <c:v>46268</c:v>
                </c:pt>
                <c:pt idx="349">
                  <c:v>46269</c:v>
                </c:pt>
                <c:pt idx="350">
                  <c:v>46272</c:v>
                </c:pt>
                <c:pt idx="351">
                  <c:v>46273</c:v>
                </c:pt>
                <c:pt idx="352">
                  <c:v>46274</c:v>
                </c:pt>
                <c:pt idx="353">
                  <c:v>46275</c:v>
                </c:pt>
                <c:pt idx="354">
                  <c:v>46276</c:v>
                </c:pt>
                <c:pt idx="355">
                  <c:v>46279</c:v>
                </c:pt>
                <c:pt idx="356">
                  <c:v>46280</c:v>
                </c:pt>
                <c:pt idx="357">
                  <c:v>46281</c:v>
                </c:pt>
                <c:pt idx="358">
                  <c:v>46282</c:v>
                </c:pt>
                <c:pt idx="359">
                  <c:v>46283</c:v>
                </c:pt>
                <c:pt idx="360">
                  <c:v>46286</c:v>
                </c:pt>
                <c:pt idx="361">
                  <c:v>46287</c:v>
                </c:pt>
                <c:pt idx="362">
                  <c:v>46288</c:v>
                </c:pt>
                <c:pt idx="363">
                  <c:v>46289</c:v>
                </c:pt>
                <c:pt idx="364">
                  <c:v>46290</c:v>
                </c:pt>
                <c:pt idx="365">
                  <c:v>46293</c:v>
                </c:pt>
                <c:pt idx="366">
                  <c:v>46294</c:v>
                </c:pt>
                <c:pt idx="367">
                  <c:v>46295</c:v>
                </c:pt>
                <c:pt idx="368">
                  <c:v>46296</c:v>
                </c:pt>
                <c:pt idx="369">
                  <c:v>46297</c:v>
                </c:pt>
                <c:pt idx="370">
                  <c:v>46300</c:v>
                </c:pt>
                <c:pt idx="371">
                  <c:v>46301</c:v>
                </c:pt>
                <c:pt idx="372">
                  <c:v>46302</c:v>
                </c:pt>
                <c:pt idx="373">
                  <c:v>46303</c:v>
                </c:pt>
                <c:pt idx="374">
                  <c:v>46304</c:v>
                </c:pt>
                <c:pt idx="375">
                  <c:v>46307</c:v>
                </c:pt>
                <c:pt idx="376">
                  <c:v>46308</c:v>
                </c:pt>
              </c:numCache>
            </c:numRef>
          </c:cat>
          <c:val>
            <c:numRef>
              <c:f>PE!$C$7:$C$500</c:f>
              <c:numCache>
                <c:formatCode>General</c:formatCode>
                <c:ptCount val="494"/>
                <c:pt idx="0">
                  <c:v>4.3220000000000001</c:v>
                </c:pt>
                <c:pt idx="1">
                  <c:v>4.4610000000000003</c:v>
                </c:pt>
                <c:pt idx="2">
                  <c:v>4.3109999999999999</c:v>
                </c:pt>
                <c:pt idx="3">
                  <c:v>4.343</c:v>
                </c:pt>
                <c:pt idx="4">
                  <c:v>4.375</c:v>
                </c:pt>
                <c:pt idx="5">
                  <c:v>4.601</c:v>
                </c:pt>
                <c:pt idx="6">
                  <c:v>4.6219999999999999</c:v>
                </c:pt>
                <c:pt idx="7">
                  <c:v>4.6539999999999999</c:v>
                </c:pt>
                <c:pt idx="8">
                  <c:v>4.59</c:v>
                </c:pt>
                <c:pt idx="9">
                  <c:v>4.665</c:v>
                </c:pt>
                <c:pt idx="10">
                  <c:v>4.8040000000000003</c:v>
                </c:pt>
                <c:pt idx="11">
                  <c:v>4.7720000000000002</c:v>
                </c:pt>
                <c:pt idx="12">
                  <c:v>4.6429999999999998</c:v>
                </c:pt>
                <c:pt idx="13">
                  <c:v>4.633</c:v>
                </c:pt>
                <c:pt idx="14">
                  <c:v>4.6859999999999999</c:v>
                </c:pt>
                <c:pt idx="15">
                  <c:v>4.6970000000000001</c:v>
                </c:pt>
                <c:pt idx="16">
                  <c:v>4.6539999999999999</c:v>
                </c:pt>
                <c:pt idx="17">
                  <c:v>4.5469999999999997</c:v>
                </c:pt>
                <c:pt idx="18">
                  <c:v>4.3319999999999999</c:v>
                </c:pt>
                <c:pt idx="19">
                  <c:v>4.343</c:v>
                </c:pt>
                <c:pt idx="20">
                  <c:v>4.2039999999999997</c:v>
                </c:pt>
                <c:pt idx="21">
                  <c:v>4.2169999999999996</c:v>
                </c:pt>
                <c:pt idx="22">
                  <c:v>3.9159999999999999</c:v>
                </c:pt>
                <c:pt idx="23">
                  <c:v>3.8820000000000001</c:v>
                </c:pt>
                <c:pt idx="24">
                  <c:v>3.9460000000000002</c:v>
                </c:pt>
                <c:pt idx="25">
                  <c:v>3.8860000000000001</c:v>
                </c:pt>
                <c:pt idx="26">
                  <c:v>4.0540000000000003</c:v>
                </c:pt>
                <c:pt idx="27">
                  <c:v>3.9809999999999999</c:v>
                </c:pt>
                <c:pt idx="28">
                  <c:v>3.9889999999999999</c:v>
                </c:pt>
                <c:pt idx="29">
                  <c:v>3.8050000000000002</c:v>
                </c:pt>
                <c:pt idx="30">
                  <c:v>3.8050000000000002</c:v>
                </c:pt>
                <c:pt idx="31">
                  <c:v>3.7229999999999999</c:v>
                </c:pt>
                <c:pt idx="32">
                  <c:v>3.702</c:v>
                </c:pt>
                <c:pt idx="33">
                  <c:v>3.7149999999999999</c:v>
                </c:pt>
                <c:pt idx="34">
                  <c:v>3.7149999999999999</c:v>
                </c:pt>
                <c:pt idx="35">
                  <c:v>3.5219999999999998</c:v>
                </c:pt>
                <c:pt idx="36">
                  <c:v>3.7410000000000001</c:v>
                </c:pt>
                <c:pt idx="37">
                  <c:v>3.6720000000000002</c:v>
                </c:pt>
                <c:pt idx="38">
                  <c:v>3.6890000000000001</c:v>
                </c:pt>
                <c:pt idx="39">
                  <c:v>3.6949999999999998</c:v>
                </c:pt>
                <c:pt idx="40">
                  <c:v>3.63</c:v>
                </c:pt>
                <c:pt idx="41">
                  <c:v>3.677</c:v>
                </c:pt>
                <c:pt idx="42">
                  <c:v>3.6989999999999998</c:v>
                </c:pt>
                <c:pt idx="43">
                  <c:v>3.677</c:v>
                </c:pt>
                <c:pt idx="44">
                  <c:v>3.7029999999999998</c:v>
                </c:pt>
                <c:pt idx="45">
                  <c:v>3.6339999999999999</c:v>
                </c:pt>
                <c:pt idx="46">
                  <c:v>3.82</c:v>
                </c:pt>
                <c:pt idx="47">
                  <c:v>3.82</c:v>
                </c:pt>
                <c:pt idx="48">
                  <c:v>3.6989999999999998</c:v>
                </c:pt>
                <c:pt idx="49">
                  <c:v>3.5870000000000002</c:v>
                </c:pt>
                <c:pt idx="50">
                  <c:v>3.6389999999999998</c:v>
                </c:pt>
                <c:pt idx="51">
                  <c:v>3.6259999999999999</c:v>
                </c:pt>
                <c:pt idx="52">
                  <c:v>3.4569999999999999</c:v>
                </c:pt>
                <c:pt idx="53">
                  <c:v>3.6040000000000001</c:v>
                </c:pt>
                <c:pt idx="54">
                  <c:v>3.613</c:v>
                </c:pt>
                <c:pt idx="55">
                  <c:v>3.617</c:v>
                </c:pt>
                <c:pt idx="56">
                  <c:v>3.6040000000000001</c:v>
                </c:pt>
                <c:pt idx="57">
                  <c:v>3.7080000000000002</c:v>
                </c:pt>
                <c:pt idx="58">
                  <c:v>3.8540000000000001</c:v>
                </c:pt>
                <c:pt idx="59">
                  <c:v>3.9670000000000001</c:v>
                </c:pt>
                <c:pt idx="60">
                  <c:v>3.9409999999999998</c:v>
                </c:pt>
                <c:pt idx="61">
                  <c:v>4.1159999999999997</c:v>
                </c:pt>
                <c:pt idx="62">
                  <c:v>4.09</c:v>
                </c:pt>
                <c:pt idx="63">
                  <c:v>4.0990000000000002</c:v>
                </c:pt>
                <c:pt idx="64">
                  <c:v>3.9769999999999999</c:v>
                </c:pt>
                <c:pt idx="65">
                  <c:v>4.0549999999999997</c:v>
                </c:pt>
                <c:pt idx="66">
                  <c:v>4.2329999999999997</c:v>
                </c:pt>
                <c:pt idx="67">
                  <c:v>4.3639999999999999</c:v>
                </c:pt>
                <c:pt idx="68">
                  <c:v>4.1900000000000004</c:v>
                </c:pt>
                <c:pt idx="69">
                  <c:v>4.1120000000000001</c:v>
                </c:pt>
                <c:pt idx="70">
                  <c:v>4.1070000000000002</c:v>
                </c:pt>
                <c:pt idx="71">
                  <c:v>4.1680000000000001</c:v>
                </c:pt>
                <c:pt idx="72">
                  <c:v>4.09</c:v>
                </c:pt>
                <c:pt idx="73">
                  <c:v>3.9249999999999998</c:v>
                </c:pt>
                <c:pt idx="74">
                  <c:v>3.9249999999999998</c:v>
                </c:pt>
                <c:pt idx="75">
                  <c:v>4.0030000000000001</c:v>
                </c:pt>
                <c:pt idx="76">
                  <c:v>3.7170000000000001</c:v>
                </c:pt>
                <c:pt idx="77">
                  <c:v>3.7730000000000001</c:v>
                </c:pt>
                <c:pt idx="78">
                  <c:v>3.7770000000000001</c:v>
                </c:pt>
                <c:pt idx="79">
                  <c:v>3.8079999999999998</c:v>
                </c:pt>
                <c:pt idx="80">
                  <c:v>3.56</c:v>
                </c:pt>
                <c:pt idx="81">
                  <c:v>3.508</c:v>
                </c:pt>
                <c:pt idx="82">
                  <c:v>3.3439999999999999</c:v>
                </c:pt>
                <c:pt idx="83">
                  <c:v>4.28</c:v>
                </c:pt>
                <c:pt idx="84">
                  <c:v>4.2210000000000001</c:v>
                </c:pt>
                <c:pt idx="85">
                  <c:v>4.1349999999999998</c:v>
                </c:pt>
                <c:pt idx="86">
                  <c:v>4.28</c:v>
                </c:pt>
                <c:pt idx="87">
                  <c:v>4.1669999999999998</c:v>
                </c:pt>
                <c:pt idx="88">
                  <c:v>4.5229999999999997</c:v>
                </c:pt>
                <c:pt idx="89">
                  <c:v>4.5960000000000001</c:v>
                </c:pt>
                <c:pt idx="90">
                  <c:v>3.7010000000000001</c:v>
                </c:pt>
                <c:pt idx="91">
                  <c:v>3.56</c:v>
                </c:pt>
                <c:pt idx="92">
                  <c:v>3.8370000000000002</c:v>
                </c:pt>
                <c:pt idx="93">
                  <c:v>3.7549999999999999</c:v>
                </c:pt>
                <c:pt idx="94">
                  <c:v>3.625</c:v>
                </c:pt>
                <c:pt idx="95">
                  <c:v>3.5739999999999998</c:v>
                </c:pt>
                <c:pt idx="96">
                  <c:v>3.6280000000000001</c:v>
                </c:pt>
                <c:pt idx="97">
                  <c:v>3.62</c:v>
                </c:pt>
                <c:pt idx="98">
                  <c:v>3.476</c:v>
                </c:pt>
                <c:pt idx="99">
                  <c:v>3.4159999999999999</c:v>
                </c:pt>
                <c:pt idx="100">
                  <c:v>3.843</c:v>
                </c:pt>
                <c:pt idx="101">
                  <c:v>3.84</c:v>
                </c:pt>
                <c:pt idx="102">
                  <c:v>3.86</c:v>
                </c:pt>
                <c:pt idx="103">
                  <c:v>3.7269999999999999</c:v>
                </c:pt>
                <c:pt idx="104">
                  <c:v>3.742</c:v>
                </c:pt>
                <c:pt idx="105">
                  <c:v>3.75</c:v>
                </c:pt>
                <c:pt idx="106">
                  <c:v>3.6709999999999998</c:v>
                </c:pt>
                <c:pt idx="107">
                  <c:v>3.948</c:v>
                </c:pt>
                <c:pt idx="108">
                  <c:v>4.0540000000000003</c:v>
                </c:pt>
                <c:pt idx="109">
                  <c:v>4.0890000000000004</c:v>
                </c:pt>
                <c:pt idx="110">
                  <c:v>4.1159999999999997</c:v>
                </c:pt>
                <c:pt idx="111">
                  <c:v>4.117</c:v>
                </c:pt>
                <c:pt idx="112">
                  <c:v>4.2140000000000004</c:v>
                </c:pt>
                <c:pt idx="113">
                  <c:v>4.6550000000000002</c:v>
                </c:pt>
                <c:pt idx="114">
                  <c:v>4.6550000000000002</c:v>
                </c:pt>
                <c:pt idx="115">
                  <c:v>4.7640000000000002</c:v>
                </c:pt>
                <c:pt idx="116">
                  <c:v>4.6210000000000004</c:v>
                </c:pt>
                <c:pt idx="117">
                  <c:v>4.7480000000000002</c:v>
                </c:pt>
                <c:pt idx="118">
                  <c:v>4.835</c:v>
                </c:pt>
                <c:pt idx="119">
                  <c:v>5.0970000000000004</c:v>
                </c:pt>
                <c:pt idx="120">
                  <c:v>5.125</c:v>
                </c:pt>
                <c:pt idx="121">
                  <c:v>5.3079999999999998</c:v>
                </c:pt>
                <c:pt idx="122">
                  <c:v>5.532</c:v>
                </c:pt>
                <c:pt idx="123">
                  <c:v>5.6219999999999999</c:v>
                </c:pt>
                <c:pt idx="124">
                  <c:v>5.6029999999999998</c:v>
                </c:pt>
                <c:pt idx="125">
                  <c:v>7.2080000000000002</c:v>
                </c:pt>
                <c:pt idx="126">
                  <c:v>7.6740000000000004</c:v>
                </c:pt>
                <c:pt idx="127">
                  <c:v>7.8849999999999998</c:v>
                </c:pt>
                <c:pt idx="128">
                  <c:v>7.8789999999999996</c:v>
                </c:pt>
                <c:pt idx="129">
                  <c:v>8.4410000000000007</c:v>
                </c:pt>
                <c:pt idx="130">
                  <c:v>8.5350000000000001</c:v>
                </c:pt>
                <c:pt idx="131">
                  <c:v>8.4410000000000007</c:v>
                </c:pt>
                <c:pt idx="132">
                  <c:v>8.3040000000000003</c:v>
                </c:pt>
                <c:pt idx="133">
                  <c:v>8.1850000000000005</c:v>
                </c:pt>
                <c:pt idx="134">
                  <c:v>7.766</c:v>
                </c:pt>
                <c:pt idx="135">
                  <c:v>7.8040000000000003</c:v>
                </c:pt>
                <c:pt idx="136">
                  <c:v>7.7789999999999999</c:v>
                </c:pt>
                <c:pt idx="137">
                  <c:v>7.9980000000000002</c:v>
                </c:pt>
                <c:pt idx="138">
                  <c:v>7.6289999999999996</c:v>
                </c:pt>
                <c:pt idx="139">
                  <c:v>7.7409999999999997</c:v>
                </c:pt>
                <c:pt idx="140">
                  <c:v>7.4039999999999999</c:v>
                </c:pt>
                <c:pt idx="141">
                  <c:v>7.298</c:v>
                </c:pt>
                <c:pt idx="142">
                  <c:v>6.7039999999999997</c:v>
                </c:pt>
                <c:pt idx="143">
                  <c:v>6.8209999999999997</c:v>
                </c:pt>
                <c:pt idx="144">
                  <c:v>1.585</c:v>
                </c:pt>
                <c:pt idx="145">
                  <c:v>1.585</c:v>
                </c:pt>
                <c:pt idx="146">
                  <c:v>6.8579999999999997</c:v>
                </c:pt>
                <c:pt idx="147">
                  <c:v>7.4119999999999999</c:v>
                </c:pt>
                <c:pt idx="148">
                  <c:v>7.64</c:v>
                </c:pt>
                <c:pt idx="149">
                  <c:v>7.5880000000000001</c:v>
                </c:pt>
                <c:pt idx="150">
                  <c:v>7.5620000000000003</c:v>
                </c:pt>
                <c:pt idx="151">
                  <c:v>7.4329999999999998</c:v>
                </c:pt>
                <c:pt idx="152">
                  <c:v>7.7380000000000004</c:v>
                </c:pt>
                <c:pt idx="153">
                  <c:v>7.9130000000000003</c:v>
                </c:pt>
                <c:pt idx="154">
                  <c:v>7.7610000000000001</c:v>
                </c:pt>
                <c:pt idx="155">
                  <c:v>7.7610000000000001</c:v>
                </c:pt>
                <c:pt idx="156">
                  <c:v>7.6340000000000003</c:v>
                </c:pt>
                <c:pt idx="157">
                  <c:v>7.8739999999999997</c:v>
                </c:pt>
                <c:pt idx="158">
                  <c:v>7.7919999999999998</c:v>
                </c:pt>
                <c:pt idx="159">
                  <c:v>7.6970000000000001</c:v>
                </c:pt>
                <c:pt idx="160">
                  <c:v>7.8090000000000002</c:v>
                </c:pt>
                <c:pt idx="161">
                  <c:v>7.9080000000000004</c:v>
                </c:pt>
                <c:pt idx="162">
                  <c:v>7.8789999999999996</c:v>
                </c:pt>
                <c:pt idx="163">
                  <c:v>8.35</c:v>
                </c:pt>
                <c:pt idx="164">
                  <c:v>8.1349999999999998</c:v>
                </c:pt>
                <c:pt idx="165">
                  <c:v>8.7970000000000006</c:v>
                </c:pt>
                <c:pt idx="166">
                  <c:v>8.6150000000000002</c:v>
                </c:pt>
                <c:pt idx="167">
                  <c:v>8.0879999999999992</c:v>
                </c:pt>
                <c:pt idx="168">
                  <c:v>8.0879999999999992</c:v>
                </c:pt>
                <c:pt idx="169">
                  <c:v>8.1289999999999996</c:v>
                </c:pt>
                <c:pt idx="170">
                  <c:v>8.0879999999999992</c:v>
                </c:pt>
                <c:pt idx="171">
                  <c:v>7.9470000000000001</c:v>
                </c:pt>
                <c:pt idx="172">
                  <c:v>7.9470000000000001</c:v>
                </c:pt>
                <c:pt idx="173">
                  <c:v>7.9470000000000001</c:v>
                </c:pt>
                <c:pt idx="174">
                  <c:v>8.1289999999999996</c:v>
                </c:pt>
                <c:pt idx="175">
                  <c:v>8.234</c:v>
                </c:pt>
                <c:pt idx="176">
                  <c:v>8.2520000000000007</c:v>
                </c:pt>
                <c:pt idx="177">
                  <c:v>8.1820000000000004</c:v>
                </c:pt>
                <c:pt idx="178">
                  <c:v>8.4390000000000001</c:v>
                </c:pt>
                <c:pt idx="179">
                  <c:v>8.5090000000000003</c:v>
                </c:pt>
                <c:pt idx="180">
                  <c:v>0.04</c:v>
                </c:pt>
                <c:pt idx="181">
                  <c:v>3.9E-2</c:v>
                </c:pt>
                <c:pt idx="182">
                  <c:v>3.7999999999999999E-2</c:v>
                </c:pt>
                <c:pt idx="183">
                  <c:v>3.7999999999999999E-2</c:v>
                </c:pt>
                <c:pt idx="184">
                  <c:v>3.7999999999999999E-2</c:v>
                </c:pt>
                <c:pt idx="185">
                  <c:v>3.6999999999999998E-2</c:v>
                </c:pt>
                <c:pt idx="186">
                  <c:v>3.7999999999999999E-2</c:v>
                </c:pt>
                <c:pt idx="187">
                  <c:v>4.1000000000000002E-2</c:v>
                </c:pt>
                <c:pt idx="188">
                  <c:v>4.1000000000000002E-2</c:v>
                </c:pt>
                <c:pt idx="189">
                  <c:v>4.1000000000000002E-2</c:v>
                </c:pt>
                <c:pt idx="190">
                  <c:v>4.1000000000000002E-2</c:v>
                </c:pt>
                <c:pt idx="191">
                  <c:v>4.2999999999999997E-2</c:v>
                </c:pt>
                <c:pt idx="192">
                  <c:v>4.2999999999999997E-2</c:v>
                </c:pt>
                <c:pt idx="193">
                  <c:v>4.2000000000000003E-2</c:v>
                </c:pt>
                <c:pt idx="194">
                  <c:v>4.2000000000000003E-2</c:v>
                </c:pt>
                <c:pt idx="195">
                  <c:v>4.1000000000000002E-2</c:v>
                </c:pt>
                <c:pt idx="196">
                  <c:v>0.04</c:v>
                </c:pt>
                <c:pt idx="197">
                  <c:v>3.9E-2</c:v>
                </c:pt>
                <c:pt idx="198">
                  <c:v>3.6999999999999998E-2</c:v>
                </c:pt>
                <c:pt idx="199">
                  <c:v>3.7999999999999999E-2</c:v>
                </c:pt>
                <c:pt idx="200">
                  <c:v>3.7999999999999999E-2</c:v>
                </c:pt>
                <c:pt idx="201">
                  <c:v>3.9E-2</c:v>
                </c:pt>
                <c:pt idx="202">
                  <c:v>3.9E-2</c:v>
                </c:pt>
                <c:pt idx="203">
                  <c:v>3.5999999999999997E-2</c:v>
                </c:pt>
                <c:pt idx="204">
                  <c:v>3.5000000000000003E-2</c:v>
                </c:pt>
                <c:pt idx="205">
                  <c:v>3.5000000000000003E-2</c:v>
                </c:pt>
                <c:pt idx="206">
                  <c:v>3.5000000000000003E-2</c:v>
                </c:pt>
                <c:pt idx="207">
                  <c:v>3.4000000000000002E-2</c:v>
                </c:pt>
                <c:pt idx="208">
                  <c:v>11.669</c:v>
                </c:pt>
                <c:pt idx="209">
                  <c:v>10.066000000000001</c:v>
                </c:pt>
                <c:pt idx="210">
                  <c:v>11.207000000000001</c:v>
                </c:pt>
                <c:pt idx="211">
                  <c:v>11.56</c:v>
                </c:pt>
                <c:pt idx="212">
                  <c:v>11.526999999999999</c:v>
                </c:pt>
                <c:pt idx="213">
                  <c:v>11.276</c:v>
                </c:pt>
                <c:pt idx="214">
                  <c:v>11.124000000000001</c:v>
                </c:pt>
                <c:pt idx="215">
                  <c:v>10.836</c:v>
                </c:pt>
                <c:pt idx="216">
                  <c:v>10.895</c:v>
                </c:pt>
                <c:pt idx="217">
                  <c:v>10.746</c:v>
                </c:pt>
                <c:pt idx="218">
                  <c:v>10.547000000000001</c:v>
                </c:pt>
                <c:pt idx="219">
                  <c:v>10.308999999999999</c:v>
                </c:pt>
                <c:pt idx="220">
                  <c:v>10.404999999999999</c:v>
                </c:pt>
                <c:pt idx="221">
                  <c:v>10.622</c:v>
                </c:pt>
                <c:pt idx="222">
                  <c:v>10.711</c:v>
                </c:pt>
                <c:pt idx="223">
                  <c:v>10.188000000000001</c:v>
                </c:pt>
                <c:pt idx="224">
                  <c:v>9.7080000000000002</c:v>
                </c:pt>
                <c:pt idx="225">
                  <c:v>9.4109999999999996</c:v>
                </c:pt>
                <c:pt idx="226">
                  <c:v>9.548</c:v>
                </c:pt>
                <c:pt idx="227">
                  <c:v>9.5229999999999997</c:v>
                </c:pt>
                <c:pt idx="228">
                  <c:v>9.9179999999999993</c:v>
                </c:pt>
                <c:pt idx="229">
                  <c:v>9.6809999999999992</c:v>
                </c:pt>
                <c:pt idx="230">
                  <c:v>10.161</c:v>
                </c:pt>
                <c:pt idx="231">
                  <c:v>10.161</c:v>
                </c:pt>
                <c:pt idx="232">
                  <c:v>9.7780000000000005</c:v>
                </c:pt>
                <c:pt idx="233">
                  <c:v>9.8249999999999993</c:v>
                </c:pt>
                <c:pt idx="234">
                  <c:v>9.7070000000000007</c:v>
                </c:pt>
                <c:pt idx="235">
                  <c:v>9.8109999999999999</c:v>
                </c:pt>
                <c:pt idx="236">
                  <c:v>10.784000000000001</c:v>
                </c:pt>
                <c:pt idx="237">
                  <c:v>10.9</c:v>
                </c:pt>
                <c:pt idx="238">
                  <c:v>10.9</c:v>
                </c:pt>
                <c:pt idx="239">
                  <c:v>10.9</c:v>
                </c:pt>
                <c:pt idx="240">
                  <c:v>10.75</c:v>
                </c:pt>
                <c:pt idx="241">
                  <c:v>10.449</c:v>
                </c:pt>
                <c:pt idx="242">
                  <c:v>11.21</c:v>
                </c:pt>
                <c:pt idx="243">
                  <c:v>11.192</c:v>
                </c:pt>
                <c:pt idx="244">
                  <c:v>11.098000000000001</c:v>
                </c:pt>
                <c:pt idx="245">
                  <c:v>11.051</c:v>
                </c:pt>
                <c:pt idx="246">
                  <c:v>11.192</c:v>
                </c:pt>
                <c:pt idx="247">
                  <c:v>11.286</c:v>
                </c:pt>
                <c:pt idx="248">
                  <c:v>11.201000000000001</c:v>
                </c:pt>
                <c:pt idx="249">
                  <c:v>11.257</c:v>
                </c:pt>
                <c:pt idx="250">
                  <c:v>11.398999999999999</c:v>
                </c:pt>
                <c:pt idx="251">
                  <c:v>10.893000000000001</c:v>
                </c:pt>
                <c:pt idx="252">
                  <c:v>10.554</c:v>
                </c:pt>
                <c:pt idx="253">
                  <c:v>10.15</c:v>
                </c:pt>
                <c:pt idx="254">
                  <c:v>10.205</c:v>
                </c:pt>
                <c:pt idx="255">
                  <c:v>10.451000000000001</c:v>
                </c:pt>
                <c:pt idx="256">
                  <c:v>10.525</c:v>
                </c:pt>
                <c:pt idx="257">
                  <c:v>8.3079999999999998</c:v>
                </c:pt>
                <c:pt idx="258">
                  <c:v>8.2620000000000005</c:v>
                </c:pt>
                <c:pt idx="259">
                  <c:v>8.2620000000000005</c:v>
                </c:pt>
                <c:pt idx="260">
                  <c:v>7.8520000000000003</c:v>
                </c:pt>
                <c:pt idx="261">
                  <c:v>7.8680000000000003</c:v>
                </c:pt>
                <c:pt idx="262">
                  <c:v>8.6790000000000003</c:v>
                </c:pt>
                <c:pt idx="263">
                  <c:v>8.4209999999999994</c:v>
                </c:pt>
                <c:pt idx="264">
                  <c:v>8.2469999999999999</c:v>
                </c:pt>
                <c:pt idx="265">
                  <c:v>8.4589999999999996</c:v>
                </c:pt>
                <c:pt idx="266">
                  <c:v>8.2240000000000002</c:v>
                </c:pt>
                <c:pt idx="267">
                  <c:v>8.0190000000000001</c:v>
                </c:pt>
                <c:pt idx="268">
                  <c:v>8.0719999999999992</c:v>
                </c:pt>
                <c:pt idx="269">
                  <c:v>8.0039999999999996</c:v>
                </c:pt>
                <c:pt idx="270">
                  <c:v>8.2080000000000002</c:v>
                </c:pt>
                <c:pt idx="271">
                  <c:v>7.8639999999999999</c:v>
                </c:pt>
                <c:pt idx="272">
                  <c:v>8.1850000000000005</c:v>
                </c:pt>
                <c:pt idx="273">
                  <c:v>8.8729999999999993</c:v>
                </c:pt>
                <c:pt idx="274">
                  <c:v>8.6210000000000004</c:v>
                </c:pt>
                <c:pt idx="275">
                  <c:v>8.6210000000000004</c:v>
                </c:pt>
                <c:pt idx="276">
                  <c:v>9.0329999999999995</c:v>
                </c:pt>
                <c:pt idx="277">
                  <c:v>9.6980000000000004</c:v>
                </c:pt>
                <c:pt idx="278">
                  <c:v>10.016</c:v>
                </c:pt>
                <c:pt idx="279">
                  <c:v>10.268000000000001</c:v>
                </c:pt>
                <c:pt idx="280">
                  <c:v>10.39</c:v>
                </c:pt>
                <c:pt idx="281">
                  <c:v>10.25</c:v>
                </c:pt>
                <c:pt idx="282">
                  <c:v>9.9890000000000008</c:v>
                </c:pt>
                <c:pt idx="283">
                  <c:v>10.103999999999999</c:v>
                </c:pt>
                <c:pt idx="284">
                  <c:v>9.8130000000000006</c:v>
                </c:pt>
                <c:pt idx="285">
                  <c:v>9.7829999999999995</c:v>
                </c:pt>
                <c:pt idx="286">
                  <c:v>10.218999999999999</c:v>
                </c:pt>
                <c:pt idx="287">
                  <c:v>10.045999999999999</c:v>
                </c:pt>
                <c:pt idx="288">
                  <c:v>11.122</c:v>
                </c:pt>
                <c:pt idx="289">
                  <c:v>11.305999999999999</c:v>
                </c:pt>
                <c:pt idx="290">
                  <c:v>11.305999999999999</c:v>
                </c:pt>
                <c:pt idx="291">
                  <c:v>11.069000000000001</c:v>
                </c:pt>
                <c:pt idx="292">
                  <c:v>11.29</c:v>
                </c:pt>
                <c:pt idx="293">
                  <c:v>11.725</c:v>
                </c:pt>
                <c:pt idx="294">
                  <c:v>11.183</c:v>
                </c:pt>
                <c:pt idx="295">
                  <c:v>11.39</c:v>
                </c:pt>
                <c:pt idx="296">
                  <c:v>11.167999999999999</c:v>
                </c:pt>
                <c:pt idx="297">
                  <c:v>10.592000000000001</c:v>
                </c:pt>
                <c:pt idx="298">
                  <c:v>10.561</c:v>
                </c:pt>
                <c:pt idx="299">
                  <c:v>10.69</c:v>
                </c:pt>
                <c:pt idx="300">
                  <c:v>10.917999999999999</c:v>
                </c:pt>
                <c:pt idx="301">
                  <c:v>10.917999999999999</c:v>
                </c:pt>
                <c:pt idx="302">
                  <c:v>10.615</c:v>
                </c:pt>
                <c:pt idx="303">
                  <c:v>10.773999999999999</c:v>
                </c:pt>
                <c:pt idx="304">
                  <c:v>11.000999999999999</c:v>
                </c:pt>
                <c:pt idx="305">
                  <c:v>11.364000000000001</c:v>
                </c:pt>
                <c:pt idx="306">
                  <c:v>10.991</c:v>
                </c:pt>
                <c:pt idx="307">
                  <c:v>10.853999999999999</c:v>
                </c:pt>
                <c:pt idx="308">
                  <c:v>10.853999999999999</c:v>
                </c:pt>
                <c:pt idx="309">
                  <c:v>11.273</c:v>
                </c:pt>
                <c:pt idx="310">
                  <c:v>10.877000000000001</c:v>
                </c:pt>
                <c:pt idx="311">
                  <c:v>10.026</c:v>
                </c:pt>
                <c:pt idx="312">
                  <c:v>10.468</c:v>
                </c:pt>
                <c:pt idx="313">
                  <c:v>9.9559999999999995</c:v>
                </c:pt>
                <c:pt idx="314">
                  <c:v>9.9489999999999998</c:v>
                </c:pt>
                <c:pt idx="315">
                  <c:v>10.032999999999999</c:v>
                </c:pt>
                <c:pt idx="316">
                  <c:v>10.167</c:v>
                </c:pt>
                <c:pt idx="317">
                  <c:v>10.714</c:v>
                </c:pt>
                <c:pt idx="318">
                  <c:v>10.202</c:v>
                </c:pt>
                <c:pt idx="319">
                  <c:v>10.032999999999999</c:v>
                </c:pt>
                <c:pt idx="320">
                  <c:v>11.484</c:v>
                </c:pt>
                <c:pt idx="321">
                  <c:v>11.297000000000001</c:v>
                </c:pt>
                <c:pt idx="322">
                  <c:v>10.099</c:v>
                </c:pt>
                <c:pt idx="323">
                  <c:v>10.521000000000001</c:v>
                </c:pt>
                <c:pt idx="324">
                  <c:v>10.356</c:v>
                </c:pt>
                <c:pt idx="325">
                  <c:v>10.472</c:v>
                </c:pt>
                <c:pt idx="326">
                  <c:v>10.365</c:v>
                </c:pt>
                <c:pt idx="327">
                  <c:v>10.128</c:v>
                </c:pt>
                <c:pt idx="328">
                  <c:v>9.7629999999999999</c:v>
                </c:pt>
                <c:pt idx="329">
                  <c:v>9.5120000000000005</c:v>
                </c:pt>
                <c:pt idx="330">
                  <c:v>9.5419999999999998</c:v>
                </c:pt>
                <c:pt idx="331">
                  <c:v>9.0779999999999994</c:v>
                </c:pt>
                <c:pt idx="332">
                  <c:v>8.9930000000000003</c:v>
                </c:pt>
                <c:pt idx="333">
                  <c:v>9.0709999999999997</c:v>
                </c:pt>
                <c:pt idx="334">
                  <c:v>8.7219999999999995</c:v>
                </c:pt>
                <c:pt idx="335">
                  <c:v>8.7219999999999995</c:v>
                </c:pt>
                <c:pt idx="336">
                  <c:v>8.5150000000000006</c:v>
                </c:pt>
                <c:pt idx="337">
                  <c:v>8.6850000000000005</c:v>
                </c:pt>
                <c:pt idx="338">
                  <c:v>8.407</c:v>
                </c:pt>
                <c:pt idx="339">
                  <c:v>8.0809999999999995</c:v>
                </c:pt>
                <c:pt idx="340">
                  <c:v>8.5180000000000007</c:v>
                </c:pt>
                <c:pt idx="341">
                  <c:v>8.5020000000000007</c:v>
                </c:pt>
                <c:pt idx="342">
                  <c:v>8.5570000000000004</c:v>
                </c:pt>
                <c:pt idx="343">
                  <c:v>8.3710000000000004</c:v>
                </c:pt>
                <c:pt idx="344">
                  <c:v>8.3780000000000001</c:v>
                </c:pt>
                <c:pt idx="345">
                  <c:v>8.6170000000000009</c:v>
                </c:pt>
                <c:pt idx="346">
                  <c:v>8.5459999999999994</c:v>
                </c:pt>
                <c:pt idx="347">
                  <c:v>8.6010000000000009</c:v>
                </c:pt>
                <c:pt idx="348">
                  <c:v>8.6150000000000002</c:v>
                </c:pt>
                <c:pt idx="349">
                  <c:v>8.5329999999999995</c:v>
                </c:pt>
                <c:pt idx="350">
                  <c:v>8.3409999999999993</c:v>
                </c:pt>
                <c:pt idx="351">
                  <c:v>8.5329999999999995</c:v>
                </c:pt>
                <c:pt idx="352">
                  <c:v>8.6150000000000002</c:v>
                </c:pt>
                <c:pt idx="353">
                  <c:v>8.6419999999999995</c:v>
                </c:pt>
                <c:pt idx="354">
                  <c:v>8.4920000000000009</c:v>
                </c:pt>
                <c:pt idx="355">
                  <c:v>8.4160000000000004</c:v>
                </c:pt>
                <c:pt idx="356">
                  <c:v>8.3000000000000007</c:v>
                </c:pt>
                <c:pt idx="357">
                  <c:v>8.2729999999999997</c:v>
                </c:pt>
                <c:pt idx="358">
                  <c:v>8.3960000000000008</c:v>
                </c:pt>
                <c:pt idx="359">
                  <c:v>8.2449999999999992</c:v>
                </c:pt>
                <c:pt idx="360">
                  <c:v>8.2319999999999993</c:v>
                </c:pt>
                <c:pt idx="361">
                  <c:v>8.1910000000000007</c:v>
                </c:pt>
                <c:pt idx="362">
                  <c:v>7.9720000000000004</c:v>
                </c:pt>
                <c:pt idx="363">
                  <c:v>7.8220000000000001</c:v>
                </c:pt>
                <c:pt idx="364">
                  <c:v>7.5960000000000001</c:v>
                </c:pt>
                <c:pt idx="365">
                  <c:v>7.3090000000000002</c:v>
                </c:pt>
                <c:pt idx="366">
                  <c:v>7.2880000000000003</c:v>
                </c:pt>
                <c:pt idx="367">
                  <c:v>7.4039999999999999</c:v>
                </c:pt>
                <c:pt idx="368">
                  <c:v>7.1340000000000003</c:v>
                </c:pt>
                <c:pt idx="369">
                  <c:v>7.08</c:v>
                </c:pt>
                <c:pt idx="370">
                  <c:v>7.444</c:v>
                </c:pt>
                <c:pt idx="371">
                  <c:v>7.4569999999999999</c:v>
                </c:pt>
                <c:pt idx="372">
                  <c:v>7.1609999999999996</c:v>
                </c:pt>
                <c:pt idx="373">
                  <c:v>7.1340000000000003</c:v>
                </c:pt>
                <c:pt idx="374">
                  <c:v>7.0389999999999997</c:v>
                </c:pt>
                <c:pt idx="375">
                  <c:v>6.7709999999999999</c:v>
                </c:pt>
                <c:pt idx="376">
                  <c:v>6.9130000000000003</c:v>
                </c:pt>
              </c:numCache>
            </c:numRef>
          </c:val>
          <c:smooth val="0"/>
          <c:extLst>
            <c:ext xmlns:c16="http://schemas.microsoft.com/office/drawing/2014/chart" uri="{C3380CC4-5D6E-409C-BE32-E72D297353CC}">
              <c16:uniqueId val="{00000001-C2B3-4CB3-ADBF-7088300BE191}"/>
            </c:ext>
          </c:extLst>
        </c:ser>
        <c:ser>
          <c:idx val="2"/>
          <c:order val="2"/>
          <c:tx>
            <c:strRef>
              <c:f>PE!$D$6</c:f>
              <c:strCache>
                <c:ptCount val="1"/>
                <c:pt idx="0">
                  <c:v>BBAR AR Equity</c:v>
                </c:pt>
              </c:strCache>
            </c:strRef>
          </c:tx>
          <c:spPr>
            <a:ln w="28575" cap="rnd">
              <a:solidFill>
                <a:schemeClr val="accent3"/>
              </a:solidFill>
              <a:round/>
            </a:ln>
            <a:effectLst/>
          </c:spPr>
          <c:marker>
            <c:symbol val="none"/>
          </c:marker>
          <c:cat>
            <c:numRef>
              <c:f>PE!$A$7:$A$500</c:f>
              <c:numCache>
                <c:formatCode>m/d/yyyy</c:formatCode>
                <c:ptCount val="494"/>
                <c:pt idx="0">
                  <c:v>45782</c:v>
                </c:pt>
                <c:pt idx="1">
                  <c:v>45783</c:v>
                </c:pt>
                <c:pt idx="2">
                  <c:v>45784</c:v>
                </c:pt>
                <c:pt idx="3">
                  <c:v>45785</c:v>
                </c:pt>
                <c:pt idx="4">
                  <c:v>45786</c:v>
                </c:pt>
                <c:pt idx="5">
                  <c:v>45789</c:v>
                </c:pt>
                <c:pt idx="6">
                  <c:v>45790</c:v>
                </c:pt>
                <c:pt idx="7">
                  <c:v>45791</c:v>
                </c:pt>
                <c:pt idx="8">
                  <c:v>45792</c:v>
                </c:pt>
                <c:pt idx="9">
                  <c:v>45793</c:v>
                </c:pt>
                <c:pt idx="10">
                  <c:v>45796</c:v>
                </c:pt>
                <c:pt idx="11">
                  <c:v>45797</c:v>
                </c:pt>
                <c:pt idx="12">
                  <c:v>45798</c:v>
                </c:pt>
                <c:pt idx="13">
                  <c:v>45799</c:v>
                </c:pt>
                <c:pt idx="14">
                  <c:v>45800</c:v>
                </c:pt>
                <c:pt idx="15">
                  <c:v>45803</c:v>
                </c:pt>
                <c:pt idx="16">
                  <c:v>45804</c:v>
                </c:pt>
                <c:pt idx="17">
                  <c:v>45805</c:v>
                </c:pt>
                <c:pt idx="18">
                  <c:v>45806</c:v>
                </c:pt>
                <c:pt idx="19">
                  <c:v>45807</c:v>
                </c:pt>
                <c:pt idx="20">
                  <c:v>45810</c:v>
                </c:pt>
                <c:pt idx="21">
                  <c:v>45811</c:v>
                </c:pt>
                <c:pt idx="22">
                  <c:v>45812</c:v>
                </c:pt>
                <c:pt idx="23">
                  <c:v>45813</c:v>
                </c:pt>
                <c:pt idx="24">
                  <c:v>45814</c:v>
                </c:pt>
                <c:pt idx="25">
                  <c:v>45817</c:v>
                </c:pt>
                <c:pt idx="26">
                  <c:v>45818</c:v>
                </c:pt>
                <c:pt idx="27">
                  <c:v>45819</c:v>
                </c:pt>
                <c:pt idx="28">
                  <c:v>45820</c:v>
                </c:pt>
                <c:pt idx="29">
                  <c:v>45821</c:v>
                </c:pt>
                <c:pt idx="30">
                  <c:v>45824</c:v>
                </c:pt>
                <c:pt idx="31">
                  <c:v>45825</c:v>
                </c:pt>
                <c:pt idx="32">
                  <c:v>45826</c:v>
                </c:pt>
                <c:pt idx="33">
                  <c:v>45827</c:v>
                </c:pt>
                <c:pt idx="34">
                  <c:v>45828</c:v>
                </c:pt>
                <c:pt idx="35">
                  <c:v>45831</c:v>
                </c:pt>
                <c:pt idx="36">
                  <c:v>45832</c:v>
                </c:pt>
                <c:pt idx="37">
                  <c:v>45833</c:v>
                </c:pt>
                <c:pt idx="38">
                  <c:v>45834</c:v>
                </c:pt>
                <c:pt idx="39">
                  <c:v>45835</c:v>
                </c:pt>
                <c:pt idx="40">
                  <c:v>45838</c:v>
                </c:pt>
                <c:pt idx="41">
                  <c:v>45839</c:v>
                </c:pt>
                <c:pt idx="42">
                  <c:v>45840</c:v>
                </c:pt>
                <c:pt idx="43">
                  <c:v>45841</c:v>
                </c:pt>
                <c:pt idx="44">
                  <c:v>45842</c:v>
                </c:pt>
                <c:pt idx="45">
                  <c:v>45845</c:v>
                </c:pt>
                <c:pt idx="46">
                  <c:v>45846</c:v>
                </c:pt>
                <c:pt idx="47">
                  <c:v>45847</c:v>
                </c:pt>
                <c:pt idx="48">
                  <c:v>45848</c:v>
                </c:pt>
                <c:pt idx="49">
                  <c:v>45849</c:v>
                </c:pt>
                <c:pt idx="50">
                  <c:v>45852</c:v>
                </c:pt>
                <c:pt idx="51">
                  <c:v>45853</c:v>
                </c:pt>
                <c:pt idx="52">
                  <c:v>45854</c:v>
                </c:pt>
                <c:pt idx="53">
                  <c:v>45855</c:v>
                </c:pt>
                <c:pt idx="54">
                  <c:v>45856</c:v>
                </c:pt>
                <c:pt idx="55">
                  <c:v>45859</c:v>
                </c:pt>
                <c:pt idx="56">
                  <c:v>45860</c:v>
                </c:pt>
                <c:pt idx="57">
                  <c:v>45861</c:v>
                </c:pt>
                <c:pt idx="58">
                  <c:v>45862</c:v>
                </c:pt>
                <c:pt idx="59">
                  <c:v>45863</c:v>
                </c:pt>
                <c:pt idx="60">
                  <c:v>45866</c:v>
                </c:pt>
                <c:pt idx="61">
                  <c:v>45867</c:v>
                </c:pt>
                <c:pt idx="62">
                  <c:v>45868</c:v>
                </c:pt>
                <c:pt idx="63">
                  <c:v>45869</c:v>
                </c:pt>
                <c:pt idx="64">
                  <c:v>45870</c:v>
                </c:pt>
                <c:pt idx="65">
                  <c:v>45873</c:v>
                </c:pt>
                <c:pt idx="66">
                  <c:v>45874</c:v>
                </c:pt>
                <c:pt idx="67">
                  <c:v>45875</c:v>
                </c:pt>
                <c:pt idx="68">
                  <c:v>45876</c:v>
                </c:pt>
                <c:pt idx="69">
                  <c:v>45877</c:v>
                </c:pt>
                <c:pt idx="70">
                  <c:v>45880</c:v>
                </c:pt>
                <c:pt idx="71">
                  <c:v>45881</c:v>
                </c:pt>
                <c:pt idx="72">
                  <c:v>45882</c:v>
                </c:pt>
                <c:pt idx="73">
                  <c:v>45883</c:v>
                </c:pt>
                <c:pt idx="74">
                  <c:v>45884</c:v>
                </c:pt>
                <c:pt idx="75">
                  <c:v>45887</c:v>
                </c:pt>
                <c:pt idx="76">
                  <c:v>45888</c:v>
                </c:pt>
                <c:pt idx="77">
                  <c:v>45889</c:v>
                </c:pt>
                <c:pt idx="78">
                  <c:v>45890</c:v>
                </c:pt>
                <c:pt idx="79">
                  <c:v>45891</c:v>
                </c:pt>
                <c:pt idx="80">
                  <c:v>45894</c:v>
                </c:pt>
                <c:pt idx="81">
                  <c:v>45895</c:v>
                </c:pt>
                <c:pt idx="82">
                  <c:v>45896</c:v>
                </c:pt>
                <c:pt idx="83">
                  <c:v>45897</c:v>
                </c:pt>
                <c:pt idx="84">
                  <c:v>45898</c:v>
                </c:pt>
                <c:pt idx="85">
                  <c:v>45901</c:v>
                </c:pt>
                <c:pt idx="86">
                  <c:v>45902</c:v>
                </c:pt>
                <c:pt idx="87">
                  <c:v>45903</c:v>
                </c:pt>
                <c:pt idx="88">
                  <c:v>45904</c:v>
                </c:pt>
                <c:pt idx="89">
                  <c:v>45905</c:v>
                </c:pt>
                <c:pt idx="90">
                  <c:v>45908</c:v>
                </c:pt>
                <c:pt idx="91">
                  <c:v>45909</c:v>
                </c:pt>
                <c:pt idx="92">
                  <c:v>45910</c:v>
                </c:pt>
                <c:pt idx="93">
                  <c:v>45911</c:v>
                </c:pt>
                <c:pt idx="94">
                  <c:v>45912</c:v>
                </c:pt>
                <c:pt idx="95">
                  <c:v>45915</c:v>
                </c:pt>
                <c:pt idx="96">
                  <c:v>45916</c:v>
                </c:pt>
                <c:pt idx="97">
                  <c:v>45917</c:v>
                </c:pt>
                <c:pt idx="98">
                  <c:v>45918</c:v>
                </c:pt>
                <c:pt idx="99">
                  <c:v>45919</c:v>
                </c:pt>
                <c:pt idx="100">
                  <c:v>45922</c:v>
                </c:pt>
                <c:pt idx="101">
                  <c:v>45923</c:v>
                </c:pt>
                <c:pt idx="102">
                  <c:v>45924</c:v>
                </c:pt>
                <c:pt idx="103">
                  <c:v>45925</c:v>
                </c:pt>
                <c:pt idx="104">
                  <c:v>45926</c:v>
                </c:pt>
                <c:pt idx="105">
                  <c:v>45929</c:v>
                </c:pt>
                <c:pt idx="106">
                  <c:v>45930</c:v>
                </c:pt>
                <c:pt idx="107">
                  <c:v>45931</c:v>
                </c:pt>
                <c:pt idx="108">
                  <c:v>45932</c:v>
                </c:pt>
                <c:pt idx="109">
                  <c:v>45933</c:v>
                </c:pt>
                <c:pt idx="110">
                  <c:v>45936</c:v>
                </c:pt>
                <c:pt idx="111">
                  <c:v>45937</c:v>
                </c:pt>
                <c:pt idx="112">
                  <c:v>45938</c:v>
                </c:pt>
                <c:pt idx="113">
                  <c:v>45939</c:v>
                </c:pt>
                <c:pt idx="114">
                  <c:v>45940</c:v>
                </c:pt>
                <c:pt idx="115">
                  <c:v>45943</c:v>
                </c:pt>
                <c:pt idx="116">
                  <c:v>45944</c:v>
                </c:pt>
                <c:pt idx="117">
                  <c:v>45945</c:v>
                </c:pt>
                <c:pt idx="118">
                  <c:v>45946</c:v>
                </c:pt>
                <c:pt idx="119">
                  <c:v>45947</c:v>
                </c:pt>
                <c:pt idx="120">
                  <c:v>45950</c:v>
                </c:pt>
                <c:pt idx="121">
                  <c:v>45951</c:v>
                </c:pt>
                <c:pt idx="122">
                  <c:v>45952</c:v>
                </c:pt>
                <c:pt idx="123">
                  <c:v>45953</c:v>
                </c:pt>
                <c:pt idx="124">
                  <c:v>45954</c:v>
                </c:pt>
                <c:pt idx="125">
                  <c:v>45957</c:v>
                </c:pt>
                <c:pt idx="126">
                  <c:v>45958</c:v>
                </c:pt>
                <c:pt idx="127">
                  <c:v>45959</c:v>
                </c:pt>
                <c:pt idx="128">
                  <c:v>45960</c:v>
                </c:pt>
                <c:pt idx="129">
                  <c:v>45961</c:v>
                </c:pt>
                <c:pt idx="130">
                  <c:v>45964</c:v>
                </c:pt>
                <c:pt idx="131">
                  <c:v>45965</c:v>
                </c:pt>
                <c:pt idx="132">
                  <c:v>45966</c:v>
                </c:pt>
                <c:pt idx="133">
                  <c:v>45967</c:v>
                </c:pt>
                <c:pt idx="134">
                  <c:v>45968</c:v>
                </c:pt>
                <c:pt idx="135">
                  <c:v>45971</c:v>
                </c:pt>
                <c:pt idx="136">
                  <c:v>45972</c:v>
                </c:pt>
                <c:pt idx="137">
                  <c:v>45973</c:v>
                </c:pt>
                <c:pt idx="138">
                  <c:v>45974</c:v>
                </c:pt>
                <c:pt idx="139">
                  <c:v>45975</c:v>
                </c:pt>
                <c:pt idx="140">
                  <c:v>45978</c:v>
                </c:pt>
                <c:pt idx="141">
                  <c:v>45979</c:v>
                </c:pt>
                <c:pt idx="142">
                  <c:v>45980</c:v>
                </c:pt>
                <c:pt idx="143">
                  <c:v>45981</c:v>
                </c:pt>
                <c:pt idx="144">
                  <c:v>45982</c:v>
                </c:pt>
                <c:pt idx="145">
                  <c:v>45985</c:v>
                </c:pt>
                <c:pt idx="146">
                  <c:v>45986</c:v>
                </c:pt>
                <c:pt idx="147">
                  <c:v>45987</c:v>
                </c:pt>
                <c:pt idx="148">
                  <c:v>45988</c:v>
                </c:pt>
                <c:pt idx="149">
                  <c:v>45989</c:v>
                </c:pt>
                <c:pt idx="150">
                  <c:v>45992</c:v>
                </c:pt>
                <c:pt idx="151">
                  <c:v>45993</c:v>
                </c:pt>
                <c:pt idx="152">
                  <c:v>45994</c:v>
                </c:pt>
                <c:pt idx="153">
                  <c:v>45995</c:v>
                </c:pt>
                <c:pt idx="154">
                  <c:v>45996</c:v>
                </c:pt>
                <c:pt idx="155">
                  <c:v>45999</c:v>
                </c:pt>
                <c:pt idx="156">
                  <c:v>46000</c:v>
                </c:pt>
                <c:pt idx="157">
                  <c:v>46001</c:v>
                </c:pt>
                <c:pt idx="158">
                  <c:v>46002</c:v>
                </c:pt>
                <c:pt idx="159">
                  <c:v>46003</c:v>
                </c:pt>
                <c:pt idx="160">
                  <c:v>46006</c:v>
                </c:pt>
                <c:pt idx="161">
                  <c:v>46007</c:v>
                </c:pt>
                <c:pt idx="162">
                  <c:v>46008</c:v>
                </c:pt>
                <c:pt idx="163">
                  <c:v>46009</c:v>
                </c:pt>
                <c:pt idx="164">
                  <c:v>46010</c:v>
                </c:pt>
                <c:pt idx="165">
                  <c:v>46013</c:v>
                </c:pt>
                <c:pt idx="166">
                  <c:v>46014</c:v>
                </c:pt>
                <c:pt idx="167">
                  <c:v>46015</c:v>
                </c:pt>
                <c:pt idx="168">
                  <c:v>46016</c:v>
                </c:pt>
                <c:pt idx="169">
                  <c:v>46017</c:v>
                </c:pt>
                <c:pt idx="170">
                  <c:v>46020</c:v>
                </c:pt>
                <c:pt idx="171">
                  <c:v>46021</c:v>
                </c:pt>
                <c:pt idx="172">
                  <c:v>46022</c:v>
                </c:pt>
                <c:pt idx="173">
                  <c:v>46023</c:v>
                </c:pt>
                <c:pt idx="174">
                  <c:v>46024</c:v>
                </c:pt>
                <c:pt idx="175">
                  <c:v>46027</c:v>
                </c:pt>
                <c:pt idx="176">
                  <c:v>46028</c:v>
                </c:pt>
                <c:pt idx="177">
                  <c:v>46029</c:v>
                </c:pt>
                <c:pt idx="178">
                  <c:v>46030</c:v>
                </c:pt>
                <c:pt idx="179">
                  <c:v>46031</c:v>
                </c:pt>
                <c:pt idx="180">
                  <c:v>46034</c:v>
                </c:pt>
                <c:pt idx="181">
                  <c:v>46035</c:v>
                </c:pt>
                <c:pt idx="182">
                  <c:v>46036</c:v>
                </c:pt>
                <c:pt idx="183">
                  <c:v>46037</c:v>
                </c:pt>
                <c:pt idx="184">
                  <c:v>46038</c:v>
                </c:pt>
                <c:pt idx="185">
                  <c:v>46041</c:v>
                </c:pt>
                <c:pt idx="186">
                  <c:v>46042</c:v>
                </c:pt>
                <c:pt idx="187">
                  <c:v>46043</c:v>
                </c:pt>
                <c:pt idx="188">
                  <c:v>46044</c:v>
                </c:pt>
                <c:pt idx="189">
                  <c:v>46045</c:v>
                </c:pt>
                <c:pt idx="190">
                  <c:v>46048</c:v>
                </c:pt>
                <c:pt idx="191">
                  <c:v>46049</c:v>
                </c:pt>
                <c:pt idx="192">
                  <c:v>46050</c:v>
                </c:pt>
                <c:pt idx="193">
                  <c:v>46051</c:v>
                </c:pt>
                <c:pt idx="194">
                  <c:v>46052</c:v>
                </c:pt>
                <c:pt idx="195">
                  <c:v>46055</c:v>
                </c:pt>
                <c:pt idx="196">
                  <c:v>46056</c:v>
                </c:pt>
                <c:pt idx="197">
                  <c:v>46057</c:v>
                </c:pt>
                <c:pt idx="198">
                  <c:v>46058</c:v>
                </c:pt>
                <c:pt idx="199">
                  <c:v>46059</c:v>
                </c:pt>
                <c:pt idx="200">
                  <c:v>46062</c:v>
                </c:pt>
                <c:pt idx="201">
                  <c:v>46063</c:v>
                </c:pt>
                <c:pt idx="202">
                  <c:v>46064</c:v>
                </c:pt>
                <c:pt idx="203">
                  <c:v>46065</c:v>
                </c:pt>
                <c:pt idx="204">
                  <c:v>46066</c:v>
                </c:pt>
                <c:pt idx="205">
                  <c:v>46069</c:v>
                </c:pt>
                <c:pt idx="206">
                  <c:v>46070</c:v>
                </c:pt>
                <c:pt idx="207">
                  <c:v>46071</c:v>
                </c:pt>
                <c:pt idx="208">
                  <c:v>46072</c:v>
                </c:pt>
                <c:pt idx="209">
                  <c:v>46073</c:v>
                </c:pt>
                <c:pt idx="210">
                  <c:v>46076</c:v>
                </c:pt>
                <c:pt idx="211">
                  <c:v>46077</c:v>
                </c:pt>
                <c:pt idx="212">
                  <c:v>46078</c:v>
                </c:pt>
                <c:pt idx="213">
                  <c:v>46079</c:v>
                </c:pt>
                <c:pt idx="214">
                  <c:v>46080</c:v>
                </c:pt>
                <c:pt idx="215">
                  <c:v>46083</c:v>
                </c:pt>
                <c:pt idx="216">
                  <c:v>46084</c:v>
                </c:pt>
                <c:pt idx="217">
                  <c:v>46085</c:v>
                </c:pt>
                <c:pt idx="218">
                  <c:v>46086</c:v>
                </c:pt>
                <c:pt idx="219">
                  <c:v>46087</c:v>
                </c:pt>
                <c:pt idx="220">
                  <c:v>46090</c:v>
                </c:pt>
                <c:pt idx="221">
                  <c:v>46091</c:v>
                </c:pt>
                <c:pt idx="222">
                  <c:v>46092</c:v>
                </c:pt>
                <c:pt idx="223">
                  <c:v>46093</c:v>
                </c:pt>
                <c:pt idx="224">
                  <c:v>46094</c:v>
                </c:pt>
                <c:pt idx="225">
                  <c:v>46097</c:v>
                </c:pt>
                <c:pt idx="226">
                  <c:v>46098</c:v>
                </c:pt>
                <c:pt idx="227">
                  <c:v>46099</c:v>
                </c:pt>
                <c:pt idx="228">
                  <c:v>46100</c:v>
                </c:pt>
                <c:pt idx="229">
                  <c:v>46101</c:v>
                </c:pt>
                <c:pt idx="230">
                  <c:v>46104</c:v>
                </c:pt>
                <c:pt idx="231">
                  <c:v>46105</c:v>
                </c:pt>
                <c:pt idx="232">
                  <c:v>46106</c:v>
                </c:pt>
                <c:pt idx="233">
                  <c:v>46107</c:v>
                </c:pt>
                <c:pt idx="234">
                  <c:v>46108</c:v>
                </c:pt>
                <c:pt idx="235">
                  <c:v>46111</c:v>
                </c:pt>
                <c:pt idx="236">
                  <c:v>46112</c:v>
                </c:pt>
                <c:pt idx="237">
                  <c:v>46113</c:v>
                </c:pt>
                <c:pt idx="238">
                  <c:v>46114</c:v>
                </c:pt>
                <c:pt idx="239">
                  <c:v>46115</c:v>
                </c:pt>
                <c:pt idx="240">
                  <c:v>46118</c:v>
                </c:pt>
                <c:pt idx="241">
                  <c:v>46119</c:v>
                </c:pt>
                <c:pt idx="242">
                  <c:v>46120</c:v>
                </c:pt>
                <c:pt idx="243">
                  <c:v>46121</c:v>
                </c:pt>
                <c:pt idx="244">
                  <c:v>46122</c:v>
                </c:pt>
                <c:pt idx="245">
                  <c:v>46125</c:v>
                </c:pt>
                <c:pt idx="246">
                  <c:v>46126</c:v>
                </c:pt>
                <c:pt idx="247">
                  <c:v>46127</c:v>
                </c:pt>
                <c:pt idx="248">
                  <c:v>46128</c:v>
                </c:pt>
                <c:pt idx="249">
                  <c:v>46129</c:v>
                </c:pt>
                <c:pt idx="250">
                  <c:v>46132</c:v>
                </c:pt>
                <c:pt idx="251">
                  <c:v>46133</c:v>
                </c:pt>
                <c:pt idx="252">
                  <c:v>46134</c:v>
                </c:pt>
                <c:pt idx="253">
                  <c:v>46135</c:v>
                </c:pt>
                <c:pt idx="254">
                  <c:v>46136</c:v>
                </c:pt>
                <c:pt idx="255">
                  <c:v>46139</c:v>
                </c:pt>
                <c:pt idx="256">
                  <c:v>46140</c:v>
                </c:pt>
                <c:pt idx="257">
                  <c:v>46141</c:v>
                </c:pt>
                <c:pt idx="258">
                  <c:v>46142</c:v>
                </c:pt>
                <c:pt idx="259">
                  <c:v>46143</c:v>
                </c:pt>
                <c:pt idx="260">
                  <c:v>46146</c:v>
                </c:pt>
                <c:pt idx="261">
                  <c:v>46147</c:v>
                </c:pt>
                <c:pt idx="262">
                  <c:v>46148</c:v>
                </c:pt>
                <c:pt idx="263">
                  <c:v>46149</c:v>
                </c:pt>
                <c:pt idx="264">
                  <c:v>46150</c:v>
                </c:pt>
                <c:pt idx="265">
                  <c:v>46153</c:v>
                </c:pt>
                <c:pt idx="266">
                  <c:v>46154</c:v>
                </c:pt>
                <c:pt idx="267">
                  <c:v>46155</c:v>
                </c:pt>
                <c:pt idx="268">
                  <c:v>46156</c:v>
                </c:pt>
                <c:pt idx="269">
                  <c:v>46157</c:v>
                </c:pt>
                <c:pt idx="270">
                  <c:v>46160</c:v>
                </c:pt>
                <c:pt idx="271">
                  <c:v>46161</c:v>
                </c:pt>
                <c:pt idx="272">
                  <c:v>46162</c:v>
                </c:pt>
                <c:pt idx="273">
                  <c:v>46163</c:v>
                </c:pt>
                <c:pt idx="274">
                  <c:v>46164</c:v>
                </c:pt>
                <c:pt idx="275">
                  <c:v>46167</c:v>
                </c:pt>
                <c:pt idx="276">
                  <c:v>46168</c:v>
                </c:pt>
                <c:pt idx="277">
                  <c:v>46169</c:v>
                </c:pt>
                <c:pt idx="278">
                  <c:v>46170</c:v>
                </c:pt>
                <c:pt idx="279">
                  <c:v>46171</c:v>
                </c:pt>
                <c:pt idx="280">
                  <c:v>46174</c:v>
                </c:pt>
                <c:pt idx="281">
                  <c:v>46175</c:v>
                </c:pt>
                <c:pt idx="282">
                  <c:v>46176</c:v>
                </c:pt>
                <c:pt idx="283">
                  <c:v>46177</c:v>
                </c:pt>
                <c:pt idx="284">
                  <c:v>46178</c:v>
                </c:pt>
                <c:pt idx="285">
                  <c:v>46181</c:v>
                </c:pt>
                <c:pt idx="286">
                  <c:v>46182</c:v>
                </c:pt>
                <c:pt idx="287">
                  <c:v>46183</c:v>
                </c:pt>
                <c:pt idx="288">
                  <c:v>46184</c:v>
                </c:pt>
                <c:pt idx="289">
                  <c:v>46185</c:v>
                </c:pt>
                <c:pt idx="290">
                  <c:v>46188</c:v>
                </c:pt>
                <c:pt idx="291">
                  <c:v>46189</c:v>
                </c:pt>
                <c:pt idx="292">
                  <c:v>46190</c:v>
                </c:pt>
                <c:pt idx="293">
                  <c:v>46191</c:v>
                </c:pt>
                <c:pt idx="294">
                  <c:v>46192</c:v>
                </c:pt>
                <c:pt idx="295">
                  <c:v>46195</c:v>
                </c:pt>
                <c:pt idx="296">
                  <c:v>46196</c:v>
                </c:pt>
                <c:pt idx="297">
                  <c:v>46197</c:v>
                </c:pt>
                <c:pt idx="298">
                  <c:v>46198</c:v>
                </c:pt>
                <c:pt idx="299">
                  <c:v>46199</c:v>
                </c:pt>
                <c:pt idx="300">
                  <c:v>46202</c:v>
                </c:pt>
                <c:pt idx="301">
                  <c:v>46203</c:v>
                </c:pt>
                <c:pt idx="302">
                  <c:v>46204</c:v>
                </c:pt>
                <c:pt idx="303">
                  <c:v>46205</c:v>
                </c:pt>
                <c:pt idx="304">
                  <c:v>46206</c:v>
                </c:pt>
                <c:pt idx="305">
                  <c:v>46209</c:v>
                </c:pt>
                <c:pt idx="306">
                  <c:v>46210</c:v>
                </c:pt>
                <c:pt idx="307">
                  <c:v>46211</c:v>
                </c:pt>
                <c:pt idx="308">
                  <c:v>46212</c:v>
                </c:pt>
                <c:pt idx="309">
                  <c:v>46213</c:v>
                </c:pt>
                <c:pt idx="310">
                  <c:v>46216</c:v>
                </c:pt>
                <c:pt idx="311">
                  <c:v>46217</c:v>
                </c:pt>
                <c:pt idx="312">
                  <c:v>46218</c:v>
                </c:pt>
                <c:pt idx="313">
                  <c:v>46219</c:v>
                </c:pt>
                <c:pt idx="314">
                  <c:v>46220</c:v>
                </c:pt>
                <c:pt idx="315">
                  <c:v>46223</c:v>
                </c:pt>
                <c:pt idx="316">
                  <c:v>46224</c:v>
                </c:pt>
                <c:pt idx="317">
                  <c:v>46225</c:v>
                </c:pt>
                <c:pt idx="318">
                  <c:v>46226</c:v>
                </c:pt>
                <c:pt idx="319">
                  <c:v>46227</c:v>
                </c:pt>
                <c:pt idx="320">
                  <c:v>46230</c:v>
                </c:pt>
                <c:pt idx="321">
                  <c:v>46231</c:v>
                </c:pt>
                <c:pt idx="322">
                  <c:v>46232</c:v>
                </c:pt>
                <c:pt idx="323">
                  <c:v>46233</c:v>
                </c:pt>
                <c:pt idx="324">
                  <c:v>46234</c:v>
                </c:pt>
                <c:pt idx="325">
                  <c:v>46237</c:v>
                </c:pt>
                <c:pt idx="326">
                  <c:v>46238</c:v>
                </c:pt>
                <c:pt idx="327">
                  <c:v>46239</c:v>
                </c:pt>
                <c:pt idx="328">
                  <c:v>46240</c:v>
                </c:pt>
                <c:pt idx="329">
                  <c:v>46241</c:v>
                </c:pt>
                <c:pt idx="330">
                  <c:v>46244</c:v>
                </c:pt>
                <c:pt idx="331">
                  <c:v>46245</c:v>
                </c:pt>
                <c:pt idx="332">
                  <c:v>46246</c:v>
                </c:pt>
                <c:pt idx="333">
                  <c:v>46247</c:v>
                </c:pt>
                <c:pt idx="334">
                  <c:v>46248</c:v>
                </c:pt>
                <c:pt idx="335">
                  <c:v>46251</c:v>
                </c:pt>
                <c:pt idx="336">
                  <c:v>46252</c:v>
                </c:pt>
                <c:pt idx="337">
                  <c:v>46253</c:v>
                </c:pt>
                <c:pt idx="338">
                  <c:v>46254</c:v>
                </c:pt>
                <c:pt idx="339">
                  <c:v>46255</c:v>
                </c:pt>
                <c:pt idx="340">
                  <c:v>46258</c:v>
                </c:pt>
                <c:pt idx="341">
                  <c:v>46259</c:v>
                </c:pt>
                <c:pt idx="342">
                  <c:v>46260</c:v>
                </c:pt>
                <c:pt idx="343">
                  <c:v>46261</c:v>
                </c:pt>
                <c:pt idx="344">
                  <c:v>46262</c:v>
                </c:pt>
                <c:pt idx="345">
                  <c:v>46265</c:v>
                </c:pt>
                <c:pt idx="346">
                  <c:v>46266</c:v>
                </c:pt>
                <c:pt idx="347">
                  <c:v>46267</c:v>
                </c:pt>
                <c:pt idx="348">
                  <c:v>46268</c:v>
                </c:pt>
                <c:pt idx="349">
                  <c:v>46269</c:v>
                </c:pt>
                <c:pt idx="350">
                  <c:v>46272</c:v>
                </c:pt>
                <c:pt idx="351">
                  <c:v>46273</c:v>
                </c:pt>
                <c:pt idx="352">
                  <c:v>46274</c:v>
                </c:pt>
                <c:pt idx="353">
                  <c:v>46275</c:v>
                </c:pt>
                <c:pt idx="354">
                  <c:v>46276</c:v>
                </c:pt>
                <c:pt idx="355">
                  <c:v>46279</c:v>
                </c:pt>
                <c:pt idx="356">
                  <c:v>46280</c:v>
                </c:pt>
                <c:pt idx="357">
                  <c:v>46281</c:v>
                </c:pt>
                <c:pt idx="358">
                  <c:v>46282</c:v>
                </c:pt>
                <c:pt idx="359">
                  <c:v>46283</c:v>
                </c:pt>
                <c:pt idx="360">
                  <c:v>46286</c:v>
                </c:pt>
                <c:pt idx="361">
                  <c:v>46287</c:v>
                </c:pt>
                <c:pt idx="362">
                  <c:v>46288</c:v>
                </c:pt>
                <c:pt idx="363">
                  <c:v>46289</c:v>
                </c:pt>
                <c:pt idx="364">
                  <c:v>46290</c:v>
                </c:pt>
                <c:pt idx="365">
                  <c:v>46293</c:v>
                </c:pt>
                <c:pt idx="366">
                  <c:v>46294</c:v>
                </c:pt>
                <c:pt idx="367">
                  <c:v>46295</c:v>
                </c:pt>
                <c:pt idx="368">
                  <c:v>46296</c:v>
                </c:pt>
                <c:pt idx="369">
                  <c:v>46297</c:v>
                </c:pt>
                <c:pt idx="370">
                  <c:v>46300</c:v>
                </c:pt>
                <c:pt idx="371">
                  <c:v>46301</c:v>
                </c:pt>
                <c:pt idx="372">
                  <c:v>46302</c:v>
                </c:pt>
                <c:pt idx="373">
                  <c:v>46303</c:v>
                </c:pt>
                <c:pt idx="374">
                  <c:v>46304</c:v>
                </c:pt>
                <c:pt idx="375">
                  <c:v>46307</c:v>
                </c:pt>
                <c:pt idx="376">
                  <c:v>46308</c:v>
                </c:pt>
              </c:numCache>
            </c:numRef>
          </c:cat>
          <c:val>
            <c:numRef>
              <c:f>PE!$D$7:$D$500</c:f>
              <c:numCache>
                <c:formatCode>General</c:formatCode>
                <c:ptCount val="494"/>
                <c:pt idx="0">
                  <c:v>3.5880000000000001</c:v>
                </c:pt>
                <c:pt idx="1">
                  <c:v>3.694</c:v>
                </c:pt>
                <c:pt idx="2">
                  <c:v>3.5510000000000002</c:v>
                </c:pt>
                <c:pt idx="3">
                  <c:v>3.57</c:v>
                </c:pt>
                <c:pt idx="4">
                  <c:v>3.625</c:v>
                </c:pt>
                <c:pt idx="5">
                  <c:v>3.7909999999999999</c:v>
                </c:pt>
                <c:pt idx="6">
                  <c:v>3.911</c:v>
                </c:pt>
                <c:pt idx="7">
                  <c:v>3.944</c:v>
                </c:pt>
                <c:pt idx="8">
                  <c:v>3.8279999999999998</c:v>
                </c:pt>
                <c:pt idx="9">
                  <c:v>3.851</c:v>
                </c:pt>
                <c:pt idx="10">
                  <c:v>4.0039999999999996</c:v>
                </c:pt>
                <c:pt idx="11">
                  <c:v>3.9670000000000001</c:v>
                </c:pt>
                <c:pt idx="12">
                  <c:v>3.911</c:v>
                </c:pt>
                <c:pt idx="13">
                  <c:v>3.8050000000000002</c:v>
                </c:pt>
                <c:pt idx="14">
                  <c:v>3.8650000000000002</c:v>
                </c:pt>
                <c:pt idx="15">
                  <c:v>3.8839999999999999</c:v>
                </c:pt>
                <c:pt idx="16">
                  <c:v>3.8010000000000002</c:v>
                </c:pt>
                <c:pt idx="17">
                  <c:v>3.7730000000000001</c:v>
                </c:pt>
                <c:pt idx="18">
                  <c:v>3.621</c:v>
                </c:pt>
                <c:pt idx="19">
                  <c:v>3.63</c:v>
                </c:pt>
                <c:pt idx="20">
                  <c:v>3.4590000000000001</c:v>
                </c:pt>
                <c:pt idx="21">
                  <c:v>3.496</c:v>
                </c:pt>
                <c:pt idx="22">
                  <c:v>3.2559999999999998</c:v>
                </c:pt>
                <c:pt idx="23">
                  <c:v>3.2050000000000001</c:v>
                </c:pt>
                <c:pt idx="24">
                  <c:v>3.3159999999999998</c:v>
                </c:pt>
                <c:pt idx="25">
                  <c:v>3.246</c:v>
                </c:pt>
                <c:pt idx="26">
                  <c:v>3.3620000000000001</c:v>
                </c:pt>
                <c:pt idx="27">
                  <c:v>3.302</c:v>
                </c:pt>
                <c:pt idx="28">
                  <c:v>3.4220000000000002</c:v>
                </c:pt>
                <c:pt idx="29">
                  <c:v>3.2930000000000001</c:v>
                </c:pt>
                <c:pt idx="30">
                  <c:v>3.2930000000000001</c:v>
                </c:pt>
                <c:pt idx="31">
                  <c:v>3.117</c:v>
                </c:pt>
                <c:pt idx="32">
                  <c:v>3.048</c:v>
                </c:pt>
                <c:pt idx="33">
                  <c:v>3.1030000000000002</c:v>
                </c:pt>
                <c:pt idx="34">
                  <c:v>3.1030000000000002</c:v>
                </c:pt>
                <c:pt idx="35">
                  <c:v>2.988</c:v>
                </c:pt>
                <c:pt idx="36">
                  <c:v>3.2330000000000001</c:v>
                </c:pt>
                <c:pt idx="37">
                  <c:v>3.1379999999999999</c:v>
                </c:pt>
                <c:pt idx="38">
                  <c:v>3.1429999999999998</c:v>
                </c:pt>
                <c:pt idx="39">
                  <c:v>3.1150000000000002</c:v>
                </c:pt>
                <c:pt idx="40">
                  <c:v>3.0459999999999998</c:v>
                </c:pt>
                <c:pt idx="41">
                  <c:v>3.069</c:v>
                </c:pt>
                <c:pt idx="42">
                  <c:v>3.0920000000000001</c:v>
                </c:pt>
                <c:pt idx="43">
                  <c:v>3.0739999999999998</c:v>
                </c:pt>
                <c:pt idx="44">
                  <c:v>3.0880000000000001</c:v>
                </c:pt>
                <c:pt idx="45">
                  <c:v>3.0230000000000001</c:v>
                </c:pt>
                <c:pt idx="46">
                  <c:v>3.1339999999999999</c:v>
                </c:pt>
                <c:pt idx="47">
                  <c:v>3.1339999999999999</c:v>
                </c:pt>
                <c:pt idx="48">
                  <c:v>3.0129999999999999</c:v>
                </c:pt>
                <c:pt idx="49">
                  <c:v>2.875</c:v>
                </c:pt>
                <c:pt idx="50">
                  <c:v>3.1669999999999998</c:v>
                </c:pt>
                <c:pt idx="51">
                  <c:v>3.2120000000000002</c:v>
                </c:pt>
                <c:pt idx="52">
                  <c:v>3.1309999999999998</c:v>
                </c:pt>
                <c:pt idx="53">
                  <c:v>3.2519999999999998</c:v>
                </c:pt>
                <c:pt idx="54">
                  <c:v>3.242</c:v>
                </c:pt>
                <c:pt idx="55">
                  <c:v>2.468</c:v>
                </c:pt>
                <c:pt idx="56">
                  <c:v>2.3980000000000001</c:v>
                </c:pt>
                <c:pt idx="57">
                  <c:v>2.4950000000000001</c:v>
                </c:pt>
                <c:pt idx="58">
                  <c:v>2.5840000000000001</c:v>
                </c:pt>
                <c:pt idx="59">
                  <c:v>2.65</c:v>
                </c:pt>
                <c:pt idx="60">
                  <c:v>2.637</c:v>
                </c:pt>
                <c:pt idx="61">
                  <c:v>2.7650000000000001</c:v>
                </c:pt>
                <c:pt idx="62">
                  <c:v>2.7879999999999998</c:v>
                </c:pt>
                <c:pt idx="63">
                  <c:v>2.7879999999999998</c:v>
                </c:pt>
                <c:pt idx="64">
                  <c:v>2.6949999999999998</c:v>
                </c:pt>
                <c:pt idx="65">
                  <c:v>2.7719999999999998</c:v>
                </c:pt>
                <c:pt idx="66">
                  <c:v>2.8620000000000001</c:v>
                </c:pt>
                <c:pt idx="67">
                  <c:v>2.9620000000000002</c:v>
                </c:pt>
                <c:pt idx="68">
                  <c:v>2.8540000000000001</c:v>
                </c:pt>
                <c:pt idx="69">
                  <c:v>2.8380000000000001</c:v>
                </c:pt>
                <c:pt idx="70">
                  <c:v>2.8540000000000001</c:v>
                </c:pt>
                <c:pt idx="71">
                  <c:v>2.8650000000000002</c:v>
                </c:pt>
                <c:pt idx="72">
                  <c:v>2.8</c:v>
                </c:pt>
                <c:pt idx="73">
                  <c:v>2.66</c:v>
                </c:pt>
                <c:pt idx="74">
                  <c:v>2.66</c:v>
                </c:pt>
                <c:pt idx="75">
                  <c:v>2.722</c:v>
                </c:pt>
                <c:pt idx="76">
                  <c:v>2.52</c:v>
                </c:pt>
                <c:pt idx="77">
                  <c:v>2.524</c:v>
                </c:pt>
                <c:pt idx="78">
                  <c:v>2.4079999999999999</c:v>
                </c:pt>
                <c:pt idx="79">
                  <c:v>2.3889999999999998</c:v>
                </c:pt>
                <c:pt idx="80">
                  <c:v>2.2530000000000001</c:v>
                </c:pt>
                <c:pt idx="81">
                  <c:v>2.2440000000000002</c:v>
                </c:pt>
                <c:pt idx="82">
                  <c:v>2.1469999999999998</c:v>
                </c:pt>
                <c:pt idx="83">
                  <c:v>2.1819999999999999</c:v>
                </c:pt>
                <c:pt idx="84">
                  <c:v>2.1469999999999998</c:v>
                </c:pt>
                <c:pt idx="85">
                  <c:v>2.0920000000000001</c:v>
                </c:pt>
                <c:pt idx="86">
                  <c:v>2.1859999999999999</c:v>
                </c:pt>
                <c:pt idx="87">
                  <c:v>2.1539999999999999</c:v>
                </c:pt>
                <c:pt idx="88">
                  <c:v>3.282</c:v>
                </c:pt>
                <c:pt idx="89">
                  <c:v>3.2370000000000001</c:v>
                </c:pt>
                <c:pt idx="90">
                  <c:v>2.5870000000000002</c:v>
                </c:pt>
                <c:pt idx="91">
                  <c:v>2.5249999999999999</c:v>
                </c:pt>
                <c:pt idx="92">
                  <c:v>2.6709999999999998</c:v>
                </c:pt>
                <c:pt idx="93">
                  <c:v>2.6349999999999998</c:v>
                </c:pt>
                <c:pt idx="94">
                  <c:v>2.552</c:v>
                </c:pt>
                <c:pt idx="95">
                  <c:v>2.4790000000000001</c:v>
                </c:pt>
                <c:pt idx="96">
                  <c:v>2.5249999999999999</c:v>
                </c:pt>
                <c:pt idx="97">
                  <c:v>2.5310000000000001</c:v>
                </c:pt>
                <c:pt idx="98">
                  <c:v>2.427</c:v>
                </c:pt>
                <c:pt idx="99">
                  <c:v>2.2999999999999998</c:v>
                </c:pt>
                <c:pt idx="100">
                  <c:v>2.7160000000000002</c:v>
                </c:pt>
                <c:pt idx="101">
                  <c:v>2.7429999999999999</c:v>
                </c:pt>
                <c:pt idx="102">
                  <c:v>2.7130000000000001</c:v>
                </c:pt>
                <c:pt idx="103">
                  <c:v>2.504</c:v>
                </c:pt>
                <c:pt idx="104">
                  <c:v>2.4900000000000002</c:v>
                </c:pt>
                <c:pt idx="105">
                  <c:v>2.5419999999999998</c:v>
                </c:pt>
                <c:pt idx="106">
                  <c:v>2.4460000000000002</c:v>
                </c:pt>
                <c:pt idx="107">
                  <c:v>2.4060000000000001</c:v>
                </c:pt>
                <c:pt idx="108">
                  <c:v>2.4510000000000001</c:v>
                </c:pt>
                <c:pt idx="109">
                  <c:v>2.4260000000000002</c:v>
                </c:pt>
                <c:pt idx="110">
                  <c:v>2.4260000000000002</c:v>
                </c:pt>
                <c:pt idx="111">
                  <c:v>2.4260000000000002</c:v>
                </c:pt>
                <c:pt idx="112">
                  <c:v>2.4260000000000002</c:v>
                </c:pt>
                <c:pt idx="113">
                  <c:v>2.4260000000000002</c:v>
                </c:pt>
                <c:pt idx="114">
                  <c:v>2.4260000000000002</c:v>
                </c:pt>
                <c:pt idx="115">
                  <c:v>2.4260000000000002</c:v>
                </c:pt>
                <c:pt idx="116">
                  <c:v>2.4260000000000002</c:v>
                </c:pt>
                <c:pt idx="117">
                  <c:v>2.4260000000000002</c:v>
                </c:pt>
                <c:pt idx="118">
                  <c:v>2.4260000000000002</c:v>
                </c:pt>
                <c:pt idx="119">
                  <c:v>2.4260000000000002</c:v>
                </c:pt>
                <c:pt idx="120">
                  <c:v>2.4260000000000002</c:v>
                </c:pt>
                <c:pt idx="121">
                  <c:v>2.4260000000000002</c:v>
                </c:pt>
                <c:pt idx="122">
                  <c:v>2.4260000000000002</c:v>
                </c:pt>
                <c:pt idx="123">
                  <c:v>2.4260000000000002</c:v>
                </c:pt>
                <c:pt idx="124">
                  <c:v>2.4260000000000002</c:v>
                </c:pt>
                <c:pt idx="125">
                  <c:v>2.4260000000000002</c:v>
                </c:pt>
                <c:pt idx="126">
                  <c:v>2.4260000000000002</c:v>
                </c:pt>
                <c:pt idx="127">
                  <c:v>2.4260000000000002</c:v>
                </c:pt>
                <c:pt idx="128">
                  <c:v>2.4260000000000002</c:v>
                </c:pt>
                <c:pt idx="129">
                  <c:v>2.4260000000000002</c:v>
                </c:pt>
                <c:pt idx="130">
                  <c:v>2.4260000000000002</c:v>
                </c:pt>
                <c:pt idx="131">
                  <c:v>2.4260000000000002</c:v>
                </c:pt>
                <c:pt idx="132">
                  <c:v>2.4260000000000002</c:v>
                </c:pt>
                <c:pt idx="133">
                  <c:v>2.4260000000000002</c:v>
                </c:pt>
                <c:pt idx="134">
                  <c:v>2.4260000000000002</c:v>
                </c:pt>
                <c:pt idx="135">
                  <c:v>2.4260000000000002</c:v>
                </c:pt>
                <c:pt idx="136">
                  <c:v>2.4260000000000002</c:v>
                </c:pt>
                <c:pt idx="137">
                  <c:v>2.4260000000000002</c:v>
                </c:pt>
                <c:pt idx="138">
                  <c:v>2.4260000000000002</c:v>
                </c:pt>
                <c:pt idx="139">
                  <c:v>2.4260000000000002</c:v>
                </c:pt>
                <c:pt idx="140">
                  <c:v>2.4260000000000002</c:v>
                </c:pt>
                <c:pt idx="141">
                  <c:v>2.4260000000000002</c:v>
                </c:pt>
                <c:pt idx="142">
                  <c:v>2.4260000000000002</c:v>
                </c:pt>
                <c:pt idx="143">
                  <c:v>2.67</c:v>
                </c:pt>
                <c:pt idx="144">
                  <c:v>2.5489999999999999</c:v>
                </c:pt>
                <c:pt idx="145">
                  <c:v>2.5489999999999999</c:v>
                </c:pt>
                <c:pt idx="146">
                  <c:v>2.7010000000000001</c:v>
                </c:pt>
                <c:pt idx="147">
                  <c:v>2.7010000000000001</c:v>
                </c:pt>
                <c:pt idx="148">
                  <c:v>2.7010000000000001</c:v>
                </c:pt>
                <c:pt idx="149">
                  <c:v>2.7010000000000001</c:v>
                </c:pt>
                <c:pt idx="150">
                  <c:v>2.7010000000000001</c:v>
                </c:pt>
                <c:pt idx="151">
                  <c:v>2.7010000000000001</c:v>
                </c:pt>
                <c:pt idx="152">
                  <c:v>2.7010000000000001</c:v>
                </c:pt>
                <c:pt idx="153">
                  <c:v>2.7010000000000001</c:v>
                </c:pt>
                <c:pt idx="154">
                  <c:v>2.7010000000000001</c:v>
                </c:pt>
                <c:pt idx="155">
                  <c:v>2.7010000000000001</c:v>
                </c:pt>
                <c:pt idx="156">
                  <c:v>2.7010000000000001</c:v>
                </c:pt>
                <c:pt idx="157">
                  <c:v>2.7010000000000001</c:v>
                </c:pt>
                <c:pt idx="158">
                  <c:v>2.7010000000000001</c:v>
                </c:pt>
                <c:pt idx="159">
                  <c:v>6.532</c:v>
                </c:pt>
                <c:pt idx="160">
                  <c:v>6.6239999999999997</c:v>
                </c:pt>
                <c:pt idx="161">
                  <c:v>6.7160000000000002</c:v>
                </c:pt>
                <c:pt idx="162">
                  <c:v>6.79</c:v>
                </c:pt>
                <c:pt idx="163">
                  <c:v>7.3860000000000001</c:v>
                </c:pt>
                <c:pt idx="164">
                  <c:v>7.2670000000000003</c:v>
                </c:pt>
                <c:pt idx="165">
                  <c:v>7.29</c:v>
                </c:pt>
                <c:pt idx="166">
                  <c:v>7.2039999999999997</c:v>
                </c:pt>
                <c:pt idx="167">
                  <c:v>7.1539999999999999</c:v>
                </c:pt>
                <c:pt idx="168">
                  <c:v>7.1539999999999999</c:v>
                </c:pt>
                <c:pt idx="169">
                  <c:v>7.181</c:v>
                </c:pt>
                <c:pt idx="170">
                  <c:v>7.2190000000000003</c:v>
                </c:pt>
                <c:pt idx="171">
                  <c:v>7.05</c:v>
                </c:pt>
                <c:pt idx="172">
                  <c:v>7.05</c:v>
                </c:pt>
                <c:pt idx="173">
                  <c:v>7.05</c:v>
                </c:pt>
                <c:pt idx="174">
                  <c:v>7.266</c:v>
                </c:pt>
                <c:pt idx="175">
                  <c:v>7.25</c:v>
                </c:pt>
                <c:pt idx="176">
                  <c:v>7.15</c:v>
                </c:pt>
                <c:pt idx="177">
                  <c:v>7.0039999999999996</c:v>
                </c:pt>
                <c:pt idx="178">
                  <c:v>7.2539999999999996</c:v>
                </c:pt>
                <c:pt idx="179">
                  <c:v>7.4160000000000004</c:v>
                </c:pt>
                <c:pt idx="180">
                  <c:v>7.4779999999999998</c:v>
                </c:pt>
                <c:pt idx="181">
                  <c:v>7.3079999999999998</c:v>
                </c:pt>
                <c:pt idx="182">
                  <c:v>6.95</c:v>
                </c:pt>
                <c:pt idx="183">
                  <c:v>6.7880000000000003</c:v>
                </c:pt>
                <c:pt idx="184">
                  <c:v>6.7910000000000004</c:v>
                </c:pt>
                <c:pt idx="185">
                  <c:v>6.6219999999999999</c:v>
                </c:pt>
                <c:pt idx="186">
                  <c:v>6.7720000000000002</c:v>
                </c:pt>
                <c:pt idx="187">
                  <c:v>6.9790000000000001</c:v>
                </c:pt>
                <c:pt idx="188">
                  <c:v>7.21</c:v>
                </c:pt>
                <c:pt idx="189">
                  <c:v>7.5609999999999999</c:v>
                </c:pt>
                <c:pt idx="190">
                  <c:v>7.6180000000000003</c:v>
                </c:pt>
                <c:pt idx="191">
                  <c:v>8.0969999999999995</c:v>
                </c:pt>
                <c:pt idx="192">
                  <c:v>7.9130000000000003</c:v>
                </c:pt>
                <c:pt idx="193">
                  <c:v>7.8209999999999997</c:v>
                </c:pt>
                <c:pt idx="194">
                  <c:v>7.8129999999999997</c:v>
                </c:pt>
                <c:pt idx="195">
                  <c:v>7.6479999999999997</c:v>
                </c:pt>
                <c:pt idx="196">
                  <c:v>7.56</c:v>
                </c:pt>
                <c:pt idx="197">
                  <c:v>7.218</c:v>
                </c:pt>
                <c:pt idx="198">
                  <c:v>6.7949999999999999</c:v>
                </c:pt>
                <c:pt idx="199">
                  <c:v>6.9660000000000002</c:v>
                </c:pt>
                <c:pt idx="200">
                  <c:v>7.0279999999999996</c:v>
                </c:pt>
                <c:pt idx="201">
                  <c:v>7.1909999999999998</c:v>
                </c:pt>
                <c:pt idx="202">
                  <c:v>6.97</c:v>
                </c:pt>
                <c:pt idx="203">
                  <c:v>6.3520000000000003</c:v>
                </c:pt>
                <c:pt idx="204">
                  <c:v>6.1779999999999999</c:v>
                </c:pt>
                <c:pt idx="205">
                  <c:v>6.1779999999999999</c:v>
                </c:pt>
                <c:pt idx="206">
                  <c:v>6.1779999999999999</c:v>
                </c:pt>
                <c:pt idx="207">
                  <c:v>5.9640000000000004</c:v>
                </c:pt>
                <c:pt idx="208">
                  <c:v>6.2480000000000002</c:v>
                </c:pt>
                <c:pt idx="209">
                  <c:v>6.4240000000000004</c:v>
                </c:pt>
                <c:pt idx="210">
                  <c:v>6.077</c:v>
                </c:pt>
                <c:pt idx="211">
                  <c:v>6.4130000000000003</c:v>
                </c:pt>
                <c:pt idx="212">
                  <c:v>6.3070000000000004</c:v>
                </c:pt>
                <c:pt idx="213">
                  <c:v>6.1159999999999997</c:v>
                </c:pt>
                <c:pt idx="214">
                  <c:v>5.6970000000000001</c:v>
                </c:pt>
                <c:pt idx="215">
                  <c:v>5.9859999999999998</c:v>
                </c:pt>
                <c:pt idx="216">
                  <c:v>6.008</c:v>
                </c:pt>
                <c:pt idx="217">
                  <c:v>5.9379999999999997</c:v>
                </c:pt>
                <c:pt idx="218">
                  <c:v>5.8460000000000001</c:v>
                </c:pt>
                <c:pt idx="219">
                  <c:v>5.8680000000000003</c:v>
                </c:pt>
                <c:pt idx="220">
                  <c:v>5.9450000000000003</c:v>
                </c:pt>
                <c:pt idx="221">
                  <c:v>5.6150000000000002</c:v>
                </c:pt>
                <c:pt idx="222">
                  <c:v>5.7859999999999996</c:v>
                </c:pt>
                <c:pt idx="223">
                  <c:v>5.548</c:v>
                </c:pt>
                <c:pt idx="224">
                  <c:v>5.1989999999999998</c:v>
                </c:pt>
                <c:pt idx="225">
                  <c:v>5.024</c:v>
                </c:pt>
                <c:pt idx="226">
                  <c:v>5.1550000000000002</c:v>
                </c:pt>
                <c:pt idx="227">
                  <c:v>5.1390000000000002</c:v>
                </c:pt>
                <c:pt idx="228">
                  <c:v>5.4370000000000003</c:v>
                </c:pt>
                <c:pt idx="229">
                  <c:v>5.3</c:v>
                </c:pt>
                <c:pt idx="230">
                  <c:v>5.6260000000000003</c:v>
                </c:pt>
                <c:pt idx="231">
                  <c:v>5.6260000000000003</c:v>
                </c:pt>
                <c:pt idx="232">
                  <c:v>5.835</c:v>
                </c:pt>
                <c:pt idx="233">
                  <c:v>5.7140000000000004</c:v>
                </c:pt>
                <c:pt idx="234">
                  <c:v>5.6050000000000004</c:v>
                </c:pt>
                <c:pt idx="235">
                  <c:v>5.742</c:v>
                </c:pt>
                <c:pt idx="236">
                  <c:v>6.4039999999999999</c:v>
                </c:pt>
                <c:pt idx="237">
                  <c:v>3.169</c:v>
                </c:pt>
                <c:pt idx="238">
                  <c:v>3.169</c:v>
                </c:pt>
                <c:pt idx="239">
                  <c:v>3.169</c:v>
                </c:pt>
                <c:pt idx="240">
                  <c:v>7.48</c:v>
                </c:pt>
                <c:pt idx="241">
                  <c:v>7.3330000000000002</c:v>
                </c:pt>
                <c:pt idx="242">
                  <c:v>7.6920000000000002</c:v>
                </c:pt>
                <c:pt idx="243">
                  <c:v>7.4889999999999999</c:v>
                </c:pt>
                <c:pt idx="244">
                  <c:v>7.56</c:v>
                </c:pt>
                <c:pt idx="245">
                  <c:v>7.4980000000000002</c:v>
                </c:pt>
                <c:pt idx="246">
                  <c:v>7.399</c:v>
                </c:pt>
                <c:pt idx="247">
                  <c:v>7.4180000000000001</c:v>
                </c:pt>
                <c:pt idx="248">
                  <c:v>7.6120000000000001</c:v>
                </c:pt>
                <c:pt idx="249">
                  <c:v>7.569</c:v>
                </c:pt>
                <c:pt idx="250">
                  <c:v>7.8250000000000002</c:v>
                </c:pt>
                <c:pt idx="251">
                  <c:v>7.1609999999999996</c:v>
                </c:pt>
                <c:pt idx="252">
                  <c:v>6.7859999999999996</c:v>
                </c:pt>
                <c:pt idx="253">
                  <c:v>6.3179999999999996</c:v>
                </c:pt>
                <c:pt idx="254">
                  <c:v>6.3620000000000001</c:v>
                </c:pt>
                <c:pt idx="255">
                  <c:v>6.7249999999999996</c:v>
                </c:pt>
                <c:pt idx="256">
                  <c:v>6.8170000000000002</c:v>
                </c:pt>
                <c:pt idx="257">
                  <c:v>6.51</c:v>
                </c:pt>
                <c:pt idx="258">
                  <c:v>6.5650000000000004</c:v>
                </c:pt>
                <c:pt idx="259">
                  <c:v>6.5650000000000004</c:v>
                </c:pt>
                <c:pt idx="260">
                  <c:v>6.3410000000000002</c:v>
                </c:pt>
                <c:pt idx="261">
                  <c:v>6.5839999999999996</c:v>
                </c:pt>
                <c:pt idx="262">
                  <c:v>7.05</c:v>
                </c:pt>
                <c:pt idx="263">
                  <c:v>6.9770000000000003</c:v>
                </c:pt>
                <c:pt idx="264">
                  <c:v>6.7439999999999998</c:v>
                </c:pt>
                <c:pt idx="265">
                  <c:v>7.0179999999999998</c:v>
                </c:pt>
                <c:pt idx="266">
                  <c:v>6.734</c:v>
                </c:pt>
                <c:pt idx="267">
                  <c:v>6.5060000000000002</c:v>
                </c:pt>
                <c:pt idx="268">
                  <c:v>6.657</c:v>
                </c:pt>
                <c:pt idx="269">
                  <c:v>6.46</c:v>
                </c:pt>
                <c:pt idx="270">
                  <c:v>6.6609999999999996</c:v>
                </c:pt>
                <c:pt idx="271">
                  <c:v>6.3689999999999998</c:v>
                </c:pt>
                <c:pt idx="272">
                  <c:v>6.734</c:v>
                </c:pt>
                <c:pt idx="273">
                  <c:v>7.306</c:v>
                </c:pt>
                <c:pt idx="274">
                  <c:v>6.9450000000000003</c:v>
                </c:pt>
                <c:pt idx="275">
                  <c:v>6.9450000000000003</c:v>
                </c:pt>
                <c:pt idx="276">
                  <c:v>7.516</c:v>
                </c:pt>
                <c:pt idx="277">
                  <c:v>8.1219999999999999</c:v>
                </c:pt>
                <c:pt idx="278">
                  <c:v>8.0630000000000006</c:v>
                </c:pt>
                <c:pt idx="279">
                  <c:v>8.3629999999999995</c:v>
                </c:pt>
                <c:pt idx="280">
                  <c:v>8.6300000000000008</c:v>
                </c:pt>
                <c:pt idx="281">
                  <c:v>8.718</c:v>
                </c:pt>
                <c:pt idx="282">
                  <c:v>8.33</c:v>
                </c:pt>
                <c:pt idx="283">
                  <c:v>8.2929999999999993</c:v>
                </c:pt>
                <c:pt idx="284">
                  <c:v>8.0860000000000003</c:v>
                </c:pt>
                <c:pt idx="285">
                  <c:v>8.1720000000000006</c:v>
                </c:pt>
                <c:pt idx="286">
                  <c:v>8.4359999999999999</c:v>
                </c:pt>
                <c:pt idx="287">
                  <c:v>8.2780000000000005</c:v>
                </c:pt>
                <c:pt idx="288">
                  <c:v>9.7089999999999996</c:v>
                </c:pt>
                <c:pt idx="289">
                  <c:v>9.99</c:v>
                </c:pt>
                <c:pt idx="290">
                  <c:v>9.99</c:v>
                </c:pt>
                <c:pt idx="291">
                  <c:v>9.9030000000000005</c:v>
                </c:pt>
                <c:pt idx="292">
                  <c:v>10.621</c:v>
                </c:pt>
                <c:pt idx="293">
                  <c:v>11.103999999999999</c:v>
                </c:pt>
                <c:pt idx="294">
                  <c:v>10.641</c:v>
                </c:pt>
                <c:pt idx="295">
                  <c:v>10.742000000000001</c:v>
                </c:pt>
                <c:pt idx="296">
                  <c:v>10.581</c:v>
                </c:pt>
                <c:pt idx="297">
                  <c:v>9.8729999999999993</c:v>
                </c:pt>
                <c:pt idx="298">
                  <c:v>9.7919999999999998</c:v>
                </c:pt>
                <c:pt idx="299">
                  <c:v>9.9130000000000003</c:v>
                </c:pt>
                <c:pt idx="300">
                  <c:v>10.239000000000001</c:v>
                </c:pt>
                <c:pt idx="301">
                  <c:v>10.218999999999999</c:v>
                </c:pt>
                <c:pt idx="302">
                  <c:v>10.227</c:v>
                </c:pt>
                <c:pt idx="303">
                  <c:v>10.327999999999999</c:v>
                </c:pt>
                <c:pt idx="304">
                  <c:v>10.459</c:v>
                </c:pt>
                <c:pt idx="305">
                  <c:v>10.973000000000001</c:v>
                </c:pt>
                <c:pt idx="306">
                  <c:v>9.91</c:v>
                </c:pt>
                <c:pt idx="307">
                  <c:v>9.5630000000000006</c:v>
                </c:pt>
                <c:pt idx="308">
                  <c:v>9.5630000000000006</c:v>
                </c:pt>
                <c:pt idx="309">
                  <c:v>9.9469999999999992</c:v>
                </c:pt>
                <c:pt idx="310">
                  <c:v>10.964</c:v>
                </c:pt>
                <c:pt idx="311">
                  <c:v>10.548</c:v>
                </c:pt>
                <c:pt idx="312">
                  <c:v>9.407</c:v>
                </c:pt>
                <c:pt idx="313">
                  <c:v>8.9819999999999993</c:v>
                </c:pt>
                <c:pt idx="314">
                  <c:v>9.0169999999999995</c:v>
                </c:pt>
                <c:pt idx="315">
                  <c:v>9.0259999999999998</c:v>
                </c:pt>
                <c:pt idx="316">
                  <c:v>9.1669999999999998</c:v>
                </c:pt>
                <c:pt idx="317">
                  <c:v>9.5370000000000008</c:v>
                </c:pt>
                <c:pt idx="318">
                  <c:v>8.85</c:v>
                </c:pt>
                <c:pt idx="319">
                  <c:v>8.8320000000000007</c:v>
                </c:pt>
                <c:pt idx="320">
                  <c:v>8.9640000000000004</c:v>
                </c:pt>
                <c:pt idx="321">
                  <c:v>8.8320000000000007</c:v>
                </c:pt>
                <c:pt idx="322">
                  <c:v>8.7710000000000008</c:v>
                </c:pt>
                <c:pt idx="323">
                  <c:v>9.0350000000000001</c:v>
                </c:pt>
                <c:pt idx="324">
                  <c:v>8.7750000000000004</c:v>
                </c:pt>
                <c:pt idx="325">
                  <c:v>8.8170000000000002</c:v>
                </c:pt>
                <c:pt idx="326">
                  <c:v>8.4860000000000007</c:v>
                </c:pt>
                <c:pt idx="327">
                  <c:v>8.2739999999999991</c:v>
                </c:pt>
                <c:pt idx="328">
                  <c:v>8.07</c:v>
                </c:pt>
                <c:pt idx="329">
                  <c:v>7.9109999999999996</c:v>
                </c:pt>
                <c:pt idx="330">
                  <c:v>8.3119999999999994</c:v>
                </c:pt>
                <c:pt idx="331">
                  <c:v>7.9509999999999996</c:v>
                </c:pt>
                <c:pt idx="332">
                  <c:v>7.7130000000000001</c:v>
                </c:pt>
                <c:pt idx="333">
                  <c:v>7.7450000000000001</c:v>
                </c:pt>
                <c:pt idx="334">
                  <c:v>7.4109999999999996</c:v>
                </c:pt>
                <c:pt idx="335">
                  <c:v>7.4109999999999996</c:v>
                </c:pt>
                <c:pt idx="336">
                  <c:v>7.0519999999999996</c:v>
                </c:pt>
                <c:pt idx="337">
                  <c:v>6.9779999999999998</c:v>
                </c:pt>
                <c:pt idx="338">
                  <c:v>6.8049999999999997</c:v>
                </c:pt>
                <c:pt idx="339">
                  <c:v>6.85</c:v>
                </c:pt>
                <c:pt idx="340">
                  <c:v>7.202</c:v>
                </c:pt>
                <c:pt idx="341">
                  <c:v>7.2069999999999999</c:v>
                </c:pt>
                <c:pt idx="342">
                  <c:v>7.3029999999999999</c:v>
                </c:pt>
                <c:pt idx="343">
                  <c:v>7.1289999999999996</c:v>
                </c:pt>
                <c:pt idx="344">
                  <c:v>7.1379999999999999</c:v>
                </c:pt>
                <c:pt idx="345">
                  <c:v>7.4269999999999996</c:v>
                </c:pt>
                <c:pt idx="346">
                  <c:v>7.5679999999999996</c:v>
                </c:pt>
                <c:pt idx="347">
                  <c:v>7.5869999999999997</c:v>
                </c:pt>
                <c:pt idx="348">
                  <c:v>7.4829999999999997</c:v>
                </c:pt>
                <c:pt idx="349">
                  <c:v>7.37</c:v>
                </c:pt>
                <c:pt idx="350">
                  <c:v>7.2809999999999997</c:v>
                </c:pt>
                <c:pt idx="351">
                  <c:v>7.4550000000000001</c:v>
                </c:pt>
                <c:pt idx="352">
                  <c:v>7.5869999999999997</c:v>
                </c:pt>
                <c:pt idx="353">
                  <c:v>7.7089999999999996</c:v>
                </c:pt>
                <c:pt idx="354">
                  <c:v>7.4640000000000004</c:v>
                </c:pt>
                <c:pt idx="355">
                  <c:v>7.4080000000000004</c:v>
                </c:pt>
                <c:pt idx="356">
                  <c:v>7.2949999999999999</c:v>
                </c:pt>
                <c:pt idx="357">
                  <c:v>7.2530000000000001</c:v>
                </c:pt>
                <c:pt idx="358">
                  <c:v>7.3520000000000003</c:v>
                </c:pt>
                <c:pt idx="359">
                  <c:v>7.1589999999999998</c:v>
                </c:pt>
                <c:pt idx="360">
                  <c:v>7.1449999999999996</c:v>
                </c:pt>
                <c:pt idx="361">
                  <c:v>7.1349999999999998</c:v>
                </c:pt>
                <c:pt idx="362">
                  <c:v>6.952</c:v>
                </c:pt>
                <c:pt idx="363">
                  <c:v>6.8479999999999999</c:v>
                </c:pt>
                <c:pt idx="364">
                  <c:v>6.702</c:v>
                </c:pt>
                <c:pt idx="365">
                  <c:v>6.359</c:v>
                </c:pt>
                <c:pt idx="366">
                  <c:v>6.3540000000000001</c:v>
                </c:pt>
                <c:pt idx="367">
                  <c:v>6.5279999999999996</c:v>
                </c:pt>
                <c:pt idx="368">
                  <c:v>6.8920000000000003</c:v>
                </c:pt>
                <c:pt idx="369">
                  <c:v>6.8920000000000003</c:v>
                </c:pt>
                <c:pt idx="370">
                  <c:v>7.28</c:v>
                </c:pt>
                <c:pt idx="371">
                  <c:v>7.48</c:v>
                </c:pt>
                <c:pt idx="372">
                  <c:v>7.1219999999999999</c:v>
                </c:pt>
                <c:pt idx="373">
                  <c:v>6.9640000000000004</c:v>
                </c:pt>
                <c:pt idx="374">
                  <c:v>6.944</c:v>
                </c:pt>
                <c:pt idx="375">
                  <c:v>6.944</c:v>
                </c:pt>
                <c:pt idx="376">
                  <c:v>7.2190000000000003</c:v>
                </c:pt>
              </c:numCache>
            </c:numRef>
          </c:val>
          <c:smooth val="0"/>
          <c:extLst>
            <c:ext xmlns:c16="http://schemas.microsoft.com/office/drawing/2014/chart" uri="{C3380CC4-5D6E-409C-BE32-E72D297353CC}">
              <c16:uniqueId val="{00000002-C2B3-4CB3-ADBF-7088300BE191}"/>
            </c:ext>
          </c:extLst>
        </c:ser>
        <c:ser>
          <c:idx val="3"/>
          <c:order val="3"/>
          <c:tx>
            <c:strRef>
              <c:f>PE!$E$6</c:f>
              <c:strCache>
                <c:ptCount val="1"/>
                <c:pt idx="0">
                  <c:v>SUPV AR Equity</c:v>
                </c:pt>
              </c:strCache>
            </c:strRef>
          </c:tx>
          <c:spPr>
            <a:ln w="28575" cap="rnd">
              <a:solidFill>
                <a:schemeClr val="accent4"/>
              </a:solidFill>
              <a:round/>
            </a:ln>
            <a:effectLst/>
          </c:spPr>
          <c:marker>
            <c:symbol val="none"/>
          </c:marker>
          <c:cat>
            <c:numRef>
              <c:f>PE!$A$7:$A$500</c:f>
              <c:numCache>
                <c:formatCode>m/d/yyyy</c:formatCode>
                <c:ptCount val="494"/>
                <c:pt idx="0">
                  <c:v>45782</c:v>
                </c:pt>
                <c:pt idx="1">
                  <c:v>45783</c:v>
                </c:pt>
                <c:pt idx="2">
                  <c:v>45784</c:v>
                </c:pt>
                <c:pt idx="3">
                  <c:v>45785</c:v>
                </c:pt>
                <c:pt idx="4">
                  <c:v>45786</c:v>
                </c:pt>
                <c:pt idx="5">
                  <c:v>45789</c:v>
                </c:pt>
                <c:pt idx="6">
                  <c:v>45790</c:v>
                </c:pt>
                <c:pt idx="7">
                  <c:v>45791</c:v>
                </c:pt>
                <c:pt idx="8">
                  <c:v>45792</c:v>
                </c:pt>
                <c:pt idx="9">
                  <c:v>45793</c:v>
                </c:pt>
                <c:pt idx="10">
                  <c:v>45796</c:v>
                </c:pt>
                <c:pt idx="11">
                  <c:v>45797</c:v>
                </c:pt>
                <c:pt idx="12">
                  <c:v>45798</c:v>
                </c:pt>
                <c:pt idx="13">
                  <c:v>45799</c:v>
                </c:pt>
                <c:pt idx="14">
                  <c:v>45800</c:v>
                </c:pt>
                <c:pt idx="15">
                  <c:v>45803</c:v>
                </c:pt>
                <c:pt idx="16">
                  <c:v>45804</c:v>
                </c:pt>
                <c:pt idx="17">
                  <c:v>45805</c:v>
                </c:pt>
                <c:pt idx="18">
                  <c:v>45806</c:v>
                </c:pt>
                <c:pt idx="19">
                  <c:v>45807</c:v>
                </c:pt>
                <c:pt idx="20">
                  <c:v>45810</c:v>
                </c:pt>
                <c:pt idx="21">
                  <c:v>45811</c:v>
                </c:pt>
                <c:pt idx="22">
                  <c:v>45812</c:v>
                </c:pt>
                <c:pt idx="23">
                  <c:v>45813</c:v>
                </c:pt>
                <c:pt idx="24">
                  <c:v>45814</c:v>
                </c:pt>
                <c:pt idx="25">
                  <c:v>45817</c:v>
                </c:pt>
                <c:pt idx="26">
                  <c:v>45818</c:v>
                </c:pt>
                <c:pt idx="27">
                  <c:v>45819</c:v>
                </c:pt>
                <c:pt idx="28">
                  <c:v>45820</c:v>
                </c:pt>
                <c:pt idx="29">
                  <c:v>45821</c:v>
                </c:pt>
                <c:pt idx="30">
                  <c:v>45824</c:v>
                </c:pt>
                <c:pt idx="31">
                  <c:v>45825</c:v>
                </c:pt>
                <c:pt idx="32">
                  <c:v>45826</c:v>
                </c:pt>
                <c:pt idx="33">
                  <c:v>45827</c:v>
                </c:pt>
                <c:pt idx="34">
                  <c:v>45828</c:v>
                </c:pt>
                <c:pt idx="35">
                  <c:v>45831</c:v>
                </c:pt>
                <c:pt idx="36">
                  <c:v>45832</c:v>
                </c:pt>
                <c:pt idx="37">
                  <c:v>45833</c:v>
                </c:pt>
                <c:pt idx="38">
                  <c:v>45834</c:v>
                </c:pt>
                <c:pt idx="39">
                  <c:v>45835</c:v>
                </c:pt>
                <c:pt idx="40">
                  <c:v>45838</c:v>
                </c:pt>
                <c:pt idx="41">
                  <c:v>45839</c:v>
                </c:pt>
                <c:pt idx="42">
                  <c:v>45840</c:v>
                </c:pt>
                <c:pt idx="43">
                  <c:v>45841</c:v>
                </c:pt>
                <c:pt idx="44">
                  <c:v>45842</c:v>
                </c:pt>
                <c:pt idx="45">
                  <c:v>45845</c:v>
                </c:pt>
                <c:pt idx="46">
                  <c:v>45846</c:v>
                </c:pt>
                <c:pt idx="47">
                  <c:v>45847</c:v>
                </c:pt>
                <c:pt idx="48">
                  <c:v>45848</c:v>
                </c:pt>
                <c:pt idx="49">
                  <c:v>45849</c:v>
                </c:pt>
                <c:pt idx="50">
                  <c:v>45852</c:v>
                </c:pt>
                <c:pt idx="51">
                  <c:v>45853</c:v>
                </c:pt>
                <c:pt idx="52">
                  <c:v>45854</c:v>
                </c:pt>
                <c:pt idx="53">
                  <c:v>45855</c:v>
                </c:pt>
                <c:pt idx="54">
                  <c:v>45856</c:v>
                </c:pt>
                <c:pt idx="55">
                  <c:v>45859</c:v>
                </c:pt>
                <c:pt idx="56">
                  <c:v>45860</c:v>
                </c:pt>
                <c:pt idx="57">
                  <c:v>45861</c:v>
                </c:pt>
                <c:pt idx="58">
                  <c:v>45862</c:v>
                </c:pt>
                <c:pt idx="59">
                  <c:v>45863</c:v>
                </c:pt>
                <c:pt idx="60">
                  <c:v>45866</c:v>
                </c:pt>
                <c:pt idx="61">
                  <c:v>45867</c:v>
                </c:pt>
                <c:pt idx="62">
                  <c:v>45868</c:v>
                </c:pt>
                <c:pt idx="63">
                  <c:v>45869</c:v>
                </c:pt>
                <c:pt idx="64">
                  <c:v>45870</c:v>
                </c:pt>
                <c:pt idx="65">
                  <c:v>45873</c:v>
                </c:pt>
                <c:pt idx="66">
                  <c:v>45874</c:v>
                </c:pt>
                <c:pt idx="67">
                  <c:v>45875</c:v>
                </c:pt>
                <c:pt idx="68">
                  <c:v>45876</c:v>
                </c:pt>
                <c:pt idx="69">
                  <c:v>45877</c:v>
                </c:pt>
                <c:pt idx="70">
                  <c:v>45880</c:v>
                </c:pt>
                <c:pt idx="71">
                  <c:v>45881</c:v>
                </c:pt>
                <c:pt idx="72">
                  <c:v>45882</c:v>
                </c:pt>
                <c:pt idx="73">
                  <c:v>45883</c:v>
                </c:pt>
                <c:pt idx="74">
                  <c:v>45884</c:v>
                </c:pt>
                <c:pt idx="75">
                  <c:v>45887</c:v>
                </c:pt>
                <c:pt idx="76">
                  <c:v>45888</c:v>
                </c:pt>
                <c:pt idx="77">
                  <c:v>45889</c:v>
                </c:pt>
                <c:pt idx="78">
                  <c:v>45890</c:v>
                </c:pt>
                <c:pt idx="79">
                  <c:v>45891</c:v>
                </c:pt>
                <c:pt idx="80">
                  <c:v>45894</c:v>
                </c:pt>
                <c:pt idx="81">
                  <c:v>45895</c:v>
                </c:pt>
                <c:pt idx="82">
                  <c:v>45896</c:v>
                </c:pt>
                <c:pt idx="83">
                  <c:v>45897</c:v>
                </c:pt>
                <c:pt idx="84">
                  <c:v>45898</c:v>
                </c:pt>
                <c:pt idx="85">
                  <c:v>45901</c:v>
                </c:pt>
                <c:pt idx="86">
                  <c:v>45902</c:v>
                </c:pt>
                <c:pt idx="87">
                  <c:v>45903</c:v>
                </c:pt>
                <c:pt idx="88">
                  <c:v>45904</c:v>
                </c:pt>
                <c:pt idx="89">
                  <c:v>45905</c:v>
                </c:pt>
                <c:pt idx="90">
                  <c:v>45908</c:v>
                </c:pt>
                <c:pt idx="91">
                  <c:v>45909</c:v>
                </c:pt>
                <c:pt idx="92">
                  <c:v>45910</c:v>
                </c:pt>
                <c:pt idx="93">
                  <c:v>45911</c:v>
                </c:pt>
                <c:pt idx="94">
                  <c:v>45912</c:v>
                </c:pt>
                <c:pt idx="95">
                  <c:v>45915</c:v>
                </c:pt>
                <c:pt idx="96">
                  <c:v>45916</c:v>
                </c:pt>
                <c:pt idx="97">
                  <c:v>45917</c:v>
                </c:pt>
                <c:pt idx="98">
                  <c:v>45918</c:v>
                </c:pt>
                <c:pt idx="99">
                  <c:v>45919</c:v>
                </c:pt>
                <c:pt idx="100">
                  <c:v>45922</c:v>
                </c:pt>
                <c:pt idx="101">
                  <c:v>45923</c:v>
                </c:pt>
                <c:pt idx="102">
                  <c:v>45924</c:v>
                </c:pt>
                <c:pt idx="103">
                  <c:v>45925</c:v>
                </c:pt>
                <c:pt idx="104">
                  <c:v>45926</c:v>
                </c:pt>
                <c:pt idx="105">
                  <c:v>45929</c:v>
                </c:pt>
                <c:pt idx="106">
                  <c:v>45930</c:v>
                </c:pt>
                <c:pt idx="107">
                  <c:v>45931</c:v>
                </c:pt>
                <c:pt idx="108">
                  <c:v>45932</c:v>
                </c:pt>
                <c:pt idx="109">
                  <c:v>45933</c:v>
                </c:pt>
                <c:pt idx="110">
                  <c:v>45936</c:v>
                </c:pt>
                <c:pt idx="111">
                  <c:v>45937</c:v>
                </c:pt>
                <c:pt idx="112">
                  <c:v>45938</c:v>
                </c:pt>
                <c:pt idx="113">
                  <c:v>45939</c:v>
                </c:pt>
                <c:pt idx="114">
                  <c:v>45940</c:v>
                </c:pt>
                <c:pt idx="115">
                  <c:v>45943</c:v>
                </c:pt>
                <c:pt idx="116">
                  <c:v>45944</c:v>
                </c:pt>
                <c:pt idx="117">
                  <c:v>45945</c:v>
                </c:pt>
                <c:pt idx="118">
                  <c:v>45946</c:v>
                </c:pt>
                <c:pt idx="119">
                  <c:v>45947</c:v>
                </c:pt>
                <c:pt idx="120">
                  <c:v>45950</c:v>
                </c:pt>
                <c:pt idx="121">
                  <c:v>45951</c:v>
                </c:pt>
                <c:pt idx="122">
                  <c:v>45952</c:v>
                </c:pt>
                <c:pt idx="123">
                  <c:v>45953</c:v>
                </c:pt>
                <c:pt idx="124">
                  <c:v>45954</c:v>
                </c:pt>
                <c:pt idx="125">
                  <c:v>45957</c:v>
                </c:pt>
                <c:pt idx="126">
                  <c:v>45958</c:v>
                </c:pt>
                <c:pt idx="127">
                  <c:v>45959</c:v>
                </c:pt>
                <c:pt idx="128">
                  <c:v>45960</c:v>
                </c:pt>
                <c:pt idx="129">
                  <c:v>45961</c:v>
                </c:pt>
                <c:pt idx="130">
                  <c:v>45964</c:v>
                </c:pt>
                <c:pt idx="131">
                  <c:v>45965</c:v>
                </c:pt>
                <c:pt idx="132">
                  <c:v>45966</c:v>
                </c:pt>
                <c:pt idx="133">
                  <c:v>45967</c:v>
                </c:pt>
                <c:pt idx="134">
                  <c:v>45968</c:v>
                </c:pt>
                <c:pt idx="135">
                  <c:v>45971</c:v>
                </c:pt>
                <c:pt idx="136">
                  <c:v>45972</c:v>
                </c:pt>
                <c:pt idx="137">
                  <c:v>45973</c:v>
                </c:pt>
                <c:pt idx="138">
                  <c:v>45974</c:v>
                </c:pt>
                <c:pt idx="139">
                  <c:v>45975</c:v>
                </c:pt>
                <c:pt idx="140">
                  <c:v>45978</c:v>
                </c:pt>
                <c:pt idx="141">
                  <c:v>45979</c:v>
                </c:pt>
                <c:pt idx="142">
                  <c:v>45980</c:v>
                </c:pt>
                <c:pt idx="143">
                  <c:v>45981</c:v>
                </c:pt>
                <c:pt idx="144">
                  <c:v>45982</c:v>
                </c:pt>
                <c:pt idx="145">
                  <c:v>45985</c:v>
                </c:pt>
                <c:pt idx="146">
                  <c:v>45986</c:v>
                </c:pt>
                <c:pt idx="147">
                  <c:v>45987</c:v>
                </c:pt>
                <c:pt idx="148">
                  <c:v>45988</c:v>
                </c:pt>
                <c:pt idx="149">
                  <c:v>45989</c:v>
                </c:pt>
                <c:pt idx="150">
                  <c:v>45992</c:v>
                </c:pt>
                <c:pt idx="151">
                  <c:v>45993</c:v>
                </c:pt>
                <c:pt idx="152">
                  <c:v>45994</c:v>
                </c:pt>
                <c:pt idx="153">
                  <c:v>45995</c:v>
                </c:pt>
                <c:pt idx="154">
                  <c:v>45996</c:v>
                </c:pt>
                <c:pt idx="155">
                  <c:v>45999</c:v>
                </c:pt>
                <c:pt idx="156">
                  <c:v>46000</c:v>
                </c:pt>
                <c:pt idx="157">
                  <c:v>46001</c:v>
                </c:pt>
                <c:pt idx="158">
                  <c:v>46002</c:v>
                </c:pt>
                <c:pt idx="159">
                  <c:v>46003</c:v>
                </c:pt>
                <c:pt idx="160">
                  <c:v>46006</c:v>
                </c:pt>
                <c:pt idx="161">
                  <c:v>46007</c:v>
                </c:pt>
                <c:pt idx="162">
                  <c:v>46008</c:v>
                </c:pt>
                <c:pt idx="163">
                  <c:v>46009</c:v>
                </c:pt>
                <c:pt idx="164">
                  <c:v>46010</c:v>
                </c:pt>
                <c:pt idx="165">
                  <c:v>46013</c:v>
                </c:pt>
                <c:pt idx="166">
                  <c:v>46014</c:v>
                </c:pt>
                <c:pt idx="167">
                  <c:v>46015</c:v>
                </c:pt>
                <c:pt idx="168">
                  <c:v>46016</c:v>
                </c:pt>
                <c:pt idx="169">
                  <c:v>46017</c:v>
                </c:pt>
                <c:pt idx="170">
                  <c:v>46020</c:v>
                </c:pt>
                <c:pt idx="171">
                  <c:v>46021</c:v>
                </c:pt>
                <c:pt idx="172">
                  <c:v>46022</c:v>
                </c:pt>
                <c:pt idx="173">
                  <c:v>46023</c:v>
                </c:pt>
                <c:pt idx="174">
                  <c:v>46024</c:v>
                </c:pt>
                <c:pt idx="175">
                  <c:v>46027</c:v>
                </c:pt>
                <c:pt idx="176">
                  <c:v>46028</c:v>
                </c:pt>
                <c:pt idx="177">
                  <c:v>46029</c:v>
                </c:pt>
                <c:pt idx="178">
                  <c:v>46030</c:v>
                </c:pt>
                <c:pt idx="179">
                  <c:v>46031</c:v>
                </c:pt>
                <c:pt idx="180">
                  <c:v>46034</c:v>
                </c:pt>
                <c:pt idx="181">
                  <c:v>46035</c:v>
                </c:pt>
                <c:pt idx="182">
                  <c:v>46036</c:v>
                </c:pt>
                <c:pt idx="183">
                  <c:v>46037</c:v>
                </c:pt>
                <c:pt idx="184">
                  <c:v>46038</c:v>
                </c:pt>
                <c:pt idx="185">
                  <c:v>46041</c:v>
                </c:pt>
                <c:pt idx="186">
                  <c:v>46042</c:v>
                </c:pt>
                <c:pt idx="187">
                  <c:v>46043</c:v>
                </c:pt>
                <c:pt idx="188">
                  <c:v>46044</c:v>
                </c:pt>
                <c:pt idx="189">
                  <c:v>46045</c:v>
                </c:pt>
                <c:pt idx="190">
                  <c:v>46048</c:v>
                </c:pt>
                <c:pt idx="191">
                  <c:v>46049</c:v>
                </c:pt>
                <c:pt idx="192">
                  <c:v>46050</c:v>
                </c:pt>
                <c:pt idx="193">
                  <c:v>46051</c:v>
                </c:pt>
                <c:pt idx="194">
                  <c:v>46052</c:v>
                </c:pt>
                <c:pt idx="195">
                  <c:v>46055</c:v>
                </c:pt>
                <c:pt idx="196">
                  <c:v>46056</c:v>
                </c:pt>
                <c:pt idx="197">
                  <c:v>46057</c:v>
                </c:pt>
                <c:pt idx="198">
                  <c:v>46058</c:v>
                </c:pt>
                <c:pt idx="199">
                  <c:v>46059</c:v>
                </c:pt>
                <c:pt idx="200">
                  <c:v>46062</c:v>
                </c:pt>
                <c:pt idx="201">
                  <c:v>46063</c:v>
                </c:pt>
                <c:pt idx="202">
                  <c:v>46064</c:v>
                </c:pt>
                <c:pt idx="203">
                  <c:v>46065</c:v>
                </c:pt>
                <c:pt idx="204">
                  <c:v>46066</c:v>
                </c:pt>
                <c:pt idx="205">
                  <c:v>46069</c:v>
                </c:pt>
                <c:pt idx="206">
                  <c:v>46070</c:v>
                </c:pt>
                <c:pt idx="207">
                  <c:v>46071</c:v>
                </c:pt>
                <c:pt idx="208">
                  <c:v>46072</c:v>
                </c:pt>
                <c:pt idx="209">
                  <c:v>46073</c:v>
                </c:pt>
                <c:pt idx="210">
                  <c:v>46076</c:v>
                </c:pt>
                <c:pt idx="211">
                  <c:v>46077</c:v>
                </c:pt>
                <c:pt idx="212">
                  <c:v>46078</c:v>
                </c:pt>
                <c:pt idx="213">
                  <c:v>46079</c:v>
                </c:pt>
                <c:pt idx="214">
                  <c:v>46080</c:v>
                </c:pt>
                <c:pt idx="215">
                  <c:v>46083</c:v>
                </c:pt>
                <c:pt idx="216">
                  <c:v>46084</c:v>
                </c:pt>
                <c:pt idx="217">
                  <c:v>46085</c:v>
                </c:pt>
                <c:pt idx="218">
                  <c:v>46086</c:v>
                </c:pt>
                <c:pt idx="219">
                  <c:v>46087</c:v>
                </c:pt>
                <c:pt idx="220">
                  <c:v>46090</c:v>
                </c:pt>
                <c:pt idx="221">
                  <c:v>46091</c:v>
                </c:pt>
                <c:pt idx="222">
                  <c:v>46092</c:v>
                </c:pt>
                <c:pt idx="223">
                  <c:v>46093</c:v>
                </c:pt>
                <c:pt idx="224">
                  <c:v>46094</c:v>
                </c:pt>
                <c:pt idx="225">
                  <c:v>46097</c:v>
                </c:pt>
                <c:pt idx="226">
                  <c:v>46098</c:v>
                </c:pt>
                <c:pt idx="227">
                  <c:v>46099</c:v>
                </c:pt>
                <c:pt idx="228">
                  <c:v>46100</c:v>
                </c:pt>
                <c:pt idx="229">
                  <c:v>46101</c:v>
                </c:pt>
                <c:pt idx="230">
                  <c:v>46104</c:v>
                </c:pt>
                <c:pt idx="231">
                  <c:v>46105</c:v>
                </c:pt>
                <c:pt idx="232">
                  <c:v>46106</c:v>
                </c:pt>
                <c:pt idx="233">
                  <c:v>46107</c:v>
                </c:pt>
                <c:pt idx="234">
                  <c:v>46108</c:v>
                </c:pt>
                <c:pt idx="235">
                  <c:v>46111</c:v>
                </c:pt>
                <c:pt idx="236">
                  <c:v>46112</c:v>
                </c:pt>
                <c:pt idx="237">
                  <c:v>46113</c:v>
                </c:pt>
                <c:pt idx="238">
                  <c:v>46114</c:v>
                </c:pt>
                <c:pt idx="239">
                  <c:v>46115</c:v>
                </c:pt>
                <c:pt idx="240">
                  <c:v>46118</c:v>
                </c:pt>
                <c:pt idx="241">
                  <c:v>46119</c:v>
                </c:pt>
                <c:pt idx="242">
                  <c:v>46120</c:v>
                </c:pt>
                <c:pt idx="243">
                  <c:v>46121</c:v>
                </c:pt>
                <c:pt idx="244">
                  <c:v>46122</c:v>
                </c:pt>
                <c:pt idx="245">
                  <c:v>46125</c:v>
                </c:pt>
                <c:pt idx="246">
                  <c:v>46126</c:v>
                </c:pt>
                <c:pt idx="247">
                  <c:v>46127</c:v>
                </c:pt>
                <c:pt idx="248">
                  <c:v>46128</c:v>
                </c:pt>
                <c:pt idx="249">
                  <c:v>46129</c:v>
                </c:pt>
                <c:pt idx="250">
                  <c:v>46132</c:v>
                </c:pt>
                <c:pt idx="251">
                  <c:v>46133</c:v>
                </c:pt>
                <c:pt idx="252">
                  <c:v>46134</c:v>
                </c:pt>
                <c:pt idx="253">
                  <c:v>46135</c:v>
                </c:pt>
                <c:pt idx="254">
                  <c:v>46136</c:v>
                </c:pt>
                <c:pt idx="255">
                  <c:v>46139</c:v>
                </c:pt>
                <c:pt idx="256">
                  <c:v>46140</c:v>
                </c:pt>
                <c:pt idx="257">
                  <c:v>46141</c:v>
                </c:pt>
                <c:pt idx="258">
                  <c:v>46142</c:v>
                </c:pt>
                <c:pt idx="259">
                  <c:v>46143</c:v>
                </c:pt>
                <c:pt idx="260">
                  <c:v>46146</c:v>
                </c:pt>
                <c:pt idx="261">
                  <c:v>46147</c:v>
                </c:pt>
                <c:pt idx="262">
                  <c:v>46148</c:v>
                </c:pt>
                <c:pt idx="263">
                  <c:v>46149</c:v>
                </c:pt>
                <c:pt idx="264">
                  <c:v>46150</c:v>
                </c:pt>
                <c:pt idx="265">
                  <c:v>46153</c:v>
                </c:pt>
                <c:pt idx="266">
                  <c:v>46154</c:v>
                </c:pt>
                <c:pt idx="267">
                  <c:v>46155</c:v>
                </c:pt>
                <c:pt idx="268">
                  <c:v>46156</c:v>
                </c:pt>
                <c:pt idx="269">
                  <c:v>46157</c:v>
                </c:pt>
                <c:pt idx="270">
                  <c:v>46160</c:v>
                </c:pt>
                <c:pt idx="271">
                  <c:v>46161</c:v>
                </c:pt>
                <c:pt idx="272">
                  <c:v>46162</c:v>
                </c:pt>
                <c:pt idx="273">
                  <c:v>46163</c:v>
                </c:pt>
                <c:pt idx="274">
                  <c:v>46164</c:v>
                </c:pt>
                <c:pt idx="275">
                  <c:v>46167</c:v>
                </c:pt>
                <c:pt idx="276">
                  <c:v>46168</c:v>
                </c:pt>
                <c:pt idx="277">
                  <c:v>46169</c:v>
                </c:pt>
                <c:pt idx="278">
                  <c:v>46170</c:v>
                </c:pt>
                <c:pt idx="279">
                  <c:v>46171</c:v>
                </c:pt>
                <c:pt idx="280">
                  <c:v>46174</c:v>
                </c:pt>
                <c:pt idx="281">
                  <c:v>46175</c:v>
                </c:pt>
                <c:pt idx="282">
                  <c:v>46176</c:v>
                </c:pt>
                <c:pt idx="283">
                  <c:v>46177</c:v>
                </c:pt>
                <c:pt idx="284">
                  <c:v>46178</c:v>
                </c:pt>
                <c:pt idx="285">
                  <c:v>46181</c:v>
                </c:pt>
                <c:pt idx="286">
                  <c:v>46182</c:v>
                </c:pt>
                <c:pt idx="287">
                  <c:v>46183</c:v>
                </c:pt>
                <c:pt idx="288">
                  <c:v>46184</c:v>
                </c:pt>
                <c:pt idx="289">
                  <c:v>46185</c:v>
                </c:pt>
                <c:pt idx="290">
                  <c:v>46188</c:v>
                </c:pt>
                <c:pt idx="291">
                  <c:v>46189</c:v>
                </c:pt>
                <c:pt idx="292">
                  <c:v>46190</c:v>
                </c:pt>
                <c:pt idx="293">
                  <c:v>46191</c:v>
                </c:pt>
                <c:pt idx="294">
                  <c:v>46192</c:v>
                </c:pt>
                <c:pt idx="295">
                  <c:v>46195</c:v>
                </c:pt>
                <c:pt idx="296">
                  <c:v>46196</c:v>
                </c:pt>
                <c:pt idx="297">
                  <c:v>46197</c:v>
                </c:pt>
                <c:pt idx="298">
                  <c:v>46198</c:v>
                </c:pt>
                <c:pt idx="299">
                  <c:v>46199</c:v>
                </c:pt>
                <c:pt idx="300">
                  <c:v>46202</c:v>
                </c:pt>
                <c:pt idx="301">
                  <c:v>46203</c:v>
                </c:pt>
                <c:pt idx="302">
                  <c:v>46204</c:v>
                </c:pt>
                <c:pt idx="303">
                  <c:v>46205</c:v>
                </c:pt>
                <c:pt idx="304">
                  <c:v>46206</c:v>
                </c:pt>
                <c:pt idx="305">
                  <c:v>46209</c:v>
                </c:pt>
                <c:pt idx="306">
                  <c:v>46210</c:v>
                </c:pt>
                <c:pt idx="307">
                  <c:v>46211</c:v>
                </c:pt>
                <c:pt idx="308">
                  <c:v>46212</c:v>
                </c:pt>
                <c:pt idx="309">
                  <c:v>46213</c:v>
                </c:pt>
                <c:pt idx="310">
                  <c:v>46216</c:v>
                </c:pt>
                <c:pt idx="311">
                  <c:v>46217</c:v>
                </c:pt>
                <c:pt idx="312">
                  <c:v>46218</c:v>
                </c:pt>
                <c:pt idx="313">
                  <c:v>46219</c:v>
                </c:pt>
                <c:pt idx="314">
                  <c:v>46220</c:v>
                </c:pt>
                <c:pt idx="315">
                  <c:v>46223</c:v>
                </c:pt>
                <c:pt idx="316">
                  <c:v>46224</c:v>
                </c:pt>
                <c:pt idx="317">
                  <c:v>46225</c:v>
                </c:pt>
                <c:pt idx="318">
                  <c:v>46226</c:v>
                </c:pt>
                <c:pt idx="319">
                  <c:v>46227</c:v>
                </c:pt>
                <c:pt idx="320">
                  <c:v>46230</c:v>
                </c:pt>
                <c:pt idx="321">
                  <c:v>46231</c:v>
                </c:pt>
                <c:pt idx="322">
                  <c:v>46232</c:v>
                </c:pt>
                <c:pt idx="323">
                  <c:v>46233</c:v>
                </c:pt>
                <c:pt idx="324">
                  <c:v>46234</c:v>
                </c:pt>
                <c:pt idx="325">
                  <c:v>46237</c:v>
                </c:pt>
                <c:pt idx="326">
                  <c:v>46238</c:v>
                </c:pt>
                <c:pt idx="327">
                  <c:v>46239</c:v>
                </c:pt>
                <c:pt idx="328">
                  <c:v>46240</c:v>
                </c:pt>
                <c:pt idx="329">
                  <c:v>46241</c:v>
                </c:pt>
                <c:pt idx="330">
                  <c:v>46244</c:v>
                </c:pt>
                <c:pt idx="331">
                  <c:v>46245</c:v>
                </c:pt>
                <c:pt idx="332">
                  <c:v>46246</c:v>
                </c:pt>
                <c:pt idx="333">
                  <c:v>46247</c:v>
                </c:pt>
                <c:pt idx="334">
                  <c:v>46248</c:v>
                </c:pt>
                <c:pt idx="335">
                  <c:v>46251</c:v>
                </c:pt>
                <c:pt idx="336">
                  <c:v>46252</c:v>
                </c:pt>
                <c:pt idx="337">
                  <c:v>46253</c:v>
                </c:pt>
                <c:pt idx="338">
                  <c:v>46254</c:v>
                </c:pt>
                <c:pt idx="339">
                  <c:v>46255</c:v>
                </c:pt>
                <c:pt idx="340">
                  <c:v>46258</c:v>
                </c:pt>
                <c:pt idx="341">
                  <c:v>46259</c:v>
                </c:pt>
                <c:pt idx="342">
                  <c:v>46260</c:v>
                </c:pt>
                <c:pt idx="343">
                  <c:v>46261</c:v>
                </c:pt>
                <c:pt idx="344">
                  <c:v>46262</c:v>
                </c:pt>
                <c:pt idx="345">
                  <c:v>46265</c:v>
                </c:pt>
                <c:pt idx="346">
                  <c:v>46266</c:v>
                </c:pt>
                <c:pt idx="347">
                  <c:v>46267</c:v>
                </c:pt>
                <c:pt idx="348">
                  <c:v>46268</c:v>
                </c:pt>
                <c:pt idx="349">
                  <c:v>46269</c:v>
                </c:pt>
                <c:pt idx="350">
                  <c:v>46272</c:v>
                </c:pt>
                <c:pt idx="351">
                  <c:v>46273</c:v>
                </c:pt>
                <c:pt idx="352">
                  <c:v>46274</c:v>
                </c:pt>
                <c:pt idx="353">
                  <c:v>46275</c:v>
                </c:pt>
                <c:pt idx="354">
                  <c:v>46276</c:v>
                </c:pt>
                <c:pt idx="355">
                  <c:v>46279</c:v>
                </c:pt>
                <c:pt idx="356">
                  <c:v>46280</c:v>
                </c:pt>
                <c:pt idx="357">
                  <c:v>46281</c:v>
                </c:pt>
                <c:pt idx="358">
                  <c:v>46282</c:v>
                </c:pt>
                <c:pt idx="359">
                  <c:v>46283</c:v>
                </c:pt>
                <c:pt idx="360">
                  <c:v>46286</c:v>
                </c:pt>
                <c:pt idx="361">
                  <c:v>46287</c:v>
                </c:pt>
                <c:pt idx="362">
                  <c:v>46288</c:v>
                </c:pt>
                <c:pt idx="363">
                  <c:v>46289</c:v>
                </c:pt>
                <c:pt idx="364">
                  <c:v>46290</c:v>
                </c:pt>
                <c:pt idx="365">
                  <c:v>46293</c:v>
                </c:pt>
                <c:pt idx="366">
                  <c:v>46294</c:v>
                </c:pt>
                <c:pt idx="367">
                  <c:v>46295</c:v>
                </c:pt>
                <c:pt idx="368">
                  <c:v>46296</c:v>
                </c:pt>
                <c:pt idx="369">
                  <c:v>46297</c:v>
                </c:pt>
                <c:pt idx="370">
                  <c:v>46300</c:v>
                </c:pt>
                <c:pt idx="371">
                  <c:v>46301</c:v>
                </c:pt>
                <c:pt idx="372">
                  <c:v>46302</c:v>
                </c:pt>
                <c:pt idx="373">
                  <c:v>46303</c:v>
                </c:pt>
                <c:pt idx="374">
                  <c:v>46304</c:v>
                </c:pt>
                <c:pt idx="375">
                  <c:v>46307</c:v>
                </c:pt>
                <c:pt idx="376">
                  <c:v>46308</c:v>
                </c:pt>
              </c:numCache>
            </c:numRef>
          </c:cat>
          <c:val>
            <c:numRef>
              <c:f>PE!$E$7:$E$500</c:f>
              <c:numCache>
                <c:formatCode>General</c:formatCode>
                <c:ptCount val="4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5.5910000000000002</c:v>
                </c:pt>
                <c:pt idx="143">
                  <c:v>5.5019999999999998</c:v>
                </c:pt>
                <c:pt idx="144">
                  <c:v>5.0810000000000004</c:v>
                </c:pt>
                <c:pt idx="145">
                  <c:v>5.0810000000000004</c:v>
                </c:pt>
                <c:pt idx="146">
                  <c:v>5.5069999999999997</c:v>
                </c:pt>
                <c:pt idx="147">
                  <c:v>6.1260000000000003</c:v>
                </c:pt>
                <c:pt idx="148">
                  <c:v>6.19</c:v>
                </c:pt>
                <c:pt idx="149">
                  <c:v>6.1669999999999998</c:v>
                </c:pt>
                <c:pt idx="150">
                  <c:v>6.2759999999999998</c:v>
                </c:pt>
                <c:pt idx="151">
                  <c:v>6.1349999999999998</c:v>
                </c:pt>
                <c:pt idx="152">
                  <c:v>6.5250000000000004</c:v>
                </c:pt>
                <c:pt idx="153">
                  <c:v>6.4249999999999998</c:v>
                </c:pt>
                <c:pt idx="154">
                  <c:v>6.1580000000000004</c:v>
                </c:pt>
                <c:pt idx="155">
                  <c:v>6.1580000000000004</c:v>
                </c:pt>
                <c:pt idx="156">
                  <c:v>6.0010000000000003</c:v>
                </c:pt>
                <c:pt idx="157">
                  <c:v>6.0010000000000003</c:v>
                </c:pt>
                <c:pt idx="158">
                  <c:v>6.0609999999999999</c:v>
                </c:pt>
                <c:pt idx="159">
                  <c:v>6.1669999999999998</c:v>
                </c:pt>
                <c:pt idx="160">
                  <c:v>6.375</c:v>
                </c:pt>
                <c:pt idx="161">
                  <c:v>6.4349999999999996</c:v>
                </c:pt>
                <c:pt idx="162">
                  <c:v>6.4029999999999996</c:v>
                </c:pt>
                <c:pt idx="163">
                  <c:v>6.93</c:v>
                </c:pt>
                <c:pt idx="164">
                  <c:v>6.7869999999999999</c:v>
                </c:pt>
                <c:pt idx="165">
                  <c:v>6.8650000000000002</c:v>
                </c:pt>
                <c:pt idx="166">
                  <c:v>6.8789999999999996</c:v>
                </c:pt>
                <c:pt idx="167">
                  <c:v>30.754999999999999</c:v>
                </c:pt>
                <c:pt idx="168">
                  <c:v>30.754999999999999</c:v>
                </c:pt>
                <c:pt idx="169">
                  <c:v>30.63</c:v>
                </c:pt>
                <c:pt idx="170">
                  <c:v>30.504999999999999</c:v>
                </c:pt>
                <c:pt idx="171">
                  <c:v>29.673999999999999</c:v>
                </c:pt>
                <c:pt idx="172">
                  <c:v>29.673999999999999</c:v>
                </c:pt>
                <c:pt idx="173">
                  <c:v>29.673999999999999</c:v>
                </c:pt>
                <c:pt idx="174">
                  <c:v>29.882000000000001</c:v>
                </c:pt>
                <c:pt idx="175">
                  <c:v>30.568000000000001</c:v>
                </c:pt>
                <c:pt idx="176">
                  <c:v>30.795999999999999</c:v>
                </c:pt>
                <c:pt idx="177">
                  <c:v>29.591000000000001</c:v>
                </c:pt>
                <c:pt idx="178">
                  <c:v>30.193999999999999</c:v>
                </c:pt>
                <c:pt idx="179">
                  <c:v>30.36</c:v>
                </c:pt>
                <c:pt idx="180">
                  <c:v>29.882000000000001</c:v>
                </c:pt>
                <c:pt idx="181">
                  <c:v>28.677</c:v>
                </c:pt>
                <c:pt idx="182">
                  <c:v>27.492000000000001</c:v>
                </c:pt>
                <c:pt idx="183">
                  <c:v>27.013999999999999</c:v>
                </c:pt>
                <c:pt idx="184">
                  <c:v>26.931000000000001</c:v>
                </c:pt>
                <c:pt idx="185">
                  <c:v>26.744</c:v>
                </c:pt>
                <c:pt idx="186">
                  <c:v>26.806000000000001</c:v>
                </c:pt>
                <c:pt idx="187">
                  <c:v>28.260999999999999</c:v>
                </c:pt>
                <c:pt idx="188">
                  <c:v>28.323</c:v>
                </c:pt>
                <c:pt idx="189">
                  <c:v>28.988</c:v>
                </c:pt>
                <c:pt idx="190">
                  <c:v>29.663</c:v>
                </c:pt>
                <c:pt idx="191">
                  <c:v>31.242000000000001</c:v>
                </c:pt>
                <c:pt idx="192">
                  <c:v>31.367999999999999</c:v>
                </c:pt>
                <c:pt idx="193">
                  <c:v>31.305</c:v>
                </c:pt>
                <c:pt idx="194">
                  <c:v>30.989000000000001</c:v>
                </c:pt>
                <c:pt idx="195">
                  <c:v>29.388999999999999</c:v>
                </c:pt>
                <c:pt idx="196">
                  <c:v>28.442</c:v>
                </c:pt>
                <c:pt idx="197">
                  <c:v>27.936</c:v>
                </c:pt>
                <c:pt idx="198">
                  <c:v>26.504999999999999</c:v>
                </c:pt>
                <c:pt idx="199">
                  <c:v>33.116</c:v>
                </c:pt>
                <c:pt idx="200">
                  <c:v>34.761000000000003</c:v>
                </c:pt>
                <c:pt idx="201">
                  <c:v>36.127000000000002</c:v>
                </c:pt>
                <c:pt idx="202">
                  <c:v>35.014000000000003</c:v>
                </c:pt>
                <c:pt idx="203">
                  <c:v>32.231000000000002</c:v>
                </c:pt>
                <c:pt idx="204">
                  <c:v>31.396000000000001</c:v>
                </c:pt>
                <c:pt idx="205">
                  <c:v>31.396000000000001</c:v>
                </c:pt>
                <c:pt idx="206">
                  <c:v>31.396000000000001</c:v>
                </c:pt>
                <c:pt idx="207">
                  <c:v>30.055</c:v>
                </c:pt>
                <c:pt idx="208">
                  <c:v>10.903</c:v>
                </c:pt>
                <c:pt idx="209">
                  <c:v>11.015000000000001</c:v>
                </c:pt>
                <c:pt idx="210">
                  <c:v>10.826000000000001</c:v>
                </c:pt>
                <c:pt idx="211">
                  <c:v>11.159000000000001</c:v>
                </c:pt>
                <c:pt idx="212">
                  <c:v>11.015000000000001</c:v>
                </c:pt>
                <c:pt idx="213">
                  <c:v>10.628</c:v>
                </c:pt>
                <c:pt idx="214">
                  <c:v>9.8089999999999993</c:v>
                </c:pt>
                <c:pt idx="215">
                  <c:v>9.1069999999999993</c:v>
                </c:pt>
                <c:pt idx="216">
                  <c:v>10.734999999999999</c:v>
                </c:pt>
                <c:pt idx="217">
                  <c:v>10.683</c:v>
                </c:pt>
                <c:pt idx="218">
                  <c:v>10.137</c:v>
                </c:pt>
                <c:pt idx="219">
                  <c:v>10.173999999999999</c:v>
                </c:pt>
                <c:pt idx="220">
                  <c:v>10.518000000000001</c:v>
                </c:pt>
                <c:pt idx="221">
                  <c:v>10.951000000000001</c:v>
                </c:pt>
                <c:pt idx="222">
                  <c:v>11.178000000000001</c:v>
                </c:pt>
                <c:pt idx="223">
                  <c:v>10.662000000000001</c:v>
                </c:pt>
                <c:pt idx="224">
                  <c:v>9.9760000000000009</c:v>
                </c:pt>
                <c:pt idx="225">
                  <c:v>9.77</c:v>
                </c:pt>
                <c:pt idx="226">
                  <c:v>10.775</c:v>
                </c:pt>
                <c:pt idx="227">
                  <c:v>10.856999999999999</c:v>
                </c:pt>
                <c:pt idx="228">
                  <c:v>11.362</c:v>
                </c:pt>
                <c:pt idx="229">
                  <c:v>10.840999999999999</c:v>
                </c:pt>
                <c:pt idx="230">
                  <c:v>11.795999999999999</c:v>
                </c:pt>
                <c:pt idx="231">
                  <c:v>11.795999999999999</c:v>
                </c:pt>
                <c:pt idx="232">
                  <c:v>12.114000000000001</c:v>
                </c:pt>
                <c:pt idx="233">
                  <c:v>11.58</c:v>
                </c:pt>
                <c:pt idx="234">
                  <c:v>11.045999999999999</c:v>
                </c:pt>
                <c:pt idx="235">
                  <c:v>11.375</c:v>
                </c:pt>
                <c:pt idx="236">
                  <c:v>12.705</c:v>
                </c:pt>
                <c:pt idx="237">
                  <c:v>12.944000000000001</c:v>
                </c:pt>
                <c:pt idx="238">
                  <c:v>12.944000000000001</c:v>
                </c:pt>
                <c:pt idx="239">
                  <c:v>12.944000000000001</c:v>
                </c:pt>
                <c:pt idx="240">
                  <c:v>12.75</c:v>
                </c:pt>
                <c:pt idx="241">
                  <c:v>12.432</c:v>
                </c:pt>
                <c:pt idx="242">
                  <c:v>13.228</c:v>
                </c:pt>
                <c:pt idx="243">
                  <c:v>13.023</c:v>
                </c:pt>
                <c:pt idx="244">
                  <c:v>13.034000000000001</c:v>
                </c:pt>
                <c:pt idx="245">
                  <c:v>12.590999999999999</c:v>
                </c:pt>
                <c:pt idx="246">
                  <c:v>12.739000000000001</c:v>
                </c:pt>
                <c:pt idx="247">
                  <c:v>12.784000000000001</c:v>
                </c:pt>
                <c:pt idx="248">
                  <c:v>13.045999999999999</c:v>
                </c:pt>
                <c:pt idx="249">
                  <c:v>13</c:v>
                </c:pt>
                <c:pt idx="250">
                  <c:v>13.194000000000001</c:v>
                </c:pt>
                <c:pt idx="251">
                  <c:v>13.125</c:v>
                </c:pt>
                <c:pt idx="252">
                  <c:v>12.773</c:v>
                </c:pt>
                <c:pt idx="253">
                  <c:v>12</c:v>
                </c:pt>
                <c:pt idx="254">
                  <c:v>12.194000000000001</c:v>
                </c:pt>
                <c:pt idx="255">
                  <c:v>12.336</c:v>
                </c:pt>
                <c:pt idx="256">
                  <c:v>12.324</c:v>
                </c:pt>
                <c:pt idx="257">
                  <c:v>11.704000000000001</c:v>
                </c:pt>
                <c:pt idx="258">
                  <c:v>11.375</c:v>
                </c:pt>
                <c:pt idx="259">
                  <c:v>11.375</c:v>
                </c:pt>
                <c:pt idx="260">
                  <c:v>10.952999999999999</c:v>
                </c:pt>
                <c:pt idx="261">
                  <c:v>11.114000000000001</c:v>
                </c:pt>
                <c:pt idx="262">
                  <c:v>11.911</c:v>
                </c:pt>
                <c:pt idx="263">
                  <c:v>9.3000000000000007</c:v>
                </c:pt>
                <c:pt idx="264">
                  <c:v>8.7579999999999991</c:v>
                </c:pt>
                <c:pt idx="265">
                  <c:v>8.9179999999999993</c:v>
                </c:pt>
                <c:pt idx="266">
                  <c:v>8.4760000000000009</c:v>
                </c:pt>
                <c:pt idx="267">
                  <c:v>8.3089999999999993</c:v>
                </c:pt>
                <c:pt idx="268">
                  <c:v>8.4649999999999999</c:v>
                </c:pt>
                <c:pt idx="269">
                  <c:v>8.1920000000000002</c:v>
                </c:pt>
                <c:pt idx="270">
                  <c:v>8.5060000000000002</c:v>
                </c:pt>
                <c:pt idx="271">
                  <c:v>8.0709999999999997</c:v>
                </c:pt>
                <c:pt idx="272">
                  <c:v>8.4139999999999997</c:v>
                </c:pt>
                <c:pt idx="273">
                  <c:v>8.9179999999999993</c:v>
                </c:pt>
                <c:pt idx="274">
                  <c:v>8.6010000000000009</c:v>
                </c:pt>
                <c:pt idx="275">
                  <c:v>8.6010000000000009</c:v>
                </c:pt>
                <c:pt idx="276">
                  <c:v>9.1229999999999993</c:v>
                </c:pt>
                <c:pt idx="277">
                  <c:v>10.002000000000001</c:v>
                </c:pt>
                <c:pt idx="278">
                  <c:v>18.911999999999999</c:v>
                </c:pt>
                <c:pt idx="279">
                  <c:v>19.716000000000001</c:v>
                </c:pt>
                <c:pt idx="280">
                  <c:v>20.245999999999999</c:v>
                </c:pt>
                <c:pt idx="281">
                  <c:v>20.623000000000001</c:v>
                </c:pt>
                <c:pt idx="282">
                  <c:v>19.87</c:v>
                </c:pt>
                <c:pt idx="283">
                  <c:v>19.87</c:v>
                </c:pt>
                <c:pt idx="284">
                  <c:v>19.475999999999999</c:v>
                </c:pt>
                <c:pt idx="285">
                  <c:v>19.510999999999999</c:v>
                </c:pt>
                <c:pt idx="286">
                  <c:v>20.297999999999998</c:v>
                </c:pt>
                <c:pt idx="287">
                  <c:v>20.007000000000001</c:v>
                </c:pt>
                <c:pt idx="288">
                  <c:v>21.83</c:v>
                </c:pt>
                <c:pt idx="289">
                  <c:v>21.998999999999999</c:v>
                </c:pt>
                <c:pt idx="290">
                  <c:v>21.998999999999999</c:v>
                </c:pt>
                <c:pt idx="291">
                  <c:v>21.998999999999999</c:v>
                </c:pt>
                <c:pt idx="292">
                  <c:v>22.588000000000001</c:v>
                </c:pt>
                <c:pt idx="293">
                  <c:v>23.277999999999999</c:v>
                </c:pt>
                <c:pt idx="294">
                  <c:v>19.285</c:v>
                </c:pt>
                <c:pt idx="295">
                  <c:v>18.388000000000002</c:v>
                </c:pt>
                <c:pt idx="296">
                  <c:v>18.186</c:v>
                </c:pt>
                <c:pt idx="297">
                  <c:v>17.294</c:v>
                </c:pt>
                <c:pt idx="298">
                  <c:v>17.204999999999998</c:v>
                </c:pt>
                <c:pt idx="299">
                  <c:v>17.440999999999999</c:v>
                </c:pt>
                <c:pt idx="300">
                  <c:v>17.957000000000001</c:v>
                </c:pt>
                <c:pt idx="301">
                  <c:v>17.751000000000001</c:v>
                </c:pt>
                <c:pt idx="302">
                  <c:v>17.279</c:v>
                </c:pt>
                <c:pt idx="303">
                  <c:v>17.853999999999999</c:v>
                </c:pt>
                <c:pt idx="304">
                  <c:v>17.986999999999998</c:v>
                </c:pt>
                <c:pt idx="305">
                  <c:v>12.6</c:v>
                </c:pt>
                <c:pt idx="306">
                  <c:v>12.262</c:v>
                </c:pt>
                <c:pt idx="307">
                  <c:v>11.954000000000001</c:v>
                </c:pt>
                <c:pt idx="308">
                  <c:v>11.954000000000001</c:v>
                </c:pt>
                <c:pt idx="309">
                  <c:v>6.3769999999999998</c:v>
                </c:pt>
                <c:pt idx="310">
                  <c:v>6.2069999999999999</c:v>
                </c:pt>
                <c:pt idx="311">
                  <c:v>6.2380000000000004</c:v>
                </c:pt>
                <c:pt idx="312">
                  <c:v>6.62</c:v>
                </c:pt>
                <c:pt idx="313">
                  <c:v>6.2690000000000001</c:v>
                </c:pt>
                <c:pt idx="314">
                  <c:v>6.2839999999999998</c:v>
                </c:pt>
                <c:pt idx="315">
                  <c:v>6.2530000000000001</c:v>
                </c:pt>
                <c:pt idx="316">
                  <c:v>6.29</c:v>
                </c:pt>
                <c:pt idx="317">
                  <c:v>6.5839999999999996</c:v>
                </c:pt>
                <c:pt idx="318">
                  <c:v>6.3620000000000001</c:v>
                </c:pt>
                <c:pt idx="319">
                  <c:v>6.3520000000000003</c:v>
                </c:pt>
                <c:pt idx="320">
                  <c:v>6.4950000000000001</c:v>
                </c:pt>
                <c:pt idx="321">
                  <c:v>6.34</c:v>
                </c:pt>
                <c:pt idx="322">
                  <c:v>8.3699999999999992</c:v>
                </c:pt>
                <c:pt idx="323">
                  <c:v>8.7490000000000006</c:v>
                </c:pt>
                <c:pt idx="324">
                  <c:v>8.4049999999999994</c:v>
                </c:pt>
                <c:pt idx="325">
                  <c:v>8.3279999999999994</c:v>
                </c:pt>
                <c:pt idx="326">
                  <c:v>8.0259999999999998</c:v>
                </c:pt>
                <c:pt idx="327">
                  <c:v>7.9279999999999999</c:v>
                </c:pt>
                <c:pt idx="328">
                  <c:v>7.6829999999999998</c:v>
                </c:pt>
                <c:pt idx="329">
                  <c:v>7.556</c:v>
                </c:pt>
                <c:pt idx="330">
                  <c:v>7.74</c:v>
                </c:pt>
                <c:pt idx="331">
                  <c:v>7.6539999999999999</c:v>
                </c:pt>
                <c:pt idx="332">
                  <c:v>7.7169999999999996</c:v>
                </c:pt>
                <c:pt idx="333">
                  <c:v>7.8479999999999999</c:v>
                </c:pt>
                <c:pt idx="334">
                  <c:v>7.5110000000000001</c:v>
                </c:pt>
                <c:pt idx="335">
                  <c:v>7.5110000000000001</c:v>
                </c:pt>
                <c:pt idx="336">
                  <c:v>7.1840000000000002</c:v>
                </c:pt>
                <c:pt idx="337">
                  <c:v>7.0609999999999999</c:v>
                </c:pt>
                <c:pt idx="338">
                  <c:v>7.12</c:v>
                </c:pt>
                <c:pt idx="339">
                  <c:v>7.35</c:v>
                </c:pt>
                <c:pt idx="340">
                  <c:v>7.9580000000000002</c:v>
                </c:pt>
                <c:pt idx="341">
                  <c:v>8.0879999999999992</c:v>
                </c:pt>
                <c:pt idx="342">
                  <c:v>8.1669999999999998</c:v>
                </c:pt>
                <c:pt idx="343">
                  <c:v>3.3010000000000002</c:v>
                </c:pt>
                <c:pt idx="344">
                  <c:v>3.274</c:v>
                </c:pt>
                <c:pt idx="345">
                  <c:v>7.9870000000000001</c:v>
                </c:pt>
                <c:pt idx="346">
                  <c:v>8.0619999999999994</c:v>
                </c:pt>
                <c:pt idx="347">
                  <c:v>8.1769999999999996</c:v>
                </c:pt>
                <c:pt idx="348">
                  <c:v>8.0259999999999998</c:v>
                </c:pt>
                <c:pt idx="349">
                  <c:v>7.9470000000000001</c:v>
                </c:pt>
                <c:pt idx="350">
                  <c:v>7.8390000000000004</c:v>
                </c:pt>
                <c:pt idx="351">
                  <c:v>7.99</c:v>
                </c:pt>
                <c:pt idx="352">
                  <c:v>8.0120000000000005</c:v>
                </c:pt>
                <c:pt idx="353">
                  <c:v>8.048</c:v>
                </c:pt>
                <c:pt idx="354">
                  <c:v>7.8029999999999999</c:v>
                </c:pt>
                <c:pt idx="355">
                  <c:v>7.7030000000000003</c:v>
                </c:pt>
                <c:pt idx="356">
                  <c:v>7.5949999999999998</c:v>
                </c:pt>
                <c:pt idx="357">
                  <c:v>7.6379999999999999</c:v>
                </c:pt>
                <c:pt idx="358">
                  <c:v>7.6740000000000004</c:v>
                </c:pt>
                <c:pt idx="359">
                  <c:v>7.4370000000000003</c:v>
                </c:pt>
                <c:pt idx="360">
                  <c:v>7.3860000000000001</c:v>
                </c:pt>
                <c:pt idx="361">
                  <c:v>7.343</c:v>
                </c:pt>
                <c:pt idx="362">
                  <c:v>7.12</c:v>
                </c:pt>
                <c:pt idx="363">
                  <c:v>6.976</c:v>
                </c:pt>
                <c:pt idx="364">
                  <c:v>6.8179999999999996</c:v>
                </c:pt>
                <c:pt idx="365">
                  <c:v>6.53</c:v>
                </c:pt>
                <c:pt idx="366">
                  <c:v>6.5250000000000004</c:v>
                </c:pt>
                <c:pt idx="367">
                  <c:v>6.68</c:v>
                </c:pt>
                <c:pt idx="368">
                  <c:v>6.43</c:v>
                </c:pt>
                <c:pt idx="369">
                  <c:v>6.47</c:v>
                </c:pt>
                <c:pt idx="370">
                  <c:v>6.8150000000000004</c:v>
                </c:pt>
                <c:pt idx="371">
                  <c:v>6.9390000000000001</c:v>
                </c:pt>
                <c:pt idx="372">
                  <c:v>6.6630000000000003</c:v>
                </c:pt>
                <c:pt idx="373">
                  <c:v>6.6310000000000002</c:v>
                </c:pt>
                <c:pt idx="374">
                  <c:v>6.657</c:v>
                </c:pt>
                <c:pt idx="375">
                  <c:v>6.3550000000000004</c:v>
                </c:pt>
                <c:pt idx="376">
                  <c:v>6.5090000000000003</c:v>
                </c:pt>
              </c:numCache>
            </c:numRef>
          </c:val>
          <c:smooth val="0"/>
          <c:extLst>
            <c:ext xmlns:c16="http://schemas.microsoft.com/office/drawing/2014/chart" uri="{C3380CC4-5D6E-409C-BE32-E72D297353CC}">
              <c16:uniqueId val="{00000003-C2B3-4CB3-ADBF-7088300BE191}"/>
            </c:ext>
          </c:extLst>
        </c:ser>
        <c:dLbls>
          <c:showLegendKey val="0"/>
          <c:showVal val="0"/>
          <c:showCatName val="0"/>
          <c:showSerName val="0"/>
          <c:showPercent val="0"/>
          <c:showBubbleSize val="0"/>
        </c:dLbls>
        <c:smooth val="0"/>
        <c:axId val="836278191"/>
        <c:axId val="836276751"/>
      </c:lineChart>
      <c:dateAx>
        <c:axId val="83627819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36276751"/>
        <c:crosses val="autoZero"/>
        <c:auto val="1"/>
        <c:lblOffset val="100"/>
        <c:baseTimeUnit val="days"/>
      </c:dateAx>
      <c:valAx>
        <c:axId val="83627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36278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Valuación!$B$14</c:f>
              <c:strCache>
                <c:ptCount val="1"/>
                <c:pt idx="0">
                  <c:v>GGAL AR Equity</c:v>
                </c:pt>
              </c:strCache>
            </c:strRef>
          </c:tx>
          <c:spPr>
            <a:ln w="15875" cap="rnd">
              <a:solidFill>
                <a:schemeClr val="accent1"/>
              </a:solidFill>
              <a:round/>
            </a:ln>
            <a:effectLst>
              <a:outerShdw blurRad="40000" dist="20000" dir="5400000" rotWithShape="0">
                <a:srgbClr val="000000">
                  <a:alpha val="38000"/>
                </a:srgbClr>
              </a:outerShdw>
            </a:effectLst>
          </c:spPr>
          <c:marker>
            <c:symbol val="none"/>
          </c:marker>
          <c:cat>
            <c:strRef>
              <c:f>Valuación!$C$13:$G$13</c:f>
              <c:strCache>
                <c:ptCount val="5"/>
                <c:pt idx="0">
                  <c:v>PE</c:v>
                </c:pt>
                <c:pt idx="1">
                  <c:v>PBV</c:v>
                </c:pt>
                <c:pt idx="2">
                  <c:v>ROE</c:v>
                </c:pt>
                <c:pt idx="3">
                  <c:v>EPS Growth</c:v>
                </c:pt>
                <c:pt idx="4">
                  <c:v>Oper Margin</c:v>
                </c:pt>
              </c:strCache>
            </c:strRef>
          </c:cat>
          <c:val>
            <c:numRef>
              <c:f>Valuación!$C$14:$G$14</c:f>
              <c:numCache>
                <c:formatCode>_(* #,##0.0000_);_(* \(#,##0.0000\);_(* "-"????_);_(@_)</c:formatCode>
                <c:ptCount val="5"/>
                <c:pt idx="0">
                  <c:v>1</c:v>
                </c:pt>
                <c:pt idx="1">
                  <c:v>0.8398165530186763</c:v>
                </c:pt>
                <c:pt idx="2">
                  <c:v>0.58769877043665286</c:v>
                </c:pt>
                <c:pt idx="3">
                  <c:v>0</c:v>
                </c:pt>
                <c:pt idx="4">
                  <c:v>0.66071176254461483</c:v>
                </c:pt>
              </c:numCache>
            </c:numRef>
          </c:val>
          <c:extLst>
            <c:ext xmlns:c16="http://schemas.microsoft.com/office/drawing/2014/chart" uri="{C3380CC4-5D6E-409C-BE32-E72D297353CC}">
              <c16:uniqueId val="{00000000-47B4-42FD-B5CC-ADAAE71EED99}"/>
            </c:ext>
          </c:extLst>
        </c:ser>
        <c:ser>
          <c:idx val="1"/>
          <c:order val="1"/>
          <c:tx>
            <c:strRef>
              <c:f>Valuación!$B$15</c:f>
              <c:strCache>
                <c:ptCount val="1"/>
                <c:pt idx="0">
                  <c:v>BMA AR Equity</c:v>
                </c:pt>
              </c:strCache>
            </c:strRef>
          </c:tx>
          <c:spPr>
            <a:ln w="15875" cap="rnd">
              <a:solidFill>
                <a:schemeClr val="accent2"/>
              </a:solidFill>
              <a:round/>
            </a:ln>
            <a:effectLst>
              <a:outerShdw blurRad="40000" dist="20000" dir="5400000" rotWithShape="0">
                <a:srgbClr val="000000">
                  <a:alpha val="38000"/>
                </a:srgbClr>
              </a:outerShdw>
            </a:effectLst>
          </c:spPr>
          <c:marker>
            <c:symbol val="none"/>
          </c:marker>
          <c:cat>
            <c:strRef>
              <c:f>Valuación!$C$13:$G$13</c:f>
              <c:strCache>
                <c:ptCount val="5"/>
                <c:pt idx="0">
                  <c:v>PE</c:v>
                </c:pt>
                <c:pt idx="1">
                  <c:v>PBV</c:v>
                </c:pt>
                <c:pt idx="2">
                  <c:v>ROE</c:v>
                </c:pt>
                <c:pt idx="3">
                  <c:v>EPS Growth</c:v>
                </c:pt>
                <c:pt idx="4">
                  <c:v>Oper Margin</c:v>
                </c:pt>
              </c:strCache>
            </c:strRef>
          </c:cat>
          <c:val>
            <c:numRef>
              <c:f>Valuación!$C$15:$G$15</c:f>
              <c:numCache>
                <c:formatCode>_(* #,##0.0000_);_(* \(#,##0.0000\);_(* "-"????_);_(@_)</c:formatCode>
                <c:ptCount val="5"/>
                <c:pt idx="0">
                  <c:v>4.5353295863448023E-2</c:v>
                </c:pt>
                <c:pt idx="1">
                  <c:v>1</c:v>
                </c:pt>
                <c:pt idx="2">
                  <c:v>0.94891504458316145</c:v>
                </c:pt>
                <c:pt idx="3">
                  <c:v>1</c:v>
                </c:pt>
                <c:pt idx="4">
                  <c:v>1</c:v>
                </c:pt>
              </c:numCache>
            </c:numRef>
          </c:val>
          <c:extLst>
            <c:ext xmlns:c16="http://schemas.microsoft.com/office/drawing/2014/chart" uri="{C3380CC4-5D6E-409C-BE32-E72D297353CC}">
              <c16:uniqueId val="{00000001-47B4-42FD-B5CC-ADAAE71EED99}"/>
            </c:ext>
          </c:extLst>
        </c:ser>
        <c:ser>
          <c:idx val="2"/>
          <c:order val="2"/>
          <c:tx>
            <c:strRef>
              <c:f>Valuación!$B$16</c:f>
              <c:strCache>
                <c:ptCount val="1"/>
                <c:pt idx="0">
                  <c:v>SUPV AR Equity</c:v>
                </c:pt>
              </c:strCache>
            </c:strRef>
          </c:tx>
          <c:spPr>
            <a:ln w="15875" cap="rnd">
              <a:solidFill>
                <a:schemeClr val="accent3"/>
              </a:solidFill>
              <a:round/>
            </a:ln>
            <a:effectLst>
              <a:outerShdw blurRad="40000" dist="20000" dir="5400000" rotWithShape="0">
                <a:srgbClr val="000000">
                  <a:alpha val="38000"/>
                </a:srgbClr>
              </a:outerShdw>
            </a:effectLst>
          </c:spPr>
          <c:marker>
            <c:symbol val="none"/>
          </c:marker>
          <c:cat>
            <c:strRef>
              <c:f>Valuación!$C$13:$G$13</c:f>
              <c:strCache>
                <c:ptCount val="5"/>
                <c:pt idx="0">
                  <c:v>PE</c:v>
                </c:pt>
                <c:pt idx="1">
                  <c:v>PBV</c:v>
                </c:pt>
                <c:pt idx="2">
                  <c:v>ROE</c:v>
                </c:pt>
                <c:pt idx="3">
                  <c:v>EPS Growth</c:v>
                </c:pt>
                <c:pt idx="4">
                  <c:v>Oper Margin</c:v>
                </c:pt>
              </c:strCache>
            </c:strRef>
          </c:cat>
          <c:val>
            <c:numRef>
              <c:f>Valuación!$C$16:$G$16</c:f>
              <c:numCache>
                <c:formatCode>_(* #,##0.0000_);_(* \(#,##0.0000\);_(* "-"????_);_(@_)</c:formatCode>
                <c:ptCount val="5"/>
                <c:pt idx="1">
                  <c:v>0</c:v>
                </c:pt>
                <c:pt idx="2">
                  <c:v>0</c:v>
                </c:pt>
                <c:pt idx="4">
                  <c:v>0</c:v>
                </c:pt>
              </c:numCache>
            </c:numRef>
          </c:val>
          <c:extLst>
            <c:ext xmlns:c16="http://schemas.microsoft.com/office/drawing/2014/chart" uri="{C3380CC4-5D6E-409C-BE32-E72D297353CC}">
              <c16:uniqueId val="{00000002-47B4-42FD-B5CC-ADAAE71EED99}"/>
            </c:ext>
          </c:extLst>
        </c:ser>
        <c:ser>
          <c:idx val="3"/>
          <c:order val="3"/>
          <c:tx>
            <c:strRef>
              <c:f>Valuación!$B$17</c:f>
              <c:strCache>
                <c:ptCount val="1"/>
                <c:pt idx="0">
                  <c:v>BBAR AR Equity</c:v>
                </c:pt>
              </c:strCache>
            </c:strRef>
          </c:tx>
          <c:spPr>
            <a:ln w="15875" cap="rnd">
              <a:solidFill>
                <a:schemeClr val="accent4"/>
              </a:solidFill>
              <a:round/>
            </a:ln>
            <a:effectLst>
              <a:outerShdw blurRad="40000" dist="20000" dir="5400000" rotWithShape="0">
                <a:srgbClr val="000000">
                  <a:alpha val="38000"/>
                </a:srgbClr>
              </a:outerShdw>
            </a:effectLst>
          </c:spPr>
          <c:marker>
            <c:symbol val="none"/>
          </c:marker>
          <c:cat>
            <c:strRef>
              <c:f>Valuación!$C$13:$G$13</c:f>
              <c:strCache>
                <c:ptCount val="5"/>
                <c:pt idx="0">
                  <c:v>PE</c:v>
                </c:pt>
                <c:pt idx="1">
                  <c:v>PBV</c:v>
                </c:pt>
                <c:pt idx="2">
                  <c:v>ROE</c:v>
                </c:pt>
                <c:pt idx="3">
                  <c:v>EPS Growth</c:v>
                </c:pt>
                <c:pt idx="4">
                  <c:v>Oper Margin</c:v>
                </c:pt>
              </c:strCache>
            </c:strRef>
          </c:cat>
          <c:val>
            <c:numRef>
              <c:f>Valuación!$C$17:$G$17</c:f>
              <c:numCache>
                <c:formatCode>_(* #,##0.0000_);_(* \(#,##0.0000\);_(* "-"????_);_(@_)</c:formatCode>
                <c:ptCount val="5"/>
                <c:pt idx="0">
                  <c:v>0</c:v>
                </c:pt>
                <c:pt idx="1">
                  <c:v>0.74942352363835274</c:v>
                </c:pt>
                <c:pt idx="2">
                  <c:v>1</c:v>
                </c:pt>
                <c:pt idx="3">
                  <c:v>0.76201270593390058</c:v>
                </c:pt>
                <c:pt idx="4">
                  <c:v>0.7670921705753021</c:v>
                </c:pt>
              </c:numCache>
            </c:numRef>
          </c:val>
          <c:extLst>
            <c:ext xmlns:c16="http://schemas.microsoft.com/office/drawing/2014/chart" uri="{C3380CC4-5D6E-409C-BE32-E72D297353CC}">
              <c16:uniqueId val="{00000003-47B4-42FD-B5CC-ADAAE71EED99}"/>
            </c:ext>
          </c:extLst>
        </c:ser>
        <c:dLbls>
          <c:showLegendKey val="0"/>
          <c:showVal val="0"/>
          <c:showCatName val="0"/>
          <c:showSerName val="0"/>
          <c:showPercent val="0"/>
          <c:showBubbleSize val="0"/>
        </c:dLbls>
        <c:axId val="653447280"/>
        <c:axId val="882796224"/>
      </c:radarChart>
      <c:catAx>
        <c:axId val="65344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AR"/>
          </a:p>
        </c:txPr>
        <c:crossAx val="882796224"/>
        <c:crosses val="autoZero"/>
        <c:auto val="1"/>
        <c:lblAlgn val="ctr"/>
        <c:lblOffset val="100"/>
        <c:noMultiLvlLbl val="0"/>
      </c:catAx>
      <c:valAx>
        <c:axId val="88279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AR"/>
          </a:p>
        </c:txPr>
        <c:crossAx val="653447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trendlineLbl>
          </c:trendline>
          <c:xVal>
            <c:numRef>
              <c:f>'Correl EMBI'!$D$10:$D$534</c:f>
              <c:numCache>
                <c:formatCode>General</c:formatCode>
                <c:ptCount val="525"/>
                <c:pt idx="0">
                  <c:v>-1.8726266184746265E-2</c:v>
                </c:pt>
                <c:pt idx="1">
                  <c:v>1.1101423462655635E-2</c:v>
                </c:pt>
                <c:pt idx="2">
                  <c:v>3.6378644089680723E-2</c:v>
                </c:pt>
                <c:pt idx="3">
                  <c:v>1.1586361553213242E-2</c:v>
                </c:pt>
                <c:pt idx="4">
                  <c:v>-4.9425777762138745E-2</c:v>
                </c:pt>
                <c:pt idx="5">
                  <c:v>-1.9970941262481778E-2</c:v>
                </c:pt>
                <c:pt idx="6">
                  <c:v>6.5000613792387085E-2</c:v>
                </c:pt>
                <c:pt idx="7">
                  <c:v>2.6395939086294451E-2</c:v>
                </c:pt>
                <c:pt idx="8">
                  <c:v>1.3178184079924327E-2</c:v>
                </c:pt>
                <c:pt idx="9">
                  <c:v>3.1717610947692432E-3</c:v>
                </c:pt>
                <c:pt idx="10">
                  <c:v>0</c:v>
                </c:pt>
                <c:pt idx="11">
                  <c:v>-1.0432868422618258E-2</c:v>
                </c:pt>
                <c:pt idx="12">
                  <c:v>-5.6570714466694594E-2</c:v>
                </c:pt>
                <c:pt idx="13">
                  <c:v>-4.7422229909962366E-2</c:v>
                </c:pt>
                <c:pt idx="14">
                  <c:v>7.8225051130607071E-3</c:v>
                </c:pt>
                <c:pt idx="15">
                  <c:v>1.2346791209312258E-2</c:v>
                </c:pt>
                <c:pt idx="16">
                  <c:v>-7.8422923623828411E-2</c:v>
                </c:pt>
                <c:pt idx="17">
                  <c:v>-4.0845678855487511E-2</c:v>
                </c:pt>
                <c:pt idx="18">
                  <c:v>-3.1150650671866398E-2</c:v>
                </c:pt>
                <c:pt idx="19">
                  <c:v>3.0522452952983059E-2</c:v>
                </c:pt>
                <c:pt idx="20">
                  <c:v>6.3190574749243833E-2</c:v>
                </c:pt>
                <c:pt idx="21">
                  <c:v>9.9926623639168044E-2</c:v>
                </c:pt>
                <c:pt idx="22">
                  <c:v>6.5516709324910494E-2</c:v>
                </c:pt>
                <c:pt idx="23">
                  <c:v>3.4549581972205479E-2</c:v>
                </c:pt>
                <c:pt idx="24">
                  <c:v>-3.9826269529239844E-2</c:v>
                </c:pt>
                <c:pt idx="25">
                  <c:v>3.2542843790062337E-2</c:v>
                </c:pt>
                <c:pt idx="26">
                  <c:v>0.102287591198442</c:v>
                </c:pt>
                <c:pt idx="27">
                  <c:v>-2.9436361855538107E-2</c:v>
                </c:pt>
                <c:pt idx="28">
                  <c:v>-5.9214407700667659E-2</c:v>
                </c:pt>
                <c:pt idx="29">
                  <c:v>3.223810152485318E-2</c:v>
                </c:pt>
                <c:pt idx="30">
                  <c:v>6.8425806761045482E-3</c:v>
                </c:pt>
                <c:pt idx="31">
                  <c:v>3.9883291651780395E-2</c:v>
                </c:pt>
                <c:pt idx="32">
                  <c:v>0.10823532106414402</c:v>
                </c:pt>
                <c:pt idx="33">
                  <c:v>-2.9478832971650992E-2</c:v>
                </c:pt>
                <c:pt idx="34">
                  <c:v>4.410971350691395E-2</c:v>
                </c:pt>
                <c:pt idx="35">
                  <c:v>-1.8971378067849654E-2</c:v>
                </c:pt>
                <c:pt idx="36">
                  <c:v>9.0229002872497244E-3</c:v>
                </c:pt>
                <c:pt idx="37">
                  <c:v>-1.5315776279777316E-3</c:v>
                </c:pt>
                <c:pt idx="38">
                  <c:v>6.552206825631024E-2</c:v>
                </c:pt>
                <c:pt idx="39">
                  <c:v>1.2720781903630796E-2</c:v>
                </c:pt>
                <c:pt idx="40">
                  <c:v>1.8553047181026905E-2</c:v>
                </c:pt>
                <c:pt idx="41">
                  <c:v>3.9233970648058225E-2</c:v>
                </c:pt>
                <c:pt idx="42">
                  <c:v>3.8201428450985953E-2</c:v>
                </c:pt>
                <c:pt idx="43">
                  <c:v>-6.5583897678330505E-2</c:v>
                </c:pt>
                <c:pt idx="44">
                  <c:v>-2.478412822566145E-2</c:v>
                </c:pt>
                <c:pt idx="45">
                  <c:v>-2.826570591062294E-2</c:v>
                </c:pt>
                <c:pt idx="46">
                  <c:v>4.2287335088891487E-2</c:v>
                </c:pt>
                <c:pt idx="47">
                  <c:v>-2.509529361116436E-2</c:v>
                </c:pt>
                <c:pt idx="48">
                  <c:v>-1.5874755432067289E-2</c:v>
                </c:pt>
                <c:pt idx="49">
                  <c:v>-5.280103237301681E-2</c:v>
                </c:pt>
                <c:pt idx="50">
                  <c:v>-3.2642334756824987E-2</c:v>
                </c:pt>
                <c:pt idx="51">
                  <c:v>-1.1606584332719661E-2</c:v>
                </c:pt>
                <c:pt idx="52">
                  <c:v>2.4559868068916524E-2</c:v>
                </c:pt>
                <c:pt idx="53">
                  <c:v>0.11802018362225075</c:v>
                </c:pt>
                <c:pt idx="54">
                  <c:v>6.5032487828903696E-2</c:v>
                </c:pt>
                <c:pt idx="55">
                  <c:v>1.8142364199068117E-2</c:v>
                </c:pt>
                <c:pt idx="56">
                  <c:v>5.8669042544519101E-3</c:v>
                </c:pt>
                <c:pt idx="57">
                  <c:v>-7.9920802855265594E-3</c:v>
                </c:pt>
                <c:pt idx="58">
                  <c:v>7.7743021715406035E-2</c:v>
                </c:pt>
                <c:pt idx="59">
                  <c:v>4.1432358013694381E-2</c:v>
                </c:pt>
                <c:pt idx="60">
                  <c:v>3.7446835061301975E-2</c:v>
                </c:pt>
                <c:pt idx="61">
                  <c:v>2.2255021851569801E-2</c:v>
                </c:pt>
                <c:pt idx="62">
                  <c:v>-1.2624498390682914E-2</c:v>
                </c:pt>
                <c:pt idx="63">
                  <c:v>1.9084528547346435E-2</c:v>
                </c:pt>
                <c:pt idx="64">
                  <c:v>-4.3089209060744427E-2</c:v>
                </c:pt>
                <c:pt idx="65">
                  <c:v>-2.8514181986675213E-3</c:v>
                </c:pt>
                <c:pt idx="66">
                  <c:v>3.3727630870101333E-2</c:v>
                </c:pt>
                <c:pt idx="67">
                  <c:v>4.8849403646045619E-2</c:v>
                </c:pt>
                <c:pt idx="68">
                  <c:v>2.3548527628310056E-2</c:v>
                </c:pt>
                <c:pt idx="69">
                  <c:v>0.11572856633421913</c:v>
                </c:pt>
                <c:pt idx="70">
                  <c:v>5.3860445359072973E-3</c:v>
                </c:pt>
                <c:pt idx="71">
                  <c:v>2.1432863861321483E-3</c:v>
                </c:pt>
                <c:pt idx="72">
                  <c:v>5.8041726188771126E-3</c:v>
                </c:pt>
                <c:pt idx="73">
                  <c:v>4.4039068063892461E-2</c:v>
                </c:pt>
                <c:pt idx="74">
                  <c:v>2.5455424260319326E-2</c:v>
                </c:pt>
                <c:pt idx="75">
                  <c:v>2.2126601717368022E-2</c:v>
                </c:pt>
                <c:pt idx="76">
                  <c:v>-8.4234542465916551E-2</c:v>
                </c:pt>
                <c:pt idx="77">
                  <c:v>-3.5460258479781404E-2</c:v>
                </c:pt>
                <c:pt idx="78">
                  <c:v>-7.3841496660218109E-2</c:v>
                </c:pt>
                <c:pt idx="79">
                  <c:v>0.13689613004995982</c:v>
                </c:pt>
                <c:pt idx="80">
                  <c:v>-3.3571779872126561E-2</c:v>
                </c:pt>
                <c:pt idx="81">
                  <c:v>-5.5119055007343931E-2</c:v>
                </c:pt>
                <c:pt idx="82">
                  <c:v>3.9542765563354676E-2</c:v>
                </c:pt>
                <c:pt idx="83">
                  <c:v>2.6564477777286211E-2</c:v>
                </c:pt>
                <c:pt idx="84">
                  <c:v>-2.9245824955890232E-2</c:v>
                </c:pt>
                <c:pt idx="85">
                  <c:v>3.7223801422336944E-2</c:v>
                </c:pt>
                <c:pt idx="86">
                  <c:v>1.0644323910199649E-2</c:v>
                </c:pt>
                <c:pt idx="87">
                  <c:v>-1.4895101229430496E-2</c:v>
                </c:pt>
                <c:pt idx="88">
                  <c:v>-1.130340104868055E-2</c:v>
                </c:pt>
                <c:pt idx="89">
                  <c:v>-4.0321595724201131E-2</c:v>
                </c:pt>
                <c:pt idx="90">
                  <c:v>-0.15808046383613872</c:v>
                </c:pt>
                <c:pt idx="91">
                  <c:v>-7.6018897121366003E-2</c:v>
                </c:pt>
                <c:pt idx="92">
                  <c:v>-2.896420926544141E-2</c:v>
                </c:pt>
                <c:pt idx="93">
                  <c:v>-6.3091437611005996E-2</c:v>
                </c:pt>
                <c:pt idx="94">
                  <c:v>-3.2754159415563699E-2</c:v>
                </c:pt>
                <c:pt idx="95">
                  <c:v>0.18352113031093631</c:v>
                </c:pt>
                <c:pt idx="96">
                  <c:v>-0.19888074503403819</c:v>
                </c:pt>
                <c:pt idx="97">
                  <c:v>1.0740895827932917E-2</c:v>
                </c:pt>
                <c:pt idx="98">
                  <c:v>-0.18507716891674164</c:v>
                </c:pt>
                <c:pt idx="99">
                  <c:v>9.581640434296701E-2</c:v>
                </c:pt>
                <c:pt idx="100">
                  <c:v>-3.9289830152763106E-2</c:v>
                </c:pt>
                <c:pt idx="101">
                  <c:v>2.5919226140744822E-2</c:v>
                </c:pt>
                <c:pt idx="102">
                  <c:v>2.3303161504582004E-2</c:v>
                </c:pt>
                <c:pt idx="103">
                  <c:v>2.4966505674869577E-2</c:v>
                </c:pt>
                <c:pt idx="104">
                  <c:v>-0.14454029334036167</c:v>
                </c:pt>
                <c:pt idx="105">
                  <c:v>-8.3544282716583873E-2</c:v>
                </c:pt>
                <c:pt idx="106">
                  <c:v>-9.8665261359816125E-2</c:v>
                </c:pt>
                <c:pt idx="107">
                  <c:v>-0.14772681451612912</c:v>
                </c:pt>
                <c:pt idx="108">
                  <c:v>5.2888681242644564E-2</c:v>
                </c:pt>
                <c:pt idx="109">
                  <c:v>-9.6666928788883055E-2</c:v>
                </c:pt>
                <c:pt idx="110">
                  <c:v>0.39065686713425873</c:v>
                </c:pt>
                <c:pt idx="111">
                  <c:v>-0.1454990140889153</c:v>
                </c:pt>
                <c:pt idx="112">
                  <c:v>-4.915493694730777E-2</c:v>
                </c:pt>
                <c:pt idx="113">
                  <c:v>1.7785995729600046E-2</c:v>
                </c:pt>
                <c:pt idx="114">
                  <c:v>-6.9889915003136016E-2</c:v>
                </c:pt>
                <c:pt idx="115">
                  <c:v>3.4937391728964151E-3</c:v>
                </c:pt>
                <c:pt idx="116">
                  <c:v>0.16760802442316503</c:v>
                </c:pt>
                <c:pt idx="117">
                  <c:v>-5.8167457183115334E-2</c:v>
                </c:pt>
                <c:pt idx="118">
                  <c:v>6.3345484428336762E-2</c:v>
                </c:pt>
                <c:pt idx="119">
                  <c:v>-1.1914375027866297E-2</c:v>
                </c:pt>
                <c:pt idx="120">
                  <c:v>3.8430299019313052E-2</c:v>
                </c:pt>
                <c:pt idx="121">
                  <c:v>6.5325395790785112E-3</c:v>
                </c:pt>
                <c:pt idx="122">
                  <c:v>-7.5694344510002232E-3</c:v>
                </c:pt>
                <c:pt idx="123">
                  <c:v>-9.2990545792007384E-2</c:v>
                </c:pt>
                <c:pt idx="124">
                  <c:v>7.809627344087211E-2</c:v>
                </c:pt>
                <c:pt idx="125">
                  <c:v>0.14041461533898825</c:v>
                </c:pt>
                <c:pt idx="126">
                  <c:v>5.8305701839932222E-2</c:v>
                </c:pt>
                <c:pt idx="127">
                  <c:v>2.2161061896161183E-2</c:v>
                </c:pt>
                <c:pt idx="128">
                  <c:v>3.4025434934168874E-2</c:v>
                </c:pt>
                <c:pt idx="129">
                  <c:v>5.3582361374820975E-2</c:v>
                </c:pt>
                <c:pt idx="130">
                  <c:v>-5.2519694885582169E-3</c:v>
                </c:pt>
                <c:pt idx="131">
                  <c:v>-3.3619255370281431E-2</c:v>
                </c:pt>
                <c:pt idx="132">
                  <c:v>-3.1915585533539681E-2</c:v>
                </c:pt>
                <c:pt idx="133">
                  <c:v>-0.13691781769320455</c:v>
                </c:pt>
                <c:pt idx="134">
                  <c:v>-8.8781537616191231E-2</c:v>
                </c:pt>
                <c:pt idx="135">
                  <c:v>6.9487088004583031E-2</c:v>
                </c:pt>
                <c:pt idx="136">
                  <c:v>-8.7572652223146363E-2</c:v>
                </c:pt>
                <c:pt idx="137">
                  <c:v>-1.238471401867236E-2</c:v>
                </c:pt>
                <c:pt idx="138">
                  <c:v>-2.1550061005495724E-2</c:v>
                </c:pt>
                <c:pt idx="139">
                  <c:v>2.5632417280832209E-2</c:v>
                </c:pt>
                <c:pt idx="140">
                  <c:v>-6.1305289847918831E-2</c:v>
                </c:pt>
                <c:pt idx="141">
                  <c:v>-0.12604060576539877</c:v>
                </c:pt>
                <c:pt idx="142">
                  <c:v>0.16563748867904193</c:v>
                </c:pt>
                <c:pt idx="143">
                  <c:v>9.3889571085490342E-3</c:v>
                </c:pt>
                <c:pt idx="144">
                  <c:v>8.8279307115102235E-4</c:v>
                </c:pt>
                <c:pt idx="145">
                  <c:v>8.8825307360517858E-2</c:v>
                </c:pt>
                <c:pt idx="146">
                  <c:v>-3.7218331077676803E-2</c:v>
                </c:pt>
                <c:pt idx="147">
                  <c:v>7.0285605815749053E-2</c:v>
                </c:pt>
                <c:pt idx="148">
                  <c:v>0.20029335774785628</c:v>
                </c:pt>
                <c:pt idx="149">
                  <c:v>3.738358812159559E-2</c:v>
                </c:pt>
                <c:pt idx="150">
                  <c:v>4.0140126652936203E-2</c:v>
                </c:pt>
                <c:pt idx="151">
                  <c:v>2.5352342038254205E-2</c:v>
                </c:pt>
                <c:pt idx="152">
                  <c:v>4.0113051450682669E-2</c:v>
                </c:pt>
                <c:pt idx="153">
                  <c:v>-7.8183616456421023E-2</c:v>
                </c:pt>
                <c:pt idx="154">
                  <c:v>7.2206786986213745E-2</c:v>
                </c:pt>
                <c:pt idx="155">
                  <c:v>-6.4138395960759209E-2</c:v>
                </c:pt>
                <c:pt idx="156">
                  <c:v>8.9949313233710582E-2</c:v>
                </c:pt>
                <c:pt idx="157">
                  <c:v>-0.53523754449011063</c:v>
                </c:pt>
                <c:pt idx="158">
                  <c:v>-0.17193008443193603</c:v>
                </c:pt>
                <c:pt idx="159">
                  <c:v>-0.26207895819544558</c:v>
                </c:pt>
                <c:pt idx="160">
                  <c:v>8.2105110055269881E-2</c:v>
                </c:pt>
                <c:pt idx="161">
                  <c:v>-5.1154819776428662E-2</c:v>
                </c:pt>
                <c:pt idx="162">
                  <c:v>6.9188180991842874E-2</c:v>
                </c:pt>
                <c:pt idx="163">
                  <c:v>9.830852802190515E-2</c:v>
                </c:pt>
                <c:pt idx="164">
                  <c:v>3.3666411998874102E-2</c:v>
                </c:pt>
                <c:pt idx="165">
                  <c:v>-3.3309020179917437E-2</c:v>
                </c:pt>
                <c:pt idx="166">
                  <c:v>-4.211267605633795E-2</c:v>
                </c:pt>
                <c:pt idx="167">
                  <c:v>1.759195076354314E-2</c:v>
                </c:pt>
                <c:pt idx="168">
                  <c:v>-7.3847392376843679E-2</c:v>
                </c:pt>
                <c:pt idx="169">
                  <c:v>5.2588762342033135E-2</c:v>
                </c:pt>
                <c:pt idx="170">
                  <c:v>-6.6879823827723839E-2</c:v>
                </c:pt>
                <c:pt idx="171">
                  <c:v>0.10017472996278487</c:v>
                </c:pt>
                <c:pt idx="172">
                  <c:v>4.8667044809982851E-2</c:v>
                </c:pt>
                <c:pt idx="173">
                  <c:v>3.2935368396207698E-2</c:v>
                </c:pt>
                <c:pt idx="174">
                  <c:v>6.8835508840078941E-2</c:v>
                </c:pt>
                <c:pt idx="175">
                  <c:v>1.6951266223065531E-2</c:v>
                </c:pt>
                <c:pt idx="176">
                  <c:v>9.4669165951334122E-2</c:v>
                </c:pt>
                <c:pt idx="177">
                  <c:v>-3.7759854049642438E-2</c:v>
                </c:pt>
                <c:pt idx="178">
                  <c:v>3.6073344143694674E-2</c:v>
                </c:pt>
                <c:pt idx="179">
                  <c:v>-4.7041166036615234E-2</c:v>
                </c:pt>
                <c:pt idx="180">
                  <c:v>-0.10319880066031062</c:v>
                </c:pt>
                <c:pt idx="181">
                  <c:v>2.5732773598549974E-2</c:v>
                </c:pt>
                <c:pt idx="182">
                  <c:v>4.3902617676411682E-2</c:v>
                </c:pt>
                <c:pt idx="183">
                  <c:v>-7.9446383777430962E-2</c:v>
                </c:pt>
                <c:pt idx="184">
                  <c:v>5.0764129730553664E-2</c:v>
                </c:pt>
                <c:pt idx="185">
                  <c:v>-0.12767037829603567</c:v>
                </c:pt>
                <c:pt idx="186">
                  <c:v>-3.3231466467090631E-2</c:v>
                </c:pt>
                <c:pt idx="187">
                  <c:v>-0.24631479351016594</c:v>
                </c:pt>
                <c:pt idx="188">
                  <c:v>-0.26059231361807766</c:v>
                </c:pt>
                <c:pt idx="189">
                  <c:v>-1.0264127645617349E-2</c:v>
                </c:pt>
                <c:pt idx="190">
                  <c:v>8.9007582993820611E-2</c:v>
                </c:pt>
                <c:pt idx="191">
                  <c:v>-3.406426206032398E-2</c:v>
                </c:pt>
                <c:pt idx="192">
                  <c:v>3.3857158741336324E-2</c:v>
                </c:pt>
                <c:pt idx="193">
                  <c:v>-0.16781085877144242</c:v>
                </c:pt>
                <c:pt idx="194">
                  <c:v>8.6889094707820913E-2</c:v>
                </c:pt>
                <c:pt idx="195">
                  <c:v>0.22173559778839103</c:v>
                </c:pt>
                <c:pt idx="196">
                  <c:v>3.7031630170316188E-2</c:v>
                </c:pt>
                <c:pt idx="197">
                  <c:v>0.13213833231664407</c:v>
                </c:pt>
                <c:pt idx="198">
                  <c:v>-0.15772094886779686</c:v>
                </c:pt>
                <c:pt idx="199">
                  <c:v>0.29462806528335928</c:v>
                </c:pt>
                <c:pt idx="200">
                  <c:v>3.6641453495001919E-2</c:v>
                </c:pt>
                <c:pt idx="201">
                  <c:v>-4.9303951404930491E-2</c:v>
                </c:pt>
                <c:pt idx="202">
                  <c:v>-9.7705213087362353E-4</c:v>
                </c:pt>
                <c:pt idx="203">
                  <c:v>-9.696431558764107E-2</c:v>
                </c:pt>
                <c:pt idx="204">
                  <c:v>0.23319178043149891</c:v>
                </c:pt>
                <c:pt idx="205">
                  <c:v>-1.2318287919757864E-2</c:v>
                </c:pt>
                <c:pt idx="206">
                  <c:v>0.11042212654436545</c:v>
                </c:pt>
                <c:pt idx="207">
                  <c:v>-3.7688336318617566E-2</c:v>
                </c:pt>
                <c:pt idx="208">
                  <c:v>7.0828725652283486E-2</c:v>
                </c:pt>
                <c:pt idx="209">
                  <c:v>-0.11517146888611685</c:v>
                </c:pt>
                <c:pt idx="210">
                  <c:v>-0.11081836880907814</c:v>
                </c:pt>
                <c:pt idx="211">
                  <c:v>4.846129853927339E-2</c:v>
                </c:pt>
                <c:pt idx="212">
                  <c:v>-3.9614760092715473E-2</c:v>
                </c:pt>
                <c:pt idx="213">
                  <c:v>-4.322349995482766E-2</c:v>
                </c:pt>
                <c:pt idx="214">
                  <c:v>-0.19302055792370354</c:v>
                </c:pt>
                <c:pt idx="215">
                  <c:v>-5.8522641793290253E-2</c:v>
                </c:pt>
                <c:pt idx="216">
                  <c:v>-1.4860977948226384E-2</c:v>
                </c:pt>
                <c:pt idx="217">
                  <c:v>-2.1357123546904555E-2</c:v>
                </c:pt>
                <c:pt idx="218">
                  <c:v>-4.248618784530378E-2</c:v>
                </c:pt>
                <c:pt idx="219">
                  <c:v>-1.6271421152847521E-2</c:v>
                </c:pt>
                <c:pt idx="220">
                  <c:v>-5.8654466537626848E-2</c:v>
                </c:pt>
                <c:pt idx="221">
                  <c:v>0.21567283527530279</c:v>
                </c:pt>
                <c:pt idx="222">
                  <c:v>8.5407732654490642E-2</c:v>
                </c:pt>
                <c:pt idx="223">
                  <c:v>-1.6952620809066454E-2</c:v>
                </c:pt>
                <c:pt idx="224">
                  <c:v>0.11699998398795897</c:v>
                </c:pt>
                <c:pt idx="225">
                  <c:v>1.1037844036696498E-3</c:v>
                </c:pt>
                <c:pt idx="226">
                  <c:v>-9.9087876054240187E-3</c:v>
                </c:pt>
                <c:pt idx="227">
                  <c:v>-2.8924723407332431E-2</c:v>
                </c:pt>
                <c:pt idx="228">
                  <c:v>-5.7338595576736928E-3</c:v>
                </c:pt>
                <c:pt idx="229">
                  <c:v>6.9203115638105661E-3</c:v>
                </c:pt>
                <c:pt idx="230">
                  <c:v>-5.9504328939930407E-2</c:v>
                </c:pt>
                <c:pt idx="231">
                  <c:v>-2.6762835721742428E-2</c:v>
                </c:pt>
                <c:pt idx="232">
                  <c:v>-6.4992686494392937E-2</c:v>
                </c:pt>
                <c:pt idx="233">
                  <c:v>-2.676817715666302E-3</c:v>
                </c:pt>
                <c:pt idx="234">
                  <c:v>0.10858009306865113</c:v>
                </c:pt>
                <c:pt idx="235">
                  <c:v>1.2105585863191326E-3</c:v>
                </c:pt>
                <c:pt idx="236">
                  <c:v>4.2271214119716127E-2</c:v>
                </c:pt>
                <c:pt idx="237">
                  <c:v>-0.13673616969989144</c:v>
                </c:pt>
                <c:pt idx="238">
                  <c:v>-4.4293193717277468E-2</c:v>
                </c:pt>
                <c:pt idx="239">
                  <c:v>0.11517110405025388</c:v>
                </c:pt>
                <c:pt idx="240">
                  <c:v>-2.5217377065287483E-3</c:v>
                </c:pt>
                <c:pt idx="241">
                  <c:v>-3.4096692111959315E-2</c:v>
                </c:pt>
                <c:pt idx="242">
                  <c:v>-7.835072572147217E-3</c:v>
                </c:pt>
                <c:pt idx="243">
                  <c:v>-1.0534970964592216E-2</c:v>
                </c:pt>
                <c:pt idx="244">
                  <c:v>-1.8645476264672389E-2</c:v>
                </c:pt>
                <c:pt idx="245">
                  <c:v>-2.3074887536385202E-2</c:v>
                </c:pt>
                <c:pt idx="246">
                  <c:v>4.0287483973490801E-2</c:v>
                </c:pt>
                <c:pt idx="247">
                  <c:v>5.3395361755311788E-2</c:v>
                </c:pt>
                <c:pt idx="248">
                  <c:v>6.4349746226352922E-2</c:v>
                </c:pt>
                <c:pt idx="249">
                  <c:v>-1.1998947189149844E-2</c:v>
                </c:pt>
                <c:pt idx="250">
                  <c:v>7.8979534271476304E-2</c:v>
                </c:pt>
                <c:pt idx="251">
                  <c:v>0.11823568710605037</c:v>
                </c:pt>
                <c:pt idx="252">
                  <c:v>-2.0131177349177465E-3</c:v>
                </c:pt>
                <c:pt idx="253">
                  <c:v>-2.4219156689224475E-2</c:v>
                </c:pt>
                <c:pt idx="254">
                  <c:v>-4.8600274743594851E-2</c:v>
                </c:pt>
                <c:pt idx="255">
                  <c:v>-7.2825401275671164E-2</c:v>
                </c:pt>
                <c:pt idx="256">
                  <c:v>-3.8690656183852368E-2</c:v>
                </c:pt>
                <c:pt idx="257">
                  <c:v>-2.4378352023404215E-3</c:v>
                </c:pt>
                <c:pt idx="258">
                  <c:v>-2.5667707249392935E-2</c:v>
                </c:pt>
                <c:pt idx="259">
                  <c:v>-2.008155603741224E-2</c:v>
                </c:pt>
                <c:pt idx="260">
                  <c:v>5.1224466205393338E-2</c:v>
                </c:pt>
                <c:pt idx="261">
                  <c:v>3.2878304717322004E-2</c:v>
                </c:pt>
                <c:pt idx="262">
                  <c:v>8.2583039299184424E-3</c:v>
                </c:pt>
                <c:pt idx="263">
                  <c:v>0.19648540613922627</c:v>
                </c:pt>
                <c:pt idx="264">
                  <c:v>4.8915167484020472E-3</c:v>
                </c:pt>
                <c:pt idx="265">
                  <c:v>2.7236573034412626E-2</c:v>
                </c:pt>
                <c:pt idx="266">
                  <c:v>3.977772349780162E-2</c:v>
                </c:pt>
                <c:pt idx="267">
                  <c:v>-0.14571807792146774</c:v>
                </c:pt>
                <c:pt idx="268">
                  <c:v>9.1680301384553964E-2</c:v>
                </c:pt>
                <c:pt idx="269">
                  <c:v>9.697855136714395E-4</c:v>
                </c:pt>
                <c:pt idx="270">
                  <c:v>4.7813176304796423E-2</c:v>
                </c:pt>
                <c:pt idx="271">
                  <c:v>6.2382919448580543E-2</c:v>
                </c:pt>
                <c:pt idx="272">
                  <c:v>-6.8361383956324628E-2</c:v>
                </c:pt>
                <c:pt idx="273">
                  <c:v>7.3377576647295051E-2</c:v>
                </c:pt>
                <c:pt idx="274">
                  <c:v>9.6415774660623121E-3</c:v>
                </c:pt>
                <c:pt idx="275">
                  <c:v>-0.16840938605525946</c:v>
                </c:pt>
                <c:pt idx="276">
                  <c:v>-4.4883617614194793E-2</c:v>
                </c:pt>
                <c:pt idx="277">
                  <c:v>2.1847294459245159E-3</c:v>
                </c:pt>
                <c:pt idx="278">
                  <c:v>4.362746476892343E-2</c:v>
                </c:pt>
                <c:pt idx="279">
                  <c:v>-1.7761845722602532E-2</c:v>
                </c:pt>
                <c:pt idx="280">
                  <c:v>3.0842685838158301E-2</c:v>
                </c:pt>
                <c:pt idx="281">
                  <c:v>-2.0629808076237155E-2</c:v>
                </c:pt>
                <c:pt idx="282">
                  <c:v>-1.1592193955207608E-2</c:v>
                </c:pt>
                <c:pt idx="283">
                  <c:v>1.1728148932367066E-2</c:v>
                </c:pt>
                <c:pt idx="284">
                  <c:v>-0.11169547727766893</c:v>
                </c:pt>
                <c:pt idx="285">
                  <c:v>0.13048267421402882</c:v>
                </c:pt>
                <c:pt idx="286">
                  <c:v>-2.414269088153298E-2</c:v>
                </c:pt>
                <c:pt idx="287">
                  <c:v>-2.9025100540840509E-2</c:v>
                </c:pt>
                <c:pt idx="288">
                  <c:v>7.1982518531213957E-2</c:v>
                </c:pt>
                <c:pt idx="289">
                  <c:v>2.1690182128249136E-2</c:v>
                </c:pt>
                <c:pt idx="290">
                  <c:v>-3.0331877159809562E-2</c:v>
                </c:pt>
                <c:pt idx="291">
                  <c:v>5.7356876773490661E-2</c:v>
                </c:pt>
                <c:pt idx="292">
                  <c:v>1.1828449328449286E-2</c:v>
                </c:pt>
                <c:pt idx="293">
                  <c:v>4.2889106770244156E-2</c:v>
                </c:pt>
                <c:pt idx="294">
                  <c:v>3.7376756743726425E-2</c:v>
                </c:pt>
                <c:pt idx="295">
                  <c:v>-7.2071758048961931E-2</c:v>
                </c:pt>
                <c:pt idx="296">
                  <c:v>-2.9124511669838649E-2</c:v>
                </c:pt>
                <c:pt idx="297">
                  <c:v>-7.4002424617606866E-2</c:v>
                </c:pt>
                <c:pt idx="298">
                  <c:v>-1.8356545961002779E-2</c:v>
                </c:pt>
                <c:pt idx="299">
                  <c:v>-1.8699809880536766E-2</c:v>
                </c:pt>
                <c:pt idx="300">
                  <c:v>5.2165866635822011E-2</c:v>
                </c:pt>
                <c:pt idx="301">
                  <c:v>0</c:v>
                </c:pt>
                <c:pt idx="302">
                  <c:v>3.4175232232177333E-2</c:v>
                </c:pt>
                <c:pt idx="303">
                  <c:v>-2.8780610956829045E-2</c:v>
                </c:pt>
                <c:pt idx="304">
                  <c:v>-0.1394114347475135</c:v>
                </c:pt>
                <c:pt idx="305">
                  <c:v>-4.9743255488609472E-2</c:v>
                </c:pt>
                <c:pt idx="306">
                  <c:v>-4.0268344096095365E-2</c:v>
                </c:pt>
                <c:pt idx="307">
                  <c:v>1.3945299562465596E-3</c:v>
                </c:pt>
                <c:pt idx="308">
                  <c:v>-6.7035702473584258E-2</c:v>
                </c:pt>
                <c:pt idx="309">
                  <c:v>-5.8381222479289452E-2</c:v>
                </c:pt>
                <c:pt idx="310">
                  <c:v>-2.0666970495571424E-2</c:v>
                </c:pt>
                <c:pt idx="311">
                  <c:v>0.26622693428293953</c:v>
                </c:pt>
                <c:pt idx="312">
                  <c:v>1.278322840433388E-3</c:v>
                </c:pt>
                <c:pt idx="313">
                  <c:v>3.3289713063738624E-2</c:v>
                </c:pt>
                <c:pt idx="314">
                  <c:v>-3.0966207450423111E-2</c:v>
                </c:pt>
                <c:pt idx="315">
                  <c:v>0.11763862104139111</c:v>
                </c:pt>
                <c:pt idx="316">
                  <c:v>-2.288802692373515E-2</c:v>
                </c:pt>
                <c:pt idx="317">
                  <c:v>0.11475649090033424</c:v>
                </c:pt>
                <c:pt idx="318">
                  <c:v>-7.1430441727108551E-2</c:v>
                </c:pt>
                <c:pt idx="319">
                  <c:v>-5.4296026844880663E-2</c:v>
                </c:pt>
                <c:pt idx="320">
                  <c:v>-9.6906448005963375E-2</c:v>
                </c:pt>
                <c:pt idx="321">
                  <c:v>3.2174989682212107E-2</c:v>
                </c:pt>
                <c:pt idx="322">
                  <c:v>-7.0133068901541695E-2</c:v>
                </c:pt>
                <c:pt idx="323">
                  <c:v>9.4979273809319142E-2</c:v>
                </c:pt>
                <c:pt idx="324">
                  <c:v>-2.9342925810150744E-2</c:v>
                </c:pt>
                <c:pt idx="325">
                  <c:v>4.9940931820756429E-2</c:v>
                </c:pt>
                <c:pt idx="326">
                  <c:v>-4.0043773794293913E-2</c:v>
                </c:pt>
                <c:pt idx="327">
                  <c:v>-4.9549621875050187E-2</c:v>
                </c:pt>
                <c:pt idx="328">
                  <c:v>6.3096545316327468E-2</c:v>
                </c:pt>
                <c:pt idx="329">
                  <c:v>6.0654695693627803E-2</c:v>
                </c:pt>
                <c:pt idx="330">
                  <c:v>-9.4895650740857262E-2</c:v>
                </c:pt>
                <c:pt idx="331">
                  <c:v>3.2261268270074472E-2</c:v>
                </c:pt>
                <c:pt idx="332">
                  <c:v>0.20833199704948524</c:v>
                </c:pt>
                <c:pt idx="333">
                  <c:v>4.8491121904610246E-2</c:v>
                </c:pt>
                <c:pt idx="334">
                  <c:v>0.14079586877278238</c:v>
                </c:pt>
                <c:pt idx="335">
                  <c:v>0.17477699374251099</c:v>
                </c:pt>
                <c:pt idx="336">
                  <c:v>5.4455305284034639E-2</c:v>
                </c:pt>
                <c:pt idx="337">
                  <c:v>-3.1768636196720212E-2</c:v>
                </c:pt>
                <c:pt idx="338">
                  <c:v>-6.8739362095759704E-2</c:v>
                </c:pt>
                <c:pt idx="339">
                  <c:v>3.4875289302990886E-2</c:v>
                </c:pt>
                <c:pt idx="340">
                  <c:v>4.2319358058819034E-2</c:v>
                </c:pt>
                <c:pt idx="341">
                  <c:v>1.1280653449117439E-2</c:v>
                </c:pt>
                <c:pt idx="342">
                  <c:v>-4.5347757198273442E-2</c:v>
                </c:pt>
                <c:pt idx="343">
                  <c:v>-8.8011980388790434E-2</c:v>
                </c:pt>
                <c:pt idx="344">
                  <c:v>-0.10844986455533356</c:v>
                </c:pt>
                <c:pt idx="345">
                  <c:v>2.0107458764458963E-2</c:v>
                </c:pt>
                <c:pt idx="346">
                  <c:v>3.0992685956115595E-2</c:v>
                </c:pt>
                <c:pt idx="347">
                  <c:v>-3.647477440296254E-3</c:v>
                </c:pt>
                <c:pt idx="348">
                  <c:v>0.16361784066992091</c:v>
                </c:pt>
                <c:pt idx="349">
                  <c:v>-8.4049298146027906E-2</c:v>
                </c:pt>
                <c:pt idx="350">
                  <c:v>-1.2005924183061456E-2</c:v>
                </c:pt>
                <c:pt idx="351">
                  <c:v>1.2151817988518054E-2</c:v>
                </c:pt>
                <c:pt idx="352">
                  <c:v>6.2182914403957623E-2</c:v>
                </c:pt>
                <c:pt idx="353">
                  <c:v>-6.338815106355622E-2</c:v>
                </c:pt>
                <c:pt idx="354">
                  <c:v>6.8945128968569414E-3</c:v>
                </c:pt>
                <c:pt idx="355">
                  <c:v>5.141245307551956E-2</c:v>
                </c:pt>
                <c:pt idx="356">
                  <c:v>0.25295953884051903</c:v>
                </c:pt>
                <c:pt idx="357">
                  <c:v>0.13909561978142682</c:v>
                </c:pt>
                <c:pt idx="358">
                  <c:v>-5.3316376442965607E-3</c:v>
                </c:pt>
                <c:pt idx="359">
                  <c:v>2.5030735185640474E-2</c:v>
                </c:pt>
                <c:pt idx="360">
                  <c:v>-3.5467554897606668E-2</c:v>
                </c:pt>
                <c:pt idx="361">
                  <c:v>-8.4841508388223685E-3</c:v>
                </c:pt>
                <c:pt idx="362">
                  <c:v>9.6438988383175994E-2</c:v>
                </c:pt>
                <c:pt idx="363">
                  <c:v>-5.4112525817668455E-2</c:v>
                </c:pt>
                <c:pt idx="364">
                  <c:v>-2.2125942356461259E-2</c:v>
                </c:pt>
                <c:pt idx="365">
                  <c:v>2.5686323004628475E-2</c:v>
                </c:pt>
                <c:pt idx="366">
                  <c:v>-9.5404753703065781E-2</c:v>
                </c:pt>
                <c:pt idx="367">
                  <c:v>9.9846156189547841E-2</c:v>
                </c:pt>
                <c:pt idx="368">
                  <c:v>6.2875661302384867E-2</c:v>
                </c:pt>
                <c:pt idx="369">
                  <c:v>-9.7842232819951525E-2</c:v>
                </c:pt>
                <c:pt idx="370">
                  <c:v>6.3549836070309063E-4</c:v>
                </c:pt>
                <c:pt idx="371">
                  <c:v>-7.0329527576103001E-2</c:v>
                </c:pt>
                <c:pt idx="372">
                  <c:v>-0.10861144103650922</c:v>
                </c:pt>
                <c:pt idx="373">
                  <c:v>-2.1449845853726446E-2</c:v>
                </c:pt>
                <c:pt idx="374">
                  <c:v>-6.5777880619065088E-2</c:v>
                </c:pt>
                <c:pt idx="375">
                  <c:v>-5.0299127386350562E-2</c:v>
                </c:pt>
                <c:pt idx="376">
                  <c:v>3.7074188500581862E-2</c:v>
                </c:pt>
                <c:pt idx="377">
                  <c:v>5.872054783920766E-2</c:v>
                </c:pt>
                <c:pt idx="378">
                  <c:v>-5.3051827624955528E-2</c:v>
                </c:pt>
                <c:pt idx="379">
                  <c:v>6.111797167444899E-2</c:v>
                </c:pt>
                <c:pt idx="380">
                  <c:v>0.22559938901870225</c:v>
                </c:pt>
                <c:pt idx="381">
                  <c:v>0.10508902077151316</c:v>
                </c:pt>
                <c:pt idx="382">
                  <c:v>3.3672113099633361E-2</c:v>
                </c:pt>
                <c:pt idx="383">
                  <c:v>-6.0000519541245079E-2</c:v>
                </c:pt>
                <c:pt idx="384">
                  <c:v>0.10638165576228209</c:v>
                </c:pt>
                <c:pt idx="385">
                  <c:v>-5.1373477123285105E-2</c:v>
                </c:pt>
                <c:pt idx="386">
                  <c:v>-4.5176876390589316E-2</c:v>
                </c:pt>
                <c:pt idx="387">
                  <c:v>-3.0637499913823363E-2</c:v>
                </c:pt>
                <c:pt idx="388">
                  <c:v>7.5721692376624183E-2</c:v>
                </c:pt>
                <c:pt idx="389">
                  <c:v>0.23793089769526743</c:v>
                </c:pt>
                <c:pt idx="390">
                  <c:v>2.913342092052007E-2</c:v>
                </c:pt>
                <c:pt idx="391">
                  <c:v>-0.13242032828741501</c:v>
                </c:pt>
                <c:pt idx="392">
                  <c:v>8.2109103959803642E-2</c:v>
                </c:pt>
                <c:pt idx="393">
                  <c:v>6.784701531726256E-2</c:v>
                </c:pt>
                <c:pt idx="394">
                  <c:v>1.5260299925976106E-2</c:v>
                </c:pt>
                <c:pt idx="395">
                  <c:v>1.3460528529692262E-2</c:v>
                </c:pt>
                <c:pt idx="396">
                  <c:v>5.5330559594302997E-2</c:v>
                </c:pt>
                <c:pt idx="397">
                  <c:v>9.3961395262362579E-2</c:v>
                </c:pt>
                <c:pt idx="398">
                  <c:v>-2.5305368293990216E-2</c:v>
                </c:pt>
                <c:pt idx="399">
                  <c:v>7.6514507980506963E-2</c:v>
                </c:pt>
                <c:pt idx="400">
                  <c:v>8.2036181806100172E-2</c:v>
                </c:pt>
                <c:pt idx="401">
                  <c:v>-3.8839013268748834E-2</c:v>
                </c:pt>
                <c:pt idx="402">
                  <c:v>7.8708399555942554E-2</c:v>
                </c:pt>
                <c:pt idx="403">
                  <c:v>0.11791447017710133</c:v>
                </c:pt>
                <c:pt idx="404">
                  <c:v>1.8941651765017609E-2</c:v>
                </c:pt>
                <c:pt idx="405">
                  <c:v>4.8612284692882701E-2</c:v>
                </c:pt>
                <c:pt idx="406">
                  <c:v>-0.11453613423501041</c:v>
                </c:pt>
                <c:pt idx="407">
                  <c:v>0.10409797621297723</c:v>
                </c:pt>
                <c:pt idx="408">
                  <c:v>-0.11659792735930108</c:v>
                </c:pt>
                <c:pt idx="409">
                  <c:v>0.10867965966059367</c:v>
                </c:pt>
                <c:pt idx="410">
                  <c:v>-5.8492043968564222E-2</c:v>
                </c:pt>
                <c:pt idx="411">
                  <c:v>-4.678953647074191E-2</c:v>
                </c:pt>
                <c:pt idx="412">
                  <c:v>-6.8717157108491134E-2</c:v>
                </c:pt>
                <c:pt idx="413">
                  <c:v>7.029053420805953E-3</c:v>
                </c:pt>
                <c:pt idx="414">
                  <c:v>-1.5702094766352981E-2</c:v>
                </c:pt>
                <c:pt idx="415">
                  <c:v>2.8080141904933242E-2</c:v>
                </c:pt>
                <c:pt idx="416">
                  <c:v>-5.9300809856612458E-2</c:v>
                </c:pt>
                <c:pt idx="417">
                  <c:v>0.28480299278064392</c:v>
                </c:pt>
                <c:pt idx="418">
                  <c:v>2.7161301277254024E-2</c:v>
                </c:pt>
                <c:pt idx="419">
                  <c:v>6.8143413415620024E-3</c:v>
                </c:pt>
                <c:pt idx="420">
                  <c:v>0.12947185989236498</c:v>
                </c:pt>
                <c:pt idx="421">
                  <c:v>4.8760068053581573E-2</c:v>
                </c:pt>
                <c:pt idx="422">
                  <c:v>9.6885147015413731E-2</c:v>
                </c:pt>
                <c:pt idx="423">
                  <c:v>3.4841925444036193E-2</c:v>
                </c:pt>
                <c:pt idx="424">
                  <c:v>-6.1119038304550344E-2</c:v>
                </c:pt>
                <c:pt idx="425">
                  <c:v>-6.6234576375692189E-3</c:v>
                </c:pt>
                <c:pt idx="426">
                  <c:v>0.1444012598165556</c:v>
                </c:pt>
                <c:pt idx="427">
                  <c:v>1.7078462196873589E-2</c:v>
                </c:pt>
                <c:pt idx="428">
                  <c:v>6.4598309791088271E-2</c:v>
                </c:pt>
                <c:pt idx="429">
                  <c:v>-3.6370751560451664E-2</c:v>
                </c:pt>
                <c:pt idx="430">
                  <c:v>3.6395238810758679E-2</c:v>
                </c:pt>
                <c:pt idx="431">
                  <c:v>4.5894836659443605E-2</c:v>
                </c:pt>
                <c:pt idx="432">
                  <c:v>-1.4390322030755076E-2</c:v>
                </c:pt>
                <c:pt idx="433">
                  <c:v>1.7303083347112835E-2</c:v>
                </c:pt>
                <c:pt idx="434">
                  <c:v>4.3939968575608113E-2</c:v>
                </c:pt>
                <c:pt idx="435">
                  <c:v>5.7620997473030178E-2</c:v>
                </c:pt>
                <c:pt idx="436">
                  <c:v>2.0461310153324419E-2</c:v>
                </c:pt>
                <c:pt idx="437">
                  <c:v>1.116470804777614E-2</c:v>
                </c:pt>
                <c:pt idx="438">
                  <c:v>9.0512533740902734E-2</c:v>
                </c:pt>
                <c:pt idx="439">
                  <c:v>2.7668168448152342E-2</c:v>
                </c:pt>
                <c:pt idx="440">
                  <c:v>-6.9249195550983633E-2</c:v>
                </c:pt>
                <c:pt idx="441">
                  <c:v>1.9512218129336123E-2</c:v>
                </c:pt>
                <c:pt idx="442">
                  <c:v>-1.0991959585118116E-2</c:v>
                </c:pt>
                <c:pt idx="443">
                  <c:v>-5.7645950859598449E-2</c:v>
                </c:pt>
                <c:pt idx="444">
                  <c:v>-7.5327404343329851E-2</c:v>
                </c:pt>
                <c:pt idx="445">
                  <c:v>2.041696415310712E-3</c:v>
                </c:pt>
                <c:pt idx="446">
                  <c:v>-2.8852300933945307E-2</c:v>
                </c:pt>
                <c:pt idx="447">
                  <c:v>7.1639639374587727E-3</c:v>
                </c:pt>
                <c:pt idx="448">
                  <c:v>3.1060980886533418E-2</c:v>
                </c:pt>
                <c:pt idx="449">
                  <c:v>-1.4473865942324249E-2</c:v>
                </c:pt>
                <c:pt idx="450">
                  <c:v>-4.7473085049805186E-2</c:v>
                </c:pt>
                <c:pt idx="451">
                  <c:v>-0.13517408412022358</c:v>
                </c:pt>
                <c:pt idx="452">
                  <c:v>0.11670854380959872</c:v>
                </c:pt>
                <c:pt idx="453">
                  <c:v>0.14999228505077222</c:v>
                </c:pt>
                <c:pt idx="454">
                  <c:v>2.3567056393812402E-2</c:v>
                </c:pt>
                <c:pt idx="455">
                  <c:v>-8.2794061035668332E-2</c:v>
                </c:pt>
                <c:pt idx="456">
                  <c:v>1.1174690240191687E-2</c:v>
                </c:pt>
                <c:pt idx="457">
                  <c:v>5.4583285624320244E-2</c:v>
                </c:pt>
                <c:pt idx="458">
                  <c:v>1.3543064502173907E-2</c:v>
                </c:pt>
                <c:pt idx="459">
                  <c:v>-7.6518656391647011E-2</c:v>
                </c:pt>
                <c:pt idx="460">
                  <c:v>-4.2479804103885854E-2</c:v>
                </c:pt>
                <c:pt idx="461">
                  <c:v>-1.174936208554489E-2</c:v>
                </c:pt>
                <c:pt idx="462">
                  <c:v>-4.8837623568937172E-2</c:v>
                </c:pt>
                <c:pt idx="463">
                  <c:v>-6.3474163276814322E-3</c:v>
                </c:pt>
                <c:pt idx="464">
                  <c:v>-1.2771873505354248E-2</c:v>
                </c:pt>
                <c:pt idx="465">
                  <c:v>-7.6651626067998802E-2</c:v>
                </c:pt>
                <c:pt idx="466">
                  <c:v>2.5478726597254475E-3</c:v>
                </c:pt>
                <c:pt idx="467">
                  <c:v>9.6355777909356899E-2</c:v>
                </c:pt>
                <c:pt idx="468">
                  <c:v>-5.24289872426843E-2</c:v>
                </c:pt>
                <c:pt idx="469">
                  <c:v>4.3138945871925793E-2</c:v>
                </c:pt>
                <c:pt idx="470">
                  <c:v>-5.4095589679785117E-2</c:v>
                </c:pt>
                <c:pt idx="471">
                  <c:v>-6.1955230758247382E-2</c:v>
                </c:pt>
                <c:pt idx="472">
                  <c:v>-0.12902705033913819</c:v>
                </c:pt>
                <c:pt idx="473">
                  <c:v>2.0876307086134416E-2</c:v>
                </c:pt>
                <c:pt idx="474">
                  <c:v>-0.25311708085086515</c:v>
                </c:pt>
                <c:pt idx="475">
                  <c:v>-0.11686363304867853</c:v>
                </c:pt>
                <c:pt idx="476">
                  <c:v>0.11833661030279186</c:v>
                </c:pt>
                <c:pt idx="477">
                  <c:v>-2.552102196608208E-2</c:v>
                </c:pt>
                <c:pt idx="478">
                  <c:v>0.15475851119490502</c:v>
                </c:pt>
                <c:pt idx="479">
                  <c:v>-1.931730120240982E-2</c:v>
                </c:pt>
                <c:pt idx="480">
                  <c:v>9.0488207441961288E-2</c:v>
                </c:pt>
                <c:pt idx="481">
                  <c:v>0.66892628294096856</c:v>
                </c:pt>
                <c:pt idx="482">
                  <c:v>-5.9414365124524027E-2</c:v>
                </c:pt>
                <c:pt idx="483">
                  <c:v>-4.8296940467836502E-2</c:v>
                </c:pt>
                <c:pt idx="484">
                  <c:v>-0.12630160456255912</c:v>
                </c:pt>
                <c:pt idx="485">
                  <c:v>0.1610310824574952</c:v>
                </c:pt>
                <c:pt idx="486">
                  <c:v>-6.2874771040200561E-2</c:v>
                </c:pt>
                <c:pt idx="487">
                  <c:v>-3.3153649905357518E-2</c:v>
                </c:pt>
                <c:pt idx="488">
                  <c:v>0.11898469120670052</c:v>
                </c:pt>
                <c:pt idx="489">
                  <c:v>2.6213296820325471E-2</c:v>
                </c:pt>
                <c:pt idx="490">
                  <c:v>-3.7833750908039754E-2</c:v>
                </c:pt>
                <c:pt idx="491">
                  <c:v>5.8294556324247626E-2</c:v>
                </c:pt>
                <c:pt idx="492">
                  <c:v>-8.9798443969243302E-2</c:v>
                </c:pt>
                <c:pt idx="493">
                  <c:v>4.5729835863660417E-2</c:v>
                </c:pt>
                <c:pt idx="494">
                  <c:v>2.5493112863381517E-2</c:v>
                </c:pt>
                <c:pt idx="495">
                  <c:v>-0.10178302075001344</c:v>
                </c:pt>
                <c:pt idx="496">
                  <c:v>-6.8664672535584059E-2</c:v>
                </c:pt>
                <c:pt idx="497">
                  <c:v>7.9597831804363084E-2</c:v>
                </c:pt>
                <c:pt idx="498">
                  <c:v>-9.6494288586876809E-2</c:v>
                </c:pt>
                <c:pt idx="499">
                  <c:v>-6.6134114491101181E-2</c:v>
                </c:pt>
                <c:pt idx="500">
                  <c:v>-1.485204233933124E-2</c:v>
                </c:pt>
                <c:pt idx="501">
                  <c:v>4.4502617801047251E-2</c:v>
                </c:pt>
                <c:pt idx="502">
                  <c:v>-5.821004123211182E-3</c:v>
                </c:pt>
                <c:pt idx="503">
                  <c:v>8.6037244856468797E-2</c:v>
                </c:pt>
                <c:pt idx="504">
                  <c:v>4.1557469112691869E-2</c:v>
                </c:pt>
                <c:pt idx="505">
                  <c:v>-4.5714044064785186E-3</c:v>
                </c:pt>
                <c:pt idx="506">
                  <c:v>-9.8747180199584506E-2</c:v>
                </c:pt>
                <c:pt idx="507">
                  <c:v>-6.9956869122534182E-2</c:v>
                </c:pt>
                <c:pt idx="508">
                  <c:v>4.9365446214977959E-2</c:v>
                </c:pt>
                <c:pt idx="509">
                  <c:v>-1.8271478526303508E-2</c:v>
                </c:pt>
                <c:pt idx="510">
                  <c:v>6.7664234653967092E-2</c:v>
                </c:pt>
                <c:pt idx="511">
                  <c:v>0.16394987431715391</c:v>
                </c:pt>
                <c:pt idx="512">
                  <c:v>-5.6816472283585551E-2</c:v>
                </c:pt>
                <c:pt idx="513">
                  <c:v>0.15373411544959459</c:v>
                </c:pt>
                <c:pt idx="514">
                  <c:v>2.1935943914999312E-2</c:v>
                </c:pt>
                <c:pt idx="515">
                  <c:v>-0.11353587423192757</c:v>
                </c:pt>
                <c:pt idx="516">
                  <c:v>8.0058311847905905E-3</c:v>
                </c:pt>
                <c:pt idx="517">
                  <c:v>6.6705312161976282E-2</c:v>
                </c:pt>
                <c:pt idx="518">
                  <c:v>-7.0537923564618965E-2</c:v>
                </c:pt>
                <c:pt idx="519">
                  <c:v>-1.2814614044640127E-2</c:v>
                </c:pt>
                <c:pt idx="520">
                  <c:v>9.53321053863454E-3</c:v>
                </c:pt>
                <c:pt idx="521">
                  <c:v>-7.1217029992802661E-2</c:v>
                </c:pt>
                <c:pt idx="522">
                  <c:v>-6.0849500970275305E-2</c:v>
                </c:pt>
                <c:pt idx="523">
                  <c:v>-4.4270225418976961E-2</c:v>
                </c:pt>
                <c:pt idx="524">
                  <c:v>2.024391364596001E-2</c:v>
                </c:pt>
              </c:numCache>
            </c:numRef>
          </c:xVal>
          <c:yVal>
            <c:numRef>
              <c:f>'Correl EMBI'!$E$10:$E$534</c:f>
              <c:numCache>
                <c:formatCode>General</c:formatCode>
                <c:ptCount val="5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numCache>
            </c:numRef>
          </c:yVal>
          <c:smooth val="0"/>
          <c:extLst>
            <c:ext xmlns:c16="http://schemas.microsoft.com/office/drawing/2014/chart" uri="{C3380CC4-5D6E-409C-BE32-E72D297353CC}">
              <c16:uniqueId val="{00000001-2AE8-4DFB-B825-00AE576BDA0D}"/>
            </c:ext>
          </c:extLst>
        </c:ser>
        <c:dLbls>
          <c:showLegendKey val="0"/>
          <c:showVal val="0"/>
          <c:showCatName val="0"/>
          <c:showSerName val="0"/>
          <c:showPercent val="0"/>
          <c:showBubbleSize val="0"/>
        </c:dLbls>
        <c:axId val="784021855"/>
        <c:axId val="784022815"/>
      </c:scatterChart>
      <c:valAx>
        <c:axId val="78402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84022815"/>
        <c:crosses val="autoZero"/>
        <c:crossBetween val="midCat"/>
      </c:valAx>
      <c:valAx>
        <c:axId val="78402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84021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9DE57C3-4438-4C3F-BFDD-3CA17C4F8B35}">
  <sheetPr/>
  <sheetViews>
    <sheetView zoomScale="7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0BBF587-0521-44EF-9287-C5DC22B67E8C}">
  <sheetPr>
    <tabColor theme="2" tint="-9.9978637043366805E-2"/>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DA19956-B08B-419B-A8ED-1DA259039905}">
  <sheetPr>
    <tabColor theme="2" tint="-9.9978637043366805E-2"/>
  </sheetPr>
  <sheetViews>
    <sheetView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54C6178-4CB2-4104-91A2-550D2A41AE90}">
  <sheetPr>
    <tabColor theme="2" tint="-9.9978637043366805E-2"/>
  </sheetPr>
  <sheetViews>
    <sheetView tabSelected="1" zoomScale="93"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97A4E82-3BB5-43D7-9503-615C7E34886E}">
  <sheetPr>
    <tabColor theme="2" tint="-9.9978637043366805E-2"/>
  </sheetPr>
  <sheetViews>
    <sheetView zoomScale="9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7.xml"/><Relationship Id="rId4"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absoluteAnchor>
    <xdr:pos x="0" y="0"/>
    <xdr:ext cx="9289143" cy="6059714"/>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9677" cy="6073468"/>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0</xdr:col>
      <xdr:colOff>187698</xdr:colOff>
      <xdr:row>0</xdr:row>
      <xdr:rowOff>76200</xdr:rowOff>
    </xdr:from>
    <xdr:to>
      <xdr:col>7</xdr:col>
      <xdr:colOff>492498</xdr:colOff>
      <xdr:row>17</xdr:row>
      <xdr:rowOff>175931</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151839</xdr:colOff>
      <xdr:row>0</xdr:row>
      <xdr:rowOff>76200</xdr:rowOff>
    </xdr:from>
    <xdr:to>
      <xdr:col>15</xdr:col>
      <xdr:colOff>456639</xdr:colOff>
      <xdr:row>17</xdr:row>
      <xdr:rowOff>175931</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200025</xdr:colOff>
      <xdr:row>18</xdr:row>
      <xdr:rowOff>20730</xdr:rowOff>
    </xdr:from>
    <xdr:to>
      <xdr:col>7</xdr:col>
      <xdr:colOff>504825</xdr:colOff>
      <xdr:row>35</xdr:row>
      <xdr:rowOff>120461</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165847</xdr:colOff>
      <xdr:row>18</xdr:row>
      <xdr:rowOff>8965</xdr:rowOff>
    </xdr:from>
    <xdr:to>
      <xdr:col>15</xdr:col>
      <xdr:colOff>470647</xdr:colOff>
      <xdr:row>35</xdr:row>
      <xdr:rowOff>108696</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xdr:colOff>
      <xdr:row>9</xdr:row>
      <xdr:rowOff>152400</xdr:rowOff>
    </xdr:from>
    <xdr:to>
      <xdr:col>15</xdr:col>
      <xdr:colOff>171450</xdr:colOff>
      <xdr:row>9</xdr:row>
      <xdr:rowOff>152400</xdr:rowOff>
    </xdr:to>
    <xdr:cxnSp macro="">
      <xdr:nvCxnSpPr>
        <xdr:cNvPr id="6" name="Straight Connector 5">
          <a:extLst>
            <a:ext uri="{FF2B5EF4-FFF2-40B4-BE49-F238E27FC236}">
              <a16:creationId xmlns:a16="http://schemas.microsoft.com/office/drawing/2014/main" id="{00000000-0008-0000-0600-000006000000}"/>
            </a:ext>
          </a:extLst>
        </xdr:cNvPr>
        <xdr:cNvCxnSpPr/>
      </xdr:nvCxnSpPr>
      <xdr:spPr>
        <a:xfrm>
          <a:off x="5495925" y="1866900"/>
          <a:ext cx="3819525" cy="0"/>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47625</xdr:colOff>
      <xdr:row>25</xdr:row>
      <xdr:rowOff>152400</xdr:rowOff>
    </xdr:from>
    <xdr:to>
      <xdr:col>7</xdr:col>
      <xdr:colOff>161925</xdr:colOff>
      <xdr:row>25</xdr:row>
      <xdr:rowOff>161925</xdr:rowOff>
    </xdr:to>
    <xdr:cxnSp macro="">
      <xdr:nvCxnSpPr>
        <xdr:cNvPr id="9" name="Straight Connector 8">
          <a:extLst>
            <a:ext uri="{FF2B5EF4-FFF2-40B4-BE49-F238E27FC236}">
              <a16:creationId xmlns:a16="http://schemas.microsoft.com/office/drawing/2014/main" id="{00000000-0008-0000-0600-000009000000}"/>
            </a:ext>
          </a:extLst>
        </xdr:cNvPr>
        <xdr:cNvCxnSpPr/>
      </xdr:nvCxnSpPr>
      <xdr:spPr>
        <a:xfrm>
          <a:off x="657225" y="4914900"/>
          <a:ext cx="3771900" cy="9525"/>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76200</xdr:colOff>
      <xdr:row>23</xdr:row>
      <xdr:rowOff>161925</xdr:rowOff>
    </xdr:from>
    <xdr:to>
      <xdr:col>15</xdr:col>
      <xdr:colOff>190500</xdr:colOff>
      <xdr:row>23</xdr:row>
      <xdr:rowOff>171450</xdr:rowOff>
    </xdr:to>
    <xdr:cxnSp macro="">
      <xdr:nvCxnSpPr>
        <xdr:cNvPr id="10" name="Straight Connector 9">
          <a:extLst>
            <a:ext uri="{FF2B5EF4-FFF2-40B4-BE49-F238E27FC236}">
              <a16:creationId xmlns:a16="http://schemas.microsoft.com/office/drawing/2014/main" id="{00000000-0008-0000-0600-00000A000000}"/>
            </a:ext>
          </a:extLst>
        </xdr:cNvPr>
        <xdr:cNvCxnSpPr/>
      </xdr:nvCxnSpPr>
      <xdr:spPr>
        <a:xfrm>
          <a:off x="5562600" y="4543425"/>
          <a:ext cx="3771900" cy="9525"/>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c:userShapes xmlns:c="http://schemas.openxmlformats.org/drawingml/2006/chart">
  <cdr:relSizeAnchor xmlns:cdr="http://schemas.openxmlformats.org/drawingml/2006/chartDrawing">
    <cdr:from>
      <cdr:x>0.11311</cdr:x>
      <cdr:y>0.49362</cdr:y>
    </cdr:from>
    <cdr:to>
      <cdr:x>0.93811</cdr:x>
      <cdr:y>0.49648</cdr:y>
    </cdr:to>
    <cdr:cxnSp macro="">
      <cdr:nvCxnSpPr>
        <cdr:cNvPr id="3" name="Straight Connector 2">
          <a:extLst xmlns:a="http://schemas.openxmlformats.org/drawingml/2006/main">
            <a:ext uri="{FF2B5EF4-FFF2-40B4-BE49-F238E27FC236}">
              <a16:creationId xmlns:a16="http://schemas.microsoft.com/office/drawing/2014/main" id="{C09CDD1D-F82E-5BE0-8302-E3CCEC412D5D}"/>
            </a:ext>
          </a:extLst>
        </cdr:cNvPr>
        <cdr:cNvCxnSpPr/>
      </cdr:nvCxnSpPr>
      <cdr:spPr>
        <a:xfrm xmlns:a="http://schemas.openxmlformats.org/drawingml/2006/main">
          <a:off x="517152" y="1647825"/>
          <a:ext cx="3771900" cy="9525"/>
        </a:xfrm>
        <a:prstGeom xmlns:a="http://schemas.openxmlformats.org/drawingml/2006/main" prst="line">
          <a:avLst/>
        </a:prstGeom>
        <a:ln xmlns:a="http://schemas.openxmlformats.org/drawingml/2006/main" w="19050"/>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twoCellAnchor>
    <xdr:from>
      <xdr:col>11</xdr:col>
      <xdr:colOff>312964</xdr:colOff>
      <xdr:row>2</xdr:row>
      <xdr:rowOff>27214</xdr:rowOff>
    </xdr:from>
    <xdr:to>
      <xdr:col>17</xdr:col>
      <xdr:colOff>374836</xdr:colOff>
      <xdr:row>17</xdr:row>
      <xdr:rowOff>180416</xdr:rowOff>
    </xdr:to>
    <xdr:graphicFrame macro="">
      <xdr:nvGraphicFramePr>
        <xdr:cNvPr id="3" name="2 Gráfico">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370913</xdr:colOff>
      <xdr:row>18</xdr:row>
      <xdr:rowOff>102535</xdr:rowOff>
    </xdr:from>
    <xdr:to>
      <xdr:col>17</xdr:col>
      <xdr:colOff>370913</xdr:colOff>
      <xdr:row>32</xdr:row>
      <xdr:rowOff>178735</xdr:rowOff>
    </xdr:to>
    <xdr:graphicFrame macro="">
      <xdr:nvGraphicFramePr>
        <xdr:cNvPr id="4" name="3 Gráfico">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375958</xdr:colOff>
      <xdr:row>33</xdr:row>
      <xdr:rowOff>70597</xdr:rowOff>
    </xdr:from>
    <xdr:to>
      <xdr:col>17</xdr:col>
      <xdr:colOff>375958</xdr:colOff>
      <xdr:row>47</xdr:row>
      <xdr:rowOff>146797</xdr:rowOff>
    </xdr:to>
    <xdr:graphicFrame macro="">
      <xdr:nvGraphicFramePr>
        <xdr:cNvPr id="6" name="5 Gráfico">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489857</xdr:colOff>
      <xdr:row>2</xdr:row>
      <xdr:rowOff>68036</xdr:rowOff>
    </xdr:from>
    <xdr:to>
      <xdr:col>23</xdr:col>
      <xdr:colOff>489857</xdr:colOff>
      <xdr:row>18</xdr:row>
      <xdr:rowOff>8164</xdr:rowOff>
    </xdr:to>
    <xdr:graphicFrame macro="">
      <xdr:nvGraphicFramePr>
        <xdr:cNvPr id="7" name="2 Gráfico">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489857</xdr:colOff>
      <xdr:row>18</xdr:row>
      <xdr:rowOff>122465</xdr:rowOff>
    </xdr:from>
    <xdr:to>
      <xdr:col>23</xdr:col>
      <xdr:colOff>489857</xdr:colOff>
      <xdr:row>33</xdr:row>
      <xdr:rowOff>8165</xdr:rowOff>
    </xdr:to>
    <xdr:graphicFrame macro="">
      <xdr:nvGraphicFramePr>
        <xdr:cNvPr id="8" name="3 Gráfico">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489857</xdr:colOff>
      <xdr:row>33</xdr:row>
      <xdr:rowOff>68035</xdr:rowOff>
    </xdr:from>
    <xdr:to>
      <xdr:col>23</xdr:col>
      <xdr:colOff>489857</xdr:colOff>
      <xdr:row>47</xdr:row>
      <xdr:rowOff>144235</xdr:rowOff>
    </xdr:to>
    <xdr:graphicFrame macro="">
      <xdr:nvGraphicFramePr>
        <xdr:cNvPr id="9" name="8 Gráfico">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403412</xdr:colOff>
      <xdr:row>63</xdr:row>
      <xdr:rowOff>100853</xdr:rowOff>
    </xdr:from>
    <xdr:to>
      <xdr:col>17</xdr:col>
      <xdr:colOff>403412</xdr:colOff>
      <xdr:row>77</xdr:row>
      <xdr:rowOff>177053</xdr:rowOff>
    </xdr:to>
    <xdr:graphicFrame macro="">
      <xdr:nvGraphicFramePr>
        <xdr:cNvPr id="2" name="4 Gráfico">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537882</xdr:colOff>
      <xdr:row>63</xdr:row>
      <xdr:rowOff>100853</xdr:rowOff>
    </xdr:from>
    <xdr:to>
      <xdr:col>23</xdr:col>
      <xdr:colOff>537882</xdr:colOff>
      <xdr:row>77</xdr:row>
      <xdr:rowOff>177053</xdr:rowOff>
    </xdr:to>
    <xdr:graphicFrame macro="">
      <xdr:nvGraphicFramePr>
        <xdr:cNvPr id="12" name="4 Gráfico">
          <a:extLst>
            <a:ext uri="{FF2B5EF4-FFF2-40B4-BE49-F238E27FC236}">
              <a16:creationId xmlns:a16="http://schemas.microsoft.com/office/drawing/2014/main" id="{00000000-0008-0000-09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544286</xdr:colOff>
      <xdr:row>78</xdr:row>
      <xdr:rowOff>81643</xdr:rowOff>
    </xdr:from>
    <xdr:to>
      <xdr:col>23</xdr:col>
      <xdr:colOff>544286</xdr:colOff>
      <xdr:row>92</xdr:row>
      <xdr:rowOff>157843</xdr:rowOff>
    </xdr:to>
    <xdr:graphicFrame macro="">
      <xdr:nvGraphicFramePr>
        <xdr:cNvPr id="11" name="3 Gráfico">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0</xdr:colOff>
      <xdr:row>2</xdr:row>
      <xdr:rowOff>0</xdr:rowOff>
    </xdr:from>
    <xdr:to>
      <xdr:col>30</xdr:col>
      <xdr:colOff>58062</xdr:colOff>
      <xdr:row>17</xdr:row>
      <xdr:rowOff>153202</xdr:rowOff>
    </xdr:to>
    <xdr:graphicFrame macro="">
      <xdr:nvGraphicFramePr>
        <xdr:cNvPr id="5" name="2 Gráfico">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773206</xdr:colOff>
      <xdr:row>18</xdr:row>
      <xdr:rowOff>78441</xdr:rowOff>
    </xdr:from>
    <xdr:to>
      <xdr:col>30</xdr:col>
      <xdr:colOff>46856</xdr:colOff>
      <xdr:row>34</xdr:row>
      <xdr:rowOff>52349</xdr:rowOff>
    </xdr:to>
    <xdr:graphicFrame macro="">
      <xdr:nvGraphicFramePr>
        <xdr:cNvPr id="10" name="2 Gráfico">
          <a:extLst>
            <a:ext uri="{FF2B5EF4-FFF2-40B4-BE49-F238E27FC236}">
              <a16:creationId xmlns:a16="http://schemas.microsoft.com/office/drawing/2014/main" id="{00000000-0008-0000-0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0</xdr:colOff>
      <xdr:row>35</xdr:row>
      <xdr:rowOff>0</xdr:rowOff>
    </xdr:from>
    <xdr:to>
      <xdr:col>30</xdr:col>
      <xdr:colOff>58062</xdr:colOff>
      <xdr:row>50</xdr:row>
      <xdr:rowOff>157012</xdr:rowOff>
    </xdr:to>
    <xdr:graphicFrame macro="">
      <xdr:nvGraphicFramePr>
        <xdr:cNvPr id="13" name="2 Gráfico">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414617</xdr:colOff>
      <xdr:row>48</xdr:row>
      <xdr:rowOff>56029</xdr:rowOff>
    </xdr:from>
    <xdr:to>
      <xdr:col>17</xdr:col>
      <xdr:colOff>190500</xdr:colOff>
      <xdr:row>63</xdr:row>
      <xdr:rowOff>7525</xdr:rowOff>
    </xdr:to>
    <xdr:graphicFrame macro="">
      <xdr:nvGraphicFramePr>
        <xdr:cNvPr id="14" name="2 Gráfico">
          <a:extLst>
            <a:ext uri="{FF2B5EF4-FFF2-40B4-BE49-F238E27FC236}">
              <a16:creationId xmlns:a16="http://schemas.microsoft.com/office/drawing/2014/main" id="{00000000-0008-0000-09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374836</xdr:colOff>
      <xdr:row>3</xdr:row>
      <xdr:rowOff>104216</xdr:rowOff>
    </xdr:from>
    <xdr:to>
      <xdr:col>17</xdr:col>
      <xdr:colOff>374836</xdr:colOff>
      <xdr:row>17</xdr:row>
      <xdr:rowOff>180416</xdr:rowOff>
    </xdr:to>
    <xdr:graphicFrame macro="">
      <xdr:nvGraphicFramePr>
        <xdr:cNvPr id="2" name="2 Gráfico">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403411</xdr:colOff>
      <xdr:row>18</xdr:row>
      <xdr:rowOff>123266</xdr:rowOff>
    </xdr:from>
    <xdr:to>
      <xdr:col>17</xdr:col>
      <xdr:colOff>403411</xdr:colOff>
      <xdr:row>33</xdr:row>
      <xdr:rowOff>8966</xdr:rowOff>
    </xdr:to>
    <xdr:graphicFrame macro="">
      <xdr:nvGraphicFramePr>
        <xdr:cNvPr id="3" name="3 Gráfico">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437029</xdr:colOff>
      <xdr:row>3</xdr:row>
      <xdr:rowOff>125702</xdr:rowOff>
    </xdr:from>
    <xdr:to>
      <xdr:col>23</xdr:col>
      <xdr:colOff>437029</xdr:colOff>
      <xdr:row>18</xdr:row>
      <xdr:rowOff>11402</xdr:rowOff>
    </xdr:to>
    <xdr:graphicFrame macro="">
      <xdr:nvGraphicFramePr>
        <xdr:cNvPr id="4" name="4 Gráfico">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463826</xdr:colOff>
      <xdr:row>18</xdr:row>
      <xdr:rowOff>124239</xdr:rowOff>
    </xdr:from>
    <xdr:to>
      <xdr:col>23</xdr:col>
      <xdr:colOff>463826</xdr:colOff>
      <xdr:row>33</xdr:row>
      <xdr:rowOff>9939</xdr:rowOff>
    </xdr:to>
    <xdr:graphicFrame macro="">
      <xdr:nvGraphicFramePr>
        <xdr:cNvPr id="5" name="4 Gráfico">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340179</xdr:colOff>
      <xdr:row>34</xdr:row>
      <xdr:rowOff>13607</xdr:rowOff>
    </xdr:from>
    <xdr:to>
      <xdr:col>17</xdr:col>
      <xdr:colOff>340179</xdr:colOff>
      <xdr:row>48</xdr:row>
      <xdr:rowOff>89807</xdr:rowOff>
    </xdr:to>
    <xdr:graphicFrame macro="">
      <xdr:nvGraphicFramePr>
        <xdr:cNvPr id="6" name="3 Gráfico">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409014</xdr:colOff>
      <xdr:row>1184</xdr:row>
      <xdr:rowOff>135591</xdr:rowOff>
    </xdr:from>
    <xdr:to>
      <xdr:col>12</xdr:col>
      <xdr:colOff>409014</xdr:colOff>
      <xdr:row>1199</xdr:row>
      <xdr:rowOff>21291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442632</xdr:colOff>
      <xdr:row>949</xdr:row>
      <xdr:rowOff>135591</xdr:rowOff>
    </xdr:from>
    <xdr:to>
      <xdr:col>12</xdr:col>
      <xdr:colOff>442632</xdr:colOff>
      <xdr:row>964</xdr:row>
      <xdr:rowOff>21291</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190500</xdr:colOff>
      <xdr:row>13</xdr:row>
      <xdr:rowOff>119061</xdr:rowOff>
    </xdr:from>
    <xdr:to>
      <xdr:col>4</xdr:col>
      <xdr:colOff>409575</xdr:colOff>
      <xdr:row>35</xdr:row>
      <xdr:rowOff>9524</xdr:rowOff>
    </xdr:to>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276224</xdr:colOff>
      <xdr:row>8</xdr:row>
      <xdr:rowOff>171450</xdr:rowOff>
    </xdr:from>
    <xdr:to>
      <xdr:col>15</xdr:col>
      <xdr:colOff>285749</xdr:colOff>
      <xdr:row>31</xdr:row>
      <xdr:rowOff>180975</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9</xdr:col>
      <xdr:colOff>285750</xdr:colOff>
      <xdr:row>16</xdr:row>
      <xdr:rowOff>66675</xdr:rowOff>
    </xdr:from>
    <xdr:to>
      <xdr:col>21</xdr:col>
      <xdr:colOff>361950</xdr:colOff>
      <xdr:row>43</xdr:row>
      <xdr:rowOff>76200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146424</xdr:colOff>
      <xdr:row>30</xdr:row>
      <xdr:rowOff>133721</xdr:rowOff>
    </xdr:from>
    <xdr:to>
      <xdr:col>9</xdr:col>
      <xdr:colOff>44824</xdr:colOff>
      <xdr:row>50</xdr:row>
      <xdr:rowOff>11206</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76200</xdr:colOff>
      <xdr:row>30</xdr:row>
      <xdr:rowOff>106361</xdr:rowOff>
    </xdr:from>
    <xdr:to>
      <xdr:col>25</xdr:col>
      <xdr:colOff>234950</xdr:colOff>
      <xdr:row>47</xdr:row>
      <xdr:rowOff>76199</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212724</xdr:colOff>
      <xdr:row>30</xdr:row>
      <xdr:rowOff>74611</xdr:rowOff>
    </xdr:from>
    <xdr:to>
      <xdr:col>14</xdr:col>
      <xdr:colOff>581025</xdr:colOff>
      <xdr:row>49</xdr:row>
      <xdr:rowOff>63500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395287</xdr:colOff>
      <xdr:row>1570</xdr:row>
      <xdr:rowOff>185737</xdr:rowOff>
    </xdr:from>
    <xdr:to>
      <xdr:col>13</xdr:col>
      <xdr:colOff>90487</xdr:colOff>
      <xdr:row>1585</xdr:row>
      <xdr:rowOff>71437</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428624</xdr:colOff>
      <xdr:row>5</xdr:row>
      <xdr:rowOff>47625</xdr:rowOff>
    </xdr:from>
    <xdr:to>
      <xdr:col>16</xdr:col>
      <xdr:colOff>361949</xdr:colOff>
      <xdr:row>24</xdr:row>
      <xdr:rowOff>71437</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361950</xdr:colOff>
      <xdr:row>18</xdr:row>
      <xdr:rowOff>71436</xdr:rowOff>
    </xdr:from>
    <xdr:to>
      <xdr:col>7</xdr:col>
      <xdr:colOff>123825</xdr:colOff>
      <xdr:row>37</xdr:row>
      <xdr:rowOff>76199</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701039</xdr:colOff>
      <xdr:row>3</xdr:row>
      <xdr:rowOff>160971</xdr:rowOff>
    </xdr:from>
    <xdr:to>
      <xdr:col>13</xdr:col>
      <xdr:colOff>314324</xdr:colOff>
      <xdr:row>24</xdr:row>
      <xdr:rowOff>76199</xdr:rowOff>
    </xdr:to>
    <xdr:graphicFrame macro="">
      <xdr:nvGraphicFramePr>
        <xdr:cNvPr id="2" name="Gráfico 1">
          <a:extLst>
            <a:ext uri="{FF2B5EF4-FFF2-40B4-BE49-F238E27FC236}">
              <a16:creationId xmlns:a16="http://schemas.microsoft.com/office/drawing/2014/main" id="{5903E08D-2C6B-42D7-9A7A-0C429EC60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Files\User\PORTFOLI\PORFOLIO\Mercados%20Equity%20Global\ANALISIS%20UTILITIES%20ARG.xlsx" TargetMode="External"/><Relationship Id="rId1" Type="http://schemas.openxmlformats.org/officeDocument/2006/relationships/externalLinkPath" Target="ANALISIS%20UTILITIES%20AR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tio W"/>
      <sheetName val="EV EBITDA -zscore-"/>
      <sheetName val="Indice Utilities"/>
      <sheetName val="Base"/>
      <sheetName val="Valuación"/>
      <sheetName val="NET_DEBT_EBITDA"/>
      <sheetName val="EV_EBITDA 12m"/>
      <sheetName val="ROIC"/>
      <sheetName val="ROIC_WACC"/>
      <sheetName val="WACC ROIC"/>
      <sheetName val="Tot Debt to Tot Cap"/>
      <sheetName val="EBITDA Margin Trail12M"/>
    </sheetNames>
    <sheetDataSet>
      <sheetData sheetId="0"/>
      <sheetData sheetId="1"/>
      <sheetData sheetId="2">
        <row r="1">
          <cell r="Z1"/>
          <cell r="AF1"/>
        </row>
        <row r="2">
          <cell r="Z2"/>
          <cell r="AA2"/>
          <cell r="AF2"/>
        </row>
        <row r="3">
          <cell r="Z3"/>
          <cell r="AF3"/>
        </row>
        <row r="4">
          <cell r="Z4" t="str">
            <v>Mkt Cap</v>
          </cell>
          <cell r="AA4"/>
          <cell r="AB4"/>
          <cell r="AC4"/>
          <cell r="AD4"/>
          <cell r="AE4"/>
          <cell r="AF4"/>
          <cell r="AG4"/>
          <cell r="AH4" t="str">
            <v>Ret MktCap W</v>
          </cell>
          <cell r="AI4"/>
          <cell r="AJ4" t="str">
            <v>Indice MktCap W</v>
          </cell>
        </row>
        <row r="5">
          <cell r="Z5" t="str">
            <v>Dates</v>
          </cell>
          <cell r="AA5" t="str">
            <v>CEPU AR Equity</v>
          </cell>
          <cell r="AB5" t="str">
            <v>EDN AR Equity</v>
          </cell>
          <cell r="AC5" t="str">
            <v>TRAN AR Equity</v>
          </cell>
          <cell r="AD5" t="str">
            <v>TGNO4 AR EQUITY</v>
          </cell>
          <cell r="AE5" t="str">
            <v>TGSU2 AR EQUITY</v>
          </cell>
          <cell r="AF5" t="str">
            <v>METR AR Equity</v>
          </cell>
          <cell r="AG5"/>
          <cell r="AH5"/>
          <cell r="AJ5" t="str">
            <v>Indice</v>
          </cell>
        </row>
        <row r="6">
          <cell r="Z6">
            <v>42741</v>
          </cell>
          <cell r="AA6">
            <v>36904.292500000003</v>
          </cell>
          <cell r="AB6">
            <v>22480.086599999999</v>
          </cell>
          <cell r="AC6">
            <v>7759.5577999999996</v>
          </cell>
          <cell r="AD6">
            <v>7051.9528</v>
          </cell>
          <cell r="AE6">
            <v>23795.1342</v>
          </cell>
          <cell r="AF6">
            <v>13.555999999999999</v>
          </cell>
          <cell r="AH6"/>
          <cell r="AJ6">
            <v>100</v>
          </cell>
        </row>
        <row r="7">
          <cell r="Z7">
            <v>42748</v>
          </cell>
          <cell r="AA7">
            <v>37472.050799999997</v>
          </cell>
          <cell r="AB7">
            <v>22525.409299999999</v>
          </cell>
          <cell r="AC7">
            <v>7715.0904</v>
          </cell>
          <cell r="AD7">
            <v>7029.9840999999997</v>
          </cell>
          <cell r="AE7">
            <v>25026.601999999999</v>
          </cell>
          <cell r="AF7">
            <v>13.327999999999999</v>
          </cell>
          <cell r="AH7">
            <v>1.8132188220397902E-2</v>
          </cell>
          <cell r="AJ7">
            <v>101.8132188220398</v>
          </cell>
        </row>
        <row r="8">
          <cell r="Z8">
            <v>42755</v>
          </cell>
          <cell r="AA8">
            <v>36715.039700000001</v>
          </cell>
          <cell r="AB8">
            <v>22389.4411</v>
          </cell>
          <cell r="AC8">
            <v>7670.6229999999996</v>
          </cell>
          <cell r="AD8">
            <v>7073.9215000000004</v>
          </cell>
          <cell r="AE8">
            <v>25304.675299999999</v>
          </cell>
          <cell r="AF8">
            <v>13.42</v>
          </cell>
          <cell r="AH8">
            <v>-6.1479217661967855E-3</v>
          </cell>
          <cell r="AJ8">
            <v>101.18727911795722</v>
          </cell>
        </row>
        <row r="9">
          <cell r="Z9">
            <v>42762</v>
          </cell>
          <cell r="AA9">
            <v>37084.082600000002</v>
          </cell>
          <cell r="AB9">
            <v>22117.504499999999</v>
          </cell>
          <cell r="AC9">
            <v>7826.2587999999996</v>
          </cell>
          <cell r="AD9">
            <v>7293.6085000000003</v>
          </cell>
          <cell r="AE9">
            <v>25264.950499999999</v>
          </cell>
          <cell r="AF9">
            <v>13.510999999999999</v>
          </cell>
          <cell r="AH9">
            <v>4.3383757568835682E-3</v>
          </cell>
          <cell r="AJ9">
            <v>101.62626755658758</v>
          </cell>
        </row>
        <row r="10">
          <cell r="Z10">
            <v>42769</v>
          </cell>
          <cell r="AA10">
            <v>40878.600899999998</v>
          </cell>
          <cell r="AB10">
            <v>24202.351299999998</v>
          </cell>
          <cell r="AC10">
            <v>7804.0250999999998</v>
          </cell>
          <cell r="AD10">
            <v>7754.9512000000004</v>
          </cell>
          <cell r="AE10">
            <v>27012.840199999999</v>
          </cell>
          <cell r="AF10">
            <v>15.154</v>
          </cell>
          <cell r="AH10">
            <v>8.1030640025691311E-2</v>
          </cell>
          <cell r="AJ10">
            <v>109.86110906012001</v>
          </cell>
        </row>
        <row r="11">
          <cell r="Z11">
            <v>42776</v>
          </cell>
          <cell r="AA11">
            <v>40727.198700000001</v>
          </cell>
          <cell r="AB11">
            <v>22978.636900000001</v>
          </cell>
          <cell r="AC11">
            <v>8004.1283999999996</v>
          </cell>
          <cell r="AD11">
            <v>8018.5756000000001</v>
          </cell>
          <cell r="AE11">
            <v>27966.2346</v>
          </cell>
          <cell r="AF11">
            <v>17.254000000000001</v>
          </cell>
          <cell r="AH11">
            <v>3.9980867730703167E-4</v>
          </cell>
          <cell r="AJ11">
            <v>109.90503248482081</v>
          </cell>
        </row>
        <row r="12">
          <cell r="Z12">
            <v>42783</v>
          </cell>
          <cell r="AA12">
            <v>39364.578699999998</v>
          </cell>
          <cell r="AB12">
            <v>24474.287799999998</v>
          </cell>
          <cell r="AC12">
            <v>8871.2422999999999</v>
          </cell>
          <cell r="AD12">
            <v>8084.4817999999996</v>
          </cell>
          <cell r="AE12">
            <v>27767.610700000001</v>
          </cell>
          <cell r="AF12">
            <v>19.308</v>
          </cell>
          <cell r="AH12">
            <v>8.0730070623017975E-3</v>
          </cell>
          <cell r="AJ12">
            <v>110.79229658825328</v>
          </cell>
        </row>
        <row r="13">
          <cell r="Z13">
            <v>42790</v>
          </cell>
          <cell r="AA13">
            <v>39818.785300000003</v>
          </cell>
          <cell r="AB13">
            <v>23749.1237</v>
          </cell>
          <cell r="AC13">
            <v>9293.6823999999997</v>
          </cell>
          <cell r="AD13">
            <v>8216.2939999999999</v>
          </cell>
          <cell r="AE13">
            <v>29237.427100000001</v>
          </cell>
          <cell r="AF13">
            <v>19.992000000000001</v>
          </cell>
          <cell r="AH13">
            <v>1.6159474775903303E-2</v>
          </cell>
          <cell r="AJ13">
            <v>112.58264191033555</v>
          </cell>
        </row>
        <row r="14">
          <cell r="Z14">
            <v>42797</v>
          </cell>
          <cell r="AA14">
            <v>39591.682000000001</v>
          </cell>
          <cell r="AB14">
            <v>23703.800999999999</v>
          </cell>
          <cell r="AC14">
            <v>9338.1496999999999</v>
          </cell>
          <cell r="AD14">
            <v>9051.1046000000006</v>
          </cell>
          <cell r="AE14">
            <v>29316.8766</v>
          </cell>
          <cell r="AF14">
            <v>21.908999999999999</v>
          </cell>
          <cell r="AH14">
            <v>6.2339373975952572E-3</v>
          </cell>
          <cell r="AJ14">
            <v>113.28447505206047</v>
          </cell>
        </row>
        <row r="15">
          <cell r="Z15">
            <v>42804</v>
          </cell>
          <cell r="AA15">
            <v>39364.578699999998</v>
          </cell>
          <cell r="AB15">
            <v>22208.15</v>
          </cell>
          <cell r="AC15">
            <v>8960.1769999999997</v>
          </cell>
          <cell r="AD15">
            <v>9095.0419999999995</v>
          </cell>
          <cell r="AE15">
            <v>31898.9863</v>
          </cell>
          <cell r="AF15">
            <v>19.353000000000002</v>
          </cell>
          <cell r="AH15">
            <v>4.7041499230601304E-3</v>
          </cell>
          <cell r="AJ15">
            <v>113.81738220666054</v>
          </cell>
        </row>
        <row r="16">
          <cell r="Z16">
            <v>42811</v>
          </cell>
          <cell r="AA16">
            <v>38531.866399999999</v>
          </cell>
          <cell r="AB16">
            <v>22933.3141</v>
          </cell>
          <cell r="AC16">
            <v>9204.7476000000006</v>
          </cell>
          <cell r="AD16">
            <v>9798.0403999999999</v>
          </cell>
          <cell r="AE16">
            <v>34957.7932</v>
          </cell>
          <cell r="AF16">
            <v>19.262</v>
          </cell>
          <cell r="AH16">
            <v>3.4947919710691888E-2</v>
          </cell>
          <cell r="AJ16">
            <v>117.79506294170004</v>
          </cell>
        </row>
        <row r="17">
          <cell r="Z17">
            <v>42818</v>
          </cell>
          <cell r="AA17">
            <v>37774.855300000003</v>
          </cell>
          <cell r="AB17">
            <v>23159.927899999999</v>
          </cell>
          <cell r="AC17">
            <v>9516.0192999999999</v>
          </cell>
          <cell r="AD17">
            <v>9666.2281999999996</v>
          </cell>
          <cell r="AE17">
            <v>34401.646500000003</v>
          </cell>
          <cell r="AF17">
            <v>18.943000000000001</v>
          </cell>
          <cell r="AH17">
            <v>-7.8600643580218291E-3</v>
          </cell>
          <cell r="AJ17">
            <v>116.86918616592105</v>
          </cell>
        </row>
        <row r="18">
          <cell r="Z18">
            <v>42825</v>
          </cell>
          <cell r="AA18">
            <v>38758.969799999999</v>
          </cell>
          <cell r="AB18">
            <v>24157.0285</v>
          </cell>
          <cell r="AC18">
            <v>10516.5353</v>
          </cell>
          <cell r="AD18">
            <v>11094.1937</v>
          </cell>
          <cell r="AE18">
            <v>34878.343699999998</v>
          </cell>
          <cell r="AF18">
            <v>22.274999999999999</v>
          </cell>
          <cell r="AH18">
            <v>4.2698656212504273E-2</v>
          </cell>
          <cell r="AJ18">
            <v>121.85934336785488</v>
          </cell>
        </row>
        <row r="19">
          <cell r="Z19">
            <v>42832</v>
          </cell>
          <cell r="AA19">
            <v>38910.372000000003</v>
          </cell>
          <cell r="AB19">
            <v>23749.1237</v>
          </cell>
          <cell r="AC19">
            <v>10516.5353</v>
          </cell>
          <cell r="AD19">
            <v>12653.9714</v>
          </cell>
          <cell r="AE19">
            <v>36308.4352</v>
          </cell>
          <cell r="AF19">
            <v>21.407</v>
          </cell>
          <cell r="AH19">
            <v>2.2888833821847338E-2</v>
          </cell>
          <cell r="AJ19">
            <v>124.64856162784115</v>
          </cell>
        </row>
        <row r="20">
          <cell r="Z20">
            <v>42839</v>
          </cell>
          <cell r="AA20">
            <v>37093.545299999998</v>
          </cell>
          <cell r="AB20">
            <v>24655.578799999999</v>
          </cell>
          <cell r="AC20">
            <v>10983.442800000001</v>
          </cell>
          <cell r="AD20">
            <v>12610.034</v>
          </cell>
          <cell r="AE20">
            <v>40916.508000000002</v>
          </cell>
          <cell r="AF20">
            <v>21.27</v>
          </cell>
          <cell r="AH20">
            <v>3.372173709671604E-2</v>
          </cell>
          <cell r="AJ20">
            <v>128.85192765253902</v>
          </cell>
        </row>
        <row r="21">
          <cell r="Z21">
            <v>42846</v>
          </cell>
          <cell r="AA21">
            <v>36715.039700000001</v>
          </cell>
          <cell r="AB21">
            <v>25698.002199999999</v>
          </cell>
          <cell r="AC21">
            <v>10672.1711</v>
          </cell>
          <cell r="AD21">
            <v>11994.910400000001</v>
          </cell>
          <cell r="AE21">
            <v>40122.012699999999</v>
          </cell>
          <cell r="AF21">
            <v>20.722999999999999</v>
          </cell>
          <cell r="AH21">
            <v>-8.3790920508196431E-3</v>
          </cell>
          <cell r="AJ21">
            <v>127.77226548981284</v>
          </cell>
        </row>
        <row r="22">
          <cell r="Z22">
            <v>42853</v>
          </cell>
          <cell r="AA22">
            <v>36487.936399999999</v>
          </cell>
          <cell r="AB22">
            <v>24292.996800000001</v>
          </cell>
          <cell r="AC22">
            <v>11339.1818</v>
          </cell>
          <cell r="AD22">
            <v>12104.7539</v>
          </cell>
          <cell r="AE22">
            <v>36785.132400000002</v>
          </cell>
          <cell r="AF22">
            <v>23.553000000000001</v>
          </cell>
          <cell r="AH22">
            <v>-3.3463550899863935E-2</v>
          </cell>
          <cell r="AJ22">
            <v>123.49655178000356</v>
          </cell>
        </row>
        <row r="23">
          <cell r="Z23">
            <v>42860</v>
          </cell>
          <cell r="AA23">
            <v>35958.028599999998</v>
          </cell>
          <cell r="AB23">
            <v>23431.864399999999</v>
          </cell>
          <cell r="AC23">
            <v>10672.1711</v>
          </cell>
          <cell r="AD23">
            <v>11423.724200000001</v>
          </cell>
          <cell r="AE23">
            <v>36626.2333</v>
          </cell>
          <cell r="AF23">
            <v>23.734999999999999</v>
          </cell>
          <cell r="AH23">
            <v>-2.3935277612662842E-2</v>
          </cell>
          <cell r="AJ23">
            <v>120.54062752894258</v>
          </cell>
        </row>
        <row r="24">
          <cell r="Z24">
            <v>42867</v>
          </cell>
          <cell r="AA24">
            <v>36563.637499999997</v>
          </cell>
          <cell r="AB24">
            <v>23567.832699999999</v>
          </cell>
          <cell r="AC24">
            <v>11228.0134</v>
          </cell>
          <cell r="AD24">
            <v>11621.442499999999</v>
          </cell>
          <cell r="AE24">
            <v>36864.581899999997</v>
          </cell>
          <cell r="AF24">
            <v>21.818000000000001</v>
          </cell>
          <cell r="AH24">
            <v>1.4660726520070201E-2</v>
          </cell>
          <cell r="AJ24">
            <v>122.30784070370206</v>
          </cell>
        </row>
        <row r="25">
          <cell r="Z25">
            <v>42874</v>
          </cell>
          <cell r="AA25">
            <v>33762.696300000003</v>
          </cell>
          <cell r="AB25">
            <v>23341.2189</v>
          </cell>
          <cell r="AC25">
            <v>11895.024100000001</v>
          </cell>
          <cell r="AD25">
            <v>11599.4738</v>
          </cell>
          <cell r="AE25">
            <v>38254.948700000001</v>
          </cell>
          <cell r="AF25">
            <v>21.042000000000002</v>
          </cell>
          <cell r="AH25">
            <v>-8.279694801501954E-3</v>
          </cell>
          <cell r="AJ25">
            <v>121.29516911084468</v>
          </cell>
        </row>
        <row r="26">
          <cell r="Z26">
            <v>42881</v>
          </cell>
          <cell r="AA26">
            <v>34973.914100000002</v>
          </cell>
          <cell r="AB26">
            <v>23613.1554</v>
          </cell>
          <cell r="AC26">
            <v>11783.855600000001</v>
          </cell>
          <cell r="AD26">
            <v>12522.1592</v>
          </cell>
          <cell r="AE26">
            <v>40479.535499999998</v>
          </cell>
          <cell r="AF26">
            <v>21.544</v>
          </cell>
          <cell r="AH26">
            <v>3.8018518807428923E-2</v>
          </cell>
          <cell r="AJ26">
            <v>125.9066317789356</v>
          </cell>
        </row>
        <row r="27">
          <cell r="Z27">
            <v>42888</v>
          </cell>
          <cell r="AA27">
            <v>37547.751900000003</v>
          </cell>
          <cell r="AB27">
            <v>23522.509900000001</v>
          </cell>
          <cell r="AC27">
            <v>12628.7359</v>
          </cell>
          <cell r="AD27">
            <v>14982.653700000001</v>
          </cell>
          <cell r="AE27">
            <v>43299.993900000001</v>
          </cell>
          <cell r="AF27">
            <v>23.050999999999998</v>
          </cell>
          <cell r="AH27">
            <v>6.9771988533011503E-2</v>
          </cell>
          <cell r="AJ27">
            <v>134.69138784764559</v>
          </cell>
        </row>
        <row r="28">
          <cell r="Z28">
            <v>42895</v>
          </cell>
          <cell r="AA28">
            <v>33914.0985</v>
          </cell>
          <cell r="AB28">
            <v>22434.763800000001</v>
          </cell>
          <cell r="AC28">
            <v>12317.4642</v>
          </cell>
          <cell r="AD28">
            <v>14587.2171</v>
          </cell>
          <cell r="AE28">
            <v>39248.067799999997</v>
          </cell>
          <cell r="AF28">
            <v>21.908999999999999</v>
          </cell>
          <cell r="AH28">
            <v>-7.1818486454146818E-2</v>
          </cell>
          <cell r="AJ28">
            <v>125.01805623401923</v>
          </cell>
        </row>
        <row r="29">
          <cell r="Z29">
            <v>42902</v>
          </cell>
          <cell r="AA29">
            <v>34822.511899999998</v>
          </cell>
          <cell r="AB29">
            <v>22842.6685</v>
          </cell>
          <cell r="AC29">
            <v>12539.801100000001</v>
          </cell>
          <cell r="AD29">
            <v>14433.4362</v>
          </cell>
          <cell r="AE29">
            <v>40837.057500000003</v>
          </cell>
          <cell r="AF29">
            <v>21.178999999999998</v>
          </cell>
          <cell r="AH29">
            <v>2.4257950125533719E-2</v>
          </cell>
          <cell r="AJ29">
            <v>128.05073800693523</v>
          </cell>
        </row>
        <row r="30">
          <cell r="Z30">
            <v>42909</v>
          </cell>
          <cell r="AA30">
            <v>34822.511899999998</v>
          </cell>
          <cell r="AB30">
            <v>22842.6685</v>
          </cell>
          <cell r="AC30">
            <v>12584.2685</v>
          </cell>
          <cell r="AD30">
            <v>15048.559800000001</v>
          </cell>
          <cell r="AE30">
            <v>43260.268199999999</v>
          </cell>
          <cell r="AF30">
            <v>20.905000000000001</v>
          </cell>
          <cell r="AH30">
            <v>2.4566633690506337E-2</v>
          </cell>
          <cell r="AJ30">
            <v>131.19651358135062</v>
          </cell>
        </row>
        <row r="31">
          <cell r="Z31">
            <v>42916</v>
          </cell>
          <cell r="AA31">
            <v>35882.327499999999</v>
          </cell>
          <cell r="AB31">
            <v>23930.4146</v>
          </cell>
          <cell r="AC31">
            <v>12739.9043</v>
          </cell>
          <cell r="AD31">
            <v>17618.897799999999</v>
          </cell>
          <cell r="AE31">
            <v>44809.534</v>
          </cell>
          <cell r="AF31">
            <v>20.997</v>
          </cell>
          <cell r="AH31">
            <v>4.9964746914475701E-2</v>
          </cell>
          <cell r="AJ31">
            <v>137.75171417850439</v>
          </cell>
        </row>
        <row r="32">
          <cell r="Z32">
            <v>42923</v>
          </cell>
          <cell r="AA32">
            <v>35049.6152</v>
          </cell>
          <cell r="AB32">
            <v>24111.705699999999</v>
          </cell>
          <cell r="AC32">
            <v>13295.7466</v>
          </cell>
          <cell r="AD32">
            <v>18980.957200000001</v>
          </cell>
          <cell r="AE32">
            <v>45246.506399999998</v>
          </cell>
          <cell r="AF32">
            <v>20.358000000000001</v>
          </cell>
          <cell r="AH32">
            <v>1.2604629069594572E-2</v>
          </cell>
          <cell r="AJ32">
            <v>139.48802343942523</v>
          </cell>
        </row>
        <row r="33">
          <cell r="Z33">
            <v>42930</v>
          </cell>
          <cell r="AA33">
            <v>33762.696300000003</v>
          </cell>
          <cell r="AB33">
            <v>23613.1554</v>
          </cell>
          <cell r="AC33">
            <v>12272.996800000001</v>
          </cell>
          <cell r="AD33">
            <v>17706.7726</v>
          </cell>
          <cell r="AE33">
            <v>44253.387300000002</v>
          </cell>
          <cell r="AF33">
            <v>19.353000000000002</v>
          </cell>
          <cell r="AH33">
            <v>-3.7128813695004807E-2</v>
          </cell>
          <cell r="AJ33">
            <v>134.30899860445837</v>
          </cell>
        </row>
        <row r="34">
          <cell r="Z34">
            <v>42937</v>
          </cell>
          <cell r="AA34">
            <v>35428.120799999997</v>
          </cell>
          <cell r="AB34">
            <v>24383.642199999998</v>
          </cell>
          <cell r="AC34">
            <v>11872.7904</v>
          </cell>
          <cell r="AD34">
            <v>17531.023000000001</v>
          </cell>
          <cell r="AE34">
            <v>41194.580399999999</v>
          </cell>
          <cell r="AF34">
            <v>19.809999999999999</v>
          </cell>
          <cell r="AH34">
            <v>-9.1102914966321308E-3</v>
          </cell>
          <cell r="AJ34">
            <v>133.08540447655099</v>
          </cell>
        </row>
        <row r="35">
          <cell r="Z35">
            <v>42944</v>
          </cell>
          <cell r="AA35">
            <v>33459.891900000002</v>
          </cell>
          <cell r="AB35">
            <v>24021.0602</v>
          </cell>
          <cell r="AC35">
            <v>11539.285099999999</v>
          </cell>
          <cell r="AD35">
            <v>16125.026099999999</v>
          </cell>
          <cell r="AE35">
            <v>42465.772900000004</v>
          </cell>
          <cell r="AF35">
            <v>18.167000000000002</v>
          </cell>
          <cell r="AH35">
            <v>-2.1473797055020144E-2</v>
          </cell>
          <cell r="AJ35">
            <v>130.22755550983626</v>
          </cell>
        </row>
        <row r="36">
          <cell r="Z36">
            <v>42951</v>
          </cell>
          <cell r="AA36">
            <v>34065.500800000002</v>
          </cell>
          <cell r="AB36">
            <v>24338.3194</v>
          </cell>
          <cell r="AC36">
            <v>11339.1818</v>
          </cell>
          <cell r="AD36">
            <v>16476.525300000001</v>
          </cell>
          <cell r="AE36">
            <v>43895.864399999999</v>
          </cell>
          <cell r="AF36">
            <v>18.440000000000001</v>
          </cell>
          <cell r="AH36">
            <v>1.9620397077182047E-2</v>
          </cell>
          <cell r="AJ36">
            <v>132.78267185933001</v>
          </cell>
        </row>
        <row r="37">
          <cell r="Z37">
            <v>42958</v>
          </cell>
          <cell r="AA37">
            <v>34973.914100000002</v>
          </cell>
          <cell r="AB37">
            <v>24474.287700000001</v>
          </cell>
          <cell r="AC37">
            <v>11872.7904</v>
          </cell>
          <cell r="AD37">
            <v>16696.212299999999</v>
          </cell>
          <cell r="AE37">
            <v>43697.240599999997</v>
          </cell>
          <cell r="AF37">
            <v>19.445</v>
          </cell>
          <cell r="AH37">
            <v>1.230190049452904E-2</v>
          </cell>
          <cell r="AJ37">
            <v>134.4161510759412</v>
          </cell>
        </row>
        <row r="38">
          <cell r="Z38">
            <v>42965</v>
          </cell>
          <cell r="AA38">
            <v>36790.7408</v>
          </cell>
          <cell r="AB38">
            <v>27012.362000000001</v>
          </cell>
          <cell r="AC38">
            <v>14451.8984</v>
          </cell>
          <cell r="AD38">
            <v>19090.8007</v>
          </cell>
          <cell r="AE38">
            <v>49655.955199999997</v>
          </cell>
          <cell r="AF38">
            <v>22.411999999999999</v>
          </cell>
          <cell r="AH38">
            <v>0.12565600513696881</v>
          </cell>
          <cell r="AJ38">
            <v>151.30634764603124</v>
          </cell>
        </row>
        <row r="39">
          <cell r="Z39">
            <v>42972</v>
          </cell>
          <cell r="AA39">
            <v>37547.751900000003</v>
          </cell>
          <cell r="AB39">
            <v>27646.8806</v>
          </cell>
          <cell r="AC39">
            <v>15519.115599999999</v>
          </cell>
          <cell r="AD39">
            <v>19464.268599999999</v>
          </cell>
          <cell r="AE39">
            <v>49894.303800000002</v>
          </cell>
          <cell r="AF39">
            <v>22.274999999999999</v>
          </cell>
          <cell r="AH39">
            <v>2.0888118588224099E-2</v>
          </cell>
          <cell r="AJ39">
            <v>154.46685257881262</v>
          </cell>
        </row>
        <row r="40">
          <cell r="Z40">
            <v>42979</v>
          </cell>
          <cell r="AA40">
            <v>38607.567499999997</v>
          </cell>
          <cell r="AB40">
            <v>27828.171600000001</v>
          </cell>
          <cell r="AC40">
            <v>16230.5936</v>
          </cell>
          <cell r="AD40">
            <v>20167.267</v>
          </cell>
          <cell r="AE40">
            <v>49576.505700000002</v>
          </cell>
          <cell r="AF40">
            <v>24.556999999999999</v>
          </cell>
          <cell r="AH40">
            <v>1.5589772103554353E-2</v>
          </cell>
          <cell r="AJ40">
            <v>156.87495560806963</v>
          </cell>
        </row>
        <row r="41">
          <cell r="Z41">
            <v>42986</v>
          </cell>
          <cell r="AA41">
            <v>37774.855300000003</v>
          </cell>
          <cell r="AB41">
            <v>28236.076400000002</v>
          </cell>
          <cell r="AC41">
            <v>15852.6209</v>
          </cell>
          <cell r="AD41">
            <v>21924.762999999999</v>
          </cell>
          <cell r="AE41">
            <v>48901.184699999998</v>
          </cell>
          <cell r="AF41">
            <v>24.831</v>
          </cell>
          <cell r="AH41">
            <v>1.8291454549102322E-3</v>
          </cell>
          <cell r="AJ41">
            <v>157.16190272010937</v>
          </cell>
        </row>
        <row r="42">
          <cell r="Z42">
            <v>42993</v>
          </cell>
          <cell r="AA42">
            <v>36866.441899999998</v>
          </cell>
          <cell r="AB42">
            <v>28190.7536</v>
          </cell>
          <cell r="AC42">
            <v>16363.995800000001</v>
          </cell>
          <cell r="AD42">
            <v>20452.860100000002</v>
          </cell>
          <cell r="AE42">
            <v>47351.918899999997</v>
          </cell>
          <cell r="AF42">
            <v>24.556999999999999</v>
          </cell>
          <cell r="AH42">
            <v>-2.2677057210120449E-2</v>
          </cell>
          <cell r="AJ42">
            <v>153.59793326087407</v>
          </cell>
        </row>
        <row r="43">
          <cell r="Z43">
            <v>43000</v>
          </cell>
          <cell r="AA43">
            <v>36260.832999999999</v>
          </cell>
          <cell r="AB43">
            <v>30048.9866</v>
          </cell>
          <cell r="AC43">
            <v>18365.027900000001</v>
          </cell>
          <cell r="AD43">
            <v>23594.384300000002</v>
          </cell>
          <cell r="AE43">
            <v>54105.128799999999</v>
          </cell>
          <cell r="AF43">
            <v>27.113</v>
          </cell>
          <cell r="AH43">
            <v>8.8106880662477571E-2</v>
          </cell>
          <cell r="AJ43">
            <v>167.1309680366931</v>
          </cell>
        </row>
        <row r="44">
          <cell r="Z44">
            <v>43007</v>
          </cell>
          <cell r="AA44">
            <v>46253.3799</v>
          </cell>
          <cell r="AB44">
            <v>31272.701000000001</v>
          </cell>
          <cell r="AC44">
            <v>18164.924599999998</v>
          </cell>
          <cell r="AD44">
            <v>25066.287199999999</v>
          </cell>
          <cell r="AE44">
            <v>56885.862300000001</v>
          </cell>
          <cell r="AF44">
            <v>26.655999999999999</v>
          </cell>
          <cell r="AH44">
            <v>9.4029692535234036E-2</v>
          </cell>
          <cell r="AJ44">
            <v>182.84624157429937</v>
          </cell>
        </row>
        <row r="45">
          <cell r="Z45">
            <v>43014</v>
          </cell>
          <cell r="AA45">
            <v>44058.047599999998</v>
          </cell>
          <cell r="AB45">
            <v>33493.515899999999</v>
          </cell>
          <cell r="AC45">
            <v>19076.5059</v>
          </cell>
          <cell r="AD45">
            <v>27812.374800000001</v>
          </cell>
          <cell r="AE45">
            <v>60063.843399999998</v>
          </cell>
          <cell r="AF45">
            <v>28.254000000000001</v>
          </cell>
          <cell r="AH45">
            <v>3.862325053788792E-2</v>
          </cell>
          <cell r="AJ45">
            <v>189.90835777253469</v>
          </cell>
        </row>
        <row r="46">
          <cell r="Z46">
            <v>43021</v>
          </cell>
          <cell r="AA46">
            <v>47237.494400000003</v>
          </cell>
          <cell r="AB46">
            <v>33357.547700000003</v>
          </cell>
          <cell r="AC46">
            <v>17475.6803</v>
          </cell>
          <cell r="AD46">
            <v>26889.689399999999</v>
          </cell>
          <cell r="AE46">
            <v>59944.669099999999</v>
          </cell>
          <cell r="AF46">
            <v>29.395</v>
          </cell>
          <cell r="AH46">
            <v>2.1661108691368287E-3</v>
          </cell>
          <cell r="AJ46">
            <v>190.3197203304457</v>
          </cell>
        </row>
        <row r="47">
          <cell r="Z47">
            <v>43028</v>
          </cell>
          <cell r="AA47">
            <v>47237.494400000003</v>
          </cell>
          <cell r="AB47">
            <v>33085.611100000002</v>
          </cell>
          <cell r="AC47">
            <v>18187.158299999999</v>
          </cell>
          <cell r="AD47">
            <v>26648.033599999999</v>
          </cell>
          <cell r="AE47">
            <v>58752.926200000002</v>
          </cell>
          <cell r="AF47">
            <v>30.170999999999999</v>
          </cell>
          <cell r="AH47">
            <v>-5.3667723668290894E-3</v>
          </cell>
          <cell r="AJ47">
            <v>189.29831771451362</v>
          </cell>
        </row>
        <row r="48">
          <cell r="Z48">
            <v>43035</v>
          </cell>
          <cell r="AA48">
            <v>45269.265500000001</v>
          </cell>
          <cell r="AB48">
            <v>34490.616600000001</v>
          </cell>
          <cell r="AC48">
            <v>17698.017199999998</v>
          </cell>
          <cell r="AD48">
            <v>25593.536</v>
          </cell>
          <cell r="AE48">
            <v>57640.632799999999</v>
          </cell>
          <cell r="AF48">
            <v>29.167000000000002</v>
          </cell>
          <cell r="AH48">
            <v>-1.7499125685760369E-2</v>
          </cell>
          <cell r="AJ48">
            <v>185.98576266072433</v>
          </cell>
        </row>
        <row r="49">
          <cell r="Z49">
            <v>43042</v>
          </cell>
          <cell r="AA49">
            <v>45496.368799999997</v>
          </cell>
          <cell r="AB49">
            <v>35940.9447</v>
          </cell>
          <cell r="AC49">
            <v>17898.1204</v>
          </cell>
          <cell r="AD49">
            <v>25461.7238</v>
          </cell>
          <cell r="AE49">
            <v>58991.274799999999</v>
          </cell>
          <cell r="AF49">
            <v>29.213000000000001</v>
          </cell>
          <cell r="AH49">
            <v>1.7135933270065632E-2</v>
          </cell>
          <cell r="AJ49">
            <v>189.17280227886076</v>
          </cell>
        </row>
        <row r="50">
          <cell r="Z50">
            <v>43049</v>
          </cell>
          <cell r="AA50">
            <v>46783.287700000001</v>
          </cell>
          <cell r="AB50">
            <v>33629.484199999999</v>
          </cell>
          <cell r="AC50">
            <v>19143.206999999999</v>
          </cell>
          <cell r="AD50">
            <v>25154.162</v>
          </cell>
          <cell r="AE50">
            <v>57203.660400000001</v>
          </cell>
          <cell r="AF50">
            <v>28.437000000000001</v>
          </cell>
          <cell r="AH50">
            <v>-1.0197463798989517E-2</v>
          </cell>
          <cell r="AJ50">
            <v>187.24371947586866</v>
          </cell>
        </row>
        <row r="51">
          <cell r="Z51">
            <v>43056</v>
          </cell>
          <cell r="AA51">
            <v>45420.667699999998</v>
          </cell>
          <cell r="AB51">
            <v>34399.970999999998</v>
          </cell>
          <cell r="AC51">
            <v>19498.946</v>
          </cell>
          <cell r="AD51">
            <v>26823.783200000002</v>
          </cell>
          <cell r="AE51">
            <v>57600.908000000003</v>
          </cell>
          <cell r="AF51">
            <v>32.726999999999997</v>
          </cell>
          <cell r="AH51">
            <v>1.0080810324309592E-2</v>
          </cell>
          <cell r="AJ51">
            <v>189.1312878963231</v>
          </cell>
        </row>
        <row r="52">
          <cell r="Z52">
            <v>43063</v>
          </cell>
          <cell r="AA52">
            <v>45799.173199999997</v>
          </cell>
          <cell r="AB52">
            <v>35804.9764</v>
          </cell>
          <cell r="AC52">
            <v>20454.994699999999</v>
          </cell>
          <cell r="AD52">
            <v>28207.811399999999</v>
          </cell>
          <cell r="AE52">
            <v>59507.6967</v>
          </cell>
          <cell r="AF52">
            <v>34.643999999999998</v>
          </cell>
          <cell r="AH52">
            <v>3.2818074283025286E-2</v>
          </cell>
          <cell r="AJ52">
            <v>195.33821255174888</v>
          </cell>
        </row>
        <row r="53">
          <cell r="Z53">
            <v>43070</v>
          </cell>
          <cell r="AA53">
            <v>45193.564299999998</v>
          </cell>
          <cell r="AB53">
            <v>34445.293799999999</v>
          </cell>
          <cell r="AC53">
            <v>20388.293600000001</v>
          </cell>
          <cell r="AD53">
            <v>27724.5</v>
          </cell>
          <cell r="AE53">
            <v>58236.504200000003</v>
          </cell>
          <cell r="AF53">
            <v>34.598999999999997</v>
          </cell>
          <cell r="AH53">
            <v>-1.9947806794410498E-2</v>
          </cell>
          <cell r="AJ53">
            <v>191.44164362820109</v>
          </cell>
        </row>
        <row r="54">
          <cell r="Z54">
            <v>43077</v>
          </cell>
          <cell r="AA54">
            <v>43528.139900000002</v>
          </cell>
          <cell r="AB54">
            <v>36711.431499999999</v>
          </cell>
          <cell r="AC54">
            <v>19921.386200000001</v>
          </cell>
          <cell r="AD54">
            <v>27131.345099999999</v>
          </cell>
          <cell r="AE54">
            <v>59587.146200000003</v>
          </cell>
          <cell r="AF54">
            <v>34.232999999999997</v>
          </cell>
          <cell r="AH54">
            <v>4.785990185272003E-3</v>
          </cell>
          <cell r="AJ54">
            <v>192.357881455658</v>
          </cell>
        </row>
        <row r="55">
          <cell r="Z55">
            <v>43084</v>
          </cell>
          <cell r="AA55">
            <v>43073.933199999999</v>
          </cell>
          <cell r="AB55">
            <v>38886.923799999997</v>
          </cell>
          <cell r="AC55">
            <v>18476.1963</v>
          </cell>
          <cell r="AD55">
            <v>28954.747200000002</v>
          </cell>
          <cell r="AE55">
            <v>62169.255899999996</v>
          </cell>
          <cell r="AF55">
            <v>35.512</v>
          </cell>
          <cell r="AH55">
            <v>2.5055271840825635E-2</v>
          </cell>
          <cell r="AJ55">
            <v>197.17746046625484</v>
          </cell>
        </row>
        <row r="56">
          <cell r="Z56">
            <v>43091</v>
          </cell>
          <cell r="AA56">
            <v>46783.287700000001</v>
          </cell>
          <cell r="AB56">
            <v>41017.0933</v>
          </cell>
          <cell r="AC56">
            <v>21299.874899999999</v>
          </cell>
          <cell r="AD56">
            <v>30931.930199999999</v>
          </cell>
          <cell r="AE56">
            <v>67611.548599999995</v>
          </cell>
          <cell r="AF56">
            <v>38.158999999999999</v>
          </cell>
          <cell r="AH56">
            <v>8.3960794959604054E-2</v>
          </cell>
          <cell r="AJ56">
            <v>213.73263679511749</v>
          </cell>
        </row>
        <row r="57">
          <cell r="Z57">
            <v>43098</v>
          </cell>
          <cell r="AA57">
            <v>48145.907700000003</v>
          </cell>
          <cell r="AB57">
            <v>41470.320800000001</v>
          </cell>
          <cell r="AC57">
            <v>21766.7824</v>
          </cell>
          <cell r="AD57">
            <v>32865.175900000002</v>
          </cell>
          <cell r="AE57">
            <v>65982.833299999998</v>
          </cell>
          <cell r="AF57">
            <v>41.08</v>
          </cell>
          <cell r="AH57">
            <v>1.2461171061989689E-2</v>
          </cell>
          <cell r="AJ57">
            <v>216.39599574375157</v>
          </cell>
        </row>
        <row r="58">
          <cell r="Z58">
            <v>43105</v>
          </cell>
          <cell r="AA58">
            <v>58971.166899999997</v>
          </cell>
          <cell r="AB58">
            <v>42830.003499999999</v>
          </cell>
          <cell r="AC58">
            <v>25746.6129</v>
          </cell>
          <cell r="AD58">
            <v>34271.172700000003</v>
          </cell>
          <cell r="AE58">
            <v>68843.016300000003</v>
          </cell>
          <cell r="AF58">
            <v>44.823</v>
          </cell>
          <cell r="AH58">
            <v>9.7180929522930462E-2</v>
          </cell>
          <cell r="AJ58">
            <v>237.42555975516944</v>
          </cell>
        </row>
        <row r="59">
          <cell r="Z59">
            <v>43112</v>
          </cell>
          <cell r="AA59">
            <v>63588.934800000003</v>
          </cell>
          <cell r="AB59">
            <v>45458.723299999998</v>
          </cell>
          <cell r="AC59">
            <v>26613.7268</v>
          </cell>
          <cell r="AD59">
            <v>33963.6109</v>
          </cell>
          <cell r="AE59">
            <v>69200.539099999995</v>
          </cell>
          <cell r="AF59">
            <v>46.375</v>
          </cell>
          <cell r="AH59">
            <v>3.5395683261192211E-2</v>
          </cell>
          <cell r="AJ59">
            <v>245.82939966637466</v>
          </cell>
        </row>
        <row r="60">
          <cell r="Z60">
            <v>43119</v>
          </cell>
          <cell r="AA60">
            <v>64421.646999999997</v>
          </cell>
          <cell r="AB60">
            <v>50625.5173</v>
          </cell>
          <cell r="AC60">
            <v>26680.427899999999</v>
          </cell>
          <cell r="AD60">
            <v>34183.297899999998</v>
          </cell>
          <cell r="AE60">
            <v>70630.630699999994</v>
          </cell>
          <cell r="AF60">
            <v>53.677999999999997</v>
          </cell>
          <cell r="AH60">
            <v>3.2333760922517066E-2</v>
          </cell>
          <cell r="AJ60">
            <v>253.77798870291312</v>
          </cell>
        </row>
        <row r="61">
          <cell r="Z61">
            <v>43126</v>
          </cell>
          <cell r="AA61">
            <v>69796.426000000007</v>
          </cell>
          <cell r="AB61">
            <v>56290.861700000001</v>
          </cell>
          <cell r="AC61">
            <v>28303.4872</v>
          </cell>
          <cell r="AD61">
            <v>34161.3292</v>
          </cell>
          <cell r="AE61">
            <v>73570.263200000001</v>
          </cell>
          <cell r="AF61">
            <v>62.030999999999999</v>
          </cell>
          <cell r="AH61">
            <v>6.3214586841975423E-2</v>
          </cell>
          <cell r="AJ61">
            <v>269.82045940835525</v>
          </cell>
        </row>
        <row r="62">
          <cell r="Z62">
            <v>43133</v>
          </cell>
          <cell r="AA62">
            <v>52990.779000000002</v>
          </cell>
          <cell r="AB62">
            <v>50806.808400000002</v>
          </cell>
          <cell r="AC62">
            <v>27191.8027</v>
          </cell>
          <cell r="AD62">
            <v>31876.5844</v>
          </cell>
          <cell r="AE62">
            <v>66380.080900000001</v>
          </cell>
          <cell r="AF62">
            <v>70.293000000000006</v>
          </cell>
          <cell r="AH62">
            <v>-0.12536021412258291</v>
          </cell>
          <cell r="AJ62">
            <v>235.99570884227015</v>
          </cell>
        </row>
        <row r="63">
          <cell r="Z63">
            <v>43140</v>
          </cell>
          <cell r="AA63">
            <v>49659.93</v>
          </cell>
          <cell r="AB63">
            <v>48495.347800000003</v>
          </cell>
          <cell r="AC63">
            <v>23011.868999999999</v>
          </cell>
          <cell r="AD63">
            <v>30250.9005</v>
          </cell>
          <cell r="AE63">
            <v>64791.090300000003</v>
          </cell>
          <cell r="AF63">
            <v>53.951999999999998</v>
          </cell>
          <cell r="AH63">
            <v>-5.6920358143595494E-2</v>
          </cell>
          <cell r="AJ63">
            <v>222.56274857461645</v>
          </cell>
        </row>
        <row r="64">
          <cell r="Z64">
            <v>43147</v>
          </cell>
          <cell r="AA64">
            <v>54731.904600000002</v>
          </cell>
          <cell r="AB64">
            <v>51667.940699999999</v>
          </cell>
          <cell r="AC64">
            <v>25390.873899999999</v>
          </cell>
          <cell r="AD64">
            <v>31503.116399999999</v>
          </cell>
          <cell r="AE64">
            <v>69478.612500000003</v>
          </cell>
          <cell r="AF64">
            <v>69.38</v>
          </cell>
          <cell r="AH64">
            <v>7.6655575221761876E-2</v>
          </cell>
          <cell r="AJ64">
            <v>239.62342408954004</v>
          </cell>
        </row>
        <row r="65">
          <cell r="Z65">
            <v>43154</v>
          </cell>
          <cell r="AA65">
            <v>52839.376700000001</v>
          </cell>
          <cell r="AB65">
            <v>52166.491000000002</v>
          </cell>
          <cell r="AC65">
            <v>24723.8632</v>
          </cell>
          <cell r="AD65">
            <v>30558.462299999999</v>
          </cell>
          <cell r="AE65">
            <v>66459.530400000003</v>
          </cell>
          <cell r="AF65">
            <v>62.944000000000003</v>
          </cell>
          <cell r="AH65">
            <v>-2.5901150075310787E-2</v>
          </cell>
          <cell r="AJ65">
            <v>233.41690182063701</v>
          </cell>
        </row>
        <row r="66">
          <cell r="Z66">
            <v>43161</v>
          </cell>
          <cell r="AA66">
            <v>51098.251100000001</v>
          </cell>
          <cell r="AB66">
            <v>50353.580800000003</v>
          </cell>
          <cell r="AC66">
            <v>25146.3033</v>
          </cell>
          <cell r="AD66">
            <v>29877.4326</v>
          </cell>
          <cell r="AE66">
            <v>63241.824500000002</v>
          </cell>
          <cell r="AF66">
            <v>56.371000000000002</v>
          </cell>
          <cell r="AH66">
            <v>-3.1019678088368498E-2</v>
          </cell>
          <cell r="AJ66">
            <v>226.17638466577654</v>
          </cell>
        </row>
        <row r="67">
          <cell r="Z67">
            <v>43168</v>
          </cell>
          <cell r="AA67">
            <v>52460.871200000001</v>
          </cell>
          <cell r="AB67">
            <v>54568.597000000002</v>
          </cell>
          <cell r="AC67">
            <v>27258.503799999999</v>
          </cell>
          <cell r="AD67">
            <v>30031.213500000002</v>
          </cell>
          <cell r="AE67">
            <v>69279.988700000002</v>
          </cell>
          <cell r="AF67">
            <v>61.848999999999997</v>
          </cell>
          <cell r="AH67">
            <v>6.318890726648041E-2</v>
          </cell>
          <cell r="AJ67">
            <v>240.46822326229008</v>
          </cell>
        </row>
        <row r="68">
          <cell r="Z68">
            <v>43175</v>
          </cell>
          <cell r="AA68">
            <v>52536.5723</v>
          </cell>
          <cell r="AB68">
            <v>53662.141900000002</v>
          </cell>
          <cell r="AC68">
            <v>27191.8027</v>
          </cell>
          <cell r="AD68">
            <v>30778.149300000001</v>
          </cell>
          <cell r="AE68">
            <v>68326.594299999997</v>
          </cell>
          <cell r="AF68">
            <v>55.96</v>
          </cell>
          <cell r="AH68">
            <v>-4.7580513280342102E-3</v>
          </cell>
          <cell r="AJ68">
            <v>239.32406311324692</v>
          </cell>
        </row>
        <row r="69">
          <cell r="Z69">
            <v>43182</v>
          </cell>
          <cell r="AA69">
            <v>52839.376700000001</v>
          </cell>
          <cell r="AB69">
            <v>51713.263500000001</v>
          </cell>
          <cell r="AC69">
            <v>25213.004300000001</v>
          </cell>
          <cell r="AD69">
            <v>29020.653300000002</v>
          </cell>
          <cell r="AE69">
            <v>61970.632100000003</v>
          </cell>
          <cell r="AF69">
            <v>54.774000000000001</v>
          </cell>
          <cell r="AH69">
            <v>-5.0479195570757696E-2</v>
          </cell>
          <cell r="AJ69">
            <v>227.24317692656496</v>
          </cell>
        </row>
        <row r="70">
          <cell r="Z70">
            <v>43189</v>
          </cell>
          <cell r="AA70">
            <v>52839.376700000001</v>
          </cell>
          <cell r="AB70">
            <v>51486.649700000002</v>
          </cell>
          <cell r="AC70">
            <v>25213.004300000001</v>
          </cell>
          <cell r="AD70">
            <v>28778.997599999999</v>
          </cell>
          <cell r="AE70">
            <v>64949.989399999999</v>
          </cell>
          <cell r="AF70">
            <v>55.046999999999997</v>
          </cell>
          <cell r="AH70">
            <v>1.1369618191680775E-2</v>
          </cell>
          <cell r="AJ70">
            <v>229.82684508488455</v>
          </cell>
        </row>
        <row r="71">
          <cell r="Z71">
            <v>43196</v>
          </cell>
          <cell r="AA71">
            <v>52612.273399999998</v>
          </cell>
          <cell r="AB71">
            <v>52710.364099999999</v>
          </cell>
          <cell r="AC71">
            <v>25746.6129</v>
          </cell>
          <cell r="AD71">
            <v>29723.651699999999</v>
          </cell>
          <cell r="AE71">
            <v>67214.300900000002</v>
          </cell>
          <cell r="AF71">
            <v>51.715000000000003</v>
          </cell>
          <cell r="AH71">
            <v>2.1207081361302588E-2</v>
          </cell>
          <cell r="AJ71">
            <v>234.70080168761118</v>
          </cell>
        </row>
        <row r="72">
          <cell r="Z72">
            <v>43203</v>
          </cell>
          <cell r="AA72">
            <v>51022.55</v>
          </cell>
          <cell r="AB72">
            <v>52801.009599999998</v>
          </cell>
          <cell r="AC72">
            <v>27258.503799999999</v>
          </cell>
          <cell r="AD72">
            <v>29372.1525</v>
          </cell>
          <cell r="AE72">
            <v>65307.512300000002</v>
          </cell>
          <cell r="AF72">
            <v>45.143000000000001</v>
          </cell>
          <cell r="AH72">
            <v>-9.8657579769653187E-3</v>
          </cell>
          <cell r="AJ72">
            <v>232.38530038116147</v>
          </cell>
        </row>
        <row r="73">
          <cell r="Z73">
            <v>43210</v>
          </cell>
          <cell r="AA73">
            <v>49584.228900000002</v>
          </cell>
          <cell r="AB73">
            <v>51441.3269</v>
          </cell>
          <cell r="AC73">
            <v>25568.743399999999</v>
          </cell>
          <cell r="AD73">
            <v>28339.623599999999</v>
          </cell>
          <cell r="AE73">
            <v>62328.154999999999</v>
          </cell>
          <cell r="AF73">
            <v>43.454000000000001</v>
          </cell>
          <cell r="AH73">
            <v>-3.7651553866947907E-2</v>
          </cell>
          <cell r="AJ73">
            <v>223.6356327259733</v>
          </cell>
        </row>
        <row r="74">
          <cell r="Z74">
            <v>43217</v>
          </cell>
          <cell r="AA74">
            <v>48145.907700000003</v>
          </cell>
          <cell r="AB74">
            <v>48993.898200000003</v>
          </cell>
          <cell r="AC74">
            <v>23412.075499999999</v>
          </cell>
          <cell r="AD74">
            <v>25000.381099999999</v>
          </cell>
          <cell r="AE74">
            <v>62010.356800000001</v>
          </cell>
          <cell r="AF74">
            <v>41.125999999999998</v>
          </cell>
          <cell r="AH74">
            <v>-4.3098457684573842E-2</v>
          </cell>
          <cell r="AJ74">
            <v>213.99728187217002</v>
          </cell>
        </row>
        <row r="75">
          <cell r="Z75">
            <v>43224</v>
          </cell>
          <cell r="AA75">
            <v>45269.265500000001</v>
          </cell>
          <cell r="AB75">
            <v>47679.5383</v>
          </cell>
          <cell r="AC75">
            <v>21766.7824</v>
          </cell>
          <cell r="AD75">
            <v>24429.194899999999</v>
          </cell>
          <cell r="AE75">
            <v>59348.797599999998</v>
          </cell>
          <cell r="AF75">
            <v>38.204999999999998</v>
          </cell>
          <cell r="AH75">
            <v>-4.3692355321302653E-2</v>
          </cell>
          <cell r="AJ75">
            <v>204.6472365948182</v>
          </cell>
        </row>
        <row r="76">
          <cell r="Z76">
            <v>43231</v>
          </cell>
          <cell r="AA76">
            <v>46934.689899999998</v>
          </cell>
          <cell r="AB76">
            <v>47180.987999999998</v>
          </cell>
          <cell r="AC76">
            <v>22611.6626</v>
          </cell>
          <cell r="AD76">
            <v>25439.755099999998</v>
          </cell>
          <cell r="AE76">
            <v>65903.383700000006</v>
          </cell>
          <cell r="AF76">
            <v>32.863999999999997</v>
          </cell>
          <cell r="AH76">
            <v>5.3872469448457853E-2</v>
          </cell>
          <cell r="AJ76">
            <v>215.67208859598387</v>
          </cell>
        </row>
        <row r="77">
          <cell r="Z77">
            <v>43238</v>
          </cell>
          <cell r="AA77">
            <v>52612.273399999998</v>
          </cell>
          <cell r="AB77">
            <v>53616.819199999998</v>
          </cell>
          <cell r="AC77">
            <v>25635.444500000001</v>
          </cell>
          <cell r="AD77">
            <v>29855.463899999999</v>
          </cell>
          <cell r="AE77">
            <v>70034.7592</v>
          </cell>
          <cell r="AF77">
            <v>42.585999999999999</v>
          </cell>
          <cell r="AH77">
            <v>0.11386111178098503</v>
          </cell>
          <cell r="AJ77">
            <v>240.22875238364972</v>
          </cell>
        </row>
        <row r="78">
          <cell r="Z78">
            <v>43245</v>
          </cell>
          <cell r="AA78">
            <v>50341.24</v>
          </cell>
          <cell r="AB78">
            <v>54387.305999999997</v>
          </cell>
          <cell r="AC78">
            <v>23545.477599999998</v>
          </cell>
          <cell r="AD78">
            <v>28054.030500000001</v>
          </cell>
          <cell r="AE78">
            <v>68922.465800000005</v>
          </cell>
          <cell r="AF78">
            <v>35.877000000000002</v>
          </cell>
          <cell r="AH78">
            <v>-2.8093271864691478E-2</v>
          </cell>
          <cell r="AJ78">
            <v>233.47994073322019</v>
          </cell>
        </row>
        <row r="79">
          <cell r="Z79">
            <v>43252</v>
          </cell>
          <cell r="AA79">
            <v>51249.653400000003</v>
          </cell>
          <cell r="AB79">
            <v>50670.840100000001</v>
          </cell>
          <cell r="AC79">
            <v>22500.494200000001</v>
          </cell>
          <cell r="AD79">
            <v>25483.692500000001</v>
          </cell>
          <cell r="AE79">
            <v>67849.897200000007</v>
          </cell>
          <cell r="AF79">
            <v>35.648000000000003</v>
          </cell>
          <cell r="AH79">
            <v>-3.3270793830893326E-2</v>
          </cell>
          <cell r="AJ79">
            <v>225.71187776143603</v>
          </cell>
        </row>
        <row r="80">
          <cell r="Z80">
            <v>43259</v>
          </cell>
          <cell r="AA80">
            <v>58971.166899999997</v>
          </cell>
          <cell r="AB80">
            <v>54387.305999999997</v>
          </cell>
          <cell r="AC80">
            <v>26035.650900000001</v>
          </cell>
          <cell r="AD80">
            <v>28778.997599999999</v>
          </cell>
          <cell r="AE80">
            <v>70908.703999999998</v>
          </cell>
          <cell r="AF80">
            <v>41.536999999999999</v>
          </cell>
          <cell r="AH80">
            <v>9.7946365691755952E-2</v>
          </cell>
          <cell r="AJ80">
            <v>247.81953588163054</v>
          </cell>
        </row>
        <row r="81">
          <cell r="Z81">
            <v>43266</v>
          </cell>
          <cell r="AA81">
            <v>58441.259100000003</v>
          </cell>
          <cell r="AB81">
            <v>54387.305999999997</v>
          </cell>
          <cell r="AC81">
            <v>23167.5049</v>
          </cell>
          <cell r="AD81">
            <v>24495.100999999999</v>
          </cell>
          <cell r="AE81">
            <v>67134.8514</v>
          </cell>
          <cell r="AF81">
            <v>36.014000000000003</v>
          </cell>
          <cell r="AH81">
            <v>-4.792441663068394E-2</v>
          </cell>
          <cell r="AJ81">
            <v>235.94292919481657</v>
          </cell>
        </row>
        <row r="82">
          <cell r="Z82">
            <v>43273</v>
          </cell>
          <cell r="AA82">
            <v>52687.974499999997</v>
          </cell>
          <cell r="AB82">
            <v>50262.935299999997</v>
          </cell>
          <cell r="AC82">
            <v>23211.972300000001</v>
          </cell>
          <cell r="AD82">
            <v>23945.8835</v>
          </cell>
          <cell r="AE82">
            <v>68445.768599999996</v>
          </cell>
          <cell r="AF82">
            <v>36.606999999999999</v>
          </cell>
          <cell r="AH82">
            <v>-3.9845243322430786E-2</v>
          </cell>
          <cell r="AJ82">
            <v>226.54172577084205</v>
          </cell>
        </row>
        <row r="83">
          <cell r="Z83">
            <v>43280</v>
          </cell>
          <cell r="AA83">
            <v>42695.427600000003</v>
          </cell>
          <cell r="AB83">
            <v>42830.003499999999</v>
          </cell>
          <cell r="AC83">
            <v>18187.158299999999</v>
          </cell>
          <cell r="AD83">
            <v>19310.487700000001</v>
          </cell>
          <cell r="AE83">
            <v>54939.3488</v>
          </cell>
          <cell r="AF83">
            <v>27.25</v>
          </cell>
          <cell r="AH83">
            <v>-0.1857468615434695</v>
          </cell>
          <cell r="AJ83">
            <v>184.46231120026681</v>
          </cell>
        </row>
        <row r="84">
          <cell r="Z84">
            <v>43287</v>
          </cell>
          <cell r="AA84">
            <v>45193.564299999998</v>
          </cell>
          <cell r="AB84">
            <v>40382.574699999997</v>
          </cell>
          <cell r="AC84">
            <v>20855.201099999998</v>
          </cell>
          <cell r="AD84">
            <v>20650.578399999999</v>
          </cell>
          <cell r="AE84">
            <v>61930.907299999999</v>
          </cell>
          <cell r="AF84">
            <v>31.404</v>
          </cell>
          <cell r="AH84">
            <v>6.2118094740288128E-2</v>
          </cell>
          <cell r="AJ84">
            <v>195.9207585234175</v>
          </cell>
        </row>
        <row r="85">
          <cell r="Z85">
            <v>43294</v>
          </cell>
          <cell r="AA85">
            <v>43452.438699999999</v>
          </cell>
          <cell r="AB85">
            <v>41198.384299999998</v>
          </cell>
          <cell r="AC85">
            <v>19632.3482</v>
          </cell>
          <cell r="AD85">
            <v>21463.420300000002</v>
          </cell>
          <cell r="AE85">
            <v>60699.439599999998</v>
          </cell>
          <cell r="AF85">
            <v>28.026</v>
          </cell>
          <cell r="AH85">
            <v>-8.7902850390303138E-3</v>
          </cell>
          <cell r="AJ85">
            <v>194.19855921093364</v>
          </cell>
        </row>
        <row r="86">
          <cell r="Z86">
            <v>43301</v>
          </cell>
          <cell r="AA86">
            <v>45874.874400000001</v>
          </cell>
          <cell r="AB86">
            <v>38886.923799999997</v>
          </cell>
          <cell r="AC86">
            <v>20254.891500000002</v>
          </cell>
          <cell r="AD86">
            <v>23155.010300000002</v>
          </cell>
          <cell r="AE86">
            <v>63003.475899999998</v>
          </cell>
          <cell r="AF86">
            <v>28.939</v>
          </cell>
          <cell r="AH86">
            <v>2.5356240939494359E-2</v>
          </cell>
          <cell r="AJ86">
            <v>199.12270466838871</v>
          </cell>
        </row>
        <row r="87">
          <cell r="Z87">
            <v>43308</v>
          </cell>
          <cell r="AA87">
            <v>46783.287700000001</v>
          </cell>
          <cell r="AB87">
            <v>42830.003499999999</v>
          </cell>
          <cell r="AC87">
            <v>22633.8963</v>
          </cell>
          <cell r="AD87">
            <v>26142.753499999999</v>
          </cell>
          <cell r="AE87">
            <v>72140.171700000006</v>
          </cell>
          <cell r="AF87">
            <v>33.411999999999999</v>
          </cell>
          <cell r="AH87">
            <v>0.10125100927781809</v>
          </cell>
          <cell r="AJ87">
            <v>219.28407948619196</v>
          </cell>
        </row>
        <row r="88">
          <cell r="Z88">
            <v>43315</v>
          </cell>
          <cell r="AA88">
            <v>47313.195500000002</v>
          </cell>
          <cell r="AB88">
            <v>42422.098700000002</v>
          </cell>
          <cell r="AC88">
            <v>23634.412400000001</v>
          </cell>
          <cell r="AD88">
            <v>25988.972600000001</v>
          </cell>
          <cell r="AE88">
            <v>70630.630699999994</v>
          </cell>
          <cell r="AF88">
            <v>33.503</v>
          </cell>
          <cell r="AH88">
            <v>-2.5619367606649042E-3</v>
          </cell>
          <cell r="AJ88">
            <v>218.72228754192773</v>
          </cell>
        </row>
        <row r="89">
          <cell r="Z89">
            <v>43322</v>
          </cell>
          <cell r="AA89">
            <v>46101.977700000003</v>
          </cell>
          <cell r="AB89">
            <v>39340.151299999998</v>
          </cell>
          <cell r="AC89">
            <v>20721.798999999999</v>
          </cell>
          <cell r="AD89">
            <v>22693.667600000001</v>
          </cell>
          <cell r="AE89">
            <v>68962.190600000002</v>
          </cell>
          <cell r="AF89">
            <v>26.428000000000001</v>
          </cell>
          <cell r="AH89">
            <v>-5.798002886185074E-2</v>
          </cell>
          <cell r="AJ89">
            <v>206.04076299751674</v>
          </cell>
        </row>
        <row r="90">
          <cell r="Z90">
            <v>43329</v>
          </cell>
          <cell r="AA90">
            <v>44587.955399999999</v>
          </cell>
          <cell r="AB90">
            <v>38660.31</v>
          </cell>
          <cell r="AC90">
            <v>20410.527300000002</v>
          </cell>
          <cell r="AD90">
            <v>22056.5753</v>
          </cell>
          <cell r="AE90">
            <v>64830.8151</v>
          </cell>
          <cell r="AF90">
            <v>26.93</v>
          </cell>
          <cell r="AH90">
            <v>-3.0662666994055045E-2</v>
          </cell>
          <cell r="AJ90">
            <v>199.72300369452284</v>
          </cell>
        </row>
        <row r="91">
          <cell r="Z91">
            <v>43336</v>
          </cell>
          <cell r="AA91">
            <v>43301.036500000002</v>
          </cell>
          <cell r="AB91">
            <v>37255.304600000003</v>
          </cell>
          <cell r="AC91">
            <v>18698.533200000002</v>
          </cell>
          <cell r="AD91">
            <v>20628.609700000001</v>
          </cell>
          <cell r="AE91">
            <v>62844.5769</v>
          </cell>
          <cell r="AF91">
            <v>25.286999999999999</v>
          </cell>
          <cell r="AH91">
            <v>-4.1023536777199929E-2</v>
          </cell>
          <cell r="AJ91">
            <v>191.52965970720774</v>
          </cell>
        </row>
        <row r="92">
          <cell r="Z92">
            <v>43343</v>
          </cell>
          <cell r="AA92">
            <v>54353.398999999998</v>
          </cell>
          <cell r="AB92">
            <v>41153.061500000003</v>
          </cell>
          <cell r="AC92">
            <v>19654.581900000001</v>
          </cell>
          <cell r="AD92">
            <v>21551.295099999999</v>
          </cell>
          <cell r="AE92">
            <v>78178.335800000001</v>
          </cell>
          <cell r="AF92">
            <v>27.387</v>
          </cell>
          <cell r="AH92">
            <v>0.17600051780000742</v>
          </cell>
          <cell r="AJ92">
            <v>225.23897898973553</v>
          </cell>
        </row>
        <row r="93">
          <cell r="Z93">
            <v>43350</v>
          </cell>
          <cell r="AA93">
            <v>55943.1224</v>
          </cell>
          <cell r="AB93">
            <v>39884.024400000002</v>
          </cell>
          <cell r="AC93">
            <v>21322.1086</v>
          </cell>
          <cell r="AD93">
            <v>23286.822499999998</v>
          </cell>
          <cell r="AE93">
            <v>89817.691699999996</v>
          </cell>
          <cell r="AF93">
            <v>29.76</v>
          </cell>
          <cell r="AH93">
            <v>7.1491770645625188E-2</v>
          </cell>
          <cell r="AJ93">
            <v>241.34171241612452</v>
          </cell>
        </row>
        <row r="94">
          <cell r="Z94">
            <v>43357</v>
          </cell>
          <cell r="AA94">
            <v>59349.672400000003</v>
          </cell>
          <cell r="AB94">
            <v>38161.759700000002</v>
          </cell>
          <cell r="AC94">
            <v>21077.538</v>
          </cell>
          <cell r="AD94">
            <v>23286.822499999998</v>
          </cell>
          <cell r="AE94">
            <v>93075.122399999993</v>
          </cell>
          <cell r="AF94">
            <v>28.3</v>
          </cell>
          <cell r="AH94">
            <v>2.0390664188097023E-2</v>
          </cell>
          <cell r="AJ94">
            <v>246.26283022858203</v>
          </cell>
        </row>
        <row r="95">
          <cell r="Z95">
            <v>43364</v>
          </cell>
          <cell r="AA95">
            <v>68509.507100000003</v>
          </cell>
          <cell r="AB95">
            <v>47724.860999999997</v>
          </cell>
          <cell r="AC95">
            <v>24256.955699999999</v>
          </cell>
          <cell r="AD95">
            <v>29152.465499999998</v>
          </cell>
          <cell r="AE95">
            <v>100702.27710000001</v>
          </cell>
          <cell r="AF95">
            <v>36.195999999999998</v>
          </cell>
          <cell r="AH95">
            <v>0.1575402503751987</v>
          </cell>
          <cell r="AJ95">
            <v>285.05913816089793</v>
          </cell>
        </row>
        <row r="96">
          <cell r="Z96">
            <v>43371</v>
          </cell>
          <cell r="AA96">
            <v>62302.015800000001</v>
          </cell>
          <cell r="AB96">
            <v>46501.1466</v>
          </cell>
          <cell r="AC96">
            <v>21522.211800000001</v>
          </cell>
          <cell r="AD96">
            <v>28647.185399999998</v>
          </cell>
          <cell r="AE96">
            <v>95379.1587</v>
          </cell>
          <cell r="AF96">
            <v>34.369999999999997</v>
          </cell>
          <cell r="AH96">
            <v>-5.91585385761269E-2</v>
          </cell>
          <cell r="AJ96">
            <v>268.19545613952897</v>
          </cell>
        </row>
        <row r="97">
          <cell r="Z97">
            <v>43378</v>
          </cell>
          <cell r="AA97">
            <v>52460.871200000001</v>
          </cell>
          <cell r="AB97">
            <v>38433.696199999998</v>
          </cell>
          <cell r="AC97">
            <v>19543.413400000001</v>
          </cell>
          <cell r="AD97">
            <v>25483.692500000001</v>
          </cell>
          <cell r="AE97">
            <v>83858.977100000004</v>
          </cell>
          <cell r="AF97">
            <v>30.81</v>
          </cell>
          <cell r="AH97">
            <v>-0.1359150709424698</v>
          </cell>
          <cell r="AJ97">
            <v>231.74365169187683</v>
          </cell>
        </row>
        <row r="98">
          <cell r="Z98">
            <v>43385</v>
          </cell>
          <cell r="AA98">
            <v>51628.158900000002</v>
          </cell>
          <cell r="AB98">
            <v>37889.823199999999</v>
          </cell>
          <cell r="AC98">
            <v>19521.179700000001</v>
          </cell>
          <cell r="AD98">
            <v>23638.3217</v>
          </cell>
          <cell r="AE98">
            <v>79965.950200000007</v>
          </cell>
          <cell r="AF98">
            <v>28.437000000000001</v>
          </cell>
          <cell r="AH98">
            <v>-3.2476136366160618E-2</v>
          </cell>
          <cell r="AJ98">
            <v>224.21751325753939</v>
          </cell>
        </row>
        <row r="99">
          <cell r="Z99">
            <v>43392</v>
          </cell>
          <cell r="AA99">
            <v>50114.136700000003</v>
          </cell>
          <cell r="AB99">
            <v>37617.886700000003</v>
          </cell>
          <cell r="AC99">
            <v>18298.326799999999</v>
          </cell>
          <cell r="AD99">
            <v>23638.3217</v>
          </cell>
          <cell r="AE99">
            <v>81435.766499999998</v>
          </cell>
          <cell r="AF99">
            <v>27.888999999999999</v>
          </cell>
          <cell r="AH99">
            <v>-7.2359540119261902E-3</v>
          </cell>
          <cell r="AJ99">
            <v>222.59508564293938</v>
          </cell>
        </row>
        <row r="100">
          <cell r="Z100">
            <v>43399</v>
          </cell>
          <cell r="AA100">
            <v>50038.435599999997</v>
          </cell>
          <cell r="AB100">
            <v>35804.9764</v>
          </cell>
          <cell r="AC100">
            <v>17964.821400000001</v>
          </cell>
          <cell r="AD100">
            <v>21749.0134</v>
          </cell>
          <cell r="AE100">
            <v>80124.849300000002</v>
          </cell>
          <cell r="AF100">
            <v>26.792999999999999</v>
          </cell>
          <cell r="AH100">
            <v>-2.5693357515264942E-2</v>
          </cell>
          <cell r="AJ100">
            <v>216.87587052637431</v>
          </cell>
        </row>
        <row r="101">
          <cell r="Z101">
            <v>43406</v>
          </cell>
          <cell r="AA101">
            <v>55791.720099999999</v>
          </cell>
          <cell r="AB101">
            <v>39566.765099999997</v>
          </cell>
          <cell r="AC101">
            <v>19454.4787</v>
          </cell>
          <cell r="AD101">
            <v>22935.3233</v>
          </cell>
          <cell r="AE101">
            <v>87195.857300000003</v>
          </cell>
          <cell r="AF101">
            <v>29.120999999999999</v>
          </cell>
          <cell r="AH101">
            <v>9.3652293759725003E-2</v>
          </cell>
          <cell r="AJ101">
            <v>237.18679326230642</v>
          </cell>
        </row>
        <row r="102">
          <cell r="Z102">
            <v>43413</v>
          </cell>
          <cell r="AA102">
            <v>55867.421199999997</v>
          </cell>
          <cell r="AB102">
            <v>37028.690799999997</v>
          </cell>
          <cell r="AC102">
            <v>18965.337500000001</v>
          </cell>
          <cell r="AD102">
            <v>21507.3577</v>
          </cell>
          <cell r="AE102">
            <v>85805.490600000005</v>
          </cell>
          <cell r="AF102">
            <v>27.387</v>
          </cell>
          <cell r="AH102">
            <v>-2.5653957394506609E-2</v>
          </cell>
          <cell r="AJ102">
            <v>231.10201337341556</v>
          </cell>
        </row>
        <row r="103">
          <cell r="Z103">
            <v>43420</v>
          </cell>
          <cell r="AA103">
            <v>55716.019</v>
          </cell>
          <cell r="AB103">
            <v>41198.384299999998</v>
          </cell>
          <cell r="AC103">
            <v>19543.413400000001</v>
          </cell>
          <cell r="AD103">
            <v>22408.074499999999</v>
          </cell>
          <cell r="AE103">
            <v>90969.709900000002</v>
          </cell>
          <cell r="AF103">
            <v>26.291</v>
          </cell>
          <cell r="AH103">
            <v>4.8631033683727246E-2</v>
          </cell>
          <cell r="AJ103">
            <v>242.34074317015532</v>
          </cell>
        </row>
        <row r="104">
          <cell r="Z104">
            <v>43427</v>
          </cell>
          <cell r="AA104">
            <v>52385.170100000003</v>
          </cell>
          <cell r="AB104">
            <v>41787.580099999999</v>
          </cell>
          <cell r="AC104">
            <v>18631.8321</v>
          </cell>
          <cell r="AD104">
            <v>21792.950799999999</v>
          </cell>
          <cell r="AE104">
            <v>88149.251600000003</v>
          </cell>
          <cell r="AF104">
            <v>25.835000000000001</v>
          </cell>
          <cell r="AH104">
            <v>-3.0846034684591333E-2</v>
          </cell>
          <cell r="AJ104">
            <v>234.86549220083907</v>
          </cell>
        </row>
        <row r="105">
          <cell r="Z105">
            <v>43434</v>
          </cell>
          <cell r="AA105">
            <v>53444.9856</v>
          </cell>
          <cell r="AB105">
            <v>43645.813099999999</v>
          </cell>
          <cell r="AC105">
            <v>19587.880799999999</v>
          </cell>
          <cell r="AD105">
            <v>22583.824100000002</v>
          </cell>
          <cell r="AE105">
            <v>91724.4804</v>
          </cell>
          <cell r="AF105">
            <v>25.606999999999999</v>
          </cell>
          <cell r="AH105">
            <v>3.6988891768881461E-2</v>
          </cell>
          <cell r="AJ105">
            <v>243.55290647210097</v>
          </cell>
        </row>
        <row r="106">
          <cell r="Z106">
            <v>43441</v>
          </cell>
          <cell r="AA106">
            <v>54580.5023</v>
          </cell>
          <cell r="AB106">
            <v>44869.527399999999</v>
          </cell>
          <cell r="AC106">
            <v>20543.929499999998</v>
          </cell>
          <cell r="AD106">
            <v>24473.132300000001</v>
          </cell>
          <cell r="AE106">
            <v>96729.800700000007</v>
          </cell>
          <cell r="AF106">
            <v>26.337</v>
          </cell>
          <cell r="AH106">
            <v>4.4202921474213036E-2</v>
          </cell>
          <cell r="AJ106">
            <v>254.3186564717036</v>
          </cell>
        </row>
        <row r="107">
          <cell r="Z107">
            <v>43448</v>
          </cell>
          <cell r="AA107">
            <v>52158.066700000003</v>
          </cell>
          <cell r="AB107">
            <v>45957.2736</v>
          </cell>
          <cell r="AC107">
            <v>20966.369600000002</v>
          </cell>
          <cell r="AD107">
            <v>25483.692500000001</v>
          </cell>
          <cell r="AE107">
            <v>93790.1682</v>
          </cell>
          <cell r="AF107">
            <v>26.245999999999999</v>
          </cell>
          <cell r="AH107">
            <v>-1.1785664428429215E-2</v>
          </cell>
          <cell r="AJ107">
            <v>251.32134212863915</v>
          </cell>
        </row>
        <row r="108">
          <cell r="Z108">
            <v>43455</v>
          </cell>
          <cell r="AA108">
            <v>49508.527800000003</v>
          </cell>
          <cell r="AB108">
            <v>42875.326200000003</v>
          </cell>
          <cell r="AC108">
            <v>19120.973300000001</v>
          </cell>
          <cell r="AD108">
            <v>24407.226200000001</v>
          </cell>
          <cell r="AE108">
            <v>83938.426600000006</v>
          </cell>
          <cell r="AF108">
            <v>22.457000000000001</v>
          </cell>
          <cell r="AH108">
            <v>-7.1602260875103158E-2</v>
          </cell>
          <cell r="AJ108">
            <v>233.32616582606329</v>
          </cell>
        </row>
        <row r="109">
          <cell r="Z109">
            <v>43462</v>
          </cell>
          <cell r="AA109">
            <v>50416.941099999996</v>
          </cell>
          <cell r="AB109">
            <v>46183.887300000002</v>
          </cell>
          <cell r="AC109">
            <v>20032.554599999999</v>
          </cell>
          <cell r="AD109">
            <v>24846.600200000001</v>
          </cell>
          <cell r="AE109">
            <v>87116.407800000001</v>
          </cell>
          <cell r="AF109">
            <v>24.192</v>
          </cell>
          <cell r="AH109">
            <v>3.9786696437805802E-2</v>
          </cell>
          <cell r="AJ109">
            <v>242.60944315678199</v>
          </cell>
        </row>
        <row r="110">
          <cell r="Z110">
            <v>43469</v>
          </cell>
          <cell r="AA110">
            <v>52687.974499999997</v>
          </cell>
          <cell r="AB110">
            <v>45821.3053</v>
          </cell>
          <cell r="AC110">
            <v>21611.1466</v>
          </cell>
          <cell r="AD110">
            <v>25549.598600000001</v>
          </cell>
          <cell r="AE110">
            <v>92558.700500000006</v>
          </cell>
          <cell r="AF110">
            <v>24.831</v>
          </cell>
          <cell r="AH110">
            <v>4.2134577121361927E-2</v>
          </cell>
          <cell r="AJ110">
            <v>252.83168944984209</v>
          </cell>
        </row>
        <row r="111">
          <cell r="Z111">
            <v>43476</v>
          </cell>
          <cell r="AA111">
            <v>56245.926800000001</v>
          </cell>
          <cell r="AB111">
            <v>46591.792099999999</v>
          </cell>
          <cell r="AC111">
            <v>23523.243900000001</v>
          </cell>
          <cell r="AD111">
            <v>27944.187000000002</v>
          </cell>
          <cell r="AE111">
            <v>94028.516699999993</v>
          </cell>
          <cell r="AF111">
            <v>24.055</v>
          </cell>
          <cell r="AH111">
            <v>4.2405586281486739E-2</v>
          </cell>
          <cell r="AJ111">
            <v>263.55316547150142</v>
          </cell>
        </row>
        <row r="112">
          <cell r="Z112">
            <v>43483</v>
          </cell>
          <cell r="AA112">
            <v>58214.155700000003</v>
          </cell>
          <cell r="AB112">
            <v>46863.7287</v>
          </cell>
          <cell r="AC112">
            <v>24946.200099999998</v>
          </cell>
          <cell r="AD112">
            <v>28647.185399999998</v>
          </cell>
          <cell r="AE112">
            <v>99153.011299999998</v>
          </cell>
          <cell r="AF112">
            <v>28.026</v>
          </cell>
          <cell r="AH112">
            <v>3.8230636553726882E-2</v>
          </cell>
          <cell r="AJ112">
            <v>273.62897075322661</v>
          </cell>
        </row>
        <row r="113">
          <cell r="Z113">
            <v>43490</v>
          </cell>
          <cell r="AA113">
            <v>56775.834600000002</v>
          </cell>
          <cell r="AB113">
            <v>46047.919099999999</v>
          </cell>
          <cell r="AC113">
            <v>25213.004300000001</v>
          </cell>
          <cell r="AD113">
            <v>27988.124400000001</v>
          </cell>
          <cell r="AE113">
            <v>96253.103499999997</v>
          </cell>
          <cell r="AF113">
            <v>26.93</v>
          </cell>
          <cell r="AH113">
            <v>-2.1510868585476864E-2</v>
          </cell>
          <cell r="AJ113">
            <v>267.74297392217466</v>
          </cell>
        </row>
        <row r="114">
          <cell r="Z114">
            <v>43497</v>
          </cell>
          <cell r="AA114">
            <v>60258.085800000001</v>
          </cell>
          <cell r="AB114">
            <v>49764.385000000002</v>
          </cell>
          <cell r="AC114">
            <v>26191.286700000001</v>
          </cell>
          <cell r="AD114">
            <v>30536.493600000002</v>
          </cell>
          <cell r="AE114">
            <v>98874.937999999995</v>
          </cell>
          <cell r="AF114">
            <v>27.387</v>
          </cell>
          <cell r="AH114">
            <v>5.2902685818761598E-2</v>
          </cell>
          <cell r="AJ114">
            <v>281.90729635176035</v>
          </cell>
        </row>
        <row r="115">
          <cell r="Z115">
            <v>43504</v>
          </cell>
          <cell r="AA115">
            <v>61242.200299999997</v>
          </cell>
          <cell r="AB115">
            <v>50716.162799999998</v>
          </cell>
          <cell r="AC115">
            <v>26458.091</v>
          </cell>
          <cell r="AD115">
            <v>29965.307400000002</v>
          </cell>
          <cell r="AE115">
            <v>94743.5625</v>
          </cell>
          <cell r="AF115">
            <v>26.565000000000001</v>
          </cell>
          <cell r="AH115">
            <v>-9.4132986474201718E-3</v>
          </cell>
          <cell r="AJ115">
            <v>279.25361878031447</v>
          </cell>
        </row>
        <row r="116">
          <cell r="Z116">
            <v>43511</v>
          </cell>
          <cell r="AA116">
            <v>63059.027000000002</v>
          </cell>
          <cell r="AB116">
            <v>49855.030500000001</v>
          </cell>
          <cell r="AC116">
            <v>26013.4172</v>
          </cell>
          <cell r="AD116">
            <v>30492.556199999999</v>
          </cell>
          <cell r="AE116">
            <v>97166.773100000006</v>
          </cell>
          <cell r="AF116">
            <v>26.885000000000002</v>
          </cell>
          <cell r="AH116">
            <v>1.3153637906785979E-2</v>
          </cell>
          <cell r="AJ116">
            <v>282.92681976591041</v>
          </cell>
        </row>
        <row r="117">
          <cell r="Z117">
            <v>43518</v>
          </cell>
          <cell r="AA117">
            <v>62831.923600000002</v>
          </cell>
          <cell r="AB117">
            <v>47951.474800000004</v>
          </cell>
          <cell r="AC117">
            <v>24768.3305</v>
          </cell>
          <cell r="AD117">
            <v>31415.241600000001</v>
          </cell>
          <cell r="AE117">
            <v>94862.736799999999</v>
          </cell>
          <cell r="AF117">
            <v>25.925999999999998</v>
          </cell>
          <cell r="AH117">
            <v>-1.7850508343713579E-2</v>
          </cell>
          <cell r="AJ117">
            <v>277.87643220901867</v>
          </cell>
        </row>
        <row r="118">
          <cell r="Z118">
            <v>43525</v>
          </cell>
          <cell r="AA118">
            <v>59349.672400000003</v>
          </cell>
          <cell r="AB118">
            <v>45685.337</v>
          </cell>
          <cell r="AC118">
            <v>24012.3851</v>
          </cell>
          <cell r="AD118">
            <v>30316.8066</v>
          </cell>
          <cell r="AE118">
            <v>88586.224100000007</v>
          </cell>
          <cell r="AF118">
            <v>24.466000000000001</v>
          </cell>
          <cell r="AH118">
            <v>-5.3000879066029301E-2</v>
          </cell>
          <cell r="AJ118">
            <v>263.14873703020879</v>
          </cell>
        </row>
        <row r="119">
          <cell r="Z119">
            <v>43532</v>
          </cell>
          <cell r="AA119">
            <v>60485.189100000003</v>
          </cell>
          <cell r="AB119">
            <v>46501.1466</v>
          </cell>
          <cell r="AC119">
            <v>22678.363700000002</v>
          </cell>
          <cell r="AD119">
            <v>30184.9944</v>
          </cell>
          <cell r="AE119">
            <v>92479.250899999999</v>
          </cell>
          <cell r="AF119">
            <v>22.731000000000002</v>
          </cell>
          <cell r="AH119">
            <v>1.7647584778700837E-2</v>
          </cell>
          <cell r="AJ119">
            <v>267.79267667635742</v>
          </cell>
        </row>
        <row r="120">
          <cell r="Z120">
            <v>43539</v>
          </cell>
          <cell r="AA120">
            <v>61166.499100000001</v>
          </cell>
          <cell r="AB120">
            <v>45821.3053</v>
          </cell>
          <cell r="AC120">
            <v>23345.374400000001</v>
          </cell>
          <cell r="AD120">
            <v>30712.243200000001</v>
          </cell>
          <cell r="AE120">
            <v>92677.874800000005</v>
          </cell>
          <cell r="AF120">
            <v>22.547999999999998</v>
          </cell>
          <cell r="AH120">
            <v>5.5230412051531178E-3</v>
          </cell>
          <cell r="AJ120">
            <v>269.27170666407915</v>
          </cell>
        </row>
        <row r="121">
          <cell r="Z121">
            <v>43546</v>
          </cell>
          <cell r="AA121">
            <v>58592.6613</v>
          </cell>
          <cell r="AB121">
            <v>42150.162199999999</v>
          </cell>
          <cell r="AC121">
            <v>21299.874899999999</v>
          </cell>
          <cell r="AD121">
            <v>30009.2448</v>
          </cell>
          <cell r="AE121">
            <v>90056.040299999993</v>
          </cell>
          <cell r="AF121">
            <v>20.997</v>
          </cell>
          <cell r="AH121">
            <v>-4.5779088880844171E-2</v>
          </cell>
          <cell r="AJ121">
            <v>256.94469327160766</v>
          </cell>
        </row>
        <row r="122">
          <cell r="Z122">
            <v>43553</v>
          </cell>
          <cell r="AA122">
            <v>60333.786899999999</v>
          </cell>
          <cell r="AB122">
            <v>39068.214800000002</v>
          </cell>
          <cell r="AC122">
            <v>20521.695800000001</v>
          </cell>
          <cell r="AD122">
            <v>28471.435799999999</v>
          </cell>
          <cell r="AE122">
            <v>90651.911800000002</v>
          </cell>
          <cell r="AF122">
            <v>20.814</v>
          </cell>
          <cell r="AH122">
            <v>-1.2641528836206039E-2</v>
          </cell>
          <cell r="AJ122">
            <v>253.6965195223045</v>
          </cell>
        </row>
        <row r="123">
          <cell r="Z123">
            <v>43560</v>
          </cell>
          <cell r="AA123">
            <v>58214.155700000003</v>
          </cell>
          <cell r="AB123">
            <v>36938.045299999998</v>
          </cell>
          <cell r="AC123">
            <v>18587.364799999999</v>
          </cell>
          <cell r="AD123">
            <v>25791.254300000001</v>
          </cell>
          <cell r="AE123">
            <v>84732.921499999997</v>
          </cell>
          <cell r="AF123">
            <v>18.486000000000001</v>
          </cell>
          <cell r="AH123">
            <v>-6.1851890761117433E-2</v>
          </cell>
          <cell r="AJ123">
            <v>238.00491011033523</v>
          </cell>
        </row>
        <row r="124">
          <cell r="Z124">
            <v>43567</v>
          </cell>
          <cell r="AA124">
            <v>52536.5723</v>
          </cell>
          <cell r="AB124">
            <v>33357.547700000003</v>
          </cell>
          <cell r="AC124">
            <v>17297.810700000002</v>
          </cell>
          <cell r="AD124">
            <v>24780.694100000001</v>
          </cell>
          <cell r="AE124">
            <v>81038.518500000006</v>
          </cell>
          <cell r="AF124">
            <v>16.888999999999999</v>
          </cell>
          <cell r="AH124">
            <v>-6.8010937233290575E-2</v>
          </cell>
          <cell r="AJ124">
            <v>221.81797310760626</v>
          </cell>
        </row>
        <row r="125">
          <cell r="Z125">
            <v>43574</v>
          </cell>
          <cell r="AA125">
            <v>56775.834600000002</v>
          </cell>
          <cell r="AB125">
            <v>34037.389000000003</v>
          </cell>
          <cell r="AC125">
            <v>17786.9519</v>
          </cell>
          <cell r="AD125">
            <v>22364.1371</v>
          </cell>
          <cell r="AE125">
            <v>73609.987599999993</v>
          </cell>
          <cell r="AF125">
            <v>16.614999999999998</v>
          </cell>
          <cell r="AH125">
            <v>2.2803030774806061E-2</v>
          </cell>
          <cell r="AJ125">
            <v>226.87609517478413</v>
          </cell>
        </row>
        <row r="126">
          <cell r="Z126">
            <v>43581</v>
          </cell>
          <cell r="AA126">
            <v>53066.480100000001</v>
          </cell>
          <cell r="AB126">
            <v>34626.584799999997</v>
          </cell>
          <cell r="AC126">
            <v>17386.745500000001</v>
          </cell>
          <cell r="AD126">
            <v>22759.573700000001</v>
          </cell>
          <cell r="AE126">
            <v>73888.060899999997</v>
          </cell>
          <cell r="AF126">
            <v>15.291</v>
          </cell>
          <cell r="AH126">
            <v>-1.3922240205760397E-2</v>
          </cell>
          <cell r="AJ126">
            <v>223.71747168081583</v>
          </cell>
        </row>
        <row r="127">
          <cell r="Z127">
            <v>43588</v>
          </cell>
          <cell r="AA127">
            <v>59501.074699999997</v>
          </cell>
          <cell r="AB127">
            <v>36394.172299999998</v>
          </cell>
          <cell r="AC127">
            <v>19187.6744</v>
          </cell>
          <cell r="AD127">
            <v>25307.942899999998</v>
          </cell>
          <cell r="AE127">
            <v>77860.537299999996</v>
          </cell>
          <cell r="AF127">
            <v>16.204000000000001</v>
          </cell>
          <cell r="AH127">
            <v>8.1910996525977386E-2</v>
          </cell>
          <cell r="AJ127">
            <v>242.04239272646359</v>
          </cell>
        </row>
        <row r="128">
          <cell r="Z128">
            <v>43595</v>
          </cell>
          <cell r="AA128">
            <v>60030.982499999998</v>
          </cell>
          <cell r="AB128">
            <v>38977.569300000003</v>
          </cell>
          <cell r="AC128">
            <v>20677.331600000001</v>
          </cell>
          <cell r="AD128">
            <v>28998.684600000001</v>
          </cell>
          <cell r="AE128">
            <v>81833.013699999996</v>
          </cell>
          <cell r="AF128">
            <v>15.976000000000001</v>
          </cell>
          <cell r="AH128">
            <v>5.6189419825569846E-2</v>
          </cell>
          <cell r="AJ128">
            <v>255.64261434695632</v>
          </cell>
        </row>
        <row r="129">
          <cell r="Z129">
            <v>43602</v>
          </cell>
          <cell r="AA129">
            <v>51628.158900000002</v>
          </cell>
          <cell r="AB129">
            <v>38343.0507</v>
          </cell>
          <cell r="AC129">
            <v>16986.539100000002</v>
          </cell>
          <cell r="AD129">
            <v>29789.557799999999</v>
          </cell>
          <cell r="AE129">
            <v>83580.903399999996</v>
          </cell>
          <cell r="AF129">
            <v>15.519</v>
          </cell>
          <cell r="AH129">
            <v>-3.022263628330718E-2</v>
          </cell>
          <cell r="AJ129">
            <v>247.91642059503451</v>
          </cell>
        </row>
        <row r="130">
          <cell r="Z130">
            <v>43609</v>
          </cell>
          <cell r="AA130">
            <v>53520.686699999998</v>
          </cell>
          <cell r="AB130">
            <v>38116.436999999998</v>
          </cell>
          <cell r="AC130">
            <v>17564.615000000002</v>
          </cell>
          <cell r="AD130">
            <v>30316.8066</v>
          </cell>
          <cell r="AE130">
            <v>91764.204700000002</v>
          </cell>
          <cell r="AF130">
            <v>16.431999999999999</v>
          </cell>
          <cell r="AH130">
            <v>4.971931288671045E-2</v>
          </cell>
          <cell r="AJ130">
            <v>260.2426546803523</v>
          </cell>
        </row>
        <row r="131">
          <cell r="Z131">
            <v>43616</v>
          </cell>
          <cell r="AA131">
            <v>54353.398999999998</v>
          </cell>
          <cell r="AB131">
            <v>35215.780599999998</v>
          </cell>
          <cell r="AC131">
            <v>17186.6423</v>
          </cell>
          <cell r="AD131">
            <v>30316.8066</v>
          </cell>
          <cell r="AE131">
            <v>92439.525699999998</v>
          </cell>
          <cell r="AF131">
            <v>16.204000000000001</v>
          </cell>
          <cell r="AH131">
            <v>-7.6564866361371981E-3</v>
          </cell>
          <cell r="AJ131">
            <v>258.25011027263935</v>
          </cell>
        </row>
        <row r="132">
          <cell r="Z132">
            <v>43623</v>
          </cell>
          <cell r="AA132">
            <v>54504.801200000002</v>
          </cell>
          <cell r="AB132">
            <v>34354.648300000001</v>
          </cell>
          <cell r="AC132">
            <v>16608.5664</v>
          </cell>
          <cell r="AD132">
            <v>29789.557799999999</v>
          </cell>
          <cell r="AE132">
            <v>93750.442899999995</v>
          </cell>
          <cell r="AF132">
            <v>15.792999999999999</v>
          </cell>
          <cell r="AH132">
            <v>-2.1957729659461962E-3</v>
          </cell>
          <cell r="AJ132">
            <v>257.68305166205005</v>
          </cell>
        </row>
        <row r="133">
          <cell r="Z133">
            <v>43630</v>
          </cell>
          <cell r="AA133">
            <v>59046.868000000002</v>
          </cell>
          <cell r="AB133">
            <v>38569.664499999999</v>
          </cell>
          <cell r="AC133">
            <v>19654.581900000001</v>
          </cell>
          <cell r="AD133">
            <v>31195.554599999999</v>
          </cell>
          <cell r="AE133">
            <v>103999.432</v>
          </cell>
          <cell r="AF133">
            <v>19.536000000000001</v>
          </cell>
          <cell r="AH133">
            <v>0.10243522287566045</v>
          </cell>
          <cell r="AJ133">
            <v>284.07887249033246</v>
          </cell>
        </row>
        <row r="134">
          <cell r="Z134">
            <v>43637</v>
          </cell>
          <cell r="AA134">
            <v>55716.019</v>
          </cell>
          <cell r="AB134">
            <v>36892.722600000001</v>
          </cell>
          <cell r="AC134">
            <v>18520.663700000001</v>
          </cell>
          <cell r="AD134">
            <v>31195.554599999999</v>
          </cell>
          <cell r="AE134">
            <v>99947.506099999999</v>
          </cell>
          <cell r="AF134">
            <v>18.943000000000001</v>
          </cell>
          <cell r="AH134">
            <v>-4.0368230580249416E-2</v>
          </cell>
          <cell r="AJ134">
            <v>272.61111106266543</v>
          </cell>
        </row>
        <row r="135">
          <cell r="Z135">
            <v>43644</v>
          </cell>
          <cell r="AA135">
            <v>59652.476900000001</v>
          </cell>
          <cell r="AB135">
            <v>35578.362699999998</v>
          </cell>
          <cell r="AC135">
            <v>19209.908100000001</v>
          </cell>
          <cell r="AD135">
            <v>30184.9944</v>
          </cell>
          <cell r="AE135">
            <v>98914.662200000006</v>
          </cell>
          <cell r="AF135">
            <v>18.896999999999998</v>
          </cell>
          <cell r="AH135">
            <v>5.2308134287525976E-3</v>
          </cell>
          <cell r="AJ135">
            <v>274.0370889232392</v>
          </cell>
        </row>
        <row r="136">
          <cell r="Z136">
            <v>43651</v>
          </cell>
          <cell r="AA136">
            <v>59349.672400000003</v>
          </cell>
          <cell r="AB136">
            <v>38433.696199999998</v>
          </cell>
          <cell r="AC136">
            <v>19498.946</v>
          </cell>
          <cell r="AD136">
            <v>30931.930199999999</v>
          </cell>
          <cell r="AE136">
            <v>98795.487899999993</v>
          </cell>
          <cell r="AF136">
            <v>18.713999999999999</v>
          </cell>
          <cell r="AH136">
            <v>1.4243932318977364E-2</v>
          </cell>
          <cell r="AJ136">
            <v>277.94045467075142</v>
          </cell>
        </row>
        <row r="137">
          <cell r="Z137">
            <v>43658</v>
          </cell>
          <cell r="AA137">
            <v>61772.108</v>
          </cell>
          <cell r="AB137">
            <v>40155.960899999998</v>
          </cell>
          <cell r="AC137">
            <v>20566.163199999999</v>
          </cell>
          <cell r="AD137">
            <v>31239.491999999998</v>
          </cell>
          <cell r="AE137">
            <v>107892.4589</v>
          </cell>
          <cell r="AF137">
            <v>21.315999999999999</v>
          </cell>
          <cell r="AH137">
            <v>5.9176962281201999E-2</v>
          </cell>
          <cell r="AJ137">
            <v>294.3881264732226</v>
          </cell>
        </row>
        <row r="138">
          <cell r="Z138">
            <v>43665</v>
          </cell>
          <cell r="AA138">
            <v>58744.063499999997</v>
          </cell>
          <cell r="AB138">
            <v>37119.336300000003</v>
          </cell>
          <cell r="AC138">
            <v>19454.4787</v>
          </cell>
          <cell r="AD138">
            <v>30536.493600000002</v>
          </cell>
          <cell r="AE138">
            <v>102847.4139</v>
          </cell>
          <cell r="AF138">
            <v>18.257999999999999</v>
          </cell>
          <cell r="AH138">
            <v>-4.9403727726862849E-2</v>
          </cell>
          <cell r="AJ138">
            <v>279.84425562691825</v>
          </cell>
        </row>
        <row r="139">
          <cell r="Z139">
            <v>43672</v>
          </cell>
          <cell r="AA139">
            <v>59803.879099999998</v>
          </cell>
          <cell r="AB139">
            <v>38116.436999999998</v>
          </cell>
          <cell r="AC139">
            <v>20388.293600000001</v>
          </cell>
          <cell r="AD139">
            <v>32337.927100000001</v>
          </cell>
          <cell r="AE139">
            <v>105945.9455</v>
          </cell>
          <cell r="AF139">
            <v>18.532</v>
          </cell>
          <cell r="AH139">
            <v>3.1724517895681238E-2</v>
          </cell>
          <cell r="AJ139">
            <v>288.72217972255805</v>
          </cell>
        </row>
        <row r="140">
          <cell r="Z140">
            <v>43679</v>
          </cell>
          <cell r="AA140">
            <v>60106.683599999997</v>
          </cell>
          <cell r="AB140">
            <v>37164.659099999997</v>
          </cell>
          <cell r="AC140">
            <v>20744.0327</v>
          </cell>
          <cell r="AD140">
            <v>33699.986499999999</v>
          </cell>
          <cell r="AE140">
            <v>105787.04640000001</v>
          </cell>
          <cell r="AF140">
            <v>19.033999999999999</v>
          </cell>
          <cell r="AH140">
            <v>3.5452670432970642E-3</v>
          </cell>
          <cell r="AJ140">
            <v>289.74577695099737</v>
          </cell>
        </row>
        <row r="141">
          <cell r="Z141">
            <v>43686</v>
          </cell>
          <cell r="AA141">
            <v>61242.200299999997</v>
          </cell>
          <cell r="AB141">
            <v>38343.0507</v>
          </cell>
          <cell r="AC141">
            <v>21166.4728</v>
          </cell>
          <cell r="AD141">
            <v>33919.673499999997</v>
          </cell>
          <cell r="AE141">
            <v>113731.99920000001</v>
          </cell>
          <cell r="AF141">
            <v>18.120999999999999</v>
          </cell>
          <cell r="AH141">
            <v>4.2328793559301969E-2</v>
          </cell>
          <cell r="AJ141">
            <v>302.01036612823572</v>
          </cell>
        </row>
        <row r="142">
          <cell r="Z142">
            <v>43693</v>
          </cell>
          <cell r="AA142">
            <v>33762.696300000003</v>
          </cell>
          <cell r="AB142">
            <v>19443.461899999998</v>
          </cell>
          <cell r="AC142">
            <v>10405.366900000001</v>
          </cell>
          <cell r="AD142">
            <v>20562.703600000001</v>
          </cell>
          <cell r="AE142">
            <v>86599.985400000005</v>
          </cell>
          <cell r="AF142">
            <v>12.689</v>
          </cell>
          <cell r="AH142">
            <v>-0.36373470626652837</v>
          </cell>
          <cell r="AJ142">
            <v>192.1587143151352</v>
          </cell>
        </row>
        <row r="143">
          <cell r="Z143">
            <v>43700</v>
          </cell>
          <cell r="AA143">
            <v>30810.352900000002</v>
          </cell>
          <cell r="AB143">
            <v>16134.900799999999</v>
          </cell>
          <cell r="AC143">
            <v>9160.2801999999992</v>
          </cell>
          <cell r="AD143">
            <v>17179.523799999999</v>
          </cell>
          <cell r="AE143">
            <v>77900.262100000007</v>
          </cell>
          <cell r="AF143">
            <v>11.913</v>
          </cell>
          <cell r="AH143">
            <v>-0.11469993424733044</v>
          </cell>
          <cell r="AJ143">
            <v>170.11812241813763</v>
          </cell>
        </row>
        <row r="144">
          <cell r="Z144">
            <v>43707</v>
          </cell>
          <cell r="AA144">
            <v>25738.378400000001</v>
          </cell>
          <cell r="AB144">
            <v>15409.736699999999</v>
          </cell>
          <cell r="AC144">
            <v>7626.1556</v>
          </cell>
          <cell r="AD144">
            <v>10676.788399999999</v>
          </cell>
          <cell r="AE144">
            <v>75040.079100000003</v>
          </cell>
          <cell r="AF144">
            <v>10.407</v>
          </cell>
          <cell r="AH144">
            <v>-0.1104292562695858</v>
          </cell>
          <cell r="AJ144">
            <v>151.33210468152436</v>
          </cell>
        </row>
        <row r="145">
          <cell r="Z145">
            <v>43714</v>
          </cell>
          <cell r="AA145">
            <v>29144.928400000001</v>
          </cell>
          <cell r="AB145">
            <v>18129.101999999999</v>
          </cell>
          <cell r="AC145">
            <v>8115.2968000000001</v>
          </cell>
          <cell r="AD145">
            <v>13730.4378</v>
          </cell>
          <cell r="AE145">
            <v>82269.986099999995</v>
          </cell>
          <cell r="AF145">
            <v>14.195</v>
          </cell>
          <cell r="AH145">
            <v>0.1256793159192692</v>
          </cell>
          <cell r="AJ145">
            <v>170.3514200745216</v>
          </cell>
        </row>
        <row r="146">
          <cell r="Z146">
            <v>43721</v>
          </cell>
          <cell r="AA146">
            <v>33157.087399999997</v>
          </cell>
          <cell r="AB146">
            <v>22117.504400000002</v>
          </cell>
          <cell r="AC146">
            <v>10605.4701</v>
          </cell>
          <cell r="AD146">
            <v>20255.141800000001</v>
          </cell>
          <cell r="AE146">
            <v>89102.645499999999</v>
          </cell>
          <cell r="AF146">
            <v>16.067</v>
          </cell>
          <cell r="AH146">
            <v>0.15750901142803309</v>
          </cell>
          <cell r="AJ146">
            <v>197.18330384582109</v>
          </cell>
        </row>
        <row r="147">
          <cell r="Z147">
            <v>43728</v>
          </cell>
          <cell r="AA147">
            <v>33384.190699999999</v>
          </cell>
          <cell r="AB147">
            <v>23749.123599999999</v>
          </cell>
          <cell r="AC147">
            <v>10561.002699999999</v>
          </cell>
          <cell r="AD147">
            <v>21155.858499999998</v>
          </cell>
          <cell r="AE147">
            <v>92955.9476</v>
          </cell>
          <cell r="AF147">
            <v>15.428000000000001</v>
          </cell>
          <cell r="AH147">
            <v>3.748036840666609E-2</v>
          </cell>
          <cell r="AJ147">
            <v>204.57380671760603</v>
          </cell>
        </row>
        <row r="148">
          <cell r="Z148">
            <v>43735</v>
          </cell>
          <cell r="AA148">
            <v>28085.112799999999</v>
          </cell>
          <cell r="AB148">
            <v>20395.239799999999</v>
          </cell>
          <cell r="AC148">
            <v>9604.9539999999997</v>
          </cell>
          <cell r="AD148">
            <v>18805.207600000002</v>
          </cell>
          <cell r="AE148">
            <v>86480.811100000006</v>
          </cell>
          <cell r="AF148">
            <v>13.009</v>
          </cell>
          <cell r="AH148">
            <v>-0.10140056350409121</v>
          </cell>
          <cell r="AJ148">
            <v>183.82990743826375</v>
          </cell>
        </row>
        <row r="149">
          <cell r="Z149">
            <v>43742</v>
          </cell>
          <cell r="AA149">
            <v>31794.467400000001</v>
          </cell>
          <cell r="AB149">
            <v>21754.922399999999</v>
          </cell>
          <cell r="AC149">
            <v>10183.030000000001</v>
          </cell>
          <cell r="AD149">
            <v>23901.946100000001</v>
          </cell>
          <cell r="AE149">
            <v>95458.607799999998</v>
          </cell>
          <cell r="AF149">
            <v>14.423999999999999</v>
          </cell>
          <cell r="AH149">
            <v>0.12071792932673191</v>
          </cell>
          <cell r="AJ149">
            <v>206.02147321253574</v>
          </cell>
        </row>
        <row r="150">
          <cell r="Z150">
            <v>43749</v>
          </cell>
          <cell r="AA150">
            <v>32097.271799999999</v>
          </cell>
          <cell r="AB150">
            <v>21800.245200000001</v>
          </cell>
          <cell r="AC150">
            <v>9982.9267999999993</v>
          </cell>
          <cell r="AD150">
            <v>22364.1371</v>
          </cell>
          <cell r="AE150">
            <v>90572.461800000005</v>
          </cell>
          <cell r="AF150">
            <v>13.693</v>
          </cell>
          <cell r="AH150">
            <v>-3.0579533375005737E-2</v>
          </cell>
          <cell r="AJ150">
            <v>199.72143269646514</v>
          </cell>
        </row>
        <row r="151">
          <cell r="Z151">
            <v>43756</v>
          </cell>
          <cell r="AA151">
            <v>31491.662899999999</v>
          </cell>
          <cell r="AB151">
            <v>21029.758300000001</v>
          </cell>
          <cell r="AC151">
            <v>9226.9812999999995</v>
          </cell>
          <cell r="AD151">
            <v>19969.548699999999</v>
          </cell>
          <cell r="AE151">
            <v>93114.846699999995</v>
          </cell>
          <cell r="AF151">
            <v>12.644</v>
          </cell>
          <cell r="AH151">
            <v>-1.1223538748552909E-2</v>
          </cell>
          <cell r="AJ151">
            <v>197.47985145767987</v>
          </cell>
        </row>
        <row r="152">
          <cell r="Z152">
            <v>43763</v>
          </cell>
          <cell r="AA152">
            <v>33989.799599999998</v>
          </cell>
          <cell r="AB152">
            <v>20757.821800000002</v>
          </cell>
          <cell r="AC152">
            <v>8915.7096000000001</v>
          </cell>
          <cell r="AD152">
            <v>16630.306199999999</v>
          </cell>
          <cell r="AE152">
            <v>95935.304900000003</v>
          </cell>
          <cell r="AF152">
            <v>11.731</v>
          </cell>
          <cell r="AH152">
            <v>7.9735192620222807E-3</v>
          </cell>
          <cell r="AJ152">
            <v>199.05446085713899</v>
          </cell>
        </row>
        <row r="153">
          <cell r="Z153">
            <v>43770</v>
          </cell>
          <cell r="AA153">
            <v>40727.198700000001</v>
          </cell>
          <cell r="AB153">
            <v>19851.366699999999</v>
          </cell>
          <cell r="AC153">
            <v>9760.5899000000009</v>
          </cell>
          <cell r="AD153">
            <v>19288.519</v>
          </cell>
          <cell r="AE153">
            <v>94862.736300000004</v>
          </cell>
          <cell r="AF153">
            <v>13.327999999999999</v>
          </cell>
          <cell r="AH153">
            <v>4.689110269765126E-2</v>
          </cell>
          <cell r="AJ153">
            <v>208.3883440236167</v>
          </cell>
        </row>
        <row r="154">
          <cell r="Z154">
            <v>43777</v>
          </cell>
          <cell r="AA154">
            <v>38834.670899999997</v>
          </cell>
          <cell r="AB154">
            <v>17630.5517</v>
          </cell>
          <cell r="AC154">
            <v>9849.5246000000006</v>
          </cell>
          <cell r="AD154">
            <v>18915.051100000001</v>
          </cell>
          <cell r="AE154">
            <v>85606.866299999994</v>
          </cell>
          <cell r="AF154">
            <v>12.781000000000001</v>
          </cell>
          <cell r="AH154">
            <v>-7.4008985777234249E-2</v>
          </cell>
          <cell r="AJ154">
            <v>192.96573403463145</v>
          </cell>
        </row>
        <row r="155">
          <cell r="Z155">
            <v>43784</v>
          </cell>
          <cell r="AA155">
            <v>37623.453099999999</v>
          </cell>
          <cell r="AB155">
            <v>15183.1229</v>
          </cell>
          <cell r="AC155">
            <v>8715.6064000000006</v>
          </cell>
          <cell r="AD155">
            <v>16256.838299999999</v>
          </cell>
          <cell r="AE155">
            <v>74205.859400000001</v>
          </cell>
          <cell r="AF155">
            <v>11.411</v>
          </cell>
          <cell r="AH155">
            <v>-9.2313932211727748E-2</v>
          </cell>
          <cell r="AJ155">
            <v>175.15230834377218</v>
          </cell>
        </row>
        <row r="156">
          <cell r="Z156">
            <v>43791</v>
          </cell>
          <cell r="AA156">
            <v>42165.519800000002</v>
          </cell>
          <cell r="AB156">
            <v>17630.5517</v>
          </cell>
          <cell r="AC156">
            <v>9427.0845000000008</v>
          </cell>
          <cell r="AD156">
            <v>17003.774099999999</v>
          </cell>
          <cell r="AE156">
            <v>73490.813699999999</v>
          </cell>
          <cell r="AF156">
            <v>12.598000000000001</v>
          </cell>
          <cell r="AH156">
            <v>5.0879817958360045E-2</v>
          </cell>
          <cell r="AJ156">
            <v>184.06402590728985</v>
          </cell>
        </row>
        <row r="157">
          <cell r="Z157">
            <v>43798</v>
          </cell>
          <cell r="AA157">
            <v>44285.150999999998</v>
          </cell>
          <cell r="AB157">
            <v>17811.842700000001</v>
          </cell>
          <cell r="AC157">
            <v>10249.731</v>
          </cell>
          <cell r="AD157">
            <v>15795.4956</v>
          </cell>
          <cell r="AE157">
            <v>72855.217499999999</v>
          </cell>
          <cell r="AF157">
            <v>12.781000000000001</v>
          </cell>
          <cell r="AH157">
            <v>1.4936589790799846E-2</v>
          </cell>
          <cell r="AJ157">
            <v>186.81331475751017</v>
          </cell>
        </row>
        <row r="158">
          <cell r="Z158">
            <v>43805</v>
          </cell>
          <cell r="AA158">
            <v>47086.092199999999</v>
          </cell>
          <cell r="AB158">
            <v>18944.911599999999</v>
          </cell>
          <cell r="AC158">
            <v>10449.8343</v>
          </cell>
          <cell r="AD158">
            <v>15531.8712</v>
          </cell>
          <cell r="AE158">
            <v>75635.950899999996</v>
          </cell>
          <cell r="AF158">
            <v>13.191000000000001</v>
          </cell>
          <cell r="AH158">
            <v>4.131310363492554E-2</v>
          </cell>
          <cell r="AJ158">
            <v>194.53115259047115</v>
          </cell>
        </row>
        <row r="159">
          <cell r="Z159">
            <v>43812</v>
          </cell>
          <cell r="AA159">
            <v>49508.527800000003</v>
          </cell>
          <cell r="AB159">
            <v>18038.4565</v>
          </cell>
          <cell r="AC159">
            <v>9893.9920000000002</v>
          </cell>
          <cell r="AD159">
            <v>16146.9948</v>
          </cell>
          <cell r="AE159">
            <v>77701.638699999996</v>
          </cell>
          <cell r="AF159">
            <v>13.1</v>
          </cell>
          <cell r="AH159">
            <v>2.1708992596970938E-2</v>
          </cell>
          <cell r="AJ159">
            <v>198.7542279419379</v>
          </cell>
        </row>
        <row r="160">
          <cell r="Z160">
            <v>43819</v>
          </cell>
          <cell r="AA160">
            <v>53520.686699999998</v>
          </cell>
          <cell r="AB160">
            <v>18854.266100000001</v>
          </cell>
          <cell r="AC160">
            <v>10227.4974</v>
          </cell>
          <cell r="AD160">
            <v>16168.9635</v>
          </cell>
          <cell r="AE160">
            <v>79250.904500000004</v>
          </cell>
          <cell r="AF160">
            <v>13.1</v>
          </cell>
          <cell r="AH160">
            <v>3.9309495522118508E-2</v>
          </cell>
          <cell r="AJ160">
            <v>206.56715637522362</v>
          </cell>
        </row>
        <row r="161">
          <cell r="Z161">
            <v>43826</v>
          </cell>
          <cell r="AA161">
            <v>55640.317900000002</v>
          </cell>
          <cell r="AB161">
            <v>22480.086500000001</v>
          </cell>
          <cell r="AC161">
            <v>11872.7904</v>
          </cell>
          <cell r="AD161">
            <v>17662.835200000001</v>
          </cell>
          <cell r="AE161">
            <v>83898.7019</v>
          </cell>
          <cell r="AF161">
            <v>14.743</v>
          </cell>
          <cell r="AH161">
            <v>7.6014318895733429E-2</v>
          </cell>
          <cell r="AJ161">
            <v>222.2692180733147</v>
          </cell>
        </row>
        <row r="162">
          <cell r="Z162">
            <v>43833</v>
          </cell>
          <cell r="AA162">
            <v>49054.321100000001</v>
          </cell>
          <cell r="AB162">
            <v>19715.398399999998</v>
          </cell>
          <cell r="AC162">
            <v>11094.6113</v>
          </cell>
          <cell r="AD162">
            <v>17509.0543</v>
          </cell>
          <cell r="AE162">
            <v>84057.600900000005</v>
          </cell>
          <cell r="AF162">
            <v>14.698</v>
          </cell>
          <cell r="AH162">
            <v>-5.2842595983269819E-2</v>
          </cell>
          <cell r="AJ162">
            <v>210.52393558314924</v>
          </cell>
        </row>
        <row r="163">
          <cell r="Z163">
            <v>43840</v>
          </cell>
          <cell r="AA163">
            <v>53747.790099999998</v>
          </cell>
          <cell r="AB163">
            <v>21256.372100000001</v>
          </cell>
          <cell r="AC163">
            <v>11605.9861</v>
          </cell>
          <cell r="AD163">
            <v>18958.988499999999</v>
          </cell>
          <cell r="AE163">
            <v>89062.921199999997</v>
          </cell>
          <cell r="AF163">
            <v>15.291</v>
          </cell>
          <cell r="AH163">
            <v>7.2750641260699675E-2</v>
          </cell>
          <cell r="AJ163">
            <v>225.8396868975496</v>
          </cell>
        </row>
        <row r="164">
          <cell r="Z164">
            <v>43847</v>
          </cell>
          <cell r="AA164">
            <v>50265.5389</v>
          </cell>
          <cell r="AB164">
            <v>21482.9859</v>
          </cell>
          <cell r="AC164">
            <v>13184.578100000001</v>
          </cell>
          <cell r="AD164">
            <v>19618.049500000001</v>
          </cell>
          <cell r="AE164">
            <v>87871.1783</v>
          </cell>
          <cell r="AF164">
            <v>17.390999999999998</v>
          </cell>
          <cell r="AH164">
            <v>-1.134237363953915E-2</v>
          </cell>
          <cell r="AJ164">
            <v>223.27812878612104</v>
          </cell>
        </row>
        <row r="165">
          <cell r="Z165">
            <v>43854</v>
          </cell>
          <cell r="AA165">
            <v>46404.782099999997</v>
          </cell>
          <cell r="AB165">
            <v>20077.980500000001</v>
          </cell>
          <cell r="AC165">
            <v>12739.9043</v>
          </cell>
          <cell r="AD165">
            <v>17860.553500000002</v>
          </cell>
          <cell r="AE165">
            <v>82230.261799999993</v>
          </cell>
          <cell r="AF165">
            <v>16.158000000000001</v>
          </cell>
          <cell r="AH165">
            <v>-6.8128438290135568E-2</v>
          </cell>
          <cell r="AJ165">
            <v>208.06653856757885</v>
          </cell>
        </row>
        <row r="166">
          <cell r="Z166">
            <v>43861</v>
          </cell>
          <cell r="AA166">
            <v>47616</v>
          </cell>
          <cell r="AB166">
            <v>19942.012200000001</v>
          </cell>
          <cell r="AC166">
            <v>13028.942300000001</v>
          </cell>
          <cell r="AD166">
            <v>17355.273399999998</v>
          </cell>
          <cell r="AE166">
            <v>82865.857999999993</v>
          </cell>
          <cell r="AF166">
            <v>16.478000000000002</v>
          </cell>
          <cell r="AH166">
            <v>8.3431018104763287E-3</v>
          </cell>
          <cell r="AJ166">
            <v>209.80245888220153</v>
          </cell>
        </row>
        <row r="167">
          <cell r="Z167">
            <v>43868</v>
          </cell>
          <cell r="AA167">
            <v>46556.184399999998</v>
          </cell>
          <cell r="AB167">
            <v>20349.917000000001</v>
          </cell>
          <cell r="AC167">
            <v>12384.165300000001</v>
          </cell>
          <cell r="AD167">
            <v>16608.337500000001</v>
          </cell>
          <cell r="AE167">
            <v>83064.481799999994</v>
          </cell>
          <cell r="AF167">
            <v>16.067</v>
          </cell>
          <cell r="AH167">
            <v>-1.0205788473498834E-2</v>
          </cell>
          <cell r="AJ167">
            <v>207.66125936562986</v>
          </cell>
        </row>
        <row r="168">
          <cell r="Z168">
            <v>43875</v>
          </cell>
          <cell r="AA168">
            <v>44815.058799999999</v>
          </cell>
          <cell r="AB168">
            <v>19398.1391</v>
          </cell>
          <cell r="AC168">
            <v>10983.442800000001</v>
          </cell>
          <cell r="AD168">
            <v>14653.1232</v>
          </cell>
          <cell r="AE168">
            <v>81833.0141</v>
          </cell>
          <cell r="AF168">
            <v>15.337</v>
          </cell>
          <cell r="AH168">
            <v>-4.068386406218126E-2</v>
          </cell>
          <cell r="AJ168">
            <v>199.21279691861722</v>
          </cell>
        </row>
        <row r="169">
          <cell r="Z169">
            <v>43882</v>
          </cell>
          <cell r="AA169">
            <v>43301.036500000002</v>
          </cell>
          <cell r="AB169">
            <v>19307.493600000002</v>
          </cell>
          <cell r="AC169">
            <v>11205.779699999999</v>
          </cell>
          <cell r="AD169">
            <v>15795.4956</v>
          </cell>
          <cell r="AE169">
            <v>82548.059899999993</v>
          </cell>
          <cell r="AF169">
            <v>15.61</v>
          </cell>
          <cell r="AH169">
            <v>2.7712970606959932E-3</v>
          </cell>
          <cell r="AJ169">
            <v>199.76487475717079</v>
          </cell>
        </row>
        <row r="170">
          <cell r="Z170">
            <v>43889</v>
          </cell>
          <cell r="AA170">
            <v>39667.383099999999</v>
          </cell>
          <cell r="AB170">
            <v>17132.001400000001</v>
          </cell>
          <cell r="AC170">
            <v>10116.3289</v>
          </cell>
          <cell r="AD170">
            <v>14279.6553</v>
          </cell>
          <cell r="AE170">
            <v>74007.2356</v>
          </cell>
          <cell r="AF170">
            <v>14.058999999999999</v>
          </cell>
          <cell r="AH170">
            <v>-9.8486041339998776E-2</v>
          </cell>
          <cell r="AJ170">
            <v>180.09082304355638</v>
          </cell>
        </row>
        <row r="171">
          <cell r="Z171">
            <v>43896</v>
          </cell>
          <cell r="AA171">
            <v>40878.600899999998</v>
          </cell>
          <cell r="AB171">
            <v>17449.260699999999</v>
          </cell>
          <cell r="AC171">
            <v>10672.171200000001</v>
          </cell>
          <cell r="AD171">
            <v>15707.620800000001</v>
          </cell>
          <cell r="AE171">
            <v>75397.602400000003</v>
          </cell>
          <cell r="AF171">
            <v>14.789</v>
          </cell>
          <cell r="AH171">
            <v>3.1582318748605363E-2</v>
          </cell>
          <cell r="AJ171">
            <v>185.77850882061665</v>
          </cell>
        </row>
        <row r="172">
          <cell r="Z172">
            <v>43903</v>
          </cell>
          <cell r="AA172">
            <v>32248.6741</v>
          </cell>
          <cell r="AB172">
            <v>16134.900799999999</v>
          </cell>
          <cell r="AC172">
            <v>8782.3075000000008</v>
          </cell>
          <cell r="AD172">
            <v>11489.630300000001</v>
          </cell>
          <cell r="AE172">
            <v>66022.558000000005</v>
          </cell>
          <cell r="AF172">
            <v>13.602</v>
          </cell>
          <cell r="AH172">
            <v>-0.15880123578750191</v>
          </cell>
          <cell r="AJ172">
            <v>156.27665203714341</v>
          </cell>
        </row>
        <row r="173">
          <cell r="Z173">
            <v>43910</v>
          </cell>
          <cell r="AA173">
            <v>30129.0429</v>
          </cell>
          <cell r="AB173">
            <v>13007.6307</v>
          </cell>
          <cell r="AC173">
            <v>7248.1828999999998</v>
          </cell>
          <cell r="AD173">
            <v>9336.6977000000006</v>
          </cell>
          <cell r="AE173">
            <v>57640.632799999999</v>
          </cell>
          <cell r="AF173">
            <v>11.593999999999999</v>
          </cell>
          <cell r="AH173">
            <v>-0.12857557116105298</v>
          </cell>
          <cell r="AJ173">
            <v>136.18329224233057</v>
          </cell>
        </row>
        <row r="174">
          <cell r="Z174">
            <v>43917</v>
          </cell>
          <cell r="AA174">
            <v>29901.939600000002</v>
          </cell>
          <cell r="AB174">
            <v>12146.498299999999</v>
          </cell>
          <cell r="AC174">
            <v>7426.0523999999996</v>
          </cell>
          <cell r="AD174">
            <v>9424.5725000000002</v>
          </cell>
          <cell r="AE174">
            <v>57481.733699999997</v>
          </cell>
          <cell r="AF174">
            <v>11.638999999999999</v>
          </cell>
          <cell r="AH174">
            <v>-8.3649879055066392E-3</v>
          </cell>
          <cell r="AJ174">
            <v>135.04412064979138</v>
          </cell>
        </row>
        <row r="175">
          <cell r="Z175">
            <v>43924</v>
          </cell>
          <cell r="AA175">
            <v>32702.880700000002</v>
          </cell>
          <cell r="AB175">
            <v>12826.3397</v>
          </cell>
          <cell r="AC175">
            <v>8270.9326000000001</v>
          </cell>
          <cell r="AD175">
            <v>10325.289199999999</v>
          </cell>
          <cell r="AE175">
            <v>66578.704700000002</v>
          </cell>
          <cell r="AF175">
            <v>12.324</v>
          </cell>
          <cell r="AH175">
            <v>0.12306857490111744</v>
          </cell>
          <cell r="AJ175">
            <v>151.66380812693575</v>
          </cell>
        </row>
        <row r="176">
          <cell r="Z176">
            <v>43931</v>
          </cell>
          <cell r="AA176">
            <v>34519.707399999999</v>
          </cell>
          <cell r="AB176">
            <v>14412.6361</v>
          </cell>
          <cell r="AC176">
            <v>9049.1118000000006</v>
          </cell>
          <cell r="AD176">
            <v>11423.724200000001</v>
          </cell>
          <cell r="AE176">
            <v>72060.722200000004</v>
          </cell>
          <cell r="AF176">
            <v>13.054</v>
          </cell>
          <cell r="AH176">
            <v>8.2330469514926077E-2</v>
          </cell>
          <cell r="AJ176">
            <v>164.15036065844802</v>
          </cell>
        </row>
        <row r="177">
          <cell r="Z177">
            <v>43938</v>
          </cell>
          <cell r="AA177">
            <v>36790.7408</v>
          </cell>
          <cell r="AB177">
            <v>14820.5409</v>
          </cell>
          <cell r="AC177">
            <v>8937.9433000000008</v>
          </cell>
          <cell r="AD177">
            <v>10830.569299999999</v>
          </cell>
          <cell r="AE177">
            <v>71703.199299999993</v>
          </cell>
          <cell r="AF177">
            <v>13.510999999999999</v>
          </cell>
          <cell r="AH177">
            <v>1.1440633908646868E-2</v>
          </cell>
          <cell r="AJ177">
            <v>166.02834484071366</v>
          </cell>
        </row>
        <row r="178">
          <cell r="Z178">
            <v>43945</v>
          </cell>
          <cell r="AA178">
            <v>36033.729700000004</v>
          </cell>
          <cell r="AB178">
            <v>14231.3451</v>
          </cell>
          <cell r="AC178">
            <v>8648.9053999999996</v>
          </cell>
          <cell r="AD178">
            <v>9798.0403999999999</v>
          </cell>
          <cell r="AE178">
            <v>74444.207999999999</v>
          </cell>
          <cell r="AF178">
            <v>13.009</v>
          </cell>
          <cell r="AH178">
            <v>5.1138772766910702E-4</v>
          </cell>
          <cell r="AJ178">
            <v>166.1132496987104</v>
          </cell>
        </row>
        <row r="179">
          <cell r="Z179">
            <v>43952</v>
          </cell>
          <cell r="AA179">
            <v>40348.693099999997</v>
          </cell>
          <cell r="AB179">
            <v>15183.1229</v>
          </cell>
          <cell r="AC179">
            <v>10249.731</v>
          </cell>
          <cell r="AD179">
            <v>10984.350200000001</v>
          </cell>
          <cell r="AE179">
            <v>80879.6198</v>
          </cell>
          <cell r="AF179">
            <v>14.058999999999999</v>
          </cell>
          <cell r="AH179">
            <v>0.10120755807877338</v>
          </cell>
          <cell r="AJ179">
            <v>182.92516606524643</v>
          </cell>
        </row>
        <row r="180">
          <cell r="Z180">
            <v>43959</v>
          </cell>
          <cell r="AA180">
            <v>42998.232100000001</v>
          </cell>
          <cell r="AB180">
            <v>16860.064900000001</v>
          </cell>
          <cell r="AC180">
            <v>12117.361000000001</v>
          </cell>
          <cell r="AD180">
            <v>13181.220300000001</v>
          </cell>
          <cell r="AE180">
            <v>87752.004000000001</v>
          </cell>
          <cell r="AF180">
            <v>16.113</v>
          </cell>
          <cell r="AH180">
            <v>9.6822854598876046E-2</v>
          </cell>
          <cell r="AJ180">
            <v>200.63650282165705</v>
          </cell>
        </row>
        <row r="181">
          <cell r="Z181">
            <v>43966</v>
          </cell>
          <cell r="AA181">
            <v>53747.790099999998</v>
          </cell>
          <cell r="AB181">
            <v>18355.715800000002</v>
          </cell>
          <cell r="AC181">
            <v>13095.643400000001</v>
          </cell>
          <cell r="AD181">
            <v>13510.7508</v>
          </cell>
          <cell r="AE181">
            <v>100742.0019</v>
          </cell>
          <cell r="AF181">
            <v>16.295000000000002</v>
          </cell>
          <cell r="AH181">
            <v>0.15348905962575951</v>
          </cell>
          <cell r="AJ181">
            <v>231.43201096635423</v>
          </cell>
        </row>
        <row r="182">
          <cell r="Z182">
            <v>43973</v>
          </cell>
          <cell r="AA182">
            <v>55261.812299999998</v>
          </cell>
          <cell r="AB182">
            <v>18083.779200000001</v>
          </cell>
          <cell r="AC182">
            <v>12339.697899999999</v>
          </cell>
          <cell r="AD182">
            <v>13378.938599999999</v>
          </cell>
          <cell r="AE182">
            <v>103483.01059999999</v>
          </cell>
          <cell r="AF182">
            <v>15.976000000000001</v>
          </cell>
          <cell r="AH182">
            <v>1.5526850198672924E-2</v>
          </cell>
          <cell r="AJ182">
            <v>235.02542113180644</v>
          </cell>
        </row>
        <row r="183">
          <cell r="Z183">
            <v>43980</v>
          </cell>
          <cell r="AA183">
            <v>45420.667699999998</v>
          </cell>
          <cell r="AB183">
            <v>16996.033100000001</v>
          </cell>
          <cell r="AC183">
            <v>11517.0514</v>
          </cell>
          <cell r="AD183">
            <v>13335.001200000001</v>
          </cell>
          <cell r="AE183">
            <v>96531.176900000006</v>
          </cell>
          <cell r="AF183">
            <v>15.108000000000001</v>
          </cell>
          <cell r="AH183">
            <v>-9.2551993734664828E-2</v>
          </cell>
          <cell r="AJ183">
            <v>213.27334982772854</v>
          </cell>
        </row>
        <row r="184">
          <cell r="Z184">
            <v>43987</v>
          </cell>
          <cell r="AA184">
            <v>48902.918899999997</v>
          </cell>
          <cell r="AB184">
            <v>21800.245200000001</v>
          </cell>
          <cell r="AC184">
            <v>12317.4642</v>
          </cell>
          <cell r="AD184">
            <v>15795.4956</v>
          </cell>
          <cell r="AE184">
            <v>110951.2663</v>
          </cell>
          <cell r="AF184">
            <v>18.257999999999999</v>
          </cell>
          <cell r="AH184">
            <v>0.14128175010600985</v>
          </cell>
          <cell r="AJ184">
            <v>243.40498194236133</v>
          </cell>
        </row>
        <row r="185">
          <cell r="Z185">
            <v>43994</v>
          </cell>
          <cell r="AA185">
            <v>45193.564299999998</v>
          </cell>
          <cell r="AB185">
            <v>23114.605</v>
          </cell>
          <cell r="AC185">
            <v>11561.518700000001</v>
          </cell>
          <cell r="AD185">
            <v>16212.900900000001</v>
          </cell>
          <cell r="AE185">
            <v>101536.4972</v>
          </cell>
          <cell r="AF185">
            <v>17.071000000000002</v>
          </cell>
          <cell r="AH185">
            <v>-5.7916075383363658E-2</v>
          </cell>
          <cell r="AJ185">
            <v>229.30792065950126</v>
          </cell>
        </row>
        <row r="186">
          <cell r="Z186">
            <v>44001</v>
          </cell>
          <cell r="AA186">
            <v>42468.3243</v>
          </cell>
          <cell r="AB186">
            <v>20259.271499999999</v>
          </cell>
          <cell r="AC186">
            <v>11027.9102</v>
          </cell>
          <cell r="AD186">
            <v>15290.2155</v>
          </cell>
          <cell r="AE186">
            <v>95061.3606</v>
          </cell>
          <cell r="AF186">
            <v>17.071000000000002</v>
          </cell>
          <cell r="AH186">
            <v>-6.8368656346953174E-2</v>
          </cell>
          <cell r="AJ186">
            <v>213.63044623429741</v>
          </cell>
        </row>
        <row r="187">
          <cell r="Z187">
            <v>44008</v>
          </cell>
          <cell r="AA187">
            <v>42922.531000000003</v>
          </cell>
          <cell r="AB187">
            <v>19760.7212</v>
          </cell>
          <cell r="AC187">
            <v>10271.9647</v>
          </cell>
          <cell r="AD187">
            <v>14323.592699999999</v>
          </cell>
          <cell r="AE187">
            <v>93829.892900000006</v>
          </cell>
          <cell r="AF187">
            <v>17.344999999999999</v>
          </cell>
          <cell r="AH187">
            <v>-1.6280755310531362E-2</v>
          </cell>
          <cell r="AJ187">
            <v>210.15238121227716</v>
          </cell>
        </row>
        <row r="188">
          <cell r="Z188">
            <v>44015</v>
          </cell>
          <cell r="AA188">
            <v>40954.302000000003</v>
          </cell>
          <cell r="AB188">
            <v>19443.461899999998</v>
          </cell>
          <cell r="AC188">
            <v>10138.562599999999</v>
          </cell>
          <cell r="AD188">
            <v>15356.1216</v>
          </cell>
          <cell r="AE188">
            <v>93710.718599999993</v>
          </cell>
          <cell r="AF188">
            <v>16.341000000000001</v>
          </cell>
          <cell r="AH188">
            <v>-8.3228968732170124E-3</v>
          </cell>
          <cell r="AJ188">
            <v>208.4033046157864</v>
          </cell>
        </row>
        <row r="189">
          <cell r="Z189">
            <v>44022</v>
          </cell>
          <cell r="AA189">
            <v>45572.069900000002</v>
          </cell>
          <cell r="AB189">
            <v>21301.694899999999</v>
          </cell>
          <cell r="AC189">
            <v>11895.024100000001</v>
          </cell>
          <cell r="AD189">
            <v>17838.584800000001</v>
          </cell>
          <cell r="AE189">
            <v>104078.8821</v>
          </cell>
          <cell r="AF189">
            <v>17.344999999999999</v>
          </cell>
          <cell r="AH189">
            <v>0.11738227088406461</v>
          </cell>
          <cell r="AJ189">
            <v>232.86615777133088</v>
          </cell>
        </row>
        <row r="190">
          <cell r="Z190">
            <v>44029</v>
          </cell>
          <cell r="AA190">
            <v>47464.597699999998</v>
          </cell>
          <cell r="AB190">
            <v>21754.922399999999</v>
          </cell>
          <cell r="AC190">
            <v>12117.361000000001</v>
          </cell>
          <cell r="AD190">
            <v>17355.273399999998</v>
          </cell>
          <cell r="AE190">
            <v>102291.2677</v>
          </cell>
          <cell r="AF190">
            <v>17.344999999999999</v>
          </cell>
          <cell r="AH190">
            <v>1.482494111902169E-3</v>
          </cell>
          <cell r="AJ190">
            <v>233.21138047908818</v>
          </cell>
        </row>
        <row r="191">
          <cell r="Z191">
            <v>44036</v>
          </cell>
          <cell r="AA191">
            <v>51628.158900000002</v>
          </cell>
          <cell r="AB191">
            <v>21618.954099999999</v>
          </cell>
          <cell r="AC191">
            <v>12228.529399999999</v>
          </cell>
          <cell r="AD191">
            <v>17223.461200000002</v>
          </cell>
          <cell r="AE191">
            <v>114367.59600000001</v>
          </cell>
          <cell r="AF191">
            <v>17.390999999999998</v>
          </cell>
          <cell r="AH191">
            <v>8.002057241769038E-2</v>
          </cell>
          <cell r="AJ191">
            <v>251.87308863934459</v>
          </cell>
        </row>
        <row r="192">
          <cell r="Z192">
            <v>44043</v>
          </cell>
          <cell r="AA192">
            <v>49205.723299999998</v>
          </cell>
          <cell r="AB192">
            <v>21482.9859</v>
          </cell>
          <cell r="AC192">
            <v>11828.323</v>
          </cell>
          <cell r="AD192">
            <v>16762.118399999999</v>
          </cell>
          <cell r="AE192">
            <v>112301.9083</v>
          </cell>
          <cell r="AF192">
            <v>18.074999999999999</v>
          </cell>
          <cell r="AH192">
            <v>-2.5272419551444082E-2</v>
          </cell>
          <cell r="AJ192">
            <v>245.50764626953301</v>
          </cell>
        </row>
        <row r="193">
          <cell r="Z193">
            <v>44050</v>
          </cell>
          <cell r="AA193">
            <v>52612.273399999998</v>
          </cell>
          <cell r="AB193">
            <v>25380.7428</v>
          </cell>
          <cell r="AC193">
            <v>12295.2305</v>
          </cell>
          <cell r="AD193">
            <v>18387.802299999999</v>
          </cell>
          <cell r="AE193">
            <v>120723.5583</v>
          </cell>
          <cell r="AF193">
            <v>18.03</v>
          </cell>
          <cell r="AH193">
            <v>8.4216085640458752E-2</v>
          </cell>
          <cell r="AJ193">
            <v>266.18333923315549</v>
          </cell>
        </row>
        <row r="194">
          <cell r="Z194">
            <v>44057</v>
          </cell>
          <cell r="AA194">
            <v>52536.5723</v>
          </cell>
          <cell r="AB194">
            <v>22661.377499999999</v>
          </cell>
          <cell r="AC194">
            <v>11917.257799999999</v>
          </cell>
          <cell r="AD194">
            <v>20145.298299999999</v>
          </cell>
          <cell r="AE194">
            <v>106978.7899</v>
          </cell>
          <cell r="AF194">
            <v>18.074999999999999</v>
          </cell>
          <cell r="AH194">
            <v>-6.608349006065678E-2</v>
          </cell>
          <cell r="AJ194">
            <v>248.59301518062881</v>
          </cell>
        </row>
        <row r="195">
          <cell r="Z195">
            <v>44064</v>
          </cell>
          <cell r="AA195">
            <v>48373.011100000003</v>
          </cell>
          <cell r="AB195">
            <v>21800.245200000001</v>
          </cell>
          <cell r="AC195">
            <v>11895.024100000001</v>
          </cell>
          <cell r="AD195">
            <v>19837.736499999999</v>
          </cell>
          <cell r="AE195">
            <v>103800.80869999999</v>
          </cell>
          <cell r="AF195">
            <v>17.254000000000001</v>
          </cell>
          <cell r="AH195">
            <v>-3.9827733574574413E-2</v>
          </cell>
          <cell r="AJ195">
            <v>238.6921188035146</v>
          </cell>
        </row>
        <row r="196">
          <cell r="Z196">
            <v>44071</v>
          </cell>
          <cell r="AA196">
            <v>49887.033300000003</v>
          </cell>
          <cell r="AB196">
            <v>20757.821800000002</v>
          </cell>
          <cell r="AC196">
            <v>10827.807000000001</v>
          </cell>
          <cell r="AD196">
            <v>18805.207600000002</v>
          </cell>
          <cell r="AE196">
            <v>96054.479699999996</v>
          </cell>
          <cell r="AF196">
            <v>16.797000000000001</v>
          </cell>
          <cell r="AH196">
            <v>-4.5567545583651316E-2</v>
          </cell>
          <cell r="AJ196">
            <v>227.81550479947714</v>
          </cell>
        </row>
        <row r="197">
          <cell r="Z197">
            <v>44078</v>
          </cell>
          <cell r="AA197">
            <v>45496.368799999997</v>
          </cell>
          <cell r="AB197">
            <v>19534.107400000001</v>
          </cell>
          <cell r="AC197">
            <v>10405.366900000001</v>
          </cell>
          <cell r="AD197">
            <v>18497.645799999998</v>
          </cell>
          <cell r="AE197">
            <v>96451.727400000003</v>
          </cell>
          <cell r="AF197">
            <v>16.478000000000002</v>
          </cell>
          <cell r="AH197">
            <v>-3.029444943340558E-2</v>
          </cell>
          <cell r="AJ197">
            <v>220.91395950918363</v>
          </cell>
        </row>
        <row r="198">
          <cell r="Z198">
            <v>44085</v>
          </cell>
          <cell r="AA198">
            <v>45874.874400000001</v>
          </cell>
          <cell r="AB198">
            <v>19851.366699999999</v>
          </cell>
          <cell r="AC198">
            <v>11205.779699999999</v>
          </cell>
          <cell r="AD198">
            <v>18387.802299999999</v>
          </cell>
          <cell r="AE198">
            <v>95895.580700000006</v>
          </cell>
          <cell r="AF198">
            <v>16.113</v>
          </cell>
          <cell r="AH198">
            <v>4.3590140860381085E-3</v>
          </cell>
          <cell r="AJ198">
            <v>221.8769265704866</v>
          </cell>
        </row>
        <row r="199">
          <cell r="Z199">
            <v>44092</v>
          </cell>
          <cell r="AA199">
            <v>42468.3243</v>
          </cell>
          <cell r="AB199">
            <v>19035.557100000002</v>
          </cell>
          <cell r="AC199">
            <v>10183.030000000001</v>
          </cell>
          <cell r="AD199">
            <v>15400.058999999999</v>
          </cell>
          <cell r="AE199">
            <v>89698.517500000002</v>
          </cell>
          <cell r="AF199">
            <v>15.291</v>
          </cell>
          <cell r="AH199">
            <v>-7.5460071003845067E-2</v>
          </cell>
          <cell r="AJ199">
            <v>205.13407793736275</v>
          </cell>
        </row>
        <row r="200">
          <cell r="Z200">
            <v>44099</v>
          </cell>
          <cell r="AA200">
            <v>46707.586600000002</v>
          </cell>
          <cell r="AB200">
            <v>20395.239799999999</v>
          </cell>
          <cell r="AC200">
            <v>11050.143899999999</v>
          </cell>
          <cell r="AD200">
            <v>16784.087100000001</v>
          </cell>
          <cell r="AE200">
            <v>94306.590100000001</v>
          </cell>
          <cell r="AF200">
            <v>16.158000000000001</v>
          </cell>
          <cell r="AH200">
            <v>7.0465539651092812E-2</v>
          </cell>
          <cell r="AJ200">
            <v>219.58896144004831</v>
          </cell>
        </row>
        <row r="201">
          <cell r="Z201">
            <v>44106</v>
          </cell>
          <cell r="AA201">
            <v>48070.206599999998</v>
          </cell>
          <cell r="AB201">
            <v>21165.726600000002</v>
          </cell>
          <cell r="AC201">
            <v>11517.0514</v>
          </cell>
          <cell r="AD201">
            <v>16959.8367</v>
          </cell>
          <cell r="AE201">
            <v>100742.0019</v>
          </cell>
          <cell r="AF201">
            <v>16.295000000000002</v>
          </cell>
          <cell r="AH201">
            <v>4.8675535845480726E-2</v>
          </cell>
          <cell r="AJ201">
            <v>230.27757180389526</v>
          </cell>
        </row>
        <row r="202">
          <cell r="Z202">
            <v>44113</v>
          </cell>
          <cell r="AA202">
            <v>50946.848899999997</v>
          </cell>
          <cell r="AB202">
            <v>20213.948700000001</v>
          </cell>
          <cell r="AC202">
            <v>10938.975399999999</v>
          </cell>
          <cell r="AD202">
            <v>17333.304700000001</v>
          </cell>
          <cell r="AE202">
            <v>106462.3679</v>
          </cell>
          <cell r="AF202">
            <v>16.067</v>
          </cell>
          <cell r="AH202">
            <v>3.7483735071423364E-2</v>
          </cell>
          <cell r="AJ202">
            <v>238.90923529828316</v>
          </cell>
        </row>
        <row r="203">
          <cell r="Z203">
            <v>44120</v>
          </cell>
          <cell r="AA203">
            <v>54429.100100000003</v>
          </cell>
          <cell r="AB203">
            <v>23930.4146</v>
          </cell>
          <cell r="AC203">
            <v>11739.388300000001</v>
          </cell>
          <cell r="AD203">
            <v>18958.988499999999</v>
          </cell>
          <cell r="AE203">
            <v>125808.3281</v>
          </cell>
          <cell r="AF203">
            <v>16.021000000000001</v>
          </cell>
          <cell r="AH203">
            <v>0.14069781224683464</v>
          </cell>
          <cell r="AJ203">
            <v>272.52324203031583</v>
          </cell>
        </row>
        <row r="204">
          <cell r="Z204">
            <v>44127</v>
          </cell>
          <cell r="AA204">
            <v>62074.912499999999</v>
          </cell>
          <cell r="AB204">
            <v>27692.203300000001</v>
          </cell>
          <cell r="AC204">
            <v>13762.654</v>
          </cell>
          <cell r="AD204">
            <v>21309.6394</v>
          </cell>
          <cell r="AE204">
            <v>137924.3811</v>
          </cell>
          <cell r="AF204">
            <v>19.308</v>
          </cell>
          <cell r="AH204">
            <v>0.11878215789464654</v>
          </cell>
          <cell r="AJ204">
            <v>304.89414079512181</v>
          </cell>
        </row>
        <row r="205">
          <cell r="Z205">
            <v>44134</v>
          </cell>
          <cell r="AA205">
            <v>51628.158900000002</v>
          </cell>
          <cell r="AB205">
            <v>23975.737400000002</v>
          </cell>
          <cell r="AC205">
            <v>11628.219800000001</v>
          </cell>
          <cell r="AD205">
            <v>18190.083999999999</v>
          </cell>
          <cell r="AE205">
            <v>121518.05349999999</v>
          </cell>
          <cell r="AF205">
            <v>17.436</v>
          </cell>
          <cell r="AH205">
            <v>-0.13632676853596379</v>
          </cell>
          <cell r="AJ205">
            <v>263.32890783497368</v>
          </cell>
        </row>
        <row r="206">
          <cell r="Z206">
            <v>44141</v>
          </cell>
          <cell r="AA206">
            <v>58214.155700000003</v>
          </cell>
          <cell r="AB206">
            <v>24458.324700000001</v>
          </cell>
          <cell r="AC206">
            <v>12873.306500000001</v>
          </cell>
          <cell r="AD206">
            <v>19420.331200000001</v>
          </cell>
          <cell r="AE206">
            <v>127119.2453</v>
          </cell>
          <cell r="AF206">
            <v>17.117000000000001</v>
          </cell>
          <cell r="AH206">
            <v>7.0595171398035506E-2</v>
          </cell>
          <cell r="AJ206">
            <v>281.91865721764111</v>
          </cell>
        </row>
        <row r="207">
          <cell r="Z207">
            <v>44148</v>
          </cell>
          <cell r="AA207">
            <v>54731.904600000002</v>
          </cell>
          <cell r="AB207">
            <v>24836.869699999999</v>
          </cell>
          <cell r="AC207">
            <v>12384.165300000001</v>
          </cell>
          <cell r="AD207">
            <v>18761.270199999999</v>
          </cell>
          <cell r="AE207">
            <v>125569.9795</v>
          </cell>
          <cell r="AF207">
            <v>17.436</v>
          </cell>
          <cell r="AH207">
            <v>-2.7516586810369635E-2</v>
          </cell>
          <cell r="AJ207">
            <v>274.16121801284908</v>
          </cell>
        </row>
        <row r="208">
          <cell r="Z208">
            <v>44155</v>
          </cell>
          <cell r="AA208">
            <v>56245.926800000001</v>
          </cell>
          <cell r="AB208">
            <v>23522.5098</v>
          </cell>
          <cell r="AC208">
            <v>11739.388300000001</v>
          </cell>
          <cell r="AD208">
            <v>18607.489300000001</v>
          </cell>
          <cell r="AE208">
            <v>128310.98820000001</v>
          </cell>
          <cell r="AF208">
            <v>16.98</v>
          </cell>
          <cell r="AH208">
            <v>9.0703501689649631E-3</v>
          </cell>
          <cell r="AJ208">
            <v>276.64795626297558</v>
          </cell>
        </row>
        <row r="209">
          <cell r="Z209">
            <v>44162</v>
          </cell>
          <cell r="AA209">
            <v>59046.868000000002</v>
          </cell>
          <cell r="AB209">
            <v>24836.869699999999</v>
          </cell>
          <cell r="AC209">
            <v>12984.474899999999</v>
          </cell>
          <cell r="AD209">
            <v>20408.922699999999</v>
          </cell>
          <cell r="AE209">
            <v>131369.79500000001</v>
          </cell>
          <cell r="AF209">
            <v>17.800999999999998</v>
          </cell>
          <cell r="AH209">
            <v>4.2863327031221587E-2</v>
          </cell>
          <cell r="AJ209">
            <v>288.50600808479459</v>
          </cell>
        </row>
        <row r="210">
          <cell r="Z210">
            <v>44169</v>
          </cell>
          <cell r="AA210">
            <v>60106.683599999997</v>
          </cell>
          <cell r="AB210">
            <v>24474.287700000001</v>
          </cell>
          <cell r="AC210">
            <v>13451.3824</v>
          </cell>
          <cell r="AD210">
            <v>19464.268599999999</v>
          </cell>
          <cell r="AE210">
            <v>133872.4552</v>
          </cell>
          <cell r="AF210">
            <v>17.436</v>
          </cell>
          <cell r="AH210">
            <v>1.0949872079948551E-2</v>
          </cell>
          <cell r="AJ210">
            <v>291.66511196761968</v>
          </cell>
        </row>
        <row r="211">
          <cell r="Z211">
            <v>44176</v>
          </cell>
          <cell r="AA211">
            <v>58592.6613</v>
          </cell>
          <cell r="AB211">
            <v>23703.800899999998</v>
          </cell>
          <cell r="AC211">
            <v>13317.980299999999</v>
          </cell>
          <cell r="AD211">
            <v>19618.049500000001</v>
          </cell>
          <cell r="AE211">
            <v>129065.75870000001</v>
          </cell>
          <cell r="AF211">
            <v>17.436</v>
          </cell>
          <cell r="AH211">
            <v>-2.8133782084286615E-2</v>
          </cell>
          <cell r="AJ211">
            <v>283.45946926593359</v>
          </cell>
        </row>
        <row r="212">
          <cell r="Z212">
            <v>44183</v>
          </cell>
          <cell r="AA212">
            <v>56927.236799999999</v>
          </cell>
          <cell r="AB212">
            <v>23250.5733</v>
          </cell>
          <cell r="AC212">
            <v>12562.034799999999</v>
          </cell>
          <cell r="AD212">
            <v>18893.082399999999</v>
          </cell>
          <cell r="AE212">
            <v>125768.6033</v>
          </cell>
          <cell r="AF212">
            <v>17.71</v>
          </cell>
          <cell r="AH212">
            <v>-2.8226437471733128E-2</v>
          </cell>
          <cell r="AJ212">
            <v>275.45841828092807</v>
          </cell>
        </row>
        <row r="213">
          <cell r="Z213">
            <v>44190</v>
          </cell>
          <cell r="AA213">
            <v>56775.834600000002</v>
          </cell>
          <cell r="AB213">
            <v>23341.218799999999</v>
          </cell>
          <cell r="AC213">
            <v>11850.556699999999</v>
          </cell>
          <cell r="AD213">
            <v>18849.145</v>
          </cell>
          <cell r="AE213">
            <v>121796.1269</v>
          </cell>
          <cell r="AF213">
            <v>17.344999999999999</v>
          </cell>
          <cell r="AH213">
            <v>-2.0172892271620078E-2</v>
          </cell>
          <cell r="AJ213">
            <v>269.90162528363606</v>
          </cell>
        </row>
        <row r="214">
          <cell r="Z214">
            <v>44197</v>
          </cell>
          <cell r="AA214">
            <v>54353.398999999998</v>
          </cell>
          <cell r="AB214">
            <v>25924.615900000001</v>
          </cell>
          <cell r="AC214">
            <v>13006.7086</v>
          </cell>
          <cell r="AD214">
            <v>18387.802299999999</v>
          </cell>
          <cell r="AE214">
            <v>121676.9526</v>
          </cell>
          <cell r="AF214">
            <v>18.120999999999999</v>
          </cell>
          <cell r="AH214">
            <v>3.1753017736226648E-3</v>
          </cell>
          <cell r="AJ214">
            <v>270.75864439310283</v>
          </cell>
        </row>
        <row r="215">
          <cell r="Z215">
            <v>44204</v>
          </cell>
          <cell r="AA215">
            <v>55564.616800000003</v>
          </cell>
          <cell r="AB215">
            <v>24383.642199999998</v>
          </cell>
          <cell r="AC215">
            <v>12384.165300000001</v>
          </cell>
          <cell r="AD215">
            <v>18190.083999999999</v>
          </cell>
          <cell r="AE215">
            <v>123702.91559999999</v>
          </cell>
          <cell r="AF215">
            <v>17.344999999999999</v>
          </cell>
          <cell r="AH215">
            <v>3.7447241172007041E-3</v>
          </cell>
          <cell r="AJ215">
            <v>271.77256081870223</v>
          </cell>
        </row>
        <row r="216">
          <cell r="Z216">
            <v>44211</v>
          </cell>
          <cell r="AA216">
            <v>54656.203399999999</v>
          </cell>
          <cell r="AB216">
            <v>24519.610499999999</v>
          </cell>
          <cell r="AC216">
            <v>12161.8284</v>
          </cell>
          <cell r="AD216">
            <v>17487.085599999999</v>
          </cell>
          <cell r="AE216">
            <v>125172.73179999999</v>
          </cell>
          <cell r="AF216">
            <v>17.664000000000001</v>
          </cell>
          <cell r="AH216">
            <v>-9.7496467293375791E-4</v>
          </cell>
          <cell r="AJ216">
            <v>271.50759217283127</v>
          </cell>
        </row>
        <row r="217">
          <cell r="Z217">
            <v>44218</v>
          </cell>
          <cell r="AA217">
            <v>52763.675600000002</v>
          </cell>
          <cell r="AB217">
            <v>23658.4781</v>
          </cell>
          <cell r="AC217">
            <v>12072.893599999999</v>
          </cell>
          <cell r="AD217">
            <v>16520.4627</v>
          </cell>
          <cell r="AE217">
            <v>122153.6498</v>
          </cell>
          <cell r="AF217">
            <v>16.843</v>
          </cell>
          <cell r="AH217">
            <v>-2.9175068685124695E-2</v>
          </cell>
          <cell r="AJ217">
            <v>263.58633952265609</v>
          </cell>
        </row>
        <row r="218">
          <cell r="Z218">
            <v>44225</v>
          </cell>
          <cell r="AA218">
            <v>51401.0556</v>
          </cell>
          <cell r="AB218">
            <v>23658.4781</v>
          </cell>
          <cell r="AC218">
            <v>11739.388300000001</v>
          </cell>
          <cell r="AD218">
            <v>18234.021400000001</v>
          </cell>
          <cell r="AE218">
            <v>120485.20970000001</v>
          </cell>
          <cell r="AF218">
            <v>16.385999999999999</v>
          </cell>
          <cell r="AH218">
            <v>-7.2727619973290292E-3</v>
          </cell>
          <cell r="AJ218">
            <v>261.66933880956066</v>
          </cell>
        </row>
        <row r="219">
          <cell r="Z219">
            <v>44232</v>
          </cell>
          <cell r="AA219">
            <v>55110.410100000001</v>
          </cell>
          <cell r="AB219">
            <v>24882.192500000001</v>
          </cell>
          <cell r="AC219">
            <v>12184.062099999999</v>
          </cell>
          <cell r="AD219">
            <v>18234.021400000001</v>
          </cell>
          <cell r="AE219">
            <v>124735.7594</v>
          </cell>
          <cell r="AF219">
            <v>16.98</v>
          </cell>
          <cell r="AH219">
            <v>4.2696563656512213E-2</v>
          </cell>
          <cell r="AJ219">
            <v>272.84172039100054</v>
          </cell>
        </row>
        <row r="220">
          <cell r="Z220">
            <v>44239</v>
          </cell>
          <cell r="AA220">
            <v>53066.480100000001</v>
          </cell>
          <cell r="AB220">
            <v>25154.129000000001</v>
          </cell>
          <cell r="AC220">
            <v>12562.034799999999</v>
          </cell>
          <cell r="AD220">
            <v>18585.5206</v>
          </cell>
          <cell r="AE220">
            <v>119809.8887</v>
          </cell>
          <cell r="AF220">
            <v>17.024999999999999</v>
          </cell>
          <cell r="AH220">
            <v>-2.5381585107040468E-2</v>
          </cell>
          <cell r="AJ220">
            <v>265.91656504414499</v>
          </cell>
        </row>
        <row r="221">
          <cell r="Z221">
            <v>44246</v>
          </cell>
          <cell r="AA221">
            <v>51930.963400000001</v>
          </cell>
          <cell r="AB221">
            <v>25244.7745</v>
          </cell>
          <cell r="AC221">
            <v>12562.034799999999</v>
          </cell>
          <cell r="AD221">
            <v>19596.0808</v>
          </cell>
          <cell r="AE221">
            <v>119134.5677</v>
          </cell>
          <cell r="AF221">
            <v>17.344999999999999</v>
          </cell>
          <cell r="AH221">
            <v>-3.0966111740189663E-3</v>
          </cell>
          <cell r="AJ221">
            <v>265.09312483747254</v>
          </cell>
        </row>
        <row r="222">
          <cell r="Z222">
            <v>44253</v>
          </cell>
          <cell r="AA222">
            <v>48524.4133</v>
          </cell>
          <cell r="AB222">
            <v>24474.287700000001</v>
          </cell>
          <cell r="AC222">
            <v>11717.1546</v>
          </cell>
          <cell r="AD222">
            <v>18190.083999999999</v>
          </cell>
          <cell r="AE222">
            <v>110315.67</v>
          </cell>
          <cell r="AF222">
            <v>17.573</v>
          </cell>
          <cell r="AH222">
            <v>-6.6725483498168786E-2</v>
          </cell>
          <cell r="AJ222">
            <v>247.40465791065179</v>
          </cell>
        </row>
        <row r="223">
          <cell r="Z223">
            <v>44260</v>
          </cell>
          <cell r="AA223">
            <v>47616</v>
          </cell>
          <cell r="AB223">
            <v>23567.832600000002</v>
          </cell>
          <cell r="AC223">
            <v>10472.0679</v>
          </cell>
          <cell r="AD223">
            <v>17135.5864</v>
          </cell>
          <cell r="AE223">
            <v>108885.5785</v>
          </cell>
          <cell r="AF223">
            <v>17.071000000000002</v>
          </cell>
          <cell r="AH223">
            <v>-2.6005956044089437E-2</v>
          </cell>
          <cell r="AJ223">
            <v>240.97066325192441</v>
          </cell>
        </row>
        <row r="224">
          <cell r="Z224">
            <v>44267</v>
          </cell>
          <cell r="AA224">
            <v>49508.527800000003</v>
          </cell>
          <cell r="AB224">
            <v>23794.446400000001</v>
          </cell>
          <cell r="AC224">
            <v>11094.6113</v>
          </cell>
          <cell r="AD224">
            <v>16432.587899999999</v>
          </cell>
          <cell r="AE224">
            <v>111070.4406</v>
          </cell>
          <cell r="AF224">
            <v>16.523</v>
          </cell>
          <cell r="AH224">
            <v>2.0334310493833115E-2</v>
          </cell>
          <cell r="AJ224">
            <v>245.87063553839394</v>
          </cell>
        </row>
        <row r="225">
          <cell r="Z225">
            <v>44274</v>
          </cell>
          <cell r="AA225">
            <v>48448.712200000002</v>
          </cell>
          <cell r="AB225">
            <v>23477.187099999999</v>
          </cell>
          <cell r="AC225">
            <v>10094.0952</v>
          </cell>
          <cell r="AD225">
            <v>16103.0574</v>
          </cell>
          <cell r="AE225">
            <v>108170.5328</v>
          </cell>
          <cell r="AF225">
            <v>16.431999999999999</v>
          </cell>
          <cell r="AH225">
            <v>-2.6460392198289426E-2</v>
          </cell>
          <cell r="AJ225">
            <v>239.36480209200536</v>
          </cell>
        </row>
        <row r="226">
          <cell r="Z226">
            <v>44281</v>
          </cell>
          <cell r="AA226">
            <v>45420.667699999998</v>
          </cell>
          <cell r="AB226">
            <v>22797.345799999999</v>
          </cell>
          <cell r="AC226">
            <v>9805.0571999999993</v>
          </cell>
          <cell r="AD226">
            <v>14499.3423</v>
          </cell>
          <cell r="AE226">
            <v>103959.7078</v>
          </cell>
          <cell r="AF226">
            <v>16.888999999999999</v>
          </cell>
          <cell r="AH226">
            <v>-4.7547737977235334E-2</v>
          </cell>
          <cell r="AJ226">
            <v>227.98354720116191</v>
          </cell>
        </row>
        <row r="227">
          <cell r="Z227">
            <v>44288</v>
          </cell>
          <cell r="AA227">
            <v>48902.918899999997</v>
          </cell>
          <cell r="AB227">
            <v>23159.927800000001</v>
          </cell>
          <cell r="AC227">
            <v>9916.2257000000009</v>
          </cell>
          <cell r="AD227">
            <v>14675.091899999999</v>
          </cell>
          <cell r="AE227">
            <v>110514.2939</v>
          </cell>
          <cell r="AF227">
            <v>16.248999999999999</v>
          </cell>
          <cell r="AH227">
            <v>5.4375355419681463E-2</v>
          </cell>
          <cell r="AJ227">
            <v>240.38023361006483</v>
          </cell>
        </row>
        <row r="228">
          <cell r="Z228">
            <v>44295</v>
          </cell>
          <cell r="AA228">
            <v>49130.022199999999</v>
          </cell>
          <cell r="AB228">
            <v>24564.933199999999</v>
          </cell>
          <cell r="AC228">
            <v>10138.562599999999</v>
          </cell>
          <cell r="AD228">
            <v>15004.6224</v>
          </cell>
          <cell r="AE228">
            <v>110117.0462</v>
          </cell>
          <cell r="AF228">
            <v>16.478000000000002</v>
          </cell>
          <cell r="AH228">
            <v>8.6180052156701256E-3</v>
          </cell>
          <cell r="AJ228">
            <v>242.45183171706037</v>
          </cell>
        </row>
        <row r="229">
          <cell r="Z229">
            <v>44302</v>
          </cell>
          <cell r="AA229">
            <v>47918.804400000001</v>
          </cell>
          <cell r="AB229">
            <v>24474.287700000001</v>
          </cell>
          <cell r="AC229">
            <v>9827.2909</v>
          </cell>
          <cell r="AD229">
            <v>14257.686600000001</v>
          </cell>
          <cell r="AE229">
            <v>104158.3316</v>
          </cell>
          <cell r="AF229">
            <v>15.565</v>
          </cell>
          <cell r="AH229">
            <v>-3.9807061020456121E-2</v>
          </cell>
          <cell r="AJ229">
            <v>232.80053685737798</v>
          </cell>
        </row>
        <row r="230">
          <cell r="Z230">
            <v>44309</v>
          </cell>
          <cell r="AA230">
            <v>47161.793299999998</v>
          </cell>
          <cell r="AB230">
            <v>24021.0602</v>
          </cell>
          <cell r="AC230">
            <v>10160.7963</v>
          </cell>
          <cell r="AD230">
            <v>16103.0574</v>
          </cell>
          <cell r="AE230">
            <v>106780.166</v>
          </cell>
          <cell r="AF230">
            <v>15.244999999999999</v>
          </cell>
          <cell r="AH230">
            <v>1.7894241987153395E-2</v>
          </cell>
          <cell r="AJ230">
            <v>236.96632599864316</v>
          </cell>
        </row>
        <row r="231">
          <cell r="Z231">
            <v>44316</v>
          </cell>
          <cell r="AA231">
            <v>48978.62</v>
          </cell>
          <cell r="AB231">
            <v>25154.129000000001</v>
          </cell>
          <cell r="AC231">
            <v>10583.2364</v>
          </cell>
          <cell r="AD231">
            <v>15971.245199999999</v>
          </cell>
          <cell r="AE231">
            <v>110712.91770000001</v>
          </cell>
          <cell r="AF231">
            <v>15.93</v>
          </cell>
          <cell r="AH231">
            <v>3.5124365177857185E-2</v>
          </cell>
          <cell r="AJ231">
            <v>245.28961776787466</v>
          </cell>
        </row>
        <row r="232">
          <cell r="Z232">
            <v>44323</v>
          </cell>
          <cell r="AA232">
            <v>49054.321100000001</v>
          </cell>
          <cell r="AB232">
            <v>24882.192500000001</v>
          </cell>
          <cell r="AC232">
            <v>10672.171200000001</v>
          </cell>
          <cell r="AD232">
            <v>16125.026099999999</v>
          </cell>
          <cell r="AE232">
            <v>111149.8901</v>
          </cell>
          <cell r="AF232">
            <v>15.382</v>
          </cell>
          <cell r="AH232">
            <v>2.285937710129627E-3</v>
          </cell>
          <cell r="AJ232">
            <v>245.85033455503353</v>
          </cell>
        </row>
        <row r="233">
          <cell r="Z233">
            <v>44330</v>
          </cell>
          <cell r="AA233">
            <v>49130.022199999999</v>
          </cell>
          <cell r="AB233">
            <v>25244.7745</v>
          </cell>
          <cell r="AC233">
            <v>10761.1059</v>
          </cell>
          <cell r="AD233">
            <v>16762.118399999999</v>
          </cell>
          <cell r="AE233">
            <v>117426.4028</v>
          </cell>
          <cell r="AF233">
            <v>15.747</v>
          </cell>
          <cell r="AH233">
            <v>3.510915330648693E-2</v>
          </cell>
          <cell r="AJ233">
            <v>254.48193164137729</v>
          </cell>
        </row>
        <row r="234">
          <cell r="Z234">
            <v>44337</v>
          </cell>
          <cell r="AA234">
            <v>48978.62</v>
          </cell>
          <cell r="AB234">
            <v>25788.6476</v>
          </cell>
          <cell r="AC234">
            <v>10672.171200000001</v>
          </cell>
          <cell r="AD234">
            <v>15949.2765</v>
          </cell>
          <cell r="AE234">
            <v>119174.2925</v>
          </cell>
          <cell r="AF234">
            <v>15.976000000000001</v>
          </cell>
          <cell r="AH234">
            <v>5.6545630859218344E-3</v>
          </cell>
          <cell r="AJ234">
            <v>255.92091577807074</v>
          </cell>
        </row>
        <row r="235">
          <cell r="Z235">
            <v>44344</v>
          </cell>
          <cell r="AA235">
            <v>54277.697899999999</v>
          </cell>
          <cell r="AB235">
            <v>28326.7219</v>
          </cell>
          <cell r="AC235">
            <v>11761.621999999999</v>
          </cell>
          <cell r="AD235">
            <v>17003.774099999999</v>
          </cell>
          <cell r="AE235">
            <v>121557.77830000001</v>
          </cell>
          <cell r="AF235">
            <v>16.706</v>
          </cell>
          <cell r="AH235">
            <v>5.6054549104032021E-2</v>
          </cell>
          <cell r="AJ235">
            <v>270.26644731830146</v>
          </cell>
        </row>
        <row r="236">
          <cell r="Z236">
            <v>44351</v>
          </cell>
          <cell r="AA236">
            <v>65557.163700000005</v>
          </cell>
          <cell r="AB236">
            <v>32723.0291</v>
          </cell>
          <cell r="AC236">
            <v>13095.643400000001</v>
          </cell>
          <cell r="AD236">
            <v>21749.0134</v>
          </cell>
          <cell r="AE236">
            <v>141777.6833</v>
          </cell>
          <cell r="AF236">
            <v>19.033999999999999</v>
          </cell>
          <cell r="AH236">
            <v>0.18020526185965477</v>
          </cell>
          <cell r="AJ236">
            <v>318.96988322917457</v>
          </cell>
        </row>
        <row r="237">
          <cell r="Z237">
            <v>44358</v>
          </cell>
          <cell r="AA237">
            <v>67676.794800000003</v>
          </cell>
          <cell r="AB237">
            <v>38297.728000000003</v>
          </cell>
          <cell r="AC237">
            <v>13962.757299999999</v>
          </cell>
          <cell r="AD237">
            <v>22188.387500000001</v>
          </cell>
          <cell r="AE237">
            <v>140347.59169999999</v>
          </cell>
          <cell r="AF237">
            <v>26.474</v>
          </cell>
          <cell r="AH237">
            <v>2.7560552483347964E-2</v>
          </cell>
          <cell r="AJ237">
            <v>327.76086943651961</v>
          </cell>
        </row>
        <row r="238">
          <cell r="Z238">
            <v>44365</v>
          </cell>
          <cell r="AA238">
            <v>65102.957000000002</v>
          </cell>
          <cell r="AB238">
            <v>36938.045299999998</v>
          </cell>
          <cell r="AC238">
            <v>14474.132100000001</v>
          </cell>
          <cell r="AD238">
            <v>25527.6299</v>
          </cell>
          <cell r="AE238">
            <v>135580.62</v>
          </cell>
          <cell r="AF238">
            <v>24.648</v>
          </cell>
          <cell r="AH238">
            <v>-1.7170862368547136E-2</v>
          </cell>
          <cell r="AJ238">
            <v>322.13293265762979</v>
          </cell>
        </row>
        <row r="239">
          <cell r="Z239">
            <v>44372</v>
          </cell>
          <cell r="AA239">
            <v>63740.337</v>
          </cell>
          <cell r="AB239">
            <v>38252.405200000001</v>
          </cell>
          <cell r="AC239">
            <v>14051.691999999999</v>
          </cell>
          <cell r="AD239">
            <v>26670.0023</v>
          </cell>
          <cell r="AE239">
            <v>134309.4276</v>
          </cell>
          <cell r="AF239">
            <v>22.867999999999999</v>
          </cell>
          <cell r="AH239">
            <v>-2.1650980498279285E-3</v>
          </cell>
          <cell r="AJ239">
            <v>321.43548327334742</v>
          </cell>
        </row>
        <row r="240">
          <cell r="Z240">
            <v>44379</v>
          </cell>
          <cell r="AA240">
            <v>64497.348100000003</v>
          </cell>
          <cell r="AB240">
            <v>35079.812400000003</v>
          </cell>
          <cell r="AC240">
            <v>14318.496300000001</v>
          </cell>
          <cell r="AD240">
            <v>24385.2575</v>
          </cell>
          <cell r="AE240">
            <v>126245.3005</v>
          </cell>
          <cell r="AF240">
            <v>23.460999999999999</v>
          </cell>
          <cell r="AH240">
            <v>-4.5107470340890729E-2</v>
          </cell>
          <cell r="AJ240">
            <v>306.93634174508503</v>
          </cell>
        </row>
        <row r="241">
          <cell r="Z241">
            <v>44386</v>
          </cell>
          <cell r="AA241">
            <v>61242.200299999997</v>
          </cell>
          <cell r="AB241">
            <v>33176.256699999998</v>
          </cell>
          <cell r="AC241">
            <v>13695.953</v>
          </cell>
          <cell r="AD241">
            <v>23770.133900000001</v>
          </cell>
          <cell r="AE241">
            <v>123107.0441</v>
          </cell>
          <cell r="AF241">
            <v>23.553000000000001</v>
          </cell>
          <cell r="AH241">
            <v>-3.6046561535601443E-2</v>
          </cell>
          <cell r="AJ241">
            <v>295.87234201485842</v>
          </cell>
        </row>
        <row r="242">
          <cell r="Z242">
            <v>44393</v>
          </cell>
          <cell r="AA242">
            <v>61620.705800000003</v>
          </cell>
          <cell r="AB242">
            <v>33992.066200000001</v>
          </cell>
          <cell r="AC242">
            <v>14674.2353</v>
          </cell>
          <cell r="AD242">
            <v>24121.633099999999</v>
          </cell>
          <cell r="AE242">
            <v>124338.51179999999</v>
          </cell>
          <cell r="AF242">
            <v>24.739000000000001</v>
          </cell>
          <cell r="AH242">
            <v>1.4737158751134839E-2</v>
          </cell>
          <cell r="AJ242">
            <v>300.23265968920145</v>
          </cell>
        </row>
        <row r="243">
          <cell r="Z243">
            <v>44400</v>
          </cell>
          <cell r="AA243">
            <v>61696.406900000002</v>
          </cell>
          <cell r="AB243">
            <v>35215.780599999998</v>
          </cell>
          <cell r="AC243">
            <v>15296.778700000001</v>
          </cell>
          <cell r="AD243">
            <v>24385.2575</v>
          </cell>
          <cell r="AE243">
            <v>126285.0252</v>
          </cell>
          <cell r="AF243">
            <v>24.192</v>
          </cell>
          <cell r="AH243">
            <v>1.5967037990148543E-2</v>
          </cell>
          <cell r="AJ243">
            <v>305.0264859723423</v>
          </cell>
        </row>
        <row r="244">
          <cell r="Z244">
            <v>44407</v>
          </cell>
          <cell r="AA244">
            <v>67601.093699999998</v>
          </cell>
          <cell r="AB244">
            <v>35351.748899999999</v>
          </cell>
          <cell r="AC244">
            <v>14429.664699999999</v>
          </cell>
          <cell r="AD244">
            <v>22715.636299999998</v>
          </cell>
          <cell r="AE244">
            <v>126364.4748</v>
          </cell>
          <cell r="AF244">
            <v>24.602</v>
          </cell>
          <cell r="AH244">
            <v>1.3625944141747143E-2</v>
          </cell>
          <cell r="AJ244">
            <v>309.18275983195485</v>
          </cell>
        </row>
        <row r="245">
          <cell r="Z245">
            <v>44414</v>
          </cell>
          <cell r="AA245">
            <v>65027.255899999996</v>
          </cell>
          <cell r="AB245">
            <v>36530.140500000001</v>
          </cell>
          <cell r="AC245">
            <v>14540.833199999999</v>
          </cell>
          <cell r="AD245">
            <v>23330.759900000001</v>
          </cell>
          <cell r="AE245">
            <v>136534.01439999999</v>
          </cell>
          <cell r="AF245">
            <v>23.917999999999999</v>
          </cell>
          <cell r="AH245">
            <v>3.5650669531402633E-2</v>
          </cell>
          <cell r="AJ245">
            <v>320.20533222753096</v>
          </cell>
        </row>
        <row r="246">
          <cell r="Z246">
            <v>44421</v>
          </cell>
          <cell r="AA246">
            <v>69190.8171</v>
          </cell>
          <cell r="AB246">
            <v>37572.563900000001</v>
          </cell>
          <cell r="AC246">
            <v>15007.740599999999</v>
          </cell>
          <cell r="AD246">
            <v>26054.874599999999</v>
          </cell>
          <cell r="AE246">
            <v>136255.94099999999</v>
          </cell>
          <cell r="AF246">
            <v>24.009</v>
          </cell>
          <cell r="AH246">
            <v>2.9419743901524086E-2</v>
          </cell>
          <cell r="AJ246">
            <v>329.62569109756731</v>
          </cell>
        </row>
        <row r="247">
          <cell r="Z247">
            <v>44428</v>
          </cell>
          <cell r="AA247">
            <v>67298.289300000004</v>
          </cell>
          <cell r="AB247">
            <v>36756.754300000001</v>
          </cell>
          <cell r="AC247">
            <v>14296.262500000001</v>
          </cell>
          <cell r="AD247">
            <v>26494.248500000002</v>
          </cell>
          <cell r="AE247">
            <v>133634.1066</v>
          </cell>
          <cell r="AF247">
            <v>24.192</v>
          </cell>
          <cell r="AH247">
            <v>-1.9717195259358167E-2</v>
          </cell>
          <cell r="AJ247">
            <v>323.12639698369566</v>
          </cell>
        </row>
        <row r="248">
          <cell r="Z248">
            <v>44435</v>
          </cell>
          <cell r="AA248">
            <v>72521.666100000002</v>
          </cell>
          <cell r="AB248">
            <v>49356.480199999998</v>
          </cell>
          <cell r="AC248">
            <v>17542.3812</v>
          </cell>
          <cell r="AD248">
            <v>31239.487099999998</v>
          </cell>
          <cell r="AE248">
            <v>146147.40729999999</v>
          </cell>
          <cell r="AF248">
            <v>27.113</v>
          </cell>
          <cell r="AH248">
            <v>0.13762686249767689</v>
          </cell>
          <cell r="AJ248">
            <v>367.59726919074046</v>
          </cell>
        </row>
        <row r="249">
          <cell r="Z249">
            <v>44442</v>
          </cell>
          <cell r="AA249">
            <v>71613.252699999997</v>
          </cell>
          <cell r="AB249">
            <v>58194.417399999998</v>
          </cell>
          <cell r="AC249">
            <v>18187.158200000002</v>
          </cell>
          <cell r="AD249">
            <v>30887.9879</v>
          </cell>
          <cell r="AE249">
            <v>144161.1691</v>
          </cell>
          <cell r="AF249">
            <v>30.125</v>
          </cell>
          <cell r="AH249">
            <v>1.9693686145739443E-2</v>
          </cell>
          <cell r="AJ249">
            <v>374.83661443821381</v>
          </cell>
        </row>
        <row r="250">
          <cell r="Z250">
            <v>44449</v>
          </cell>
          <cell r="AA250">
            <v>74035.688299999994</v>
          </cell>
          <cell r="AB250">
            <v>53571.496400000004</v>
          </cell>
          <cell r="AC250">
            <v>18031.522400000002</v>
          </cell>
          <cell r="AD250">
            <v>32293.984499999999</v>
          </cell>
          <cell r="AE250">
            <v>145194.01300000001</v>
          </cell>
          <cell r="AF250">
            <v>29.896999999999998</v>
          </cell>
          <cell r="AH250">
            <v>2.5248294975850849E-4</v>
          </cell>
          <cell r="AJ250">
            <v>374.93125429230469</v>
          </cell>
        </row>
        <row r="251">
          <cell r="Z251">
            <v>44456</v>
          </cell>
          <cell r="AA251">
            <v>92869.014200000005</v>
          </cell>
          <cell r="AB251">
            <v>54910.907899999998</v>
          </cell>
          <cell r="AC251">
            <v>23167.504700000001</v>
          </cell>
          <cell r="AD251">
            <v>39016.4058</v>
          </cell>
          <cell r="AE251">
            <v>144605.39920000001</v>
          </cell>
          <cell r="AF251">
            <v>32.682000000000002</v>
          </cell>
          <cell r="AH251">
            <v>0.12990317880411759</v>
          </cell>
          <cell r="AJ251">
            <v>423.63601605789</v>
          </cell>
        </row>
        <row r="252">
          <cell r="Z252">
            <v>44463</v>
          </cell>
          <cell r="AA252">
            <v>89181.346699999995</v>
          </cell>
          <cell r="AB252">
            <v>52548.207499999997</v>
          </cell>
          <cell r="AC252">
            <v>21522.2117</v>
          </cell>
          <cell r="AD252">
            <v>35940.788200000003</v>
          </cell>
          <cell r="AE252">
            <v>137040.15059999999</v>
          </cell>
          <cell r="AF252">
            <v>32.408000000000001</v>
          </cell>
          <cell r="AH252">
            <v>-5.1712023471209748E-2</v>
          </cell>
          <cell r="AJ252">
            <v>401.72894045225462</v>
          </cell>
        </row>
        <row r="253">
          <cell r="Z253">
            <v>44470</v>
          </cell>
          <cell r="AA253">
            <v>91664.877800000002</v>
          </cell>
          <cell r="AB253">
            <v>55654.720999999998</v>
          </cell>
          <cell r="AC253">
            <v>22500.493999999999</v>
          </cell>
          <cell r="AD253">
            <v>38972.468399999998</v>
          </cell>
          <cell r="AE253">
            <v>147992.82399999999</v>
          </cell>
          <cell r="AF253">
            <v>34.188000000000002</v>
          </cell>
          <cell r="AH253">
            <v>6.1129728387586811E-2</v>
          </cell>
          <cell r="AJ253">
            <v>426.28652146753404</v>
          </cell>
        </row>
        <row r="254">
          <cell r="Z254">
            <v>44477</v>
          </cell>
          <cell r="AA254">
            <v>94825.735700000005</v>
          </cell>
          <cell r="AB254">
            <v>56004.750699999997</v>
          </cell>
          <cell r="AC254">
            <v>23300.906900000002</v>
          </cell>
          <cell r="AD254">
            <v>39631.529300000002</v>
          </cell>
          <cell r="AE254">
            <v>152772.8567</v>
          </cell>
          <cell r="AF254">
            <v>32.726999999999997</v>
          </cell>
          <cell r="AH254">
            <v>2.7318182526888887E-2</v>
          </cell>
          <cell r="AJ254">
            <v>437.93189446973668</v>
          </cell>
        </row>
        <row r="255">
          <cell r="Z255">
            <v>44484</v>
          </cell>
          <cell r="AA255">
            <v>109952.6983</v>
          </cell>
          <cell r="AB255">
            <v>57273.6083</v>
          </cell>
          <cell r="AC255">
            <v>24857.265100000001</v>
          </cell>
          <cell r="AD255">
            <v>41652.649400000002</v>
          </cell>
          <cell r="AE255">
            <v>162295.28409999999</v>
          </cell>
          <cell r="AF255">
            <v>32.863999999999997</v>
          </cell>
          <cell r="AH255">
            <v>8.046216970665189E-2</v>
          </cell>
          <cell r="AJ255">
            <v>473.16884488251617</v>
          </cell>
        </row>
        <row r="256">
          <cell r="Z256">
            <v>44491</v>
          </cell>
          <cell r="AA256">
            <v>126208.5387</v>
          </cell>
          <cell r="AB256">
            <v>63924.172400000003</v>
          </cell>
          <cell r="AC256">
            <v>30237.8181</v>
          </cell>
          <cell r="AD256">
            <v>45365.359199999999</v>
          </cell>
          <cell r="AE256">
            <v>175242.77429999999</v>
          </cell>
          <cell r="AF256">
            <v>39.072000000000003</v>
          </cell>
          <cell r="AH256">
            <v>0.11350528683411124</v>
          </cell>
          <cell r="AJ256">
            <v>526.87601034187128</v>
          </cell>
        </row>
        <row r="257">
          <cell r="Z257">
            <v>44498</v>
          </cell>
          <cell r="AA257">
            <v>109802.1813</v>
          </cell>
          <cell r="AB257">
            <v>60117.599499999997</v>
          </cell>
          <cell r="AC257">
            <v>27347.438399999999</v>
          </cell>
          <cell r="AD257">
            <v>42795.021699999998</v>
          </cell>
          <cell r="AE257">
            <v>163574.9779</v>
          </cell>
          <cell r="AF257">
            <v>38.524000000000001</v>
          </cell>
          <cell r="AH257">
            <v>-8.4672409797924883E-2</v>
          </cell>
          <cell r="AJ257">
            <v>482.26414888150862</v>
          </cell>
        </row>
        <row r="258">
          <cell r="Z258">
            <v>44505</v>
          </cell>
          <cell r="AA258">
            <v>125531.212</v>
          </cell>
          <cell r="AB258">
            <v>61692.733099999998</v>
          </cell>
          <cell r="AC258">
            <v>29037.198799999998</v>
          </cell>
          <cell r="AD258">
            <v>43585.894699999997</v>
          </cell>
          <cell r="AE258">
            <v>172495.19639999999</v>
          </cell>
          <cell r="AF258">
            <v>38.021999999999998</v>
          </cell>
          <cell r="AH258">
            <v>7.110363829622586E-2</v>
          </cell>
          <cell r="AJ258">
            <v>516.5548844868166</v>
          </cell>
        </row>
        <row r="259">
          <cell r="Z259">
            <v>44512</v>
          </cell>
          <cell r="AA259">
            <v>124101.30009999999</v>
          </cell>
          <cell r="AB259">
            <v>59067.510499999997</v>
          </cell>
          <cell r="AC259">
            <v>27258.5036</v>
          </cell>
          <cell r="AD259">
            <v>41037.525900000001</v>
          </cell>
          <cell r="AE259">
            <v>176898.8486</v>
          </cell>
          <cell r="AF259">
            <v>36.104999999999997</v>
          </cell>
          <cell r="AH259">
            <v>-9.2046375831589412E-3</v>
          </cell>
          <cell r="AJ259">
            <v>511.80018398330492</v>
          </cell>
        </row>
        <row r="260">
          <cell r="Z260">
            <v>44519</v>
          </cell>
          <cell r="AA260">
            <v>103781.4996</v>
          </cell>
          <cell r="AB260">
            <v>51293.791799999999</v>
          </cell>
          <cell r="AC260">
            <v>24990.667300000001</v>
          </cell>
          <cell r="AD260">
            <v>38181.595300000001</v>
          </cell>
          <cell r="AE260">
            <v>155558.07260000001</v>
          </cell>
          <cell r="AF260">
            <v>32.590000000000003</v>
          </cell>
          <cell r="AH260">
            <v>-0.12739486859632218</v>
          </cell>
          <cell r="AJ260">
            <v>446.59946679717825</v>
          </cell>
        </row>
        <row r="261">
          <cell r="Z261">
            <v>44526</v>
          </cell>
          <cell r="AA261">
            <v>98588.661699999997</v>
          </cell>
          <cell r="AB261">
            <v>52081.580499999996</v>
          </cell>
          <cell r="AC261">
            <v>24368.124</v>
          </cell>
          <cell r="AD261">
            <v>36511.974300000002</v>
          </cell>
          <cell r="AE261">
            <v>142158.9258</v>
          </cell>
          <cell r="AF261">
            <v>30.582000000000001</v>
          </cell>
          <cell r="AH261">
            <v>-5.375900132776177E-2</v>
          </cell>
          <cell r="AJ261">
            <v>422.59072546865104</v>
          </cell>
        </row>
        <row r="262">
          <cell r="Z262">
            <v>44533</v>
          </cell>
          <cell r="AA262">
            <v>107243.3916</v>
          </cell>
          <cell r="AB262">
            <v>53744.6898</v>
          </cell>
          <cell r="AC262">
            <v>26502.558199999999</v>
          </cell>
          <cell r="AD262">
            <v>42663.209499999997</v>
          </cell>
          <cell r="AE262">
            <v>151455.52489999999</v>
          </cell>
          <cell r="AF262">
            <v>36.195999999999998</v>
          </cell>
          <cell r="AH262">
            <v>7.8884313243144197E-2</v>
          </cell>
          <cell r="AJ262">
            <v>455.9265046301677</v>
          </cell>
        </row>
        <row r="263">
          <cell r="Z263">
            <v>44540</v>
          </cell>
          <cell r="AA263">
            <v>107544.42570000001</v>
          </cell>
          <cell r="AB263">
            <v>50768.599399999999</v>
          </cell>
          <cell r="AC263">
            <v>27080.634099999999</v>
          </cell>
          <cell r="AD263">
            <v>42311.710299999999</v>
          </cell>
          <cell r="AE263">
            <v>149197.24170000001</v>
          </cell>
          <cell r="AF263">
            <v>35.009</v>
          </cell>
          <cell r="AH263">
            <v>-1.2334369722515951E-2</v>
          </cell>
          <cell r="AJ263">
            <v>450.3029385557648</v>
          </cell>
        </row>
        <row r="264">
          <cell r="Z264">
            <v>44547</v>
          </cell>
          <cell r="AA264">
            <v>96782.457200000004</v>
          </cell>
          <cell r="AB264">
            <v>47486.1469</v>
          </cell>
          <cell r="AC264">
            <v>25213.004199999999</v>
          </cell>
          <cell r="AD264">
            <v>43366.207799999996</v>
          </cell>
          <cell r="AE264">
            <v>140766.31779999999</v>
          </cell>
          <cell r="AF264">
            <v>33.366</v>
          </cell>
          <cell r="AH264">
            <v>-6.1788732103471355E-2</v>
          </cell>
          <cell r="AJ264">
            <v>422.47929091993672</v>
          </cell>
        </row>
        <row r="265">
          <cell r="Z265">
            <v>44554</v>
          </cell>
          <cell r="AA265">
            <v>100244.3492</v>
          </cell>
          <cell r="AB265">
            <v>45735.505499999999</v>
          </cell>
          <cell r="AC265">
            <v>24501.526099999999</v>
          </cell>
          <cell r="AD265">
            <v>40861.776299999998</v>
          </cell>
          <cell r="AE265">
            <v>141519.07889999999</v>
          </cell>
          <cell r="AF265">
            <v>32.909999999999997</v>
          </cell>
          <cell r="AH265">
            <v>-2.1259901070000814E-3</v>
          </cell>
          <cell r="AJ265">
            <v>421.58110412702854</v>
          </cell>
        </row>
        <row r="266">
          <cell r="Z266">
            <v>44561</v>
          </cell>
          <cell r="AA266">
            <v>97234.008400000006</v>
          </cell>
          <cell r="AB266">
            <v>49937.044800000003</v>
          </cell>
          <cell r="AC266">
            <v>24056.852299999999</v>
          </cell>
          <cell r="AD266">
            <v>41301.150300000001</v>
          </cell>
          <cell r="AE266">
            <v>136325.0276</v>
          </cell>
          <cell r="AF266">
            <v>35.238</v>
          </cell>
          <cell r="AH266">
            <v>-1.1352638994374916E-2</v>
          </cell>
          <cell r="AJ266">
            <v>416.79504604502443</v>
          </cell>
        </row>
        <row r="267">
          <cell r="Z267">
            <v>44568</v>
          </cell>
          <cell r="AA267">
            <v>98588.661699999997</v>
          </cell>
          <cell r="AB267">
            <v>47967.573299999996</v>
          </cell>
          <cell r="AC267">
            <v>23523.2438</v>
          </cell>
          <cell r="AD267">
            <v>40246.652800000003</v>
          </cell>
          <cell r="AE267">
            <v>139524.26209999999</v>
          </cell>
          <cell r="AF267">
            <v>34.142000000000003</v>
          </cell>
          <cell r="AH267">
            <v>2.853870634460751E-3</v>
          </cell>
          <cell r="AJ267">
            <v>417.98452518752106</v>
          </cell>
        </row>
        <row r="268">
          <cell r="Z268">
            <v>44575</v>
          </cell>
          <cell r="AA268">
            <v>106566.0649</v>
          </cell>
          <cell r="AB268">
            <v>46041.8678</v>
          </cell>
          <cell r="AC268">
            <v>23478.776399999999</v>
          </cell>
          <cell r="AD268">
            <v>39016.4058</v>
          </cell>
          <cell r="AE268">
            <v>149046.68950000001</v>
          </cell>
          <cell r="AF268">
            <v>32.773000000000003</v>
          </cell>
          <cell r="AH268">
            <v>4.0864795455049722E-2</v>
          </cell>
          <cell r="AJ268">
            <v>435.06537731268514</v>
          </cell>
        </row>
        <row r="269">
          <cell r="Z269">
            <v>44582</v>
          </cell>
          <cell r="AA269">
            <v>98889.695800000001</v>
          </cell>
          <cell r="AB269">
            <v>46654.592199999999</v>
          </cell>
          <cell r="AC269">
            <v>21855.717000000001</v>
          </cell>
          <cell r="AD269">
            <v>36336.224800000004</v>
          </cell>
          <cell r="AE269">
            <v>147503.52929999999</v>
          </cell>
          <cell r="AF269">
            <v>31.951000000000001</v>
          </cell>
          <cell r="AH269">
            <v>-3.5449341069836104E-2</v>
          </cell>
          <cell r="AJ269">
            <v>419.64259636465084</v>
          </cell>
        </row>
        <row r="270">
          <cell r="Z270">
            <v>44589</v>
          </cell>
          <cell r="AA270">
            <v>102426.8463</v>
          </cell>
          <cell r="AB270">
            <v>47967.573299999996</v>
          </cell>
          <cell r="AC270">
            <v>22678.363499999999</v>
          </cell>
          <cell r="AD270">
            <v>37522.534399999997</v>
          </cell>
          <cell r="AE270">
            <v>158945.49739999999</v>
          </cell>
          <cell r="AF270">
            <v>34.69</v>
          </cell>
          <cell r="AH270">
            <v>5.2104021347970875E-2</v>
          </cell>
          <cell r="AJ270">
            <v>441.50766316415252</v>
          </cell>
        </row>
        <row r="271">
          <cell r="Z271">
            <v>44596</v>
          </cell>
          <cell r="AA271">
            <v>110178.4739</v>
          </cell>
          <cell r="AB271">
            <v>58252.5913</v>
          </cell>
          <cell r="AC271">
            <v>25791.080099999999</v>
          </cell>
          <cell r="AD271">
            <v>41872.3364</v>
          </cell>
          <cell r="AE271">
            <v>158682.03099999999</v>
          </cell>
          <cell r="AF271">
            <v>37.884999999999998</v>
          </cell>
          <cell r="AH271">
            <v>6.82904796810095E-2</v>
          </cell>
          <cell r="AJ271">
            <v>471.65843326447407</v>
          </cell>
        </row>
        <row r="272">
          <cell r="Z272">
            <v>44603</v>
          </cell>
          <cell r="AA272">
            <v>109802.1813</v>
          </cell>
          <cell r="AB272">
            <v>56151.821600000003</v>
          </cell>
          <cell r="AC272">
            <v>26280.221300000001</v>
          </cell>
          <cell r="AD272">
            <v>43454.082600000002</v>
          </cell>
          <cell r="AE272">
            <v>158343.2886</v>
          </cell>
          <cell r="AF272">
            <v>38.615000000000002</v>
          </cell>
          <cell r="AH272">
            <v>-1.8817063420758771E-3</v>
          </cell>
          <cell r="AJ272">
            <v>470.77091059930677</v>
          </cell>
        </row>
        <row r="273">
          <cell r="Z273">
            <v>44610</v>
          </cell>
          <cell r="AA273">
            <v>115296.0533</v>
          </cell>
          <cell r="AB273">
            <v>56677.014000000003</v>
          </cell>
          <cell r="AC273">
            <v>28192.318599999999</v>
          </cell>
          <cell r="AD273">
            <v>50528.002999999997</v>
          </cell>
          <cell r="AE273">
            <v>166209.6416</v>
          </cell>
          <cell r="AF273">
            <v>40.988999999999997</v>
          </cell>
          <cell r="AH273">
            <v>5.8044991667857683E-2</v>
          </cell>
          <cell r="AJ273">
            <v>498.09680418251327</v>
          </cell>
        </row>
        <row r="274">
          <cell r="Z274">
            <v>44617</v>
          </cell>
          <cell r="AA274">
            <v>110253.73239999999</v>
          </cell>
          <cell r="AB274">
            <v>59696.8704</v>
          </cell>
          <cell r="AC274">
            <v>28147.851200000001</v>
          </cell>
          <cell r="AD274">
            <v>48001.602800000001</v>
          </cell>
          <cell r="AE274">
            <v>175092.22210000001</v>
          </cell>
          <cell r="AF274">
            <v>42.631999999999998</v>
          </cell>
          <cell r="AH274">
            <v>1.028788990687138E-2</v>
          </cell>
          <cell r="AJ274">
            <v>503.22116926690745</v>
          </cell>
        </row>
        <row r="275">
          <cell r="Z275">
            <v>44624</v>
          </cell>
          <cell r="AA275">
            <v>115145.5362</v>
          </cell>
          <cell r="AB275">
            <v>60834.787300000004</v>
          </cell>
          <cell r="AC275">
            <v>28370.188099999999</v>
          </cell>
          <cell r="AD275">
            <v>49978.785600000003</v>
          </cell>
          <cell r="AE275">
            <v>193346.6777</v>
          </cell>
          <cell r="AF275">
            <v>42.814999999999998</v>
          </cell>
          <cell r="AH275">
            <v>6.2874058002209215E-2</v>
          </cell>
          <cell r="AJ275">
            <v>534.86072625133454</v>
          </cell>
        </row>
        <row r="276">
          <cell r="Z276">
            <v>44631</v>
          </cell>
          <cell r="AA276">
            <v>116424.9311</v>
          </cell>
          <cell r="AB276">
            <v>58602.719499999999</v>
          </cell>
          <cell r="AC276">
            <v>27658.71</v>
          </cell>
          <cell r="AD276">
            <v>47342.541899999997</v>
          </cell>
          <cell r="AE276">
            <v>185442.68659999999</v>
          </cell>
          <cell r="AF276">
            <v>42.084000000000003</v>
          </cell>
          <cell r="AH276">
            <v>-2.7263357309723908E-2</v>
          </cell>
          <cell r="AJ276">
            <v>520.27862716060599</v>
          </cell>
        </row>
        <row r="277">
          <cell r="Z277">
            <v>44638</v>
          </cell>
          <cell r="AA277">
            <v>113038.29760000001</v>
          </cell>
          <cell r="AB277">
            <v>54532.4784</v>
          </cell>
          <cell r="AC277">
            <v>25346.406299999999</v>
          </cell>
          <cell r="AD277">
            <v>44596.4548</v>
          </cell>
          <cell r="AE277">
            <v>171855.34950000001</v>
          </cell>
          <cell r="AF277">
            <v>38.387</v>
          </cell>
          <cell r="AH277">
            <v>-5.9943137207964833E-2</v>
          </cell>
          <cell r="AJ277">
            <v>489.0914940263462</v>
          </cell>
        </row>
        <row r="278">
          <cell r="Z278">
            <v>44645</v>
          </cell>
          <cell r="AA278">
            <v>112737.26360000001</v>
          </cell>
          <cell r="AB278">
            <v>56983.376300000004</v>
          </cell>
          <cell r="AC278">
            <v>26146.819100000001</v>
          </cell>
          <cell r="AD278">
            <v>48880.350700000003</v>
          </cell>
          <cell r="AE278">
            <v>197599.77770000001</v>
          </cell>
          <cell r="AF278">
            <v>39.026000000000003</v>
          </cell>
          <cell r="AH278">
            <v>8.0551999813358768E-2</v>
          </cell>
          <cell r="AJ278">
            <v>528.48879196187181</v>
          </cell>
        </row>
        <row r="279">
          <cell r="Z279">
            <v>44652</v>
          </cell>
          <cell r="AA279">
            <v>117629.0674</v>
          </cell>
          <cell r="AB279">
            <v>56677.014000000003</v>
          </cell>
          <cell r="AC279">
            <v>25124.0694</v>
          </cell>
          <cell r="AD279">
            <v>48990.194199999998</v>
          </cell>
          <cell r="AE279">
            <v>202266.89629999999</v>
          </cell>
          <cell r="AF279">
            <v>38.25</v>
          </cell>
          <cell r="AH279">
            <v>1.8852326103020983E-2</v>
          </cell>
          <cell r="AJ279">
            <v>538.45203500972855</v>
          </cell>
        </row>
        <row r="280">
          <cell r="Z280">
            <v>44659</v>
          </cell>
          <cell r="AA280">
            <v>123122.9394</v>
          </cell>
          <cell r="AB280">
            <v>56020.523500000003</v>
          </cell>
          <cell r="AC280">
            <v>26146.819100000001</v>
          </cell>
          <cell r="AD280">
            <v>49868.9421</v>
          </cell>
          <cell r="AE280">
            <v>204487.54139999999</v>
          </cell>
          <cell r="AF280">
            <v>38.295999999999999</v>
          </cell>
          <cell r="AH280">
            <v>1.9877860521289169E-2</v>
          </cell>
          <cell r="AJ280">
            <v>549.1553094590563</v>
          </cell>
        </row>
        <row r="281">
          <cell r="Z281">
            <v>44666</v>
          </cell>
          <cell r="AA281">
            <v>118381.6526</v>
          </cell>
          <cell r="AB281">
            <v>54620.010399999999</v>
          </cell>
          <cell r="AC281">
            <v>24901.732499999998</v>
          </cell>
          <cell r="AD281">
            <v>49209.881200000003</v>
          </cell>
          <cell r="AE281">
            <v>205579.04490000001</v>
          </cell>
          <cell r="AF281">
            <v>37.701999999999998</v>
          </cell>
          <cell r="AH281">
            <v>-1.5130604765194202E-2</v>
          </cell>
          <cell r="AJ281">
            <v>540.8462575169234</v>
          </cell>
        </row>
        <row r="282">
          <cell r="Z282">
            <v>44673</v>
          </cell>
          <cell r="AA282">
            <v>115898.1214</v>
          </cell>
          <cell r="AB282">
            <v>55101.436800000003</v>
          </cell>
          <cell r="AC282">
            <v>23256.4395</v>
          </cell>
          <cell r="AD282">
            <v>45365.359199999999</v>
          </cell>
          <cell r="AE282">
            <v>205541.4069</v>
          </cell>
          <cell r="AF282">
            <v>34.826999999999998</v>
          </cell>
          <cell r="AH282">
            <v>-1.6635720564944629E-2</v>
          </cell>
          <cell r="AJ282">
            <v>531.84889030827571</v>
          </cell>
        </row>
        <row r="283">
          <cell r="Z283">
            <v>44680</v>
          </cell>
          <cell r="AA283">
            <v>114167.17539999999</v>
          </cell>
          <cell r="AB283">
            <v>51512.622000000003</v>
          </cell>
          <cell r="AC283">
            <v>22411.559300000001</v>
          </cell>
          <cell r="AD283">
            <v>43322.270400000001</v>
          </cell>
          <cell r="AE283">
            <v>197486.86360000001</v>
          </cell>
          <cell r="AF283">
            <v>35.146000000000001</v>
          </cell>
          <cell r="AH283">
            <v>-3.6529071357892802E-2</v>
          </cell>
          <cell r="AJ283">
            <v>512.42094424258858</v>
          </cell>
        </row>
        <row r="284">
          <cell r="Z284">
            <v>44687</v>
          </cell>
          <cell r="AA284">
            <v>109952.6983</v>
          </cell>
          <cell r="AB284">
            <v>51512.622000000003</v>
          </cell>
          <cell r="AC284">
            <v>21877.950700000001</v>
          </cell>
          <cell r="AD284">
            <v>42311.710299999999</v>
          </cell>
          <cell r="AE284">
            <v>188867.74950000001</v>
          </cell>
          <cell r="AF284">
            <v>34.826999999999998</v>
          </cell>
          <cell r="AH284">
            <v>-3.3523013882042207E-2</v>
          </cell>
          <cell r="AJ284">
            <v>495.24304981529514</v>
          </cell>
        </row>
        <row r="285">
          <cell r="Z285">
            <v>44694</v>
          </cell>
          <cell r="AA285">
            <v>113038.29760000001</v>
          </cell>
          <cell r="AB285">
            <v>52475.474800000004</v>
          </cell>
          <cell r="AC285">
            <v>22767.298299999999</v>
          </cell>
          <cell r="AD285">
            <v>40510.277199999997</v>
          </cell>
          <cell r="AE285">
            <v>195416.77069999999</v>
          </cell>
          <cell r="AF285">
            <v>35.100999999999999</v>
          </cell>
          <cell r="AH285">
            <v>2.3366514751305998E-2</v>
          </cell>
          <cell r="AJ285">
            <v>506.81515384428599</v>
          </cell>
        </row>
        <row r="286">
          <cell r="Z286">
            <v>44701</v>
          </cell>
          <cell r="AA286">
            <v>114392.951</v>
          </cell>
          <cell r="AB286">
            <v>51425.09</v>
          </cell>
          <cell r="AC286">
            <v>22211.456099999999</v>
          </cell>
          <cell r="AD286">
            <v>38664.906600000002</v>
          </cell>
          <cell r="AE286">
            <v>197223.39720000001</v>
          </cell>
          <cell r="AF286">
            <v>35.375</v>
          </cell>
          <cell r="AH286">
            <v>-6.8035877043114796E-4</v>
          </cell>
          <cell r="AJ286">
            <v>506.4703377093806</v>
          </cell>
        </row>
        <row r="287">
          <cell r="Z287">
            <v>44708</v>
          </cell>
          <cell r="AA287">
            <v>123122.9394</v>
          </cell>
          <cell r="AB287">
            <v>53394.561500000003</v>
          </cell>
          <cell r="AC287">
            <v>24990.667300000001</v>
          </cell>
          <cell r="AD287">
            <v>44047.237399999998</v>
          </cell>
          <cell r="AE287">
            <v>211977.51389999999</v>
          </cell>
          <cell r="AF287">
            <v>35.603000000000002</v>
          </cell>
          <cell r="AH287">
            <v>7.9287522868371596E-2</v>
          </cell>
          <cell r="AJ287">
            <v>546.62711619266497</v>
          </cell>
        </row>
        <row r="288">
          <cell r="Z288">
            <v>44715</v>
          </cell>
          <cell r="AA288">
            <v>122821.9053</v>
          </cell>
          <cell r="AB288">
            <v>55101.436800000003</v>
          </cell>
          <cell r="AC288">
            <v>26635.960299999999</v>
          </cell>
          <cell r="AD288">
            <v>44376.767800000001</v>
          </cell>
          <cell r="AE288">
            <v>206407.0821</v>
          </cell>
          <cell r="AF288">
            <v>36.058999999999997</v>
          </cell>
          <cell r="AH288">
            <v>-4.7861608491742589E-3</v>
          </cell>
          <cell r="AJ288">
            <v>544.01087089004659</v>
          </cell>
        </row>
        <row r="289">
          <cell r="Z289">
            <v>44722</v>
          </cell>
          <cell r="AA289">
            <v>114242.43399999999</v>
          </cell>
          <cell r="AB289">
            <v>50681.0674</v>
          </cell>
          <cell r="AC289">
            <v>24634.928199999998</v>
          </cell>
          <cell r="AD289">
            <v>40070.903200000001</v>
          </cell>
          <cell r="AE289">
            <v>210208.52540000001</v>
          </cell>
          <cell r="AF289">
            <v>34.598999999999997</v>
          </cell>
          <cell r="AH289">
            <v>-3.4048704559952792E-2</v>
          </cell>
          <cell r="AJ289">
            <v>525.48800546970881</v>
          </cell>
        </row>
        <row r="290">
          <cell r="Z290">
            <v>44729</v>
          </cell>
          <cell r="AA290">
            <v>115898.1214</v>
          </cell>
          <cell r="AB290">
            <v>49674.448600000003</v>
          </cell>
          <cell r="AC290">
            <v>23345.374199999998</v>
          </cell>
          <cell r="AD290">
            <v>35633.226499999997</v>
          </cell>
          <cell r="AE290">
            <v>191502.41320000001</v>
          </cell>
          <cell r="AF290">
            <v>33.823</v>
          </cell>
          <cell r="AH290">
            <v>-5.4076010951700733E-2</v>
          </cell>
          <cell r="AJ290">
            <v>497.07171033094141</v>
          </cell>
        </row>
        <row r="291">
          <cell r="Z291">
            <v>44736</v>
          </cell>
          <cell r="AA291">
            <v>111984.6784</v>
          </cell>
          <cell r="AB291">
            <v>48055.105300000003</v>
          </cell>
          <cell r="AC291">
            <v>21966.8855</v>
          </cell>
          <cell r="AD291">
            <v>32557.608899999999</v>
          </cell>
          <cell r="AE291">
            <v>182619.8327</v>
          </cell>
          <cell r="AF291">
            <v>31.266999999999999</v>
          </cell>
          <cell r="AH291">
            <v>-4.5354896010903638E-2</v>
          </cell>
          <cell r="AJ291">
            <v>474.52707459891957</v>
          </cell>
        </row>
        <row r="292">
          <cell r="Z292">
            <v>44743</v>
          </cell>
          <cell r="AA292">
            <v>114995.0192</v>
          </cell>
          <cell r="AB292">
            <v>48317.701500000003</v>
          </cell>
          <cell r="AC292">
            <v>24101.3197</v>
          </cell>
          <cell r="AD292">
            <v>36951.348299999998</v>
          </cell>
          <cell r="AE292">
            <v>200384.99359999999</v>
          </cell>
          <cell r="AF292">
            <v>33.64</v>
          </cell>
          <cell r="AH292">
            <v>6.9405533473753056E-2</v>
          </cell>
          <cell r="AJ292">
            <v>507.46187935919704</v>
          </cell>
        </row>
        <row r="293">
          <cell r="Z293">
            <v>44750</v>
          </cell>
          <cell r="AA293">
            <v>143668.5154</v>
          </cell>
          <cell r="AB293">
            <v>55670.395199999999</v>
          </cell>
          <cell r="AC293">
            <v>27969.9817</v>
          </cell>
          <cell r="AD293">
            <v>39983.028400000003</v>
          </cell>
          <cell r="AE293">
            <v>234673.2598</v>
          </cell>
          <cell r="AF293">
            <v>38.57</v>
          </cell>
          <cell r="AH293">
            <v>0.18178684770602871</v>
          </cell>
          <cell r="AJ293">
            <v>599.71177473888247</v>
          </cell>
        </row>
        <row r="294">
          <cell r="Z294">
            <v>44757</v>
          </cell>
          <cell r="AA294">
            <v>141260.24280000001</v>
          </cell>
          <cell r="AB294">
            <v>57508.568700000003</v>
          </cell>
          <cell r="AC294">
            <v>27391.9058</v>
          </cell>
          <cell r="AD294">
            <v>39323.967499999999</v>
          </cell>
          <cell r="AE294">
            <v>220822.4564</v>
          </cell>
          <cell r="AF294">
            <v>37.884999999999998</v>
          </cell>
          <cell r="AH294">
            <v>-3.119518556669661E-2</v>
          </cell>
          <cell r="AJ294">
            <v>581.0036546393701</v>
          </cell>
        </row>
        <row r="295">
          <cell r="Z295">
            <v>44764</v>
          </cell>
          <cell r="AA295">
            <v>146001.52960000001</v>
          </cell>
          <cell r="AB295">
            <v>65386.4548</v>
          </cell>
          <cell r="AC295">
            <v>31216.100399999999</v>
          </cell>
          <cell r="AD295">
            <v>45694.8897</v>
          </cell>
          <cell r="AE295">
            <v>235952.95360000001</v>
          </cell>
          <cell r="AF295">
            <v>42.814999999999998</v>
          </cell>
          <cell r="AH295">
            <v>7.8033445993022907E-2</v>
          </cell>
          <cell r="AJ295">
            <v>626.34137194542041</v>
          </cell>
        </row>
        <row r="296">
          <cell r="Z296">
            <v>44771</v>
          </cell>
          <cell r="AA296">
            <v>171739.9436</v>
          </cell>
          <cell r="AB296">
            <v>77903.540500000003</v>
          </cell>
          <cell r="AC296">
            <v>33706.273699999998</v>
          </cell>
          <cell r="AD296">
            <v>49759.098599999998</v>
          </cell>
          <cell r="AE296">
            <v>263202.90389999998</v>
          </cell>
          <cell r="AF296">
            <v>46.558</v>
          </cell>
          <cell r="AH296">
            <v>0.13744844114808669</v>
          </cell>
          <cell r="AJ296">
            <v>712.43101714587237</v>
          </cell>
        </row>
        <row r="297">
          <cell r="Z297">
            <v>44778</v>
          </cell>
          <cell r="AA297">
            <v>171288.39240000001</v>
          </cell>
          <cell r="AB297">
            <v>87575.834000000003</v>
          </cell>
          <cell r="AC297">
            <v>37085.794500000004</v>
          </cell>
          <cell r="AD297">
            <v>56898.9251</v>
          </cell>
          <cell r="AE297">
            <v>255411.82699999999</v>
          </cell>
          <cell r="AF297">
            <v>58.698999999999998</v>
          </cell>
          <cell r="AH297">
            <v>2.0054680309695986E-2</v>
          </cell>
          <cell r="AJ297">
            <v>726.71859343744438</v>
          </cell>
        </row>
        <row r="298">
          <cell r="Z298">
            <v>44785</v>
          </cell>
          <cell r="AA298">
            <v>170761.5828</v>
          </cell>
          <cell r="AB298">
            <v>87532.067999999999</v>
          </cell>
          <cell r="AC298">
            <v>37486.000899999999</v>
          </cell>
          <cell r="AD298">
            <v>57448.142500000002</v>
          </cell>
          <cell r="AE298">
            <v>284280.21360000002</v>
          </cell>
          <cell r="AF298">
            <v>62.350999999999999</v>
          </cell>
          <cell r="AH298">
            <v>4.8087432404275703E-2</v>
          </cell>
          <cell r="AJ298">
            <v>761.66462467629776</v>
          </cell>
        </row>
        <row r="299">
          <cell r="Z299">
            <v>44792</v>
          </cell>
          <cell r="AA299">
            <v>174298.73319999999</v>
          </cell>
          <cell r="AB299">
            <v>89764.135699999999</v>
          </cell>
          <cell r="AC299">
            <v>38642.152800000003</v>
          </cell>
          <cell r="AD299">
            <v>62171.412400000001</v>
          </cell>
          <cell r="AE299">
            <v>293576.8126</v>
          </cell>
          <cell r="AF299">
            <v>63.994</v>
          </cell>
          <cell r="AH299">
            <v>3.2853559538029521E-2</v>
          </cell>
          <cell r="AJ299">
            <v>786.68801877111139</v>
          </cell>
        </row>
        <row r="300">
          <cell r="Z300">
            <v>44799</v>
          </cell>
          <cell r="AA300">
            <v>197779.3916</v>
          </cell>
          <cell r="AB300">
            <v>84643.5098</v>
          </cell>
          <cell r="AC300">
            <v>42466.347399999999</v>
          </cell>
          <cell r="AD300">
            <v>70299.830199999997</v>
          </cell>
          <cell r="AE300">
            <v>318417.92749999999</v>
          </cell>
          <cell r="AF300">
            <v>72.391999999999996</v>
          </cell>
          <cell r="AH300">
            <v>8.3766093973980896E-2</v>
          </cell>
          <cell r="AJ300">
            <v>852.58580127969708</v>
          </cell>
        </row>
        <row r="301">
          <cell r="Z301">
            <v>44806</v>
          </cell>
          <cell r="AA301">
            <v>184985.4431</v>
          </cell>
          <cell r="AB301">
            <v>84949.872000000003</v>
          </cell>
          <cell r="AC301">
            <v>39353.630899999996</v>
          </cell>
          <cell r="AD301">
            <v>65466.716899999999</v>
          </cell>
          <cell r="AE301">
            <v>289060.2463</v>
          </cell>
          <cell r="AF301">
            <v>64.358999999999995</v>
          </cell>
          <cell r="AH301">
            <v>-6.977868844120716E-2</v>
          </cell>
          <cell r="AJ301">
            <v>793.09348228280419</v>
          </cell>
        </row>
        <row r="302">
          <cell r="Z302">
            <v>44813</v>
          </cell>
          <cell r="AA302">
            <v>203198.00510000001</v>
          </cell>
          <cell r="AB302">
            <v>83461.826799999995</v>
          </cell>
          <cell r="AC302">
            <v>41932.738899999997</v>
          </cell>
          <cell r="AD302">
            <v>74364.039199999999</v>
          </cell>
          <cell r="AE302">
            <v>321692.43810000003</v>
          </cell>
          <cell r="AF302">
            <v>65.272000000000006</v>
          </cell>
          <cell r="AH302">
            <v>9.1634246471327077E-2</v>
          </cell>
          <cell r="AJ302">
            <v>865.76800591310973</v>
          </cell>
        </row>
        <row r="303">
          <cell r="Z303">
            <v>44820</v>
          </cell>
          <cell r="AA303">
            <v>209519.72080000001</v>
          </cell>
          <cell r="AB303">
            <v>85081.170100000003</v>
          </cell>
          <cell r="AC303">
            <v>45579.063999999998</v>
          </cell>
          <cell r="AD303">
            <v>76341.221900000004</v>
          </cell>
          <cell r="AE303">
            <v>350410.27250000002</v>
          </cell>
          <cell r="AF303">
            <v>62.99</v>
          </cell>
          <cell r="AH303">
            <v>5.8341022240027289E-2</v>
          </cell>
          <cell r="AJ303">
            <v>916.27779640079063</v>
          </cell>
        </row>
        <row r="304">
          <cell r="Z304">
            <v>44827</v>
          </cell>
          <cell r="AA304">
            <v>201542.31760000001</v>
          </cell>
          <cell r="AB304">
            <v>82367.676000000007</v>
          </cell>
          <cell r="AC304">
            <v>41843.804100000001</v>
          </cell>
          <cell r="AD304">
            <v>70080.143299999996</v>
          </cell>
          <cell r="AE304">
            <v>339156.49469999998</v>
          </cell>
          <cell r="AF304">
            <v>61.712000000000003</v>
          </cell>
          <cell r="AH304">
            <v>-4.1646079934456931E-2</v>
          </cell>
          <cell r="AJ304">
            <v>878.11841804971527</v>
          </cell>
        </row>
        <row r="305">
          <cell r="Z305">
            <v>44834</v>
          </cell>
          <cell r="AA305">
            <v>208541.36</v>
          </cell>
          <cell r="AB305">
            <v>91908.671400000007</v>
          </cell>
          <cell r="AC305">
            <v>40909.989099999999</v>
          </cell>
          <cell r="AD305">
            <v>66894.682199999996</v>
          </cell>
          <cell r="AE305">
            <v>345178.58309999999</v>
          </cell>
          <cell r="AF305">
            <v>62.99</v>
          </cell>
          <cell r="AH305">
            <v>2.5091300416183491E-2</v>
          </cell>
          <cell r="AJ305">
            <v>900.15155107798444</v>
          </cell>
        </row>
        <row r="306">
          <cell r="Z306">
            <v>44841</v>
          </cell>
          <cell r="AA306">
            <v>210121.78899999999</v>
          </cell>
          <cell r="AB306">
            <v>92083.735499999995</v>
          </cell>
          <cell r="AC306">
            <v>40598.717499999999</v>
          </cell>
          <cell r="AD306">
            <v>70189.986799999999</v>
          </cell>
          <cell r="AE306">
            <v>385037.28120000003</v>
          </cell>
          <cell r="AF306">
            <v>65.546000000000006</v>
          </cell>
          <cell r="AH306">
            <v>5.9193134257152294E-2</v>
          </cell>
          <cell r="AJ306">
            <v>953.43434269272745</v>
          </cell>
        </row>
        <row r="307">
          <cell r="Z307">
            <v>44848</v>
          </cell>
          <cell r="AA307">
            <v>197026.8064</v>
          </cell>
          <cell r="AB307">
            <v>87707.132100000003</v>
          </cell>
          <cell r="AC307">
            <v>39309.163500000002</v>
          </cell>
          <cell r="AD307">
            <v>62830.473299999998</v>
          </cell>
          <cell r="AE307">
            <v>358276.62560000003</v>
          </cell>
          <cell r="AF307">
            <v>60.798999999999999</v>
          </cell>
          <cell r="AH307">
            <v>-6.6265136636585731E-2</v>
          </cell>
          <cell r="AJ307">
            <v>890.25488570018058</v>
          </cell>
        </row>
        <row r="308">
          <cell r="Z308">
            <v>44855</v>
          </cell>
          <cell r="AA308">
            <v>195220.60190000001</v>
          </cell>
          <cell r="AB308">
            <v>88494.920700000002</v>
          </cell>
          <cell r="AC308">
            <v>38197.478999999999</v>
          </cell>
          <cell r="AD308">
            <v>58217.046900000001</v>
          </cell>
          <cell r="AE308">
            <v>369680.95559999999</v>
          </cell>
          <cell r="AF308">
            <v>58.698999999999998</v>
          </cell>
          <cell r="AH308">
            <v>6.2512631782643728E-3</v>
          </cell>
          <cell r="AJ308">
            <v>895.82010328642798</v>
          </cell>
        </row>
        <row r="309">
          <cell r="Z309">
            <v>44862</v>
          </cell>
          <cell r="AA309">
            <v>220808.49890000001</v>
          </cell>
          <cell r="AB309">
            <v>98911.236799999999</v>
          </cell>
          <cell r="AC309">
            <v>43800.368799999997</v>
          </cell>
          <cell r="AD309">
            <v>73155.760800000004</v>
          </cell>
          <cell r="AE309">
            <v>393656.39529999997</v>
          </cell>
          <cell r="AF309">
            <v>66.641000000000005</v>
          </cell>
          <cell r="AH309">
            <v>0.10739029405695381</v>
          </cell>
          <cell r="AJ309">
            <v>992.02248760048815</v>
          </cell>
        </row>
        <row r="310">
          <cell r="Z310">
            <v>44869</v>
          </cell>
          <cell r="AA310">
            <v>235999.42490000001</v>
          </cell>
          <cell r="AB310">
            <v>95891.380499999999</v>
          </cell>
          <cell r="AC310">
            <v>45134.390200000002</v>
          </cell>
          <cell r="AD310">
            <v>77549.500199999995</v>
          </cell>
          <cell r="AE310">
            <v>433063.43670000002</v>
          </cell>
          <cell r="AF310">
            <v>63.72</v>
          </cell>
          <cell r="AH310">
            <v>6.9020365496083813E-2</v>
          </cell>
          <cell r="AJ310">
            <v>1060.492242275008</v>
          </cell>
        </row>
        <row r="311">
          <cell r="Z311">
            <v>44876</v>
          </cell>
          <cell r="AA311">
            <v>221174.2059</v>
          </cell>
          <cell r="AB311">
            <v>92039.969500000007</v>
          </cell>
          <cell r="AC311">
            <v>45356.727099999996</v>
          </cell>
          <cell r="AD311">
            <v>75792.004499999995</v>
          </cell>
          <cell r="AE311">
            <v>399076.27490000002</v>
          </cell>
          <cell r="AF311">
            <v>64.45</v>
          </cell>
          <cell r="AH311">
            <v>-6.1053341148440327E-2</v>
          </cell>
          <cell r="AJ311">
            <v>995.74564762211753</v>
          </cell>
        </row>
        <row r="312">
          <cell r="Z312">
            <v>44883</v>
          </cell>
          <cell r="AA312">
            <v>239310.64129999999</v>
          </cell>
          <cell r="AB312">
            <v>104469.5232</v>
          </cell>
          <cell r="AC312">
            <v>53249.686999999998</v>
          </cell>
          <cell r="AD312">
            <v>91170.092300000004</v>
          </cell>
          <cell r="AE312">
            <v>433590.36940000003</v>
          </cell>
          <cell r="AF312">
            <v>68.923000000000002</v>
          </cell>
          <cell r="AH312">
            <v>0.10600452097543402</v>
          </cell>
          <cell r="AJ312">
            <v>1101.2991880116736</v>
          </cell>
        </row>
        <row r="313">
          <cell r="Z313">
            <v>44890</v>
          </cell>
          <cell r="AA313">
            <v>263392.21529999998</v>
          </cell>
          <cell r="AB313">
            <v>101799.7951</v>
          </cell>
          <cell r="AC313">
            <v>53805.529199999997</v>
          </cell>
          <cell r="AD313">
            <v>97870.544899999994</v>
          </cell>
          <cell r="AE313">
            <v>453124.51890000002</v>
          </cell>
          <cell r="AF313">
            <v>78.509</v>
          </cell>
          <cell r="AH313">
            <v>5.2296889422962477E-2</v>
          </cell>
          <cell r="AJ313">
            <v>1158.8937098687184</v>
          </cell>
        </row>
        <row r="314">
          <cell r="Z314">
            <v>44897</v>
          </cell>
          <cell r="AA314">
            <v>268703.17570000002</v>
          </cell>
          <cell r="AB314">
            <v>103944.33070000001</v>
          </cell>
          <cell r="AC314">
            <v>65811.721699999995</v>
          </cell>
          <cell r="AD314">
            <v>115335.659</v>
          </cell>
          <cell r="AE314">
            <v>484740.48330000002</v>
          </cell>
          <cell r="AF314">
            <v>85.721000000000004</v>
          </cell>
          <cell r="AH314">
            <v>7.0698657270244575E-2</v>
          </cell>
          <cell r="AJ314">
            <v>1240.8259390753692</v>
          </cell>
        </row>
        <row r="315">
          <cell r="Z315">
            <v>44904</v>
          </cell>
          <cell r="AA315">
            <v>272916.94709999999</v>
          </cell>
          <cell r="AB315">
            <v>103025.24400000001</v>
          </cell>
          <cell r="AC315">
            <v>67812.753700000001</v>
          </cell>
          <cell r="AD315">
            <v>118630.9635</v>
          </cell>
          <cell r="AE315">
            <v>486434.19569999998</v>
          </cell>
          <cell r="AF315">
            <v>84.99</v>
          </cell>
          <cell r="AH315">
            <v>9.902546835672597E-3</v>
          </cell>
          <cell r="AJ315">
            <v>1253.1132760519804</v>
          </cell>
        </row>
        <row r="316">
          <cell r="Z316">
            <v>44911</v>
          </cell>
          <cell r="AA316">
            <v>268703.17570000002</v>
          </cell>
          <cell r="AB316">
            <v>108627.29640000001</v>
          </cell>
          <cell r="AC316">
            <v>69369.111999999994</v>
          </cell>
          <cell r="AD316">
            <v>120388.4593</v>
          </cell>
          <cell r="AE316">
            <v>456173.20110000001</v>
          </cell>
          <cell r="AF316">
            <v>83.346999999999994</v>
          </cell>
          <cell r="AH316">
            <v>-2.4369948453540381E-2</v>
          </cell>
          <cell r="AJ316">
            <v>1222.5749701081465</v>
          </cell>
        </row>
        <row r="317">
          <cell r="Z317">
            <v>44918</v>
          </cell>
          <cell r="AA317">
            <v>296468.91970000003</v>
          </cell>
          <cell r="AB317">
            <v>117511.80130000001</v>
          </cell>
          <cell r="AC317">
            <v>75038.702900000004</v>
          </cell>
          <cell r="AD317">
            <v>140599.6605</v>
          </cell>
          <cell r="AE317">
            <v>547106.73699999996</v>
          </cell>
          <cell r="AF317">
            <v>93.114999999999995</v>
          </cell>
          <cell r="AH317">
            <v>0.14997377299780745</v>
          </cell>
          <cell r="AJ317">
            <v>1405.9291511479469</v>
          </cell>
        </row>
        <row r="318">
          <cell r="Z318">
            <v>44925</v>
          </cell>
          <cell r="AA318">
            <v>318290.23609999998</v>
          </cell>
          <cell r="AB318">
            <v>119437.5068</v>
          </cell>
          <cell r="AC318">
            <v>82042.315199999997</v>
          </cell>
          <cell r="AD318">
            <v>157954.93109999999</v>
          </cell>
          <cell r="AE318">
            <v>610526.85609999998</v>
          </cell>
          <cell r="AF318">
            <v>92.201999999999998</v>
          </cell>
          <cell r="AH318">
            <v>9.4790110114660195E-2</v>
          </cell>
          <cell r="AJ318">
            <v>1539.1973301986716</v>
          </cell>
        </row>
        <row r="319">
          <cell r="Z319">
            <v>44932</v>
          </cell>
          <cell r="AA319">
            <v>322353.51569999999</v>
          </cell>
          <cell r="AB319">
            <v>137906.77309999999</v>
          </cell>
          <cell r="AC319">
            <v>89268.264299999995</v>
          </cell>
          <cell r="AD319">
            <v>175749.57560000001</v>
          </cell>
          <cell r="AE319">
            <v>623813.08880000003</v>
          </cell>
          <cell r="AF319">
            <v>110.46</v>
          </cell>
          <cell r="AH319">
            <v>4.7236207675950798E-2</v>
          </cell>
          <cell r="AJ319">
            <v>1611.9031749422049</v>
          </cell>
        </row>
        <row r="320">
          <cell r="Z320">
            <v>44939</v>
          </cell>
          <cell r="AA320">
            <v>339133.35560000001</v>
          </cell>
          <cell r="AB320">
            <v>151080.34940000001</v>
          </cell>
          <cell r="AC320">
            <v>92714.486300000004</v>
          </cell>
          <cell r="AD320">
            <v>174651.14079999999</v>
          </cell>
          <cell r="AE320">
            <v>628442.56929999997</v>
          </cell>
          <cell r="AF320">
            <v>109.547</v>
          </cell>
          <cell r="AH320">
            <v>2.7373276363695614E-2</v>
          </cell>
          <cell r="AJ320">
            <v>1656.0262460214162</v>
          </cell>
        </row>
        <row r="321">
          <cell r="Z321">
            <v>44946</v>
          </cell>
          <cell r="AA321">
            <v>335371.05959999998</v>
          </cell>
          <cell r="AB321">
            <v>140751.56529999999</v>
          </cell>
          <cell r="AC321">
            <v>92936.823199999999</v>
          </cell>
          <cell r="AD321">
            <v>172454.27110000001</v>
          </cell>
          <cell r="AE321">
            <v>573076.99349999998</v>
          </cell>
          <cell r="AF321">
            <v>104.07</v>
          </cell>
          <cell r="AH321">
            <v>-5.153686467635029E-2</v>
          </cell>
          <cell r="AJ321">
            <v>1570.6798454797261</v>
          </cell>
        </row>
        <row r="322">
          <cell r="Z322">
            <v>44953</v>
          </cell>
          <cell r="AA322">
            <v>358396.31079999998</v>
          </cell>
          <cell r="AB322">
            <v>158345.511</v>
          </cell>
          <cell r="AC322">
            <v>109834.4274</v>
          </cell>
          <cell r="AD322">
            <v>191567.0374</v>
          </cell>
          <cell r="AE322">
            <v>622721.58519999997</v>
          </cell>
          <cell r="AF322">
            <v>116.39400000000001</v>
          </cell>
          <cell r="AH322">
            <v>9.6055675784638556E-2</v>
          </cell>
          <cell r="AJ322">
            <v>1721.5525594785927</v>
          </cell>
        </row>
        <row r="323">
          <cell r="Z323">
            <v>44960</v>
          </cell>
          <cell r="AA323">
            <v>328448.4351</v>
          </cell>
          <cell r="AB323">
            <v>138782.0938</v>
          </cell>
          <cell r="AC323">
            <v>106054.7001</v>
          </cell>
          <cell r="AD323">
            <v>178605.5062</v>
          </cell>
          <cell r="AE323">
            <v>579738.92879999999</v>
          </cell>
          <cell r="AF323">
            <v>109.547</v>
          </cell>
          <cell r="AH323">
            <v>-7.5809778753452031E-2</v>
          </cell>
          <cell r="AJ323">
            <v>1591.0420408320815</v>
          </cell>
        </row>
        <row r="324">
          <cell r="Z324">
            <v>44967</v>
          </cell>
          <cell r="AA324">
            <v>346657.94750000001</v>
          </cell>
          <cell r="AB324">
            <v>145259.46679999999</v>
          </cell>
          <cell r="AC324">
            <v>109834.4274</v>
          </cell>
          <cell r="AD324">
            <v>228254.76130000001</v>
          </cell>
          <cell r="AE324">
            <v>633636.62060000002</v>
          </cell>
          <cell r="AF324">
            <v>118.676</v>
          </cell>
          <cell r="AH324">
            <v>9.9134906090833377E-2</v>
          </cell>
          <cell r="AJ324">
            <v>1748.7698441365376</v>
          </cell>
        </row>
        <row r="325">
          <cell r="Z325">
            <v>44974</v>
          </cell>
          <cell r="AA325">
            <v>352527.12910000002</v>
          </cell>
          <cell r="AB325">
            <v>153181.11900000001</v>
          </cell>
          <cell r="AC325">
            <v>108278.06909999999</v>
          </cell>
          <cell r="AD325">
            <v>216171.978</v>
          </cell>
          <cell r="AE325">
            <v>631528.88959999999</v>
          </cell>
          <cell r="AF325">
            <v>109.319</v>
          </cell>
          <cell r="AH325">
            <v>-1.3422013340331175E-3</v>
          </cell>
          <cell r="AJ325">
            <v>1746.4226429188207</v>
          </cell>
        </row>
        <row r="326">
          <cell r="Z326">
            <v>44981</v>
          </cell>
          <cell r="AA326">
            <v>345077.78320000001</v>
          </cell>
          <cell r="AB326">
            <v>147447.76850000001</v>
          </cell>
          <cell r="AC326">
            <v>99162.256299999994</v>
          </cell>
          <cell r="AD326">
            <v>211997.92559999999</v>
          </cell>
          <cell r="AE326">
            <v>632507.47900000005</v>
          </cell>
          <cell r="AF326">
            <v>108.634</v>
          </cell>
          <cell r="AH326">
            <v>-1.7441498934297583E-2</v>
          </cell>
          <cell r="AJ326">
            <v>1715.9624142535188</v>
          </cell>
        </row>
        <row r="327">
          <cell r="Z327">
            <v>44988</v>
          </cell>
          <cell r="AA327">
            <v>335220.56780000002</v>
          </cell>
          <cell r="AB327">
            <v>144690.50839999999</v>
          </cell>
          <cell r="AC327">
            <v>106277.037</v>
          </cell>
          <cell r="AD327">
            <v>187612.67199999999</v>
          </cell>
          <cell r="AE327">
            <v>599988.20129999996</v>
          </cell>
          <cell r="AF327">
            <v>102.244</v>
          </cell>
          <cell r="AH327">
            <v>-4.3451185119196448E-2</v>
          </cell>
          <cell r="AJ327">
            <v>1641.4018137342059</v>
          </cell>
        </row>
        <row r="328">
          <cell r="Z328">
            <v>44995</v>
          </cell>
          <cell r="AA328">
            <v>321751.54840000003</v>
          </cell>
          <cell r="AB328">
            <v>135061.9809</v>
          </cell>
          <cell r="AC328">
            <v>94270.844500000007</v>
          </cell>
          <cell r="AD328">
            <v>161250.23560000001</v>
          </cell>
          <cell r="AE328">
            <v>586476.14029999997</v>
          </cell>
          <cell r="AF328">
            <v>96.995000000000005</v>
          </cell>
          <cell r="AH328">
            <v>-5.4578416515420905E-2</v>
          </cell>
          <cell r="AJ328">
            <v>1551.816701875053</v>
          </cell>
        </row>
        <row r="329">
          <cell r="Z329">
            <v>45002</v>
          </cell>
          <cell r="AA329">
            <v>315054.66159999999</v>
          </cell>
          <cell r="AB329">
            <v>124295.53660000001</v>
          </cell>
          <cell r="AC329">
            <v>84265.684200000003</v>
          </cell>
          <cell r="AD329">
            <v>156197.43530000001</v>
          </cell>
          <cell r="AE329">
            <v>532879.55299999996</v>
          </cell>
          <cell r="AF329">
            <v>96.766999999999996</v>
          </cell>
          <cell r="AH329">
            <v>-6.6299726583200158E-2</v>
          </cell>
          <cell r="AJ329">
            <v>1448.9316788334936</v>
          </cell>
        </row>
        <row r="330">
          <cell r="Z330">
            <v>45009</v>
          </cell>
          <cell r="AA330">
            <v>300757.93699999998</v>
          </cell>
          <cell r="AB330">
            <v>132873.67920000001</v>
          </cell>
          <cell r="AC330">
            <v>82264.652100000007</v>
          </cell>
          <cell r="AD330">
            <v>160591.1747</v>
          </cell>
          <cell r="AE330">
            <v>533030.10519999999</v>
          </cell>
          <cell r="AF330">
            <v>98.591999999999999</v>
          </cell>
          <cell r="AH330">
            <v>-2.6177996914653941E-3</v>
          </cell>
          <cell r="AJ330">
            <v>1445.1386659316888</v>
          </cell>
        </row>
        <row r="331">
          <cell r="Z331">
            <v>45016</v>
          </cell>
          <cell r="AA331">
            <v>329426.63209999999</v>
          </cell>
          <cell r="AB331">
            <v>145434.53099999999</v>
          </cell>
          <cell r="AC331">
            <v>88823.590599999996</v>
          </cell>
          <cell r="AD331">
            <v>170477.0883</v>
          </cell>
          <cell r="AE331">
            <v>620839.68259999994</v>
          </cell>
          <cell r="AF331">
            <v>104.983</v>
          </cell>
          <cell r="AH331">
            <v>0.12027894172904852</v>
          </cell>
          <cell r="AJ331">
            <v>1618.9584153216811</v>
          </cell>
        </row>
        <row r="332">
          <cell r="Z332">
            <v>45023</v>
          </cell>
          <cell r="AA332">
            <v>338757.12599999999</v>
          </cell>
          <cell r="AB332">
            <v>144384.14619999999</v>
          </cell>
          <cell r="AC332">
            <v>88823.590599999996</v>
          </cell>
          <cell r="AD332">
            <v>179703.9411</v>
          </cell>
          <cell r="AE332">
            <v>625017.50650000002</v>
          </cell>
          <cell r="AF332">
            <v>104.983</v>
          </cell>
          <cell r="AH332">
            <v>1.6001746841532046E-2</v>
          </cell>
          <cell r="AJ332">
            <v>1644.8645780306265</v>
          </cell>
        </row>
        <row r="333">
          <cell r="Z333">
            <v>45030</v>
          </cell>
          <cell r="AA333">
            <v>385409.5956</v>
          </cell>
          <cell r="AB333">
            <v>170424.93640000001</v>
          </cell>
          <cell r="AC333">
            <v>106721.7108</v>
          </cell>
          <cell r="AD333">
            <v>202771.07279999999</v>
          </cell>
          <cell r="AE333">
            <v>690507.71849999996</v>
          </cell>
          <cell r="AF333">
            <v>115.937</v>
          </cell>
          <cell r="AH333">
            <v>0.13012922017599851</v>
          </cell>
          <cell r="AJ333">
            <v>1858.9095228648748</v>
          </cell>
        </row>
        <row r="334">
          <cell r="Z334">
            <v>45037</v>
          </cell>
          <cell r="AA334">
            <v>411294.19160000002</v>
          </cell>
          <cell r="AB334">
            <v>170600.00049999999</v>
          </cell>
          <cell r="AC334">
            <v>107499.88989999999</v>
          </cell>
          <cell r="AD334">
            <v>224300.3959</v>
          </cell>
          <cell r="AE334">
            <v>706579.16709999996</v>
          </cell>
          <cell r="AF334">
            <v>125.979</v>
          </cell>
          <cell r="AH334">
            <v>4.1421059208722071E-2</v>
          </cell>
          <cell r="AJ334">
            <v>1935.907524275118</v>
          </cell>
        </row>
        <row r="335">
          <cell r="Z335">
            <v>45044</v>
          </cell>
          <cell r="AA335">
            <v>415658.45490000001</v>
          </cell>
          <cell r="AB335">
            <v>176639.7132</v>
          </cell>
          <cell r="AC335">
            <v>110167.9327</v>
          </cell>
          <cell r="AD335">
            <v>251980.954</v>
          </cell>
          <cell r="AE335">
            <v>781290.70209999999</v>
          </cell>
          <cell r="AF335">
            <v>131</v>
          </cell>
          <cell r="AH335">
            <v>7.1259382577404537E-2</v>
          </cell>
          <cell r="AJ335">
            <v>2073.8590991819146</v>
          </cell>
        </row>
        <row r="336">
          <cell r="Z336">
            <v>45051</v>
          </cell>
          <cell r="AA336">
            <v>411971.40490000002</v>
          </cell>
          <cell r="AB336">
            <v>178565.41870000001</v>
          </cell>
          <cell r="AC336">
            <v>111390.7856</v>
          </cell>
          <cell r="AD336">
            <v>240557.2316</v>
          </cell>
          <cell r="AE336">
            <v>809406.32759999996</v>
          </cell>
          <cell r="AF336">
            <v>142.63999999999999</v>
          </cell>
          <cell r="AH336">
            <v>9.3120109853021792E-3</v>
          </cell>
          <cell r="AJ336">
            <v>2093.1708978954657</v>
          </cell>
        </row>
        <row r="337">
          <cell r="Z337">
            <v>45058</v>
          </cell>
          <cell r="AA337">
            <v>441091.57539999997</v>
          </cell>
          <cell r="AB337">
            <v>187099.7953</v>
          </cell>
          <cell r="AC337">
            <v>126732.0316</v>
          </cell>
          <cell r="AD337">
            <v>275267.77279999998</v>
          </cell>
          <cell r="AE337">
            <v>926761.77659999998</v>
          </cell>
          <cell r="AF337">
            <v>152.453</v>
          </cell>
          <cell r="AH337">
            <v>0.11704763912952121</v>
          </cell>
          <cell r="AJ337">
            <v>2338.1716097887502</v>
          </cell>
        </row>
        <row r="338">
          <cell r="Z338">
            <v>45065</v>
          </cell>
          <cell r="AA338">
            <v>464869.28570000001</v>
          </cell>
          <cell r="AB338">
            <v>188325.24429999999</v>
          </cell>
          <cell r="AC338">
            <v>135403.17060000001</v>
          </cell>
          <cell r="AD338">
            <v>324257.967</v>
          </cell>
          <cell r="AE338">
            <v>934665.76769999997</v>
          </cell>
          <cell r="AF338">
            <v>174.59100000000001</v>
          </cell>
          <cell r="AH338">
            <v>4.6288399760416543E-2</v>
          </cell>
          <cell r="AJ338">
            <v>2446.4018319711081</v>
          </cell>
        </row>
        <row r="339">
          <cell r="Z339">
            <v>45072</v>
          </cell>
          <cell r="AA339">
            <v>491581.58689999999</v>
          </cell>
          <cell r="AB339">
            <v>193183.27410000001</v>
          </cell>
          <cell r="AC339">
            <v>127621.3792</v>
          </cell>
          <cell r="AD339">
            <v>312614.5576</v>
          </cell>
          <cell r="AE339">
            <v>949156.41799999995</v>
          </cell>
          <cell r="AF339">
            <v>164.321</v>
          </cell>
          <cell r="AH339">
            <v>1.3002672697345468E-2</v>
          </cell>
          <cell r="AJ339">
            <v>2478.2115942784149</v>
          </cell>
        </row>
        <row r="340">
          <cell r="Z340">
            <v>45079</v>
          </cell>
          <cell r="AA340">
            <v>524012.57780000003</v>
          </cell>
          <cell r="AB340">
            <v>230734.5312</v>
          </cell>
          <cell r="AC340">
            <v>136070.1813</v>
          </cell>
          <cell r="AD340">
            <v>316788.61</v>
          </cell>
          <cell r="AE340">
            <v>957963.72239999997</v>
          </cell>
          <cell r="AF340">
            <v>176.18799999999999</v>
          </cell>
          <cell r="AH340">
            <v>4.4074352451141753E-2</v>
          </cell>
          <cell r="AJ340">
            <v>2587.4371655331479</v>
          </cell>
        </row>
        <row r="341">
          <cell r="Z341">
            <v>45086</v>
          </cell>
          <cell r="AA341">
            <v>535901.43299999996</v>
          </cell>
          <cell r="AB341">
            <v>252836.37839999999</v>
          </cell>
          <cell r="AC341">
            <v>138960.56090000001</v>
          </cell>
          <cell r="AD341">
            <v>304046.76579999999</v>
          </cell>
          <cell r="AE341">
            <v>960598.3861</v>
          </cell>
          <cell r="AF341">
            <v>170.93899999999999</v>
          </cell>
          <cell r="AH341">
            <v>1.2359347089963323E-2</v>
          </cell>
          <cell r="AJ341">
            <v>2619.4161995354425</v>
          </cell>
        </row>
        <row r="342">
          <cell r="Z342">
            <v>45093</v>
          </cell>
          <cell r="AA342">
            <v>553283.2402</v>
          </cell>
          <cell r="AB342">
            <v>263909.185</v>
          </cell>
          <cell r="AC342">
            <v>134513.823</v>
          </cell>
          <cell r="AD342">
            <v>293501.79129999998</v>
          </cell>
          <cell r="AE342">
            <v>1020405.2522</v>
          </cell>
          <cell r="AF342">
            <v>173.90600000000001</v>
          </cell>
          <cell r="AH342">
            <v>3.3420111336012921E-2</v>
          </cell>
          <cell r="AJ342">
            <v>2706.9573805592727</v>
          </cell>
        </row>
        <row r="343">
          <cell r="Z343">
            <v>45100</v>
          </cell>
          <cell r="AA343">
            <v>534847.99010000005</v>
          </cell>
          <cell r="AB343">
            <v>321067.62540000002</v>
          </cell>
          <cell r="AC343">
            <v>152078.43789999999</v>
          </cell>
          <cell r="AD343">
            <v>316129.5491</v>
          </cell>
          <cell r="AE343">
            <v>1031771.9441</v>
          </cell>
          <cell r="AF343">
            <v>183.49100000000001</v>
          </cell>
          <cell r="AH343">
            <v>3.9849630059477621E-2</v>
          </cell>
          <cell r="AJ343">
            <v>2814.8286307613325</v>
          </cell>
        </row>
        <row r="344">
          <cell r="Z344">
            <v>45107</v>
          </cell>
          <cell r="AA344">
            <v>532891.59620000003</v>
          </cell>
          <cell r="AB344">
            <v>342381.68400000001</v>
          </cell>
          <cell r="AC344">
            <v>153857.13310000001</v>
          </cell>
          <cell r="AD344">
            <v>306902.69640000002</v>
          </cell>
          <cell r="AE344">
            <v>1064855.7926</v>
          </cell>
          <cell r="AF344">
            <v>211.791</v>
          </cell>
          <cell r="AH344">
            <v>1.910863421065543E-2</v>
          </cell>
          <cell r="AJ344">
            <v>2868.6161614322309</v>
          </cell>
        </row>
        <row r="345">
          <cell r="Z345">
            <v>45114</v>
          </cell>
          <cell r="AA345">
            <v>517992.90429999999</v>
          </cell>
          <cell r="AB345">
            <v>342600.51419999998</v>
          </cell>
          <cell r="AC345">
            <v>166975.01</v>
          </cell>
          <cell r="AD345">
            <v>293501.79129999998</v>
          </cell>
          <cell r="AE345">
            <v>1072383.4032000001</v>
          </cell>
          <cell r="AF345">
            <v>201.065</v>
          </cell>
          <cell r="AH345">
            <v>-3.1010863808168831E-3</v>
          </cell>
          <cell r="AJ345">
            <v>2859.7203349222223</v>
          </cell>
        </row>
        <row r="346">
          <cell r="Z346">
            <v>45121</v>
          </cell>
          <cell r="AA346">
            <v>546285.36979999999</v>
          </cell>
          <cell r="AB346">
            <v>362995.48599999998</v>
          </cell>
          <cell r="AC346">
            <v>164306.96729999999</v>
          </cell>
          <cell r="AD346">
            <v>285593.06040000002</v>
          </cell>
          <cell r="AE346">
            <v>1052134.1307999999</v>
          </cell>
          <cell r="AF346">
            <v>209.50899999999999</v>
          </cell>
          <cell r="AH346">
            <v>7.4657475626372953E-3</v>
          </cell>
          <cell r="AJ346">
            <v>2881.0702850424923</v>
          </cell>
        </row>
        <row r="347">
          <cell r="Z347">
            <v>45128</v>
          </cell>
          <cell r="AA347">
            <v>581951.93519999995</v>
          </cell>
          <cell r="AB347">
            <v>390524.32140000002</v>
          </cell>
          <cell r="AC347">
            <v>169865.3897</v>
          </cell>
          <cell r="AD347">
            <v>320523.28850000002</v>
          </cell>
          <cell r="AE347">
            <v>1115253.1455000001</v>
          </cell>
          <cell r="AF347">
            <v>223.202</v>
          </cell>
          <cell r="AH347">
            <v>6.9175267475936358E-2</v>
          </cell>
          <cell r="AJ347">
            <v>3080.3690926272789</v>
          </cell>
        </row>
        <row r="348">
          <cell r="Z348">
            <v>45135</v>
          </cell>
          <cell r="AA348">
            <v>558851.43819999998</v>
          </cell>
          <cell r="AB348">
            <v>370567.0099</v>
          </cell>
          <cell r="AC348">
            <v>161416.5876</v>
          </cell>
          <cell r="AD348">
            <v>311955.49670000002</v>
          </cell>
          <cell r="AE348">
            <v>1025599.3035</v>
          </cell>
          <cell r="AF348">
            <v>209.73699999999999</v>
          </cell>
          <cell r="AH348">
            <v>-5.807700252622322E-2</v>
          </cell>
          <cell r="AJ348">
            <v>2901.4704890530647</v>
          </cell>
        </row>
        <row r="349">
          <cell r="Z349">
            <v>45142</v>
          </cell>
          <cell r="AA349">
            <v>544554.71360000002</v>
          </cell>
          <cell r="AB349">
            <v>370917.13819999999</v>
          </cell>
          <cell r="AC349">
            <v>150522.0796</v>
          </cell>
          <cell r="AD349">
            <v>295259.28700000001</v>
          </cell>
          <cell r="AE349">
            <v>1020593.4424000001</v>
          </cell>
          <cell r="AF349">
            <v>199.92400000000001</v>
          </cell>
          <cell r="AH349">
            <v>-1.9168394495234258E-2</v>
          </cell>
          <cell r="AJ349">
            <v>2845.8539581026153</v>
          </cell>
        </row>
        <row r="350">
          <cell r="Z350">
            <v>45149</v>
          </cell>
          <cell r="AA350">
            <v>614759.15579999995</v>
          </cell>
          <cell r="AB350">
            <v>355205.13189999998</v>
          </cell>
          <cell r="AC350">
            <v>150966.75339999999</v>
          </cell>
          <cell r="AD350">
            <v>289327.73879999999</v>
          </cell>
          <cell r="AE350">
            <v>1121915.0808000001</v>
          </cell>
          <cell r="AF350">
            <v>196.95699999999999</v>
          </cell>
          <cell r="AH350">
            <v>6.310687026543968E-2</v>
          </cell>
          <cell r="AJ350">
            <v>3025.4468946309848</v>
          </cell>
        </row>
        <row r="351">
          <cell r="Z351">
            <v>45156</v>
          </cell>
          <cell r="AA351">
            <v>749524.59620000003</v>
          </cell>
          <cell r="AB351">
            <v>438798.25689999998</v>
          </cell>
          <cell r="AC351">
            <v>194767.12220000001</v>
          </cell>
          <cell r="AD351">
            <v>378740.33539999998</v>
          </cell>
          <cell r="AE351">
            <v>1453017.0322</v>
          </cell>
          <cell r="AF351">
            <v>237.352</v>
          </cell>
          <cell r="AH351">
            <v>0.26959468857677765</v>
          </cell>
          <cell r="AJ351">
            <v>3841.0913079946044</v>
          </cell>
        </row>
        <row r="352">
          <cell r="Z352">
            <v>45163</v>
          </cell>
          <cell r="AA352">
            <v>835380.18940000003</v>
          </cell>
          <cell r="AB352">
            <v>474511.3406</v>
          </cell>
          <cell r="AC352">
            <v>195878.80669999999</v>
          </cell>
          <cell r="AD352">
            <v>384012.82270000002</v>
          </cell>
          <cell r="AE352">
            <v>1502548.7098000001</v>
          </cell>
          <cell r="AF352">
            <v>247.39400000000001</v>
          </cell>
          <cell r="AH352">
            <v>5.5206927645620178E-2</v>
          </cell>
          <cell r="AJ352">
            <v>4053.1461579152833</v>
          </cell>
        </row>
        <row r="353">
          <cell r="Z353">
            <v>45170</v>
          </cell>
          <cell r="AA353">
            <v>828909.04040000006</v>
          </cell>
          <cell r="AB353">
            <v>463744.89630000002</v>
          </cell>
          <cell r="AC353">
            <v>201437.2291</v>
          </cell>
          <cell r="AD353">
            <v>369952.8566</v>
          </cell>
          <cell r="AE353">
            <v>1448952.1225000001</v>
          </cell>
          <cell r="AF353">
            <v>285.279</v>
          </cell>
          <cell r="AH353">
            <v>-2.3373561195268861E-2</v>
          </cell>
          <cell r="AJ353">
            <v>3958.4096981598814</v>
          </cell>
        </row>
        <row r="354">
          <cell r="Z354">
            <v>45177</v>
          </cell>
          <cell r="AA354">
            <v>670215.39789999998</v>
          </cell>
          <cell r="AB354">
            <v>389736.53279999999</v>
          </cell>
          <cell r="AC354">
            <v>179203.53940000001</v>
          </cell>
          <cell r="AD354">
            <v>314372.05339999998</v>
          </cell>
          <cell r="AE354">
            <v>1213262.6351999999</v>
          </cell>
          <cell r="AF354">
            <v>242.37299999999999</v>
          </cell>
          <cell r="AH354">
            <v>-0.16486644011283363</v>
          </cell>
          <cell r="AJ354">
            <v>3305.800782716145</v>
          </cell>
        </row>
        <row r="355">
          <cell r="Z355">
            <v>45184</v>
          </cell>
          <cell r="AA355">
            <v>697905.8959</v>
          </cell>
          <cell r="AB355">
            <v>425405.8505</v>
          </cell>
          <cell r="AC355">
            <v>190542.7212</v>
          </cell>
          <cell r="AD355">
            <v>352817.27299999999</v>
          </cell>
          <cell r="AE355">
            <v>1265993.5473</v>
          </cell>
          <cell r="AF355">
            <v>246.93799999999999</v>
          </cell>
          <cell r="AH355">
            <v>5.9948410019603972E-2</v>
          </cell>
          <cell r="AJ355">
            <v>3503.9782834815401</v>
          </cell>
        </row>
        <row r="356">
          <cell r="Z356">
            <v>45191</v>
          </cell>
          <cell r="AA356">
            <v>682715.86369999999</v>
          </cell>
          <cell r="AB356">
            <v>410219.0367</v>
          </cell>
          <cell r="AC356">
            <v>178758.86559999999</v>
          </cell>
          <cell r="AD356">
            <v>323379.21909999999</v>
          </cell>
          <cell r="AE356">
            <v>1229710.4643000001</v>
          </cell>
          <cell r="AF356">
            <v>209.965</v>
          </cell>
          <cell r="AH356">
            <v>-3.6747928020177942E-2</v>
          </cell>
          <cell r="AJ356">
            <v>3375.2143417358939</v>
          </cell>
        </row>
        <row r="357">
          <cell r="Z357">
            <v>45198</v>
          </cell>
          <cell r="AA357">
            <v>711604.33660000004</v>
          </cell>
          <cell r="AB357">
            <v>421685.73759999999</v>
          </cell>
          <cell r="AC357">
            <v>197212.82810000001</v>
          </cell>
          <cell r="AD357">
            <v>334143.88059999997</v>
          </cell>
          <cell r="AE357">
            <v>1260611.3058</v>
          </cell>
          <cell r="AF357">
            <v>203.803</v>
          </cell>
          <cell r="AH357">
            <v>3.5564312403585194E-2</v>
          </cell>
          <cell r="AJ357">
            <v>3495.2515190144504</v>
          </cell>
        </row>
        <row r="358">
          <cell r="Z358">
            <v>45205</v>
          </cell>
          <cell r="AA358">
            <v>806991.93519999995</v>
          </cell>
          <cell r="AB358">
            <v>456260.9045</v>
          </cell>
          <cell r="AC358">
            <v>224337.9296</v>
          </cell>
          <cell r="AD358">
            <v>376104.09179999999</v>
          </cell>
          <cell r="AE358">
            <v>1435515.3376</v>
          </cell>
          <cell r="AF358">
            <v>234.614</v>
          </cell>
          <cell r="AH358">
            <v>0.12801852902792735</v>
          </cell>
          <cell r="AJ358">
            <v>3942.7084770613092</v>
          </cell>
        </row>
        <row r="359">
          <cell r="Z359">
            <v>45212</v>
          </cell>
          <cell r="AA359">
            <v>985471.42599999998</v>
          </cell>
          <cell r="AB359">
            <v>517008.15960000001</v>
          </cell>
          <cell r="AC359">
            <v>252574.7156</v>
          </cell>
          <cell r="AD359">
            <v>426192.72080000001</v>
          </cell>
          <cell r="AE359">
            <v>1767068.9456</v>
          </cell>
          <cell r="AF359">
            <v>265.65199999999999</v>
          </cell>
          <cell r="AH359">
            <v>0.19674154462260302</v>
          </cell>
          <cell r="AJ359">
            <v>4718.4030328349818</v>
          </cell>
        </row>
        <row r="360">
          <cell r="Z360">
            <v>45219</v>
          </cell>
          <cell r="AA360">
            <v>1058321.7320000001</v>
          </cell>
          <cell r="AB360">
            <v>515301.2843</v>
          </cell>
          <cell r="AC360">
            <v>265470.25559999997</v>
          </cell>
          <cell r="AD360">
            <v>420261.1727</v>
          </cell>
          <cell r="AE360">
            <v>1953189.1172</v>
          </cell>
          <cell r="AF360">
            <v>259.262</v>
          </cell>
          <cell r="AH360">
            <v>6.6915606749010578E-2</v>
          </cell>
          <cell r="AJ360">
            <v>5034.1378346635065</v>
          </cell>
        </row>
        <row r="361">
          <cell r="Z361">
            <v>45226</v>
          </cell>
          <cell r="AA361">
            <v>817123.87560000003</v>
          </cell>
          <cell r="AB361">
            <v>450440.02189999999</v>
          </cell>
          <cell r="AC361">
            <v>245904.60860000001</v>
          </cell>
          <cell r="AD361">
            <v>384891.57059999998</v>
          </cell>
          <cell r="AE361">
            <v>1505258.6495999999</v>
          </cell>
          <cell r="AF361">
            <v>230.04900000000001</v>
          </cell>
          <cell r="AH361">
            <v>-0.1918937843763201</v>
          </cell>
          <cell r="AJ361">
            <v>4068.1180744979129</v>
          </cell>
        </row>
        <row r="362">
          <cell r="Z362">
            <v>45233</v>
          </cell>
          <cell r="AA362">
            <v>797890.36029999994</v>
          </cell>
          <cell r="AB362">
            <v>430438.94439999998</v>
          </cell>
          <cell r="AC362">
            <v>227450.64610000001</v>
          </cell>
          <cell r="AD362">
            <v>369733.16970000003</v>
          </cell>
          <cell r="AE362">
            <v>1362723.3433000001</v>
          </cell>
          <cell r="AF362">
            <v>237.352</v>
          </cell>
          <cell r="AH362">
            <v>-6.3274156516200455E-2</v>
          </cell>
          <cell r="AJ362">
            <v>3810.7113347257477</v>
          </cell>
        </row>
        <row r="363">
          <cell r="Z363">
            <v>45240</v>
          </cell>
          <cell r="AA363">
            <v>813818.11510000005</v>
          </cell>
          <cell r="AB363">
            <v>405973.73139999999</v>
          </cell>
          <cell r="AC363">
            <v>248572.6514</v>
          </cell>
          <cell r="AD363">
            <v>383793.13569999998</v>
          </cell>
          <cell r="AE363">
            <v>1370589.6964</v>
          </cell>
          <cell r="AF363">
            <v>230.04900000000001</v>
          </cell>
          <cell r="AH363">
            <v>1.8478695789022351E-2</v>
          </cell>
          <cell r="AJ363">
            <v>3881.1283102199245</v>
          </cell>
        </row>
        <row r="364">
          <cell r="Z364">
            <v>45247</v>
          </cell>
          <cell r="AA364">
            <v>842743.51899999997</v>
          </cell>
          <cell r="AB364">
            <v>449433.4031</v>
          </cell>
          <cell r="AC364">
            <v>226116.62479999999</v>
          </cell>
          <cell r="AD364">
            <v>341613.23759999999</v>
          </cell>
          <cell r="AE364">
            <v>1425616.5297000001</v>
          </cell>
          <cell r="AF364">
            <v>217.26900000000001</v>
          </cell>
          <cell r="AH364">
            <v>1.9473555117356073E-2</v>
          </cell>
          <cell r="AJ364">
            <v>3956.7076762865236</v>
          </cell>
        </row>
        <row r="365">
          <cell r="Z365">
            <v>45254</v>
          </cell>
          <cell r="AA365">
            <v>1322379.3062</v>
          </cell>
          <cell r="AB365">
            <v>803369.32010000001</v>
          </cell>
          <cell r="AC365">
            <v>372191.96639999998</v>
          </cell>
          <cell r="AD365">
            <v>545482.74529999995</v>
          </cell>
          <cell r="AE365">
            <v>2422573.2749000001</v>
          </cell>
          <cell r="AF365">
            <v>406.69400000000002</v>
          </cell>
          <cell r="AH365">
            <v>0.66367457281773712</v>
          </cell>
          <cell r="AJ365">
            <v>6582.6739531106432</v>
          </cell>
        </row>
        <row r="366">
          <cell r="Z366">
            <v>45261</v>
          </cell>
          <cell r="AA366">
            <v>1150630.0253000001</v>
          </cell>
          <cell r="AB366">
            <v>675003.54240000003</v>
          </cell>
          <cell r="AC366">
            <v>382197.12680000003</v>
          </cell>
          <cell r="AD366">
            <v>530983.40529999998</v>
          </cell>
          <cell r="AE366">
            <v>1927407.051</v>
          </cell>
          <cell r="AF366">
            <v>461.01100000000002</v>
          </cell>
          <cell r="AH366">
            <v>-0.14629744749821566</v>
          </cell>
          <cell r="AJ366">
            <v>5619.6455560575669</v>
          </cell>
        </row>
        <row r="367">
          <cell r="Z367">
            <v>45268</v>
          </cell>
          <cell r="AA367">
            <v>1296985.0556000001</v>
          </cell>
          <cell r="AB367">
            <v>746736.07209999999</v>
          </cell>
          <cell r="AC367">
            <v>465795.8003</v>
          </cell>
          <cell r="AD367">
            <v>653349.04729999998</v>
          </cell>
          <cell r="AE367">
            <v>2087030.0333</v>
          </cell>
          <cell r="AF367">
            <v>708.86099999999999</v>
          </cell>
          <cell r="AH367">
            <v>0.12602022330831819</v>
          </cell>
          <cell r="AJ367">
            <v>6327.8345439455388</v>
          </cell>
        </row>
        <row r="368">
          <cell r="Z368">
            <v>45275</v>
          </cell>
          <cell r="AA368">
            <v>1391424.6207999999</v>
          </cell>
          <cell r="AB368">
            <v>843502.7733</v>
          </cell>
          <cell r="AC368">
            <v>495588.94449999998</v>
          </cell>
          <cell r="AD368">
            <v>746276.63540000003</v>
          </cell>
          <cell r="AE368">
            <v>2287716.1313999998</v>
          </cell>
          <cell r="AF368">
            <v>670.06299999999999</v>
          </cell>
          <cell r="AH368">
            <v>9.800286173206281E-2</v>
          </cell>
          <cell r="AJ368">
            <v>6947.9804378192039</v>
          </cell>
        </row>
        <row r="369">
          <cell r="Z369">
            <v>45282</v>
          </cell>
          <cell r="AA369">
            <v>1385188.7545</v>
          </cell>
          <cell r="AB369">
            <v>821400.92610000004</v>
          </cell>
          <cell r="AC369">
            <v>521602.3615</v>
          </cell>
          <cell r="AD369">
            <v>746276.63540000003</v>
          </cell>
          <cell r="AE369">
            <v>2205627.5380000002</v>
          </cell>
          <cell r="AF369">
            <v>791.93499999999995</v>
          </cell>
          <cell r="AH369">
            <v>-1.1637254816876537E-2</v>
          </cell>
          <cell r="AJ369">
            <v>6867.125019001629</v>
          </cell>
        </row>
        <row r="370">
          <cell r="Z370">
            <v>45289</v>
          </cell>
          <cell r="AA370">
            <v>1353258.1139</v>
          </cell>
          <cell r="AB370">
            <v>824552.08059999999</v>
          </cell>
          <cell r="AC370">
            <v>538055.29200000002</v>
          </cell>
          <cell r="AD370">
            <v>792630.58600000001</v>
          </cell>
          <cell r="AE370">
            <v>2225274.6016000002</v>
          </cell>
          <cell r="AF370">
            <v>701.10199999999998</v>
          </cell>
          <cell r="AH370">
            <v>9.4321707720996188E-3</v>
          </cell>
          <cell r="AJ370">
            <v>6931.8969148942106</v>
          </cell>
        </row>
        <row r="371">
          <cell r="Z371">
            <v>45296</v>
          </cell>
          <cell r="AA371">
            <v>1563098.7708000001</v>
          </cell>
          <cell r="AB371">
            <v>905344.17929999996</v>
          </cell>
          <cell r="AC371">
            <v>526938.44709999999</v>
          </cell>
          <cell r="AD371">
            <v>934108.99430000002</v>
          </cell>
          <cell r="AE371">
            <v>2437590.858</v>
          </cell>
          <cell r="AF371">
            <v>756.78800000000001</v>
          </cell>
          <cell r="AH371">
            <v>0.11044911393031774</v>
          </cell>
          <cell r="AJ371">
            <v>7697.5187870005784</v>
          </cell>
        </row>
        <row r="372">
          <cell r="Z372">
            <v>45303</v>
          </cell>
          <cell r="AA372">
            <v>1607501.1440000001</v>
          </cell>
          <cell r="AB372">
            <v>928496.41130000004</v>
          </cell>
          <cell r="AC372">
            <v>556286.91749999998</v>
          </cell>
          <cell r="AD372">
            <v>918730.90639999998</v>
          </cell>
          <cell r="AE372">
            <v>2495892.202</v>
          </cell>
          <cell r="AF372">
            <v>1180.3710000000001</v>
          </cell>
          <cell r="AH372">
            <v>2.331813651215621E-2</v>
          </cell>
          <cell r="AJ372">
            <v>7877.0105808807448</v>
          </cell>
        </row>
        <row r="373">
          <cell r="Z373">
            <v>45310</v>
          </cell>
          <cell r="AA373">
            <v>1792022.6812</v>
          </cell>
          <cell r="AB373">
            <v>1133058.8541999999</v>
          </cell>
          <cell r="AC373">
            <v>622098.63919999998</v>
          </cell>
          <cell r="AD373">
            <v>1049444.6532999999</v>
          </cell>
          <cell r="AE373">
            <v>2827370.5337999999</v>
          </cell>
          <cell r="AF373">
            <v>1059.8689999999999</v>
          </cell>
          <cell r="AH373">
            <v>0.14089673894121169</v>
          </cell>
          <cell r="AJ373">
            <v>8986.8556843322622</v>
          </cell>
        </row>
        <row r="374">
          <cell r="Z374">
            <v>45317</v>
          </cell>
          <cell r="AA374">
            <v>1799610.9040000001</v>
          </cell>
          <cell r="AB374">
            <v>1157044.6124</v>
          </cell>
          <cell r="AC374">
            <v>666566.01870000002</v>
          </cell>
          <cell r="AD374">
            <v>1069655.8544999999</v>
          </cell>
          <cell r="AE374">
            <v>2863352.5123999999</v>
          </cell>
          <cell r="AF374">
            <v>1001.444</v>
          </cell>
          <cell r="AH374">
            <v>1.244901874880679E-2</v>
          </cell>
          <cell r="AJ374">
            <v>9098.7332192393369</v>
          </cell>
        </row>
        <row r="375">
          <cell r="Z375">
            <v>45324</v>
          </cell>
          <cell r="AA375">
            <v>1915387.6503000001</v>
          </cell>
          <cell r="AB375">
            <v>1170233.5341</v>
          </cell>
          <cell r="AC375">
            <v>681240.25390000001</v>
          </cell>
          <cell r="AD375">
            <v>1091624.5514</v>
          </cell>
          <cell r="AE375">
            <v>2978299.1260000002</v>
          </cell>
          <cell r="AF375">
            <v>1049.3710000000001</v>
          </cell>
          <cell r="AH375">
            <v>3.7130414021761364E-2</v>
          </cell>
          <cell r="AJ375">
            <v>9436.5729507432479</v>
          </cell>
        </row>
        <row r="376">
          <cell r="Z376">
            <v>45331</v>
          </cell>
          <cell r="AA376">
            <v>1565878.6148000001</v>
          </cell>
          <cell r="AB376">
            <v>999230.77949999995</v>
          </cell>
          <cell r="AC376">
            <v>537832.95510000002</v>
          </cell>
          <cell r="AD376">
            <v>922245.89800000004</v>
          </cell>
          <cell r="AE376">
            <v>2466534.5207000002</v>
          </cell>
          <cell r="AF376">
            <v>837.57899999999995</v>
          </cell>
          <cell r="AH376">
            <v>-0.17163844265215716</v>
          </cell>
          <cell r="AJ376">
            <v>7816.8942655042056</v>
          </cell>
        </row>
        <row r="377">
          <cell r="Z377">
            <v>45338</v>
          </cell>
          <cell r="AA377">
            <v>1413738.5038000001</v>
          </cell>
          <cell r="AB377">
            <v>951732.53220000002</v>
          </cell>
          <cell r="AC377">
            <v>557398.60199999996</v>
          </cell>
          <cell r="AD377">
            <v>863369.79009999998</v>
          </cell>
          <cell r="AE377">
            <v>2279699.2261000001</v>
          </cell>
          <cell r="AF377">
            <v>844.42600000000004</v>
          </cell>
          <cell r="AH377">
            <v>-6.5579447297009791E-2</v>
          </cell>
          <cell r="AJ377">
            <v>7304.2666599932745</v>
          </cell>
        </row>
        <row r="378">
          <cell r="Z378">
            <v>45345</v>
          </cell>
          <cell r="AA378">
            <v>1428163.6402</v>
          </cell>
          <cell r="AB378">
            <v>974418.80819999997</v>
          </cell>
          <cell r="AC378">
            <v>559621.97100000002</v>
          </cell>
          <cell r="AD378">
            <v>800539.31689999998</v>
          </cell>
          <cell r="AE378">
            <v>2426261.8040999998</v>
          </cell>
          <cell r="AF378">
            <v>763.63499999999999</v>
          </cell>
          <cell r="AH378">
            <v>2.377939021987463E-2</v>
          </cell>
          <cell r="AJ378">
            <v>7477.9576671712748</v>
          </cell>
        </row>
        <row r="379">
          <cell r="Z379">
            <v>45352</v>
          </cell>
          <cell r="AA379">
            <v>1314490.5597000001</v>
          </cell>
          <cell r="AB379">
            <v>844638.2341</v>
          </cell>
          <cell r="AC379">
            <v>503815.40970000002</v>
          </cell>
          <cell r="AD379">
            <v>752427.87049999996</v>
          </cell>
          <cell r="AE379">
            <v>2183534.0008999999</v>
          </cell>
          <cell r="AF379">
            <v>710.23099999999999</v>
          </cell>
          <cell r="AH379">
            <v>-9.534333095821787E-2</v>
          </cell>
          <cell r="AJ379">
            <v>6764.9842744186208</v>
          </cell>
        </row>
        <row r="380">
          <cell r="Z380">
            <v>45359</v>
          </cell>
          <cell r="AA380">
            <v>1237556.4986</v>
          </cell>
          <cell r="AB380">
            <v>744929.8504</v>
          </cell>
          <cell r="AC380">
            <v>405542.50099999999</v>
          </cell>
          <cell r="AD380">
            <v>685643.0318</v>
          </cell>
          <cell r="AE380">
            <v>1927256.4987000001</v>
          </cell>
          <cell r="AF380">
            <v>637.65599999999995</v>
          </cell>
          <cell r="AH380">
            <v>-0.10680191166733151</v>
          </cell>
          <cell r="AJ380">
            <v>6042.4710215112764</v>
          </cell>
        </row>
        <row r="381">
          <cell r="Z381">
            <v>45366</v>
          </cell>
          <cell r="AA381">
            <v>1278878.5041</v>
          </cell>
          <cell r="AB381">
            <v>722486.59329999995</v>
          </cell>
          <cell r="AC381">
            <v>473355.2548</v>
          </cell>
          <cell r="AD381">
            <v>823606.44869999995</v>
          </cell>
          <cell r="AE381">
            <v>2061661.9857000001</v>
          </cell>
          <cell r="AF381">
            <v>743.09500000000003</v>
          </cell>
          <cell r="AH381">
            <v>7.1810386932563045E-2</v>
          </cell>
          <cell r="AJ381">
            <v>6476.3832035948008</v>
          </cell>
        </row>
        <row r="382">
          <cell r="Z382">
            <v>45373</v>
          </cell>
          <cell r="AA382">
            <v>1590221.0326</v>
          </cell>
          <cell r="AB382">
            <v>917377.88399999996</v>
          </cell>
          <cell r="AC382">
            <v>533386.21710000001</v>
          </cell>
          <cell r="AD382">
            <v>902474.07070000004</v>
          </cell>
          <cell r="AE382">
            <v>2457501.3879999998</v>
          </cell>
          <cell r="AF382">
            <v>814.75699999999995</v>
          </cell>
          <cell r="AH382">
            <v>0.19054126523633436</v>
          </cell>
          <cell r="AJ382">
            <v>7710.401453363098</v>
          </cell>
        </row>
        <row r="383">
          <cell r="Z383">
            <v>45380</v>
          </cell>
          <cell r="AA383">
            <v>1525157.6566999999</v>
          </cell>
          <cell r="AB383">
            <v>885969.21470000001</v>
          </cell>
          <cell r="AC383">
            <v>584079.02969999996</v>
          </cell>
          <cell r="AD383">
            <v>930154.62890000001</v>
          </cell>
          <cell r="AE383">
            <v>2468566.9756</v>
          </cell>
          <cell r="AF383">
            <v>808.36699999999996</v>
          </cell>
          <cell r="AH383">
            <v>-1.0997068095882907E-3</v>
          </cell>
          <cell r="AJ383">
            <v>7701.9222723801749</v>
          </cell>
        </row>
        <row r="384">
          <cell r="Z384">
            <v>45387</v>
          </cell>
          <cell r="AA384">
            <v>1657913.9907</v>
          </cell>
          <cell r="AB384">
            <v>914658.51870000002</v>
          </cell>
          <cell r="AC384">
            <v>630547.44129999995</v>
          </cell>
          <cell r="AD384">
            <v>1080420.5160000001</v>
          </cell>
          <cell r="AE384">
            <v>2808890.2499000002</v>
          </cell>
          <cell r="AF384">
            <v>863.14</v>
          </cell>
          <cell r="AH384">
            <v>0.10923951073785054</v>
          </cell>
          <cell r="AJ384">
            <v>8543.2764931559395</v>
          </cell>
        </row>
        <row r="385">
          <cell r="Z385">
            <v>45394</v>
          </cell>
          <cell r="AA385">
            <v>1613060.8319999999</v>
          </cell>
          <cell r="AB385">
            <v>837201.93039999995</v>
          </cell>
          <cell r="AC385">
            <v>583856.69279999996</v>
          </cell>
          <cell r="AD385">
            <v>988371.67579999997</v>
          </cell>
          <cell r="AE385">
            <v>2631577.3827</v>
          </cell>
          <cell r="AF385">
            <v>754.50599999999997</v>
          </cell>
          <cell r="AH385">
            <v>-6.1814643752435554E-2</v>
          </cell>
          <cell r="AJ385">
            <v>8015.1769002529491</v>
          </cell>
        </row>
        <row r="386">
          <cell r="Z386">
            <v>45401</v>
          </cell>
          <cell r="AA386">
            <v>1454309.2001</v>
          </cell>
          <cell r="AB386">
            <v>788706.58250000002</v>
          </cell>
          <cell r="AC386">
            <v>512708.88559999998</v>
          </cell>
          <cell r="AD386">
            <v>878308.50410000002</v>
          </cell>
          <cell r="AE386">
            <v>2557129.3139999998</v>
          </cell>
          <cell r="AF386">
            <v>703.38400000000001</v>
          </cell>
          <cell r="AH386">
            <v>-6.9567080001835216E-2</v>
          </cell>
          <cell r="AJ386">
            <v>7457.5844476041902</v>
          </cell>
        </row>
        <row r="387">
          <cell r="Z387">
            <v>45408</v>
          </cell>
          <cell r="AA387">
            <v>1646869.7456</v>
          </cell>
          <cell r="AB387">
            <v>819797.99239999999</v>
          </cell>
          <cell r="AC387">
            <v>568515.44689999998</v>
          </cell>
          <cell r="AD387">
            <v>1004189.1376</v>
          </cell>
          <cell r="AE387">
            <v>2730603.0998</v>
          </cell>
          <cell r="AF387">
            <v>680.56200000000001</v>
          </cell>
          <cell r="AH387">
            <v>9.3475544717452147E-2</v>
          </cell>
          <cell r="AJ387">
            <v>8154.6862161203917</v>
          </cell>
        </row>
        <row r="388">
          <cell r="Z388">
            <v>45415</v>
          </cell>
          <cell r="AA388">
            <v>1838228.1964</v>
          </cell>
          <cell r="AB388">
            <v>942486.69019999995</v>
          </cell>
          <cell r="AC388">
            <v>654337.48930000002</v>
          </cell>
          <cell r="AD388">
            <v>1173567.7911</v>
          </cell>
          <cell r="AE388">
            <v>3228667.4539000001</v>
          </cell>
          <cell r="AF388">
            <v>807.45399999999995</v>
          </cell>
          <cell r="AH388">
            <v>0.15765684077475861</v>
          </cell>
          <cell r="AJ388">
            <v>9440.3282824634025</v>
          </cell>
        </row>
        <row r="389">
          <cell r="Z389">
            <v>45422</v>
          </cell>
          <cell r="AA389">
            <v>1676095.6731</v>
          </cell>
          <cell r="AB389">
            <v>986857.66740000003</v>
          </cell>
          <cell r="AC389">
            <v>615428.53229999996</v>
          </cell>
          <cell r="AD389">
            <v>1075148.0286999999</v>
          </cell>
          <cell r="AE389">
            <v>3020303.193</v>
          </cell>
          <cell r="AF389">
            <v>978.62099999999998</v>
          </cell>
          <cell r="AH389">
            <v>-5.9106792530808548E-2</v>
          </cell>
          <cell r="AJ389">
            <v>8882.3407572491142</v>
          </cell>
        </row>
        <row r="390">
          <cell r="Z390">
            <v>45429</v>
          </cell>
          <cell r="AA390">
            <v>1737402.503</v>
          </cell>
          <cell r="AB390">
            <v>946656.38370000001</v>
          </cell>
          <cell r="AC390">
            <v>678572.21120000002</v>
          </cell>
          <cell r="AD390">
            <v>1195097.1140999999</v>
          </cell>
          <cell r="AE390">
            <v>3152224.5684000002</v>
          </cell>
          <cell r="AF390">
            <v>1037.9590000000001</v>
          </cell>
          <cell r="AH390">
            <v>4.5585084695934107E-2</v>
          </cell>
          <cell r="AJ390">
            <v>9287.2430129664626</v>
          </cell>
        </row>
        <row r="391">
          <cell r="Z391">
            <v>45436</v>
          </cell>
          <cell r="AA391">
            <v>1769934.1910000001</v>
          </cell>
          <cell r="AB391">
            <v>903237.18440000003</v>
          </cell>
          <cell r="AC391">
            <v>711922.74580000003</v>
          </cell>
          <cell r="AD391">
            <v>1186529.3223000001</v>
          </cell>
          <cell r="AE391">
            <v>3351066.4018999999</v>
          </cell>
          <cell r="AF391">
            <v>979.53399999999999</v>
          </cell>
          <cell r="AH391">
            <v>2.7581110383522896E-2</v>
          </cell>
          <cell r="AJ391">
            <v>9543.3954876656917</v>
          </cell>
        </row>
        <row r="392">
          <cell r="Z392">
            <v>45443</v>
          </cell>
          <cell r="AA392">
            <v>1869257.2660000001</v>
          </cell>
          <cell r="AB392">
            <v>971605.95479999995</v>
          </cell>
          <cell r="AC392">
            <v>742382.90079999994</v>
          </cell>
          <cell r="AD392">
            <v>1353271.7320999999</v>
          </cell>
          <cell r="AE392">
            <v>3688529.1842</v>
          </cell>
          <cell r="AF392">
            <v>1008.747</v>
          </cell>
          <cell r="AH392">
            <v>9.3005477926278224E-2</v>
          </cell>
          <cell r="AJ392">
            <v>10430.983546035528</v>
          </cell>
        </row>
        <row r="393">
          <cell r="Z393">
            <v>45450</v>
          </cell>
          <cell r="AA393">
            <v>1727860.8762999999</v>
          </cell>
          <cell r="AB393">
            <v>935761.57299999997</v>
          </cell>
          <cell r="AC393">
            <v>704585.62820000004</v>
          </cell>
          <cell r="AD393">
            <v>1224535.1680000001</v>
          </cell>
          <cell r="AE393">
            <v>3359948.9824000001</v>
          </cell>
          <cell r="AF393">
            <v>914.26199999999994</v>
          </cell>
          <cell r="AH393">
            <v>-7.7955566251966826E-2</v>
          </cell>
          <cell r="AJ393">
            <v>9617.83031713938</v>
          </cell>
        </row>
        <row r="394">
          <cell r="Z394">
            <v>45457</v>
          </cell>
          <cell r="AA394">
            <v>1824704.6310000001</v>
          </cell>
          <cell r="AB394">
            <v>957863.42009999999</v>
          </cell>
          <cell r="AC394">
            <v>746829.63870000001</v>
          </cell>
          <cell r="AD394">
            <v>1323833.6782</v>
          </cell>
          <cell r="AE394">
            <v>3642234.3791</v>
          </cell>
          <cell r="AF394">
            <v>958.53800000000001</v>
          </cell>
          <cell r="AH394">
            <v>6.8248147455011898E-2</v>
          </cell>
          <cell r="AJ394">
            <v>10274.229418820792</v>
          </cell>
        </row>
        <row r="395">
          <cell r="Z395">
            <v>45464</v>
          </cell>
          <cell r="AA395">
            <v>1820271.9066999999</v>
          </cell>
          <cell r="AB395">
            <v>944295.94960000005</v>
          </cell>
          <cell r="AC395">
            <v>769063.32849999995</v>
          </cell>
          <cell r="AD395">
            <v>1317682.4431</v>
          </cell>
          <cell r="AE395">
            <v>3637416.7083999999</v>
          </cell>
          <cell r="AF395">
            <v>951.69100000000003</v>
          </cell>
          <cell r="AH395">
            <v>-7.9360291215504911E-4</v>
          </cell>
          <cell r="AJ395">
            <v>10266.075760433867</v>
          </cell>
        </row>
        <row r="396">
          <cell r="Z396">
            <v>45471</v>
          </cell>
          <cell r="AA396">
            <v>1863246.7923999999</v>
          </cell>
          <cell r="AB396">
            <v>963946.89890000003</v>
          </cell>
          <cell r="AC396">
            <v>792631.03960000002</v>
          </cell>
          <cell r="AD396">
            <v>1332401.47</v>
          </cell>
          <cell r="AE396">
            <v>3887822.6743000001</v>
          </cell>
          <cell r="AF396">
            <v>981.81600000000003</v>
          </cell>
          <cell r="AH396">
            <v>4.138538925269955E-2</v>
          </cell>
          <cell r="AJ396">
            <v>10690.941301877127</v>
          </cell>
        </row>
        <row r="397">
          <cell r="Z397">
            <v>45478</v>
          </cell>
          <cell r="AA397">
            <v>1882330.0459</v>
          </cell>
          <cell r="AB397">
            <v>949854.23589999997</v>
          </cell>
          <cell r="AC397">
            <v>826648.58490000002</v>
          </cell>
          <cell r="AD397">
            <v>1341628.3226999999</v>
          </cell>
          <cell r="AE397">
            <v>3788684.0430000001</v>
          </cell>
          <cell r="AF397">
            <v>940.73599999999999</v>
          </cell>
          <cell r="AH397">
            <v>-5.7624434449314111E-3</v>
          </cell>
          <cell r="AJ397">
            <v>10629.335357251979</v>
          </cell>
        </row>
        <row r="398">
          <cell r="Z398">
            <v>45485</v>
          </cell>
          <cell r="AA398">
            <v>1990969.3548000001</v>
          </cell>
          <cell r="AB398">
            <v>1059138.0227999999</v>
          </cell>
          <cell r="AC398">
            <v>842656.84149999998</v>
          </cell>
          <cell r="AD398">
            <v>1509249.4805000001</v>
          </cell>
          <cell r="AE398">
            <v>4057382.1025999999</v>
          </cell>
          <cell r="AF398">
            <v>1049.827</v>
          </cell>
          <cell r="AH398">
            <v>7.6263180747854195E-2</v>
          </cell>
          <cell r="AJ398">
            <v>11439.962280831644</v>
          </cell>
        </row>
        <row r="399">
          <cell r="Z399">
            <v>45492</v>
          </cell>
          <cell r="AA399">
            <v>1682932.5867000001</v>
          </cell>
          <cell r="AB399">
            <v>954099.54119999998</v>
          </cell>
          <cell r="AC399">
            <v>724818.28590000002</v>
          </cell>
          <cell r="AD399">
            <v>1395012.2563</v>
          </cell>
          <cell r="AE399">
            <v>3458937.0614999998</v>
          </cell>
          <cell r="AF399">
            <v>880.94200000000001</v>
          </cell>
          <cell r="AH399">
            <v>-0.13146994619945079</v>
          </cell>
          <cell r="AJ399">
            <v>9935.9510552469601</v>
          </cell>
        </row>
        <row r="400">
          <cell r="Z400">
            <v>45499</v>
          </cell>
          <cell r="AA400">
            <v>1660393.311</v>
          </cell>
          <cell r="AB400">
            <v>949722.93779999996</v>
          </cell>
          <cell r="AC400">
            <v>680350.90639999998</v>
          </cell>
          <cell r="AD400">
            <v>1285168.7716000001</v>
          </cell>
          <cell r="AE400">
            <v>3462700.8668</v>
          </cell>
          <cell r="AF400">
            <v>840.774</v>
          </cell>
          <cell r="AH400">
            <v>-2.1602826223069232E-2</v>
          </cell>
          <cell r="AJ400">
            <v>9721.3064312395381</v>
          </cell>
        </row>
        <row r="401">
          <cell r="Z401">
            <v>45506</v>
          </cell>
          <cell r="AA401">
            <v>1532670.7486</v>
          </cell>
          <cell r="AB401">
            <v>897203.69700000004</v>
          </cell>
          <cell r="AC401">
            <v>698137.85820000002</v>
          </cell>
          <cell r="AD401">
            <v>1210475.2019</v>
          </cell>
          <cell r="AE401">
            <v>3221817.3281999999</v>
          </cell>
          <cell r="AF401">
            <v>827.08100000000002</v>
          </cell>
          <cell r="AH401">
            <v>-5.9464540441491083E-2</v>
          </cell>
          <cell r="AJ401">
            <v>9143.2334118149665</v>
          </cell>
        </row>
        <row r="402">
          <cell r="Z402">
            <v>45513</v>
          </cell>
          <cell r="AA402">
            <v>1735524.2301</v>
          </cell>
          <cell r="AB402">
            <v>967229.35140000004</v>
          </cell>
          <cell r="AC402">
            <v>778179.14119999995</v>
          </cell>
          <cell r="AD402">
            <v>1296153.1200000001</v>
          </cell>
          <cell r="AE402">
            <v>3786388.1217</v>
          </cell>
          <cell r="AF402">
            <v>836.21</v>
          </cell>
          <cell r="AH402">
            <v>0.13267582523133575</v>
          </cell>
          <cell r="AJ402">
            <v>10356.31945001024</v>
          </cell>
        </row>
        <row r="403">
          <cell r="Z403">
            <v>45520</v>
          </cell>
          <cell r="AA403">
            <v>1818168.2409999999</v>
          </cell>
          <cell r="AB403">
            <v>975982.55819999997</v>
          </cell>
          <cell r="AC403">
            <v>738158.49970000004</v>
          </cell>
          <cell r="AD403">
            <v>1318121.817</v>
          </cell>
          <cell r="AE403">
            <v>3778860.5112000001</v>
          </cell>
          <cell r="AF403">
            <v>935.71500000000003</v>
          </cell>
          <cell r="AH403">
            <v>7.6967676896734852E-3</v>
          </cell>
          <cell r="AJ403">
            <v>10436.029634937016</v>
          </cell>
        </row>
        <row r="404">
          <cell r="Z404">
            <v>45527</v>
          </cell>
          <cell r="AA404">
            <v>1712984.9543000001</v>
          </cell>
          <cell r="AB404">
            <v>1015371.9888000001</v>
          </cell>
          <cell r="AC404">
            <v>689244.38230000006</v>
          </cell>
          <cell r="AD404">
            <v>1261003.2049</v>
          </cell>
          <cell r="AE404">
            <v>3598197.8572</v>
          </cell>
          <cell r="AF404">
            <v>931.15099999999995</v>
          </cell>
          <cell r="AH404">
            <v>-4.0844228263036741E-2</v>
          </cell>
          <cell r="AJ404">
            <v>10009.778058367832</v>
          </cell>
        </row>
        <row r="405">
          <cell r="Z405">
            <v>45534</v>
          </cell>
          <cell r="AA405">
            <v>1788115.8733999999</v>
          </cell>
          <cell r="AB405">
            <v>1102904.0567999999</v>
          </cell>
          <cell r="AC405">
            <v>771509.03430000006</v>
          </cell>
          <cell r="AD405">
            <v>1324712.4261</v>
          </cell>
          <cell r="AE405">
            <v>3760041.4846999999</v>
          </cell>
          <cell r="AF405">
            <v>1022.44</v>
          </cell>
          <cell r="AH405">
            <v>5.6847939253210564E-2</v>
          </cell>
          <cell r="AJ405">
            <v>10578.813313368048</v>
          </cell>
        </row>
        <row r="406">
          <cell r="Z406">
            <v>45541</v>
          </cell>
          <cell r="AA406">
            <v>1773089.6895999999</v>
          </cell>
          <cell r="AB406">
            <v>1177306.3145999999</v>
          </cell>
          <cell r="AC406">
            <v>753722.08250000002</v>
          </cell>
          <cell r="AD406">
            <v>1366452.9502999999</v>
          </cell>
          <cell r="AE406">
            <v>3846609.0063999998</v>
          </cell>
          <cell r="AF406">
            <v>1031.569</v>
          </cell>
          <cell r="AH406">
            <v>1.9421696523238077E-2</v>
          </cell>
          <cell r="AJ406">
            <v>10784.271815116274</v>
          </cell>
        </row>
        <row r="407">
          <cell r="Z407">
            <v>45548</v>
          </cell>
          <cell r="AA407">
            <v>1953403.8953</v>
          </cell>
          <cell r="AB407">
            <v>1347993.8472</v>
          </cell>
          <cell r="AC407">
            <v>820423.15179999999</v>
          </cell>
          <cell r="AD407">
            <v>1432359.0411</v>
          </cell>
          <cell r="AE407">
            <v>3989633.6074000001</v>
          </cell>
          <cell r="AF407">
            <v>1131.9870000000001</v>
          </cell>
          <cell r="AH407">
            <v>7.0275721120554982E-2</v>
          </cell>
          <cell r="AJ407">
            <v>11542.144293683645</v>
          </cell>
        </row>
        <row r="408">
          <cell r="Z408">
            <v>45555</v>
          </cell>
          <cell r="AA408">
            <v>1870759.8843</v>
          </cell>
          <cell r="AB408">
            <v>1308604.4166000001</v>
          </cell>
          <cell r="AC408">
            <v>780402.51020000002</v>
          </cell>
          <cell r="AD408">
            <v>1405996.6048000001</v>
          </cell>
          <cell r="AE408">
            <v>3786388.1217</v>
          </cell>
          <cell r="AF408">
            <v>1068.085</v>
          </cell>
          <cell r="AH408">
            <v>-4.1040097461359525E-2</v>
          </cell>
          <cell r="AJ408">
            <v>11068.453566957793</v>
          </cell>
        </row>
        <row r="409">
          <cell r="Z409">
            <v>45562</v>
          </cell>
          <cell r="AA409">
            <v>1803142.0571999999</v>
          </cell>
          <cell r="AB409">
            <v>1229825.5554</v>
          </cell>
          <cell r="AC409">
            <v>802636.2</v>
          </cell>
          <cell r="AD409">
            <v>1500462.0016999999</v>
          </cell>
          <cell r="AE409">
            <v>3492811.3091000002</v>
          </cell>
          <cell r="AF409">
            <v>1017.876</v>
          </cell>
          <cell r="AH409">
            <v>-3.5323782519162621E-2</v>
          </cell>
          <cell r="AJ409">
            <v>10677.473920335126</v>
          </cell>
        </row>
        <row r="410">
          <cell r="Z410">
            <v>45569</v>
          </cell>
          <cell r="AA410">
            <v>1833194.4247999999</v>
          </cell>
          <cell r="AB410">
            <v>1203565.9350000001</v>
          </cell>
          <cell r="AC410">
            <v>844880.21050000004</v>
          </cell>
          <cell r="AD410">
            <v>1370846.6897</v>
          </cell>
          <cell r="AE410">
            <v>3628308.2996</v>
          </cell>
          <cell r="AF410">
            <v>1040.6980000000001</v>
          </cell>
          <cell r="AH410">
            <v>1.5631081585053497E-2</v>
          </cell>
          <cell r="AJ410">
            <v>10844.374386306166</v>
          </cell>
        </row>
        <row r="411">
          <cell r="Z411">
            <v>45576</v>
          </cell>
          <cell r="AA411">
            <v>1855733.7005</v>
          </cell>
          <cell r="AB411">
            <v>1234202.1588000001</v>
          </cell>
          <cell r="AC411">
            <v>813753.04480000003</v>
          </cell>
          <cell r="AD411">
            <v>1346681.1229999999</v>
          </cell>
          <cell r="AE411">
            <v>3699820.6000999999</v>
          </cell>
          <cell r="AF411">
            <v>1109.165</v>
          </cell>
          <cell r="AH411">
            <v>7.8206841788983402E-3</v>
          </cell>
          <cell r="AJ411">
            <v>10929.184813499201</v>
          </cell>
        </row>
        <row r="412">
          <cell r="Z412">
            <v>45583</v>
          </cell>
          <cell r="AA412">
            <v>1848220.6085999999</v>
          </cell>
          <cell r="AB412">
            <v>1199189.3315999999</v>
          </cell>
          <cell r="AC412">
            <v>804859.56900000002</v>
          </cell>
          <cell r="AD412">
            <v>1353271.7320999999</v>
          </cell>
          <cell r="AE412">
            <v>3793915.7322999998</v>
          </cell>
          <cell r="AF412">
            <v>1068.085</v>
          </cell>
          <cell r="AH412">
            <v>5.4992305964782452E-3</v>
          </cell>
          <cell r="AJ412">
            <v>10989.286921020162</v>
          </cell>
        </row>
        <row r="413">
          <cell r="Z413">
            <v>45590</v>
          </cell>
          <cell r="AA413">
            <v>1960916.9872000001</v>
          </cell>
          <cell r="AB413">
            <v>1347993.8472</v>
          </cell>
          <cell r="AC413">
            <v>820423.15179999999</v>
          </cell>
          <cell r="AD413">
            <v>1320318.6867</v>
          </cell>
          <cell r="AE413">
            <v>3906829.8909999998</v>
          </cell>
          <cell r="AF413">
            <v>1141.116</v>
          </cell>
          <cell r="AH413">
            <v>3.9675443435760349E-2</v>
          </cell>
          <cell r="AJ413">
            <v>11425.291752654441</v>
          </cell>
        </row>
        <row r="414">
          <cell r="Z414">
            <v>45597</v>
          </cell>
          <cell r="AA414">
            <v>1983456.2629</v>
          </cell>
          <cell r="AB414">
            <v>1593083.6376</v>
          </cell>
          <cell r="AC414">
            <v>938261.70750000002</v>
          </cell>
          <cell r="AD414">
            <v>1438949.6502</v>
          </cell>
          <cell r="AE414">
            <v>3989633.6074000001</v>
          </cell>
          <cell r="AF414">
            <v>1360.211</v>
          </cell>
          <cell r="AH414">
            <v>6.274253831208372E-2</v>
          </cell>
          <cell r="AJ414">
            <v>12142.143558172094</v>
          </cell>
        </row>
        <row r="415">
          <cell r="Z415">
            <v>45604</v>
          </cell>
          <cell r="AA415">
            <v>2021021.7224000001</v>
          </cell>
          <cell r="AB415">
            <v>1610590.0512000001</v>
          </cell>
          <cell r="AC415">
            <v>902687.80390000006</v>
          </cell>
          <cell r="AD415">
            <v>1476296.4350000001</v>
          </cell>
          <cell r="AE415">
            <v>4064909.7132000001</v>
          </cell>
          <cell r="AF415">
            <v>1506.2729999999999</v>
          </cell>
          <cell r="AH415">
            <v>1.3300237615054165E-2</v>
          </cell>
          <cell r="AJ415">
            <v>12303.636952651883</v>
          </cell>
        </row>
        <row r="416">
          <cell r="Z416">
            <v>45611</v>
          </cell>
          <cell r="AA416">
            <v>2231388.2958</v>
          </cell>
          <cell r="AB416">
            <v>1667485.8954</v>
          </cell>
          <cell r="AC416">
            <v>962718.76619999995</v>
          </cell>
          <cell r="AD416">
            <v>1621289.8348999999</v>
          </cell>
          <cell r="AE416">
            <v>4599370.0643999996</v>
          </cell>
          <cell r="AF416">
            <v>1693.4169999999999</v>
          </cell>
          <cell r="AH416">
            <v>0.10052940222147884</v>
          </cell>
          <cell r="AJ416">
            <v>13540.514220652074</v>
          </cell>
        </row>
        <row r="417">
          <cell r="Z417">
            <v>45618</v>
          </cell>
          <cell r="AA417">
            <v>2344084.6743999999</v>
          </cell>
          <cell r="AB417">
            <v>1781277.5837999999</v>
          </cell>
          <cell r="AC417">
            <v>953825.29029999999</v>
          </cell>
          <cell r="AD417">
            <v>1808023.7590000001</v>
          </cell>
          <cell r="AE417">
            <v>4953167.7615999999</v>
          </cell>
          <cell r="AF417">
            <v>1976.413</v>
          </cell>
          <cell r="AH417">
            <v>6.8424152062464605E-2</v>
          </cell>
          <cell r="AJ417">
            <v>14467.012424689936</v>
          </cell>
        </row>
        <row r="418">
          <cell r="Z418">
            <v>45625</v>
          </cell>
          <cell r="AA418">
            <v>2276466.8472000002</v>
          </cell>
          <cell r="AB418">
            <v>1890692.6688000001</v>
          </cell>
          <cell r="AC418">
            <v>982729.08700000006</v>
          </cell>
          <cell r="AD418">
            <v>1825598.7165000001</v>
          </cell>
          <cell r="AE418">
            <v>4968222.9828000003</v>
          </cell>
          <cell r="AF418">
            <v>2095.0889999999999</v>
          </cell>
          <cell r="AH418">
            <v>8.7354749878839674E-3</v>
          </cell>
          <cell r="AJ418">
            <v>14593.388649875224</v>
          </cell>
        </row>
        <row r="419">
          <cell r="Z419">
            <v>45632</v>
          </cell>
          <cell r="AA419">
            <v>2291493.031</v>
          </cell>
          <cell r="AB419">
            <v>2179548.4931999999</v>
          </cell>
          <cell r="AC419">
            <v>1002739.4077</v>
          </cell>
          <cell r="AD419">
            <v>1711361.4924000001</v>
          </cell>
          <cell r="AE419">
            <v>4584314.8432</v>
          </cell>
          <cell r="AF419">
            <v>2305.0549999999998</v>
          </cell>
          <cell r="AH419">
            <v>-1.4569486461807812E-2</v>
          </cell>
          <cell r="AJ419">
            <v>14380.770471508968</v>
          </cell>
        </row>
        <row r="420">
          <cell r="Z420">
            <v>45639</v>
          </cell>
          <cell r="AA420">
            <v>2516885.7881999998</v>
          </cell>
          <cell r="AB420">
            <v>2367742.4394</v>
          </cell>
          <cell r="AC420">
            <v>1225076.3052000001</v>
          </cell>
          <cell r="AD420">
            <v>1779464.453</v>
          </cell>
          <cell r="AE420">
            <v>4885419.2664000001</v>
          </cell>
          <cell r="AF420">
            <v>2656.5189999999998</v>
          </cell>
          <cell r="AH420">
            <v>8.5414973998825583E-2</v>
          </cell>
          <cell r="AJ420">
            <v>15609.103607415986</v>
          </cell>
        </row>
        <row r="421">
          <cell r="Z421">
            <v>45646</v>
          </cell>
          <cell r="AA421">
            <v>2419215.5934000001</v>
          </cell>
          <cell r="AB421">
            <v>2153288.8728</v>
          </cell>
          <cell r="AC421">
            <v>1240639.8881000001</v>
          </cell>
          <cell r="AD421">
            <v>1821204.9772000001</v>
          </cell>
          <cell r="AE421">
            <v>4968222.9828000003</v>
          </cell>
          <cell r="AF421">
            <v>2501.3270000000002</v>
          </cell>
          <cell r="AH421">
            <v>-1.34748357089158E-2</v>
          </cell>
          <cell r="AJ421">
            <v>15398.773500742609</v>
          </cell>
        </row>
        <row r="422">
          <cell r="Z422">
            <v>45653</v>
          </cell>
          <cell r="AA422">
            <v>2584503.6153000002</v>
          </cell>
          <cell r="AB422">
            <v>2284586.9748</v>
          </cell>
          <cell r="AC422">
            <v>1271767.0537</v>
          </cell>
          <cell r="AD422">
            <v>1812417.4983999999</v>
          </cell>
          <cell r="AE422">
            <v>5329548.2905999999</v>
          </cell>
          <cell r="AF422">
            <v>2642.8249999999998</v>
          </cell>
          <cell r="AH422">
            <v>5.3977640260644159E-2</v>
          </cell>
          <cell r="AJ422">
            <v>16229.962957220834</v>
          </cell>
        </row>
        <row r="423">
          <cell r="Z423">
            <v>45660</v>
          </cell>
          <cell r="AA423">
            <v>2847461.8319999999</v>
          </cell>
          <cell r="AB423">
            <v>2306469.9918</v>
          </cell>
          <cell r="AC423">
            <v>1258426.8399</v>
          </cell>
          <cell r="AD423">
            <v>1928851.5922000001</v>
          </cell>
          <cell r="AE423">
            <v>5841425.8101000004</v>
          </cell>
          <cell r="AF423">
            <v>2574.3580000000002</v>
          </cell>
          <cell r="AH423">
            <v>6.7723879330466946E-2</v>
          </cell>
          <cell r="AJ423">
            <v>17329.119010073606</v>
          </cell>
        </row>
        <row r="424">
          <cell r="Z424">
            <v>45667</v>
          </cell>
          <cell r="AA424">
            <v>2727252.3615000001</v>
          </cell>
          <cell r="AB424">
            <v>1956341.7198000001</v>
          </cell>
          <cell r="AC424">
            <v>1260650.2087999999</v>
          </cell>
          <cell r="AD424">
            <v>1799236.2801999999</v>
          </cell>
          <cell r="AE424">
            <v>5758622.0937000001</v>
          </cell>
          <cell r="AF424">
            <v>2665.6480000000001</v>
          </cell>
          <cell r="AH424">
            <v>-4.7968345282587976E-2</v>
          </cell>
          <cell r="AJ424">
            <v>16497.869845955334</v>
          </cell>
        </row>
        <row r="425">
          <cell r="Z425">
            <v>45674</v>
          </cell>
          <cell r="AA425">
            <v>2299006.1228999998</v>
          </cell>
          <cell r="AB425">
            <v>1715628.5327999999</v>
          </cell>
          <cell r="AC425">
            <v>1102791.0116000001</v>
          </cell>
          <cell r="AD425">
            <v>1649849.1409</v>
          </cell>
          <cell r="AE425">
            <v>5058554.3097999999</v>
          </cell>
          <cell r="AF425">
            <v>2218.33</v>
          </cell>
          <cell r="AH425">
            <v>-0.12415772378417961</v>
          </cell>
          <cell r="AJ425">
            <v>14449.531878593867</v>
          </cell>
        </row>
        <row r="426">
          <cell r="Z426">
            <v>45681</v>
          </cell>
          <cell r="AA426">
            <v>2434241.7771999999</v>
          </cell>
          <cell r="AB426">
            <v>1868809.6518000001</v>
          </cell>
          <cell r="AC426">
            <v>1196172.5086000001</v>
          </cell>
          <cell r="AD426">
            <v>1698180.2742000001</v>
          </cell>
          <cell r="AE426">
            <v>5081137.1414999999</v>
          </cell>
          <cell r="AF426">
            <v>2437.424</v>
          </cell>
          <cell r="AH426">
            <v>3.8293016327537864E-2</v>
          </cell>
          <cell r="AJ426">
            <v>15002.848038746142</v>
          </cell>
        </row>
        <row r="427">
          <cell r="Z427">
            <v>45688</v>
          </cell>
          <cell r="AA427">
            <v>2576990.5233999998</v>
          </cell>
          <cell r="AB427">
            <v>2017614.1673999999</v>
          </cell>
          <cell r="AC427">
            <v>1238416.5190999999</v>
          </cell>
          <cell r="AD427">
            <v>1720148.9712</v>
          </cell>
          <cell r="AE427">
            <v>5081137.1414999999</v>
          </cell>
          <cell r="AF427">
            <v>2277.6680000000001</v>
          </cell>
          <cell r="AH427">
            <v>2.8955783561510028E-2</v>
          </cell>
          <cell r="AJ427">
            <v>15437.267259362299</v>
          </cell>
        </row>
        <row r="428">
          <cell r="Z428">
            <v>45695</v>
          </cell>
          <cell r="AA428">
            <v>2434241.7771999999</v>
          </cell>
          <cell r="AB428">
            <v>2000107.7538000001</v>
          </cell>
          <cell r="AC428">
            <v>1153928.4979999999</v>
          </cell>
          <cell r="AD428">
            <v>1533415.0471000001</v>
          </cell>
          <cell r="AE428">
            <v>4749922.2759999996</v>
          </cell>
          <cell r="AF428">
            <v>2035.751</v>
          </cell>
          <cell r="AH428">
            <v>-6.0374904848078649E-2</v>
          </cell>
          <cell r="AJ428">
            <v>14505.243717463942</v>
          </cell>
        </row>
        <row r="429">
          <cell r="Z429">
            <v>45702</v>
          </cell>
          <cell r="AA429">
            <v>2434241.7771999999</v>
          </cell>
          <cell r="AB429">
            <v>2087639.8218</v>
          </cell>
          <cell r="AC429">
            <v>1156151.8670000001</v>
          </cell>
          <cell r="AD429">
            <v>1623486.7046000001</v>
          </cell>
          <cell r="AE429">
            <v>4983278.2039999999</v>
          </cell>
          <cell r="AF429">
            <v>2309.6190000000001</v>
          </cell>
          <cell r="AH429">
            <v>3.4821394715173377E-2</v>
          </cell>
          <cell r="AJ429">
            <v>15010.336534389544</v>
          </cell>
        </row>
        <row r="430">
          <cell r="Z430">
            <v>45709</v>
          </cell>
          <cell r="AA430">
            <v>2359110.8582000001</v>
          </cell>
          <cell r="AB430">
            <v>1973848.1333999999</v>
          </cell>
          <cell r="AC430">
            <v>1102791.0116000001</v>
          </cell>
          <cell r="AD430">
            <v>1656439.75</v>
          </cell>
          <cell r="AE430">
            <v>4990805.8145000003</v>
          </cell>
          <cell r="AF430">
            <v>2200.0720000000001</v>
          </cell>
          <cell r="AH430">
            <v>-1.6432921427590518E-2</v>
          </cell>
          <cell r="AJ430">
            <v>14763.672853518228</v>
          </cell>
        </row>
        <row r="431">
          <cell r="Z431">
            <v>45716</v>
          </cell>
          <cell r="AA431">
            <v>2118691.9172</v>
          </cell>
          <cell r="AB431">
            <v>1820667.0144</v>
          </cell>
          <cell r="AC431">
            <v>889347.59</v>
          </cell>
          <cell r="AD431">
            <v>1489477.6532000001</v>
          </cell>
          <cell r="AE431">
            <v>4561732.0115</v>
          </cell>
          <cell r="AF431">
            <v>1930.769</v>
          </cell>
          <cell r="AH431">
            <v>-9.9572043308524164E-2</v>
          </cell>
          <cell r="AJ431">
            <v>13293.623780754828</v>
          </cell>
        </row>
        <row r="432">
          <cell r="Z432">
            <v>45723</v>
          </cell>
          <cell r="AA432">
            <v>2246414.4796000002</v>
          </cell>
          <cell r="AB432">
            <v>1908199.0824</v>
          </cell>
          <cell r="AC432">
            <v>1060547.0011</v>
          </cell>
          <cell r="AD432">
            <v>1548793.135</v>
          </cell>
          <cell r="AE432">
            <v>4621952.8960999995</v>
          </cell>
          <cell r="AF432">
            <v>2058.5740000000001</v>
          </cell>
          <cell r="AH432">
            <v>4.6510256397530994E-2</v>
          </cell>
          <cell r="AJ432">
            <v>13911.91363125005</v>
          </cell>
        </row>
        <row r="433">
          <cell r="Z433">
            <v>45730</v>
          </cell>
          <cell r="AA433">
            <v>2306519.2148000002</v>
          </cell>
          <cell r="AB433">
            <v>1790030.7905999999</v>
          </cell>
          <cell r="AC433">
            <v>996069.30079999997</v>
          </cell>
          <cell r="AD433">
            <v>1597124.2683000001</v>
          </cell>
          <cell r="AE433">
            <v>5111247.5838000001</v>
          </cell>
          <cell r="AF433">
            <v>1930.769</v>
          </cell>
          <cell r="AH433">
            <v>3.6438222337298092E-2</v>
          </cell>
          <cell r="AJ433">
            <v>14418.839033282828</v>
          </cell>
        </row>
        <row r="434">
          <cell r="Z434">
            <v>45737</v>
          </cell>
          <cell r="AA434">
            <v>2441754.8690999998</v>
          </cell>
          <cell r="AB434">
            <v>1877562.8585999999</v>
          </cell>
          <cell r="AC434">
            <v>973835.61109999998</v>
          </cell>
          <cell r="AD434">
            <v>1621289.8348999999</v>
          </cell>
          <cell r="AE434">
            <v>5352131.1223999998</v>
          </cell>
          <cell r="AF434">
            <v>1971.8489999999999</v>
          </cell>
          <cell r="AH434">
            <v>3.944987813589422E-2</v>
          </cell>
          <cell r="AJ434">
            <v>14987.660476006911</v>
          </cell>
        </row>
        <row r="435">
          <cell r="Z435">
            <v>45744</v>
          </cell>
          <cell r="AA435">
            <v>2268953.7552999998</v>
          </cell>
          <cell r="AB435">
            <v>1794407.3940000001</v>
          </cell>
          <cell r="AC435">
            <v>936038.33849999995</v>
          </cell>
          <cell r="AD435">
            <v>1540005.6562000001</v>
          </cell>
          <cell r="AE435">
            <v>5359658.733</v>
          </cell>
          <cell r="AF435">
            <v>1935.3330000000001</v>
          </cell>
          <cell r="AH435">
            <v>-2.9958475200455977E-2</v>
          </cell>
          <cell r="AJ435">
            <v>14538.653021323604</v>
          </cell>
        </row>
        <row r="436">
          <cell r="Z436">
            <v>45751</v>
          </cell>
          <cell r="AA436">
            <v>2013508.6305</v>
          </cell>
          <cell r="AB436">
            <v>1558070.8104000001</v>
          </cell>
          <cell r="AC436">
            <v>824869.88970000006</v>
          </cell>
          <cell r="AD436">
            <v>1353271.7320999999</v>
          </cell>
          <cell r="AE436">
            <v>4697229.0018999996</v>
          </cell>
          <cell r="AF436">
            <v>1670.5940000000001</v>
          </cell>
          <cell r="AH436">
            <v>-0.12203842730158335</v>
          </cell>
          <cell r="AJ436">
            <v>12764.378671517858</v>
          </cell>
        </row>
        <row r="437">
          <cell r="Z437">
            <v>45758</v>
          </cell>
          <cell r="AA437">
            <v>2163770.4685999998</v>
          </cell>
          <cell r="AB437">
            <v>1689368.9124</v>
          </cell>
          <cell r="AC437">
            <v>724818.28590000002</v>
          </cell>
          <cell r="AD437">
            <v>1269790.6836999999</v>
          </cell>
          <cell r="AE437">
            <v>5028443.8673999999</v>
          </cell>
          <cell r="AF437">
            <v>1592.998</v>
          </cell>
          <cell r="AH437">
            <v>4.1073822405089173E-2</v>
          </cell>
          <cell r="AJ437">
            <v>13288.660494183092</v>
          </cell>
        </row>
        <row r="438">
          <cell r="Z438">
            <v>45765</v>
          </cell>
          <cell r="AA438">
            <v>1983456.2629</v>
          </cell>
          <cell r="AB438">
            <v>1746264.7566</v>
          </cell>
          <cell r="AC438">
            <v>820423.15179999999</v>
          </cell>
          <cell r="AD438">
            <v>1342287.3836000001</v>
          </cell>
          <cell r="AE438">
            <v>4787560.3289000001</v>
          </cell>
          <cell r="AF438">
            <v>1748.19</v>
          </cell>
          <cell r="AH438">
            <v>-1.8022476753721685E-2</v>
          </cell>
          <cell r="AJ438">
            <v>13049.165919338577</v>
          </cell>
        </row>
        <row r="439">
          <cell r="Z439">
            <v>45772</v>
          </cell>
          <cell r="AA439">
            <v>1983456.2629</v>
          </cell>
          <cell r="AB439">
            <v>1649979.4818</v>
          </cell>
          <cell r="AC439">
            <v>973835.61109999998</v>
          </cell>
          <cell r="AD439">
            <v>1425768.4321000001</v>
          </cell>
          <cell r="AE439">
            <v>4704756.6124999998</v>
          </cell>
          <cell r="AF439">
            <v>1834.915</v>
          </cell>
          <cell r="AH439">
            <v>5.4196245467217413E-3</v>
          </cell>
          <cell r="AJ439">
            <v>13119.887499269269</v>
          </cell>
        </row>
        <row r="440">
          <cell r="Z440">
            <v>45779</v>
          </cell>
          <cell r="AA440">
            <v>1893299.1601</v>
          </cell>
          <cell r="AB440">
            <v>1566824.0171999999</v>
          </cell>
          <cell r="AC440">
            <v>933814.96950000001</v>
          </cell>
          <cell r="AD440">
            <v>1351074.8624</v>
          </cell>
          <cell r="AE440">
            <v>4546676.7903000005</v>
          </cell>
          <cell r="AF440">
            <v>1729.932</v>
          </cell>
          <cell r="AH440">
            <v>-4.1548231645080237E-2</v>
          </cell>
          <cell r="AJ440">
            <v>12574.779374292237</v>
          </cell>
        </row>
        <row r="441">
          <cell r="Z441">
            <v>45786</v>
          </cell>
          <cell r="AA441">
            <v>2058587.182</v>
          </cell>
          <cell r="AB441">
            <v>1628096.4648</v>
          </cell>
          <cell r="AC441">
            <v>933814.96950000001</v>
          </cell>
          <cell r="AD441">
            <v>1478493.3047</v>
          </cell>
          <cell r="AE441">
            <v>4862836.4347000001</v>
          </cell>
          <cell r="AF441">
            <v>1752.7550000000001</v>
          </cell>
          <cell r="AH441">
            <v>6.5105941857488248E-2</v>
          </cell>
          <cell r="AJ441">
            <v>13393.47222910565</v>
          </cell>
        </row>
        <row r="442">
          <cell r="Z442">
            <v>45793</v>
          </cell>
          <cell r="AA442">
            <v>2314032.3067000001</v>
          </cell>
          <cell r="AB442">
            <v>1763771.1702000001</v>
          </cell>
          <cell r="AC442">
            <v>1222852.9362999999</v>
          </cell>
          <cell r="AD442">
            <v>1575155.5713</v>
          </cell>
          <cell r="AE442">
            <v>5427407.2281999998</v>
          </cell>
          <cell r="AF442">
            <v>2081.3960000000002</v>
          </cell>
          <cell r="AH442">
            <v>0.13970238383322672</v>
          </cell>
          <cell r="AJ442">
            <v>15264.57222731583</v>
          </cell>
        </row>
        <row r="443">
          <cell r="Z443">
            <v>45800</v>
          </cell>
          <cell r="AA443">
            <v>2381650.1338999998</v>
          </cell>
          <cell r="AB443">
            <v>1846926.6348000001</v>
          </cell>
          <cell r="AC443">
            <v>1120577.9634</v>
          </cell>
          <cell r="AD443">
            <v>1537808.7864999999</v>
          </cell>
          <cell r="AE443">
            <v>5427407.2281999998</v>
          </cell>
          <cell r="AF443">
            <v>2085.9609999999998</v>
          </cell>
          <cell r="AH443">
            <v>9.0669700541962963E-4</v>
          </cell>
          <cell r="AJ443">
            <v>15278.41256924335</v>
          </cell>
        </row>
        <row r="444">
          <cell r="Z444">
            <v>45807</v>
          </cell>
          <cell r="AA444">
            <v>2351597.7662999998</v>
          </cell>
          <cell r="AB444">
            <v>1737511.5497999999</v>
          </cell>
          <cell r="AC444">
            <v>1200619.2464999999</v>
          </cell>
          <cell r="AD444">
            <v>1540005.6562000001</v>
          </cell>
          <cell r="AE444">
            <v>5081137.1414999999</v>
          </cell>
          <cell r="AF444">
            <v>2095.0889999999999</v>
          </cell>
          <cell r="AH444">
            <v>-3.2760347770675727E-2</v>
          </cell>
          <cell r="AJ444">
            <v>14777.886460091075</v>
          </cell>
        </row>
        <row r="445">
          <cell r="Z445">
            <v>45814</v>
          </cell>
          <cell r="AA445">
            <v>2238901.3876999998</v>
          </cell>
          <cell r="AB445">
            <v>1659417.9983000001</v>
          </cell>
          <cell r="AC445">
            <v>1053876.8942</v>
          </cell>
          <cell r="AD445">
            <v>1425768.4321000001</v>
          </cell>
          <cell r="AE445">
            <v>4810143.1606000001</v>
          </cell>
          <cell r="AF445">
            <v>1917.075</v>
          </cell>
          <cell r="AH445">
            <v>-4.3535124241235762E-2</v>
          </cell>
          <cell r="AJ445">
            <v>14134.529337028134</v>
          </cell>
        </row>
        <row r="446">
          <cell r="Z446">
            <v>45821</v>
          </cell>
          <cell r="AA446">
            <v>2201335.9282</v>
          </cell>
          <cell r="AB446">
            <v>1523687.2385</v>
          </cell>
          <cell r="AC446">
            <v>1147258.3910999999</v>
          </cell>
          <cell r="AD446">
            <v>1359862.3411999999</v>
          </cell>
          <cell r="AE446">
            <v>4817670.7712000003</v>
          </cell>
          <cell r="AF446">
            <v>1853.173</v>
          </cell>
          <cell r="AH446">
            <v>-1.2364371747094248E-2</v>
          </cell>
          <cell r="AJ446">
            <v>13959.764761834909</v>
          </cell>
        </row>
        <row r="447">
          <cell r="Z447">
            <v>45828</v>
          </cell>
          <cell r="AA447">
            <v>2163770.4685999998</v>
          </cell>
          <cell r="AB447">
            <v>1484281.5341</v>
          </cell>
          <cell r="AC447">
            <v>1073887.2149</v>
          </cell>
          <cell r="AD447">
            <v>1322515.5563999999</v>
          </cell>
          <cell r="AE447">
            <v>4983278.2039999999</v>
          </cell>
          <cell r="AF447">
            <v>1780.1410000000001</v>
          </cell>
          <cell r="AH447">
            <v>-2.0046384613041268E-3</v>
          </cell>
          <cell r="AJ447">
            <v>13931.780480482576</v>
          </cell>
        </row>
        <row r="448">
          <cell r="Z448">
            <v>45835</v>
          </cell>
          <cell r="AA448">
            <v>2141231.1929000001</v>
          </cell>
          <cell r="AB448">
            <v>1458011.0645000001</v>
          </cell>
          <cell r="AC448">
            <v>936038.33849999995</v>
          </cell>
          <cell r="AD448">
            <v>1280775.0322</v>
          </cell>
          <cell r="AE448">
            <v>4727339.4441999998</v>
          </cell>
          <cell r="AF448">
            <v>1793.835</v>
          </cell>
          <cell r="AH448">
            <v>-4.3911648203100673E-2</v>
          </cell>
          <cell r="AJ448">
            <v>13320.013037180799</v>
          </cell>
        </row>
        <row r="449">
          <cell r="Z449">
            <v>45842</v>
          </cell>
          <cell r="AA449">
            <v>2141231.1929000001</v>
          </cell>
          <cell r="AB449">
            <v>1427362.1832000001</v>
          </cell>
          <cell r="AC449">
            <v>989399.19389999995</v>
          </cell>
          <cell r="AD449">
            <v>1304940.5988</v>
          </cell>
          <cell r="AE449">
            <v>5088664.7521000002</v>
          </cell>
          <cell r="AF449">
            <v>1807.528</v>
          </cell>
          <cell r="AH449">
            <v>3.8711144947086676E-2</v>
          </cell>
          <cell r="AJ449">
            <v>13835.64599256019</v>
          </cell>
        </row>
        <row r="450">
          <cell r="Z450">
            <v>45849</v>
          </cell>
          <cell r="AA450">
            <v>2096152.6414999999</v>
          </cell>
          <cell r="AB450">
            <v>1392334.8903999999</v>
          </cell>
          <cell r="AC450">
            <v>973835.61109999998</v>
          </cell>
          <cell r="AD450">
            <v>1206081.4626</v>
          </cell>
          <cell r="AE450">
            <v>4734867.0548</v>
          </cell>
          <cell r="AF450">
            <v>1743.626</v>
          </cell>
          <cell r="AH450">
            <v>-5.0065638814719336E-2</v>
          </cell>
          <cell r="AJ450">
            <v>13142.955537528353</v>
          </cell>
        </row>
        <row r="451">
          <cell r="Z451">
            <v>45856</v>
          </cell>
          <cell r="AA451">
            <v>2216362.1120000002</v>
          </cell>
          <cell r="AB451">
            <v>1422983.7716000001</v>
          </cell>
          <cell r="AC451">
            <v>1060547.0011</v>
          </cell>
          <cell r="AD451">
            <v>1313728.0776</v>
          </cell>
          <cell r="AE451">
            <v>5066081.9203000003</v>
          </cell>
          <cell r="AF451">
            <v>1771.0119999999999</v>
          </cell>
          <cell r="AH451">
            <v>6.5012634771749359E-2</v>
          </cell>
          <cell r="AJ451">
            <v>13997.413705711026</v>
          </cell>
        </row>
        <row r="452">
          <cell r="Z452">
            <v>45863</v>
          </cell>
          <cell r="AA452">
            <v>2351597.7662999998</v>
          </cell>
          <cell r="AB452">
            <v>1501795.1805</v>
          </cell>
          <cell r="AC452">
            <v>1131694.8082999999</v>
          </cell>
          <cell r="AD452">
            <v>1441146.5199</v>
          </cell>
          <cell r="AE452">
            <v>5382241.5647</v>
          </cell>
          <cell r="AF452">
            <v>1866.866</v>
          </cell>
          <cell r="AH452">
            <v>6.5773658030135157E-2</v>
          </cell>
          <cell r="AJ452">
            <v>14918.07480809679</v>
          </cell>
        </row>
        <row r="453">
          <cell r="Z453">
            <v>45870</v>
          </cell>
          <cell r="AA453">
            <v>2479320.3287</v>
          </cell>
          <cell r="AB453">
            <v>1690066.8795</v>
          </cell>
          <cell r="AC453">
            <v>1191725.7705999999</v>
          </cell>
          <cell r="AD453">
            <v>1438949.6502</v>
          </cell>
          <cell r="AE453">
            <v>5803787.7571999999</v>
          </cell>
          <cell r="AF453">
            <v>1903.3820000000001</v>
          </cell>
          <cell r="AH453">
            <v>6.7348786016937459E-2</v>
          </cell>
          <cell r="AJ453">
            <v>15922.789036131966</v>
          </cell>
        </row>
        <row r="454">
          <cell r="Z454">
            <v>45877</v>
          </cell>
          <cell r="AA454">
            <v>2516885.7881999998</v>
          </cell>
          <cell r="AB454">
            <v>1659417.9983000001</v>
          </cell>
          <cell r="AC454">
            <v>1147258.3910999999</v>
          </cell>
          <cell r="AD454">
            <v>1520233.8289000001</v>
          </cell>
          <cell r="AE454">
            <v>5683345.9879000001</v>
          </cell>
          <cell r="AF454">
            <v>2003.8</v>
          </cell>
          <cell r="AH454">
            <v>-6.0772442852309759E-3</v>
          </cell>
          <cell r="AJ454">
            <v>15826.022357457196</v>
          </cell>
        </row>
        <row r="455">
          <cell r="Z455">
            <v>45884</v>
          </cell>
          <cell r="AA455">
            <v>2336571.5825</v>
          </cell>
          <cell r="AB455">
            <v>1580606.5893999999</v>
          </cell>
          <cell r="AC455">
            <v>1116131.2254999999</v>
          </cell>
          <cell r="AD455">
            <v>1533415.0471000001</v>
          </cell>
          <cell r="AE455">
            <v>5532793.7763</v>
          </cell>
          <cell r="AF455">
            <v>1789.27</v>
          </cell>
          <cell r="AH455">
            <v>-3.4147488899727213E-2</v>
          </cell>
          <cell r="AJ455">
            <v>15285.603434679091</v>
          </cell>
        </row>
        <row r="456">
          <cell r="Z456">
            <v>45891</v>
          </cell>
          <cell r="AA456">
            <v>2193822.8363000001</v>
          </cell>
          <cell r="AB456">
            <v>1379199.6555999999</v>
          </cell>
          <cell r="AC456">
            <v>1167268.7119</v>
          </cell>
          <cell r="AD456">
            <v>1520233.8289000001</v>
          </cell>
          <cell r="AE456">
            <v>5585487.0504000001</v>
          </cell>
          <cell r="AF456">
            <v>1716.239</v>
          </cell>
          <cell r="AH456">
            <v>-2.0954620675870127E-2</v>
          </cell>
          <cell r="AJ456">
            <v>14965.299412903612</v>
          </cell>
        </row>
        <row r="457">
          <cell r="Z457">
            <v>45898</v>
          </cell>
          <cell r="AA457">
            <v>2171283.5605000001</v>
          </cell>
          <cell r="AB457">
            <v>1274117.7771000001</v>
          </cell>
          <cell r="AC457">
            <v>1058323.6321</v>
          </cell>
          <cell r="AD457">
            <v>1401602.8654</v>
          </cell>
          <cell r="AE457">
            <v>5540321.3869000003</v>
          </cell>
          <cell r="AF457">
            <v>1460.6289999999999</v>
          </cell>
          <cell r="AH457">
            <v>-3.3813977231801691E-2</v>
          </cell>
          <cell r="AJ457">
            <v>14459.263119288595</v>
          </cell>
        </row>
        <row r="458">
          <cell r="Z458">
            <v>45905</v>
          </cell>
          <cell r="AA458">
            <v>2096152.6414999999</v>
          </cell>
          <cell r="AB458">
            <v>1326658.7163</v>
          </cell>
          <cell r="AC458">
            <v>853773.68640000001</v>
          </cell>
          <cell r="AD458">
            <v>1309334.3382000001</v>
          </cell>
          <cell r="AE458">
            <v>5472572.8916999996</v>
          </cell>
          <cell r="AF458">
            <v>1387.597</v>
          </cell>
          <cell r="AH458">
            <v>-2.2506380683555798E-2</v>
          </cell>
          <cell r="AJ458">
            <v>14133.837439122186</v>
          </cell>
        </row>
        <row r="459">
          <cell r="Z459">
            <v>45912</v>
          </cell>
          <cell r="AA459">
            <v>1893299.1601</v>
          </cell>
          <cell r="AB459">
            <v>1092851.5366</v>
          </cell>
          <cell r="AC459">
            <v>847548.25329999998</v>
          </cell>
          <cell r="AD459">
            <v>1188506.5049999999</v>
          </cell>
          <cell r="AE459">
            <v>4738630.8601000002</v>
          </cell>
          <cell r="AF459">
            <v>1157.548</v>
          </cell>
          <cell r="AH459">
            <v>-0.1173509884958745</v>
          </cell>
          <cell r="AJ459">
            <v>12475.217644401197</v>
          </cell>
        </row>
        <row r="460">
          <cell r="Z460">
            <v>45919</v>
          </cell>
          <cell r="AA460">
            <v>1807649.9123</v>
          </cell>
          <cell r="AB460">
            <v>1029802.4095</v>
          </cell>
          <cell r="AC460">
            <v>655893.84759999998</v>
          </cell>
          <cell r="AD460">
            <v>906428.4362</v>
          </cell>
          <cell r="AE460">
            <v>4810143.1606000001</v>
          </cell>
          <cell r="AF460">
            <v>974.05700000000002</v>
          </cell>
          <cell r="AH460">
            <v>-5.6453712101926651E-2</v>
          </cell>
          <cell r="AJ460">
            <v>11770.945299095296</v>
          </cell>
        </row>
        <row r="461">
          <cell r="Z461">
            <v>45926</v>
          </cell>
          <cell r="AA461">
            <v>1911330.5806</v>
          </cell>
          <cell r="AB461">
            <v>1060451.2907</v>
          </cell>
          <cell r="AC461">
            <v>826648.58490000002</v>
          </cell>
          <cell r="AD461">
            <v>1058012.4450999999</v>
          </cell>
          <cell r="AE461">
            <v>4844017.4082000004</v>
          </cell>
          <cell r="AF461">
            <v>1220.538</v>
          </cell>
          <cell r="AH461">
            <v>5.3283392285825286E-2</v>
          </cell>
          <cell r="AJ461">
            <v>12398.141195041982</v>
          </cell>
        </row>
        <row r="462">
          <cell r="Z462">
            <v>45933</v>
          </cell>
          <cell r="AA462">
            <v>1824178.7145</v>
          </cell>
          <cell r="AB462">
            <v>1042937.6443</v>
          </cell>
          <cell r="AC462">
            <v>857775.75060000003</v>
          </cell>
          <cell r="AD462">
            <v>1082617.3857</v>
          </cell>
          <cell r="AE462">
            <v>4836489.7977</v>
          </cell>
          <cell r="AF462">
            <v>1242.4469999999999</v>
          </cell>
          <cell r="AH462">
            <v>8.4740420973433567E-3</v>
          </cell>
          <cell r="AJ462">
            <v>12503.203565457574</v>
          </cell>
        </row>
        <row r="463">
          <cell r="Z463">
            <v>45940</v>
          </cell>
          <cell r="AA463">
            <v>1974440.5526000001</v>
          </cell>
          <cell r="AB463">
            <v>1162906.1222999999</v>
          </cell>
          <cell r="AC463">
            <v>924476.81980000006</v>
          </cell>
          <cell r="AD463">
            <v>1135781.6322999999</v>
          </cell>
          <cell r="AE463">
            <v>5043499.0886000004</v>
          </cell>
          <cell r="AF463">
            <v>1459.7159999999999</v>
          </cell>
          <cell r="AH463">
            <v>6.1929220033036289E-2</v>
          </cell>
          <cell r="AJ463">
            <v>13277.51721018064</v>
          </cell>
        </row>
        <row r="464">
          <cell r="Z464">
            <v>45947</v>
          </cell>
          <cell r="AA464">
            <v>2225377.8223000001</v>
          </cell>
          <cell r="AB464">
            <v>1255728.4483</v>
          </cell>
          <cell r="AC464">
            <v>872005.31200000003</v>
          </cell>
          <cell r="AD464">
            <v>1093601.7342000001</v>
          </cell>
          <cell r="AE464">
            <v>5145121.8313999996</v>
          </cell>
          <cell r="AF464">
            <v>1375.73</v>
          </cell>
          <cell r="AH464">
            <v>3.4234298022223671E-2</v>
          </cell>
          <cell r="AJ464">
            <v>13732.063691349167</v>
          </cell>
        </row>
        <row r="465">
          <cell r="Z465">
            <v>45954</v>
          </cell>
          <cell r="AA465">
            <v>2252424.9531</v>
          </cell>
          <cell r="AB465">
            <v>1321404.6224</v>
          </cell>
          <cell r="AC465">
            <v>838654.77740000002</v>
          </cell>
          <cell r="AD465">
            <v>1124797.2838000001</v>
          </cell>
          <cell r="AE465">
            <v>5306965.4589</v>
          </cell>
          <cell r="AF465">
            <v>1409.5070000000001</v>
          </cell>
          <cell r="AH465">
            <v>2.3830869693179327E-2</v>
          </cell>
          <cell r="AJ465">
            <v>14059.310711796148</v>
          </cell>
        </row>
        <row r="466">
          <cell r="Z466">
            <v>45961</v>
          </cell>
          <cell r="AA466">
            <v>3522137.4851000002</v>
          </cell>
          <cell r="AB466">
            <v>2191395.0082999999</v>
          </cell>
          <cell r="AC466">
            <v>1279548.8451</v>
          </cell>
          <cell r="AD466">
            <v>1928851.5922000001</v>
          </cell>
          <cell r="AE466">
            <v>7068426.3345999997</v>
          </cell>
          <cell r="AF466">
            <v>2232.0230000000001</v>
          </cell>
          <cell r="AH466">
            <v>0.47456184558333797</v>
          </cell>
          <cell r="AJ466">
            <v>20731.323150815722</v>
          </cell>
        </row>
        <row r="467">
          <cell r="Z467">
            <v>45968</v>
          </cell>
          <cell r="AA467">
            <v>3208090.2434</v>
          </cell>
          <cell r="AB467">
            <v>2089378.0179000001</v>
          </cell>
          <cell r="AC467">
            <v>1391828.9783999999</v>
          </cell>
          <cell r="AD467">
            <v>1859650.1968</v>
          </cell>
          <cell r="AE467">
            <v>6345775.7188999997</v>
          </cell>
          <cell r="AF467">
            <v>2177.25</v>
          </cell>
          <cell r="AH467">
            <v>-6.8512386824107874E-2</v>
          </cell>
          <cell r="AJ467">
            <v>19310.970719731453</v>
          </cell>
        </row>
        <row r="468">
          <cell r="Z468">
            <v>45975</v>
          </cell>
          <cell r="AA468">
            <v>3395917.5411</v>
          </cell>
          <cell r="AB468">
            <v>2129659.4046999998</v>
          </cell>
          <cell r="AC468">
            <v>1551911.5445999999</v>
          </cell>
          <cell r="AD468">
            <v>1923359.4180000001</v>
          </cell>
          <cell r="AE468">
            <v>6932929.3442000002</v>
          </cell>
          <cell r="AF468">
            <v>2291.3609999999999</v>
          </cell>
          <cell r="AH468">
            <v>6.9757284781195444E-2</v>
          </cell>
          <cell r="AJ468">
            <v>20658.051603629086</v>
          </cell>
        </row>
        <row r="469">
          <cell r="Z469">
            <v>45982</v>
          </cell>
          <cell r="AA469">
            <v>3163011.6919999998</v>
          </cell>
          <cell r="AB469">
            <v>1974663.6339</v>
          </cell>
          <cell r="AC469">
            <v>1504109.1115999999</v>
          </cell>
          <cell r="AD469">
            <v>1892603.2422</v>
          </cell>
          <cell r="AE469">
            <v>6729683.8585000001</v>
          </cell>
          <cell r="AF469">
            <v>2055.835</v>
          </cell>
          <cell r="AH469">
            <v>-4.2039315099113669E-2</v>
          </cell>
          <cell r="AJ469">
            <v>19789.601262930373</v>
          </cell>
        </row>
        <row r="470">
          <cell r="Z470">
            <v>45989</v>
          </cell>
          <cell r="AA470">
            <v>3657373.1394000002</v>
          </cell>
          <cell r="AB470">
            <v>2252692.7708000001</v>
          </cell>
          <cell r="AC470">
            <v>1536347.9617000001</v>
          </cell>
          <cell r="AD470">
            <v>1982674.8997</v>
          </cell>
          <cell r="AE470">
            <v>6906582.7072000001</v>
          </cell>
          <cell r="AF470">
            <v>2271.2779999999998</v>
          </cell>
          <cell r="AH470">
            <v>7.0208805122784629E-2</v>
          </cell>
          <cell r="AJ470">
            <v>21179.005521457068</v>
          </cell>
        </row>
        <row r="471">
          <cell r="Z471">
            <v>45996</v>
          </cell>
          <cell r="AA471">
            <v>3933103.6123000002</v>
          </cell>
          <cell r="AB471">
            <v>2193584.2141</v>
          </cell>
          <cell r="AC471">
            <v>1759796.5437</v>
          </cell>
          <cell r="AD471">
            <v>2113388.6466000001</v>
          </cell>
          <cell r="AE471">
            <v>7154993.8563000001</v>
          </cell>
          <cell r="AF471">
            <v>2480.7869999999998</v>
          </cell>
          <cell r="AH471">
            <v>5.0153431122159885E-2</v>
          </cell>
          <cell r="AJ471">
            <v>22241.205316113308</v>
          </cell>
        </row>
        <row r="472">
          <cell r="Z472">
            <v>46003</v>
          </cell>
          <cell r="AA472">
            <v>3711467.4010999999</v>
          </cell>
          <cell r="AB472">
            <v>2030707.3023999999</v>
          </cell>
          <cell r="AC472">
            <v>1799817.1853</v>
          </cell>
          <cell r="AD472">
            <v>2147440.1269</v>
          </cell>
          <cell r="AE472">
            <v>7234033.7674000002</v>
          </cell>
          <cell r="AF472">
            <v>2309.6190000000001</v>
          </cell>
          <cell r="AH472">
            <v>-1.3496943195220802E-2</v>
          </cell>
          <cell r="AJ472">
            <v>21941.017031368483</v>
          </cell>
        </row>
        <row r="473">
          <cell r="Z473">
            <v>46010</v>
          </cell>
          <cell r="AA473">
            <v>4023260.7151000001</v>
          </cell>
          <cell r="AB473">
            <v>2136664.8632</v>
          </cell>
          <cell r="AC473">
            <v>1918767.4254000001</v>
          </cell>
          <cell r="AD473">
            <v>2271563.2645999999</v>
          </cell>
          <cell r="AE473">
            <v>7298018.4572999999</v>
          </cell>
          <cell r="AF473">
            <v>2382.6509999999998</v>
          </cell>
          <cell r="AH473">
            <v>4.2827122732271475E-2</v>
          </cell>
          <cell r="AJ473">
            <v>22880.687660641757</v>
          </cell>
        </row>
        <row r="474">
          <cell r="Z474">
            <v>46017</v>
          </cell>
          <cell r="AA474">
            <v>4075852.3585000001</v>
          </cell>
          <cell r="AB474">
            <v>2119151.2168000001</v>
          </cell>
          <cell r="AC474">
            <v>1858736.4631000001</v>
          </cell>
          <cell r="AD474">
            <v>2138652.6480999999</v>
          </cell>
          <cell r="AE474">
            <v>7136174.8298000004</v>
          </cell>
          <cell r="AF474">
            <v>2467.0929999999998</v>
          </cell>
          <cell r="AH474">
            <v>-1.4178631115142519E-2</v>
          </cell>
          <cell r="AJ474">
            <v>22556.270830640726</v>
          </cell>
        </row>
        <row r="475">
          <cell r="Z475">
            <v>46024</v>
          </cell>
          <cell r="AA475">
            <v>4053313.0827000001</v>
          </cell>
          <cell r="AB475">
            <v>2031582.9846999999</v>
          </cell>
          <cell r="AC475">
            <v>1543018.0686999999</v>
          </cell>
          <cell r="AD475">
            <v>2084829.3406</v>
          </cell>
          <cell r="AE475">
            <v>7162521.4669000003</v>
          </cell>
          <cell r="AF475">
            <v>2316.4659999999999</v>
          </cell>
          <cell r="AH475">
            <v>-2.6164254438198808E-2</v>
          </cell>
          <cell r="AJ475">
            <v>21966.102821450921</v>
          </cell>
        </row>
        <row r="476">
          <cell r="Z476">
            <v>46031</v>
          </cell>
          <cell r="AA476">
            <v>3854216.1472999998</v>
          </cell>
          <cell r="AB476">
            <v>1943139.0703</v>
          </cell>
          <cell r="AC476">
            <v>1687537.0519999999</v>
          </cell>
          <cell r="AD476">
            <v>1958509.3330999999</v>
          </cell>
          <cell r="AE476">
            <v>6902818.9018999999</v>
          </cell>
          <cell r="AF476">
            <v>2144.386</v>
          </cell>
          <cell r="AH476">
            <v>-3.1356163078828325E-2</v>
          </cell>
          <cell r="AJ476">
            <v>21277.330119175193</v>
          </cell>
        </row>
        <row r="477">
          <cell r="Z477">
            <v>46038</v>
          </cell>
          <cell r="AA477">
            <v>3477058.9336000001</v>
          </cell>
          <cell r="AB477">
            <v>1786391.9347999999</v>
          </cell>
          <cell r="AC477">
            <v>1458530.0475999999</v>
          </cell>
          <cell r="AD477">
            <v>1898095.4165000001</v>
          </cell>
          <cell r="AE477">
            <v>6567840.2309999997</v>
          </cell>
          <cell r="AF477">
            <v>2080.4830000000002</v>
          </cell>
          <cell r="AH477">
            <v>-7.0855283390700463E-2</v>
          </cell>
          <cell r="AJ477">
            <v>19769.718863783546</v>
          </cell>
        </row>
        <row r="478">
          <cell r="Z478">
            <v>46045</v>
          </cell>
          <cell r="AA478">
            <v>3749608.8399</v>
          </cell>
          <cell r="AB478">
            <v>2032272.3341999999</v>
          </cell>
          <cell r="AC478">
            <v>1541906.3842</v>
          </cell>
          <cell r="AD478">
            <v>1907981.3300999999</v>
          </cell>
          <cell r="AE478">
            <v>7420585.9431999996</v>
          </cell>
          <cell r="AF478">
            <v>2174.511</v>
          </cell>
          <cell r="AH478">
            <v>6.4392313647512897E-2</v>
          </cell>
          <cell r="AJ478">
            <v>21042.736801583447</v>
          </cell>
        </row>
        <row r="479">
          <cell r="Z479">
            <v>46052</v>
          </cell>
          <cell r="AA479">
            <v>3856329.6405000002</v>
          </cell>
          <cell r="AB479">
            <v>2131982.3952000001</v>
          </cell>
          <cell r="AC479">
            <v>1709770.7418</v>
          </cell>
          <cell r="AD479">
            <v>1978281.1603000001</v>
          </cell>
          <cell r="AE479">
            <v>7670851.9573999997</v>
          </cell>
          <cell r="AF479">
            <v>2187.2919999999999</v>
          </cell>
          <cell r="AH479">
            <v>4.1722831970414084E-2</v>
          </cell>
          <cell r="AJ479">
            <v>21920.699373353564</v>
          </cell>
        </row>
        <row r="480">
          <cell r="Z480">
            <v>46059</v>
          </cell>
          <cell r="AA480">
            <v>3567956.4133000001</v>
          </cell>
          <cell r="AB480">
            <v>1891771.7937</v>
          </cell>
          <cell r="AC480">
            <v>1778695.18</v>
          </cell>
          <cell r="AD480">
            <v>1814614.3681000001</v>
          </cell>
          <cell r="AE480">
            <v>7043200.6837999998</v>
          </cell>
          <cell r="AF480">
            <v>2116.9989999999998</v>
          </cell>
          <cell r="AH480">
            <v>-7.210897445884154E-2</v>
          </cell>
          <cell r="AJ480">
            <v>20340.020222120467</v>
          </cell>
        </row>
        <row r="481">
          <cell r="Z481">
            <v>46066</v>
          </cell>
          <cell r="AA481">
            <v>3458964.9572999999</v>
          </cell>
          <cell r="AB481">
            <v>1887239.5182</v>
          </cell>
          <cell r="AC481">
            <v>1769801.7041</v>
          </cell>
          <cell r="AD481">
            <v>1918965.6786</v>
          </cell>
          <cell r="AE481">
            <v>6844576.8629999999</v>
          </cell>
          <cell r="AF481">
            <v>2002.8869999999999</v>
          </cell>
          <cell r="AH481">
            <v>-1.3467502631082484E-2</v>
          </cell>
          <cell r="AJ481">
            <v>20066.09094626279</v>
          </cell>
        </row>
        <row r="482">
          <cell r="Z482">
            <v>46073</v>
          </cell>
          <cell r="AA482">
            <v>3580066.5750000002</v>
          </cell>
          <cell r="AB482">
            <v>1821068.2959</v>
          </cell>
          <cell r="AC482">
            <v>1782030.2335000001</v>
          </cell>
          <cell r="AD482">
            <v>1893701.6771</v>
          </cell>
          <cell r="AE482">
            <v>6971696.1083000004</v>
          </cell>
          <cell r="AF482">
            <v>1869.605</v>
          </cell>
          <cell r="AH482">
            <v>1.0633801263799663E-2</v>
          </cell>
          <cell r="AJ482">
            <v>20279.469769526677</v>
          </cell>
        </row>
        <row r="483">
          <cell r="Z483">
            <v>46080</v>
          </cell>
          <cell r="AA483">
            <v>3511946.915</v>
          </cell>
          <cell r="AB483">
            <v>1660625.7431999999</v>
          </cell>
          <cell r="AC483">
            <v>1641957.9879999999</v>
          </cell>
          <cell r="AD483">
            <v>1679506.8818000001</v>
          </cell>
          <cell r="AE483">
            <v>6796907.1460999995</v>
          </cell>
          <cell r="AF483">
            <v>1659.6389999999999</v>
          </cell>
          <cell r="AH483">
            <v>-4.7215436032793573E-2</v>
          </cell>
          <cell r="AJ483">
            <v>19321.965761844618</v>
          </cell>
        </row>
        <row r="484">
          <cell r="Z484">
            <v>46087</v>
          </cell>
          <cell r="AA484">
            <v>3268229.9092999999</v>
          </cell>
          <cell r="AB484">
            <v>1712293.6839000001</v>
          </cell>
          <cell r="AC484">
            <v>1784253.6024</v>
          </cell>
          <cell r="AD484">
            <v>1723444.2757000001</v>
          </cell>
          <cell r="AE484">
            <v>6856494.2922999999</v>
          </cell>
          <cell r="AF484">
            <v>1661.4649999999999</v>
          </cell>
          <cell r="AH484">
            <v>3.5162614571477499E-3</v>
          </cell>
          <cell r="AJ484">
            <v>19389.906845329322</v>
          </cell>
        </row>
        <row r="485">
          <cell r="Z485">
            <v>46094</v>
          </cell>
          <cell r="AA485">
            <v>3378735.1354999999</v>
          </cell>
          <cell r="AB485">
            <v>1748551.8879</v>
          </cell>
          <cell r="AC485">
            <v>1876523.4149</v>
          </cell>
          <cell r="AD485">
            <v>1976084.2907</v>
          </cell>
          <cell r="AE485">
            <v>7210044.6931999996</v>
          </cell>
          <cell r="AF485">
            <v>1799.3119999999999</v>
          </cell>
          <cell r="AH485">
            <v>5.5085399808733705E-2</v>
          </cell>
          <cell r="AJ485">
            <v>20458.007616158389</v>
          </cell>
        </row>
        <row r="486">
          <cell r="Z486">
            <v>46101</v>
          </cell>
          <cell r="AA486">
            <v>3387817.7568000001</v>
          </cell>
          <cell r="AB486">
            <v>1857326.4998999999</v>
          </cell>
          <cell r="AC486">
            <v>1643069.6725000001</v>
          </cell>
          <cell r="AD486">
            <v>1857453.3271000001</v>
          </cell>
          <cell r="AE486">
            <v>7603319.8583000004</v>
          </cell>
          <cell r="AF486">
            <v>1807.528</v>
          </cell>
          <cell r="AH486">
            <v>9.8232542358357901E-3</v>
          </cell>
          <cell r="AJ486">
            <v>20658.971826130579</v>
          </cell>
        </row>
        <row r="487">
          <cell r="Z487">
            <v>46108</v>
          </cell>
          <cell r="AA487">
            <v>3339377.1096999999</v>
          </cell>
          <cell r="AB487">
            <v>1849168.4040000001</v>
          </cell>
          <cell r="AC487">
            <v>1733116.1159999999</v>
          </cell>
          <cell r="AD487">
            <v>1970592.1163999999</v>
          </cell>
          <cell r="AE487">
            <v>8048237.2167999996</v>
          </cell>
          <cell r="AF487">
            <v>1757.319</v>
          </cell>
          <cell r="AH487">
            <v>3.6172835936408278E-2</v>
          </cell>
          <cell r="AJ487">
            <v>21406.26542461208</v>
          </cell>
        </row>
        <row r="488">
          <cell r="Z488">
            <v>46115</v>
          </cell>
          <cell r="AA488">
            <v>3746581.2995000002</v>
          </cell>
          <cell r="AB488">
            <v>2087566.0952999999</v>
          </cell>
          <cell r="AC488">
            <v>1883193.5218</v>
          </cell>
          <cell r="AD488">
            <v>1970592.1163999999</v>
          </cell>
          <cell r="AE488">
            <v>8103851.8865999999</v>
          </cell>
          <cell r="AF488">
            <v>1912.511</v>
          </cell>
          <cell r="AH488">
            <v>5.0255953002135499E-2</v>
          </cell>
          <cell r="AJ488">
            <v>22482.057693742623</v>
          </cell>
        </row>
        <row r="489">
          <cell r="Z489">
            <v>46122</v>
          </cell>
          <cell r="AA489">
            <v>3723874.7461000001</v>
          </cell>
          <cell r="AB489">
            <v>1927123.5426</v>
          </cell>
          <cell r="AC489">
            <v>1736451.1695000001</v>
          </cell>
          <cell r="AD489">
            <v>1947524.9846000001</v>
          </cell>
          <cell r="AE489">
            <v>7654962.0516999997</v>
          </cell>
          <cell r="AF489">
            <v>1892.4269999999999</v>
          </cell>
          <cell r="AH489">
            <v>-4.5064761217022832E-2</v>
          </cell>
          <cell r="AJ489">
            <v>21468.909132106779</v>
          </cell>
        </row>
        <row r="490">
          <cell r="Z490">
            <v>46129</v>
          </cell>
          <cell r="AA490">
            <v>3386303.9865999999</v>
          </cell>
          <cell r="AB490">
            <v>1792968.1878</v>
          </cell>
          <cell r="AC490">
            <v>1746456.3299</v>
          </cell>
          <cell r="AD490">
            <v>1865142.3711000001</v>
          </cell>
          <cell r="AE490">
            <v>7059090.5894999998</v>
          </cell>
          <cell r="AF490">
            <v>1819.396</v>
          </cell>
          <cell r="AH490">
            <v>-6.7093869939326561E-2</v>
          </cell>
          <cell r="AJ490">
            <v>20028.476935057988</v>
          </cell>
        </row>
        <row r="491">
          <cell r="Z491">
            <v>46136</v>
          </cell>
          <cell r="AA491">
            <v>3296991.5435000001</v>
          </cell>
          <cell r="AB491">
            <v>1726796.9654999999</v>
          </cell>
          <cell r="AC491">
            <v>1696430.5279000001</v>
          </cell>
          <cell r="AD491">
            <v>1855256.4574</v>
          </cell>
          <cell r="AE491">
            <v>7190182.3112000003</v>
          </cell>
          <cell r="AF491">
            <v>1742.713</v>
          </cell>
          <cell r="AH491">
            <v>-5.3230655122179834E-3</v>
          </cell>
          <cell r="AJ491">
            <v>19921.864040222728</v>
          </cell>
        </row>
        <row r="492">
          <cell r="Z492">
            <v>46143</v>
          </cell>
          <cell r="AA492">
            <v>3237954.5049000001</v>
          </cell>
          <cell r="AB492">
            <v>1707761.4084000001</v>
          </cell>
          <cell r="AC492">
            <v>1725334.3245999999</v>
          </cell>
          <cell r="AD492">
            <v>1752003.5818</v>
          </cell>
          <cell r="AE492">
            <v>7281549.2686999999</v>
          </cell>
          <cell r="AF492">
            <v>1688.8520000000001</v>
          </cell>
          <cell r="AH492">
            <v>-3.875654695343182E-3</v>
          </cell>
          <cell r="AJ492">
            <v>19844.653774315251</v>
          </cell>
        </row>
        <row r="493">
          <cell r="Z493">
            <v>46150</v>
          </cell>
          <cell r="AA493">
            <v>3188000.0874999999</v>
          </cell>
          <cell r="AB493">
            <v>1589922.2453999999</v>
          </cell>
          <cell r="AC493">
            <v>1803152.2387000001</v>
          </cell>
          <cell r="AD493">
            <v>1790448.8014</v>
          </cell>
          <cell r="AE493">
            <v>6987586.0140000004</v>
          </cell>
          <cell r="AF493">
            <v>1656.9010000000001</v>
          </cell>
          <cell r="AH493">
            <v>-2.199918978588674E-2</v>
          </cell>
          <cell r="AJ493">
            <v>19408.087469698876</v>
          </cell>
        </row>
        <row r="494">
          <cell r="Z494">
            <v>46157</v>
          </cell>
          <cell r="AA494">
            <v>3101715.1849000002</v>
          </cell>
          <cell r="AB494">
            <v>1511060.6517</v>
          </cell>
          <cell r="AC494">
            <v>1621947.6673000001</v>
          </cell>
          <cell r="AD494">
            <v>1601518.0077</v>
          </cell>
          <cell r="AE494">
            <v>6951833.7263000002</v>
          </cell>
          <cell r="AF494">
            <v>1539.1379999999999</v>
          </cell>
          <cell r="AH494">
            <v>-3.7182504442466374E-2</v>
          </cell>
          <cell r="AJ494">
            <v>18686.44617113702</v>
          </cell>
        </row>
        <row r="495">
          <cell r="Z495">
            <v>46164</v>
          </cell>
          <cell r="AA495">
            <v>3144100.7511</v>
          </cell>
          <cell r="AB495">
            <v>1633432.0902</v>
          </cell>
          <cell r="AC495">
            <v>1729781.0626000001</v>
          </cell>
          <cell r="AD495">
            <v>1735527.0589999999</v>
          </cell>
          <cell r="AE495">
            <v>6900191.5329</v>
          </cell>
          <cell r="AF495">
            <v>1729.019</v>
          </cell>
          <cell r="AH495">
            <v>2.4013208676507622E-2</v>
          </cell>
          <cell r="AJ495">
            <v>19135.167702466861</v>
          </cell>
        </row>
        <row r="496">
          <cell r="Z496">
            <v>46171</v>
          </cell>
          <cell r="AA496">
            <v>3566442.6430000002</v>
          </cell>
          <cell r="AB496">
            <v>1869110.4162000001</v>
          </cell>
          <cell r="AC496">
            <v>1778695.18</v>
          </cell>
          <cell r="AD496">
            <v>1853059.5877</v>
          </cell>
          <cell r="AE496">
            <v>7257714.4101999998</v>
          </cell>
          <cell r="AF496">
            <v>1916.162</v>
          </cell>
          <cell r="AH496">
            <v>7.8058498964874948E-2</v>
          </cell>
          <cell r="AJ496">
            <v>20628.83017076258</v>
          </cell>
        </row>
        <row r="497">
          <cell r="Z497">
            <v>46178</v>
          </cell>
          <cell r="AA497">
            <v>3369652.5142000001</v>
          </cell>
          <cell r="AB497">
            <v>1791155.2775999999</v>
          </cell>
          <cell r="AC497">
            <v>1742009.5919000001</v>
          </cell>
          <cell r="AD497">
            <v>1709164.6226999999</v>
          </cell>
          <cell r="AE497">
            <v>7098815.3536</v>
          </cell>
          <cell r="AF497">
            <v>1733.5840000000001</v>
          </cell>
          <cell r="AH497">
            <v>-3.7631512278802959E-2</v>
          </cell>
          <cell r="AJ497">
            <v>19852.536094894189</v>
          </cell>
        </row>
        <row r="498">
          <cell r="Z498">
            <v>46185</v>
          </cell>
          <cell r="AA498">
            <v>3589149.1963999998</v>
          </cell>
          <cell r="AB498">
            <v>1881800.7875999999</v>
          </cell>
          <cell r="AC498">
            <v>1776471.811</v>
          </cell>
          <cell r="AD498">
            <v>1882717.3285999999</v>
          </cell>
          <cell r="AE498">
            <v>7857558.3488999996</v>
          </cell>
          <cell r="AF498">
            <v>1795.6610000000001</v>
          </cell>
          <cell r="AH498">
            <v>8.1270320543379251E-2</v>
          </cell>
          <cell r="AJ498">
            <v>21465.958066925246</v>
          </cell>
        </row>
        <row r="499">
          <cell r="Z499">
            <v>46192</v>
          </cell>
          <cell r="AA499">
            <v>3622452.1412</v>
          </cell>
          <cell r="AB499">
            <v>1878174.9672000001</v>
          </cell>
          <cell r="AC499">
            <v>1717552.5331999999</v>
          </cell>
          <cell r="AD499">
            <v>1815712.8029</v>
          </cell>
          <cell r="AE499">
            <v>7730439.1036</v>
          </cell>
          <cell r="AF499">
            <v>1782.88</v>
          </cell>
          <cell r="AH499">
            <v>-1.3148079814279845E-2</v>
          </cell>
          <cell r="AJ499">
            <v>21183.721936971331</v>
          </cell>
        </row>
        <row r="500">
          <cell r="Z500">
            <v>46199</v>
          </cell>
          <cell r="AA500">
            <v>3442313.4848000002</v>
          </cell>
          <cell r="AB500">
            <v>1714106.5941000001</v>
          </cell>
          <cell r="AC500">
            <v>1665303.3622999999</v>
          </cell>
          <cell r="AD500">
            <v>1750905.1469000001</v>
          </cell>
          <cell r="AE500">
            <v>7325246.5093</v>
          </cell>
          <cell r="AF500">
            <v>1644.12</v>
          </cell>
          <cell r="AH500">
            <v>-5.1687327785007509E-2</v>
          </cell>
          <cell r="AJ500">
            <v>20088.791957508638</v>
          </cell>
        </row>
        <row r="501">
          <cell r="Z501">
            <v>46206</v>
          </cell>
          <cell r="AA501">
            <v>3516488.2256999998</v>
          </cell>
          <cell r="AB501">
            <v>1773026.1756</v>
          </cell>
          <cell r="AC501">
            <v>1618612.6137999999</v>
          </cell>
          <cell r="AD501">
            <v>1746511.4075</v>
          </cell>
          <cell r="AE501">
            <v>7305384.1272</v>
          </cell>
          <cell r="AF501">
            <v>1794.748</v>
          </cell>
          <cell r="AH501">
            <v>3.9182328996949182E-3</v>
          </cell>
          <cell r="AJ501">
            <v>20167.504523071675</v>
          </cell>
        </row>
        <row r="502">
          <cell r="Z502">
            <v>46213</v>
          </cell>
          <cell r="AA502">
            <v>3626993.4519000002</v>
          </cell>
          <cell r="AB502">
            <v>1800219.8285999999</v>
          </cell>
          <cell r="AC502">
            <v>1643069.6725000001</v>
          </cell>
          <cell r="AD502">
            <v>1768480.1044999999</v>
          </cell>
          <cell r="AE502">
            <v>7623182.2403999995</v>
          </cell>
          <cell r="AF502">
            <v>1772.838</v>
          </cell>
          <cell r="AH502">
            <v>3.1443940071315159E-2</v>
          </cell>
          <cell r="AJ502">
            <v>20801.650326683117</v>
          </cell>
        </row>
        <row r="503">
          <cell r="Z503">
            <v>46220</v>
          </cell>
          <cell r="AA503">
            <v>3427175.7826</v>
          </cell>
          <cell r="AB503">
            <v>1762148.7143999999</v>
          </cell>
          <cell r="AC503">
            <v>1619724.2982999999</v>
          </cell>
          <cell r="AD503">
            <v>1727838.0151</v>
          </cell>
          <cell r="AE503">
            <v>7444420.8016999997</v>
          </cell>
          <cell r="AF503">
            <v>1923</v>
          </cell>
          <cell r="AH503">
            <v>-2.9184684043617539E-2</v>
          </cell>
          <cell r="AJ503">
            <v>20194.560734313058</v>
          </cell>
        </row>
        <row r="504">
          <cell r="Z504">
            <v>46227</v>
          </cell>
          <cell r="AA504">
            <v>3580066.5750000002</v>
          </cell>
          <cell r="AB504">
            <v>1877268.5120999999</v>
          </cell>
          <cell r="AC504">
            <v>1621947.6673000001</v>
          </cell>
          <cell r="AD504">
            <v>1832189.3256000001</v>
          </cell>
          <cell r="AE504">
            <v>7758246.4385000002</v>
          </cell>
          <cell r="AF504">
            <v>2132</v>
          </cell>
          <cell r="AH504">
            <v>4.3083962060246277E-2</v>
          </cell>
          <cell r="AJ504">
            <v>21064.622422813543</v>
          </cell>
        </row>
        <row r="505">
          <cell r="Z505">
            <v>46234</v>
          </cell>
          <cell r="AA505">
            <v>3626993.4519000002</v>
          </cell>
          <cell r="AB505">
            <v>1922591.2671000001</v>
          </cell>
          <cell r="AC505">
            <v>1558581.6514999999</v>
          </cell>
          <cell r="AD505">
            <v>1753102.0166</v>
          </cell>
          <cell r="AE505">
            <v>7984677.5942000002</v>
          </cell>
          <cell r="AF505">
            <v>2095</v>
          </cell>
          <cell r="AH505">
            <v>1.0568133304414357E-2</v>
          </cell>
          <cell r="AJ505">
            <v>21287.236160584991</v>
          </cell>
        </row>
        <row r="506">
          <cell r="Z506">
            <v>46241</v>
          </cell>
          <cell r="AA506">
            <v>3342404.6502</v>
          </cell>
          <cell r="AB506">
            <v>1743113.1573000001</v>
          </cell>
          <cell r="AC506">
            <v>1625282.7206999999</v>
          </cell>
          <cell r="AD506">
            <v>1680605.3167000001</v>
          </cell>
          <cell r="AE506">
            <v>7257714.4101999998</v>
          </cell>
          <cell r="AF506">
            <v>1960</v>
          </cell>
          <cell r="AH506">
            <v>-7.1044525849363438E-2</v>
          </cell>
          <cell r="AJ506">
            <v>19774.894560912806</v>
          </cell>
        </row>
        <row r="507">
          <cell r="Z507">
            <v>46248</v>
          </cell>
          <cell r="AA507">
            <v>3136531.9</v>
          </cell>
          <cell r="AB507">
            <v>1657906.3779</v>
          </cell>
          <cell r="AC507">
            <v>1518561.0098999999</v>
          </cell>
          <cell r="AD507">
            <v>1469705.8259999999</v>
          </cell>
          <cell r="AE507">
            <v>7047173.1601999998</v>
          </cell>
          <cell r="AF507">
            <v>2303</v>
          </cell>
          <cell r="AH507">
            <v>-4.7781280511139224E-2</v>
          </cell>
          <cell r="AJ507">
            <v>18830.024776819628</v>
          </cell>
        </row>
        <row r="508">
          <cell r="Z508">
            <v>46255</v>
          </cell>
          <cell r="AA508">
            <v>3135018.1298000002</v>
          </cell>
          <cell r="AB508">
            <v>1608957.8025</v>
          </cell>
          <cell r="AC508">
            <v>1444078.1492999999</v>
          </cell>
          <cell r="AD508">
            <v>1462016.7819999999</v>
          </cell>
          <cell r="AE508">
            <v>7098815.3536</v>
          </cell>
          <cell r="AF508">
            <v>2275</v>
          </cell>
          <cell r="AH508">
            <v>-5.4624986639260163E-3</v>
          </cell>
          <cell r="AJ508">
            <v>18727.165791634558</v>
          </cell>
        </row>
        <row r="509">
          <cell r="Z509">
            <v>46262</v>
          </cell>
          <cell r="AA509">
            <v>3240982.0452999999</v>
          </cell>
          <cell r="AB509">
            <v>1691445.2165999999</v>
          </cell>
          <cell r="AC509">
            <v>1667526.7313000001</v>
          </cell>
          <cell r="AD509">
            <v>1445540.2593</v>
          </cell>
          <cell r="AE509">
            <v>7158402.4998000003</v>
          </cell>
          <cell r="AF509">
            <v>2340</v>
          </cell>
          <cell r="AH509">
            <v>3.0850172809995406E-2</v>
          </cell>
          <cell r="AJ509">
            <v>19304.90209254792</v>
          </cell>
        </row>
        <row r="510">
          <cell r="Z510">
            <v>46269</v>
          </cell>
          <cell r="AA510">
            <v>3360569.8928</v>
          </cell>
          <cell r="AB510">
            <v>1756709.9838</v>
          </cell>
          <cell r="AC510">
            <v>1364036.8662</v>
          </cell>
          <cell r="AD510">
            <v>1407095.0396</v>
          </cell>
          <cell r="AE510">
            <v>7277576.7922999999</v>
          </cell>
          <cell r="AF510">
            <v>2387</v>
          </cell>
          <cell r="AH510">
            <v>1.3916711122078497E-2</v>
          </cell>
          <cell r="AJ510">
            <v>19573.56283820992</v>
          </cell>
        </row>
        <row r="511">
          <cell r="Z511">
            <v>46276</v>
          </cell>
          <cell r="AA511">
            <v>3410524.3102000002</v>
          </cell>
          <cell r="AB511">
            <v>1771213.2653999999</v>
          </cell>
          <cell r="AC511">
            <v>1429626.2509000001</v>
          </cell>
          <cell r="AD511">
            <v>1433457.476</v>
          </cell>
          <cell r="AE511">
            <v>7559622.6177000003</v>
          </cell>
          <cell r="AF511">
            <v>2374</v>
          </cell>
          <cell r="AH511">
            <v>2.8905051421386708E-2</v>
          </cell>
          <cell r="AJ511">
            <v>20139.33767854812</v>
          </cell>
        </row>
        <row r="512">
          <cell r="Z512">
            <v>46283</v>
          </cell>
          <cell r="AA512">
            <v>3145614.5213000001</v>
          </cell>
          <cell r="AB512">
            <v>1705042.0430999999</v>
          </cell>
          <cell r="AC512">
            <v>1406280.8766999999</v>
          </cell>
          <cell r="AD512">
            <v>1552088.4395000001</v>
          </cell>
          <cell r="AE512">
            <v>7194154.7876000004</v>
          </cell>
          <cell r="AF512">
            <v>2394</v>
          </cell>
          <cell r="AH512">
            <v>-2.3005682642553014E-2</v>
          </cell>
          <cell r="AJ512">
            <v>19676.018467284233</v>
          </cell>
        </row>
        <row r="513">
          <cell r="Z513">
            <v>46290</v>
          </cell>
          <cell r="AA513">
            <v>3059329.6187</v>
          </cell>
          <cell r="AB513">
            <v>1573606.0536</v>
          </cell>
          <cell r="AC513">
            <v>1348473.2833</v>
          </cell>
          <cell r="AD513">
            <v>1566368.0925</v>
          </cell>
          <cell r="AE513">
            <v>6864439.2450999999</v>
          </cell>
          <cell r="AF513">
            <v>2370</v>
          </cell>
          <cell r="AH513">
            <v>-3.9384587928229742E-2</v>
          </cell>
          <cell r="AJ513">
            <v>18901.086587882004</v>
          </cell>
        </row>
        <row r="514">
          <cell r="Z514">
            <v>46297</v>
          </cell>
          <cell r="AA514">
            <v>2865567.0301999999</v>
          </cell>
          <cell r="AB514">
            <v>1464831.4416</v>
          </cell>
          <cell r="AC514">
            <v>1319569.4867</v>
          </cell>
          <cell r="AD514">
            <v>1443343.3896000001</v>
          </cell>
          <cell r="AE514">
            <v>6439384.2686999999</v>
          </cell>
          <cell r="AF514">
            <v>2287</v>
          </cell>
          <cell r="AH514">
            <v>-6.1021777421982872E-2</v>
          </cell>
          <cell r="AJ514">
            <v>17747.708689082643</v>
          </cell>
        </row>
        <row r="515">
          <cell r="Z515"/>
        </row>
        <row r="516">
          <cell r="Z516"/>
        </row>
        <row r="517">
          <cell r="Z517"/>
        </row>
        <row r="518">
          <cell r="Z518"/>
        </row>
        <row r="519">
          <cell r="Z519"/>
        </row>
        <row r="520">
          <cell r="Z520"/>
        </row>
        <row r="521">
          <cell r="Z521"/>
        </row>
        <row r="522">
          <cell r="Z522"/>
        </row>
        <row r="523">
          <cell r="Z523"/>
        </row>
        <row r="524">
          <cell r="Z524"/>
        </row>
        <row r="525">
          <cell r="Z525"/>
        </row>
        <row r="526">
          <cell r="Z526"/>
        </row>
        <row r="527">
          <cell r="Z527"/>
        </row>
        <row r="528">
          <cell r="Z528"/>
        </row>
        <row r="529">
          <cell r="Z529"/>
        </row>
        <row r="530">
          <cell r="Z530"/>
        </row>
        <row r="531">
          <cell r="Z531"/>
        </row>
        <row r="532">
          <cell r="Z532"/>
        </row>
        <row r="533">
          <cell r="Z533"/>
        </row>
        <row r="534">
          <cell r="Z534"/>
        </row>
        <row r="535">
          <cell r="Z535"/>
        </row>
        <row r="536">
          <cell r="Z536"/>
        </row>
        <row r="537">
          <cell r="Z537"/>
        </row>
        <row r="538">
          <cell r="Z538"/>
        </row>
        <row r="539">
          <cell r="Z539"/>
        </row>
        <row r="540">
          <cell r="Z540"/>
        </row>
        <row r="541">
          <cell r="Z541"/>
        </row>
        <row r="542">
          <cell r="Z542"/>
        </row>
        <row r="543">
          <cell r="Z543"/>
        </row>
        <row r="544">
          <cell r="Z544"/>
        </row>
        <row r="545">
          <cell r="Z545"/>
        </row>
        <row r="546">
          <cell r="Z546"/>
        </row>
        <row r="547">
          <cell r="Z547"/>
        </row>
        <row r="548">
          <cell r="Z548"/>
        </row>
        <row r="549">
          <cell r="Z549"/>
        </row>
        <row r="550">
          <cell r="Z550"/>
        </row>
        <row r="551">
          <cell r="Z551"/>
        </row>
        <row r="552">
          <cell r="Z552"/>
        </row>
        <row r="553">
          <cell r="Z553"/>
        </row>
        <row r="554">
          <cell r="Z554"/>
        </row>
        <row r="555">
          <cell r="Z555"/>
        </row>
        <row r="556">
          <cell r="Z556"/>
        </row>
        <row r="557">
          <cell r="Z557"/>
        </row>
        <row r="558">
          <cell r="Z558"/>
        </row>
        <row r="559">
          <cell r="Z559"/>
        </row>
        <row r="560">
          <cell r="Z560"/>
        </row>
        <row r="561">
          <cell r="Z561"/>
        </row>
        <row r="562">
          <cell r="Z562"/>
        </row>
        <row r="563">
          <cell r="Z563"/>
        </row>
        <row r="564">
          <cell r="Z564"/>
        </row>
        <row r="565">
          <cell r="Z565"/>
        </row>
        <row r="566">
          <cell r="Z566"/>
        </row>
        <row r="567">
          <cell r="Z567"/>
        </row>
        <row r="568">
          <cell r="Z568"/>
        </row>
        <row r="569">
          <cell r="Z569"/>
        </row>
        <row r="570">
          <cell r="Z570"/>
        </row>
        <row r="571">
          <cell r="Z571"/>
        </row>
        <row r="572">
          <cell r="Z572"/>
        </row>
        <row r="573">
          <cell r="Z573"/>
        </row>
        <row r="574">
          <cell r="Z574"/>
        </row>
        <row r="575">
          <cell r="Z575"/>
        </row>
        <row r="576">
          <cell r="Z576"/>
        </row>
        <row r="577">
          <cell r="Z577"/>
        </row>
        <row r="578">
          <cell r="Z578"/>
        </row>
        <row r="579">
          <cell r="Z579"/>
        </row>
        <row r="580">
          <cell r="Z580"/>
        </row>
        <row r="581">
          <cell r="Z581"/>
        </row>
        <row r="582">
          <cell r="Z582"/>
        </row>
        <row r="583">
          <cell r="Z583"/>
        </row>
        <row r="584">
          <cell r="Z584"/>
        </row>
        <row r="585">
          <cell r="Z585"/>
        </row>
        <row r="586">
          <cell r="Z586"/>
        </row>
        <row r="587">
          <cell r="Z587"/>
        </row>
        <row r="588">
          <cell r="Z588"/>
        </row>
        <row r="589">
          <cell r="Z589"/>
        </row>
        <row r="590">
          <cell r="Z590"/>
        </row>
        <row r="591">
          <cell r="Z591"/>
        </row>
        <row r="592">
          <cell r="Z592"/>
        </row>
        <row r="593">
          <cell r="Z593"/>
        </row>
        <row r="594">
          <cell r="Z594"/>
        </row>
        <row r="595">
          <cell r="Z595"/>
        </row>
        <row r="596">
          <cell r="Z596"/>
        </row>
        <row r="597">
          <cell r="Z597"/>
        </row>
        <row r="598">
          <cell r="Z598"/>
        </row>
        <row r="599">
          <cell r="Z599"/>
        </row>
        <row r="600">
          <cell r="Z600"/>
        </row>
        <row r="601">
          <cell r="Z601"/>
        </row>
        <row r="602">
          <cell r="Z602"/>
        </row>
        <row r="603">
          <cell r="Z603"/>
        </row>
        <row r="604">
          <cell r="Z604"/>
        </row>
        <row r="605">
          <cell r="Z605"/>
        </row>
        <row r="606">
          <cell r="Z606"/>
        </row>
        <row r="607">
          <cell r="Z607"/>
        </row>
        <row r="608">
          <cell r="Z608"/>
        </row>
        <row r="609">
          <cell r="Z609"/>
        </row>
        <row r="610">
          <cell r="Z610"/>
        </row>
        <row r="611">
          <cell r="Z611"/>
        </row>
        <row r="612">
          <cell r="Z612"/>
        </row>
        <row r="613">
          <cell r="Z613"/>
        </row>
        <row r="614">
          <cell r="Z614"/>
        </row>
        <row r="615">
          <cell r="Z615"/>
        </row>
        <row r="616">
          <cell r="Z616"/>
        </row>
        <row r="617">
          <cell r="Z617"/>
        </row>
        <row r="618">
          <cell r="Z618"/>
        </row>
        <row r="619">
          <cell r="Z619"/>
        </row>
        <row r="620">
          <cell r="Z620"/>
        </row>
        <row r="621">
          <cell r="Z621"/>
        </row>
        <row r="622">
          <cell r="Z622"/>
        </row>
        <row r="623">
          <cell r="Z623"/>
        </row>
        <row r="624">
          <cell r="Z624"/>
        </row>
        <row r="625">
          <cell r="Z625"/>
        </row>
        <row r="626">
          <cell r="Z626"/>
        </row>
        <row r="627">
          <cell r="Z627"/>
        </row>
        <row r="628">
          <cell r="Z628"/>
        </row>
        <row r="629">
          <cell r="Z629"/>
        </row>
        <row r="630">
          <cell r="Z630"/>
        </row>
        <row r="631">
          <cell r="Z631"/>
        </row>
        <row r="632">
          <cell r="Z632"/>
        </row>
        <row r="633">
          <cell r="Z633"/>
        </row>
        <row r="634">
          <cell r="Z634"/>
        </row>
        <row r="635">
          <cell r="Z635"/>
        </row>
        <row r="636">
          <cell r="Z636"/>
        </row>
        <row r="637">
          <cell r="Z637"/>
        </row>
        <row r="638">
          <cell r="Z638"/>
        </row>
        <row r="639">
          <cell r="Z639"/>
        </row>
        <row r="640">
          <cell r="Z640"/>
        </row>
        <row r="641">
          <cell r="Z641"/>
        </row>
        <row r="642">
          <cell r="Z642"/>
        </row>
        <row r="643">
          <cell r="Z643"/>
        </row>
        <row r="644">
          <cell r="Z644"/>
        </row>
        <row r="645">
          <cell r="Z645"/>
        </row>
        <row r="646">
          <cell r="Z646"/>
        </row>
        <row r="647">
          <cell r="Z647"/>
        </row>
        <row r="648">
          <cell r="Z648"/>
        </row>
        <row r="649">
          <cell r="Z649"/>
        </row>
        <row r="650">
          <cell r="Z650"/>
        </row>
        <row r="651">
          <cell r="Z651"/>
        </row>
        <row r="652">
          <cell r="Z652"/>
        </row>
        <row r="653">
          <cell r="Z653"/>
        </row>
        <row r="654">
          <cell r="Z654"/>
        </row>
        <row r="655">
          <cell r="Z655"/>
        </row>
        <row r="656">
          <cell r="Z656"/>
        </row>
        <row r="657">
          <cell r="Z657"/>
        </row>
        <row r="658">
          <cell r="Z658"/>
        </row>
        <row r="659">
          <cell r="Z659"/>
        </row>
        <row r="660">
          <cell r="Z660"/>
        </row>
        <row r="661">
          <cell r="Z661"/>
        </row>
        <row r="662">
          <cell r="Z662"/>
        </row>
        <row r="663">
          <cell r="Z663"/>
        </row>
        <row r="664">
          <cell r="Z664"/>
        </row>
        <row r="665">
          <cell r="Z665"/>
        </row>
        <row r="666">
          <cell r="Z666"/>
        </row>
        <row r="667">
          <cell r="Z667"/>
        </row>
        <row r="668">
          <cell r="Z668"/>
        </row>
        <row r="669">
          <cell r="Z669"/>
        </row>
        <row r="670">
          <cell r="Z670"/>
        </row>
        <row r="671">
          <cell r="Z671"/>
        </row>
        <row r="672">
          <cell r="Z672"/>
        </row>
        <row r="673">
          <cell r="Z673"/>
        </row>
        <row r="674">
          <cell r="Z674"/>
        </row>
        <row r="675">
          <cell r="Z675"/>
        </row>
        <row r="676">
          <cell r="Z676"/>
        </row>
        <row r="677">
          <cell r="Z677"/>
        </row>
        <row r="678">
          <cell r="Z678"/>
        </row>
        <row r="679">
          <cell r="Z679"/>
        </row>
        <row r="680">
          <cell r="Z680"/>
        </row>
        <row r="681">
          <cell r="Z681"/>
        </row>
        <row r="682">
          <cell r="Z682"/>
        </row>
        <row r="683">
          <cell r="Z683"/>
        </row>
        <row r="684">
          <cell r="Z684"/>
        </row>
        <row r="685">
          <cell r="Z685"/>
        </row>
        <row r="686">
          <cell r="Z686"/>
        </row>
        <row r="687">
          <cell r="Z687"/>
        </row>
        <row r="688">
          <cell r="Z688"/>
        </row>
        <row r="689">
          <cell r="Z689"/>
        </row>
        <row r="690">
          <cell r="Z690"/>
        </row>
        <row r="691">
          <cell r="Z691"/>
        </row>
        <row r="692">
          <cell r="Z692"/>
        </row>
        <row r="693">
          <cell r="Z693"/>
        </row>
        <row r="694">
          <cell r="Z694"/>
        </row>
        <row r="695">
          <cell r="Z695"/>
        </row>
        <row r="696">
          <cell r="Z696"/>
        </row>
        <row r="697">
          <cell r="Z697"/>
        </row>
        <row r="698">
          <cell r="Z698"/>
        </row>
        <row r="699">
          <cell r="Z699"/>
        </row>
        <row r="700">
          <cell r="Z700"/>
        </row>
        <row r="701">
          <cell r="Z701"/>
        </row>
        <row r="702">
          <cell r="Z702"/>
        </row>
        <row r="703">
          <cell r="Z703"/>
        </row>
        <row r="704">
          <cell r="Z704"/>
        </row>
        <row r="705">
          <cell r="Z705"/>
        </row>
        <row r="706">
          <cell r="Z706"/>
        </row>
        <row r="707">
          <cell r="Z707"/>
        </row>
        <row r="708">
          <cell r="Z708"/>
        </row>
        <row r="709">
          <cell r="Z709"/>
        </row>
        <row r="710">
          <cell r="Z710"/>
        </row>
        <row r="711">
          <cell r="Z711"/>
        </row>
        <row r="712">
          <cell r="Z712"/>
        </row>
        <row r="713">
          <cell r="Z713"/>
        </row>
        <row r="714">
          <cell r="Z714"/>
        </row>
        <row r="715">
          <cell r="Z715"/>
        </row>
        <row r="716">
          <cell r="Z716"/>
        </row>
        <row r="717">
          <cell r="Z717"/>
        </row>
        <row r="718">
          <cell r="Z718"/>
        </row>
        <row r="719">
          <cell r="Z719"/>
        </row>
        <row r="720">
          <cell r="Z720"/>
        </row>
        <row r="721">
          <cell r="Z721"/>
        </row>
        <row r="722">
          <cell r="Z722"/>
        </row>
        <row r="723">
          <cell r="Z723"/>
        </row>
        <row r="724">
          <cell r="Z724"/>
        </row>
        <row r="725">
          <cell r="Z725"/>
        </row>
        <row r="726">
          <cell r="Z726"/>
        </row>
        <row r="727">
          <cell r="Z727"/>
        </row>
        <row r="728">
          <cell r="Z728"/>
        </row>
        <row r="729">
          <cell r="Z729"/>
        </row>
        <row r="730">
          <cell r="Z730"/>
        </row>
        <row r="731">
          <cell r="Z731"/>
        </row>
        <row r="732">
          <cell r="Z732"/>
        </row>
        <row r="733">
          <cell r="Z733"/>
        </row>
        <row r="734">
          <cell r="Z734"/>
        </row>
        <row r="735">
          <cell r="Z735"/>
        </row>
        <row r="736">
          <cell r="Z736"/>
        </row>
        <row r="737">
          <cell r="Z737"/>
        </row>
        <row r="738">
          <cell r="Z738"/>
        </row>
        <row r="739">
          <cell r="Z739"/>
        </row>
        <row r="740">
          <cell r="Z740"/>
        </row>
        <row r="741">
          <cell r="Z741"/>
        </row>
        <row r="742">
          <cell r="Z742"/>
        </row>
        <row r="743">
          <cell r="Z743"/>
        </row>
        <row r="744">
          <cell r="Z744"/>
        </row>
        <row r="745">
          <cell r="Z745"/>
        </row>
        <row r="746">
          <cell r="Z746"/>
        </row>
        <row r="747">
          <cell r="Z747"/>
        </row>
        <row r="748">
          <cell r="Z748"/>
        </row>
        <row r="749">
          <cell r="Z749"/>
        </row>
        <row r="750">
          <cell r="Z750"/>
        </row>
        <row r="751">
          <cell r="Z751"/>
        </row>
        <row r="752">
          <cell r="Z752"/>
        </row>
        <row r="753">
          <cell r="Z753"/>
        </row>
        <row r="754">
          <cell r="Z754"/>
        </row>
        <row r="755">
          <cell r="Z755"/>
        </row>
        <row r="756">
          <cell r="Z756"/>
        </row>
        <row r="757">
          <cell r="Z757"/>
        </row>
        <row r="758">
          <cell r="Z758"/>
        </row>
        <row r="759">
          <cell r="Z759"/>
        </row>
        <row r="760">
          <cell r="Z760"/>
        </row>
        <row r="761">
          <cell r="Z761"/>
        </row>
        <row r="762">
          <cell r="Z762"/>
        </row>
        <row r="763">
          <cell r="Z763"/>
        </row>
        <row r="764">
          <cell r="Z764"/>
        </row>
        <row r="765">
          <cell r="Z765"/>
        </row>
        <row r="766">
          <cell r="Z766"/>
        </row>
        <row r="767">
          <cell r="Z767"/>
        </row>
        <row r="768">
          <cell r="Z768"/>
        </row>
        <row r="769">
          <cell r="Z769"/>
        </row>
        <row r="770">
          <cell r="Z770"/>
        </row>
        <row r="771">
          <cell r="Z771"/>
        </row>
        <row r="772">
          <cell r="Z772"/>
        </row>
        <row r="773">
          <cell r="Z773"/>
        </row>
        <row r="774">
          <cell r="Z774"/>
        </row>
        <row r="775">
          <cell r="Z775"/>
        </row>
        <row r="776">
          <cell r="Z776"/>
        </row>
        <row r="777">
          <cell r="Z777"/>
        </row>
        <row r="778">
          <cell r="Z778"/>
        </row>
        <row r="779">
          <cell r="Z779"/>
        </row>
        <row r="780">
          <cell r="Z780"/>
        </row>
        <row r="781">
          <cell r="Z781"/>
        </row>
        <row r="782">
          <cell r="Z782"/>
        </row>
        <row r="783">
          <cell r="Z783"/>
        </row>
        <row r="784">
          <cell r="Z784"/>
        </row>
        <row r="785">
          <cell r="Z785"/>
        </row>
        <row r="786">
          <cell r="Z786"/>
        </row>
        <row r="787">
          <cell r="Z787"/>
        </row>
        <row r="788">
          <cell r="Z788"/>
        </row>
        <row r="789">
          <cell r="Z789"/>
        </row>
        <row r="790">
          <cell r="Z790"/>
        </row>
        <row r="791">
          <cell r="Z791"/>
        </row>
        <row r="792">
          <cell r="Z792"/>
        </row>
        <row r="793">
          <cell r="Z793"/>
        </row>
        <row r="794">
          <cell r="Z794"/>
        </row>
        <row r="795">
          <cell r="Z795"/>
        </row>
        <row r="796">
          <cell r="Z796"/>
        </row>
        <row r="797">
          <cell r="Z797"/>
        </row>
        <row r="798">
          <cell r="Z798"/>
        </row>
        <row r="799">
          <cell r="Z799"/>
        </row>
        <row r="800">
          <cell r="Z800"/>
        </row>
        <row r="801">
          <cell r="Z801"/>
        </row>
        <row r="802">
          <cell r="Z802"/>
        </row>
        <row r="803">
          <cell r="Z803"/>
        </row>
        <row r="804">
          <cell r="Z804"/>
        </row>
        <row r="805">
          <cell r="Z805"/>
        </row>
        <row r="806">
          <cell r="Z806"/>
        </row>
        <row r="807">
          <cell r="Z807"/>
        </row>
        <row r="808">
          <cell r="Z808"/>
        </row>
        <row r="809">
          <cell r="Z809"/>
        </row>
        <row r="810">
          <cell r="Z810"/>
        </row>
        <row r="811">
          <cell r="Z811"/>
        </row>
        <row r="812">
          <cell r="Z812"/>
        </row>
        <row r="813">
          <cell r="Z813"/>
        </row>
        <row r="814">
          <cell r="Z814"/>
        </row>
        <row r="815">
          <cell r="Z815"/>
        </row>
        <row r="816">
          <cell r="Z816"/>
        </row>
        <row r="817">
          <cell r="Z817"/>
        </row>
        <row r="818">
          <cell r="Z818"/>
        </row>
        <row r="819">
          <cell r="Z819"/>
        </row>
        <row r="820">
          <cell r="Z820"/>
        </row>
        <row r="821">
          <cell r="Z821"/>
        </row>
        <row r="822">
          <cell r="Z822"/>
        </row>
        <row r="823">
          <cell r="Z823"/>
        </row>
        <row r="824">
          <cell r="Z824"/>
        </row>
        <row r="825">
          <cell r="Z825"/>
        </row>
        <row r="826">
          <cell r="Z826"/>
        </row>
        <row r="827">
          <cell r="Z827"/>
        </row>
        <row r="828">
          <cell r="Z828"/>
        </row>
        <row r="829">
          <cell r="Z829"/>
        </row>
        <row r="830">
          <cell r="Z830"/>
        </row>
        <row r="831">
          <cell r="Z831"/>
        </row>
        <row r="832">
          <cell r="Z832"/>
        </row>
        <row r="833">
          <cell r="Z833"/>
        </row>
        <row r="834">
          <cell r="Z834"/>
        </row>
        <row r="835">
          <cell r="Z835"/>
        </row>
        <row r="836">
          <cell r="Z836"/>
        </row>
        <row r="837">
          <cell r="Z837"/>
        </row>
        <row r="838">
          <cell r="Z838"/>
        </row>
        <row r="839">
          <cell r="Z839"/>
        </row>
        <row r="840">
          <cell r="Z840"/>
        </row>
        <row r="841">
          <cell r="Z841"/>
        </row>
        <row r="842">
          <cell r="Z842"/>
        </row>
        <row r="843">
          <cell r="Z843"/>
        </row>
        <row r="844">
          <cell r="Z844"/>
        </row>
        <row r="845">
          <cell r="Z845"/>
        </row>
        <row r="846">
          <cell r="Z846"/>
        </row>
        <row r="847">
          <cell r="Z847"/>
        </row>
        <row r="848">
          <cell r="Z848"/>
        </row>
        <row r="849">
          <cell r="Z849"/>
        </row>
        <row r="850">
          <cell r="Z850"/>
        </row>
        <row r="851">
          <cell r="Z851"/>
        </row>
        <row r="852">
          <cell r="Z852"/>
        </row>
        <row r="853">
          <cell r="Z853"/>
        </row>
        <row r="854">
          <cell r="Z854"/>
        </row>
        <row r="855">
          <cell r="Z855"/>
        </row>
        <row r="856">
          <cell r="Z856"/>
        </row>
        <row r="857">
          <cell r="Z857"/>
        </row>
        <row r="858">
          <cell r="Z858"/>
        </row>
        <row r="859">
          <cell r="Z859"/>
        </row>
        <row r="860">
          <cell r="Z860"/>
        </row>
        <row r="861">
          <cell r="Z861"/>
        </row>
        <row r="862">
          <cell r="Z862"/>
        </row>
        <row r="863">
          <cell r="Z863"/>
        </row>
        <row r="864">
          <cell r="Z864"/>
        </row>
        <row r="865">
          <cell r="Z865"/>
        </row>
        <row r="866">
          <cell r="Z866"/>
        </row>
        <row r="867">
          <cell r="Z867"/>
        </row>
        <row r="868">
          <cell r="Z868"/>
        </row>
        <row r="869">
          <cell r="Z869"/>
        </row>
        <row r="870">
          <cell r="Z870"/>
        </row>
        <row r="871">
          <cell r="Z871"/>
        </row>
        <row r="872">
          <cell r="Z872"/>
        </row>
        <row r="873">
          <cell r="Z873"/>
        </row>
        <row r="874">
          <cell r="Z874"/>
        </row>
        <row r="875">
          <cell r="Z875"/>
        </row>
        <row r="876">
          <cell r="Z876"/>
        </row>
        <row r="877">
          <cell r="Z877"/>
        </row>
        <row r="878">
          <cell r="Z878"/>
        </row>
        <row r="879">
          <cell r="Z879"/>
        </row>
        <row r="880">
          <cell r="Z880"/>
        </row>
        <row r="881">
          <cell r="Z881"/>
        </row>
        <row r="882">
          <cell r="Z882"/>
        </row>
        <row r="883">
          <cell r="Z883"/>
        </row>
        <row r="884">
          <cell r="Z884"/>
        </row>
        <row r="885">
          <cell r="Z885"/>
        </row>
        <row r="886">
          <cell r="Z886"/>
        </row>
        <row r="887">
          <cell r="Z887"/>
        </row>
        <row r="888">
          <cell r="Z888"/>
        </row>
        <row r="889">
          <cell r="Z889"/>
        </row>
        <row r="890">
          <cell r="Z890"/>
        </row>
        <row r="891">
          <cell r="Z891"/>
        </row>
        <row r="892">
          <cell r="Z892"/>
        </row>
        <row r="893">
          <cell r="Z893"/>
        </row>
        <row r="894">
          <cell r="Z894"/>
        </row>
        <row r="895">
          <cell r="Z895"/>
        </row>
        <row r="896">
          <cell r="Z896"/>
        </row>
        <row r="897">
          <cell r="Z897"/>
        </row>
        <row r="898">
          <cell r="Z898"/>
        </row>
        <row r="899">
          <cell r="Z899"/>
        </row>
        <row r="900">
          <cell r="Z900"/>
        </row>
        <row r="901">
          <cell r="Z901"/>
        </row>
        <row r="902">
          <cell r="Z902"/>
        </row>
        <row r="903">
          <cell r="Z903"/>
        </row>
        <row r="904">
          <cell r="Z904"/>
        </row>
        <row r="905">
          <cell r="Z905"/>
        </row>
        <row r="906">
          <cell r="Z906"/>
        </row>
        <row r="907">
          <cell r="Z907"/>
        </row>
        <row r="908">
          <cell r="Z908"/>
        </row>
        <row r="909">
          <cell r="Z909"/>
        </row>
        <row r="910">
          <cell r="Z910"/>
        </row>
        <row r="911">
          <cell r="Z911"/>
        </row>
        <row r="912">
          <cell r="Z912"/>
        </row>
        <row r="913">
          <cell r="Z913"/>
        </row>
        <row r="914">
          <cell r="Z914"/>
        </row>
        <row r="915">
          <cell r="Z915"/>
        </row>
        <row r="916">
          <cell r="Z916"/>
        </row>
        <row r="917">
          <cell r="Z917"/>
        </row>
        <row r="918">
          <cell r="Z918"/>
        </row>
        <row r="919">
          <cell r="Z919"/>
        </row>
        <row r="920">
          <cell r="Z920"/>
        </row>
        <row r="921">
          <cell r="Z921"/>
        </row>
        <row r="922">
          <cell r="Z922"/>
        </row>
        <row r="923">
          <cell r="Z923"/>
        </row>
        <row r="924">
          <cell r="Z924"/>
        </row>
        <row r="925">
          <cell r="Z925"/>
        </row>
        <row r="926">
          <cell r="Z926"/>
        </row>
        <row r="927">
          <cell r="Z927"/>
        </row>
        <row r="928">
          <cell r="Z928"/>
        </row>
        <row r="929">
          <cell r="Z929"/>
        </row>
        <row r="930">
          <cell r="Z930"/>
        </row>
        <row r="931">
          <cell r="Z931"/>
        </row>
        <row r="932">
          <cell r="Z932"/>
        </row>
        <row r="933">
          <cell r="Z933"/>
        </row>
        <row r="934">
          <cell r="Z934"/>
        </row>
        <row r="935">
          <cell r="Z935"/>
        </row>
        <row r="936">
          <cell r="Z936"/>
        </row>
        <row r="937">
          <cell r="Z937"/>
        </row>
        <row r="938">
          <cell r="Z938"/>
        </row>
        <row r="939">
          <cell r="Z939"/>
        </row>
        <row r="940">
          <cell r="Z940"/>
        </row>
        <row r="941">
          <cell r="Z941"/>
        </row>
        <row r="942">
          <cell r="Z942"/>
        </row>
        <row r="943">
          <cell r="Z943"/>
        </row>
        <row r="944">
          <cell r="Z944"/>
        </row>
        <row r="945">
          <cell r="Z945"/>
        </row>
        <row r="946">
          <cell r="Z946"/>
        </row>
        <row r="947">
          <cell r="Z947"/>
        </row>
        <row r="948">
          <cell r="Z948"/>
        </row>
        <row r="949">
          <cell r="Z949"/>
        </row>
        <row r="950">
          <cell r="Z950"/>
        </row>
        <row r="951">
          <cell r="Z951"/>
        </row>
        <row r="952">
          <cell r="Z952"/>
        </row>
        <row r="953">
          <cell r="Z953"/>
        </row>
        <row r="954">
          <cell r="Z954"/>
        </row>
        <row r="955">
          <cell r="Z955"/>
        </row>
        <row r="956">
          <cell r="Z956"/>
        </row>
        <row r="957">
          <cell r="Z957"/>
        </row>
        <row r="958">
          <cell r="Z958"/>
        </row>
        <row r="959">
          <cell r="Z959"/>
        </row>
        <row r="960">
          <cell r="Z960"/>
        </row>
        <row r="961">
          <cell r="Z961"/>
        </row>
        <row r="962">
          <cell r="Z962"/>
        </row>
        <row r="963">
          <cell r="Z963"/>
        </row>
        <row r="964">
          <cell r="Z964"/>
        </row>
        <row r="965">
          <cell r="Z965"/>
        </row>
        <row r="966">
          <cell r="Z966"/>
        </row>
        <row r="967">
          <cell r="Z967"/>
        </row>
        <row r="968">
          <cell r="Z968"/>
        </row>
        <row r="969">
          <cell r="Z969"/>
        </row>
        <row r="970">
          <cell r="Z970"/>
        </row>
        <row r="971">
          <cell r="Z971"/>
        </row>
        <row r="972">
          <cell r="Z972"/>
        </row>
        <row r="973">
          <cell r="Z973"/>
        </row>
        <row r="974">
          <cell r="Z974"/>
        </row>
        <row r="975">
          <cell r="Z975"/>
        </row>
        <row r="976">
          <cell r="Z976"/>
        </row>
        <row r="977">
          <cell r="Z977"/>
        </row>
        <row r="978">
          <cell r="Z978"/>
        </row>
        <row r="979">
          <cell r="Z979"/>
        </row>
        <row r="980">
          <cell r="Z980"/>
        </row>
        <row r="981">
          <cell r="Z981"/>
        </row>
        <row r="982">
          <cell r="Z982"/>
        </row>
        <row r="983">
          <cell r="Z983"/>
        </row>
        <row r="984">
          <cell r="Z984"/>
        </row>
        <row r="985">
          <cell r="Z985"/>
        </row>
        <row r="986">
          <cell r="Z986"/>
        </row>
        <row r="987">
          <cell r="Z987"/>
        </row>
        <row r="988">
          <cell r="Z988"/>
        </row>
        <row r="989">
          <cell r="Z989"/>
        </row>
        <row r="990">
          <cell r="Z990"/>
        </row>
        <row r="991">
          <cell r="Z991"/>
        </row>
        <row r="992">
          <cell r="Z992"/>
        </row>
        <row r="993">
          <cell r="Z993"/>
        </row>
        <row r="994">
          <cell r="Z994"/>
        </row>
        <row r="995">
          <cell r="Z995"/>
        </row>
        <row r="996">
          <cell r="Z996"/>
        </row>
        <row r="997">
          <cell r="Z997"/>
        </row>
        <row r="998">
          <cell r="Z998"/>
        </row>
        <row r="999">
          <cell r="Z999"/>
        </row>
        <row r="1000">
          <cell r="Z1000"/>
        </row>
        <row r="1001">
          <cell r="Z1001"/>
        </row>
        <row r="1002">
          <cell r="Z1002"/>
        </row>
        <row r="1003">
          <cell r="Z1003"/>
        </row>
        <row r="1004">
          <cell r="Z1004"/>
        </row>
        <row r="1005">
          <cell r="Z1005"/>
        </row>
        <row r="1006">
          <cell r="Z1006"/>
        </row>
        <row r="1007">
          <cell r="Z1007"/>
        </row>
        <row r="1008">
          <cell r="Z1008"/>
        </row>
        <row r="1009">
          <cell r="Z1009"/>
        </row>
        <row r="1010">
          <cell r="Z1010"/>
        </row>
        <row r="1011">
          <cell r="Z1011"/>
        </row>
        <row r="1012">
          <cell r="Z1012"/>
        </row>
        <row r="1013">
          <cell r="Z1013"/>
        </row>
        <row r="1014">
          <cell r="Z1014"/>
        </row>
        <row r="1015">
          <cell r="Z1015"/>
        </row>
        <row r="1016">
          <cell r="Z1016"/>
        </row>
        <row r="1017">
          <cell r="Z1017"/>
        </row>
        <row r="1018">
          <cell r="Z1018"/>
        </row>
        <row r="1019">
          <cell r="Z1019"/>
        </row>
        <row r="1020">
          <cell r="Z1020"/>
        </row>
        <row r="1021">
          <cell r="Z1021"/>
        </row>
        <row r="1022">
          <cell r="Z1022"/>
        </row>
        <row r="1023">
          <cell r="Z1023"/>
        </row>
        <row r="1024">
          <cell r="Z1024"/>
        </row>
        <row r="1025">
          <cell r="Z1025"/>
        </row>
        <row r="1026">
          <cell r="Z1026"/>
        </row>
        <row r="1027">
          <cell r="Z1027"/>
        </row>
        <row r="1028">
          <cell r="Z1028"/>
        </row>
        <row r="1029">
          <cell r="Z1029"/>
        </row>
        <row r="1030">
          <cell r="Z1030"/>
        </row>
        <row r="1031">
          <cell r="Z1031"/>
        </row>
        <row r="1032">
          <cell r="Z1032"/>
        </row>
        <row r="1033">
          <cell r="Z1033"/>
        </row>
        <row r="1034">
          <cell r="Z1034"/>
        </row>
        <row r="1035">
          <cell r="Z1035"/>
        </row>
        <row r="1036">
          <cell r="Z1036"/>
        </row>
        <row r="1037">
          <cell r="Z1037"/>
        </row>
        <row r="1038">
          <cell r="Z1038"/>
        </row>
        <row r="1039">
          <cell r="Z1039"/>
        </row>
        <row r="1040">
          <cell r="Z1040"/>
        </row>
        <row r="1041">
          <cell r="Z1041"/>
        </row>
        <row r="1042">
          <cell r="Z1042"/>
        </row>
        <row r="1043">
          <cell r="Z1043"/>
        </row>
        <row r="1044">
          <cell r="Z1044"/>
        </row>
        <row r="1045">
          <cell r="Z1045"/>
        </row>
        <row r="1046">
          <cell r="Z1046"/>
        </row>
        <row r="1047">
          <cell r="Z1047"/>
        </row>
        <row r="1048">
          <cell r="Z1048"/>
        </row>
        <row r="1049">
          <cell r="Z1049"/>
        </row>
        <row r="1050">
          <cell r="Z1050"/>
        </row>
        <row r="1051">
          <cell r="Z1051"/>
        </row>
        <row r="1052">
          <cell r="Z1052"/>
        </row>
        <row r="1053">
          <cell r="Z1053"/>
        </row>
        <row r="1054">
          <cell r="Z1054"/>
        </row>
        <row r="1055">
          <cell r="Z1055"/>
        </row>
        <row r="1056">
          <cell r="Z1056"/>
        </row>
        <row r="1057">
          <cell r="Z1057"/>
        </row>
        <row r="1058">
          <cell r="Z1058"/>
        </row>
        <row r="1059">
          <cell r="Z1059"/>
        </row>
        <row r="1060">
          <cell r="Z1060"/>
        </row>
        <row r="1061">
          <cell r="Z1061"/>
        </row>
        <row r="1062">
          <cell r="Z1062"/>
        </row>
        <row r="1063">
          <cell r="Z1063"/>
        </row>
        <row r="1064">
          <cell r="Z1064"/>
        </row>
        <row r="1065">
          <cell r="Z1065"/>
        </row>
        <row r="1066">
          <cell r="Z1066"/>
        </row>
        <row r="1067">
          <cell r="Z1067"/>
        </row>
        <row r="1068">
          <cell r="Z1068"/>
        </row>
        <row r="1069">
          <cell r="Z1069"/>
        </row>
        <row r="1070">
          <cell r="Z1070"/>
        </row>
        <row r="1071">
          <cell r="Z1071"/>
        </row>
        <row r="1072">
          <cell r="Z1072"/>
        </row>
        <row r="1073">
          <cell r="Z1073"/>
        </row>
        <row r="1074">
          <cell r="Z1074"/>
        </row>
        <row r="1075">
          <cell r="Z1075"/>
        </row>
        <row r="1076">
          <cell r="Z1076"/>
        </row>
        <row r="1077">
          <cell r="Z1077"/>
        </row>
        <row r="1078">
          <cell r="Z1078"/>
        </row>
        <row r="1079">
          <cell r="Z1079"/>
        </row>
        <row r="1080">
          <cell r="Z1080"/>
        </row>
        <row r="1081">
          <cell r="Z1081"/>
        </row>
        <row r="1082">
          <cell r="Z1082"/>
        </row>
        <row r="1083">
          <cell r="Z1083"/>
        </row>
        <row r="1084">
          <cell r="Z1084"/>
        </row>
        <row r="1085">
          <cell r="Z1085"/>
        </row>
        <row r="1086">
          <cell r="Z1086"/>
        </row>
        <row r="1087">
          <cell r="Z1087"/>
        </row>
        <row r="1088">
          <cell r="Z1088"/>
        </row>
        <row r="1089">
          <cell r="Z1089"/>
        </row>
        <row r="1090">
          <cell r="Z1090"/>
        </row>
        <row r="1091">
          <cell r="Z1091"/>
        </row>
        <row r="1092">
          <cell r="Z1092"/>
        </row>
        <row r="1093">
          <cell r="Z1093"/>
        </row>
        <row r="1094">
          <cell r="Z1094"/>
        </row>
        <row r="1095">
          <cell r="Z1095"/>
        </row>
        <row r="1096">
          <cell r="Z1096"/>
        </row>
        <row r="1097">
          <cell r="Z1097"/>
        </row>
        <row r="1098">
          <cell r="Z1098"/>
        </row>
        <row r="1099">
          <cell r="Z1099"/>
        </row>
        <row r="1100">
          <cell r="Z1100"/>
        </row>
        <row r="1101">
          <cell r="Z1101"/>
        </row>
        <row r="1102">
          <cell r="Z1102"/>
        </row>
        <row r="1103">
          <cell r="Z1103"/>
        </row>
        <row r="1104">
          <cell r="Z1104"/>
        </row>
        <row r="1105">
          <cell r="Z1105"/>
        </row>
        <row r="1106">
          <cell r="Z1106"/>
        </row>
        <row r="1107">
          <cell r="Z1107"/>
        </row>
        <row r="1108">
          <cell r="Z1108"/>
        </row>
        <row r="1109">
          <cell r="Z1109"/>
        </row>
        <row r="1110">
          <cell r="Z1110"/>
        </row>
        <row r="1111">
          <cell r="Z1111"/>
        </row>
        <row r="1112">
          <cell r="Z1112"/>
        </row>
        <row r="1113">
          <cell r="Z1113"/>
        </row>
        <row r="1114">
          <cell r="Z1114"/>
        </row>
        <row r="1115">
          <cell r="Z1115"/>
        </row>
        <row r="1116">
          <cell r="Z1116"/>
        </row>
        <row r="1117">
          <cell r="Z1117"/>
        </row>
        <row r="1118">
          <cell r="Z1118"/>
        </row>
        <row r="1119">
          <cell r="Z1119"/>
        </row>
        <row r="1120">
          <cell r="Z1120"/>
        </row>
        <row r="1121">
          <cell r="Z1121"/>
        </row>
        <row r="1122">
          <cell r="Z1122"/>
        </row>
        <row r="1123">
          <cell r="Z1123"/>
        </row>
        <row r="1124">
          <cell r="Z1124"/>
        </row>
        <row r="1125">
          <cell r="Z1125"/>
        </row>
        <row r="1126">
          <cell r="Z1126"/>
        </row>
        <row r="1127">
          <cell r="Z1127"/>
        </row>
        <row r="1128">
          <cell r="Z1128"/>
        </row>
        <row r="1129">
          <cell r="Z1129"/>
        </row>
        <row r="1130">
          <cell r="Z1130"/>
        </row>
        <row r="1131">
          <cell r="Z1131"/>
        </row>
        <row r="1132">
          <cell r="Z1132"/>
        </row>
        <row r="1133">
          <cell r="Z1133"/>
        </row>
        <row r="1134">
          <cell r="Z1134"/>
        </row>
        <row r="1135">
          <cell r="Z1135"/>
        </row>
        <row r="1136">
          <cell r="Z1136"/>
        </row>
        <row r="1137">
          <cell r="Z1137"/>
        </row>
        <row r="1138">
          <cell r="Z1138"/>
        </row>
        <row r="1139">
          <cell r="Z1139"/>
        </row>
        <row r="1140">
          <cell r="Z1140"/>
        </row>
        <row r="1141">
          <cell r="Z1141"/>
        </row>
        <row r="1142">
          <cell r="Z1142"/>
        </row>
        <row r="1143">
          <cell r="Z1143"/>
        </row>
        <row r="1144">
          <cell r="Z1144"/>
        </row>
        <row r="1145">
          <cell r="Z1145"/>
        </row>
        <row r="1146">
          <cell r="Z1146"/>
        </row>
        <row r="1147">
          <cell r="Z1147"/>
        </row>
        <row r="1148">
          <cell r="Z1148"/>
        </row>
        <row r="1149">
          <cell r="Z1149"/>
        </row>
        <row r="1150">
          <cell r="Z1150"/>
        </row>
        <row r="1151">
          <cell r="Z1151"/>
        </row>
        <row r="1152">
          <cell r="Z1152"/>
        </row>
        <row r="1153">
          <cell r="Z1153"/>
        </row>
        <row r="1154">
          <cell r="Z1154"/>
        </row>
        <row r="1155">
          <cell r="Z1155"/>
        </row>
        <row r="1156">
          <cell r="Z1156"/>
        </row>
        <row r="1157">
          <cell r="Z1157"/>
        </row>
        <row r="1158">
          <cell r="Z1158"/>
        </row>
        <row r="1159">
          <cell r="Z1159"/>
        </row>
        <row r="1160">
          <cell r="Z1160"/>
        </row>
        <row r="1161">
          <cell r="Z1161"/>
        </row>
        <row r="1162">
          <cell r="Z1162"/>
        </row>
        <row r="1163">
          <cell r="Z1163"/>
        </row>
        <row r="1164">
          <cell r="Z1164"/>
        </row>
        <row r="1165">
          <cell r="Z1165"/>
        </row>
        <row r="1166">
          <cell r="Z1166"/>
        </row>
        <row r="1167">
          <cell r="Z1167"/>
        </row>
        <row r="1168">
          <cell r="Z1168"/>
        </row>
        <row r="1169">
          <cell r="Z1169"/>
        </row>
        <row r="1170">
          <cell r="Z1170"/>
        </row>
        <row r="1171">
          <cell r="Z1171"/>
        </row>
        <row r="1172">
          <cell r="Z1172"/>
        </row>
        <row r="1173">
          <cell r="Z1173"/>
        </row>
        <row r="1174">
          <cell r="Z1174"/>
        </row>
        <row r="1175">
          <cell r="Z1175"/>
        </row>
        <row r="1176">
          <cell r="Z1176"/>
        </row>
        <row r="1177">
          <cell r="Z1177"/>
        </row>
        <row r="1178">
          <cell r="Z1178"/>
        </row>
        <row r="1179">
          <cell r="Z1179"/>
        </row>
        <row r="1180">
          <cell r="Z1180"/>
        </row>
        <row r="1181">
          <cell r="Z1181"/>
        </row>
        <row r="1182">
          <cell r="Z1182"/>
        </row>
        <row r="1183">
          <cell r="Z1183"/>
        </row>
        <row r="1184">
          <cell r="Z1184"/>
        </row>
        <row r="1185">
          <cell r="Z1185"/>
        </row>
        <row r="1186">
          <cell r="Z1186"/>
        </row>
        <row r="1187">
          <cell r="Z1187"/>
        </row>
        <row r="1188">
          <cell r="Z1188"/>
        </row>
        <row r="1189">
          <cell r="Z1189"/>
        </row>
        <row r="1190">
          <cell r="Z1190"/>
        </row>
        <row r="1191">
          <cell r="Z1191"/>
        </row>
        <row r="1192">
          <cell r="Z1192"/>
        </row>
        <row r="1193">
          <cell r="Z1193"/>
        </row>
        <row r="1194">
          <cell r="Z1194"/>
        </row>
        <row r="1195">
          <cell r="Z1195"/>
        </row>
        <row r="1196">
          <cell r="Z1196"/>
        </row>
        <row r="1197">
          <cell r="Z1197"/>
        </row>
        <row r="1198">
          <cell r="Z1198"/>
        </row>
        <row r="1199">
          <cell r="Z1199"/>
        </row>
        <row r="1200">
          <cell r="Z1200"/>
        </row>
        <row r="1201">
          <cell r="Z1201"/>
        </row>
        <row r="1202">
          <cell r="Z1202"/>
        </row>
        <row r="1203">
          <cell r="Z1203"/>
        </row>
        <row r="1204">
          <cell r="Z1204"/>
        </row>
        <row r="1205">
          <cell r="Z1205"/>
        </row>
        <row r="1206">
          <cell r="Z1206"/>
        </row>
        <row r="1207">
          <cell r="Z1207"/>
        </row>
        <row r="1208">
          <cell r="Z1208"/>
        </row>
        <row r="1209">
          <cell r="Z1209"/>
        </row>
        <row r="1210">
          <cell r="Z1210"/>
        </row>
        <row r="1211">
          <cell r="Z1211"/>
        </row>
        <row r="1212">
          <cell r="Z1212"/>
        </row>
        <row r="1213">
          <cell r="Z1213"/>
        </row>
        <row r="1214">
          <cell r="Z1214"/>
        </row>
        <row r="1215">
          <cell r="Z1215"/>
        </row>
        <row r="1216">
          <cell r="Z1216"/>
        </row>
        <row r="1217">
          <cell r="Z1217"/>
        </row>
        <row r="1218">
          <cell r="Z1218"/>
        </row>
        <row r="1219">
          <cell r="Z1219"/>
        </row>
        <row r="1220">
          <cell r="Z1220"/>
        </row>
        <row r="1221">
          <cell r="Z1221"/>
        </row>
        <row r="1222">
          <cell r="Z1222"/>
        </row>
        <row r="1223">
          <cell r="Z1223"/>
        </row>
        <row r="1224">
          <cell r="Z1224"/>
        </row>
        <row r="1225">
          <cell r="Z1225"/>
        </row>
        <row r="1226">
          <cell r="Z1226"/>
        </row>
        <row r="1227">
          <cell r="Z1227"/>
        </row>
        <row r="1228">
          <cell r="Z1228"/>
        </row>
        <row r="1229">
          <cell r="Z1229"/>
        </row>
        <row r="1230">
          <cell r="Z1230"/>
        </row>
        <row r="1231">
          <cell r="Z1231"/>
        </row>
        <row r="1232">
          <cell r="Z1232"/>
        </row>
        <row r="1233">
          <cell r="Z1233"/>
        </row>
        <row r="1234">
          <cell r="Z1234"/>
        </row>
        <row r="1235">
          <cell r="Z1235"/>
        </row>
        <row r="1236">
          <cell r="Z1236"/>
        </row>
        <row r="1237">
          <cell r="Z1237"/>
        </row>
        <row r="1238">
          <cell r="Z1238"/>
        </row>
        <row r="1239">
          <cell r="Z1239"/>
        </row>
        <row r="1240">
          <cell r="Z1240"/>
        </row>
        <row r="1241">
          <cell r="Z1241"/>
        </row>
        <row r="1242">
          <cell r="Z1242"/>
        </row>
        <row r="1243">
          <cell r="Z1243"/>
        </row>
        <row r="1244">
          <cell r="Z1244"/>
        </row>
        <row r="1245">
          <cell r="Z1245"/>
        </row>
        <row r="1246">
          <cell r="Z1246"/>
        </row>
        <row r="1247">
          <cell r="Z1247"/>
        </row>
        <row r="1248">
          <cell r="Z1248"/>
        </row>
        <row r="1249">
          <cell r="Z1249"/>
        </row>
        <row r="1250">
          <cell r="Z1250"/>
        </row>
        <row r="1251">
          <cell r="Z1251"/>
        </row>
        <row r="1252">
          <cell r="Z1252"/>
        </row>
        <row r="1253">
          <cell r="Z1253"/>
        </row>
        <row r="1254">
          <cell r="Z1254"/>
        </row>
        <row r="1255">
          <cell r="Z1255"/>
        </row>
        <row r="1256">
          <cell r="Z1256"/>
        </row>
        <row r="1257">
          <cell r="Z1257"/>
        </row>
        <row r="1258">
          <cell r="Z1258"/>
        </row>
        <row r="1259">
          <cell r="Z1259"/>
        </row>
        <row r="1260">
          <cell r="Z1260"/>
        </row>
        <row r="1261">
          <cell r="Z1261"/>
        </row>
        <row r="1262">
          <cell r="Z1262"/>
        </row>
        <row r="1263">
          <cell r="Z1263"/>
        </row>
        <row r="1264">
          <cell r="Z1264"/>
        </row>
        <row r="1265">
          <cell r="Z1265"/>
        </row>
        <row r="1266">
          <cell r="Z1266"/>
        </row>
        <row r="1267">
          <cell r="Z1267"/>
        </row>
        <row r="1268">
          <cell r="Z1268"/>
        </row>
        <row r="1269">
          <cell r="Z1269"/>
        </row>
        <row r="1270">
          <cell r="Z1270"/>
        </row>
        <row r="1271">
          <cell r="Z1271"/>
        </row>
        <row r="1272">
          <cell r="Z1272"/>
        </row>
        <row r="1273">
          <cell r="Z1273"/>
        </row>
        <row r="1274">
          <cell r="Z1274"/>
        </row>
        <row r="1275">
          <cell r="Z1275"/>
        </row>
        <row r="1276">
          <cell r="Z1276"/>
        </row>
        <row r="1277">
          <cell r="Z1277"/>
        </row>
        <row r="1278">
          <cell r="Z1278"/>
        </row>
        <row r="1279">
          <cell r="Z1279"/>
        </row>
        <row r="1280">
          <cell r="Z1280"/>
        </row>
        <row r="1281">
          <cell r="Z1281"/>
        </row>
        <row r="1282">
          <cell r="Z1282"/>
        </row>
        <row r="1283">
          <cell r="Z1283"/>
        </row>
        <row r="1284">
          <cell r="Z1284"/>
        </row>
        <row r="1285">
          <cell r="Z1285"/>
        </row>
        <row r="1286">
          <cell r="Z1286"/>
        </row>
        <row r="1287">
          <cell r="Z1287"/>
        </row>
        <row r="1288">
          <cell r="Z1288"/>
        </row>
        <row r="1289">
          <cell r="Z1289"/>
        </row>
        <row r="1290">
          <cell r="Z1290"/>
        </row>
        <row r="1291">
          <cell r="Z1291"/>
        </row>
        <row r="1292">
          <cell r="Z1292"/>
        </row>
        <row r="1293">
          <cell r="Z1293"/>
        </row>
        <row r="1294">
          <cell r="Z1294"/>
        </row>
        <row r="1295">
          <cell r="Z1295"/>
        </row>
        <row r="1296">
          <cell r="Z1296"/>
        </row>
        <row r="1297">
          <cell r="Z1297"/>
        </row>
        <row r="1298">
          <cell r="Z1298"/>
        </row>
        <row r="1299">
          <cell r="Z1299"/>
        </row>
        <row r="1300">
          <cell r="Z1300"/>
        </row>
        <row r="1301">
          <cell r="Z1301"/>
        </row>
        <row r="1302">
          <cell r="Z1302"/>
        </row>
        <row r="1303">
          <cell r="Z1303"/>
        </row>
        <row r="1304">
          <cell r="Z1304"/>
        </row>
        <row r="1305">
          <cell r="Z1305"/>
        </row>
        <row r="1306">
          <cell r="Z1306"/>
        </row>
        <row r="1307">
          <cell r="Z1307"/>
        </row>
        <row r="1308">
          <cell r="Z1308"/>
        </row>
        <row r="1309">
          <cell r="Z1309"/>
        </row>
        <row r="1310">
          <cell r="Z1310"/>
        </row>
        <row r="1311">
          <cell r="Z1311"/>
        </row>
        <row r="1312">
          <cell r="Z1312"/>
        </row>
        <row r="1313">
          <cell r="Z1313"/>
        </row>
        <row r="1314">
          <cell r="Z1314"/>
        </row>
        <row r="1315">
          <cell r="Z1315"/>
        </row>
        <row r="1316">
          <cell r="Z1316"/>
        </row>
        <row r="1317">
          <cell r="Z1317"/>
        </row>
        <row r="1318">
          <cell r="Z1318"/>
        </row>
        <row r="1319">
          <cell r="Z1319"/>
        </row>
        <row r="1320">
          <cell r="Z1320"/>
        </row>
        <row r="1321">
          <cell r="Z1321"/>
        </row>
        <row r="1322">
          <cell r="Z1322"/>
        </row>
        <row r="1323">
          <cell r="Z1323"/>
        </row>
        <row r="1324">
          <cell r="Z1324"/>
        </row>
      </sheetData>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3C76-EA03-4F9C-8B6E-C1302ACB66E7}">
  <dimension ref="B1:BD1324"/>
  <sheetViews>
    <sheetView showGridLines="0" topLeftCell="W487" zoomScale="85" zoomScaleNormal="85" workbookViewId="0">
      <selection activeCell="X517" sqref="X517"/>
    </sheetView>
  </sheetViews>
  <sheetFormatPr defaultColWidth="9.140625" defaultRowHeight="15" x14ac:dyDescent="0.25"/>
  <cols>
    <col min="2" max="2" width="10.85546875" bestFit="1" customWidth="1"/>
    <col min="4" max="4" width="13.28515625" bestFit="1" customWidth="1"/>
    <col min="6" max="6" width="14.140625" bestFit="1" customWidth="1"/>
    <col min="7" max="7" width="13.140625" bestFit="1" customWidth="1"/>
    <col min="8" max="8" width="3.42578125" customWidth="1"/>
    <col min="9" max="9" width="14.140625" style="36" bestFit="1" customWidth="1"/>
    <col min="10" max="10" width="13.42578125" bestFit="1" customWidth="1"/>
    <col min="11" max="12" width="14.140625" bestFit="1" customWidth="1"/>
    <col min="13" max="13" width="14.140625" style="37" customWidth="1"/>
    <col min="14" max="14" width="3.28515625" customWidth="1"/>
    <col min="15" max="15" width="8.28515625" style="42" customWidth="1"/>
    <col min="16" max="16" width="2.85546875" customWidth="1"/>
    <col min="17" max="17" width="8.7109375" style="36"/>
    <col min="18" max="18" width="8.7109375" style="37"/>
    <col min="19" max="19" width="4.5703125" customWidth="1"/>
    <col min="20" max="20" width="15.140625" style="42" bestFit="1" customWidth="1"/>
    <col min="21" max="21" width="2.85546875" customWidth="1"/>
    <col min="22" max="22" width="15" style="36" customWidth="1"/>
    <col min="23" max="25" width="15" customWidth="1"/>
    <col min="26" max="26" width="15" style="37" customWidth="1"/>
    <col min="27" max="27" width="3.42578125" customWidth="1"/>
    <col min="28" max="28" width="12.85546875" bestFit="1" customWidth="1"/>
    <col min="29" max="29" width="5.140625" customWidth="1"/>
    <col min="33" max="33" width="11" bestFit="1" customWidth="1"/>
    <col min="41" max="41" width="11" bestFit="1" customWidth="1"/>
  </cols>
  <sheetData>
    <row r="1" spans="2:56" x14ac:dyDescent="0.25">
      <c r="I1"/>
      <c r="M1"/>
      <c r="O1"/>
      <c r="Q1"/>
      <c r="R1"/>
      <c r="T1"/>
      <c r="V1"/>
      <c r="Z1"/>
    </row>
    <row r="2" spans="2:56" x14ac:dyDescent="0.25">
      <c r="B2" s="48" t="s">
        <v>21</v>
      </c>
      <c r="C2" s="49">
        <v>42736</v>
      </c>
      <c r="I2"/>
      <c r="M2"/>
      <c r="O2"/>
      <c r="Q2"/>
      <c r="R2"/>
      <c r="T2"/>
      <c r="V2"/>
      <c r="W2" s="1"/>
      <c r="Z2"/>
    </row>
    <row r="3" spans="2:56" x14ac:dyDescent="0.25">
      <c r="B3" s="50" t="s">
        <v>20</v>
      </c>
      <c r="C3" s="51"/>
      <c r="I3"/>
      <c r="M3"/>
      <c r="O3"/>
      <c r="Q3"/>
      <c r="R3"/>
      <c r="T3"/>
      <c r="V3"/>
      <c r="Z3"/>
    </row>
    <row r="4" spans="2:56" x14ac:dyDescent="0.25">
      <c r="I4" s="64" t="s">
        <v>73</v>
      </c>
      <c r="J4" s="65"/>
      <c r="K4" s="65"/>
      <c r="L4" s="65"/>
      <c r="M4" s="66"/>
      <c r="O4" s="43" t="s">
        <v>74</v>
      </c>
      <c r="Q4" s="61" t="s">
        <v>72</v>
      </c>
      <c r="R4" s="63"/>
      <c r="T4" s="52" t="s">
        <v>15</v>
      </c>
      <c r="V4" s="61" t="s">
        <v>71</v>
      </c>
      <c r="W4" s="62"/>
      <c r="X4" s="62"/>
      <c r="Y4" s="62"/>
      <c r="Z4" s="63"/>
      <c r="AA4" s="35"/>
      <c r="AB4" s="52" t="s">
        <v>76</v>
      </c>
      <c r="AC4" s="53"/>
      <c r="AD4" s="56" t="s">
        <v>75</v>
      </c>
      <c r="AE4" s="56"/>
      <c r="AG4" s="61" t="s">
        <v>84</v>
      </c>
      <c r="AH4" s="62"/>
      <c r="AI4" s="62"/>
      <c r="AJ4" s="62"/>
      <c r="AK4" s="62"/>
      <c r="AL4" s="62"/>
      <c r="AM4" s="62"/>
      <c r="AO4" s="62" t="s">
        <v>83</v>
      </c>
      <c r="AP4" s="62"/>
      <c r="AQ4" s="62"/>
      <c r="AR4" s="62"/>
      <c r="AS4" s="62"/>
      <c r="AT4" s="62"/>
      <c r="AU4" s="62"/>
      <c r="AX4">
        <f>+MEDIAN(AX6:AX505)</f>
        <v>0.7445584489553303</v>
      </c>
      <c r="AY4">
        <f t="shared" ref="AY4:BA4" si="0">+MEDIAN(AY6:AY505)</f>
        <v>0.9303746633854153</v>
      </c>
      <c r="AZ4">
        <f t="shared" si="0"/>
        <v>1.2733384488092585</v>
      </c>
      <c r="BA4">
        <f t="shared" si="0"/>
        <v>0.58231214313579338</v>
      </c>
    </row>
    <row r="5" spans="2:56" x14ac:dyDescent="0.25">
      <c r="B5" s="3" t="s">
        <v>19</v>
      </c>
      <c r="C5" s="3" t="s">
        <v>14</v>
      </c>
      <c r="D5" s="3" t="s">
        <v>0</v>
      </c>
      <c r="E5" s="3" t="s">
        <v>5</v>
      </c>
      <c r="F5" s="3" t="s">
        <v>12</v>
      </c>
      <c r="G5" s="3" t="s">
        <v>18</v>
      </c>
      <c r="I5" s="38" t="str">
        <f>+C5</f>
        <v>BBAR AR Equity</v>
      </c>
      <c r="J5" s="3" t="str">
        <f>+D5</f>
        <v>BMA AR Equity</v>
      </c>
      <c r="K5" s="3" t="str">
        <f>+E5</f>
        <v>GGAL AR Equity</v>
      </c>
      <c r="L5" s="3" t="str">
        <f>+F5</f>
        <v>SUPV AR Equity</v>
      </c>
      <c r="M5" s="39" t="str">
        <f>+G5</f>
        <v>MERVAL Index</v>
      </c>
      <c r="N5" s="3"/>
      <c r="Q5" s="38" t="s">
        <v>17</v>
      </c>
      <c r="R5" s="39" t="s">
        <v>16</v>
      </c>
      <c r="V5" s="38" t="s">
        <v>19</v>
      </c>
      <c r="W5" s="3" t="s">
        <v>14</v>
      </c>
      <c r="X5" s="3" t="s">
        <v>0</v>
      </c>
      <c r="Y5" s="3" t="s">
        <v>5</v>
      </c>
      <c r="Z5" s="39" t="s">
        <v>12</v>
      </c>
      <c r="AA5" s="3"/>
      <c r="AB5" s="54"/>
      <c r="AD5" s="38" t="s">
        <v>17</v>
      </c>
      <c r="AE5" s="39" t="s">
        <v>16</v>
      </c>
      <c r="AG5" t="s">
        <v>70</v>
      </c>
      <c r="AH5" t="s">
        <v>77</v>
      </c>
      <c r="AI5" t="s">
        <v>78</v>
      </c>
      <c r="AJ5" t="s">
        <v>79</v>
      </c>
      <c r="AK5" t="s">
        <v>80</v>
      </c>
      <c r="AL5" t="s">
        <v>81</v>
      </c>
      <c r="AM5" t="s">
        <v>82</v>
      </c>
      <c r="AO5" t="s">
        <v>70</v>
      </c>
      <c r="AP5" t="s">
        <v>77</v>
      </c>
      <c r="AQ5" t="s">
        <v>78</v>
      </c>
      <c r="AR5" t="s">
        <v>79</v>
      </c>
      <c r="AS5" t="s">
        <v>80</v>
      </c>
      <c r="AT5" t="s">
        <v>81</v>
      </c>
      <c r="AU5" t="s">
        <v>82</v>
      </c>
      <c r="AX5" t="str">
        <f>+C5</f>
        <v>BBAR AR Equity</v>
      </c>
      <c r="AY5" t="str">
        <f>+D5</f>
        <v>BMA AR Equity</v>
      </c>
      <c r="AZ5" t="str">
        <f>+E5</f>
        <v>GGAL AR Equity</v>
      </c>
      <c r="BA5" t="str">
        <f>+F5</f>
        <v>SUPV AR Equity</v>
      </c>
    </row>
    <row r="6" spans="2:56" x14ac:dyDescent="0.25">
      <c r="B6" s="1">
        <f>_xll.BDH(C$5,"PX_LAST",$C2,$C3,"Dir=V","Per=W","Days=A","Dts=S","cols=2;rows=510")</f>
        <v>42741</v>
      </c>
      <c r="C6">
        <v>63.307000000000002</v>
      </c>
      <c r="D6">
        <f>_xll.BDH(D$5,"PX_LAST",$C2,$C3,"Dir=V","Per=W","Days=A","Dts=H","cols=1;rows=510")</f>
        <v>77.584000000000003</v>
      </c>
      <c r="E6">
        <f>_xll.BDH(E$5,"PX_LAST",$C2,$C3,"Dir=V","Per=W","Days=A","Dts=H","cols=1;rows=510")</f>
        <v>33.21</v>
      </c>
      <c r="F6">
        <f>_xll.BDH(F$5,"PX_LAST",$C2,$C3,"Dir=V","Per=W","Days=A","Dts=H","cols=1;rows=510")</f>
        <v>39.188000000000002</v>
      </c>
      <c r="G6">
        <f>_xll.BDH(G$5,"PX_LAST",$C2,$C3,"Dir=V","Per=W","Days=A","Dts=H","cols=1;rows=510")</f>
        <v>18284.28</v>
      </c>
      <c r="Q6" s="36">
        <v>100</v>
      </c>
      <c r="R6" s="37">
        <v>100</v>
      </c>
      <c r="T6" s="42">
        <f t="shared" ref="T6:T69" si="1">+Q6/R6</f>
        <v>1</v>
      </c>
      <c r="V6" s="40">
        <f>_xll.BDH(W$5,"CUR_MKT_CAP",$C2,$C3,"Dir=V","Per=W","Days=A","Dts=S","cols=2;rows=510")</f>
        <v>42741</v>
      </c>
      <c r="W6">
        <v>53016.6895</v>
      </c>
      <c r="X6">
        <f>_xll.BDH(X$5,"CUR_MKT_CAP",$C2,$C3,"Dir=V","Per=W","Days=A","Dts=H","cols=1;rows=510")</f>
        <v>66464.813299999994</v>
      </c>
      <c r="Y6">
        <f>_xll.BDH(Y$5,"CUR_MKT_CAP",$C2,$C3,"Dir=V","Per=W","Days=A","Dts=H","cols=1;rows=510")</f>
        <v>60787.370900000002</v>
      </c>
      <c r="Z6" s="37">
        <f>_xll.BDH(Z$5,"PX_LAST",$C2,$C3,"Dir=V","Per=W","Days=A","Dts=H","cols=1;rows=510")</f>
        <v>39.188000000000002</v>
      </c>
      <c r="AB6" s="42"/>
      <c r="AD6" s="36">
        <v>100</v>
      </c>
      <c r="AE6" s="37">
        <v>100</v>
      </c>
      <c r="AG6" s="1">
        <f>+B6</f>
        <v>42741</v>
      </c>
      <c r="AH6">
        <f>+(AD6/$AD$6)/(AE6/$AE$6)</f>
        <v>1</v>
      </c>
      <c r="AO6" s="1">
        <f>+AG6</f>
        <v>42741</v>
      </c>
      <c r="AP6" s="57">
        <f>AD6/VLOOKUP(AO6,'[1]Indice Utilities'!$Z:$AJ,11,0)</f>
        <v>1</v>
      </c>
      <c r="AX6">
        <f>+(C6/$C$6)/(AD6/$AD$6)</f>
        <v>1</v>
      </c>
      <c r="AY6">
        <f>+(D6/$D$6)/(AD6/$AD$6)</f>
        <v>1</v>
      </c>
      <c r="AZ6">
        <f>+(E6/$E$6)/(AD6/$AD$6)</f>
        <v>1</v>
      </c>
      <c r="BA6">
        <f>+(F6/$F$6)/(AD6/$AD$6)</f>
        <v>1</v>
      </c>
      <c r="BD6" s="57"/>
    </row>
    <row r="7" spans="2:56" x14ac:dyDescent="0.25">
      <c r="B7" s="1">
        <v>42748</v>
      </c>
      <c r="C7">
        <v>61.415999999999997</v>
      </c>
      <c r="D7" s="2">
        <v>78.471000000000004</v>
      </c>
      <c r="E7">
        <v>35.234000000000002</v>
      </c>
      <c r="F7">
        <v>40.295000000000002</v>
      </c>
      <c r="G7">
        <v>18885.09</v>
      </c>
      <c r="I7" s="45">
        <f>+C7/C6-1</f>
        <v>-2.9870314499186534E-2</v>
      </c>
      <c r="J7" s="46">
        <f t="shared" ref="J7:J70" si="2">+D7/D6-1</f>
        <v>1.1432769643225482E-2</v>
      </c>
      <c r="K7" s="46">
        <f t="shared" ref="K7:L70" si="3">+E7/E6-1</f>
        <v>6.0945498343872417E-2</v>
      </c>
      <c r="L7" s="46">
        <f t="shared" si="3"/>
        <v>2.8248443401041046E-2</v>
      </c>
      <c r="M7" s="47">
        <f t="shared" ref="M7:M70" si="4">+G7/G6-1</f>
        <v>3.2859374282170339E-2</v>
      </c>
      <c r="O7" s="44">
        <f t="shared" ref="O7:O70" si="5">+AVERAGE(I7:L7)</f>
        <v>1.7689099222238103E-2</v>
      </c>
      <c r="Q7" s="36">
        <f>+Q6*(1+O7)</f>
        <v>101.7689099222238</v>
      </c>
      <c r="R7" s="37">
        <f>+R6*(1+M7)</f>
        <v>103.28593742821704</v>
      </c>
      <c r="T7" s="42">
        <f t="shared" si="1"/>
        <v>0.98531235186738209</v>
      </c>
      <c r="V7" s="40">
        <v>42748</v>
      </c>
      <c r="W7">
        <v>51432.899799999999</v>
      </c>
      <c r="X7" s="41">
        <v>67224.745200000005</v>
      </c>
      <c r="Y7">
        <v>64493.125</v>
      </c>
      <c r="Z7" s="37">
        <v>40.295000000000002</v>
      </c>
      <c r="AB7" s="55">
        <f>+SUMPRODUCT(I7:L7,W6:Z6)/SUM(W6:Z6)</f>
        <v>1.5984173398068742E-2</v>
      </c>
      <c r="AD7" s="36">
        <f>+AD6*(1+AB7)</f>
        <v>101.59841733980687</v>
      </c>
      <c r="AE7" s="37">
        <f>+AE6*(1+M7)</f>
        <v>103.28593742821704</v>
      </c>
      <c r="AG7" s="1">
        <f t="shared" ref="AG7:AG70" si="6">+B7</f>
        <v>42748</v>
      </c>
      <c r="AH7">
        <f t="shared" ref="AH7:AH70" si="7">+(AD7/$AD$6)/(AE7/$AE$6)</f>
        <v>0.98366166653051901</v>
      </c>
      <c r="AO7" s="1">
        <f t="shared" ref="AO7:AO70" si="8">+AG7</f>
        <v>42748</v>
      </c>
      <c r="AP7" s="57">
        <f>AD7/VLOOKUP(AO7,'[1]Indice Utilities'!$Z:$AJ,11,0)</f>
        <v>0.997890239747666</v>
      </c>
      <c r="AX7">
        <f t="shared" ref="AX7:AX70" si="9">+(C7/$C$6)/(AD7/$AD$6)</f>
        <v>0.95486692696807463</v>
      </c>
      <c r="AY7">
        <f t="shared" ref="AY7:AY70" si="10">+(D7/$D$6)/(AD7/$AD$6)</f>
        <v>0.99552020211139647</v>
      </c>
      <c r="AZ7">
        <f t="shared" ref="AZ7:AZ70" si="11">+(E7/$E$6)/(AD7/$AD$6)</f>
        <v>1.0442539619445308</v>
      </c>
      <c r="BA7">
        <f t="shared" ref="BA7:BA70" si="12">+(F7/$F$6)/(AD7/$AD$6)</f>
        <v>1.012071319932035</v>
      </c>
      <c r="BD7" s="57"/>
    </row>
    <row r="8" spans="2:56" x14ac:dyDescent="0.25">
      <c r="B8" s="1">
        <v>42755</v>
      </c>
      <c r="C8">
        <v>60.902999999999999</v>
      </c>
      <c r="D8">
        <v>80.995999999999995</v>
      </c>
      <c r="E8">
        <v>36.655000000000001</v>
      </c>
      <c r="F8">
        <v>39.851999999999997</v>
      </c>
      <c r="G8">
        <v>19039.490000000002</v>
      </c>
      <c r="I8" s="45">
        <f t="shared" ref="I8:I71" si="13">+C8/C7-1</f>
        <v>-8.3528722157092394E-3</v>
      </c>
      <c r="J8" s="46">
        <f t="shared" si="2"/>
        <v>3.2177492322004175E-2</v>
      </c>
      <c r="K8" s="46">
        <f t="shared" si="3"/>
        <v>4.0330362717829304E-2</v>
      </c>
      <c r="L8" s="46">
        <f t="shared" si="3"/>
        <v>-1.0993919841171484E-2</v>
      </c>
      <c r="M8" s="47">
        <f t="shared" si="4"/>
        <v>8.1757619370625978E-3</v>
      </c>
      <c r="O8" s="44">
        <f t="shared" si="5"/>
        <v>1.3290265745738189E-2</v>
      </c>
      <c r="Q8" s="36">
        <f t="shared" ref="Q8:Q71" si="14">+Q7*(1+O8)</f>
        <v>103.12144577974423</v>
      </c>
      <c r="R8" s="37">
        <f t="shared" ref="R8:R71" si="15">+R7*(1+M8)</f>
        <v>104.13037866407649</v>
      </c>
      <c r="T8" s="42">
        <f t="shared" si="1"/>
        <v>0.99031086895797182</v>
      </c>
      <c r="V8" s="40">
        <v>42755</v>
      </c>
      <c r="W8">
        <v>51003.397499999999</v>
      </c>
      <c r="X8">
        <v>69387.628299999997</v>
      </c>
      <c r="Y8">
        <v>67093.654299999995</v>
      </c>
      <c r="Z8" s="37">
        <v>39.851999999999997</v>
      </c>
      <c r="AB8" s="55">
        <f t="shared" ref="AB8:AB71" si="16">+SUMPRODUCT(I8:L8,W7:Z7)/SUM(W7:Z7)</f>
        <v>2.3658901742097598E-2</v>
      </c>
      <c r="AD8" s="36">
        <f t="shared" ref="AD8:AD71" si="17">+AD7*(1+AB8)</f>
        <v>104.002124312802</v>
      </c>
      <c r="AE8" s="37">
        <f t="shared" ref="AE8:AE71" si="18">+AE7*(1+M8)</f>
        <v>104.13037866407649</v>
      </c>
      <c r="AG8" s="1">
        <f t="shared" si="6"/>
        <v>42755</v>
      </c>
      <c r="AH8">
        <f t="shared" si="7"/>
        <v>0.99876832915696745</v>
      </c>
      <c r="AO8" s="1">
        <f t="shared" si="8"/>
        <v>42755</v>
      </c>
      <c r="AP8" s="57">
        <f>AD8/VLOOKUP(AO8,'[1]Indice Utilities'!$Z:$AJ,11,0)</f>
        <v>1.027818172594239</v>
      </c>
      <c r="AX8">
        <f t="shared" si="9"/>
        <v>0.92500640978420812</v>
      </c>
      <c r="AY8">
        <f t="shared" si="10"/>
        <v>1.0038046306465076</v>
      </c>
      <c r="AZ8">
        <f t="shared" si="11"/>
        <v>1.0612608371308685</v>
      </c>
      <c r="BA8">
        <f t="shared" si="12"/>
        <v>0.97781076026761637</v>
      </c>
      <c r="BD8" s="57"/>
    </row>
    <row r="9" spans="2:56" x14ac:dyDescent="0.25">
      <c r="B9" s="1">
        <v>42762</v>
      </c>
      <c r="C9">
        <v>64.043999999999997</v>
      </c>
      <c r="D9">
        <v>83.213999999999999</v>
      </c>
      <c r="E9">
        <v>35.234000000000002</v>
      </c>
      <c r="F9">
        <v>39.941000000000003</v>
      </c>
      <c r="G9">
        <v>19215.78</v>
      </c>
      <c r="I9" s="45">
        <f t="shared" si="13"/>
        <v>5.1573814097827686E-2</v>
      </c>
      <c r="J9" s="46">
        <f t="shared" si="2"/>
        <v>2.7384068349054269E-2</v>
      </c>
      <c r="K9" s="46">
        <f t="shared" si="3"/>
        <v>-3.8766880371027157E-2</v>
      </c>
      <c r="L9" s="46">
        <f t="shared" si="3"/>
        <v>2.2332630733716829E-3</v>
      </c>
      <c r="M9" s="47">
        <f t="shared" si="4"/>
        <v>9.2591765850869034E-3</v>
      </c>
      <c r="O9" s="44">
        <f t="shared" si="5"/>
        <v>1.060606628730662E-2</v>
      </c>
      <c r="Q9" s="36">
        <f t="shared" si="14"/>
        <v>104.2151586693271</v>
      </c>
      <c r="R9" s="37">
        <f t="shared" si="15"/>
        <v>105.09454022799913</v>
      </c>
      <c r="T9" s="42">
        <f t="shared" si="1"/>
        <v>0.99163247151789002</v>
      </c>
      <c r="V9" s="40">
        <v>42762</v>
      </c>
      <c r="W9">
        <v>53634.099099999999</v>
      </c>
      <c r="X9">
        <v>71287.457999999999</v>
      </c>
      <c r="Y9">
        <v>64493.125</v>
      </c>
      <c r="Z9" s="37">
        <v>39.941000000000003</v>
      </c>
      <c r="AB9" s="55">
        <f t="shared" si="16"/>
        <v>1.0290027685745282E-2</v>
      </c>
      <c r="AD9" s="36">
        <f t="shared" si="17"/>
        <v>105.07230905135707</v>
      </c>
      <c r="AE9" s="37">
        <f t="shared" si="18"/>
        <v>105.09454022799913</v>
      </c>
      <c r="AG9" s="1">
        <f t="shared" si="6"/>
        <v>42762</v>
      </c>
      <c r="AH9">
        <f t="shared" si="7"/>
        <v>0.99978846497074125</v>
      </c>
      <c r="AO9" s="1">
        <f t="shared" si="8"/>
        <v>42762</v>
      </c>
      <c r="AP9" s="57">
        <f>AD9/VLOOKUP(AO9,'[1]Indice Utilities'!$Z:$AJ,11,0)</f>
        <v>1.0339089644599087</v>
      </c>
      <c r="AX9">
        <f t="shared" si="9"/>
        <v>0.96280522597050111</v>
      </c>
      <c r="AY9">
        <f t="shared" si="10"/>
        <v>1.0207889388194737</v>
      </c>
      <c r="AZ9">
        <f t="shared" si="11"/>
        <v>1.0097289266054914</v>
      </c>
      <c r="BA9">
        <f t="shared" si="12"/>
        <v>0.97001300822113867</v>
      </c>
      <c r="BD9" s="57"/>
    </row>
    <row r="10" spans="2:56" x14ac:dyDescent="0.25">
      <c r="B10" s="1">
        <v>42769</v>
      </c>
      <c r="C10">
        <v>64.075999999999993</v>
      </c>
      <c r="D10">
        <v>81.950999999999993</v>
      </c>
      <c r="E10">
        <v>35.908999999999999</v>
      </c>
      <c r="F10">
        <v>39.764000000000003</v>
      </c>
      <c r="G10">
        <v>19200.5</v>
      </c>
      <c r="I10" s="45">
        <f t="shared" si="13"/>
        <v>4.9965648616567826E-4</v>
      </c>
      <c r="J10" s="46">
        <f t="shared" si="2"/>
        <v>-1.5177734515826713E-2</v>
      </c>
      <c r="K10" s="46">
        <f t="shared" si="3"/>
        <v>1.9157631832888544E-2</v>
      </c>
      <c r="L10" s="46">
        <f t="shared" si="3"/>
        <v>-4.4315365163616338E-3</v>
      </c>
      <c r="M10" s="47">
        <f t="shared" si="4"/>
        <v>-7.9517979493926028E-4</v>
      </c>
      <c r="O10" s="44">
        <f t="shared" si="5"/>
        <v>1.2004321716468924E-5</v>
      </c>
      <c r="Q10" s="36">
        <f t="shared" si="14"/>
        <v>104.2164097016195</v>
      </c>
      <c r="R10" s="37">
        <f t="shared" si="15"/>
        <v>105.0109711730514</v>
      </c>
      <c r="T10" s="42">
        <f t="shared" si="1"/>
        <v>0.99243353849073046</v>
      </c>
      <c r="V10" s="40">
        <v>42769</v>
      </c>
      <c r="W10">
        <v>53660.942999999999</v>
      </c>
      <c r="X10">
        <v>70206.016499999998</v>
      </c>
      <c r="Y10">
        <v>65728.376399999994</v>
      </c>
      <c r="Z10" s="37">
        <v>39.764000000000003</v>
      </c>
      <c r="AB10" s="55">
        <f t="shared" si="16"/>
        <v>9.5101959095597599E-4</v>
      </c>
      <c r="AD10" s="36">
        <f t="shared" si="17"/>
        <v>105.17223487573187</v>
      </c>
      <c r="AE10" s="37">
        <f t="shared" si="18"/>
        <v>105.0109711730514</v>
      </c>
      <c r="AG10" s="1">
        <f t="shared" si="6"/>
        <v>42769</v>
      </c>
      <c r="AH10">
        <f t="shared" si="7"/>
        <v>1.0015356843278282</v>
      </c>
      <c r="AO10" s="1">
        <f t="shared" si="8"/>
        <v>42769</v>
      </c>
      <c r="AP10" s="57">
        <f>AD10/VLOOKUP(AO10,'[1]Indice Utilities'!$Z:$AJ,11,0)</f>
        <v>0.95731998134278606</v>
      </c>
      <c r="AX10">
        <f t="shared" si="9"/>
        <v>0.96237106411083295</v>
      </c>
      <c r="AY10">
        <f t="shared" si="10"/>
        <v>1.0043405277914585</v>
      </c>
      <c r="AZ10">
        <f t="shared" si="11"/>
        <v>1.0280952029530412</v>
      </c>
      <c r="BA10">
        <f t="shared" si="12"/>
        <v>0.96479681947724605</v>
      </c>
      <c r="BD10" s="57"/>
    </row>
    <row r="11" spans="2:56" x14ac:dyDescent="0.25">
      <c r="B11" s="1">
        <v>42776</v>
      </c>
      <c r="C11">
        <v>65.325999999999993</v>
      </c>
      <c r="D11">
        <v>89.388999999999996</v>
      </c>
      <c r="E11">
        <v>39.034999999999997</v>
      </c>
      <c r="F11">
        <v>40.295000000000002</v>
      </c>
      <c r="G11">
        <v>19502.93</v>
      </c>
      <c r="I11" s="45">
        <f t="shared" si="13"/>
        <v>1.950808415007188E-2</v>
      </c>
      <c r="J11" s="46">
        <f t="shared" si="2"/>
        <v>9.076155263511132E-2</v>
      </c>
      <c r="K11" s="46">
        <f t="shared" si="3"/>
        <v>8.7053384945278367E-2</v>
      </c>
      <c r="L11" s="46">
        <f t="shared" si="3"/>
        <v>1.3353787345337542E-2</v>
      </c>
      <c r="M11" s="47">
        <f t="shared" si="4"/>
        <v>1.5751152313741912E-2</v>
      </c>
      <c r="O11" s="44">
        <f t="shared" si="5"/>
        <v>5.2669202268949777E-2</v>
      </c>
      <c r="Q11" s="36">
        <f t="shared" si="14"/>
        <v>109.70540486393784</v>
      </c>
      <c r="R11" s="37">
        <f t="shared" si="15"/>
        <v>106.66501497461209</v>
      </c>
      <c r="T11" s="42">
        <f t="shared" si="1"/>
        <v>1.0285040965873338</v>
      </c>
      <c r="V11" s="40">
        <v>42776</v>
      </c>
      <c r="W11">
        <v>54707.854800000001</v>
      </c>
      <c r="X11">
        <v>76577.753200000006</v>
      </c>
      <c r="Y11">
        <v>71449.540800000002</v>
      </c>
      <c r="Z11" s="37">
        <v>40.295000000000002</v>
      </c>
      <c r="AB11" s="55">
        <f t="shared" si="16"/>
        <v>6.9297497736387173E-2</v>
      </c>
      <c r="AD11" s="36">
        <f t="shared" si="17"/>
        <v>112.46040758396369</v>
      </c>
      <c r="AE11" s="37">
        <f t="shared" si="18"/>
        <v>106.66501497461209</v>
      </c>
      <c r="AG11" s="1">
        <f t="shared" si="6"/>
        <v>42776</v>
      </c>
      <c r="AH11">
        <f t="shared" si="7"/>
        <v>1.0543326470326844</v>
      </c>
      <c r="AO11" s="1">
        <f t="shared" si="8"/>
        <v>42776</v>
      </c>
      <c r="AP11" s="57">
        <f>AD11/VLOOKUP(AO11,'[1]Indice Utilities'!$Z:$AJ,11,0)</f>
        <v>1.0232507560515558</v>
      </c>
      <c r="AX11">
        <f t="shared" si="9"/>
        <v>0.91756043747423222</v>
      </c>
      <c r="AY11">
        <f t="shared" si="10"/>
        <v>1.0245006986243317</v>
      </c>
      <c r="AZ11">
        <f t="shared" si="11"/>
        <v>1.0451669182635885</v>
      </c>
      <c r="BA11">
        <f t="shared" si="12"/>
        <v>0.91432039549860589</v>
      </c>
      <c r="BD11" s="57"/>
    </row>
    <row r="12" spans="2:56" x14ac:dyDescent="0.25">
      <c r="B12" s="1">
        <v>42783</v>
      </c>
      <c r="C12">
        <v>62.826000000000001</v>
      </c>
      <c r="D12">
        <v>85.977000000000004</v>
      </c>
      <c r="E12">
        <v>38.502000000000002</v>
      </c>
      <c r="F12">
        <v>43.395000000000003</v>
      </c>
      <c r="G12">
        <v>19681.34</v>
      </c>
      <c r="I12" s="45">
        <f t="shared" si="13"/>
        <v>-3.82696016899855E-2</v>
      </c>
      <c r="J12" s="46">
        <f t="shared" si="2"/>
        <v>-3.8170244660976071E-2</v>
      </c>
      <c r="K12" s="46">
        <f t="shared" si="3"/>
        <v>-1.3654412706545216E-2</v>
      </c>
      <c r="L12" s="46">
        <f t="shared" si="3"/>
        <v>7.6932621913388788E-2</v>
      </c>
      <c r="M12" s="47">
        <f t="shared" si="4"/>
        <v>9.1478562451898782E-3</v>
      </c>
      <c r="O12" s="44">
        <f t="shared" si="5"/>
        <v>-3.2904092860294998E-3</v>
      </c>
      <c r="Q12" s="36">
        <f t="shared" si="14"/>
        <v>109.34442918104591</v>
      </c>
      <c r="R12" s="37">
        <f t="shared" si="15"/>
        <v>107.64077119799087</v>
      </c>
      <c r="T12" s="42">
        <f t="shared" si="1"/>
        <v>1.015827255454361</v>
      </c>
      <c r="V12" s="40">
        <v>42783</v>
      </c>
      <c r="W12">
        <v>52614.0311</v>
      </c>
      <c r="X12">
        <v>73654.938200000004</v>
      </c>
      <c r="Y12">
        <v>70474.342300000004</v>
      </c>
      <c r="Z12" s="37">
        <v>43.395000000000003</v>
      </c>
      <c r="AB12" s="55">
        <f t="shared" si="16"/>
        <v>-2.9535829355278889E-2</v>
      </c>
      <c r="AD12" s="36">
        <f t="shared" si="17"/>
        <v>109.13879617633863</v>
      </c>
      <c r="AE12" s="37">
        <f t="shared" si="18"/>
        <v>107.64077119799087</v>
      </c>
      <c r="AG12" s="1">
        <f t="shared" si="6"/>
        <v>42783</v>
      </c>
      <c r="AH12">
        <f t="shared" si="7"/>
        <v>1.0139168919144248</v>
      </c>
      <c r="AO12" s="1">
        <f t="shared" si="8"/>
        <v>42783</v>
      </c>
      <c r="AP12" s="57">
        <f>AD12/VLOOKUP(AO12,'[1]Indice Utilities'!$Z:$AJ,11,0)</f>
        <v>0.9850756734643773</v>
      </c>
      <c r="AX12">
        <f t="shared" si="9"/>
        <v>0.90930277664899029</v>
      </c>
      <c r="AY12">
        <f t="shared" si="10"/>
        <v>1.0153855094391167</v>
      </c>
      <c r="AZ12">
        <f t="shared" si="11"/>
        <v>1.0622708277107447</v>
      </c>
      <c r="BA12">
        <f t="shared" si="12"/>
        <v>1.0146293810507681</v>
      </c>
      <c r="BD12" s="57"/>
    </row>
    <row r="13" spans="2:56" x14ac:dyDescent="0.25">
      <c r="B13" s="1">
        <v>42790</v>
      </c>
      <c r="C13">
        <v>59.3</v>
      </c>
      <c r="D13">
        <v>84.783000000000001</v>
      </c>
      <c r="E13">
        <v>36.015999999999998</v>
      </c>
      <c r="F13">
        <v>42.509</v>
      </c>
      <c r="G13">
        <v>19117.45</v>
      </c>
      <c r="I13" s="45">
        <f t="shared" si="13"/>
        <v>-5.6123261070257557E-2</v>
      </c>
      <c r="J13" s="46">
        <f t="shared" si="2"/>
        <v>-1.3887435011689209E-2</v>
      </c>
      <c r="K13" s="46">
        <f t="shared" si="3"/>
        <v>-6.4568074385746299E-2</v>
      </c>
      <c r="L13" s="46">
        <f t="shared" si="3"/>
        <v>-2.041709874409503E-2</v>
      </c>
      <c r="M13" s="47">
        <f t="shared" si="4"/>
        <v>-2.8650996324437239E-2</v>
      </c>
      <c r="O13" s="44">
        <f t="shared" si="5"/>
        <v>-3.8748967302947024E-2</v>
      </c>
      <c r="Q13" s="36">
        <f t="shared" si="14"/>
        <v>105.10744546995015</v>
      </c>
      <c r="R13" s="37">
        <f t="shared" si="15"/>
        <v>104.55675585803765</v>
      </c>
      <c r="T13" s="42">
        <f t="shared" si="1"/>
        <v>1.005266896504136</v>
      </c>
      <c r="V13" s="40">
        <v>42790</v>
      </c>
      <c r="W13">
        <v>49661.202899999997</v>
      </c>
      <c r="X13">
        <v>72631.952999999994</v>
      </c>
      <c r="Y13">
        <v>65923.416100000002</v>
      </c>
      <c r="Z13" s="37">
        <v>42.509</v>
      </c>
      <c r="AB13" s="55">
        <f t="shared" si="16"/>
        <v>-4.3331319956341915E-2</v>
      </c>
      <c r="AD13" s="36">
        <f t="shared" si="17"/>
        <v>104.40966807957172</v>
      </c>
      <c r="AE13" s="37">
        <f t="shared" si="18"/>
        <v>104.55675585803765</v>
      </c>
      <c r="AG13" s="1">
        <f t="shared" si="6"/>
        <v>42790</v>
      </c>
      <c r="AH13">
        <f t="shared" si="7"/>
        <v>0.9985932254950064</v>
      </c>
      <c r="AO13" s="1">
        <f t="shared" si="8"/>
        <v>42790</v>
      </c>
      <c r="AP13" s="57">
        <f>AD13/VLOOKUP(AO13,'[1]Indice Utilities'!$Z:$AJ,11,0)</f>
        <v>0.92740467187407938</v>
      </c>
      <c r="AX13">
        <f t="shared" si="9"/>
        <v>0.89714418108058192</v>
      </c>
      <c r="AY13">
        <f t="shared" si="10"/>
        <v>1.0466365524993206</v>
      </c>
      <c r="AZ13">
        <f t="shared" si="11"/>
        <v>1.0386898480296876</v>
      </c>
      <c r="BA13">
        <f t="shared" si="12"/>
        <v>1.0389318826072957</v>
      </c>
      <c r="BD13" s="57"/>
    </row>
    <row r="14" spans="2:56" x14ac:dyDescent="0.25">
      <c r="B14" s="1">
        <v>42797</v>
      </c>
      <c r="C14">
        <v>58.338999999999999</v>
      </c>
      <c r="D14">
        <v>87.546999999999997</v>
      </c>
      <c r="E14">
        <v>37.152000000000001</v>
      </c>
      <c r="F14">
        <v>42.066000000000003</v>
      </c>
      <c r="G14">
        <v>19265.45</v>
      </c>
      <c r="I14" s="45">
        <f t="shared" si="13"/>
        <v>-1.6205733558178781E-2</v>
      </c>
      <c r="J14" s="46">
        <f t="shared" si="2"/>
        <v>3.2600875175447852E-2</v>
      </c>
      <c r="K14" s="46">
        <f t="shared" si="3"/>
        <v>3.1541537094624594E-2</v>
      </c>
      <c r="L14" s="46">
        <f t="shared" si="3"/>
        <v>-1.0421322543461287E-2</v>
      </c>
      <c r="M14" s="47">
        <f t="shared" si="4"/>
        <v>7.7416182597573879E-3</v>
      </c>
      <c r="O14" s="44">
        <f t="shared" si="5"/>
        <v>9.3788390421080947E-3</v>
      </c>
      <c r="Q14" s="36">
        <f t="shared" si="14"/>
        <v>106.09323128313997</v>
      </c>
      <c r="R14" s="37">
        <f t="shared" si="15"/>
        <v>105.36619434836922</v>
      </c>
      <c r="T14" s="42">
        <f t="shared" si="1"/>
        <v>1.006900096746087</v>
      </c>
      <c r="V14" s="40">
        <v>42797</v>
      </c>
      <c r="W14">
        <v>48855.885999999999</v>
      </c>
      <c r="X14">
        <v>74999.433099999995</v>
      </c>
      <c r="Y14">
        <v>68003.839500000002</v>
      </c>
      <c r="Z14" s="37">
        <v>42.066000000000003</v>
      </c>
      <c r="AB14" s="55">
        <f t="shared" si="16"/>
        <v>1.9345424752437109E-2</v>
      </c>
      <c r="AD14" s="36">
        <f t="shared" si="17"/>
        <v>106.42951745683202</v>
      </c>
      <c r="AE14" s="37">
        <f t="shared" si="18"/>
        <v>105.36619434836922</v>
      </c>
      <c r="AG14" s="1">
        <f t="shared" si="6"/>
        <v>42797</v>
      </c>
      <c r="AH14">
        <f t="shared" si="7"/>
        <v>1.0100916913155957</v>
      </c>
      <c r="AO14" s="1">
        <f t="shared" si="8"/>
        <v>42797</v>
      </c>
      <c r="AP14" s="57">
        <f>AD14/VLOOKUP(AO14,'[1]Indice Utilities'!$Z:$AJ,11,0)</f>
        <v>0.93948899359706417</v>
      </c>
      <c r="AX14">
        <f t="shared" si="9"/>
        <v>0.86585496936239559</v>
      </c>
      <c r="AY14">
        <f t="shared" si="10"/>
        <v>1.0602468936022251</v>
      </c>
      <c r="AZ14">
        <f t="shared" si="11"/>
        <v>1.0511174096468265</v>
      </c>
      <c r="BA14">
        <f t="shared" si="12"/>
        <v>1.0085931749854569</v>
      </c>
      <c r="BD14" s="57"/>
    </row>
    <row r="15" spans="2:56" x14ac:dyDescent="0.25">
      <c r="B15" s="1">
        <v>42804</v>
      </c>
      <c r="C15">
        <v>57.377000000000002</v>
      </c>
      <c r="D15">
        <v>86.522999999999996</v>
      </c>
      <c r="E15">
        <v>37.01</v>
      </c>
      <c r="F15">
        <v>41.180999999999997</v>
      </c>
      <c r="G15">
        <v>18895.91</v>
      </c>
      <c r="I15" s="45">
        <f t="shared" si="13"/>
        <v>-1.6489826702548838E-2</v>
      </c>
      <c r="J15" s="46">
        <f t="shared" si="2"/>
        <v>-1.1696574411458993E-2</v>
      </c>
      <c r="K15" s="46">
        <f t="shared" si="3"/>
        <v>-3.8221360895780432E-3</v>
      </c>
      <c r="L15" s="46">
        <f t="shared" si="3"/>
        <v>-2.1038368278419761E-2</v>
      </c>
      <c r="M15" s="47">
        <f t="shared" si="4"/>
        <v>-1.9181488104352606E-2</v>
      </c>
      <c r="O15" s="44">
        <f t="shared" si="5"/>
        <v>-1.3261726370501409E-2</v>
      </c>
      <c r="Q15" s="36">
        <f t="shared" si="14"/>
        <v>104.68625188010066</v>
      </c>
      <c r="R15" s="37">
        <f t="shared" si="15"/>
        <v>103.34511394487507</v>
      </c>
      <c r="T15" s="42">
        <f t="shared" si="1"/>
        <v>1.0129772747257404</v>
      </c>
      <c r="V15" s="40">
        <v>42804</v>
      </c>
      <c r="W15">
        <v>48050.569199999998</v>
      </c>
      <c r="X15">
        <v>74122.588600000003</v>
      </c>
      <c r="Y15">
        <v>67743.786600000007</v>
      </c>
      <c r="Z15" s="37">
        <v>41.180999999999997</v>
      </c>
      <c r="AB15" s="55">
        <f t="shared" si="16"/>
        <v>-1.012847352509128E-2</v>
      </c>
      <c r="AD15" s="36">
        <f t="shared" si="17"/>
        <v>105.35154890698226</v>
      </c>
      <c r="AE15" s="37">
        <f t="shared" si="18"/>
        <v>103.34511394487507</v>
      </c>
      <c r="AG15" s="1">
        <f t="shared" si="6"/>
        <v>42804</v>
      </c>
      <c r="AH15">
        <f t="shared" si="7"/>
        <v>1.0194148991231211</v>
      </c>
      <c r="AO15" s="1">
        <f t="shared" si="8"/>
        <v>42804</v>
      </c>
      <c r="AP15" s="57">
        <f>AD15/VLOOKUP(AO15,'[1]Indice Utilities'!$Z:$AJ,11,0)</f>
        <v>0.92561915293125707</v>
      </c>
      <c r="AX15">
        <f t="shared" si="9"/>
        <v>0.86029060154975046</v>
      </c>
      <c r="AY15">
        <f t="shared" si="10"/>
        <v>1.0585673078689664</v>
      </c>
      <c r="AZ15">
        <f t="shared" si="11"/>
        <v>1.0578139363094141</v>
      </c>
      <c r="BA15">
        <f t="shared" si="12"/>
        <v>0.99747693909654056</v>
      </c>
      <c r="BD15" s="57"/>
    </row>
    <row r="16" spans="2:56" x14ac:dyDescent="0.25">
      <c r="B16" s="1">
        <v>42811</v>
      </c>
      <c r="C16">
        <v>60.23</v>
      </c>
      <c r="D16">
        <v>88.024000000000001</v>
      </c>
      <c r="E16">
        <v>38.643999999999998</v>
      </c>
      <c r="F16">
        <v>43.218000000000004</v>
      </c>
      <c r="G16">
        <v>19434</v>
      </c>
      <c r="I16" s="45">
        <f t="shared" si="13"/>
        <v>4.9723756906077332E-2</v>
      </c>
      <c r="J16" s="46">
        <f t="shared" si="2"/>
        <v>1.734798839614915E-2</v>
      </c>
      <c r="K16" s="46">
        <f t="shared" si="3"/>
        <v>4.415022966765747E-2</v>
      </c>
      <c r="L16" s="46">
        <f t="shared" si="3"/>
        <v>4.9464558898521416E-2</v>
      </c>
      <c r="M16" s="47">
        <f t="shared" si="4"/>
        <v>2.8476532752325756E-2</v>
      </c>
      <c r="O16" s="44">
        <f t="shared" si="5"/>
        <v>4.0171633467101342E-2</v>
      </c>
      <c r="Q16" s="36">
        <f t="shared" si="14"/>
        <v>108.89166961967271</v>
      </c>
      <c r="R16" s="37">
        <f t="shared" si="15"/>
        <v>106.28802446691914</v>
      </c>
      <c r="T16" s="42">
        <f t="shared" si="1"/>
        <v>1.0244961289459653</v>
      </c>
      <c r="V16" s="40">
        <v>42811</v>
      </c>
      <c r="W16">
        <v>50439.675799999997</v>
      </c>
      <c r="X16">
        <v>75408.627200000003</v>
      </c>
      <c r="Y16">
        <v>70734.395199999999</v>
      </c>
      <c r="Z16" s="37">
        <v>43.218000000000004</v>
      </c>
      <c r="AB16" s="55">
        <f t="shared" si="16"/>
        <v>3.5102859390354672E-2</v>
      </c>
      <c r="AD16" s="36">
        <f t="shared" si="17"/>
        <v>109.04968951482013</v>
      </c>
      <c r="AE16" s="37">
        <f t="shared" si="18"/>
        <v>106.28802446691914</v>
      </c>
      <c r="AG16" s="1">
        <f t="shared" si="6"/>
        <v>42811</v>
      </c>
      <c r="AH16">
        <f t="shared" si="7"/>
        <v>1.025982842956692</v>
      </c>
      <c r="AO16" s="1">
        <f t="shared" si="8"/>
        <v>42811</v>
      </c>
      <c r="AP16" s="57">
        <f>AD16/VLOOKUP(AO16,'[1]Indice Utilities'!$Z:$AJ,11,0)</f>
        <v>0.92575772525196387</v>
      </c>
      <c r="AX16">
        <f t="shared" si="9"/>
        <v>0.87244226416462001</v>
      </c>
      <c r="AY16">
        <f t="shared" si="10"/>
        <v>1.0404099568198477</v>
      </c>
      <c r="AZ16">
        <f t="shared" si="11"/>
        <v>1.0670598139335172</v>
      </c>
      <c r="BA16">
        <f t="shared" si="12"/>
        <v>1.0113165917800118</v>
      </c>
      <c r="BD16" s="57"/>
    </row>
    <row r="17" spans="2:56" x14ac:dyDescent="0.25">
      <c r="B17" s="1">
        <v>42818</v>
      </c>
      <c r="C17">
        <v>61.063000000000002</v>
      </c>
      <c r="D17">
        <v>90.650999999999996</v>
      </c>
      <c r="E17">
        <v>41.521000000000001</v>
      </c>
      <c r="F17">
        <v>43.04</v>
      </c>
      <c r="G17">
        <v>19705.099999999999</v>
      </c>
      <c r="I17" s="45">
        <f t="shared" si="13"/>
        <v>1.3830317117715429E-2</v>
      </c>
      <c r="J17" s="46">
        <f t="shared" si="2"/>
        <v>2.9844133418158725E-2</v>
      </c>
      <c r="K17" s="46">
        <f t="shared" si="3"/>
        <v>7.4448814822482223E-2</v>
      </c>
      <c r="L17" s="46">
        <f t="shared" si="3"/>
        <v>-4.1186542644269242E-3</v>
      </c>
      <c r="M17" s="47">
        <f t="shared" si="4"/>
        <v>1.3949778738293617E-2</v>
      </c>
      <c r="O17" s="44">
        <f t="shared" si="5"/>
        <v>2.8501152773482363E-2</v>
      </c>
      <c r="Q17" s="36">
        <f t="shared" si="14"/>
        <v>111.99520773126258</v>
      </c>
      <c r="R17" s="37">
        <f t="shared" si="15"/>
        <v>107.77071889076301</v>
      </c>
      <c r="T17" s="42">
        <f t="shared" si="1"/>
        <v>1.0391988555331206</v>
      </c>
      <c r="V17" s="40">
        <v>42818</v>
      </c>
      <c r="W17">
        <v>51137.616999999998</v>
      </c>
      <c r="X17">
        <v>77659.194799999997</v>
      </c>
      <c r="Y17">
        <v>76000.466899999999</v>
      </c>
      <c r="Z17" s="37">
        <v>43.04</v>
      </c>
      <c r="AB17" s="55">
        <f t="shared" si="16"/>
        <v>4.1774837677734496E-2</v>
      </c>
      <c r="AD17" s="36">
        <f t="shared" si="17"/>
        <v>113.60522259310909</v>
      </c>
      <c r="AE17" s="37">
        <f t="shared" si="18"/>
        <v>107.77071889076301</v>
      </c>
      <c r="AG17" s="1">
        <f t="shared" si="6"/>
        <v>42818</v>
      </c>
      <c r="AH17">
        <f t="shared" si="7"/>
        <v>1.0541381162007462</v>
      </c>
      <c r="AO17" s="1">
        <f t="shared" si="8"/>
        <v>42818</v>
      </c>
      <c r="AP17" s="57">
        <f>AD17/VLOOKUP(AO17,'[1]Indice Utilities'!$Z:$AJ,11,0)</f>
        <v>0.97207164968036952</v>
      </c>
      <c r="AX17">
        <f t="shared" si="9"/>
        <v>0.84903991280554481</v>
      </c>
      <c r="AY17">
        <f t="shared" si="10"/>
        <v>1.0284948835673533</v>
      </c>
      <c r="AZ17">
        <f t="shared" si="11"/>
        <v>1.1005268230333547</v>
      </c>
      <c r="BA17">
        <f t="shared" si="12"/>
        <v>0.96676488235372993</v>
      </c>
      <c r="BD17" s="57"/>
    </row>
    <row r="18" spans="2:56" x14ac:dyDescent="0.25">
      <c r="B18" s="1">
        <v>42825</v>
      </c>
      <c r="C18">
        <v>60.966999999999999</v>
      </c>
      <c r="D18">
        <v>91.094999999999999</v>
      </c>
      <c r="E18">
        <v>41.841000000000001</v>
      </c>
      <c r="F18">
        <v>47.026000000000003</v>
      </c>
      <c r="G18">
        <v>20265.32</v>
      </c>
      <c r="I18" s="45">
        <f t="shared" si="13"/>
        <v>-1.5721467992074745E-3</v>
      </c>
      <c r="J18" s="46">
        <f t="shared" si="2"/>
        <v>4.8979051527286988E-3</v>
      </c>
      <c r="K18" s="46">
        <f t="shared" si="3"/>
        <v>7.7069434743863852E-3</v>
      </c>
      <c r="L18" s="46">
        <f t="shared" si="3"/>
        <v>9.261152416356877E-2</v>
      </c>
      <c r="M18" s="47">
        <f t="shared" si="4"/>
        <v>2.8430203348371874E-2</v>
      </c>
      <c r="O18" s="44">
        <f t="shared" si="5"/>
        <v>2.5911056497869095E-2</v>
      </c>
      <c r="Q18" s="36">
        <f t="shared" si="14"/>
        <v>114.89712188627792</v>
      </c>
      <c r="R18" s="37">
        <f t="shared" si="15"/>
        <v>110.83466234382762</v>
      </c>
      <c r="T18" s="42">
        <f t="shared" si="1"/>
        <v>1.0366533307950889</v>
      </c>
      <c r="V18" s="40">
        <v>42825</v>
      </c>
      <c r="W18">
        <v>51057.085299999999</v>
      </c>
      <c r="X18">
        <v>78039.160699999993</v>
      </c>
      <c r="Y18">
        <v>76585.585999999996</v>
      </c>
      <c r="Z18" s="37">
        <v>47.026000000000003</v>
      </c>
      <c r="AB18" s="55">
        <f t="shared" si="16"/>
        <v>4.3433286842826397E-3</v>
      </c>
      <c r="AD18" s="36">
        <f t="shared" si="17"/>
        <v>114.09864741508206</v>
      </c>
      <c r="AE18" s="37">
        <f t="shared" si="18"/>
        <v>110.83466234382762</v>
      </c>
      <c r="AG18" s="1">
        <f t="shared" si="6"/>
        <v>42825</v>
      </c>
      <c r="AH18">
        <f t="shared" si="7"/>
        <v>1.029449136237985</v>
      </c>
      <c r="AO18" s="1">
        <f t="shared" si="8"/>
        <v>42825</v>
      </c>
      <c r="AP18" s="57">
        <f>AD18/VLOOKUP(AO18,'[1]Indice Utilities'!$Z:$AJ,11,0)</f>
        <v>0.9363143133855093</v>
      </c>
      <c r="AX18">
        <f t="shared" si="9"/>
        <v>0.84403915793889439</v>
      </c>
      <c r="AY18">
        <f t="shared" si="10"/>
        <v>1.0290627959973493</v>
      </c>
      <c r="AZ18">
        <f t="shared" si="11"/>
        <v>1.1042125629523027</v>
      </c>
      <c r="BA18">
        <f t="shared" si="12"/>
        <v>1.0517304406254206</v>
      </c>
      <c r="BD18" s="57"/>
    </row>
    <row r="19" spans="2:56" x14ac:dyDescent="0.25">
      <c r="B19" s="1">
        <v>42832</v>
      </c>
      <c r="C19">
        <v>63.402999999999999</v>
      </c>
      <c r="D19">
        <v>91.981999999999999</v>
      </c>
      <c r="E19">
        <v>43.155000000000001</v>
      </c>
      <c r="F19">
        <v>46.494</v>
      </c>
      <c r="G19">
        <v>20727.560000000001</v>
      </c>
      <c r="I19" s="45">
        <f t="shared" si="13"/>
        <v>3.9956041793101083E-2</v>
      </c>
      <c r="J19" s="46">
        <f t="shared" si="2"/>
        <v>9.7370876557441033E-3</v>
      </c>
      <c r="K19" s="46">
        <f t="shared" si="3"/>
        <v>3.140460314046023E-2</v>
      </c>
      <c r="L19" s="46">
        <f t="shared" si="3"/>
        <v>-1.1312890741292159E-2</v>
      </c>
      <c r="M19" s="47">
        <f t="shared" si="4"/>
        <v>2.2809410362135907E-2</v>
      </c>
      <c r="O19" s="44">
        <f t="shared" si="5"/>
        <v>1.7446210462003314E-2</v>
      </c>
      <c r="Q19" s="36">
        <f t="shared" si="14"/>
        <v>116.90164125618436</v>
      </c>
      <c r="R19" s="37">
        <f t="shared" si="15"/>
        <v>113.36273563957675</v>
      </c>
      <c r="T19" s="42">
        <f t="shared" si="1"/>
        <v>1.0312175389614726</v>
      </c>
      <c r="V19" s="40">
        <v>42832</v>
      </c>
      <c r="W19">
        <v>53097.2212</v>
      </c>
      <c r="X19">
        <v>78799.092600000004</v>
      </c>
      <c r="Y19">
        <v>78991.075500000006</v>
      </c>
      <c r="Z19" s="37">
        <v>46.494</v>
      </c>
      <c r="AB19" s="55">
        <f t="shared" si="16"/>
        <v>2.5297963385413402E-2</v>
      </c>
      <c r="AD19" s="36">
        <f t="shared" si="17"/>
        <v>116.985110819714</v>
      </c>
      <c r="AE19" s="37">
        <f t="shared" si="18"/>
        <v>113.36273563957675</v>
      </c>
      <c r="AG19" s="1">
        <f t="shared" si="6"/>
        <v>42832</v>
      </c>
      <c r="AH19">
        <f t="shared" si="7"/>
        <v>1.0319538440890677</v>
      </c>
      <c r="AO19" s="1">
        <f t="shared" si="8"/>
        <v>42832</v>
      </c>
      <c r="AP19" s="57">
        <f>AD19/VLOOKUP(AO19,'[1]Indice Utilities'!$Z:$AJ,11,0)</f>
        <v>0.93851954079496203</v>
      </c>
      <c r="AX19">
        <f t="shared" si="9"/>
        <v>0.85610588643933572</v>
      </c>
      <c r="AY19">
        <f t="shared" si="10"/>
        <v>1.0134447816655279</v>
      </c>
      <c r="AZ19">
        <f t="shared" si="11"/>
        <v>1.1107892153750603</v>
      </c>
      <c r="BA19">
        <f t="shared" si="12"/>
        <v>1.0141757481190445</v>
      </c>
      <c r="BD19" s="57"/>
    </row>
    <row r="20" spans="2:56" x14ac:dyDescent="0.25">
      <c r="B20" s="1">
        <v>42839</v>
      </c>
      <c r="C20">
        <v>60.646000000000001</v>
      </c>
      <c r="D20">
        <v>87.341999999999999</v>
      </c>
      <c r="E20">
        <v>42.054000000000002</v>
      </c>
      <c r="F20">
        <v>46.936999999999998</v>
      </c>
      <c r="G20">
        <v>20812.169999999998</v>
      </c>
      <c r="I20" s="45">
        <f t="shared" si="13"/>
        <v>-4.3483746825859981E-2</v>
      </c>
      <c r="J20" s="46">
        <f t="shared" si="2"/>
        <v>-5.0444652214563734E-2</v>
      </c>
      <c r="K20" s="46">
        <f t="shared" si="3"/>
        <v>-2.5512686826555386E-2</v>
      </c>
      <c r="L20" s="46">
        <f t="shared" si="3"/>
        <v>9.5281111541274388E-3</v>
      </c>
      <c r="M20" s="47">
        <f t="shared" si="4"/>
        <v>4.08200482835408E-3</v>
      </c>
      <c r="O20" s="44">
        <f t="shared" si="5"/>
        <v>-2.7478243678212916E-2</v>
      </c>
      <c r="Q20" s="36">
        <f t="shared" si="14"/>
        <v>113.6893894713639</v>
      </c>
      <c r="R20" s="37">
        <f t="shared" si="15"/>
        <v>113.82548287381293</v>
      </c>
      <c r="T20" s="42">
        <f t="shared" si="1"/>
        <v>0.99880436788834093</v>
      </c>
      <c r="V20" s="40">
        <v>42839</v>
      </c>
      <c r="W20">
        <v>50788.646399999998</v>
      </c>
      <c r="X20">
        <v>74824.064199999993</v>
      </c>
      <c r="Y20">
        <v>76975.665399999998</v>
      </c>
      <c r="Z20" s="37">
        <v>46.936999999999998</v>
      </c>
      <c r="AB20" s="55">
        <f t="shared" si="16"/>
        <v>-3.9342614786877061E-2</v>
      </c>
      <c r="AD20" s="36">
        <f t="shared" si="17"/>
        <v>112.38261066893386</v>
      </c>
      <c r="AE20" s="37">
        <f t="shared" si="18"/>
        <v>113.82548287381293</v>
      </c>
      <c r="AG20" s="1">
        <f t="shared" si="6"/>
        <v>42839</v>
      </c>
      <c r="AH20">
        <f t="shared" si="7"/>
        <v>0.98732382091909388</v>
      </c>
      <c r="AO20" s="1">
        <f t="shared" si="8"/>
        <v>42839</v>
      </c>
      <c r="AP20" s="57">
        <f>AD20/VLOOKUP(AO20,'[1]Indice Utilities'!$Z:$AJ,11,0)</f>
        <v>0.87218416298733092</v>
      </c>
      <c r="AX20">
        <f t="shared" si="9"/>
        <v>0.85241544740283226</v>
      </c>
      <c r="AY20">
        <f t="shared" si="10"/>
        <v>1.0017326956813575</v>
      </c>
      <c r="AZ20">
        <f t="shared" si="11"/>
        <v>1.1267804887095498</v>
      </c>
      <c r="BA20">
        <f t="shared" si="12"/>
        <v>1.0657690693230897</v>
      </c>
      <c r="BD20" s="57"/>
    </row>
    <row r="21" spans="2:56" x14ac:dyDescent="0.25">
      <c r="B21" s="1">
        <v>42846</v>
      </c>
      <c r="C21">
        <v>61.543999999999997</v>
      </c>
      <c r="D21">
        <v>89.73</v>
      </c>
      <c r="E21">
        <v>43.084000000000003</v>
      </c>
      <c r="F21">
        <v>47.158999999999999</v>
      </c>
      <c r="G21">
        <v>20768.98</v>
      </c>
      <c r="I21" s="45">
        <f t="shared" si="13"/>
        <v>1.4807242027503831E-2</v>
      </c>
      <c r="J21" s="46">
        <f t="shared" si="2"/>
        <v>2.7340798241396014E-2</v>
      </c>
      <c r="K21" s="46">
        <f t="shared" si="3"/>
        <v>2.4492319398868201E-2</v>
      </c>
      <c r="L21" s="46">
        <f t="shared" si="3"/>
        <v>4.7297441251039629E-3</v>
      </c>
      <c r="M21" s="47">
        <f t="shared" si="4"/>
        <v>-2.0752280997127226E-3</v>
      </c>
      <c r="O21" s="44">
        <f t="shared" si="5"/>
        <v>1.7842525948218002E-2</v>
      </c>
      <c r="Q21" s="36">
        <f t="shared" si="14"/>
        <v>115.71789535304377</v>
      </c>
      <c r="R21" s="37">
        <f t="shared" si="15"/>
        <v>113.58926903328982</v>
      </c>
      <c r="T21" s="42">
        <f t="shared" si="1"/>
        <v>1.0187396779455471</v>
      </c>
      <c r="V21" s="40">
        <v>42846</v>
      </c>
      <c r="W21">
        <v>51540.275399999999</v>
      </c>
      <c r="X21">
        <v>76870.034700000004</v>
      </c>
      <c r="Y21">
        <v>78861.049100000004</v>
      </c>
      <c r="Z21" s="37">
        <v>47.158999999999999</v>
      </c>
      <c r="AB21" s="55">
        <f t="shared" si="16"/>
        <v>2.3112082173479709E-2</v>
      </c>
      <c r="AD21" s="36">
        <f t="shared" si="17"/>
        <v>114.98000680158445</v>
      </c>
      <c r="AE21" s="37">
        <f t="shared" si="18"/>
        <v>113.58926903328982</v>
      </c>
      <c r="AG21" s="1">
        <f t="shared" si="6"/>
        <v>42846</v>
      </c>
      <c r="AH21">
        <f t="shared" si="7"/>
        <v>1.0122435664929494</v>
      </c>
      <c r="AO21" s="1">
        <f t="shared" si="8"/>
        <v>42846</v>
      </c>
      <c r="AP21" s="57">
        <f>AD21/VLOOKUP(AO21,'[1]Indice Utilities'!$Z:$AJ,11,0)</f>
        <v>0.89988235209582079</v>
      </c>
      <c r="AX21">
        <f t="shared" si="9"/>
        <v>0.84549619177875412</v>
      </c>
      <c r="AY21">
        <f t="shared" si="10"/>
        <v>1.0058730466944994</v>
      </c>
      <c r="AZ21">
        <f t="shared" si="11"/>
        <v>1.1283005805963102</v>
      </c>
      <c r="BA21">
        <f t="shared" si="12"/>
        <v>1.0466203097148752</v>
      </c>
      <c r="BD21" s="57"/>
    </row>
    <row r="22" spans="2:56" x14ac:dyDescent="0.25">
      <c r="B22" s="1">
        <v>42853</v>
      </c>
      <c r="C22">
        <v>60.902999999999999</v>
      </c>
      <c r="D22">
        <v>91.606999999999999</v>
      </c>
      <c r="E22">
        <v>43.119</v>
      </c>
      <c r="F22">
        <v>46.981000000000002</v>
      </c>
      <c r="G22">
        <v>21019.91</v>
      </c>
      <c r="I22" s="45">
        <f t="shared" si="13"/>
        <v>-1.0415312621864015E-2</v>
      </c>
      <c r="J22" s="46">
        <f t="shared" si="2"/>
        <v>2.0918310487016534E-2</v>
      </c>
      <c r="K22" s="46">
        <f t="shared" si="3"/>
        <v>8.1236653978256079E-4</v>
      </c>
      <c r="L22" s="46">
        <f t="shared" si="3"/>
        <v>-3.7744651074025359E-3</v>
      </c>
      <c r="M22" s="47">
        <f t="shared" si="4"/>
        <v>1.208196069330314E-2</v>
      </c>
      <c r="O22" s="44">
        <f t="shared" si="5"/>
        <v>1.885224824383136E-3</v>
      </c>
      <c r="Q22" s="36">
        <f t="shared" si="14"/>
        <v>115.93604960198871</v>
      </c>
      <c r="R22" s="37">
        <f t="shared" si="15"/>
        <v>114.96165011693107</v>
      </c>
      <c r="T22" s="42">
        <f t="shared" si="1"/>
        <v>1.0084758655087722</v>
      </c>
      <c r="V22" s="40">
        <v>42853</v>
      </c>
      <c r="W22">
        <v>51003.397499999999</v>
      </c>
      <c r="X22">
        <v>78477.582999999999</v>
      </c>
      <c r="Y22">
        <v>78926.062300000005</v>
      </c>
      <c r="Z22" s="37">
        <v>46.981000000000002</v>
      </c>
      <c r="AB22" s="55">
        <f t="shared" si="16"/>
        <v>5.4750017486636503E-3</v>
      </c>
      <c r="AD22" s="36">
        <f t="shared" si="17"/>
        <v>115.60952253988448</v>
      </c>
      <c r="AE22" s="37">
        <f t="shared" si="18"/>
        <v>114.96165011693107</v>
      </c>
      <c r="AG22" s="1">
        <f t="shared" si="6"/>
        <v>42853</v>
      </c>
      <c r="AH22">
        <f t="shared" si="7"/>
        <v>1.0056355525716136</v>
      </c>
      <c r="AO22" s="1">
        <f t="shared" si="8"/>
        <v>42853</v>
      </c>
      <c r="AP22" s="57">
        <f>AD22/VLOOKUP(AO22,'[1]Indice Utilities'!$Z:$AJ,11,0)</f>
        <v>0.93613563191489746</v>
      </c>
      <c r="AX22">
        <f t="shared" si="9"/>
        <v>0.83213414870151936</v>
      </c>
      <c r="AY22">
        <f t="shared" si="10"/>
        <v>1.0213224690915506</v>
      </c>
      <c r="AZ22">
        <f t="shared" si="11"/>
        <v>1.1230683729291482</v>
      </c>
      <c r="BA22">
        <f t="shared" si="12"/>
        <v>1.0369923429839694</v>
      </c>
      <c r="BD22" s="57"/>
    </row>
    <row r="23" spans="2:56" x14ac:dyDescent="0.25">
      <c r="B23" s="1">
        <v>42860</v>
      </c>
      <c r="C23">
        <v>59.749000000000002</v>
      </c>
      <c r="D23">
        <v>93.141999999999996</v>
      </c>
      <c r="E23">
        <v>45.381999999999998</v>
      </c>
      <c r="F23">
        <v>46.539000000000001</v>
      </c>
      <c r="G23">
        <v>21169.68</v>
      </c>
      <c r="I23" s="45">
        <f t="shared" si="13"/>
        <v>-1.8948163473063717E-2</v>
      </c>
      <c r="J23" s="46">
        <f t="shared" si="2"/>
        <v>1.6756361413429177E-2</v>
      </c>
      <c r="K23" s="46">
        <f t="shared" si="3"/>
        <v>5.248266425473691E-2</v>
      </c>
      <c r="L23" s="46">
        <f t="shared" si="3"/>
        <v>-9.4080585768715475E-3</v>
      </c>
      <c r="M23" s="47">
        <f t="shared" si="4"/>
        <v>7.1251494416484373E-3</v>
      </c>
      <c r="O23" s="44">
        <f t="shared" si="5"/>
        <v>1.0220700904557706E-2</v>
      </c>
      <c r="Q23" s="36">
        <f t="shared" si="14"/>
        <v>117.12099728902659</v>
      </c>
      <c r="R23" s="37">
        <f t="shared" si="15"/>
        <v>115.78076905407271</v>
      </c>
      <c r="T23" s="42">
        <f t="shared" si="1"/>
        <v>1.011575568601794</v>
      </c>
      <c r="V23" s="40">
        <v>42860</v>
      </c>
      <c r="W23">
        <v>50037.017399999997</v>
      </c>
      <c r="X23">
        <v>79792.849700000006</v>
      </c>
      <c r="Y23">
        <v>82826.856199999995</v>
      </c>
      <c r="Z23" s="37">
        <v>46.539000000000001</v>
      </c>
      <c r="AB23" s="55">
        <f t="shared" si="16"/>
        <v>2.1541373857270129E-2</v>
      </c>
      <c r="AD23" s="36">
        <f t="shared" si="17"/>
        <v>118.09991048637661</v>
      </c>
      <c r="AE23" s="37">
        <f t="shared" si="18"/>
        <v>115.78076905407271</v>
      </c>
      <c r="AG23" s="1">
        <f t="shared" si="6"/>
        <v>42860</v>
      </c>
      <c r="AH23">
        <f t="shared" si="7"/>
        <v>1.0200304545500196</v>
      </c>
      <c r="AO23" s="1">
        <f t="shared" si="8"/>
        <v>42860</v>
      </c>
      <c r="AP23" s="57">
        <f>AD23/VLOOKUP(AO23,'[1]Indice Utilities'!$Z:$AJ,11,0)</f>
        <v>0.97975191358631397</v>
      </c>
      <c r="AX23">
        <f t="shared" si="9"/>
        <v>0.79915190486887433</v>
      </c>
      <c r="AY23">
        <f t="shared" si="10"/>
        <v>1.0165384820217716</v>
      </c>
      <c r="AZ23">
        <f t="shared" si="11"/>
        <v>1.1570847970821914</v>
      </c>
      <c r="BA23">
        <f t="shared" si="12"/>
        <v>1.0055747956625931</v>
      </c>
      <c r="BD23" s="57"/>
    </row>
    <row r="24" spans="2:56" x14ac:dyDescent="0.25">
      <c r="B24" s="1">
        <v>42867</v>
      </c>
      <c r="C24">
        <v>59.941000000000003</v>
      </c>
      <c r="D24">
        <v>92.119</v>
      </c>
      <c r="E24">
        <v>46.165999999999997</v>
      </c>
      <c r="F24">
        <v>46.936999999999998</v>
      </c>
      <c r="G24">
        <v>21502.41</v>
      </c>
      <c r="I24" s="45">
        <f t="shared" si="13"/>
        <v>3.2134429028101152E-3</v>
      </c>
      <c r="J24" s="46">
        <f t="shared" si="2"/>
        <v>-1.0983229907023606E-2</v>
      </c>
      <c r="K24" s="46">
        <f t="shared" si="3"/>
        <v>1.7275571812612966E-2</v>
      </c>
      <c r="L24" s="46">
        <f t="shared" si="3"/>
        <v>8.5519671673219833E-3</v>
      </c>
      <c r="M24" s="47">
        <f t="shared" si="4"/>
        <v>1.5717290010996754E-2</v>
      </c>
      <c r="O24" s="44">
        <f t="shared" si="5"/>
        <v>4.5144379939303647E-3</v>
      </c>
      <c r="Q24" s="36">
        <f t="shared" si="14"/>
        <v>117.64973276907519</v>
      </c>
      <c r="R24" s="37">
        <f t="shared" si="15"/>
        <v>117.6005289789918</v>
      </c>
      <c r="T24" s="42">
        <f t="shared" si="1"/>
        <v>1.0004183976935357</v>
      </c>
      <c r="V24" s="40">
        <v>42867</v>
      </c>
      <c r="W24">
        <v>50198.080699999999</v>
      </c>
      <c r="X24">
        <v>78916.0052</v>
      </c>
      <c r="Y24">
        <v>84257.147200000007</v>
      </c>
      <c r="Z24" s="37">
        <v>46.936999999999998</v>
      </c>
      <c r="AB24" s="55">
        <f t="shared" si="16"/>
        <v>3.3647212544243329E-3</v>
      </c>
      <c r="AD24" s="36">
        <f t="shared" si="17"/>
        <v>118.49728376533574</v>
      </c>
      <c r="AE24" s="37">
        <f t="shared" si="18"/>
        <v>117.6005289789918</v>
      </c>
      <c r="AG24" s="1">
        <f t="shared" si="6"/>
        <v>42867</v>
      </c>
      <c r="AH24">
        <f t="shared" si="7"/>
        <v>1.0076254315701603</v>
      </c>
      <c r="AO24" s="1">
        <f t="shared" si="8"/>
        <v>42867</v>
      </c>
      <c r="AP24" s="57">
        <f>AD24/VLOOKUP(AO24,'[1]Indice Utilities'!$Z:$AJ,11,0)</f>
        <v>0.96884454082058713</v>
      </c>
      <c r="AX24">
        <f t="shared" si="9"/>
        <v>0.79903141589781823</v>
      </c>
      <c r="AY24">
        <f t="shared" si="10"/>
        <v>1.0020021482392303</v>
      </c>
      <c r="AZ24">
        <f t="shared" si="11"/>
        <v>1.1731268537285906</v>
      </c>
      <c r="BA24">
        <f t="shared" si="12"/>
        <v>1.0107734673304509</v>
      </c>
      <c r="BD24" s="57"/>
    </row>
    <row r="25" spans="2:56" x14ac:dyDescent="0.25">
      <c r="B25" s="1">
        <v>42874</v>
      </c>
      <c r="C25">
        <v>59.941000000000003</v>
      </c>
      <c r="D25">
        <v>94.165999999999997</v>
      </c>
      <c r="E25">
        <v>48.731000000000002</v>
      </c>
      <c r="F25">
        <v>47.982999999999997</v>
      </c>
      <c r="G25">
        <v>21614.87</v>
      </c>
      <c r="I25" s="45">
        <f t="shared" si="13"/>
        <v>0</v>
      </c>
      <c r="J25" s="46">
        <f t="shared" si="2"/>
        <v>2.2221257286770379E-2</v>
      </c>
      <c r="K25" s="46">
        <f t="shared" si="3"/>
        <v>5.5560369102803042E-2</v>
      </c>
      <c r="L25" s="46">
        <f t="shared" si="3"/>
        <v>2.2285190787651565E-2</v>
      </c>
      <c r="M25" s="47">
        <f t="shared" si="4"/>
        <v>5.2301114154180706E-3</v>
      </c>
      <c r="O25" s="44">
        <f t="shared" si="5"/>
        <v>2.5016704294306247E-2</v>
      </c>
      <c r="Q25" s="36">
        <f t="shared" si="14"/>
        <v>120.59294134406331</v>
      </c>
      <c r="R25" s="37">
        <f t="shared" si="15"/>
        <v>118.21559284806403</v>
      </c>
      <c r="T25" s="42">
        <f t="shared" si="1"/>
        <v>1.0201102785066158</v>
      </c>
      <c r="V25" s="40">
        <v>42874</v>
      </c>
      <c r="W25">
        <v>50198.080699999999</v>
      </c>
      <c r="X25">
        <v>80669.694199999998</v>
      </c>
      <c r="Y25">
        <v>88938.099900000001</v>
      </c>
      <c r="Z25" s="37">
        <v>47.982999999999997</v>
      </c>
      <c r="AB25" s="55">
        <f t="shared" si="16"/>
        <v>3.0156837398422228E-2</v>
      </c>
      <c r="AD25" s="36">
        <f t="shared" si="17"/>
        <v>122.07078708400167</v>
      </c>
      <c r="AE25" s="37">
        <f t="shared" si="18"/>
        <v>118.21559284806403</v>
      </c>
      <c r="AG25" s="1">
        <f t="shared" si="6"/>
        <v>42874</v>
      </c>
      <c r="AH25">
        <f t="shared" si="7"/>
        <v>1.0326115543902274</v>
      </c>
      <c r="AO25" s="1">
        <f t="shared" si="8"/>
        <v>42874</v>
      </c>
      <c r="AP25" s="57">
        <f>AD25/VLOOKUP(AO25,'[1]Indice Utilities'!$Z:$AJ,11,0)</f>
        <v>1.0063944671403047</v>
      </c>
      <c r="AX25">
        <f t="shared" si="9"/>
        <v>0.77564054995325515</v>
      </c>
      <c r="AY25">
        <f t="shared" si="10"/>
        <v>0.99428345140518248</v>
      </c>
      <c r="AZ25">
        <f t="shared" si="11"/>
        <v>1.2020560071740176</v>
      </c>
      <c r="BA25">
        <f t="shared" si="12"/>
        <v>1.003049933156313</v>
      </c>
      <c r="BD25" s="57"/>
    </row>
    <row r="26" spans="2:56" x14ac:dyDescent="0.25">
      <c r="B26" s="1">
        <v>42881</v>
      </c>
      <c r="C26">
        <v>65.39</v>
      </c>
      <c r="D26">
        <v>97.576999999999998</v>
      </c>
      <c r="E26">
        <v>51.01</v>
      </c>
      <c r="F26">
        <v>48.872</v>
      </c>
      <c r="G26">
        <v>22141.71</v>
      </c>
      <c r="I26" s="45">
        <f t="shared" si="13"/>
        <v>9.0906057623329595E-2</v>
      </c>
      <c r="J26" s="46">
        <f t="shared" si="2"/>
        <v>3.6223265297453455E-2</v>
      </c>
      <c r="K26" s="46">
        <f t="shared" si="3"/>
        <v>4.6766945065769061E-2</v>
      </c>
      <c r="L26" s="46">
        <f t="shared" si="3"/>
        <v>1.8527395119104728E-2</v>
      </c>
      <c r="M26" s="47">
        <f t="shared" si="4"/>
        <v>2.4373961074019901E-2</v>
      </c>
      <c r="O26" s="44">
        <f t="shared" si="5"/>
        <v>4.810591577641421E-2</v>
      </c>
      <c r="Q26" s="36">
        <f t="shared" si="14"/>
        <v>126.39417522359089</v>
      </c>
      <c r="R26" s="37">
        <f t="shared" si="15"/>
        <v>121.09697510648493</v>
      </c>
      <c r="T26" s="42">
        <f t="shared" si="1"/>
        <v>1.0437434552964511</v>
      </c>
      <c r="V26" s="40">
        <v>42881</v>
      </c>
      <c r="W26">
        <v>54761.542600000001</v>
      </c>
      <c r="X26">
        <v>83592.5092</v>
      </c>
      <c r="Y26">
        <v>93098.946599999996</v>
      </c>
      <c r="Z26" s="37">
        <v>48.872</v>
      </c>
      <c r="AB26" s="55">
        <f t="shared" si="16"/>
        <v>5.2970103413136335E-2</v>
      </c>
      <c r="AD26" s="36">
        <f t="shared" si="17"/>
        <v>128.53688929956417</v>
      </c>
      <c r="AE26" s="37">
        <f t="shared" si="18"/>
        <v>121.09697510648493</v>
      </c>
      <c r="AG26" s="1">
        <f t="shared" si="6"/>
        <v>42881</v>
      </c>
      <c r="AH26">
        <f t="shared" si="7"/>
        <v>1.0614376551234004</v>
      </c>
      <c r="AO26" s="1">
        <f t="shared" si="8"/>
        <v>42881</v>
      </c>
      <c r="AP26" s="57">
        <f>AD26/VLOOKUP(AO26,'[1]Indice Utilities'!$Z:$AJ,11,0)</f>
        <v>1.0208905399458761</v>
      </c>
      <c r="AX26">
        <f t="shared" si="9"/>
        <v>0.80358499423635288</v>
      </c>
      <c r="AY26">
        <f t="shared" si="10"/>
        <v>0.97846998818546593</v>
      </c>
      <c r="AZ26">
        <f t="shared" si="11"/>
        <v>1.1949745679852559</v>
      </c>
      <c r="BA26">
        <f t="shared" si="12"/>
        <v>0.97024011629630313</v>
      </c>
      <c r="BD26" s="57"/>
    </row>
    <row r="27" spans="2:56" x14ac:dyDescent="0.25">
      <c r="B27" s="1">
        <v>42888</v>
      </c>
      <c r="C27">
        <v>71.287999999999997</v>
      </c>
      <c r="D27">
        <v>100.512</v>
      </c>
      <c r="E27">
        <v>52.863</v>
      </c>
      <c r="F27">
        <v>51.537999999999997</v>
      </c>
      <c r="G27">
        <v>22518.99</v>
      </c>
      <c r="I27" s="45">
        <f t="shared" si="13"/>
        <v>9.0197277871234105E-2</v>
      </c>
      <c r="J27" s="46">
        <f t="shared" si="2"/>
        <v>3.0078809555530439E-2</v>
      </c>
      <c r="K27" s="46">
        <f t="shared" si="3"/>
        <v>3.632621054695151E-2</v>
      </c>
      <c r="L27" s="46">
        <f t="shared" si="3"/>
        <v>5.455066295629396E-2</v>
      </c>
      <c r="M27" s="47">
        <f t="shared" si="4"/>
        <v>1.7039334360354319E-2</v>
      </c>
      <c r="O27" s="44">
        <f t="shared" si="5"/>
        <v>5.2788240232502504E-2</v>
      </c>
      <c r="Q27" s="36">
        <f t="shared" si="14"/>
        <v>133.06630130928281</v>
      </c>
      <c r="R27" s="37">
        <f t="shared" si="15"/>
        <v>123.16038695535184</v>
      </c>
      <c r="T27" s="42">
        <f t="shared" si="1"/>
        <v>1.0804310103176442</v>
      </c>
      <c r="V27" s="40">
        <v>42888</v>
      </c>
      <c r="W27">
        <v>59700.819000000003</v>
      </c>
      <c r="X27">
        <v>86106.130099999995</v>
      </c>
      <c r="Y27">
        <v>96479.634600000005</v>
      </c>
      <c r="Z27" s="37">
        <v>51.537999999999997</v>
      </c>
      <c r="AB27" s="55">
        <f t="shared" si="16"/>
        <v>4.6817346037893372E-2</v>
      </c>
      <c r="AD27" s="36">
        <f t="shared" si="17"/>
        <v>134.55464532453624</v>
      </c>
      <c r="AE27" s="37">
        <f t="shared" si="18"/>
        <v>123.16038695535184</v>
      </c>
      <c r="AG27" s="1">
        <f t="shared" si="6"/>
        <v>42888</v>
      </c>
      <c r="AH27">
        <f t="shared" si="7"/>
        <v>1.0925156103424316</v>
      </c>
      <c r="AO27" s="1">
        <f t="shared" si="8"/>
        <v>42888</v>
      </c>
      <c r="AP27" s="57">
        <f>AD27/VLOOKUP(AO27,'[1]Indice Utilities'!$Z:$AJ,11,0)</f>
        <v>0.99898477159308785</v>
      </c>
      <c r="AX27">
        <f t="shared" si="9"/>
        <v>0.83688541899928626</v>
      </c>
      <c r="AY27">
        <f t="shared" si="10"/>
        <v>0.96282432119673167</v>
      </c>
      <c r="AZ27">
        <f t="shared" si="11"/>
        <v>1.1829986104331456</v>
      </c>
      <c r="BA27">
        <f t="shared" si="12"/>
        <v>0.97740772231149209</v>
      </c>
      <c r="BD27" s="57"/>
    </row>
    <row r="28" spans="2:56" x14ac:dyDescent="0.25">
      <c r="B28" s="1">
        <v>42895</v>
      </c>
      <c r="C28">
        <v>65.39</v>
      </c>
      <c r="D28">
        <v>98.363</v>
      </c>
      <c r="E28">
        <v>48.552</v>
      </c>
      <c r="F28">
        <v>51.182000000000002</v>
      </c>
      <c r="G28">
        <v>21614.25</v>
      </c>
      <c r="I28" s="45">
        <f t="shared" si="13"/>
        <v>-8.2734822129951646E-2</v>
      </c>
      <c r="J28" s="46">
        <f t="shared" si="2"/>
        <v>-2.1380531677809622E-2</v>
      </c>
      <c r="K28" s="46">
        <f t="shared" si="3"/>
        <v>-8.1550422790988009E-2</v>
      </c>
      <c r="L28" s="46">
        <f t="shared" si="3"/>
        <v>-6.907524544995769E-3</v>
      </c>
      <c r="M28" s="47">
        <f t="shared" si="4"/>
        <v>-4.0176757483350811E-2</v>
      </c>
      <c r="O28" s="44">
        <f t="shared" si="5"/>
        <v>-4.8143325285936261E-2</v>
      </c>
      <c r="Q28" s="36">
        <f t="shared" si="14"/>
        <v>126.6600470807536</v>
      </c>
      <c r="R28" s="37">
        <f t="shared" si="15"/>
        <v>118.21220195709103</v>
      </c>
      <c r="T28" s="42">
        <f t="shared" si="1"/>
        <v>1.0714633936582028</v>
      </c>
      <c r="V28" s="40">
        <v>42895</v>
      </c>
      <c r="W28">
        <v>54761.542600000001</v>
      </c>
      <c r="X28">
        <v>83592.5092</v>
      </c>
      <c r="Y28">
        <v>88613.0337</v>
      </c>
      <c r="Z28" s="37">
        <v>51.182000000000002</v>
      </c>
      <c r="AB28" s="55">
        <f t="shared" si="16"/>
        <v>-6.0447123930911111E-2</v>
      </c>
      <c r="AD28" s="36">
        <f t="shared" si="17"/>
        <v>126.4212040031242</v>
      </c>
      <c r="AE28" s="37">
        <f t="shared" si="18"/>
        <v>118.21220195709103</v>
      </c>
      <c r="AG28" s="1">
        <f t="shared" si="6"/>
        <v>42895</v>
      </c>
      <c r="AH28">
        <f t="shared" si="7"/>
        <v>1.0694429332177815</v>
      </c>
      <c r="AO28" s="1">
        <f t="shared" si="8"/>
        <v>42895</v>
      </c>
      <c r="AP28" s="57">
        <f>AD28/VLOOKUP(AO28,'[1]Indice Utilities'!$Z:$AJ,11,0)</f>
        <v>1.011223560910901</v>
      </c>
      <c r="AX28">
        <f t="shared" si="9"/>
        <v>0.8170331572257169</v>
      </c>
      <c r="AY28">
        <f t="shared" si="10"/>
        <v>1.0028585397336733</v>
      </c>
      <c r="AZ28">
        <f t="shared" si="11"/>
        <v>1.1564272764902643</v>
      </c>
      <c r="BA28">
        <f t="shared" si="12"/>
        <v>1.0331044470218631</v>
      </c>
      <c r="BD28" s="57"/>
    </row>
    <row r="29" spans="2:56" x14ac:dyDescent="0.25">
      <c r="B29" s="1">
        <v>42902</v>
      </c>
      <c r="C29">
        <v>66.769000000000005</v>
      </c>
      <c r="D29">
        <v>95.611999999999995</v>
      </c>
      <c r="E29">
        <v>48.517000000000003</v>
      </c>
      <c r="F29">
        <v>48.872</v>
      </c>
      <c r="G29">
        <v>21291.38</v>
      </c>
      <c r="I29" s="45">
        <f t="shared" si="13"/>
        <v>2.108885150634654E-2</v>
      </c>
      <c r="J29" s="46">
        <f t="shared" si="2"/>
        <v>-2.7967833433303224E-2</v>
      </c>
      <c r="K29" s="46">
        <f t="shared" si="3"/>
        <v>-7.2087658592845383E-4</v>
      </c>
      <c r="L29" s="46">
        <f t="shared" si="3"/>
        <v>-4.5133054589504118E-2</v>
      </c>
      <c r="M29" s="47">
        <f t="shared" si="4"/>
        <v>-1.4937830366540505E-2</v>
      </c>
      <c r="O29" s="44">
        <f t="shared" si="5"/>
        <v>-1.3183228275597314E-2</v>
      </c>
      <c r="Q29" s="36">
        <f t="shared" si="14"/>
        <v>124.99025876669013</v>
      </c>
      <c r="R29" s="37">
        <f t="shared" si="15"/>
        <v>116.44636813700077</v>
      </c>
      <c r="T29" s="42">
        <f t="shared" si="1"/>
        <v>1.0733718944298662</v>
      </c>
      <c r="V29" s="40">
        <v>42902</v>
      </c>
      <c r="W29">
        <v>55915.828099999999</v>
      </c>
      <c r="X29">
        <v>91540.260899999994</v>
      </c>
      <c r="Y29">
        <v>88548.019</v>
      </c>
      <c r="Z29" s="37">
        <v>48.872</v>
      </c>
      <c r="AB29" s="55">
        <f t="shared" si="16"/>
        <v>-5.5027835794316249E-3</v>
      </c>
      <c r="AD29" s="36">
        <f t="shared" si="17"/>
        <v>125.72553547764383</v>
      </c>
      <c r="AE29" s="37">
        <f t="shared" si="18"/>
        <v>116.44636813700077</v>
      </c>
      <c r="AG29" s="1">
        <f t="shared" si="6"/>
        <v>42902</v>
      </c>
      <c r="AH29">
        <f t="shared" si="7"/>
        <v>1.0796861893513585</v>
      </c>
      <c r="AO29" s="1">
        <f t="shared" si="8"/>
        <v>42902</v>
      </c>
      <c r="AP29" s="57">
        <f>AD29/VLOOKUP(AO29,'[1]Indice Utilities'!$Z:$AJ,11,0)</f>
        <v>0.98184155307901877</v>
      </c>
      <c r="AX29">
        <f t="shared" si="9"/>
        <v>0.83887962115864312</v>
      </c>
      <c r="AY29">
        <f t="shared" si="10"/>
        <v>0.98020461298605932</v>
      </c>
      <c r="AZ29">
        <f t="shared" si="11"/>
        <v>1.1619878025426451</v>
      </c>
      <c r="BA29">
        <f t="shared" si="12"/>
        <v>0.9919356950724626</v>
      </c>
      <c r="BD29" s="57"/>
    </row>
    <row r="30" spans="2:56" x14ac:dyDescent="0.25">
      <c r="B30" s="1">
        <v>42909</v>
      </c>
      <c r="C30">
        <v>64.941999999999993</v>
      </c>
      <c r="D30">
        <v>98.019000000000005</v>
      </c>
      <c r="E30">
        <v>47.021000000000001</v>
      </c>
      <c r="F30">
        <v>48.872</v>
      </c>
      <c r="G30">
        <v>21066.14</v>
      </c>
      <c r="I30" s="45">
        <f t="shared" si="13"/>
        <v>-2.7362997798379696E-2</v>
      </c>
      <c r="J30" s="46">
        <f t="shared" si="2"/>
        <v>2.517466426808368E-2</v>
      </c>
      <c r="K30" s="46">
        <f t="shared" si="3"/>
        <v>-3.0834552837149865E-2</v>
      </c>
      <c r="L30" s="46">
        <f t="shared" si="3"/>
        <v>0</v>
      </c>
      <c r="M30" s="47">
        <f t="shared" si="4"/>
        <v>-1.0578929125308112E-2</v>
      </c>
      <c r="O30" s="44">
        <f t="shared" si="5"/>
        <v>-8.2557215918614701E-3</v>
      </c>
      <c r="Q30" s="36">
        <f t="shared" si="14"/>
        <v>123.95837398861761</v>
      </c>
      <c r="R30" s="37">
        <f t="shared" si="15"/>
        <v>115.21449026157991</v>
      </c>
      <c r="T30" s="42">
        <f t="shared" si="1"/>
        <v>1.0758922224729357</v>
      </c>
      <c r="V30" s="40">
        <v>42909</v>
      </c>
      <c r="W30">
        <v>54385.726199999997</v>
      </c>
      <c r="X30">
        <v>93845.231499999994</v>
      </c>
      <c r="Y30">
        <v>85817.463300000003</v>
      </c>
      <c r="Z30" s="37">
        <v>48.872</v>
      </c>
      <c r="AB30" s="55">
        <f t="shared" si="16"/>
        <v>-8.2857158444051004E-3</v>
      </c>
      <c r="AD30" s="36">
        <f t="shared" si="17"/>
        <v>124.6838094162904</v>
      </c>
      <c r="AE30" s="37">
        <f t="shared" si="18"/>
        <v>115.21449026157991</v>
      </c>
      <c r="AG30" s="1">
        <f t="shared" si="6"/>
        <v>42909</v>
      </c>
      <c r="AH30">
        <f t="shared" si="7"/>
        <v>1.0821886130226468</v>
      </c>
      <c r="AO30" s="1">
        <f t="shared" si="8"/>
        <v>42909</v>
      </c>
      <c r="AP30" s="57">
        <f>AD30/VLOOKUP(AO30,'[1]Indice Utilities'!$Z:$AJ,11,0)</f>
        <v>0.9503591674254217</v>
      </c>
      <c r="AX30">
        <f t="shared" si="9"/>
        <v>0.822742369417923</v>
      </c>
      <c r="AY30">
        <f t="shared" si="10"/>
        <v>1.0132766574877219</v>
      </c>
      <c r="AZ30">
        <f t="shared" si="11"/>
        <v>1.1355674171900216</v>
      </c>
      <c r="BA30">
        <f t="shared" si="12"/>
        <v>1.0002232607923522</v>
      </c>
      <c r="BD30" s="57"/>
    </row>
    <row r="31" spans="2:56" x14ac:dyDescent="0.25">
      <c r="B31" s="1">
        <v>42916</v>
      </c>
      <c r="C31">
        <v>67.153000000000006</v>
      </c>
      <c r="D31">
        <v>105.242</v>
      </c>
      <c r="E31">
        <v>50.546999999999997</v>
      </c>
      <c r="F31">
        <v>53.466999999999999</v>
      </c>
      <c r="G31">
        <v>21912.63</v>
      </c>
      <c r="I31" s="45">
        <f t="shared" si="13"/>
        <v>3.4045763912414317E-2</v>
      </c>
      <c r="J31" s="46">
        <f t="shared" si="2"/>
        <v>7.3689794835695155E-2</v>
      </c>
      <c r="K31" s="46">
        <f t="shared" si="3"/>
        <v>7.4987771421279881E-2</v>
      </c>
      <c r="L31" s="46">
        <f t="shared" si="3"/>
        <v>9.4021116385660575E-2</v>
      </c>
      <c r="M31" s="47">
        <f t="shared" si="4"/>
        <v>4.0182491904069861E-2</v>
      </c>
      <c r="O31" s="44">
        <f t="shared" si="5"/>
        <v>6.9186111638762482E-2</v>
      </c>
      <c r="Q31" s="36">
        <f t="shared" si="14"/>
        <v>132.53457188995358</v>
      </c>
      <c r="R31" s="37">
        <f t="shared" si="15"/>
        <v>119.84409558374738</v>
      </c>
      <c r="T31" s="42">
        <f t="shared" si="1"/>
        <v>1.1058915438795069</v>
      </c>
      <c r="V31" s="40">
        <v>42916</v>
      </c>
      <c r="W31">
        <v>56237.9548</v>
      </c>
      <c r="X31">
        <v>100760.1433</v>
      </c>
      <c r="Y31">
        <v>92253.773100000006</v>
      </c>
      <c r="Z31" s="37">
        <v>53.466999999999999</v>
      </c>
      <c r="AB31" s="55">
        <f t="shared" si="16"/>
        <v>6.4959720708296254E-2</v>
      </c>
      <c r="AD31" s="36">
        <f t="shared" si="17"/>
        <v>132.78323485281905</v>
      </c>
      <c r="AE31" s="37">
        <f t="shared" si="18"/>
        <v>119.84409558374738</v>
      </c>
      <c r="AG31" s="1">
        <f t="shared" si="6"/>
        <v>42916</v>
      </c>
      <c r="AH31">
        <f t="shared" si="7"/>
        <v>1.1079664309371817</v>
      </c>
      <c r="AO31" s="1">
        <f t="shared" si="8"/>
        <v>42916</v>
      </c>
      <c r="AP31" s="57">
        <f>AD31/VLOOKUP(AO31,'[1]Indice Utilities'!$Z:$AJ,11,0)</f>
        <v>0.9639316334078647</v>
      </c>
      <c r="AX31">
        <f t="shared" si="9"/>
        <v>0.79885956749804299</v>
      </c>
      <c r="AY31">
        <f t="shared" si="10"/>
        <v>1.0215830564617108</v>
      </c>
      <c r="AZ31">
        <f t="shared" si="11"/>
        <v>1.146260335829254</v>
      </c>
      <c r="BA31">
        <f t="shared" si="12"/>
        <v>1.0275180808520794</v>
      </c>
      <c r="BD31" s="57"/>
    </row>
    <row r="32" spans="2:56" x14ac:dyDescent="0.25">
      <c r="B32" s="1">
        <v>42923</v>
      </c>
      <c r="C32">
        <v>66.031999999999996</v>
      </c>
      <c r="D32">
        <v>105.345</v>
      </c>
      <c r="E32">
        <v>50.334000000000003</v>
      </c>
      <c r="F32">
        <v>52.844000000000001</v>
      </c>
      <c r="G32">
        <v>22027.84</v>
      </c>
      <c r="I32" s="45">
        <f t="shared" si="13"/>
        <v>-1.66932229386626E-2</v>
      </c>
      <c r="J32" s="46">
        <f t="shared" si="2"/>
        <v>9.7869671804029501E-4</v>
      </c>
      <c r="K32" s="46">
        <f t="shared" si="3"/>
        <v>-4.2138999347141048E-3</v>
      </c>
      <c r="L32" s="46">
        <f t="shared" si="3"/>
        <v>-1.1652047057063242E-2</v>
      </c>
      <c r="M32" s="47">
        <f t="shared" si="4"/>
        <v>5.2576984141108341E-3</v>
      </c>
      <c r="O32" s="44">
        <f t="shared" si="5"/>
        <v>-7.8951183030999128E-3</v>
      </c>
      <c r="Q32" s="36">
        <f t="shared" si="14"/>
        <v>131.4881957656317</v>
      </c>
      <c r="R32" s="37">
        <f t="shared" si="15"/>
        <v>120.47419969503859</v>
      </c>
      <c r="T32" s="42">
        <f t="shared" si="1"/>
        <v>1.091422031426424</v>
      </c>
      <c r="V32" s="40">
        <v>42923</v>
      </c>
      <c r="W32">
        <v>55298.418599999997</v>
      </c>
      <c r="X32">
        <v>100858.9277</v>
      </c>
      <c r="Y32">
        <v>91863.693700000003</v>
      </c>
      <c r="Z32" s="37">
        <v>52.844000000000001</v>
      </c>
      <c r="AB32" s="55">
        <f t="shared" si="16"/>
        <v>-4.9319050801499061E-3</v>
      </c>
      <c r="AD32" s="36">
        <f t="shared" si="17"/>
        <v>132.1283605422897</v>
      </c>
      <c r="AE32" s="37">
        <f t="shared" si="18"/>
        <v>120.47419969503859</v>
      </c>
      <c r="AG32" s="1">
        <f t="shared" si="6"/>
        <v>42923</v>
      </c>
      <c r="AH32">
        <f t="shared" si="7"/>
        <v>1.0967357399073974</v>
      </c>
      <c r="AO32" s="1">
        <f t="shared" si="8"/>
        <v>42923</v>
      </c>
      <c r="AP32" s="57">
        <f>AD32/VLOOKUP(AO32,'[1]Indice Utilities'!$Z:$AJ,11,0)</f>
        <v>0.9472380300783918</v>
      </c>
      <c r="AX32">
        <f t="shared" si="9"/>
        <v>0.78941735811998504</v>
      </c>
      <c r="AY32">
        <f t="shared" si="10"/>
        <v>1.0276511543952593</v>
      </c>
      <c r="AZ32">
        <f t="shared" si="11"/>
        <v>1.1470874358270693</v>
      </c>
      <c r="BA32">
        <f t="shared" si="12"/>
        <v>1.0205787895388274</v>
      </c>
      <c r="BD32" s="57"/>
    </row>
    <row r="33" spans="2:56" x14ac:dyDescent="0.25">
      <c r="B33" s="1">
        <v>42930</v>
      </c>
      <c r="C33">
        <v>63.787999999999997</v>
      </c>
      <c r="D33">
        <v>103.52200000000001</v>
      </c>
      <c r="E33">
        <v>48.837000000000003</v>
      </c>
      <c r="F33">
        <v>53.69</v>
      </c>
      <c r="G33">
        <v>21880.16</v>
      </c>
      <c r="I33" s="45">
        <f t="shared" si="13"/>
        <v>-3.3983523140295624E-2</v>
      </c>
      <c r="J33" s="46">
        <f t="shared" si="2"/>
        <v>-1.7305045327257962E-2</v>
      </c>
      <c r="K33" s="46">
        <f t="shared" si="3"/>
        <v>-2.9741327929431405E-2</v>
      </c>
      <c r="L33" s="46">
        <f t="shared" si="3"/>
        <v>1.6009386117629143E-2</v>
      </c>
      <c r="M33" s="47">
        <f t="shared" si="4"/>
        <v>-6.704243357496753E-3</v>
      </c>
      <c r="O33" s="44">
        <f t="shared" si="5"/>
        <v>-1.6255127569838962E-2</v>
      </c>
      <c r="Q33" s="36">
        <f t="shared" si="14"/>
        <v>129.35083836953339</v>
      </c>
      <c r="R33" s="37">
        <f t="shared" si="15"/>
        <v>119.66651134198339</v>
      </c>
      <c r="T33" s="42">
        <f t="shared" si="1"/>
        <v>1.0809276289493732</v>
      </c>
      <c r="V33" s="40">
        <v>42930</v>
      </c>
      <c r="W33">
        <v>53419.346100000002</v>
      </c>
      <c r="X33">
        <v>100784.2847</v>
      </c>
      <c r="Y33">
        <v>89133.138099999996</v>
      </c>
      <c r="Z33" s="37">
        <v>53.69</v>
      </c>
      <c r="AB33" s="55">
        <f t="shared" si="16"/>
        <v>-2.5621018787945166E-2</v>
      </c>
      <c r="AD33" s="36">
        <f t="shared" si="17"/>
        <v>128.7430973344153</v>
      </c>
      <c r="AE33" s="37">
        <f t="shared" si="18"/>
        <v>119.66651134198339</v>
      </c>
      <c r="AG33" s="1">
        <f t="shared" si="6"/>
        <v>42930</v>
      </c>
      <c r="AH33">
        <f t="shared" si="7"/>
        <v>1.0758490064650821</v>
      </c>
      <c r="AO33" s="1">
        <f t="shared" si="8"/>
        <v>42930</v>
      </c>
      <c r="AP33" s="57">
        <f>AD33/VLOOKUP(AO33,'[1]Indice Utilities'!$Z:$AJ,11,0)</f>
        <v>0.95855898467060485</v>
      </c>
      <c r="AX33">
        <f t="shared" si="9"/>
        <v>0.7826422672976362</v>
      </c>
      <c r="AY33">
        <f t="shared" si="10"/>
        <v>1.0364217866559893</v>
      </c>
      <c r="AZ33">
        <f t="shared" si="11"/>
        <v>1.1422368028197327</v>
      </c>
      <c r="BA33">
        <f t="shared" si="12"/>
        <v>1.0641830842391211</v>
      </c>
      <c r="BD33" s="57"/>
    </row>
    <row r="34" spans="2:56" x14ac:dyDescent="0.25">
      <c r="B34" s="1">
        <v>42937</v>
      </c>
      <c r="C34">
        <v>58.98</v>
      </c>
      <c r="D34">
        <v>104.554</v>
      </c>
      <c r="E34">
        <v>47.982999999999997</v>
      </c>
      <c r="F34">
        <v>54.357999999999997</v>
      </c>
      <c r="G34">
        <v>21498.58</v>
      </c>
      <c r="I34" s="45">
        <f t="shared" si="13"/>
        <v>-7.5374678622938451E-2</v>
      </c>
      <c r="J34" s="46">
        <f t="shared" si="2"/>
        <v>9.9688955004733071E-3</v>
      </c>
      <c r="K34" s="46">
        <f t="shared" si="3"/>
        <v>-1.7486741609845091E-2</v>
      </c>
      <c r="L34" s="46">
        <f t="shared" si="3"/>
        <v>1.2441795492643015E-2</v>
      </c>
      <c r="M34" s="47">
        <f t="shared" si="4"/>
        <v>-1.7439543403704461E-2</v>
      </c>
      <c r="O34" s="44">
        <f t="shared" si="5"/>
        <v>-1.7612682309916805E-2</v>
      </c>
      <c r="Q34" s="36">
        <f t="shared" si="14"/>
        <v>127.07262314680941</v>
      </c>
      <c r="R34" s="37">
        <f t="shared" si="15"/>
        <v>117.57958202346498</v>
      </c>
      <c r="T34" s="42">
        <f t="shared" si="1"/>
        <v>1.0807371565706869</v>
      </c>
      <c r="V34" s="40">
        <v>42937</v>
      </c>
      <c r="W34">
        <v>56364.686800000003</v>
      </c>
      <c r="X34">
        <v>101788.7792</v>
      </c>
      <c r="Y34">
        <v>87572.820500000002</v>
      </c>
      <c r="Z34" s="37">
        <v>54.357999999999997</v>
      </c>
      <c r="AB34" s="55">
        <f t="shared" si="16"/>
        <v>-1.8816424513097906E-2</v>
      </c>
      <c r="AD34" s="36">
        <f t="shared" si="17"/>
        <v>126.32061256183985</v>
      </c>
      <c r="AE34" s="37">
        <f t="shared" si="18"/>
        <v>117.57958202346498</v>
      </c>
      <c r="AG34" s="1">
        <f t="shared" si="6"/>
        <v>42937</v>
      </c>
      <c r="AH34">
        <f t="shared" si="7"/>
        <v>1.0743413982933743</v>
      </c>
      <c r="AO34" s="1">
        <f t="shared" si="8"/>
        <v>42937</v>
      </c>
      <c r="AP34" s="57">
        <f>AD34/VLOOKUP(AO34,'[1]Indice Utilities'!$Z:$AJ,11,0)</f>
        <v>0.94916954311167112</v>
      </c>
      <c r="AX34">
        <f t="shared" si="9"/>
        <v>0.73752850740927334</v>
      </c>
      <c r="AY34">
        <f t="shared" si="10"/>
        <v>1.0668276490687645</v>
      </c>
      <c r="AZ34">
        <f t="shared" si="11"/>
        <v>1.1437847422534129</v>
      </c>
      <c r="BA34">
        <f t="shared" si="12"/>
        <v>1.0980854749890143</v>
      </c>
      <c r="BD34" s="57"/>
    </row>
    <row r="35" spans="2:56" x14ac:dyDescent="0.25">
      <c r="B35" s="1">
        <v>42944</v>
      </c>
      <c r="C35">
        <v>59.941000000000003</v>
      </c>
      <c r="D35">
        <v>108.131</v>
      </c>
      <c r="E35">
        <v>47.804000000000002</v>
      </c>
      <c r="F35">
        <v>57.031999999999996</v>
      </c>
      <c r="G35">
        <v>21689.22</v>
      </c>
      <c r="I35" s="45">
        <f t="shared" si="13"/>
        <v>1.6293658867412741E-2</v>
      </c>
      <c r="J35" s="46">
        <f t="shared" si="2"/>
        <v>3.4211986150697316E-2</v>
      </c>
      <c r="K35" s="46">
        <f t="shared" si="3"/>
        <v>-3.7304878811245112E-3</v>
      </c>
      <c r="L35" s="46">
        <f t="shared" si="3"/>
        <v>4.9192391184370354E-2</v>
      </c>
      <c r="M35" s="47">
        <f t="shared" si="4"/>
        <v>8.867562415750152E-3</v>
      </c>
      <c r="O35" s="44">
        <f t="shared" si="5"/>
        <v>2.3991887080338975E-2</v>
      </c>
      <c r="Q35" s="36">
        <f t="shared" si="14"/>
        <v>130.12133517235014</v>
      </c>
      <c r="R35" s="37">
        <f t="shared" si="15"/>
        <v>118.62222630587587</v>
      </c>
      <c r="T35" s="42">
        <f t="shared" si="1"/>
        <v>1.0969389061778607</v>
      </c>
      <c r="V35" s="40">
        <v>42944</v>
      </c>
      <c r="W35">
        <v>57283.676200000002</v>
      </c>
      <c r="X35">
        <v>105271.0269</v>
      </c>
      <c r="Y35">
        <v>87247.754400000005</v>
      </c>
      <c r="Z35" s="37">
        <v>57.031999999999996</v>
      </c>
      <c r="AB35" s="55">
        <f t="shared" si="16"/>
        <v>1.6587017850314925E-2</v>
      </c>
      <c r="AD35" s="36">
        <f t="shared" si="17"/>
        <v>128.41589481726581</v>
      </c>
      <c r="AE35" s="37">
        <f t="shared" si="18"/>
        <v>118.62222630587587</v>
      </c>
      <c r="AG35" s="1">
        <f t="shared" si="6"/>
        <v>42944</v>
      </c>
      <c r="AH35">
        <f t="shared" si="7"/>
        <v>1.0825618336157026</v>
      </c>
      <c r="AO35" s="1">
        <f t="shared" si="8"/>
        <v>42944</v>
      </c>
      <c r="AP35" s="57">
        <f>AD35/VLOOKUP(AO35,'[1]Indice Utilities'!$Z:$AJ,11,0)</f>
        <v>0.98608849958460887</v>
      </c>
      <c r="AX35">
        <f t="shared" si="9"/>
        <v>0.73731567701797784</v>
      </c>
      <c r="AY35">
        <f t="shared" si="10"/>
        <v>1.0853236589200108</v>
      </c>
      <c r="AZ35">
        <f t="shared" si="11"/>
        <v>1.1209250631032623</v>
      </c>
      <c r="BA35">
        <f t="shared" si="12"/>
        <v>1.1333047786354751</v>
      </c>
      <c r="BD35" s="57"/>
    </row>
    <row r="36" spans="2:56" x14ac:dyDescent="0.25">
      <c r="B36" s="1">
        <v>42951</v>
      </c>
      <c r="C36">
        <v>59.685000000000002</v>
      </c>
      <c r="D36">
        <v>107.03</v>
      </c>
      <c r="E36">
        <v>46.807000000000002</v>
      </c>
      <c r="F36">
        <v>55.917999999999999</v>
      </c>
      <c r="G36">
        <v>21703.9</v>
      </c>
      <c r="I36" s="45">
        <f t="shared" si="13"/>
        <v>-4.270866351912761E-3</v>
      </c>
      <c r="J36" s="46">
        <f t="shared" si="2"/>
        <v>-1.018209394160785E-2</v>
      </c>
      <c r="K36" s="46">
        <f t="shared" si="3"/>
        <v>-2.0855995314199682E-2</v>
      </c>
      <c r="L36" s="46">
        <f t="shared" si="3"/>
        <v>-1.9532893813999141E-2</v>
      </c>
      <c r="M36" s="47">
        <f t="shared" si="4"/>
        <v>6.7683392948203469E-4</v>
      </c>
      <c r="O36" s="44">
        <f t="shared" si="5"/>
        <v>-1.3710462355429859E-2</v>
      </c>
      <c r="Q36" s="36">
        <f t="shared" si="14"/>
        <v>128.33731150483138</v>
      </c>
      <c r="R36" s="37">
        <f t="shared" si="15"/>
        <v>118.70251385343039</v>
      </c>
      <c r="T36" s="42">
        <f t="shared" si="1"/>
        <v>1.0811675956862858</v>
      </c>
      <c r="V36" s="40">
        <v>42951</v>
      </c>
      <c r="W36">
        <v>57038.612399999998</v>
      </c>
      <c r="X36">
        <v>104199.5661</v>
      </c>
      <c r="Y36">
        <v>85427.384000000005</v>
      </c>
      <c r="Z36" s="37">
        <v>55.917999999999999</v>
      </c>
      <c r="AB36" s="55">
        <f t="shared" si="16"/>
        <v>-1.2556189775464251E-2</v>
      </c>
      <c r="AD36" s="36">
        <f t="shared" si="17"/>
        <v>126.80348047175417</v>
      </c>
      <c r="AE36" s="37">
        <f t="shared" si="18"/>
        <v>118.70251385343039</v>
      </c>
      <c r="AG36" s="1">
        <f t="shared" si="6"/>
        <v>42951</v>
      </c>
      <c r="AH36">
        <f t="shared" si="7"/>
        <v>1.0682459566806357</v>
      </c>
      <c r="AO36" s="1">
        <f t="shared" si="8"/>
        <v>42951</v>
      </c>
      <c r="AP36" s="57">
        <f>AD36/VLOOKUP(AO36,'[1]Indice Utilities'!$Z:$AJ,11,0)</f>
        <v>0.9549700928302588</v>
      </c>
      <c r="AX36">
        <f t="shared" si="9"/>
        <v>0.7435022557236155</v>
      </c>
      <c r="AY36">
        <f t="shared" si="10"/>
        <v>1.0879330857555913</v>
      </c>
      <c r="AZ36">
        <f t="shared" si="11"/>
        <v>1.111503301630945</v>
      </c>
      <c r="BA36">
        <f t="shared" si="12"/>
        <v>1.1252975057718182</v>
      </c>
      <c r="BD36" s="57"/>
    </row>
    <row r="37" spans="2:56" x14ac:dyDescent="0.25">
      <c r="B37" s="1">
        <v>42958</v>
      </c>
      <c r="C37">
        <v>60.914000000000001</v>
      </c>
      <c r="D37">
        <v>104.691</v>
      </c>
      <c r="E37">
        <v>48.125</v>
      </c>
      <c r="F37">
        <v>55.25</v>
      </c>
      <c r="G37">
        <v>21632.98</v>
      </c>
      <c r="I37" s="45">
        <f t="shared" si="13"/>
        <v>2.0591438384853777E-2</v>
      </c>
      <c r="J37" s="46">
        <f t="shared" si="2"/>
        <v>-2.1853685882462837E-2</v>
      </c>
      <c r="K37" s="46">
        <f t="shared" si="3"/>
        <v>2.8158181468583621E-2</v>
      </c>
      <c r="L37" s="46">
        <f t="shared" si="3"/>
        <v>-1.1946063879251789E-2</v>
      </c>
      <c r="M37" s="47">
        <f t="shared" si="4"/>
        <v>-3.2676154976756244E-3</v>
      </c>
      <c r="O37" s="44">
        <f t="shared" si="5"/>
        <v>3.7374675229306931E-3</v>
      </c>
      <c r="Q37" s="36">
        <f t="shared" si="14"/>
        <v>128.81696803856093</v>
      </c>
      <c r="R37" s="37">
        <f t="shared" si="15"/>
        <v>118.31463967954987</v>
      </c>
      <c r="T37" s="42">
        <f t="shared" si="1"/>
        <v>1.0887660934222185</v>
      </c>
      <c r="V37" s="40">
        <v>42958</v>
      </c>
      <c r="W37">
        <v>57283.676200000002</v>
      </c>
      <c r="X37">
        <v>101922.7118</v>
      </c>
      <c r="Y37">
        <v>87832.873500000002</v>
      </c>
      <c r="Z37" s="37">
        <v>55.25</v>
      </c>
      <c r="AB37" s="55">
        <f t="shared" si="16"/>
        <v>5.2779120187397312E-3</v>
      </c>
      <c r="AD37" s="36">
        <f t="shared" si="17"/>
        <v>127.47273808535408</v>
      </c>
      <c r="AE37" s="37">
        <f t="shared" si="18"/>
        <v>118.31463967954987</v>
      </c>
      <c r="AG37" s="1">
        <f t="shared" si="6"/>
        <v>42958</v>
      </c>
      <c r="AH37">
        <f t="shared" si="7"/>
        <v>1.077404608851521</v>
      </c>
      <c r="AO37" s="1">
        <f t="shared" si="8"/>
        <v>42958</v>
      </c>
      <c r="AP37" s="57">
        <f>AD37/VLOOKUP(AO37,'[1]Indice Utilities'!$Z:$AJ,11,0)</f>
        <v>0.94834390856300965</v>
      </c>
      <c r="AX37">
        <f t="shared" si="9"/>
        <v>0.75482812020364254</v>
      </c>
      <c r="AY37">
        <f t="shared" si="10"/>
        <v>1.0585706948453399</v>
      </c>
      <c r="AZ37">
        <f t="shared" si="11"/>
        <v>1.1368012761827155</v>
      </c>
      <c r="BA37">
        <f t="shared" si="12"/>
        <v>1.1060171685777362</v>
      </c>
      <c r="BD37" s="57"/>
    </row>
    <row r="38" spans="2:56" x14ac:dyDescent="0.25">
      <c r="B38" s="1">
        <v>42965</v>
      </c>
      <c r="C38">
        <v>60.978999999999999</v>
      </c>
      <c r="D38">
        <v>116.247</v>
      </c>
      <c r="E38">
        <v>52.578000000000003</v>
      </c>
      <c r="F38">
        <v>61.933</v>
      </c>
      <c r="G38">
        <v>22967.35</v>
      </c>
      <c r="I38" s="45">
        <f t="shared" si="13"/>
        <v>1.0670781757888825E-3</v>
      </c>
      <c r="J38" s="46">
        <f t="shared" si="2"/>
        <v>0.11038198125913401</v>
      </c>
      <c r="K38" s="46">
        <f t="shared" si="3"/>
        <v>9.252987012987024E-2</v>
      </c>
      <c r="L38" s="46">
        <f t="shared" si="3"/>
        <v>0.12095927601809953</v>
      </c>
      <c r="M38" s="47">
        <f t="shared" si="4"/>
        <v>6.1682209293402845E-2</v>
      </c>
      <c r="O38" s="44">
        <f t="shared" si="5"/>
        <v>8.1234551395723165E-2</v>
      </c>
      <c r="Q38" s="36">
        <f t="shared" si="14"/>
        <v>139.28135664933063</v>
      </c>
      <c r="R38" s="37">
        <f t="shared" si="15"/>
        <v>125.61254804673742</v>
      </c>
      <c r="T38" s="42">
        <f t="shared" si="1"/>
        <v>1.1088172226034885</v>
      </c>
      <c r="V38" s="40">
        <v>42965</v>
      </c>
      <c r="W38">
        <v>57344.942199999998</v>
      </c>
      <c r="X38">
        <v>113173.0505</v>
      </c>
      <c r="Y38">
        <v>95959.527199999997</v>
      </c>
      <c r="Z38" s="37">
        <v>61.933</v>
      </c>
      <c r="AB38" s="55">
        <f t="shared" si="16"/>
        <v>7.8696221476283232E-2</v>
      </c>
      <c r="AD38" s="36">
        <f t="shared" si="17"/>
        <v>137.50436091390733</v>
      </c>
      <c r="AE38" s="37">
        <f t="shared" si="18"/>
        <v>125.61254804673742</v>
      </c>
      <c r="AG38" s="1">
        <f t="shared" si="6"/>
        <v>42965</v>
      </c>
      <c r="AH38">
        <f t="shared" si="7"/>
        <v>1.0946705807030144</v>
      </c>
      <c r="AO38" s="1">
        <f t="shared" si="8"/>
        <v>42965</v>
      </c>
      <c r="AP38" s="57">
        <f>AD38/VLOOKUP(AO38,'[1]Indice Utilities'!$Z:$AJ,11,0)</f>
        <v>0.908781178404937</v>
      </c>
      <c r="AX38">
        <f t="shared" si="9"/>
        <v>0.70050637591280129</v>
      </c>
      <c r="AY38">
        <f t="shared" si="10"/>
        <v>1.0896652848533874</v>
      </c>
      <c r="AZ38">
        <f t="shared" si="11"/>
        <v>1.1513800882064922</v>
      </c>
      <c r="BA38">
        <f t="shared" si="12"/>
        <v>1.1493506511552627</v>
      </c>
      <c r="BD38" s="57"/>
    </row>
    <row r="39" spans="2:56" x14ac:dyDescent="0.25">
      <c r="B39" s="1">
        <v>42972</v>
      </c>
      <c r="C39">
        <v>65.995999999999995</v>
      </c>
      <c r="D39">
        <v>125.74</v>
      </c>
      <c r="E39">
        <v>55.356000000000002</v>
      </c>
      <c r="F39">
        <v>67.724999999999994</v>
      </c>
      <c r="G39">
        <v>23500.95</v>
      </c>
      <c r="I39" s="45">
        <f t="shared" si="13"/>
        <v>8.2274225553059077E-2</v>
      </c>
      <c r="J39" s="46">
        <f t="shared" si="2"/>
        <v>8.1662322468536885E-2</v>
      </c>
      <c r="K39" s="46">
        <f t="shared" si="3"/>
        <v>5.2835786830993881E-2</v>
      </c>
      <c r="L39" s="46">
        <f t="shared" si="3"/>
        <v>9.3520417225065655E-2</v>
      </c>
      <c r="M39" s="47">
        <f t="shared" si="4"/>
        <v>2.3232980731342723E-2</v>
      </c>
      <c r="O39" s="44">
        <f t="shared" si="5"/>
        <v>7.7573188019413875E-2</v>
      </c>
      <c r="Q39" s="36">
        <f t="shared" si="14"/>
        <v>150.08585551628821</v>
      </c>
      <c r="R39" s="37">
        <f t="shared" si="15"/>
        <v>128.53090195512212</v>
      </c>
      <c r="T39" s="42">
        <f t="shared" si="1"/>
        <v>1.1677024998135641</v>
      </c>
      <c r="V39" s="40">
        <v>42972</v>
      </c>
      <c r="W39">
        <v>62062.421399999999</v>
      </c>
      <c r="X39">
        <v>122414.4002</v>
      </c>
      <c r="Y39">
        <v>101030.5591</v>
      </c>
      <c r="Z39" s="37">
        <v>67.724999999999994</v>
      </c>
      <c r="AB39" s="55">
        <f t="shared" si="16"/>
        <v>7.1418597772289136E-2</v>
      </c>
      <c r="AD39" s="36">
        <f t="shared" si="17"/>
        <v>147.32472955795336</v>
      </c>
      <c r="AE39" s="37">
        <f t="shared" si="18"/>
        <v>128.53090195512212</v>
      </c>
      <c r="AG39" s="1">
        <f t="shared" si="6"/>
        <v>42972</v>
      </c>
      <c r="AH39">
        <f t="shared" si="7"/>
        <v>1.1462203043544603</v>
      </c>
      <c r="AO39" s="1">
        <f t="shared" si="8"/>
        <v>42972</v>
      </c>
      <c r="AP39" s="57">
        <f>AD39/VLOOKUP(AO39,'[1]Indice Utilities'!$Z:$AJ,11,0)</f>
        <v>0.95376274649465531</v>
      </c>
      <c r="AX39">
        <f t="shared" si="9"/>
        <v>0.7076039160252996</v>
      </c>
      <c r="AY39">
        <f t="shared" si="10"/>
        <v>1.1000834642767288</v>
      </c>
      <c r="AZ39">
        <f t="shared" si="11"/>
        <v>1.1314104157132205</v>
      </c>
      <c r="BA39">
        <f t="shared" si="12"/>
        <v>1.1730600964015769</v>
      </c>
      <c r="BD39" s="57"/>
    </row>
    <row r="40" spans="2:56" x14ac:dyDescent="0.25">
      <c r="B40" s="1">
        <v>42979</v>
      </c>
      <c r="C40">
        <v>65.441999999999993</v>
      </c>
      <c r="D40">
        <v>127.218</v>
      </c>
      <c r="E40">
        <v>56.639000000000003</v>
      </c>
      <c r="F40">
        <v>67.501999999999995</v>
      </c>
      <c r="G40">
        <v>23657.64</v>
      </c>
      <c r="I40" s="45">
        <f t="shared" si="13"/>
        <v>-8.3944481483726463E-3</v>
      </c>
      <c r="J40" s="46">
        <f t="shared" si="2"/>
        <v>1.1754413869890401E-2</v>
      </c>
      <c r="K40" s="46">
        <f t="shared" si="3"/>
        <v>2.3177252691668482E-2</v>
      </c>
      <c r="L40" s="46">
        <f t="shared" si="3"/>
        <v>-3.2927279438906831E-3</v>
      </c>
      <c r="M40" s="47">
        <f t="shared" si="4"/>
        <v>6.6673900416791554E-3</v>
      </c>
      <c r="O40" s="44">
        <f t="shared" si="5"/>
        <v>5.8111226173238884E-3</v>
      </c>
      <c r="Q40" s="36">
        <f t="shared" si="14"/>
        <v>150.95802282581931</v>
      </c>
      <c r="R40" s="37">
        <f t="shared" si="15"/>
        <v>129.38786761086573</v>
      </c>
      <c r="T40" s="42">
        <f t="shared" si="1"/>
        <v>1.1667092565419339</v>
      </c>
      <c r="V40" s="40">
        <v>42979</v>
      </c>
      <c r="W40">
        <v>61541.6607</v>
      </c>
      <c r="X40">
        <v>123854.17570000001</v>
      </c>
      <c r="Y40">
        <v>103371.03539999999</v>
      </c>
      <c r="Z40" s="37">
        <v>67.501999999999995</v>
      </c>
      <c r="AB40" s="55">
        <f t="shared" si="16"/>
        <v>1.1413171099184114E-2</v>
      </c>
      <c r="AD40" s="36">
        <f t="shared" si="17"/>
        <v>149.0061719035393</v>
      </c>
      <c r="AE40" s="37">
        <f t="shared" si="18"/>
        <v>129.38786761086573</v>
      </c>
      <c r="AG40" s="1">
        <f t="shared" si="6"/>
        <v>42979</v>
      </c>
      <c r="AH40">
        <f t="shared" si="7"/>
        <v>1.1516239865060274</v>
      </c>
      <c r="AO40" s="1">
        <f t="shared" si="8"/>
        <v>42979</v>
      </c>
      <c r="AP40" s="57">
        <f>AD40/VLOOKUP(AO40,'[1]Indice Utilities'!$Z:$AJ,11,0)</f>
        <v>0.94984040840662043</v>
      </c>
      <c r="AX40">
        <f t="shared" si="9"/>
        <v>0.69374612838004202</v>
      </c>
      <c r="AY40">
        <f t="shared" si="10"/>
        <v>1.100454623700083</v>
      </c>
      <c r="AZ40">
        <f t="shared" si="11"/>
        <v>1.1445702250031986</v>
      </c>
      <c r="BA40">
        <f t="shared" si="12"/>
        <v>1.1560038588103727</v>
      </c>
      <c r="BD40" s="57"/>
    </row>
    <row r="41" spans="2:56" x14ac:dyDescent="0.25">
      <c r="B41" s="1">
        <v>42986</v>
      </c>
      <c r="C41">
        <v>66.126000000000005</v>
      </c>
      <c r="D41">
        <v>122.919</v>
      </c>
      <c r="E41">
        <v>56.780999999999999</v>
      </c>
      <c r="F41">
        <v>66.254999999999995</v>
      </c>
      <c r="G41">
        <v>24018.13</v>
      </c>
      <c r="I41" s="45">
        <f t="shared" si="13"/>
        <v>1.0452003300632784E-2</v>
      </c>
      <c r="J41" s="46">
        <f t="shared" si="2"/>
        <v>-3.3792387869641116E-2</v>
      </c>
      <c r="K41" s="46">
        <f t="shared" si="3"/>
        <v>2.5071064107768937E-3</v>
      </c>
      <c r="L41" s="46">
        <f t="shared" si="3"/>
        <v>-1.8473526710319654E-2</v>
      </c>
      <c r="M41" s="47">
        <f t="shared" si="4"/>
        <v>1.5237783650440262E-2</v>
      </c>
      <c r="O41" s="44">
        <f t="shared" si="5"/>
        <v>-9.8267012171377732E-3</v>
      </c>
      <c r="Q41" s="36">
        <f t="shared" si="14"/>
        <v>149.47460343918013</v>
      </c>
      <c r="R41" s="37">
        <f t="shared" si="15"/>
        <v>131.3594519445119</v>
      </c>
      <c r="T41" s="42">
        <f t="shared" si="1"/>
        <v>1.1379052000180414</v>
      </c>
      <c r="V41" s="40">
        <v>42986</v>
      </c>
      <c r="W41">
        <v>62184.953399999999</v>
      </c>
      <c r="X41">
        <v>119668.7819</v>
      </c>
      <c r="Y41">
        <v>103631.0883</v>
      </c>
      <c r="Z41" s="37">
        <v>66.254999999999995</v>
      </c>
      <c r="AB41" s="55">
        <f t="shared" si="16"/>
        <v>-1.1370459391721722E-2</v>
      </c>
      <c r="AD41" s="36">
        <f t="shared" si="17"/>
        <v>147.3119032767942</v>
      </c>
      <c r="AE41" s="37">
        <f t="shared" si="18"/>
        <v>131.3594519445119</v>
      </c>
      <c r="AG41" s="1">
        <f t="shared" si="6"/>
        <v>42986</v>
      </c>
      <c r="AH41">
        <f t="shared" si="7"/>
        <v>1.1214412141352481</v>
      </c>
      <c r="AO41" s="1">
        <f t="shared" si="8"/>
        <v>42986</v>
      </c>
      <c r="AP41" s="57">
        <f>AD41/VLOOKUP(AO41,'[1]Indice Utilities'!$Z:$AJ,11,0)</f>
        <v>0.93732578142135947</v>
      </c>
      <c r="AX41">
        <f t="shared" si="9"/>
        <v>0.70905949742546215</v>
      </c>
      <c r="AY41">
        <f t="shared" si="10"/>
        <v>1.0754965237725636</v>
      </c>
      <c r="AZ41">
        <f t="shared" si="11"/>
        <v>1.1606367574712551</v>
      </c>
      <c r="BA41">
        <f t="shared" si="12"/>
        <v>1.1476982469583972</v>
      </c>
      <c r="BD41" s="57"/>
    </row>
    <row r="42" spans="2:56" x14ac:dyDescent="0.25">
      <c r="B42" s="1">
        <v>42993</v>
      </c>
      <c r="C42">
        <v>68.731999999999999</v>
      </c>
      <c r="D42">
        <v>121.2</v>
      </c>
      <c r="E42">
        <v>55.712000000000003</v>
      </c>
      <c r="F42">
        <v>68.704999999999998</v>
      </c>
      <c r="G42">
        <v>23715.54</v>
      </c>
      <c r="I42" s="45">
        <f t="shared" si="13"/>
        <v>3.940961195293835E-2</v>
      </c>
      <c r="J42" s="46">
        <f t="shared" si="2"/>
        <v>-1.39848192712273E-2</v>
      </c>
      <c r="K42" s="46">
        <f t="shared" si="3"/>
        <v>-1.882672020570253E-2</v>
      </c>
      <c r="L42" s="46">
        <f t="shared" si="3"/>
        <v>3.6978341257263736E-2</v>
      </c>
      <c r="M42" s="47">
        <f t="shared" si="4"/>
        <v>-1.2598399625616152E-2</v>
      </c>
      <c r="O42" s="44">
        <f t="shared" si="5"/>
        <v>1.0894103433318064E-2</v>
      </c>
      <c r="Q42" s="36">
        <f t="shared" si="14"/>
        <v>151.10299522970075</v>
      </c>
      <c r="R42" s="37">
        <f t="shared" si="15"/>
        <v>129.70453307431302</v>
      </c>
      <c r="T42" s="42">
        <f t="shared" si="1"/>
        <v>1.1649785219389956</v>
      </c>
      <c r="V42" s="40">
        <v>42993</v>
      </c>
      <c r="W42">
        <v>64635.591899999999</v>
      </c>
      <c r="X42">
        <v>117994.6243</v>
      </c>
      <c r="Y42">
        <v>101680.6914</v>
      </c>
      <c r="Z42" s="37">
        <v>68.704999999999998</v>
      </c>
      <c r="AB42" s="55">
        <f t="shared" si="16"/>
        <v>-4.1024005731436072E-3</v>
      </c>
      <c r="AD42" s="36">
        <f t="shared" si="17"/>
        <v>146.7075708403606</v>
      </c>
      <c r="AE42" s="37">
        <f t="shared" si="18"/>
        <v>129.70453307431302</v>
      </c>
      <c r="AG42" s="1">
        <f t="shared" si="6"/>
        <v>42993</v>
      </c>
      <c r="AH42">
        <f t="shared" si="7"/>
        <v>1.1310905437384047</v>
      </c>
      <c r="AO42" s="1">
        <f t="shared" si="8"/>
        <v>42993</v>
      </c>
      <c r="AP42" s="57">
        <f>AD42/VLOOKUP(AO42,'[1]Indice Utilities'!$Z:$AJ,11,0)</f>
        <v>0.95514026605546365</v>
      </c>
      <c r="AX42">
        <f t="shared" si="9"/>
        <v>0.74003919428532983</v>
      </c>
      <c r="AY42">
        <f t="shared" si="10"/>
        <v>1.0648242348119608</v>
      </c>
      <c r="AZ42">
        <f t="shared" si="11"/>
        <v>1.1434767737498976</v>
      </c>
      <c r="BA42">
        <f t="shared" si="12"/>
        <v>1.195040760294751</v>
      </c>
      <c r="BD42" s="57"/>
    </row>
    <row r="43" spans="2:56" x14ac:dyDescent="0.25">
      <c r="B43" s="1">
        <v>43000</v>
      </c>
      <c r="C43">
        <v>74.692999999999998</v>
      </c>
      <c r="D43">
        <v>134.88800000000001</v>
      </c>
      <c r="E43">
        <v>60.698999999999998</v>
      </c>
      <c r="F43">
        <v>72.626000000000005</v>
      </c>
      <c r="G43">
        <v>24994.48</v>
      </c>
      <c r="I43" s="45">
        <f t="shared" si="13"/>
        <v>8.6728161555025274E-2</v>
      </c>
      <c r="J43" s="46">
        <f t="shared" si="2"/>
        <v>0.11293729372937289</v>
      </c>
      <c r="K43" s="46">
        <f t="shared" si="3"/>
        <v>8.9513928776565166E-2</v>
      </c>
      <c r="L43" s="46">
        <f t="shared" si="3"/>
        <v>5.7070082235645136E-2</v>
      </c>
      <c r="M43" s="47">
        <f t="shared" si="4"/>
        <v>5.3928352464249096E-2</v>
      </c>
      <c r="O43" s="44">
        <f t="shared" si="5"/>
        <v>8.6562366574152116E-2</v>
      </c>
      <c r="Q43" s="36">
        <f t="shared" si="14"/>
        <v>164.18282809322648</v>
      </c>
      <c r="R43" s="37">
        <f t="shared" si="15"/>
        <v>136.69928485015544</v>
      </c>
      <c r="T43" s="42">
        <f t="shared" si="1"/>
        <v>1.2010511121049203</v>
      </c>
      <c r="V43" s="40">
        <v>43000</v>
      </c>
      <c r="W43">
        <v>70241.427599999995</v>
      </c>
      <c r="X43">
        <v>131320.9184</v>
      </c>
      <c r="Y43">
        <v>110782.5436</v>
      </c>
      <c r="Z43" s="37">
        <v>72.626000000000005</v>
      </c>
      <c r="AB43" s="55">
        <f t="shared" si="16"/>
        <v>9.859173275874801E-2</v>
      </c>
      <c r="AD43" s="36">
        <f t="shared" si="17"/>
        <v>161.17172445833853</v>
      </c>
      <c r="AE43" s="37">
        <f t="shared" si="18"/>
        <v>136.69928485015544</v>
      </c>
      <c r="AG43" s="1">
        <f t="shared" si="6"/>
        <v>43000</v>
      </c>
      <c r="AH43">
        <f t="shared" si="7"/>
        <v>1.1790239037095831</v>
      </c>
      <c r="AO43" s="1">
        <f t="shared" si="8"/>
        <v>43000</v>
      </c>
      <c r="AP43" s="57">
        <f>AD43/VLOOKUP(AO43,'[1]Indice Utilities'!$Z:$AJ,11,0)</f>
        <v>0.96434386967084262</v>
      </c>
      <c r="AX43">
        <f t="shared" si="9"/>
        <v>0.73204759247989593</v>
      </c>
      <c r="AY43">
        <f t="shared" si="10"/>
        <v>1.0787288551800154</v>
      </c>
      <c r="AZ43">
        <f t="shared" si="11"/>
        <v>1.1340280789338408</v>
      </c>
      <c r="BA43">
        <f t="shared" si="12"/>
        <v>1.1498737857670827</v>
      </c>
      <c r="BD43" s="57"/>
    </row>
    <row r="44" spans="2:56" x14ac:dyDescent="0.25">
      <c r="B44" s="1">
        <v>43007</v>
      </c>
      <c r="C44">
        <v>77.070999999999998</v>
      </c>
      <c r="D44">
        <v>139.80600000000001</v>
      </c>
      <c r="E44">
        <v>63.548999999999999</v>
      </c>
      <c r="F44">
        <v>76.414000000000001</v>
      </c>
      <c r="G44">
        <v>26078.29</v>
      </c>
      <c r="I44" s="45">
        <f t="shared" si="13"/>
        <v>3.1836986062951045E-2</v>
      </c>
      <c r="J44" s="46">
        <f t="shared" si="2"/>
        <v>3.6459877824565501E-2</v>
      </c>
      <c r="K44" s="46">
        <f t="shared" si="3"/>
        <v>4.6952997578213918E-2</v>
      </c>
      <c r="L44" s="46">
        <f t="shared" si="3"/>
        <v>5.2157629499077318E-2</v>
      </c>
      <c r="M44" s="47">
        <f t="shared" si="4"/>
        <v>4.3361974323930852E-2</v>
      </c>
      <c r="O44" s="44">
        <f t="shared" si="5"/>
        <v>4.1851872741201945E-2</v>
      </c>
      <c r="Q44" s="36">
        <f t="shared" si="14"/>
        <v>171.0541869208748</v>
      </c>
      <c r="R44" s="37">
        <f t="shared" si="15"/>
        <v>142.62683572992759</v>
      </c>
      <c r="T44" s="42">
        <f t="shared" si="1"/>
        <v>1.1993127804137511</v>
      </c>
      <c r="V44" s="40">
        <v>43007</v>
      </c>
      <c r="W44">
        <v>72477.635299999994</v>
      </c>
      <c r="X44">
        <v>136109.00899999999</v>
      </c>
      <c r="Y44">
        <v>127267.402</v>
      </c>
      <c r="Z44" s="37">
        <v>76.414000000000001</v>
      </c>
      <c r="AB44" s="55">
        <f t="shared" si="16"/>
        <v>3.9144989902659286E-2</v>
      </c>
      <c r="AD44" s="36">
        <f t="shared" si="17"/>
        <v>167.48078998485437</v>
      </c>
      <c r="AE44" s="37">
        <f t="shared" si="18"/>
        <v>142.62683572992759</v>
      </c>
      <c r="AG44" s="1">
        <f t="shared" si="6"/>
        <v>43007</v>
      </c>
      <c r="AH44">
        <f t="shared" si="7"/>
        <v>1.1742586107847841</v>
      </c>
      <c r="AO44" s="1">
        <f t="shared" si="8"/>
        <v>43007</v>
      </c>
      <c r="AP44" s="57">
        <f>AD44/VLOOKUP(AO44,'[1]Indice Utilities'!$Z:$AJ,11,0)</f>
        <v>0.91596517676738098</v>
      </c>
      <c r="AX44">
        <f t="shared" si="9"/>
        <v>0.72689931512815376</v>
      </c>
      <c r="AY44">
        <f t="shared" si="10"/>
        <v>1.0759414598635031</v>
      </c>
      <c r="AZ44">
        <f t="shared" si="11"/>
        <v>1.1425490264730667</v>
      </c>
      <c r="BA44">
        <f t="shared" si="12"/>
        <v>1.1642730210046579</v>
      </c>
      <c r="BD44" s="57"/>
    </row>
    <row r="45" spans="2:56" x14ac:dyDescent="0.25">
      <c r="B45" s="1">
        <v>43014</v>
      </c>
      <c r="C45">
        <v>79.644000000000005</v>
      </c>
      <c r="D45">
        <v>147.304</v>
      </c>
      <c r="E45">
        <v>66.613</v>
      </c>
      <c r="F45">
        <v>75.745000000000005</v>
      </c>
      <c r="G45">
        <v>26797.79</v>
      </c>
      <c r="I45" s="45">
        <f t="shared" si="13"/>
        <v>3.3384801027623867E-2</v>
      </c>
      <c r="J45" s="46">
        <f t="shared" si="2"/>
        <v>5.3631460738451819E-2</v>
      </c>
      <c r="K45" s="46">
        <f t="shared" si="3"/>
        <v>4.8214763410911354E-2</v>
      </c>
      <c r="L45" s="46">
        <f t="shared" si="3"/>
        <v>-8.7549401942051963E-3</v>
      </c>
      <c r="M45" s="47">
        <f t="shared" si="4"/>
        <v>2.7589999190897885E-2</v>
      </c>
      <c r="O45" s="44">
        <f t="shared" si="5"/>
        <v>3.1619021245695461E-2</v>
      </c>
      <c r="Q45" s="36">
        <f t="shared" si="14"/>
        <v>176.4627528912911</v>
      </c>
      <c r="R45" s="37">
        <f t="shared" si="15"/>
        <v>146.56191001231662</v>
      </c>
      <c r="T45" s="42">
        <f t="shared" si="1"/>
        <v>1.2040151010345166</v>
      </c>
      <c r="V45" s="40">
        <v>43014</v>
      </c>
      <c r="W45">
        <v>74897.640899999999</v>
      </c>
      <c r="X45">
        <v>143408.33590000001</v>
      </c>
      <c r="Y45">
        <v>133402.48970000001</v>
      </c>
      <c r="Z45" s="37">
        <v>75.745000000000005</v>
      </c>
      <c r="AB45" s="55">
        <f t="shared" si="16"/>
        <v>4.7196896253375031E-2</v>
      </c>
      <c r="AD45" s="36">
        <f t="shared" si="17"/>
        <v>175.38536345420283</v>
      </c>
      <c r="AE45" s="37">
        <f t="shared" si="18"/>
        <v>146.56191001231662</v>
      </c>
      <c r="AG45" s="1">
        <f t="shared" si="6"/>
        <v>43014</v>
      </c>
      <c r="AH45">
        <f t="shared" si="7"/>
        <v>1.1966640134497699</v>
      </c>
      <c r="AO45" s="1">
        <f t="shared" si="8"/>
        <v>43014</v>
      </c>
      <c r="AP45" s="57">
        <f>AD45/VLOOKUP(AO45,'[1]Indice Utilities'!$Z:$AJ,11,0)</f>
        <v>0.92352630242989642</v>
      </c>
      <c r="AX45">
        <f t="shared" si="9"/>
        <v>0.71731181291533774</v>
      </c>
      <c r="AY45">
        <f t="shared" si="10"/>
        <v>1.082552647053256</v>
      </c>
      <c r="AZ45">
        <f t="shared" si="11"/>
        <v>1.1436595751521954</v>
      </c>
      <c r="BA45">
        <f t="shared" si="12"/>
        <v>1.1020657953294768</v>
      </c>
      <c r="BD45" s="57"/>
    </row>
    <row r="46" spans="2:56" x14ac:dyDescent="0.25">
      <c r="B46" s="1">
        <v>43021</v>
      </c>
      <c r="C46">
        <v>82.739000000000004</v>
      </c>
      <c r="D46">
        <v>150.33000000000001</v>
      </c>
      <c r="E46">
        <v>67.573999999999998</v>
      </c>
      <c r="F46">
        <v>77.349000000000004</v>
      </c>
      <c r="G46">
        <v>27140.799999999999</v>
      </c>
      <c r="I46" s="45">
        <f t="shared" si="13"/>
        <v>3.8860428908643385E-2</v>
      </c>
      <c r="J46" s="46">
        <f t="shared" si="2"/>
        <v>2.0542551458208935E-2</v>
      </c>
      <c r="K46" s="46">
        <f t="shared" si="3"/>
        <v>1.4426613423806245E-2</v>
      </c>
      <c r="L46" s="46">
        <f t="shared" si="3"/>
        <v>2.1176315268334633E-2</v>
      </c>
      <c r="M46" s="47">
        <f t="shared" si="4"/>
        <v>1.2799936114134658E-2</v>
      </c>
      <c r="O46" s="44">
        <f t="shared" si="5"/>
        <v>2.37514772647483E-2</v>
      </c>
      <c r="Q46" s="36">
        <f t="shared" si="14"/>
        <v>180.65400395466349</v>
      </c>
      <c r="R46" s="37">
        <f t="shared" si="15"/>
        <v>148.43789309723982</v>
      </c>
      <c r="T46" s="42">
        <f t="shared" si="1"/>
        <v>1.217034277334557</v>
      </c>
      <c r="V46" s="40">
        <v>43021</v>
      </c>
      <c r="W46">
        <v>77807.7742</v>
      </c>
      <c r="X46">
        <v>146354.85320000001</v>
      </c>
      <c r="Y46">
        <v>135328.6219</v>
      </c>
      <c r="Z46" s="37">
        <v>77.349000000000004</v>
      </c>
      <c r="AB46" s="55">
        <f t="shared" si="16"/>
        <v>2.2123442336628597E-2</v>
      </c>
      <c r="AD46" s="36">
        <f t="shared" si="17"/>
        <v>179.26549142927053</v>
      </c>
      <c r="AE46" s="37">
        <f t="shared" si="18"/>
        <v>148.43789309723982</v>
      </c>
      <c r="AG46" s="1">
        <f t="shared" si="6"/>
        <v>43021</v>
      </c>
      <c r="AH46">
        <f t="shared" si="7"/>
        <v>1.2076801124618222</v>
      </c>
      <c r="AO46" s="1">
        <f t="shared" si="8"/>
        <v>43021</v>
      </c>
      <c r="AP46" s="57">
        <f>AD46/VLOOKUP(AO46,'[1]Indice Utilities'!$Z:$AJ,11,0)</f>
        <v>0.94191758540847947</v>
      </c>
      <c r="AX46">
        <f t="shared" si="9"/>
        <v>0.72905759398583758</v>
      </c>
      <c r="AY46">
        <f t="shared" si="10"/>
        <v>1.0808782919467701</v>
      </c>
      <c r="AZ46">
        <f t="shared" si="11"/>
        <v>1.135047550694235</v>
      </c>
      <c r="BA46">
        <f t="shared" si="12"/>
        <v>1.1010445915271148</v>
      </c>
      <c r="BD46" s="57"/>
    </row>
    <row r="47" spans="2:56" x14ac:dyDescent="0.25">
      <c r="B47" s="1">
        <v>43028</v>
      </c>
      <c r="C47">
        <v>81.566000000000003</v>
      </c>
      <c r="D47">
        <v>149.53899999999999</v>
      </c>
      <c r="E47">
        <v>67.254000000000005</v>
      </c>
      <c r="F47">
        <v>79.8</v>
      </c>
      <c r="G47">
        <v>26978.98</v>
      </c>
      <c r="I47" s="45">
        <f t="shared" si="13"/>
        <v>-1.4177111156770117E-2</v>
      </c>
      <c r="J47" s="46">
        <f t="shared" si="2"/>
        <v>-5.2617574669062694E-3</v>
      </c>
      <c r="K47" s="46">
        <f t="shared" si="3"/>
        <v>-4.7355491757183898E-3</v>
      </c>
      <c r="L47" s="46">
        <f t="shared" si="3"/>
        <v>3.1687546057479699E-2</v>
      </c>
      <c r="M47" s="47">
        <f t="shared" si="4"/>
        <v>-5.9622413488179538E-3</v>
      </c>
      <c r="O47" s="44">
        <f t="shared" si="5"/>
        <v>1.8782820645212306E-3</v>
      </c>
      <c r="Q47" s="36">
        <f t="shared" si="14"/>
        <v>180.99332313017547</v>
      </c>
      <c r="R47" s="37">
        <f t="shared" si="15"/>
        <v>147.55287055328404</v>
      </c>
      <c r="T47" s="42">
        <f t="shared" si="1"/>
        <v>1.2266336971385146</v>
      </c>
      <c r="V47" s="40">
        <v>43028</v>
      </c>
      <c r="W47">
        <v>76704.986799999999</v>
      </c>
      <c r="X47">
        <v>145584.7408</v>
      </c>
      <c r="Y47">
        <v>134686.5779</v>
      </c>
      <c r="Z47" s="37">
        <v>79.8</v>
      </c>
      <c r="AB47" s="55">
        <f t="shared" si="16"/>
        <v>-6.9849746643657114E-3</v>
      </c>
      <c r="AD47" s="36">
        <f t="shared" si="17"/>
        <v>178.013326513442</v>
      </c>
      <c r="AE47" s="37">
        <f t="shared" si="18"/>
        <v>147.55287055328404</v>
      </c>
      <c r="AG47" s="1">
        <f t="shared" si="6"/>
        <v>43028</v>
      </c>
      <c r="AH47">
        <f t="shared" si="7"/>
        <v>1.2064375694348701</v>
      </c>
      <c r="AO47" s="1">
        <f t="shared" si="8"/>
        <v>43028</v>
      </c>
      <c r="AP47" s="57">
        <f>AD47/VLOOKUP(AO47,'[1]Indice Utilities'!$Z:$AJ,11,0)</f>
        <v>0.94038514796475448</v>
      </c>
      <c r="AX47">
        <f t="shared" si="9"/>
        <v>0.72377722904372832</v>
      </c>
      <c r="AY47">
        <f t="shared" si="10"/>
        <v>1.0827539816528888</v>
      </c>
      <c r="AZ47">
        <f t="shared" si="11"/>
        <v>1.1376187151038526</v>
      </c>
      <c r="BA47">
        <f t="shared" si="12"/>
        <v>1.1439242748099698</v>
      </c>
      <c r="BD47" s="57"/>
    </row>
    <row r="48" spans="2:56" x14ac:dyDescent="0.25">
      <c r="B48" s="1">
        <v>43035</v>
      </c>
      <c r="C48">
        <v>85.149000000000001</v>
      </c>
      <c r="D48">
        <v>159.548</v>
      </c>
      <c r="E48">
        <v>68.679000000000002</v>
      </c>
      <c r="F48">
        <v>80.869</v>
      </c>
      <c r="G48">
        <v>27479.39</v>
      </c>
      <c r="I48" s="45">
        <f t="shared" si="13"/>
        <v>4.3927616899198219E-2</v>
      </c>
      <c r="J48" s="46">
        <f t="shared" si="2"/>
        <v>6.6932372157096243E-2</v>
      </c>
      <c r="K48" s="46">
        <f t="shared" si="3"/>
        <v>2.1188330805602673E-2</v>
      </c>
      <c r="L48" s="46">
        <f t="shared" si="3"/>
        <v>1.3395989974937406E-2</v>
      </c>
      <c r="M48" s="47">
        <f t="shared" si="4"/>
        <v>1.854814377711822E-2</v>
      </c>
      <c r="O48" s="44">
        <f t="shared" si="5"/>
        <v>3.6361077459208635E-2</v>
      </c>
      <c r="Q48" s="36">
        <f t="shared" si="14"/>
        <v>187.57443537211137</v>
      </c>
      <c r="R48" s="37">
        <f t="shared" si="15"/>
        <v>150.28970241103286</v>
      </c>
      <c r="T48" s="42">
        <f t="shared" si="1"/>
        <v>1.2480857461485093</v>
      </c>
      <c r="V48" s="40">
        <v>43035</v>
      </c>
      <c r="W48">
        <v>80074.614799999996</v>
      </c>
      <c r="X48">
        <v>155328.3377</v>
      </c>
      <c r="Y48">
        <v>137540.10709999999</v>
      </c>
      <c r="Z48" s="37">
        <v>80.869</v>
      </c>
      <c r="AB48" s="55">
        <f t="shared" si="16"/>
        <v>4.4723089306333744E-2</v>
      </c>
      <c r="AD48" s="36">
        <f t="shared" si="17"/>
        <v>185.9746324128202</v>
      </c>
      <c r="AE48" s="37">
        <f t="shared" si="18"/>
        <v>150.28970241103286</v>
      </c>
      <c r="AG48" s="1">
        <f t="shared" si="6"/>
        <v>43035</v>
      </c>
      <c r="AH48">
        <f t="shared" si="7"/>
        <v>1.2374409519036196</v>
      </c>
      <c r="AO48" s="1">
        <f t="shared" si="8"/>
        <v>43035</v>
      </c>
      <c r="AP48" s="57">
        <f>AD48/VLOOKUP(AO48,'[1]Indice Utilities'!$Z:$AJ,11,0)</f>
        <v>0.99994015537670788</v>
      </c>
      <c r="AX48">
        <f t="shared" si="9"/>
        <v>0.72322613103459021</v>
      </c>
      <c r="AY48">
        <f t="shared" si="10"/>
        <v>1.1057717455775715</v>
      </c>
      <c r="AZ48">
        <f t="shared" si="11"/>
        <v>1.111991271812963</v>
      </c>
      <c r="BA48">
        <f t="shared" si="12"/>
        <v>1.1096225256178835</v>
      </c>
      <c r="BD48" s="57"/>
    </row>
    <row r="49" spans="2:56" x14ac:dyDescent="0.25">
      <c r="B49" s="1">
        <v>43042</v>
      </c>
      <c r="C49">
        <v>81.11</v>
      </c>
      <c r="D49">
        <v>144.13999999999999</v>
      </c>
      <c r="E49">
        <v>66.399000000000001</v>
      </c>
      <c r="F49">
        <v>82.117000000000004</v>
      </c>
      <c r="G49">
        <v>27978.33</v>
      </c>
      <c r="I49" s="45">
        <f t="shared" si="13"/>
        <v>-4.7434497175539381E-2</v>
      </c>
      <c r="J49" s="46">
        <f t="shared" si="2"/>
        <v>-9.6572818211447475E-2</v>
      </c>
      <c r="K49" s="46">
        <f t="shared" si="3"/>
        <v>-3.3197920761804944E-2</v>
      </c>
      <c r="L49" s="46">
        <f t="shared" si="3"/>
        <v>1.5432365925138303E-2</v>
      </c>
      <c r="M49" s="47">
        <f t="shared" si="4"/>
        <v>1.8156880483882754E-2</v>
      </c>
      <c r="O49" s="44">
        <f t="shared" si="5"/>
        <v>-4.0443217555913374E-2</v>
      </c>
      <c r="Q49" s="36">
        <f t="shared" si="14"/>
        <v>179.98832167442944</v>
      </c>
      <c r="R49" s="37">
        <f t="shared" si="15"/>
        <v>153.01849457566829</v>
      </c>
      <c r="T49" s="42">
        <f t="shared" si="1"/>
        <v>1.1762520744538136</v>
      </c>
      <c r="V49" s="40">
        <v>43042</v>
      </c>
      <c r="W49">
        <v>76276.125100000005</v>
      </c>
      <c r="X49">
        <v>140327.8861</v>
      </c>
      <c r="Y49">
        <v>132974.46030000001</v>
      </c>
      <c r="Z49" s="37">
        <v>82.117000000000004</v>
      </c>
      <c r="AB49" s="55">
        <f t="shared" si="16"/>
        <v>-6.2632957821535828E-2</v>
      </c>
      <c r="AD49" s="36">
        <f t="shared" si="17"/>
        <v>174.3264911050324</v>
      </c>
      <c r="AE49" s="37">
        <f t="shared" si="18"/>
        <v>153.01849457566829</v>
      </c>
      <c r="AG49" s="1">
        <f t="shared" si="6"/>
        <v>43042</v>
      </c>
      <c r="AH49">
        <f t="shared" si="7"/>
        <v>1.1392511185556542</v>
      </c>
      <c r="AO49" s="1">
        <f t="shared" si="8"/>
        <v>43042</v>
      </c>
      <c r="AP49" s="57">
        <f>AD49/VLOOKUP(AO49,'[1]Indice Utilities'!$Z:$AJ,11,0)</f>
        <v>0.92151984325979741</v>
      </c>
      <c r="AX49">
        <f t="shared" si="9"/>
        <v>0.73495251290645547</v>
      </c>
      <c r="AY49">
        <f t="shared" si="10"/>
        <v>1.0657343461605921</v>
      </c>
      <c r="AZ49">
        <f t="shared" si="11"/>
        <v>1.1469098286035273</v>
      </c>
      <c r="BA49">
        <f t="shared" si="12"/>
        <v>1.2020335426487874</v>
      </c>
      <c r="BD49" s="57"/>
    </row>
    <row r="50" spans="2:56" x14ac:dyDescent="0.25">
      <c r="B50" s="1">
        <v>43049</v>
      </c>
      <c r="C50">
        <v>79.319000000000003</v>
      </c>
      <c r="D50">
        <v>142.626</v>
      </c>
      <c r="E50">
        <v>65.828999999999994</v>
      </c>
      <c r="F50">
        <v>78.018000000000001</v>
      </c>
      <c r="G50">
        <v>27080.55</v>
      </c>
      <c r="I50" s="45">
        <f t="shared" si="13"/>
        <v>-2.2081124398964369E-2</v>
      </c>
      <c r="J50" s="46">
        <f t="shared" si="2"/>
        <v>-1.0503676980713084E-2</v>
      </c>
      <c r="K50" s="46">
        <f t="shared" si="3"/>
        <v>-8.5844666335337383E-3</v>
      </c>
      <c r="L50" s="46">
        <f t="shared" si="3"/>
        <v>-4.9916582437254164E-2</v>
      </c>
      <c r="M50" s="47">
        <f t="shared" si="4"/>
        <v>-3.2088405562447853E-2</v>
      </c>
      <c r="O50" s="44">
        <f t="shared" si="5"/>
        <v>-2.2771462612616339E-2</v>
      </c>
      <c r="Q50" s="36">
        <f t="shared" si="14"/>
        <v>175.88972433671262</v>
      </c>
      <c r="R50" s="37">
        <f t="shared" si="15"/>
        <v>148.10837506316901</v>
      </c>
      <c r="T50" s="42">
        <f t="shared" si="1"/>
        <v>1.1875744653986968</v>
      </c>
      <c r="V50" s="40">
        <v>43049</v>
      </c>
      <c r="W50">
        <v>74591.311000000002</v>
      </c>
      <c r="X50">
        <v>138854.6274</v>
      </c>
      <c r="Y50">
        <v>131833.04870000001</v>
      </c>
      <c r="Z50" s="37">
        <v>78.018000000000001</v>
      </c>
      <c r="AB50" s="55">
        <f t="shared" si="16"/>
        <v>-1.2308608270680964E-2</v>
      </c>
      <c r="AD50" s="36">
        <f t="shared" si="17"/>
        <v>172.1807746148182</v>
      </c>
      <c r="AE50" s="37">
        <f t="shared" si="18"/>
        <v>148.10837506316901</v>
      </c>
      <c r="AG50" s="1">
        <f t="shared" si="6"/>
        <v>43049</v>
      </c>
      <c r="AH50">
        <f t="shared" si="7"/>
        <v>1.162532331756271</v>
      </c>
      <c r="AO50" s="1">
        <f t="shared" si="8"/>
        <v>43049</v>
      </c>
      <c r="AP50" s="57">
        <f>AD50/VLOOKUP(AO50,'[1]Indice Utilities'!$Z:$AJ,11,0)</f>
        <v>0.91955433857426805</v>
      </c>
      <c r="AX50">
        <f t="shared" si="9"/>
        <v>0.7276806713716969</v>
      </c>
      <c r="AY50">
        <f t="shared" si="10"/>
        <v>1.0676818950450782</v>
      </c>
      <c r="AZ50">
        <f t="shared" si="11"/>
        <v>1.1512343116176773</v>
      </c>
      <c r="BA50">
        <f t="shared" si="12"/>
        <v>1.1562641385638333</v>
      </c>
      <c r="BD50" s="57"/>
    </row>
    <row r="51" spans="2:56" x14ac:dyDescent="0.25">
      <c r="B51" s="1">
        <v>43056</v>
      </c>
      <c r="C51">
        <v>81.045000000000002</v>
      </c>
      <c r="D51">
        <v>125.292</v>
      </c>
      <c r="E51">
        <v>68.001999999999995</v>
      </c>
      <c r="F51">
        <v>77.706000000000003</v>
      </c>
      <c r="G51">
        <v>27128.5</v>
      </c>
      <c r="I51" s="45">
        <f t="shared" si="13"/>
        <v>2.1760233991855671E-2</v>
      </c>
      <c r="J51" s="46">
        <f t="shared" si="2"/>
        <v>-0.12153464305245887</v>
      </c>
      <c r="K51" s="46">
        <f t="shared" si="3"/>
        <v>3.3009767731546846E-2</v>
      </c>
      <c r="L51" s="46">
        <f t="shared" si="3"/>
        <v>-3.9990771360455257E-3</v>
      </c>
      <c r="M51" s="47">
        <f t="shared" si="4"/>
        <v>1.770643506132652E-3</v>
      </c>
      <c r="O51" s="44">
        <f t="shared" si="5"/>
        <v>-1.7690929616275469E-2</v>
      </c>
      <c r="Q51" s="36">
        <f t="shared" si="14"/>
        <v>172.77807160324573</v>
      </c>
      <c r="R51" s="37">
        <f t="shared" si="15"/>
        <v>148.37062219567846</v>
      </c>
      <c r="T51" s="42">
        <f t="shared" si="1"/>
        <v>1.1645032490015277</v>
      </c>
      <c r="V51" s="40">
        <v>43056</v>
      </c>
      <c r="W51">
        <v>76214.859100000001</v>
      </c>
      <c r="X51">
        <v>121979.11930000001</v>
      </c>
      <c r="Y51">
        <v>136184.6808</v>
      </c>
      <c r="Z51" s="37">
        <v>77.706000000000003</v>
      </c>
      <c r="AB51" s="55">
        <f t="shared" si="16"/>
        <v>-3.1564603347300664E-2</v>
      </c>
      <c r="AD51" s="36">
        <f t="shared" si="17"/>
        <v>166.7459567600705</v>
      </c>
      <c r="AE51" s="37">
        <f t="shared" si="18"/>
        <v>148.37062219567846</v>
      </c>
      <c r="AG51" s="1">
        <f t="shared" si="6"/>
        <v>43056</v>
      </c>
      <c r="AH51">
        <f t="shared" si="7"/>
        <v>1.1238475265012891</v>
      </c>
      <c r="AO51" s="1">
        <f t="shared" si="8"/>
        <v>43056</v>
      </c>
      <c r="AP51" s="57">
        <f>AD51/VLOOKUP(AO51,'[1]Indice Utilities'!$Z:$AJ,11,0)</f>
        <v>0.88164131178272487</v>
      </c>
      <c r="AX51">
        <f t="shared" si="9"/>
        <v>0.76774886133032927</v>
      </c>
      <c r="AY51">
        <f t="shared" si="10"/>
        <v>0.96849161057003308</v>
      </c>
      <c r="AZ51">
        <f t="shared" si="11"/>
        <v>1.2279975442442945</v>
      </c>
      <c r="BA51">
        <f t="shared" si="12"/>
        <v>1.1891760184154803</v>
      </c>
      <c r="BD51" s="57"/>
    </row>
    <row r="52" spans="2:56" x14ac:dyDescent="0.25">
      <c r="B52" s="1">
        <v>43063</v>
      </c>
      <c r="C52">
        <v>81.468999999999994</v>
      </c>
      <c r="D52">
        <v>125.327</v>
      </c>
      <c r="E52">
        <v>70.209999999999994</v>
      </c>
      <c r="F52">
        <v>86.305000000000007</v>
      </c>
      <c r="G52">
        <v>27464.78</v>
      </c>
      <c r="I52" s="45">
        <f t="shared" si="13"/>
        <v>5.2316614226664004E-3</v>
      </c>
      <c r="J52" s="46">
        <f t="shared" si="2"/>
        <v>2.7934744436985959E-4</v>
      </c>
      <c r="K52" s="46">
        <f t="shared" si="3"/>
        <v>3.2469633246080987E-2</v>
      </c>
      <c r="L52" s="46">
        <f t="shared" si="3"/>
        <v>0.11066069544179347</v>
      </c>
      <c r="M52" s="47">
        <f t="shared" si="4"/>
        <v>1.2395819894207127E-2</v>
      </c>
      <c r="O52" s="44">
        <f t="shared" si="5"/>
        <v>3.7160334388727678E-2</v>
      </c>
      <c r="Q52" s="36">
        <f t="shared" si="14"/>
        <v>179.19856251906188</v>
      </c>
      <c r="R52" s="37">
        <f t="shared" si="15"/>
        <v>150.20979770600755</v>
      </c>
      <c r="T52" s="42">
        <f t="shared" si="1"/>
        <v>1.1929885084446454</v>
      </c>
      <c r="V52" s="40">
        <v>43063</v>
      </c>
      <c r="W52">
        <v>76613.087899999999</v>
      </c>
      <c r="X52">
        <v>122012.6024</v>
      </c>
      <c r="Y52">
        <v>140607.65100000001</v>
      </c>
      <c r="Z52" s="37">
        <v>86.305000000000007</v>
      </c>
      <c r="AB52" s="55">
        <f t="shared" si="16"/>
        <v>1.4540822178201957E-2</v>
      </c>
      <c r="AD52" s="36">
        <f t="shared" si="17"/>
        <v>169.17058006625282</v>
      </c>
      <c r="AE52" s="37">
        <f t="shared" si="18"/>
        <v>150.20979770600755</v>
      </c>
      <c r="AG52" s="1">
        <f t="shared" si="6"/>
        <v>43063</v>
      </c>
      <c r="AH52">
        <f t="shared" si="7"/>
        <v>1.1262286658381335</v>
      </c>
      <c r="AO52" s="1">
        <f t="shared" si="8"/>
        <v>43063</v>
      </c>
      <c r="AP52" s="57">
        <f>AD52/VLOOKUP(AO52,'[1]Indice Utilities'!$Z:$AJ,11,0)</f>
        <v>0.8660393573604358</v>
      </c>
      <c r="AX52">
        <f t="shared" si="9"/>
        <v>0.76070419894339958</v>
      </c>
      <c r="AY52">
        <f t="shared" si="10"/>
        <v>0.95487745298057469</v>
      </c>
      <c r="AZ52">
        <f t="shared" si="11"/>
        <v>1.2496985300314472</v>
      </c>
      <c r="BA52">
        <f t="shared" si="12"/>
        <v>1.30184122190408</v>
      </c>
      <c r="BD52" s="57"/>
    </row>
    <row r="53" spans="2:56" x14ac:dyDescent="0.25">
      <c r="B53" s="1">
        <v>43070</v>
      </c>
      <c r="C53">
        <v>77.69</v>
      </c>
      <c r="D53">
        <v>121.71599999999999</v>
      </c>
      <c r="E53">
        <v>71.278999999999996</v>
      </c>
      <c r="F53">
        <v>80.869</v>
      </c>
      <c r="G53">
        <v>26941.63</v>
      </c>
      <c r="I53" s="45">
        <f t="shared" si="13"/>
        <v>-4.6385741815905379E-2</v>
      </c>
      <c r="J53" s="46">
        <f t="shared" si="2"/>
        <v>-2.8812626169939515E-2</v>
      </c>
      <c r="K53" s="46">
        <f t="shared" si="3"/>
        <v>1.5225751317476277E-2</v>
      </c>
      <c r="L53" s="46">
        <f t="shared" si="3"/>
        <v>-6.2985922020740492E-2</v>
      </c>
      <c r="M53" s="47">
        <f t="shared" si="4"/>
        <v>-1.9048031697322831E-2</v>
      </c>
      <c r="O53" s="44">
        <f t="shared" si="5"/>
        <v>-3.0739634672277277E-2</v>
      </c>
      <c r="Q53" s="36">
        <f t="shared" si="14"/>
        <v>173.69006417342868</v>
      </c>
      <c r="R53" s="37">
        <f t="shared" si="15"/>
        <v>147.34859671805506</v>
      </c>
      <c r="T53" s="42">
        <f t="shared" si="1"/>
        <v>1.1787697205272802</v>
      </c>
      <c r="V53" s="40">
        <v>43070</v>
      </c>
      <c r="W53">
        <v>73059.661999999997</v>
      </c>
      <c r="X53">
        <v>118496.8716</v>
      </c>
      <c r="Y53">
        <v>142747.79790000001</v>
      </c>
      <c r="Z53" s="37">
        <v>80.869</v>
      </c>
      <c r="AB53" s="55">
        <f t="shared" si="16"/>
        <v>-1.4540382033166212E-2</v>
      </c>
      <c r="AD53" s="36">
        <f t="shared" si="17"/>
        <v>166.71077520331718</v>
      </c>
      <c r="AE53" s="37">
        <f t="shared" si="18"/>
        <v>147.34859671805506</v>
      </c>
      <c r="AG53" s="1">
        <f t="shared" si="6"/>
        <v>43070</v>
      </c>
      <c r="AH53">
        <f t="shared" si="7"/>
        <v>1.1314038878993247</v>
      </c>
      <c r="AO53" s="1">
        <f t="shared" si="8"/>
        <v>43070</v>
      </c>
      <c r="AP53" s="57">
        <f>AD53/VLOOKUP(AO53,'[1]Indice Utilities'!$Z:$AJ,11,0)</f>
        <v>0.87081771783722384</v>
      </c>
      <c r="AX53">
        <f t="shared" si="9"/>
        <v>0.73612186349106223</v>
      </c>
      <c r="AY53">
        <f t="shared" si="10"/>
        <v>0.94104812514088465</v>
      </c>
      <c r="AZ53">
        <f t="shared" si="11"/>
        <v>1.287446087023955</v>
      </c>
      <c r="BA53">
        <f t="shared" si="12"/>
        <v>1.2378422514507321</v>
      </c>
      <c r="BD53" s="57"/>
    </row>
    <row r="54" spans="2:56" x14ac:dyDescent="0.25">
      <c r="B54" s="1">
        <v>43077</v>
      </c>
      <c r="C54">
        <v>82.153000000000006</v>
      </c>
      <c r="D54">
        <v>136.88300000000001</v>
      </c>
      <c r="E54">
        <v>75.838999999999999</v>
      </c>
      <c r="F54">
        <v>85.147000000000006</v>
      </c>
      <c r="G54">
        <v>26841.5</v>
      </c>
      <c r="I54" s="45">
        <f t="shared" si="13"/>
        <v>5.7446260780023239E-2</v>
      </c>
      <c r="J54" s="46">
        <f t="shared" si="2"/>
        <v>0.12460974728055496</v>
      </c>
      <c r="K54" s="46">
        <f t="shared" si="3"/>
        <v>6.3973961475329411E-2</v>
      </c>
      <c r="L54" s="46">
        <f t="shared" si="3"/>
        <v>5.2900369733767105E-2</v>
      </c>
      <c r="M54" s="47">
        <f t="shared" si="4"/>
        <v>-3.7165531558409626E-3</v>
      </c>
      <c r="O54" s="44">
        <f t="shared" si="5"/>
        <v>7.4732584817418679E-2</v>
      </c>
      <c r="Q54" s="36">
        <f t="shared" si="14"/>
        <v>186.67037162621233</v>
      </c>
      <c r="R54" s="37">
        <f t="shared" si="15"/>
        <v>146.80096782591383</v>
      </c>
      <c r="T54" s="42">
        <f t="shared" si="1"/>
        <v>1.2715881536120268</v>
      </c>
      <c r="V54" s="40">
        <v>43077</v>
      </c>
      <c r="W54">
        <v>77256.380499999999</v>
      </c>
      <c r="X54">
        <v>133262.9412</v>
      </c>
      <c r="Y54">
        <v>151879.0914</v>
      </c>
      <c r="Z54" s="37">
        <v>85.147000000000006</v>
      </c>
      <c r="AB54" s="55">
        <f t="shared" si="16"/>
        <v>8.4032695528663021E-2</v>
      </c>
      <c r="AD54" s="36">
        <f t="shared" si="17"/>
        <v>180.71993101732491</v>
      </c>
      <c r="AE54" s="37">
        <f t="shared" si="18"/>
        <v>146.80096782591383</v>
      </c>
      <c r="AG54" s="1">
        <f t="shared" si="6"/>
        <v>43077</v>
      </c>
      <c r="AH54">
        <f t="shared" si="7"/>
        <v>1.2310540842730302</v>
      </c>
      <c r="AO54" s="1">
        <f t="shared" si="8"/>
        <v>43077</v>
      </c>
      <c r="AP54" s="57">
        <f>AD54/VLOOKUP(AO54,'[1]Indice Utilities'!$Z:$AJ,11,0)</f>
        <v>0.93949844763176049</v>
      </c>
      <c r="AX54">
        <f t="shared" si="9"/>
        <v>0.71806811292479555</v>
      </c>
      <c r="AY54">
        <f t="shared" si="10"/>
        <v>0.9762730391424318</v>
      </c>
      <c r="AZ54">
        <f t="shared" si="11"/>
        <v>1.2636234304065508</v>
      </c>
      <c r="BA54">
        <f t="shared" si="12"/>
        <v>1.2022926703229619</v>
      </c>
      <c r="BD54" s="57"/>
    </row>
    <row r="55" spans="2:56" x14ac:dyDescent="0.25">
      <c r="B55" s="1">
        <v>43084</v>
      </c>
      <c r="C55">
        <v>91.143000000000001</v>
      </c>
      <c r="D55">
        <v>138.155</v>
      </c>
      <c r="E55">
        <v>80.611999999999995</v>
      </c>
      <c r="F55">
        <v>89.558000000000007</v>
      </c>
      <c r="G55">
        <v>27021.94</v>
      </c>
      <c r="I55" s="45">
        <f t="shared" si="13"/>
        <v>0.10942996603897592</v>
      </c>
      <c r="J55" s="46">
        <f t="shared" si="2"/>
        <v>9.292607555357435E-3</v>
      </c>
      <c r="K55" s="46">
        <f t="shared" si="3"/>
        <v>6.2935956434024609E-2</v>
      </c>
      <c r="L55" s="46">
        <f t="shared" si="3"/>
        <v>5.1804526289828123E-2</v>
      </c>
      <c r="M55" s="47">
        <f t="shared" si="4"/>
        <v>6.7224260939215963E-3</v>
      </c>
      <c r="O55" s="44">
        <f t="shared" si="5"/>
        <v>5.8365764079546523E-2</v>
      </c>
      <c r="Q55" s="36">
        <f t="shared" si="14"/>
        <v>197.56553049718912</v>
      </c>
      <c r="R55" s="37">
        <f t="shared" si="15"/>
        <v>147.7878264826397</v>
      </c>
      <c r="T55" s="42">
        <f t="shared" si="1"/>
        <v>1.3368187028611365</v>
      </c>
      <c r="V55" s="40">
        <v>43084</v>
      </c>
      <c r="W55">
        <v>85711.083499999993</v>
      </c>
      <c r="X55">
        <v>134501.81779999999</v>
      </c>
      <c r="Y55">
        <v>161438.4142</v>
      </c>
      <c r="Z55" s="37">
        <v>89.558000000000007</v>
      </c>
      <c r="AB55" s="55">
        <f t="shared" si="16"/>
        <v>5.3121278611727905E-2</v>
      </c>
      <c r="AD55" s="36">
        <f t="shared" si="17"/>
        <v>190.32000482358848</v>
      </c>
      <c r="AE55" s="37">
        <f t="shared" si="18"/>
        <v>147.7878264826397</v>
      </c>
      <c r="AG55" s="1">
        <f t="shared" si="6"/>
        <v>43084</v>
      </c>
      <c r="AH55">
        <f t="shared" si="7"/>
        <v>1.2877921636254994</v>
      </c>
      <c r="AO55" s="1">
        <f t="shared" si="8"/>
        <v>43084</v>
      </c>
      <c r="AP55" s="57">
        <f>AD55/VLOOKUP(AO55,'[1]Indice Utilities'!$Z:$AJ,11,0)</f>
        <v>0.96522190910436256</v>
      </c>
      <c r="AX55">
        <f t="shared" si="9"/>
        <v>0.75646205077728812</v>
      </c>
      <c r="AY55">
        <f t="shared" si="10"/>
        <v>0.93564262860682579</v>
      </c>
      <c r="AZ55">
        <f t="shared" si="11"/>
        <v>1.2753999058325289</v>
      </c>
      <c r="BA55">
        <f t="shared" si="12"/>
        <v>1.2007894040824985</v>
      </c>
      <c r="BD55" s="57"/>
    </row>
    <row r="56" spans="2:56" x14ac:dyDescent="0.25">
      <c r="B56" s="1">
        <v>43091</v>
      </c>
      <c r="C56">
        <v>98.406999999999996</v>
      </c>
      <c r="D56">
        <v>145.10300000000001</v>
      </c>
      <c r="E56">
        <v>83.462000000000003</v>
      </c>
      <c r="F56">
        <v>97.266000000000005</v>
      </c>
      <c r="G56">
        <v>28931.54</v>
      </c>
      <c r="I56" s="45">
        <f t="shared" si="13"/>
        <v>7.9698934641168284E-2</v>
      </c>
      <c r="J56" s="46">
        <f t="shared" si="2"/>
        <v>5.0291339437588345E-2</v>
      </c>
      <c r="K56" s="46">
        <f t="shared" si="3"/>
        <v>3.5354537785937667E-2</v>
      </c>
      <c r="L56" s="46">
        <f t="shared" si="3"/>
        <v>8.6067129681323795E-2</v>
      </c>
      <c r="M56" s="47">
        <f t="shared" si="4"/>
        <v>7.0668501225300773E-2</v>
      </c>
      <c r="O56" s="44">
        <f t="shared" si="5"/>
        <v>6.2852985386504523E-2</v>
      </c>
      <c r="Q56" s="36">
        <f t="shared" si="14"/>
        <v>209.98311389840595</v>
      </c>
      <c r="R56" s="37">
        <f t="shared" si="15"/>
        <v>158.23177067951266</v>
      </c>
      <c r="T56" s="42">
        <f t="shared" si="1"/>
        <v>1.3270603810894084</v>
      </c>
      <c r="V56" s="40">
        <v>43091</v>
      </c>
      <c r="W56">
        <v>92542.238500000007</v>
      </c>
      <c r="X56">
        <v>141265.4143</v>
      </c>
      <c r="Y56">
        <v>167145.4725</v>
      </c>
      <c r="Z56" s="37">
        <v>97.266000000000005</v>
      </c>
      <c r="AB56" s="55">
        <f t="shared" si="16"/>
        <v>5.0585746697041682E-2</v>
      </c>
      <c r="AD56" s="36">
        <f t="shared" si="17"/>
        <v>199.94748437897425</v>
      </c>
      <c r="AE56" s="37">
        <f t="shared" si="18"/>
        <v>158.23177067951266</v>
      </c>
      <c r="AG56" s="1">
        <f t="shared" si="6"/>
        <v>43091</v>
      </c>
      <c r="AH56">
        <f t="shared" si="7"/>
        <v>1.2636367748418478</v>
      </c>
      <c r="AO56" s="1">
        <f t="shared" si="8"/>
        <v>43091</v>
      </c>
      <c r="AP56" s="57">
        <f>AD56/VLOOKUP(AO56,'[1]Indice Utilities'!$Z:$AJ,11,0)</f>
        <v>0.93550281967766313</v>
      </c>
      <c r="AX56">
        <f t="shared" si="9"/>
        <v>0.7774246632305003</v>
      </c>
      <c r="AY56">
        <f t="shared" si="10"/>
        <v>0.93538043203412169</v>
      </c>
      <c r="AZ56">
        <f t="shared" si="11"/>
        <v>1.2569093804546518</v>
      </c>
      <c r="BA56">
        <f t="shared" si="12"/>
        <v>1.2413436081193112</v>
      </c>
      <c r="BD56" s="57"/>
    </row>
    <row r="57" spans="2:56" x14ac:dyDescent="0.25">
      <c r="B57" s="1">
        <v>43098</v>
      </c>
      <c r="C57">
        <v>100.32899999999999</v>
      </c>
      <c r="D57">
        <v>149.26400000000001</v>
      </c>
      <c r="E57">
        <v>88.128</v>
      </c>
      <c r="F57">
        <v>100.16200000000001</v>
      </c>
      <c r="G57">
        <v>30065.61</v>
      </c>
      <c r="I57" s="45">
        <f t="shared" si="13"/>
        <v>1.953113091548353E-2</v>
      </c>
      <c r="J57" s="46">
        <f t="shared" si="2"/>
        <v>2.8676181746759122E-2</v>
      </c>
      <c r="K57" s="46">
        <f t="shared" si="3"/>
        <v>5.5905681627566928E-2</v>
      </c>
      <c r="L57" s="46">
        <f t="shared" si="3"/>
        <v>2.9774021754775504E-2</v>
      </c>
      <c r="M57" s="47">
        <f t="shared" si="4"/>
        <v>3.9198397320018286E-2</v>
      </c>
      <c r="O57" s="44">
        <f t="shared" si="5"/>
        <v>3.3471754011146271E-2</v>
      </c>
      <c r="Q57" s="36">
        <f t="shared" si="14"/>
        <v>217.01161703330789</v>
      </c>
      <c r="R57" s="37">
        <f t="shared" si="15"/>
        <v>164.43420249525823</v>
      </c>
      <c r="T57" s="42">
        <f t="shared" si="1"/>
        <v>1.3197474353887284</v>
      </c>
      <c r="V57" s="40">
        <v>43098</v>
      </c>
      <c r="W57">
        <v>94349.584400000007</v>
      </c>
      <c r="X57">
        <v>145316.8756</v>
      </c>
      <c r="Y57">
        <v>176490.7806</v>
      </c>
      <c r="Z57" s="37">
        <v>100.16200000000001</v>
      </c>
      <c r="AB57" s="55">
        <f t="shared" si="16"/>
        <v>3.7914649059781806E-2</v>
      </c>
      <c r="AD57" s="36">
        <f t="shared" si="17"/>
        <v>207.52842307958923</v>
      </c>
      <c r="AE57" s="37">
        <f t="shared" si="18"/>
        <v>164.43420249525823</v>
      </c>
      <c r="AG57" s="1">
        <f t="shared" si="6"/>
        <v>43098</v>
      </c>
      <c r="AH57">
        <f t="shared" si="7"/>
        <v>1.2620757721348983</v>
      </c>
      <c r="AO57" s="1">
        <f t="shared" si="8"/>
        <v>43098</v>
      </c>
      <c r="AP57" s="57">
        <f>AD57/VLOOKUP(AO57,'[1]Indice Utilities'!$Z:$AJ,11,0)</f>
        <v>0.95902154920341964</v>
      </c>
      <c r="AX57">
        <f t="shared" si="9"/>
        <v>0.7636549371597976</v>
      </c>
      <c r="AY57">
        <f t="shared" si="10"/>
        <v>0.92705462070231692</v>
      </c>
      <c r="AZ57">
        <f t="shared" si="11"/>
        <v>1.2786964297259953</v>
      </c>
      <c r="BA57">
        <f t="shared" si="12"/>
        <v>1.2316074359973501</v>
      </c>
      <c r="BD57" s="57"/>
    </row>
    <row r="58" spans="2:56" x14ac:dyDescent="0.25">
      <c r="B58" s="1">
        <v>43105</v>
      </c>
      <c r="C58">
        <v>105.509</v>
      </c>
      <c r="D58">
        <v>151.15600000000001</v>
      </c>
      <c r="E58">
        <v>92.438000000000002</v>
      </c>
      <c r="F58">
        <v>102.479</v>
      </c>
      <c r="G58">
        <v>32190.3</v>
      </c>
      <c r="I58" s="45">
        <f t="shared" si="13"/>
        <v>5.1630136849764252E-2</v>
      </c>
      <c r="J58" s="46">
        <f t="shared" si="2"/>
        <v>1.2675527923678764E-2</v>
      </c>
      <c r="K58" s="46">
        <f t="shared" si="3"/>
        <v>4.8906136528685584E-2</v>
      </c>
      <c r="L58" s="46">
        <f t="shared" si="3"/>
        <v>2.3132525308999341E-2</v>
      </c>
      <c r="M58" s="47">
        <f t="shared" si="4"/>
        <v>7.0668448103996528E-2</v>
      </c>
      <c r="O58" s="44">
        <f t="shared" si="5"/>
        <v>3.4086081652781985E-2</v>
      </c>
      <c r="Q58" s="36">
        <f t="shared" si="14"/>
        <v>224.40869273110746</v>
      </c>
      <c r="R58" s="37">
        <f t="shared" si="15"/>
        <v>176.05451240081644</v>
      </c>
      <c r="T58" s="42">
        <f t="shared" si="1"/>
        <v>1.2746545923242509</v>
      </c>
      <c r="V58" s="40">
        <v>43105</v>
      </c>
      <c r="W58">
        <v>99220.228499999997</v>
      </c>
      <c r="X58">
        <v>147158.44889999999</v>
      </c>
      <c r="Y58">
        <v>185122.7065</v>
      </c>
      <c r="Z58" s="37">
        <v>102.479</v>
      </c>
      <c r="AB58" s="55">
        <f t="shared" si="16"/>
        <v>3.6869132380488806E-2</v>
      </c>
      <c r="AD58" s="36">
        <f t="shared" si="17"/>
        <v>215.17981598282469</v>
      </c>
      <c r="AE58" s="37">
        <f t="shared" si="18"/>
        <v>176.05451240081644</v>
      </c>
      <c r="AG58" s="1">
        <f t="shared" si="6"/>
        <v>43105</v>
      </c>
      <c r="AH58">
        <f t="shared" si="7"/>
        <v>1.2222340288156499</v>
      </c>
      <c r="AI58">
        <f ca="1">+_xlfn.PERCENTILE.INC(OFFSET(AH58,-52,0,52,1),0.1)</f>
        <v>1.0001535684327829</v>
      </c>
      <c r="AJ58">
        <f ca="1">+_xlfn.PERCENTILE.INC(OFFSET(AH58,-52,0,52,1),0.25)</f>
        <v>1.0198765656932949</v>
      </c>
      <c r="AK58">
        <f ca="1">+_xlfn.PERCENTILE.INC(OFFSET(AH58,-52,0,52,1),0.5)</f>
        <v>1.0785453991014398</v>
      </c>
      <c r="AL58">
        <f ca="1">+_xlfn.PERCENTILE.INC(OFFSET(AH58,-52,0,52,1),0.75)</f>
        <v>1.1409934150053558</v>
      </c>
      <c r="AM58">
        <f ca="1">+_xlfn.PERCENTILE.INC(OFFSET(AH58,-52,0,52,1),0.9)</f>
        <v>1.207555858159127</v>
      </c>
      <c r="AO58" s="1">
        <f t="shared" si="8"/>
        <v>43105</v>
      </c>
      <c r="AP58" s="57">
        <f>AD58/VLOOKUP(AO58,'[1]Indice Utilities'!$Z:$AJ,11,0)</f>
        <v>0.90630434315798047</v>
      </c>
      <c r="AQ58">
        <f ca="1">+_xlfn.PERCENTILE.INC(OFFSET(AP58,-52,0,52,1),0.1)</f>
        <v>0.90949957824118144</v>
      </c>
      <c r="AR58">
        <f ca="1">+_xlfn.PERCENTILE.INC(OFFSET(AP58,-52,0,52,1),0.25)</f>
        <v>0.93347828272676714</v>
      </c>
      <c r="AS58">
        <f ca="1">+_xlfn.PERCENTILE.INC(OFFSET(AP58,-52,0,52,1),0.5)</f>
        <v>0.95009978791602112</v>
      </c>
      <c r="AT58">
        <f ca="1">+_xlfn.PERCENTILE.INC(OFFSET(AP58,-52,0,52,1),0.75)</f>
        <v>0.98027432345949017</v>
      </c>
      <c r="AU58">
        <f ca="1">+_xlfn.PERCENTILE.INC(OFFSET(AP58,-52,0,52,1),0.9)</f>
        <v>1.0057550204262742</v>
      </c>
      <c r="AX58">
        <f t="shared" si="9"/>
        <v>0.7745264286415825</v>
      </c>
      <c r="AY58">
        <f t="shared" si="10"/>
        <v>0.90542335393711115</v>
      </c>
      <c r="AZ58">
        <f t="shared" si="11"/>
        <v>1.2935408047278427</v>
      </c>
      <c r="BA58">
        <f t="shared" si="12"/>
        <v>1.215290904926762</v>
      </c>
      <c r="BD58" s="57"/>
    </row>
    <row r="59" spans="2:56" x14ac:dyDescent="0.25">
      <c r="B59" s="1">
        <v>43112</v>
      </c>
      <c r="C59">
        <v>106.779</v>
      </c>
      <c r="D59">
        <v>148.95500000000001</v>
      </c>
      <c r="E59">
        <v>94.754000000000005</v>
      </c>
      <c r="F59">
        <v>106.22199999999999</v>
      </c>
      <c r="G59">
        <v>32719.7</v>
      </c>
      <c r="I59" s="45">
        <f t="shared" si="13"/>
        <v>1.2036887848430045E-2</v>
      </c>
      <c r="J59" s="46">
        <f t="shared" si="2"/>
        <v>-1.456111566858076E-2</v>
      </c>
      <c r="K59" s="46">
        <f t="shared" si="3"/>
        <v>2.5054631212272138E-2</v>
      </c>
      <c r="L59" s="46">
        <f t="shared" si="3"/>
        <v>3.6524556250548734E-2</v>
      </c>
      <c r="M59" s="47">
        <f t="shared" si="4"/>
        <v>1.6445948002969946E-2</v>
      </c>
      <c r="O59" s="44">
        <f t="shared" si="5"/>
        <v>1.4763739910667539E-2</v>
      </c>
      <c r="Q59" s="36">
        <f t="shared" si="14"/>
        <v>227.72180430428244</v>
      </c>
      <c r="R59" s="37">
        <f t="shared" si="15"/>
        <v>178.9498957574485</v>
      </c>
      <c r="T59" s="42">
        <f t="shared" si="1"/>
        <v>1.2725450514536212</v>
      </c>
      <c r="V59" s="40">
        <v>43112</v>
      </c>
      <c r="W59">
        <v>100414.9148</v>
      </c>
      <c r="X59">
        <v>145015.52720000001</v>
      </c>
      <c r="Y59">
        <v>189759.69140000001</v>
      </c>
      <c r="Z59" s="37">
        <v>106.22199999999999</v>
      </c>
      <c r="AB59" s="55">
        <f t="shared" si="16"/>
        <v>8.5574667526532606E-3</v>
      </c>
      <c r="AD59" s="36">
        <f t="shared" si="17"/>
        <v>217.02121010393978</v>
      </c>
      <c r="AE59" s="37">
        <f t="shared" si="18"/>
        <v>178.9498957574485</v>
      </c>
      <c r="AG59" s="1">
        <f t="shared" si="6"/>
        <v>43112</v>
      </c>
      <c r="AH59">
        <f t="shared" si="7"/>
        <v>1.2127484578034835</v>
      </c>
      <c r="AI59">
        <f t="shared" ref="AI59:AI122" ca="1" si="19">+_xlfn.PERCENTILE.INC(OFFSET(AH59,-52,0,52,1),0.1)</f>
        <v>1.0019456711522068</v>
      </c>
      <c r="AJ59">
        <f t="shared" ref="AJ59:AJ122" ca="1" si="20">+_xlfn.PERCENTILE.INC(OFFSET(AH59,-52,0,52,1),0.25)</f>
        <v>1.0244947458550238</v>
      </c>
      <c r="AK59">
        <f t="shared" ref="AK59:AK122" ca="1" si="21">+_xlfn.PERCENTILE.INC(OFFSET(AH59,-52,0,52,1),0.5)</f>
        <v>1.0809374011870028</v>
      </c>
      <c r="AL59">
        <f t="shared" ref="AL59:AL122" ca="1" si="22">+_xlfn.PERCENTILE.INC(OFFSET(AH59,-52,0,52,1),0.75)</f>
        <v>1.147571224892352</v>
      </c>
      <c r="AM59">
        <f t="shared" ref="AM59:AM122" ca="1" si="23">+_xlfn.PERCENTILE.INC(OFFSET(AH59,-52,0,52,1),0.9)</f>
        <v>1.2207786371802671</v>
      </c>
      <c r="AO59" s="1">
        <f t="shared" si="8"/>
        <v>43112</v>
      </c>
      <c r="AP59" s="57">
        <f>AD59/VLOOKUP(AO59,'[1]Indice Utilities'!$Z:$AJ,11,0)</f>
        <v>0.88281226899007326</v>
      </c>
      <c r="AQ59">
        <f t="shared" ref="AQ59:AQ122" ca="1" si="24">+_xlfn.PERCENTILE.INC(OFFSET(AP59,-52,0,52,1),0.1)</f>
        <v>0.90655202668267609</v>
      </c>
      <c r="AR59">
        <f t="shared" ref="AR59:AR122" ca="1" si="25">+_xlfn.PERCENTILE.INC(OFFSET(AP59,-52,0,52,1),0.25)</f>
        <v>0.92699293521855053</v>
      </c>
      <c r="AS59">
        <f t="shared" ref="AS59:AS122" ca="1" si="26">+_xlfn.PERCENTILE.INC(OFFSET(AP59,-52,0,52,1),0.5)</f>
        <v>0.94950497575914583</v>
      </c>
      <c r="AT59">
        <f t="shared" ref="AT59:AT122" ca="1" si="27">+_xlfn.PERCENTILE.INC(OFFSET(AP59,-52,0,52,1),0.75)</f>
        <v>0.97399171565685561</v>
      </c>
      <c r="AU59">
        <f t="shared" ref="AU59:AU122" ca="1" si="28">+_xlfn.PERCENTILE.INC(OFFSET(AP59,-52,0,52,1),0.9)</f>
        <v>1.0057490359639449</v>
      </c>
      <c r="AX59">
        <f t="shared" si="9"/>
        <v>0.77719846636267442</v>
      </c>
      <c r="AY59">
        <f t="shared" si="10"/>
        <v>0.88466885543391482</v>
      </c>
      <c r="AZ59">
        <f t="shared" si="11"/>
        <v>1.3146994953273305</v>
      </c>
      <c r="BA59">
        <f t="shared" si="12"/>
        <v>1.2489906698132387</v>
      </c>
      <c r="BD59" s="57"/>
    </row>
    <row r="60" spans="2:56" x14ac:dyDescent="0.25">
      <c r="B60" s="1">
        <v>43119</v>
      </c>
      <c r="C60">
        <v>107.137</v>
      </c>
      <c r="D60">
        <v>149.57400000000001</v>
      </c>
      <c r="E60">
        <v>97.531999999999996</v>
      </c>
      <c r="F60">
        <v>111.212</v>
      </c>
      <c r="G60">
        <v>33591.699999999997</v>
      </c>
      <c r="I60" s="45">
        <f t="shared" si="13"/>
        <v>3.3527191676265833E-3</v>
      </c>
      <c r="J60" s="46">
        <f t="shared" si="2"/>
        <v>4.1556174683630154E-3</v>
      </c>
      <c r="K60" s="46">
        <f t="shared" si="3"/>
        <v>2.9318023513519087E-2</v>
      </c>
      <c r="L60" s="46">
        <f t="shared" si="3"/>
        <v>4.6977085726120915E-2</v>
      </c>
      <c r="M60" s="47">
        <f t="shared" si="4"/>
        <v>2.6650611099734878E-2</v>
      </c>
      <c r="O60" s="44">
        <f t="shared" si="5"/>
        <v>2.09508614689074E-2</v>
      </c>
      <c r="Q60" s="36">
        <f t="shared" si="14"/>
        <v>232.49277227971109</v>
      </c>
      <c r="R60" s="37">
        <f t="shared" si="15"/>
        <v>183.71901983561835</v>
      </c>
      <c r="T60" s="42">
        <f t="shared" si="1"/>
        <v>1.2654801472799757</v>
      </c>
      <c r="V60" s="40">
        <v>43119</v>
      </c>
      <c r="W60">
        <v>100751.87760000001</v>
      </c>
      <c r="X60">
        <v>145618.22390000001</v>
      </c>
      <c r="Y60">
        <v>195324.07329999999</v>
      </c>
      <c r="Z60" s="37">
        <v>111.212</v>
      </c>
      <c r="AB60" s="55">
        <f t="shared" si="16"/>
        <v>1.4949955544619906E-2</v>
      </c>
      <c r="AD60" s="36">
        <f t="shared" si="17"/>
        <v>220.26566754723331</v>
      </c>
      <c r="AE60" s="37">
        <f t="shared" si="18"/>
        <v>183.71901983561835</v>
      </c>
      <c r="AG60" s="1">
        <f t="shared" si="6"/>
        <v>43119</v>
      </c>
      <c r="AH60">
        <f t="shared" si="7"/>
        <v>1.1989268598554186</v>
      </c>
      <c r="AI60">
        <f t="shared" ca="1" si="19"/>
        <v>1.0058345404714684</v>
      </c>
      <c r="AJ60">
        <f t="shared" ca="1" si="20"/>
        <v>1.0285825629176617</v>
      </c>
      <c r="AK60">
        <f t="shared" ca="1" si="21"/>
        <v>1.0823752233191746</v>
      </c>
      <c r="AL60">
        <f t="shared" ca="1" si="22"/>
        <v>1.1543510728185882</v>
      </c>
      <c r="AM60">
        <f t="shared" ca="1" si="23"/>
        <v>1.2212854717144332</v>
      </c>
      <c r="AO60" s="1">
        <f t="shared" si="8"/>
        <v>43119</v>
      </c>
      <c r="AP60" s="57">
        <f>AD60/VLOOKUP(AO60,'[1]Indice Utilities'!$Z:$AJ,11,0)</f>
        <v>0.86794630485108293</v>
      </c>
      <c r="AQ60">
        <f t="shared" ca="1" si="24"/>
        <v>0.90052455120203678</v>
      </c>
      <c r="AR60">
        <f t="shared" ca="1" si="25"/>
        <v>0.92572308217178723</v>
      </c>
      <c r="AS60">
        <f t="shared" ca="1" si="26"/>
        <v>0.94875672583734039</v>
      </c>
      <c r="AT60">
        <f t="shared" ca="1" si="27"/>
        <v>0.96965131803553273</v>
      </c>
      <c r="AU60">
        <f t="shared" ca="1" si="28"/>
        <v>1.0057490359639449</v>
      </c>
      <c r="AX60">
        <f t="shared" si="9"/>
        <v>0.76831787646067484</v>
      </c>
      <c r="AY60">
        <f t="shared" si="10"/>
        <v>0.87526010118064268</v>
      </c>
      <c r="AZ60">
        <f t="shared" si="11"/>
        <v>1.3333109466647559</v>
      </c>
      <c r="BA60">
        <f t="shared" si="12"/>
        <v>1.288403043358419</v>
      </c>
      <c r="BD60" s="57"/>
    </row>
    <row r="61" spans="2:56" x14ac:dyDescent="0.25">
      <c r="B61" s="1">
        <v>43126</v>
      </c>
      <c r="C61">
        <v>108.017</v>
      </c>
      <c r="D61">
        <v>147.441</v>
      </c>
      <c r="E61">
        <v>93.007999999999996</v>
      </c>
      <c r="F61">
        <v>112.37</v>
      </c>
      <c r="G61">
        <v>35126.22</v>
      </c>
      <c r="I61" s="45">
        <f t="shared" si="13"/>
        <v>8.2137823534351728E-3</v>
      </c>
      <c r="J61" s="46">
        <f t="shared" si="2"/>
        <v>-1.4260499819487404E-2</v>
      </c>
      <c r="K61" s="46">
        <f t="shared" si="3"/>
        <v>-4.6384776278554751E-2</v>
      </c>
      <c r="L61" s="46">
        <f t="shared" si="3"/>
        <v>1.0412545408768903E-2</v>
      </c>
      <c r="M61" s="47">
        <f t="shared" si="4"/>
        <v>4.5681522518955742E-2</v>
      </c>
      <c r="O61" s="44">
        <f t="shared" si="5"/>
        <v>-1.050473708395952E-2</v>
      </c>
      <c r="Q61" s="36">
        <f t="shared" si="14"/>
        <v>230.05049683299185</v>
      </c>
      <c r="R61" s="37">
        <f t="shared" si="15"/>
        <v>192.11158437739962</v>
      </c>
      <c r="T61" s="42">
        <f t="shared" si="1"/>
        <v>1.1974837310230182</v>
      </c>
      <c r="V61" s="40">
        <v>43126</v>
      </c>
      <c r="W61">
        <v>101578.9681</v>
      </c>
      <c r="X61">
        <v>143542.26860000001</v>
      </c>
      <c r="Y61">
        <v>186264.11809999999</v>
      </c>
      <c r="Z61" s="37">
        <v>112.37</v>
      </c>
      <c r="AB61" s="55">
        <f t="shared" si="16"/>
        <v>-2.3331404304122928E-2</v>
      </c>
      <c r="AD61" s="36">
        <f t="shared" si="17"/>
        <v>215.12656020337127</v>
      </c>
      <c r="AE61" s="37">
        <f t="shared" si="18"/>
        <v>192.11158437739962</v>
      </c>
      <c r="AG61" s="1">
        <f t="shared" si="6"/>
        <v>43126</v>
      </c>
      <c r="AH61">
        <f t="shared" si="7"/>
        <v>1.1198000417338663</v>
      </c>
      <c r="AI61">
        <f t="shared" ca="1" si="19"/>
        <v>1.0078720575447038</v>
      </c>
      <c r="AJ61">
        <f t="shared" ca="1" si="20"/>
        <v>1.031327667126297</v>
      </c>
      <c r="AK61">
        <f t="shared" ca="1" si="21"/>
        <v>1.0875387219790671</v>
      </c>
      <c r="AL61">
        <f t="shared" ca="1" si="22"/>
        <v>1.1654639015133994</v>
      </c>
      <c r="AM61">
        <f t="shared" ca="1" si="23"/>
        <v>1.2212854717144332</v>
      </c>
      <c r="AO61" s="1">
        <f t="shared" si="8"/>
        <v>43126</v>
      </c>
      <c r="AP61" s="57">
        <f>AD61/VLOOKUP(AO61,'[1]Indice Utilities'!$Z:$AJ,11,0)</f>
        <v>0.79729521132343628</v>
      </c>
      <c r="AQ61">
        <f t="shared" ca="1" si="24"/>
        <v>0.88451927730064805</v>
      </c>
      <c r="AR61">
        <f t="shared" ca="1" si="25"/>
        <v>0.92509594030591691</v>
      </c>
      <c r="AS61">
        <f t="shared" ca="1" si="26"/>
        <v>0.94779096932070073</v>
      </c>
      <c r="AT61">
        <f t="shared" ca="1" si="27"/>
        <v>0.96612756703341873</v>
      </c>
      <c r="AU61">
        <f t="shared" ca="1" si="28"/>
        <v>0.99984461699834593</v>
      </c>
      <c r="AX61">
        <f t="shared" si="9"/>
        <v>0.79313359279690243</v>
      </c>
      <c r="AY61">
        <f t="shared" si="10"/>
        <v>0.8833891644186852</v>
      </c>
      <c r="AZ61">
        <f t="shared" si="11"/>
        <v>1.3018393570728493</v>
      </c>
      <c r="BA61">
        <f t="shared" si="12"/>
        <v>1.3329174341114531</v>
      </c>
      <c r="BD61" s="57"/>
    </row>
    <row r="62" spans="2:56" x14ac:dyDescent="0.25">
      <c r="B62" s="1">
        <v>43133</v>
      </c>
      <c r="C62">
        <v>97.756</v>
      </c>
      <c r="D62">
        <v>136.36699999999999</v>
      </c>
      <c r="E62">
        <v>88.555999999999997</v>
      </c>
      <c r="F62">
        <v>105.197</v>
      </c>
      <c r="G62">
        <v>32614.77</v>
      </c>
      <c r="I62" s="45">
        <f t="shared" si="13"/>
        <v>-9.4994306451762212E-2</v>
      </c>
      <c r="J62" s="46">
        <f t="shared" si="2"/>
        <v>-7.5108009305417167E-2</v>
      </c>
      <c r="K62" s="46">
        <f t="shared" si="3"/>
        <v>-4.7866850163426733E-2</v>
      </c>
      <c r="L62" s="46">
        <f t="shared" si="3"/>
        <v>-6.383376345999825E-2</v>
      </c>
      <c r="M62" s="47">
        <f t="shared" si="4"/>
        <v>-7.1497872529409645E-2</v>
      </c>
      <c r="O62" s="44">
        <f t="shared" si="5"/>
        <v>-7.045073234515109E-2</v>
      </c>
      <c r="Q62" s="36">
        <f t="shared" si="14"/>
        <v>213.84327085474172</v>
      </c>
      <c r="R62" s="37">
        <f t="shared" si="15"/>
        <v>178.37601480616138</v>
      </c>
      <c r="T62" s="42">
        <f t="shared" si="1"/>
        <v>1.198834221557882</v>
      </c>
      <c r="V62" s="40">
        <v>43133</v>
      </c>
      <c r="W62">
        <v>91929.578800000003</v>
      </c>
      <c r="X62">
        <v>132760.69390000001</v>
      </c>
      <c r="Y62">
        <v>177346.8394</v>
      </c>
      <c r="Z62" s="37">
        <v>105.197</v>
      </c>
      <c r="AB62" s="55">
        <f t="shared" si="16"/>
        <v>-6.8027351282085355E-2</v>
      </c>
      <c r="AD62" s="36">
        <f t="shared" si="17"/>
        <v>200.49207012230985</v>
      </c>
      <c r="AE62" s="37">
        <f t="shared" si="18"/>
        <v>178.37601480616138</v>
      </c>
      <c r="AG62" s="1">
        <f t="shared" si="6"/>
        <v>43133</v>
      </c>
      <c r="AH62">
        <f t="shared" si="7"/>
        <v>1.1239855893191788</v>
      </c>
      <c r="AI62">
        <f t="shared" ca="1" si="19"/>
        <v>1.0103068788333311</v>
      </c>
      <c r="AJ62">
        <f t="shared" ca="1" si="20"/>
        <v>1.0324471268149376</v>
      </c>
      <c r="AK62">
        <f t="shared" ca="1" si="21"/>
        <v>1.0935930955227229</v>
      </c>
      <c r="AL62">
        <f t="shared" ca="1" si="22"/>
        <v>1.1654639015133994</v>
      </c>
      <c r="AM62">
        <f t="shared" ca="1" si="23"/>
        <v>1.2212854717144332</v>
      </c>
      <c r="AO62" s="1">
        <f t="shared" si="8"/>
        <v>43133</v>
      </c>
      <c r="AP62" s="57">
        <f>AD62/VLOOKUP(AO62,'[1]Indice Utilities'!$Z:$AJ,11,0)</f>
        <v>0.84955811741606935</v>
      </c>
      <c r="AQ62">
        <f t="shared" ca="1" si="24"/>
        <v>0.88175840750345968</v>
      </c>
      <c r="AR62">
        <f t="shared" ca="1" si="25"/>
        <v>0.92302468763737167</v>
      </c>
      <c r="AS62">
        <f t="shared" ca="1" si="26"/>
        <v>0.94457780774343569</v>
      </c>
      <c r="AT62">
        <f t="shared" ca="1" si="27"/>
        <v>0.96456337952922255</v>
      </c>
      <c r="AU62">
        <f t="shared" ca="1" si="28"/>
        <v>0.99769514439223994</v>
      </c>
      <c r="AX62">
        <f t="shared" si="9"/>
        <v>0.77018399436186025</v>
      </c>
      <c r="AY62">
        <f t="shared" si="10"/>
        <v>0.87667761919965936</v>
      </c>
      <c r="AZ62">
        <f t="shared" si="11"/>
        <v>1.3300008421236029</v>
      </c>
      <c r="BA62">
        <f t="shared" si="12"/>
        <v>1.3389151490950708</v>
      </c>
      <c r="BD62" s="57"/>
    </row>
    <row r="63" spans="2:56" x14ac:dyDescent="0.25">
      <c r="B63" s="1">
        <v>43140</v>
      </c>
      <c r="C63">
        <v>93.683999999999997</v>
      </c>
      <c r="D63">
        <v>131.38</v>
      </c>
      <c r="E63">
        <v>84.102999999999994</v>
      </c>
      <c r="F63">
        <v>100.02800000000001</v>
      </c>
      <c r="G63">
        <v>30143.439999999999</v>
      </c>
      <c r="I63" s="45">
        <f t="shared" si="13"/>
        <v>-4.165473219035154E-2</v>
      </c>
      <c r="J63" s="46">
        <f t="shared" si="2"/>
        <v>-3.6570431262695435E-2</v>
      </c>
      <c r="K63" s="46">
        <f t="shared" si="3"/>
        <v>-5.0284565698541117E-2</v>
      </c>
      <c r="L63" s="46">
        <f t="shared" si="3"/>
        <v>-4.9136382216222851E-2</v>
      </c>
      <c r="M63" s="47">
        <f t="shared" si="4"/>
        <v>-7.5773338275879398E-2</v>
      </c>
      <c r="O63" s="44">
        <f t="shared" si="5"/>
        <v>-4.4411527841952736E-2</v>
      </c>
      <c r="Q63" s="36">
        <f t="shared" si="14"/>
        <v>204.34616447736209</v>
      </c>
      <c r="R63" s="37">
        <f t="shared" si="15"/>
        <v>164.85986869595084</v>
      </c>
      <c r="T63" s="42">
        <f t="shared" si="1"/>
        <v>1.2395142983780691</v>
      </c>
      <c r="V63" s="40">
        <v>43140</v>
      </c>
      <c r="W63">
        <v>88100.456099999996</v>
      </c>
      <c r="X63">
        <v>127905.637</v>
      </c>
      <c r="Y63">
        <v>168429.5607</v>
      </c>
      <c r="Z63" s="37">
        <v>100.02800000000001</v>
      </c>
      <c r="AB63" s="55">
        <f t="shared" si="16"/>
        <v>-4.3783991922130831E-2</v>
      </c>
      <c r="AD63" s="36">
        <f t="shared" si="17"/>
        <v>191.71372694362336</v>
      </c>
      <c r="AE63" s="37">
        <f t="shared" si="18"/>
        <v>164.85986869595084</v>
      </c>
      <c r="AG63" s="1">
        <f t="shared" si="6"/>
        <v>43140</v>
      </c>
      <c r="AH63">
        <f t="shared" si="7"/>
        <v>1.1628889945144794</v>
      </c>
      <c r="AI63">
        <f t="shared" ca="1" si="19"/>
        <v>1.0124108990350971</v>
      </c>
      <c r="AJ63">
        <f t="shared" ca="1" si="20"/>
        <v>1.0487564757481165</v>
      </c>
      <c r="AK63">
        <f t="shared" ca="1" si="21"/>
        <v>1.0957031603052059</v>
      </c>
      <c r="AL63">
        <f t="shared" ca="1" si="22"/>
        <v>1.1654639015133994</v>
      </c>
      <c r="AM63">
        <f t="shared" ca="1" si="23"/>
        <v>1.2212854717144332</v>
      </c>
      <c r="AO63" s="1">
        <f t="shared" si="8"/>
        <v>43140</v>
      </c>
      <c r="AP63" s="57">
        <f>AD63/VLOOKUP(AO63,'[1]Indice Utilities'!$Z:$AJ,11,0)</f>
        <v>0.86139180150962846</v>
      </c>
      <c r="AQ63">
        <f t="shared" ca="1" si="24"/>
        <v>0.87312987786687035</v>
      </c>
      <c r="AR63">
        <f t="shared" ca="1" si="25"/>
        <v>0.92102846708841501</v>
      </c>
      <c r="AS63">
        <f t="shared" ca="1" si="26"/>
        <v>0.94115136668661692</v>
      </c>
      <c r="AT63">
        <f t="shared" ca="1" si="27"/>
        <v>0.96456337952922255</v>
      </c>
      <c r="AU63">
        <f t="shared" ca="1" si="28"/>
        <v>0.99769514439223994</v>
      </c>
      <c r="AX63">
        <f t="shared" si="9"/>
        <v>0.771899006191198</v>
      </c>
      <c r="AY63">
        <f t="shared" si="10"/>
        <v>0.8832911533085247</v>
      </c>
      <c r="AZ63">
        <f t="shared" si="11"/>
        <v>1.3209591940818686</v>
      </c>
      <c r="BA63">
        <f t="shared" si="12"/>
        <v>1.3314206118899943</v>
      </c>
      <c r="BD63" s="57"/>
    </row>
    <row r="64" spans="2:56" x14ac:dyDescent="0.25">
      <c r="B64" s="1">
        <v>43147</v>
      </c>
      <c r="C64">
        <v>108.017</v>
      </c>
      <c r="D64">
        <v>150.53700000000001</v>
      </c>
      <c r="E64">
        <v>95.894000000000005</v>
      </c>
      <c r="F64">
        <v>114.375</v>
      </c>
      <c r="G64">
        <v>32677.25</v>
      </c>
      <c r="I64" s="45">
        <f t="shared" si="13"/>
        <v>0.15299304043379869</v>
      </c>
      <c r="J64" s="46">
        <f t="shared" si="2"/>
        <v>0.14581367026944747</v>
      </c>
      <c r="K64" s="46">
        <f t="shared" si="3"/>
        <v>0.14019713922214438</v>
      </c>
      <c r="L64" s="46">
        <f t="shared" si="3"/>
        <v>0.14342983964489942</v>
      </c>
      <c r="M64" s="47">
        <f t="shared" si="4"/>
        <v>8.4058421998285615E-2</v>
      </c>
      <c r="O64" s="44">
        <f t="shared" si="5"/>
        <v>0.14560842239257249</v>
      </c>
      <c r="Q64" s="36">
        <f t="shared" si="14"/>
        <v>234.1006871088839</v>
      </c>
      <c r="R64" s="37">
        <f t="shared" si="15"/>
        <v>178.71772910937702</v>
      </c>
      <c r="T64" s="42">
        <f t="shared" si="1"/>
        <v>1.3098906766301399</v>
      </c>
      <c r="V64" s="40">
        <v>43147</v>
      </c>
      <c r="W64">
        <v>101578.9681</v>
      </c>
      <c r="X64">
        <v>146555.75210000001</v>
      </c>
      <c r="Y64">
        <v>192042.5148</v>
      </c>
      <c r="Z64" s="37">
        <v>114.375</v>
      </c>
      <c r="AB64" s="55">
        <f t="shared" si="16"/>
        <v>0.14499782264951719</v>
      </c>
      <c r="AD64" s="36">
        <f t="shared" si="17"/>
        <v>219.51179992247282</v>
      </c>
      <c r="AE64" s="37">
        <f t="shared" si="18"/>
        <v>178.71772910937702</v>
      </c>
      <c r="AG64" s="1">
        <f t="shared" si="6"/>
        <v>43147</v>
      </c>
      <c r="AH64">
        <f t="shared" si="7"/>
        <v>1.2282597871872545</v>
      </c>
      <c r="AI64">
        <f t="shared" ca="1" si="19"/>
        <v>1.0124108990350971</v>
      </c>
      <c r="AJ64">
        <f t="shared" ca="1" si="20"/>
        <v>1.0487564757481165</v>
      </c>
      <c r="AK64">
        <f t="shared" ca="1" si="21"/>
        <v>1.1023510854222895</v>
      </c>
      <c r="AL64">
        <f t="shared" ca="1" si="22"/>
        <v>1.1657313985820554</v>
      </c>
      <c r="AM64">
        <f t="shared" ca="1" si="23"/>
        <v>1.2212854717144332</v>
      </c>
      <c r="AO64" s="1">
        <f t="shared" si="8"/>
        <v>43147</v>
      </c>
      <c r="AP64" s="57">
        <f>AD64/VLOOKUP(AO64,'[1]Indice Utilities'!$Z:$AJ,11,0)</f>
        <v>0.91606987403889151</v>
      </c>
      <c r="AQ64">
        <f t="shared" ca="1" si="24"/>
        <v>0.87095436235223456</v>
      </c>
      <c r="AR64">
        <f t="shared" ca="1" si="25"/>
        <v>0.91865704812254623</v>
      </c>
      <c r="AS64">
        <f t="shared" ca="1" si="26"/>
        <v>0.93994179779825748</v>
      </c>
      <c r="AT64">
        <f t="shared" ca="1" si="27"/>
        <v>0.96403469247360918</v>
      </c>
      <c r="AU64">
        <f t="shared" ca="1" si="28"/>
        <v>0.98598721697258573</v>
      </c>
      <c r="AX64">
        <f t="shared" si="9"/>
        <v>0.77728897335086322</v>
      </c>
      <c r="AY64">
        <f t="shared" si="10"/>
        <v>0.88392052654476783</v>
      </c>
      <c r="AZ64">
        <f t="shared" si="11"/>
        <v>1.3154207495662362</v>
      </c>
      <c r="BA64">
        <f t="shared" si="12"/>
        <v>1.3295973377752799</v>
      </c>
      <c r="BD64" s="57"/>
    </row>
    <row r="65" spans="2:56" x14ac:dyDescent="0.25">
      <c r="B65" s="1">
        <v>43154</v>
      </c>
      <c r="C65">
        <v>106.42100000000001</v>
      </c>
      <c r="D65">
        <v>155.833</v>
      </c>
      <c r="E65">
        <v>93.150999999999996</v>
      </c>
      <c r="F65">
        <v>113.93</v>
      </c>
      <c r="G65">
        <v>32742.39</v>
      </c>
      <c r="I65" s="45">
        <f t="shared" si="13"/>
        <v>-1.4775452012183221E-2</v>
      </c>
      <c r="J65" s="46">
        <f t="shared" si="2"/>
        <v>3.5180719690175888E-2</v>
      </c>
      <c r="K65" s="46">
        <f t="shared" si="3"/>
        <v>-2.8604500802970056E-2</v>
      </c>
      <c r="L65" s="46">
        <f t="shared" si="3"/>
        <v>-3.8907103825136513E-3</v>
      </c>
      <c r="M65" s="47">
        <f t="shared" si="4"/>
        <v>1.9934358001361119E-3</v>
      </c>
      <c r="O65" s="44">
        <f t="shared" si="5"/>
        <v>-3.0224858768727603E-3</v>
      </c>
      <c r="Q65" s="36">
        <f t="shared" si="14"/>
        <v>233.39312108833107</v>
      </c>
      <c r="R65" s="37">
        <f t="shared" si="15"/>
        <v>179.07399142870267</v>
      </c>
      <c r="T65" s="42">
        <f t="shared" si="1"/>
        <v>1.3033334390229152</v>
      </c>
      <c r="V65" s="40">
        <v>43154</v>
      </c>
      <c r="W65">
        <v>100077.952</v>
      </c>
      <c r="X65">
        <v>151712.1574</v>
      </c>
      <c r="Y65">
        <v>186549.4711</v>
      </c>
      <c r="Z65" s="37">
        <v>113.93</v>
      </c>
      <c r="AB65" s="55">
        <f t="shared" si="16"/>
        <v>-4.1760132649282652E-3</v>
      </c>
      <c r="AD65" s="36">
        <f t="shared" si="17"/>
        <v>218.59511573418831</v>
      </c>
      <c r="AE65" s="37">
        <f t="shared" si="18"/>
        <v>179.07399142870267</v>
      </c>
      <c r="AG65" s="1">
        <f t="shared" si="6"/>
        <v>43154</v>
      </c>
      <c r="AH65">
        <f t="shared" si="7"/>
        <v>1.2206971765702825</v>
      </c>
      <c r="AI65">
        <f t="shared" ca="1" si="19"/>
        <v>1.0129606997559666</v>
      </c>
      <c r="AJ65">
        <f t="shared" ca="1" si="20"/>
        <v>1.0596127703927367</v>
      </c>
      <c r="AK65">
        <f t="shared" ca="1" si="21"/>
        <v>1.113883236335524</v>
      </c>
      <c r="AL65">
        <f t="shared" ca="1" si="22"/>
        <v>1.1754499340159839</v>
      </c>
      <c r="AM65">
        <f t="shared" ca="1" si="23"/>
        <v>1.2276572113500941</v>
      </c>
      <c r="AO65" s="1">
        <f t="shared" si="8"/>
        <v>43154</v>
      </c>
      <c r="AP65" s="57">
        <f>AD65/VLOOKUP(AO65,'[1]Indice Utilities'!$Z:$AJ,11,0)</f>
        <v>0.93650080190920315</v>
      </c>
      <c r="AQ65">
        <f t="shared" ca="1" si="24"/>
        <v>0.87095436235223456</v>
      </c>
      <c r="AR65">
        <f t="shared" ca="1" si="25"/>
        <v>0.91604369972101385</v>
      </c>
      <c r="AS65">
        <f t="shared" ca="1" si="26"/>
        <v>0.93949372061441228</v>
      </c>
      <c r="AT65">
        <f t="shared" ca="1" si="27"/>
        <v>0.96024907025453088</v>
      </c>
      <c r="AU65">
        <f t="shared" ca="1" si="28"/>
        <v>0.98566380493404981</v>
      </c>
      <c r="AX65">
        <f t="shared" si="9"/>
        <v>0.7690155967585186</v>
      </c>
      <c r="AY65">
        <f t="shared" si="10"/>
        <v>0.91885463596586603</v>
      </c>
      <c r="AZ65">
        <f t="shared" si="11"/>
        <v>1.2831522565231885</v>
      </c>
      <c r="BA65">
        <f t="shared" si="12"/>
        <v>1.32997826649157</v>
      </c>
      <c r="BD65" s="57"/>
    </row>
    <row r="66" spans="2:56" x14ac:dyDescent="0.25">
      <c r="B66" s="1">
        <v>43161</v>
      </c>
      <c r="C66">
        <v>98.7</v>
      </c>
      <c r="D66">
        <v>149.47</v>
      </c>
      <c r="E66">
        <v>87.593999999999994</v>
      </c>
      <c r="F66">
        <v>105.197</v>
      </c>
      <c r="G66">
        <v>31900.7</v>
      </c>
      <c r="I66" s="45">
        <f t="shared" si="13"/>
        <v>-7.2551470104584626E-2</v>
      </c>
      <c r="J66" s="46">
        <f t="shared" si="2"/>
        <v>-4.083217290304364E-2</v>
      </c>
      <c r="K66" s="46">
        <f t="shared" si="3"/>
        <v>-5.9655827634700676E-2</v>
      </c>
      <c r="L66" s="46">
        <f t="shared" si="3"/>
        <v>-7.6652330378302547E-2</v>
      </c>
      <c r="M66" s="47">
        <f t="shared" si="4"/>
        <v>-2.5706431326485313E-2</v>
      </c>
      <c r="O66" s="44">
        <f t="shared" si="5"/>
        <v>-6.2422950255157872E-2</v>
      </c>
      <c r="Q66" s="36">
        <f t="shared" si="14"/>
        <v>218.82403390073813</v>
      </c>
      <c r="R66" s="37">
        <f t="shared" si="15"/>
        <v>174.47063816568109</v>
      </c>
      <c r="T66" s="42">
        <f t="shared" si="1"/>
        <v>1.2542169628160476</v>
      </c>
      <c r="V66" s="40">
        <v>43161</v>
      </c>
      <c r="W66">
        <v>92817.935299999997</v>
      </c>
      <c r="X66">
        <v>145517.7745</v>
      </c>
      <c r="Y66">
        <v>175420.7072</v>
      </c>
      <c r="Z66" s="37">
        <v>105.197</v>
      </c>
      <c r="AB66" s="55">
        <f t="shared" si="16"/>
        <v>-5.609040659829042E-2</v>
      </c>
      <c r="AD66" s="36">
        <f t="shared" si="17"/>
        <v>206.33402681225732</v>
      </c>
      <c r="AE66" s="37">
        <f t="shared" si="18"/>
        <v>174.47063816568109</v>
      </c>
      <c r="AG66" s="1">
        <f t="shared" si="6"/>
        <v>43161</v>
      </c>
      <c r="AH66">
        <f t="shared" si="7"/>
        <v>1.1826289453719889</v>
      </c>
      <c r="AI66">
        <f t="shared" ca="1" si="19"/>
        <v>1.019476454665811</v>
      </c>
      <c r="AJ66">
        <f t="shared" ca="1" si="20"/>
        <v>1.0665438812913268</v>
      </c>
      <c r="AK66">
        <f t="shared" ca="1" si="21"/>
        <v>1.1206206279345572</v>
      </c>
      <c r="AL66">
        <f t="shared" ca="1" si="22"/>
        <v>1.1834339311446298</v>
      </c>
      <c r="AM66">
        <f t="shared" ca="1" si="23"/>
        <v>1.2276572113500941</v>
      </c>
      <c r="AO66" s="1">
        <f t="shared" si="8"/>
        <v>43161</v>
      </c>
      <c r="AP66" s="57">
        <f>AD66/VLOOKUP(AO66,'[1]Indice Utilities'!$Z:$AJ,11,0)</f>
        <v>0.91227042609757647</v>
      </c>
      <c r="AQ66">
        <f t="shared" ca="1" si="24"/>
        <v>0.87095436235223456</v>
      </c>
      <c r="AR66">
        <f t="shared" ca="1" si="25"/>
        <v>0.91604369972101385</v>
      </c>
      <c r="AS66">
        <f t="shared" ca="1" si="26"/>
        <v>0.93949372061441228</v>
      </c>
      <c r="AT66">
        <f t="shared" ca="1" si="27"/>
        <v>0.96024907025453088</v>
      </c>
      <c r="AU66">
        <f t="shared" ca="1" si="28"/>
        <v>0.98566380493404981</v>
      </c>
      <c r="AX66">
        <f t="shared" si="9"/>
        <v>0.75560455118374892</v>
      </c>
      <c r="AY66">
        <f t="shared" si="10"/>
        <v>0.93370785799638056</v>
      </c>
      <c r="AZ66">
        <f t="shared" si="11"/>
        <v>1.2783054172916499</v>
      </c>
      <c r="BA66">
        <f t="shared" si="12"/>
        <v>1.301006305685326</v>
      </c>
      <c r="BD66" s="57"/>
    </row>
    <row r="67" spans="2:56" x14ac:dyDescent="0.25">
      <c r="B67" s="1">
        <v>43168</v>
      </c>
      <c r="C67">
        <v>99.677999999999997</v>
      </c>
      <c r="D67">
        <v>153.529</v>
      </c>
      <c r="E67">
        <v>92.403000000000006</v>
      </c>
      <c r="F67">
        <v>106.845</v>
      </c>
      <c r="G67">
        <v>33182.6</v>
      </c>
      <c r="I67" s="45">
        <f t="shared" si="13"/>
        <v>9.9088145896655266E-3</v>
      </c>
      <c r="J67" s="46">
        <f t="shared" si="2"/>
        <v>2.7155951026961889E-2</v>
      </c>
      <c r="K67" s="46">
        <f t="shared" si="3"/>
        <v>5.4901020617850627E-2</v>
      </c>
      <c r="L67" s="46">
        <f t="shared" si="3"/>
        <v>1.5665845984200955E-2</v>
      </c>
      <c r="M67" s="47">
        <f t="shared" si="4"/>
        <v>4.0184071195929816E-2</v>
      </c>
      <c r="O67" s="44">
        <f t="shared" si="5"/>
        <v>2.6907908054669749E-2</v>
      </c>
      <c r="Q67" s="36">
        <f t="shared" si="14"/>
        <v>224.71213088509111</v>
      </c>
      <c r="R67" s="37">
        <f t="shared" si="15"/>
        <v>181.48157871133014</v>
      </c>
      <c r="T67" s="42">
        <f t="shared" si="1"/>
        <v>1.2382090374170964</v>
      </c>
      <c r="V67" s="40">
        <v>43168</v>
      </c>
      <c r="W67">
        <v>93736.924799999993</v>
      </c>
      <c r="X67">
        <v>149468.78630000001</v>
      </c>
      <c r="Y67">
        <v>185051.3682</v>
      </c>
      <c r="Z67" s="37">
        <v>106.845</v>
      </c>
      <c r="AB67" s="55">
        <f t="shared" si="16"/>
        <v>3.5045079421506559E-2</v>
      </c>
      <c r="AD67" s="36">
        <f t="shared" si="17"/>
        <v>213.56501916925214</v>
      </c>
      <c r="AE67" s="37">
        <f t="shared" si="18"/>
        <v>181.48157871133014</v>
      </c>
      <c r="AG67" s="1">
        <f t="shared" si="6"/>
        <v>43168</v>
      </c>
      <c r="AH67">
        <f t="shared" si="7"/>
        <v>1.1767862098497328</v>
      </c>
      <c r="AI67">
        <f t="shared" ca="1" si="19"/>
        <v>1.0206256933906868</v>
      </c>
      <c r="AJ67">
        <f t="shared" ca="1" si="20"/>
        <v>1.0691436890834951</v>
      </c>
      <c r="AK67">
        <f t="shared" ca="1" si="21"/>
        <v>1.1226443703182687</v>
      </c>
      <c r="AL67">
        <f t="shared" ca="1" si="22"/>
        <v>1.1861377123914343</v>
      </c>
      <c r="AM67">
        <f t="shared" ca="1" si="23"/>
        <v>1.2276572113500941</v>
      </c>
      <c r="AO67" s="1">
        <f t="shared" si="8"/>
        <v>43168</v>
      </c>
      <c r="AP67" s="57">
        <f>AD67/VLOOKUP(AO67,'[1]Indice Utilities'!$Z:$AJ,11,0)</f>
        <v>0.88812158326760149</v>
      </c>
      <c r="AQ67">
        <f t="shared" ca="1" si="24"/>
        <v>0.87095436235223456</v>
      </c>
      <c r="AR67">
        <f t="shared" ca="1" si="25"/>
        <v>0.91504148909992988</v>
      </c>
      <c r="AS67">
        <f t="shared" ca="1" si="26"/>
        <v>0.93900899421336126</v>
      </c>
      <c r="AT67">
        <f t="shared" ca="1" si="27"/>
        <v>0.96024907025453088</v>
      </c>
      <c r="AU67">
        <f t="shared" ca="1" si="28"/>
        <v>0.98566380493404981</v>
      </c>
      <c r="AX67">
        <f t="shared" si="9"/>
        <v>0.73725455224716696</v>
      </c>
      <c r="AY67">
        <f t="shared" si="10"/>
        <v>0.92659112335246951</v>
      </c>
      <c r="AZ67">
        <f t="shared" si="11"/>
        <v>1.302827979353292</v>
      </c>
      <c r="BA67">
        <f t="shared" si="12"/>
        <v>1.276647458517651</v>
      </c>
      <c r="BD67" s="57"/>
    </row>
    <row r="68" spans="2:56" x14ac:dyDescent="0.25">
      <c r="B68" s="1">
        <v>43175</v>
      </c>
      <c r="C68">
        <v>103.815</v>
      </c>
      <c r="D68">
        <v>151.84399999999999</v>
      </c>
      <c r="E68">
        <v>94.22</v>
      </c>
      <c r="F68">
        <v>110.544</v>
      </c>
      <c r="G68">
        <v>32555.08</v>
      </c>
      <c r="I68" s="45">
        <f t="shared" si="13"/>
        <v>4.1503641726358786E-2</v>
      </c>
      <c r="J68" s="46">
        <f t="shared" si="2"/>
        <v>-1.0975125220642368E-2</v>
      </c>
      <c r="K68" s="46">
        <f t="shared" si="3"/>
        <v>1.9663863727368058E-2</v>
      </c>
      <c r="L68" s="46">
        <f t="shared" si="3"/>
        <v>3.4620244279095935E-2</v>
      </c>
      <c r="M68" s="47">
        <f t="shared" si="4"/>
        <v>-1.891111606685425E-2</v>
      </c>
      <c r="O68" s="44">
        <f t="shared" si="5"/>
        <v>2.1203156128045103E-2</v>
      </c>
      <c r="Q68" s="36">
        <f t="shared" si="14"/>
        <v>229.47673728011338</v>
      </c>
      <c r="R68" s="37">
        <f t="shared" si="15"/>
        <v>178.04955951232424</v>
      </c>
      <c r="T68" s="42">
        <f t="shared" si="1"/>
        <v>1.2888363100063129</v>
      </c>
      <c r="V68" s="40">
        <v>43175</v>
      </c>
      <c r="W68">
        <v>97627.313500000004</v>
      </c>
      <c r="X68">
        <v>147828.11189999999</v>
      </c>
      <c r="Y68">
        <v>188689.61799999999</v>
      </c>
      <c r="Z68" s="37">
        <v>110.544</v>
      </c>
      <c r="AB68" s="55">
        <f t="shared" si="16"/>
        <v>1.3755847889587822E-2</v>
      </c>
      <c r="AD68" s="36">
        <f t="shared" si="17"/>
        <v>216.50278708748129</v>
      </c>
      <c r="AE68" s="37">
        <f t="shared" si="18"/>
        <v>178.04955951232424</v>
      </c>
      <c r="AG68" s="1">
        <f t="shared" si="6"/>
        <v>43175</v>
      </c>
      <c r="AH68">
        <f t="shared" si="7"/>
        <v>1.215969237331898</v>
      </c>
      <c r="AI68">
        <f t="shared" ca="1" si="19"/>
        <v>1.0263294722848213</v>
      </c>
      <c r="AJ68">
        <f t="shared" ca="1" si="20"/>
        <v>1.073116782024476</v>
      </c>
      <c r="AK68">
        <f t="shared" ca="1" si="21"/>
        <v>1.1239165579102339</v>
      </c>
      <c r="AL68">
        <f t="shared" ca="1" si="22"/>
        <v>1.1861377123914343</v>
      </c>
      <c r="AM68">
        <f t="shared" ca="1" si="23"/>
        <v>1.2276572113500941</v>
      </c>
      <c r="AO68" s="1">
        <f t="shared" si="8"/>
        <v>43175</v>
      </c>
      <c r="AP68" s="57">
        <f>AD68/VLOOKUP(AO68,'[1]Indice Utilities'!$Z:$AJ,11,0)</f>
        <v>0.90464278548134658</v>
      </c>
      <c r="AQ68">
        <f t="shared" ca="1" si="24"/>
        <v>0.87095436235223456</v>
      </c>
      <c r="AR68">
        <f t="shared" ca="1" si="25"/>
        <v>0.91139811417441663</v>
      </c>
      <c r="AS68">
        <f t="shared" ca="1" si="26"/>
        <v>0.93900899421336126</v>
      </c>
      <c r="AT68">
        <f t="shared" ca="1" si="27"/>
        <v>0.96024907025453088</v>
      </c>
      <c r="AU68">
        <f t="shared" ca="1" si="28"/>
        <v>0.98566380493404981</v>
      </c>
      <c r="AX68">
        <f t="shared" si="9"/>
        <v>0.75743415206260833</v>
      </c>
      <c r="AY68">
        <f t="shared" si="10"/>
        <v>0.90398656802140742</v>
      </c>
      <c r="AZ68">
        <f t="shared" si="11"/>
        <v>1.3104206638758487</v>
      </c>
      <c r="BA68">
        <f t="shared" si="12"/>
        <v>1.3029225016452655</v>
      </c>
      <c r="BD68" s="57"/>
    </row>
    <row r="69" spans="2:56" x14ac:dyDescent="0.25">
      <c r="B69" s="1">
        <v>43182</v>
      </c>
      <c r="C69">
        <v>98.471999999999994</v>
      </c>
      <c r="D69">
        <v>149.19499999999999</v>
      </c>
      <c r="E69">
        <v>91.299000000000007</v>
      </c>
      <c r="F69">
        <v>107.82599999999999</v>
      </c>
      <c r="G69">
        <v>31461.26</v>
      </c>
      <c r="I69" s="45">
        <f t="shared" si="13"/>
        <v>-5.1466551076434053E-2</v>
      </c>
      <c r="J69" s="46">
        <f t="shared" si="2"/>
        <v>-1.7445536208213652E-2</v>
      </c>
      <c r="K69" s="46">
        <f t="shared" si="3"/>
        <v>-3.1001910422415513E-2</v>
      </c>
      <c r="L69" s="46">
        <f t="shared" si="3"/>
        <v>-2.4587494572297031E-2</v>
      </c>
      <c r="M69" s="47">
        <f t="shared" si="4"/>
        <v>-3.3599057351418105E-2</v>
      </c>
      <c r="O69" s="44">
        <f t="shared" si="5"/>
        <v>-3.1125373069840062E-2</v>
      </c>
      <c r="Q69" s="36">
        <f t="shared" si="14"/>
        <v>222.33418822142016</v>
      </c>
      <c r="R69" s="37">
        <f t="shared" si="15"/>
        <v>172.06726215087491</v>
      </c>
      <c r="T69" s="42">
        <f t="shared" si="1"/>
        <v>1.2921353280234642</v>
      </c>
      <c r="V69" s="40">
        <v>43182</v>
      </c>
      <c r="W69">
        <v>92603.504400000005</v>
      </c>
      <c r="X69">
        <v>145249.9093</v>
      </c>
      <c r="Y69">
        <v>182839.88310000001</v>
      </c>
      <c r="Z69" s="37">
        <v>107.82599999999999</v>
      </c>
      <c r="AB69" s="55">
        <f t="shared" si="16"/>
        <v>-3.0986218302649991E-2</v>
      </c>
      <c r="AD69" s="36">
        <f t="shared" si="17"/>
        <v>209.79418446365645</v>
      </c>
      <c r="AE69" s="37">
        <f t="shared" si="18"/>
        <v>172.06726215087491</v>
      </c>
      <c r="AG69" s="1">
        <f t="shared" si="6"/>
        <v>43182</v>
      </c>
      <c r="AH69">
        <f t="shared" si="7"/>
        <v>1.2192568292258941</v>
      </c>
      <c r="AI69">
        <f t="shared" ca="1" si="19"/>
        <v>1.0296996070230933</v>
      </c>
      <c r="AJ69">
        <f t="shared" ca="1" si="20"/>
        <v>1.0754721044221551</v>
      </c>
      <c r="AK69">
        <f t="shared" ca="1" si="21"/>
        <v>1.1251071275786562</v>
      </c>
      <c r="AL69">
        <f t="shared" ca="1" si="22"/>
        <v>1.1972297250511821</v>
      </c>
      <c r="AM69">
        <f t="shared" ca="1" si="23"/>
        <v>1.2276572113500941</v>
      </c>
      <c r="AO69" s="1">
        <f t="shared" si="8"/>
        <v>43182</v>
      </c>
      <c r="AP69" s="57">
        <f>AD69/VLOOKUP(AO69,'[1]Indice Utilities'!$Z:$AJ,11,0)</f>
        <v>0.92321444938895891</v>
      </c>
      <c r="AQ69">
        <f t="shared" ca="1" si="24"/>
        <v>0.87095436235223456</v>
      </c>
      <c r="AR69">
        <f t="shared" ca="1" si="25"/>
        <v>0.90816196959319784</v>
      </c>
      <c r="AS69">
        <f t="shared" ca="1" si="26"/>
        <v>0.93900899421336126</v>
      </c>
      <c r="AT69">
        <f t="shared" ca="1" si="27"/>
        <v>0.96024907025453088</v>
      </c>
      <c r="AU69">
        <f t="shared" ca="1" si="28"/>
        <v>0.98566380493404981</v>
      </c>
      <c r="AX69">
        <f t="shared" si="9"/>
        <v>0.74142560421584902</v>
      </c>
      <c r="AY69">
        <f t="shared" si="10"/>
        <v>0.91661858107056915</v>
      </c>
      <c r="AZ69">
        <f t="shared" si="11"/>
        <v>1.3103994430445363</v>
      </c>
      <c r="BA69">
        <f t="shared" si="12"/>
        <v>1.3115261368954112</v>
      </c>
      <c r="BD69" s="57"/>
    </row>
    <row r="70" spans="2:56" x14ac:dyDescent="0.25">
      <c r="B70" s="1">
        <v>43189</v>
      </c>
      <c r="C70">
        <v>98.44</v>
      </c>
      <c r="D70">
        <v>148.06</v>
      </c>
      <c r="E70">
        <v>93.543000000000006</v>
      </c>
      <c r="F70">
        <v>108.851</v>
      </c>
      <c r="G70">
        <v>31114.93</v>
      </c>
      <c r="I70" s="45">
        <f t="shared" si="13"/>
        <v>-3.2496547241855911E-4</v>
      </c>
      <c r="J70" s="46">
        <f t="shared" si="2"/>
        <v>-7.6074935487113748E-3</v>
      </c>
      <c r="K70" s="46">
        <f t="shared" si="3"/>
        <v>2.457858245982969E-2</v>
      </c>
      <c r="L70" s="46">
        <f t="shared" si="3"/>
        <v>9.5060560532711502E-3</v>
      </c>
      <c r="M70" s="47">
        <f t="shared" si="4"/>
        <v>-1.100814144125184E-2</v>
      </c>
      <c r="O70" s="44">
        <f t="shared" si="5"/>
        <v>6.5380448729927265E-3</v>
      </c>
      <c r="Q70" s="36">
        <f t="shared" si="14"/>
        <v>223.78781912081223</v>
      </c>
      <c r="R70" s="37">
        <f t="shared" si="15"/>
        <v>170.17312139170912</v>
      </c>
      <c r="T70" s="42">
        <f t="shared" ref="T70:T133" si="29">+Q70/R70</f>
        <v>1.315059730294841</v>
      </c>
      <c r="V70" s="40">
        <v>43189</v>
      </c>
      <c r="W70">
        <v>92572.871499999994</v>
      </c>
      <c r="X70">
        <v>144144.96530000001</v>
      </c>
      <c r="Y70">
        <v>187334.19159999999</v>
      </c>
      <c r="Z70" s="37">
        <v>108.851</v>
      </c>
      <c r="AB70" s="55">
        <f t="shared" si="16"/>
        <v>7.9845068659910624E-3</v>
      </c>
      <c r="AD70" s="36">
        <f t="shared" si="17"/>
        <v>211.46928756995152</v>
      </c>
      <c r="AE70" s="37">
        <f t="shared" si="18"/>
        <v>170.17312139170912</v>
      </c>
      <c r="AG70" s="1">
        <f t="shared" si="6"/>
        <v>43189</v>
      </c>
      <c r="AH70">
        <f t="shared" si="7"/>
        <v>1.2426714973581861</v>
      </c>
      <c r="AI70">
        <f t="shared" ca="1" si="19"/>
        <v>1.0296996070230933</v>
      </c>
      <c r="AJ70">
        <f t="shared" ca="1" si="20"/>
        <v>1.0770157082549112</v>
      </c>
      <c r="AK70">
        <f t="shared" ca="1" si="21"/>
        <v>1.1286596047882691</v>
      </c>
      <c r="AL70">
        <f t="shared" ca="1" si="22"/>
        <v>1.2008045372502814</v>
      </c>
      <c r="AM70">
        <f t="shared" ca="1" si="23"/>
        <v>1.2276572113500941</v>
      </c>
      <c r="AO70" s="1">
        <f t="shared" si="8"/>
        <v>43189</v>
      </c>
      <c r="AP70" s="57">
        <f>AD70/VLOOKUP(AO70,'[1]Indice Utilities'!$Z:$AJ,11,0)</f>
        <v>0.92012439840022675</v>
      </c>
      <c r="AQ70">
        <f t="shared" ca="1" si="24"/>
        <v>0.87095436235223456</v>
      </c>
      <c r="AR70">
        <f t="shared" ca="1" si="25"/>
        <v>0.90816196959319784</v>
      </c>
      <c r="AS70">
        <f t="shared" ca="1" si="26"/>
        <v>0.9379226611081608</v>
      </c>
      <c r="AT70">
        <f t="shared" ca="1" si="27"/>
        <v>0.95867462580380858</v>
      </c>
      <c r="AU70">
        <f t="shared" ca="1" si="28"/>
        <v>0.98566380493404981</v>
      </c>
      <c r="AX70">
        <f t="shared" si="9"/>
        <v>0.73531355040226853</v>
      </c>
      <c r="AY70">
        <f t="shared" si="10"/>
        <v>0.90243987376026269</v>
      </c>
      <c r="AZ70">
        <f t="shared" si="11"/>
        <v>1.3319720637226198</v>
      </c>
      <c r="BA70">
        <f t="shared" si="12"/>
        <v>1.3135058811415743</v>
      </c>
      <c r="BD70" s="57"/>
    </row>
    <row r="71" spans="2:56" x14ac:dyDescent="0.25">
      <c r="B71" s="1">
        <v>43196</v>
      </c>
      <c r="C71">
        <v>101.828</v>
      </c>
      <c r="D71">
        <v>151.36199999999999</v>
      </c>
      <c r="E71">
        <v>95.787000000000006</v>
      </c>
      <c r="F71">
        <v>110.499</v>
      </c>
      <c r="G71">
        <v>31738.77</v>
      </c>
      <c r="I71" s="45">
        <f t="shared" si="13"/>
        <v>3.441690369768402E-2</v>
      </c>
      <c r="J71" s="46">
        <f t="shared" ref="J71:J134" si="30">+D71/D70-1</f>
        <v>2.2301769552883988E-2</v>
      </c>
      <c r="K71" s="46">
        <f t="shared" ref="K71:L134" si="31">+E71/E70-1</f>
        <v>2.3988967640550252E-2</v>
      </c>
      <c r="L71" s="46">
        <f t="shared" si="31"/>
        <v>1.5139961966357696E-2</v>
      </c>
      <c r="M71" s="47">
        <f t="shared" ref="M71:M134" si="32">+G71/G70-1</f>
        <v>2.0049538919097776E-2</v>
      </c>
      <c r="O71" s="44">
        <f t="shared" ref="O71:O134" si="33">+AVERAGE(I71:L71)</f>
        <v>2.3961900714368989E-2</v>
      </c>
      <c r="Q71" s="36">
        <f t="shared" si="14"/>
        <v>229.15020062367029</v>
      </c>
      <c r="R71" s="37">
        <f t="shared" si="15"/>
        <v>173.58501401203654</v>
      </c>
      <c r="T71" s="42">
        <f t="shared" si="29"/>
        <v>1.3201035926279949</v>
      </c>
      <c r="V71" s="40">
        <v>43196</v>
      </c>
      <c r="W71">
        <v>95758.7016</v>
      </c>
      <c r="X71">
        <v>147359.34779999999</v>
      </c>
      <c r="Y71">
        <v>191828.5001</v>
      </c>
      <c r="Z71" s="37">
        <v>110.499</v>
      </c>
      <c r="AB71" s="55">
        <f t="shared" si="16"/>
        <v>2.5689217915233504E-2</v>
      </c>
      <c r="AD71" s="36">
        <f t="shared" si="17"/>
        <v>216.90176818071518</v>
      </c>
      <c r="AE71" s="37">
        <f t="shared" si="18"/>
        <v>173.58501401203654</v>
      </c>
      <c r="AG71" s="1">
        <f t="shared" ref="AG71:AG134" si="34">+B71</f>
        <v>43196</v>
      </c>
      <c r="AH71">
        <f t="shared" ref="AH71:AH134" si="35">+(AD71/$AD$6)/(AE71/$AE$6)</f>
        <v>1.2495420149902745</v>
      </c>
      <c r="AI71">
        <f t="shared" ca="1" si="19"/>
        <v>1.0320196151191836</v>
      </c>
      <c r="AJ71">
        <f t="shared" ca="1" si="20"/>
        <v>1.0791157942263991</v>
      </c>
      <c r="AK71">
        <f t="shared" ca="1" si="21"/>
        <v>1.1312472158188647</v>
      </c>
      <c r="AL71">
        <f t="shared" ca="1" si="22"/>
        <v>1.2067482051916081</v>
      </c>
      <c r="AM71">
        <f t="shared" ca="1" si="23"/>
        <v>1.2307746545644527</v>
      </c>
      <c r="AO71" s="1">
        <f t="shared" ref="AO71:AO134" si="36">+AG71</f>
        <v>43196</v>
      </c>
      <c r="AP71" s="57">
        <f>AD71/VLOOKUP(AO71,'[1]Indice Utilities'!$Z:$AJ,11,0)</f>
        <v>0.92416287725089807</v>
      </c>
      <c r="AQ71">
        <f t="shared" ca="1" si="24"/>
        <v>0.87095436235223456</v>
      </c>
      <c r="AR71">
        <f t="shared" ca="1" si="25"/>
        <v>0.90816196959319784</v>
      </c>
      <c r="AS71">
        <f t="shared" ca="1" si="26"/>
        <v>0.9379226611081608</v>
      </c>
      <c r="AT71">
        <f t="shared" ca="1" si="27"/>
        <v>0.95867462580380858</v>
      </c>
      <c r="AU71">
        <f t="shared" ca="1" si="28"/>
        <v>0.98566380493404981</v>
      </c>
      <c r="AX71">
        <f t="shared" ref="AX71:AX134" si="37">+(C71/$C$6)/(AD71/$AD$6)</f>
        <v>0.74157040238764205</v>
      </c>
      <c r="AY71">
        <f t="shared" ref="AY71:AY134" si="38">+(D71/$D$6)/(AD71/$AD$6)</f>
        <v>0.89945946954123268</v>
      </c>
      <c r="AZ71">
        <f t="shared" ref="AZ71:AZ134" si="39">+(E71/$E$6)/(AD71/$AD$6)</f>
        <v>1.3297640987487676</v>
      </c>
      <c r="BA71">
        <f t="shared" ref="BA71:BA134" si="40">+(F71/$F$6)/(AD71/$AD$6)</f>
        <v>1.2999964189297357</v>
      </c>
      <c r="BD71" s="57"/>
    </row>
    <row r="72" spans="2:56" x14ac:dyDescent="0.25">
      <c r="B72" s="1">
        <v>43203</v>
      </c>
      <c r="C72">
        <v>100.32899999999999</v>
      </c>
      <c r="D72">
        <v>149.333</v>
      </c>
      <c r="E72">
        <v>94.433000000000007</v>
      </c>
      <c r="F72">
        <v>110.36499999999999</v>
      </c>
      <c r="G72">
        <v>31593.11</v>
      </c>
      <c r="I72" s="45">
        <f t="shared" ref="I72:I135" si="41">+C72/C71-1</f>
        <v>-1.4720901913029882E-2</v>
      </c>
      <c r="J72" s="46">
        <f t="shared" si="30"/>
        <v>-1.3404949723180182E-2</v>
      </c>
      <c r="K72" s="46">
        <f t="shared" si="31"/>
        <v>-1.4135529873573693E-2</v>
      </c>
      <c r="L72" s="46">
        <f t="shared" si="31"/>
        <v>-1.2126806577434923E-3</v>
      </c>
      <c r="M72" s="47">
        <f t="shared" si="32"/>
        <v>-4.5893397885299336E-3</v>
      </c>
      <c r="O72" s="44">
        <f t="shared" si="33"/>
        <v>-1.0868515541881812E-2</v>
      </c>
      <c r="Q72" s="36">
        <f t="shared" ref="Q72:Q135" si="42">+Q71*(1+O72)</f>
        <v>226.65967810676659</v>
      </c>
      <c r="R72" s="37">
        <f t="shared" ref="R72:R135" si="43">+R71*(1+M72)</f>
        <v>172.78837340053857</v>
      </c>
      <c r="T72" s="42">
        <f t="shared" si="29"/>
        <v>1.3117762129825115</v>
      </c>
      <c r="V72" s="40">
        <v>43203</v>
      </c>
      <c r="W72">
        <v>94349.584400000007</v>
      </c>
      <c r="X72">
        <v>145383.8419</v>
      </c>
      <c r="Y72">
        <v>189117.64730000001</v>
      </c>
      <c r="Z72" s="37">
        <v>110.36499999999999</v>
      </c>
      <c r="AB72" s="55">
        <f t="shared" ref="AB72:AB135" si="44">+SUMPRODUCT(I72:L72,W71:Z71)/SUM(W71:Z71)</f>
        <v>-1.4013634802284337E-2</v>
      </c>
      <c r="AD72" s="36">
        <f t="shared" ref="AD72:AD135" si="45">+AD71*(1+AB72)</f>
        <v>213.8621860134609</v>
      </c>
      <c r="AE72" s="37">
        <f t="shared" ref="AE72:AE135" si="46">+AE71*(1+M72)</f>
        <v>172.78837340053857</v>
      </c>
      <c r="AG72" s="1">
        <f t="shared" si="34"/>
        <v>43203</v>
      </c>
      <c r="AH72">
        <f t="shared" si="35"/>
        <v>1.2377116689310435</v>
      </c>
      <c r="AI72">
        <f t="shared" ca="1" si="19"/>
        <v>1.0354941644635447</v>
      </c>
      <c r="AJ72">
        <f t="shared" ca="1" si="20"/>
        <v>1.0815630071048248</v>
      </c>
      <c r="AK72">
        <f t="shared" ca="1" si="21"/>
        <v>1.1353275032274894</v>
      </c>
      <c r="AL72">
        <f t="shared" ca="1" si="22"/>
        <v>1.2089471987972376</v>
      </c>
      <c r="AM72">
        <f t="shared" ca="1" si="23"/>
        <v>1.2368022651405606</v>
      </c>
      <c r="AO72" s="1">
        <f t="shared" si="36"/>
        <v>43203</v>
      </c>
      <c r="AP72" s="57">
        <f>AD72/VLOOKUP(AO72,'[1]Indice Utilities'!$Z:$AJ,11,0)</f>
        <v>0.92029136809721301</v>
      </c>
      <c r="AQ72">
        <f t="shared" ca="1" si="24"/>
        <v>0.87095436235223456</v>
      </c>
      <c r="AR72">
        <f t="shared" ca="1" si="25"/>
        <v>0.90816196959319784</v>
      </c>
      <c r="AS72">
        <f t="shared" ca="1" si="26"/>
        <v>0.93691329166528137</v>
      </c>
      <c r="AT72">
        <f t="shared" ca="1" si="27"/>
        <v>0.95867462580380858</v>
      </c>
      <c r="AU72">
        <f t="shared" ca="1" si="28"/>
        <v>0.98566380493404981</v>
      </c>
      <c r="AX72">
        <f t="shared" si="37"/>
        <v>0.74103845957948167</v>
      </c>
      <c r="AY72">
        <f t="shared" si="38"/>
        <v>0.90001473843509716</v>
      </c>
      <c r="AZ72">
        <f t="shared" si="39"/>
        <v>1.3295997032811055</v>
      </c>
      <c r="BA72">
        <f t="shared" si="40"/>
        <v>1.3168741315778716</v>
      </c>
      <c r="BD72" s="57"/>
    </row>
    <row r="73" spans="2:56" x14ac:dyDescent="0.25">
      <c r="B73" s="1">
        <v>43210</v>
      </c>
      <c r="C73">
        <v>98.733000000000004</v>
      </c>
      <c r="D73">
        <v>147.923</v>
      </c>
      <c r="E73">
        <v>93.08</v>
      </c>
      <c r="F73">
        <v>103.771</v>
      </c>
      <c r="G73">
        <v>31161.7</v>
      </c>
      <c r="I73" s="45">
        <f t="shared" si="41"/>
        <v>-1.59076637861435E-2</v>
      </c>
      <c r="J73" s="46">
        <f t="shared" si="30"/>
        <v>-9.4419853615744787E-3</v>
      </c>
      <c r="K73" s="46">
        <f t="shared" si="31"/>
        <v>-1.432761852318587E-2</v>
      </c>
      <c r="L73" s="46">
        <f t="shared" si="31"/>
        <v>-5.9747202464549454E-2</v>
      </c>
      <c r="M73" s="47">
        <f t="shared" si="32"/>
        <v>-1.3655192540398819E-2</v>
      </c>
      <c r="O73" s="44">
        <f t="shared" si="33"/>
        <v>-2.4856117533863326E-2</v>
      </c>
      <c r="Q73" s="36">
        <f t="shared" si="42"/>
        <v>221.02579850755717</v>
      </c>
      <c r="R73" s="37">
        <f t="shared" si="43"/>
        <v>170.42891489301189</v>
      </c>
      <c r="T73" s="42">
        <f t="shared" si="29"/>
        <v>1.2968796911387241</v>
      </c>
      <c r="V73" s="40">
        <v>43210</v>
      </c>
      <c r="W73">
        <v>92848.568299999999</v>
      </c>
      <c r="X73">
        <v>144011.03270000001</v>
      </c>
      <c r="Y73">
        <v>186406.79459999999</v>
      </c>
      <c r="Z73" s="37">
        <v>103.771</v>
      </c>
      <c r="AB73" s="55">
        <f t="shared" si="44"/>
        <v>-1.3030992013610894E-2</v>
      </c>
      <c r="AD73" s="36">
        <f t="shared" si="45"/>
        <v>211.07534957550612</v>
      </c>
      <c r="AE73" s="37">
        <f t="shared" si="46"/>
        <v>170.42891489301189</v>
      </c>
      <c r="AG73" s="1">
        <f t="shared" si="34"/>
        <v>43210</v>
      </c>
      <c r="AH73">
        <f t="shared" si="35"/>
        <v>1.2384949449922296</v>
      </c>
      <c r="AI73">
        <f t="shared" ca="1" si="19"/>
        <v>1.0621184852791239</v>
      </c>
      <c r="AJ73">
        <f t="shared" ca="1" si="20"/>
        <v>1.0824685284674387</v>
      </c>
      <c r="AK73">
        <f t="shared" ca="1" si="21"/>
        <v>1.1427357114550571</v>
      </c>
      <c r="AL73">
        <f t="shared" ca="1" si="22"/>
        <v>1.213553652685587</v>
      </c>
      <c r="AM73">
        <f t="shared" ca="1" si="23"/>
        <v>1.237684597228301</v>
      </c>
      <c r="AO73" s="1">
        <f t="shared" si="36"/>
        <v>43210</v>
      </c>
      <c r="AP73" s="57">
        <f>AD73/VLOOKUP(AO73,'[1]Indice Utilities'!$Z:$AJ,11,0)</f>
        <v>0.94383594869312426</v>
      </c>
      <c r="AQ73">
        <f t="shared" ca="1" si="24"/>
        <v>0.87190007723177398</v>
      </c>
      <c r="AR73">
        <f t="shared" ca="1" si="25"/>
        <v>0.91139811417441663</v>
      </c>
      <c r="AS73">
        <f t="shared" ca="1" si="26"/>
        <v>0.93691329166528137</v>
      </c>
      <c r="AT73">
        <f t="shared" ca="1" si="27"/>
        <v>0.95867462580380858</v>
      </c>
      <c r="AU73">
        <f t="shared" ca="1" si="28"/>
        <v>0.98566380493404981</v>
      </c>
      <c r="AX73">
        <f t="shared" si="37"/>
        <v>0.73887858991611455</v>
      </c>
      <c r="AY73">
        <f t="shared" si="38"/>
        <v>0.90328754523757671</v>
      </c>
      <c r="AZ73">
        <f t="shared" si="39"/>
        <v>1.3278529470927682</v>
      </c>
      <c r="BA73">
        <f t="shared" si="40"/>
        <v>1.2545425197740721</v>
      </c>
      <c r="BD73" s="57"/>
    </row>
    <row r="74" spans="2:56" x14ac:dyDescent="0.25">
      <c r="B74" s="1">
        <v>43217</v>
      </c>
      <c r="C74">
        <v>97.691000000000003</v>
      </c>
      <c r="D74">
        <v>136.67599999999999</v>
      </c>
      <c r="E74">
        <v>91.477000000000004</v>
      </c>
      <c r="F74">
        <v>101.142</v>
      </c>
      <c r="G74">
        <v>30006.35</v>
      </c>
      <c r="I74" s="45">
        <f t="shared" si="41"/>
        <v>-1.0553715576352429E-2</v>
      </c>
      <c r="J74" s="46">
        <f t="shared" si="30"/>
        <v>-7.6032800849090476E-2</v>
      </c>
      <c r="K74" s="46">
        <f t="shared" si="31"/>
        <v>-1.7221744735711142E-2</v>
      </c>
      <c r="L74" s="46">
        <f t="shared" si="31"/>
        <v>-2.5334631062628343E-2</v>
      </c>
      <c r="M74" s="47">
        <f t="shared" si="32"/>
        <v>-3.7075961837768845E-2</v>
      </c>
      <c r="O74" s="44">
        <f t="shared" si="33"/>
        <v>-3.2285723055945598E-2</v>
      </c>
      <c r="Q74" s="36">
        <f t="shared" si="42"/>
        <v>213.88982078872294</v>
      </c>
      <c r="R74" s="37">
        <f t="shared" si="43"/>
        <v>164.11009894838622</v>
      </c>
      <c r="T74" s="42">
        <f t="shared" si="29"/>
        <v>1.3033312523685261</v>
      </c>
      <c r="V74" s="40">
        <v>43217</v>
      </c>
      <c r="W74">
        <v>91868.312900000004</v>
      </c>
      <c r="X74">
        <v>133062.0423</v>
      </c>
      <c r="Y74">
        <v>183196.57430000001</v>
      </c>
      <c r="Z74" s="37">
        <v>101.142</v>
      </c>
      <c r="AB74" s="55">
        <f t="shared" si="44"/>
        <v>-3.5766192280549856E-2</v>
      </c>
      <c r="AD74" s="36">
        <f t="shared" si="45"/>
        <v>203.52598803690429</v>
      </c>
      <c r="AE74" s="37">
        <f t="shared" si="46"/>
        <v>164.11009894838622</v>
      </c>
      <c r="AG74" s="1">
        <f t="shared" si="34"/>
        <v>43217</v>
      </c>
      <c r="AH74">
        <f t="shared" si="35"/>
        <v>1.2401795461771956</v>
      </c>
      <c r="AI74">
        <f t="shared" ca="1" si="19"/>
        <v>1.0683656543343503</v>
      </c>
      <c r="AJ74">
        <f t="shared" ca="1" si="20"/>
        <v>1.0900271661607492</v>
      </c>
      <c r="AK74">
        <f t="shared" ca="1" si="21"/>
        <v>1.1489221454302438</v>
      </c>
      <c r="AL74">
        <f t="shared" ca="1" si="22"/>
        <v>1.2167911353053971</v>
      </c>
      <c r="AM74">
        <f t="shared" ca="1" si="23"/>
        <v>1.2384166173861109</v>
      </c>
      <c r="AO74" s="1">
        <f t="shared" si="36"/>
        <v>43217</v>
      </c>
      <c r="AP74" s="57">
        <f>AD74/VLOOKUP(AO74,'[1]Indice Utilities'!$Z:$AJ,11,0)</f>
        <v>0.95106809888585087</v>
      </c>
      <c r="AQ74">
        <f t="shared" ca="1" si="24"/>
        <v>0.87190007723177398</v>
      </c>
      <c r="AR74">
        <f t="shared" ca="1" si="25"/>
        <v>0.91504148909992988</v>
      </c>
      <c r="AS74">
        <f t="shared" ca="1" si="26"/>
        <v>0.93841211452656004</v>
      </c>
      <c r="AT74">
        <f t="shared" ca="1" si="27"/>
        <v>0.95867462580380858</v>
      </c>
      <c r="AU74">
        <f t="shared" ca="1" si="28"/>
        <v>0.98566380493404981</v>
      </c>
      <c r="AX74">
        <f t="shared" si="37"/>
        <v>0.75819855057954577</v>
      </c>
      <c r="AY74">
        <f t="shared" si="38"/>
        <v>0.86556606553241566</v>
      </c>
      <c r="AZ74">
        <f t="shared" si="39"/>
        <v>1.3533906321723461</v>
      </c>
      <c r="BA74">
        <f t="shared" si="40"/>
        <v>1.2681147851216861</v>
      </c>
      <c r="BD74" s="57"/>
    </row>
    <row r="75" spans="2:56" x14ac:dyDescent="0.25">
      <c r="B75" s="1">
        <v>43224</v>
      </c>
      <c r="C75">
        <v>91.436000000000007</v>
      </c>
      <c r="D75">
        <v>125.80800000000001</v>
      </c>
      <c r="E75">
        <v>81.965999999999994</v>
      </c>
      <c r="F75">
        <v>90.894000000000005</v>
      </c>
      <c r="G75">
        <v>28553.27</v>
      </c>
      <c r="I75" s="45">
        <f t="shared" si="41"/>
        <v>-6.4028416128404819E-2</v>
      </c>
      <c r="J75" s="46">
        <f t="shared" si="30"/>
        <v>-7.9516520822968006E-2</v>
      </c>
      <c r="K75" s="46">
        <f t="shared" si="31"/>
        <v>-0.10397149010133711</v>
      </c>
      <c r="L75" s="46">
        <f t="shared" si="31"/>
        <v>-0.10132289256688609</v>
      </c>
      <c r="M75" s="47">
        <f t="shared" si="32"/>
        <v>-4.8425749882941349E-2</v>
      </c>
      <c r="O75" s="44">
        <f t="shared" si="33"/>
        <v>-8.7209829904899006E-2</v>
      </c>
      <c r="Q75" s="36">
        <f t="shared" si="42"/>
        <v>195.23652589934909</v>
      </c>
      <c r="R75" s="37">
        <f t="shared" si="43"/>
        <v>156.16294434344692</v>
      </c>
      <c r="T75" s="42">
        <f t="shared" si="29"/>
        <v>1.2502103281939165</v>
      </c>
      <c r="V75" s="40">
        <v>43224</v>
      </c>
      <c r="W75">
        <v>85986.780299999999</v>
      </c>
      <c r="X75">
        <v>122481.3665</v>
      </c>
      <c r="Y75">
        <v>164149.26689999999</v>
      </c>
      <c r="Z75" s="37">
        <v>90.894000000000005</v>
      </c>
      <c r="AB75" s="55">
        <f t="shared" si="44"/>
        <v>-8.7010875821413536E-2</v>
      </c>
      <c r="AD75" s="36">
        <f t="shared" si="45"/>
        <v>185.81701356539472</v>
      </c>
      <c r="AE75" s="37">
        <f t="shared" si="46"/>
        <v>156.16294434344692</v>
      </c>
      <c r="AG75" s="1">
        <f t="shared" si="34"/>
        <v>43224</v>
      </c>
      <c r="AH75">
        <f t="shared" si="35"/>
        <v>1.1898918424381779</v>
      </c>
      <c r="AI75">
        <f t="shared" ca="1" si="19"/>
        <v>1.0699327797253408</v>
      </c>
      <c r="AJ75">
        <f t="shared" ca="1" si="20"/>
        <v>1.0941318381128686</v>
      </c>
      <c r="AK75">
        <f t="shared" ca="1" si="21"/>
        <v>1.1570781591311492</v>
      </c>
      <c r="AL75">
        <f t="shared" ca="1" si="22"/>
        <v>1.2196169160619912</v>
      </c>
      <c r="AM75">
        <f t="shared" ca="1" si="23"/>
        <v>1.240011086058699</v>
      </c>
      <c r="AO75" s="1">
        <f t="shared" si="36"/>
        <v>43224</v>
      </c>
      <c r="AP75" s="57">
        <f>AD75/VLOOKUP(AO75,'[1]Indice Utilities'!$Z:$AJ,11,0)</f>
        <v>0.90798691766991457</v>
      </c>
      <c r="AQ75">
        <f t="shared" ca="1" si="24"/>
        <v>0.87190007723177398</v>
      </c>
      <c r="AR75">
        <f t="shared" ca="1" si="25"/>
        <v>0.91504148909992988</v>
      </c>
      <c r="AS75">
        <f t="shared" ca="1" si="26"/>
        <v>0.93994179779825748</v>
      </c>
      <c r="AT75">
        <f t="shared" ca="1" si="27"/>
        <v>0.95867462580380858</v>
      </c>
      <c r="AU75">
        <f t="shared" ca="1" si="28"/>
        <v>0.98566380493404981</v>
      </c>
      <c r="AX75">
        <f t="shared" si="37"/>
        <v>0.77728450370485758</v>
      </c>
      <c r="AY75">
        <f t="shared" si="38"/>
        <v>0.87267114400259327</v>
      </c>
      <c r="AZ75">
        <f t="shared" si="39"/>
        <v>1.3282486716884367</v>
      </c>
      <c r="BA75">
        <f t="shared" si="40"/>
        <v>1.2482358188128906</v>
      </c>
      <c r="BD75" s="57"/>
    </row>
    <row r="76" spans="2:56" x14ac:dyDescent="0.25">
      <c r="B76" s="1">
        <v>43231</v>
      </c>
      <c r="C76">
        <v>90.503</v>
      </c>
      <c r="D76">
        <v>126.18</v>
      </c>
      <c r="E76">
        <v>83.897000000000006</v>
      </c>
      <c r="F76">
        <v>90.894000000000005</v>
      </c>
      <c r="G76">
        <v>29852.06</v>
      </c>
      <c r="I76" s="45">
        <f t="shared" si="41"/>
        <v>-1.0203858436502067E-2</v>
      </c>
      <c r="J76" s="46">
        <f t="shared" si="30"/>
        <v>2.9568866844715824E-3</v>
      </c>
      <c r="K76" s="46">
        <f t="shared" si="31"/>
        <v>2.3558548666520407E-2</v>
      </c>
      <c r="L76" s="46">
        <f t="shared" si="31"/>
        <v>0</v>
      </c>
      <c r="M76" s="47">
        <f t="shared" si="32"/>
        <v>4.5486558982561487E-2</v>
      </c>
      <c r="O76" s="44">
        <f t="shared" si="33"/>
        <v>4.0778942286224806E-3</v>
      </c>
      <c r="Q76" s="36">
        <f t="shared" si="42"/>
        <v>196.03267980153032</v>
      </c>
      <c r="R76" s="37">
        <f t="shared" si="43"/>
        <v>163.26625932221557</v>
      </c>
      <c r="T76" s="42">
        <f t="shared" si="29"/>
        <v>1.2006931537192158</v>
      </c>
      <c r="V76" s="40">
        <v>43231</v>
      </c>
      <c r="W76">
        <v>84148.801399999997</v>
      </c>
      <c r="X76">
        <v>119467.8829</v>
      </c>
      <c r="Y76">
        <v>166788.78140000001</v>
      </c>
      <c r="Z76" s="37">
        <v>90.894000000000005</v>
      </c>
      <c r="AB76" s="55">
        <f t="shared" si="44"/>
        <v>8.9933200084265971E-3</v>
      </c>
      <c r="AD76" s="36">
        <f t="shared" si="45"/>
        <v>187.48812543139846</v>
      </c>
      <c r="AE76" s="37">
        <f t="shared" si="46"/>
        <v>163.26625932221557</v>
      </c>
      <c r="AG76" s="1">
        <f t="shared" si="34"/>
        <v>43231</v>
      </c>
      <c r="AH76">
        <f t="shared" si="35"/>
        <v>1.1483580637526558</v>
      </c>
      <c r="AI76">
        <f t="shared" ca="1" si="19"/>
        <v>1.074492159110545</v>
      </c>
      <c r="AJ76">
        <f t="shared" ca="1" si="20"/>
        <v>1.0962194501063016</v>
      </c>
      <c r="AK76">
        <f t="shared" ca="1" si="21"/>
        <v>1.1627106631353752</v>
      </c>
      <c r="AL76">
        <f t="shared" ca="1" si="22"/>
        <v>1.2196169160619912</v>
      </c>
      <c r="AM76">
        <f t="shared" ca="1" si="23"/>
        <v>1.240011086058699</v>
      </c>
      <c r="AO76" s="1">
        <f t="shared" si="36"/>
        <v>43231</v>
      </c>
      <c r="AP76" s="57">
        <f>AD76/VLOOKUP(AO76,'[1]Indice Utilities'!$Z:$AJ,11,0)</f>
        <v>0.86932030311357478</v>
      </c>
      <c r="AQ76">
        <f t="shared" ca="1" si="24"/>
        <v>0.87190007723177398</v>
      </c>
      <c r="AR76">
        <f t="shared" ca="1" si="25"/>
        <v>0.91139811417441663</v>
      </c>
      <c r="AS76">
        <f t="shared" ca="1" si="26"/>
        <v>0.93841211452656004</v>
      </c>
      <c r="AT76">
        <f t="shared" ca="1" si="27"/>
        <v>0.95599494570924892</v>
      </c>
      <c r="AU76">
        <f t="shared" ca="1" si="28"/>
        <v>0.98566380493404981</v>
      </c>
      <c r="AX76">
        <f t="shared" si="37"/>
        <v>0.76249583362726447</v>
      </c>
      <c r="AY76">
        <f t="shared" si="38"/>
        <v>0.86745027576684797</v>
      </c>
      <c r="AZ76">
        <f t="shared" si="39"/>
        <v>1.3474224811025466</v>
      </c>
      <c r="BA76">
        <f t="shared" si="40"/>
        <v>1.2371100918710403</v>
      </c>
      <c r="BD76" s="57"/>
    </row>
    <row r="77" spans="2:56" x14ac:dyDescent="0.25">
      <c r="B77" s="1">
        <v>43238</v>
      </c>
      <c r="C77">
        <v>92.644000000000005</v>
      </c>
      <c r="D77">
        <v>140.64400000000001</v>
      </c>
      <c r="E77">
        <v>82.066999999999993</v>
      </c>
      <c r="F77">
        <v>91.278999999999996</v>
      </c>
      <c r="G77">
        <v>31869.82</v>
      </c>
      <c r="I77" s="45">
        <f t="shared" si="41"/>
        <v>2.3656674364385788E-2</v>
      </c>
      <c r="J77" s="46">
        <f t="shared" si="30"/>
        <v>0.11462989380250432</v>
      </c>
      <c r="K77" s="46">
        <f t="shared" si="31"/>
        <v>-2.1812460517062759E-2</v>
      </c>
      <c r="L77" s="46">
        <f t="shared" si="31"/>
        <v>4.2357031267188372E-3</v>
      </c>
      <c r="M77" s="47">
        <f t="shared" si="32"/>
        <v>6.7591985276727939E-2</v>
      </c>
      <c r="O77" s="44">
        <f t="shared" si="33"/>
        <v>3.0177452694136547E-2</v>
      </c>
      <c r="Q77" s="36">
        <f t="shared" si="42"/>
        <v>201.94844672274581</v>
      </c>
      <c r="R77" s="37">
        <f t="shared" si="43"/>
        <v>174.30174991850922</v>
      </c>
      <c r="T77" s="42">
        <f t="shared" si="29"/>
        <v>1.1586139945075835</v>
      </c>
      <c r="V77" s="40">
        <v>43238</v>
      </c>
      <c r="W77">
        <v>86139.945200000002</v>
      </c>
      <c r="X77">
        <v>133162.49170000001</v>
      </c>
      <c r="Y77">
        <v>163150.53169999999</v>
      </c>
      <c r="Z77" s="37">
        <v>91.278999999999996</v>
      </c>
      <c r="AB77" s="55">
        <f t="shared" si="44"/>
        <v>3.2517412109767843E-2</v>
      </c>
      <c r="AD77" s="36">
        <f t="shared" si="45"/>
        <v>193.58475407173907</v>
      </c>
      <c r="AE77" s="37">
        <f t="shared" si="46"/>
        <v>174.30174991850922</v>
      </c>
      <c r="AG77" s="1">
        <f t="shared" si="34"/>
        <v>43238</v>
      </c>
      <c r="AH77">
        <f t="shared" si="35"/>
        <v>1.1106300089485344</v>
      </c>
      <c r="AI77">
        <f t="shared" ca="1" si="19"/>
        <v>1.0760045667037259</v>
      </c>
      <c r="AJ77">
        <f t="shared" ca="1" si="20"/>
        <v>1.1051587581797357</v>
      </c>
      <c r="AK77">
        <f t="shared" ca="1" si="21"/>
        <v>1.1627106631353752</v>
      </c>
      <c r="AL77">
        <f t="shared" ca="1" si="22"/>
        <v>1.2196169160619912</v>
      </c>
      <c r="AM77">
        <f t="shared" ca="1" si="23"/>
        <v>1.240011086058699</v>
      </c>
      <c r="AO77" s="1">
        <f t="shared" si="36"/>
        <v>43238</v>
      </c>
      <c r="AP77" s="57">
        <f>AD77/VLOOKUP(AO77,'[1]Indice Utilities'!$Z:$AJ,11,0)</f>
        <v>0.80583507240873764</v>
      </c>
      <c r="AQ77">
        <f t="shared" ca="1" si="24"/>
        <v>0.86947004458593968</v>
      </c>
      <c r="AR77">
        <f t="shared" ca="1" si="25"/>
        <v>0.90858261322118139</v>
      </c>
      <c r="AS77">
        <f t="shared" ca="1" si="26"/>
        <v>0.93691329166528137</v>
      </c>
      <c r="AT77">
        <f t="shared" ca="1" si="27"/>
        <v>0.95501263613656007</v>
      </c>
      <c r="AU77">
        <f t="shared" ca="1" si="28"/>
        <v>0.98566380493404981</v>
      </c>
      <c r="AX77">
        <f t="shared" si="37"/>
        <v>0.75595233563441966</v>
      </c>
      <c r="AY77">
        <f t="shared" si="38"/>
        <v>0.93643554812435881</v>
      </c>
      <c r="AZ77">
        <f t="shared" si="39"/>
        <v>1.2765226677780941</v>
      </c>
      <c r="BA77">
        <f t="shared" si="40"/>
        <v>1.2032243799324895</v>
      </c>
      <c r="BD77" s="57"/>
    </row>
    <row r="78" spans="2:56" x14ac:dyDescent="0.25">
      <c r="B78" s="1">
        <v>43245</v>
      </c>
      <c r="C78">
        <v>86.153999999999996</v>
      </c>
      <c r="D78">
        <v>140.00700000000001</v>
      </c>
      <c r="E78">
        <v>77.293999999999997</v>
      </c>
      <c r="F78">
        <v>79.41</v>
      </c>
      <c r="G78">
        <v>29664.9</v>
      </c>
      <c r="I78" s="45">
        <f t="shared" si="41"/>
        <v>-7.0053106515262864E-2</v>
      </c>
      <c r="J78" s="46">
        <f t="shared" si="30"/>
        <v>-4.5291658371491295E-3</v>
      </c>
      <c r="K78" s="46">
        <f t="shared" si="31"/>
        <v>-5.8159796264028119E-2</v>
      </c>
      <c r="L78" s="46">
        <f t="shared" si="31"/>
        <v>-0.13002990830311467</v>
      </c>
      <c r="M78" s="47">
        <f t="shared" si="32"/>
        <v>-6.9185204058259453E-2</v>
      </c>
      <c r="O78" s="44">
        <f t="shared" si="33"/>
        <v>-6.5692994229888696E-2</v>
      </c>
      <c r="Q78" s="36">
        <f t="shared" si="42"/>
        <v>188.68184857745348</v>
      </c>
      <c r="R78" s="37">
        <f t="shared" si="43"/>
        <v>162.24264778268545</v>
      </c>
      <c r="T78" s="42">
        <f t="shared" si="29"/>
        <v>1.1629608561996707</v>
      </c>
      <c r="V78" s="40">
        <v>43245</v>
      </c>
      <c r="W78">
        <v>80105.247799999997</v>
      </c>
      <c r="X78">
        <v>132559.79500000001</v>
      </c>
      <c r="Y78">
        <v>153662.5471</v>
      </c>
      <c r="Z78" s="37">
        <v>79.41</v>
      </c>
      <c r="AB78" s="55">
        <f t="shared" si="44"/>
        <v>-4.2186378568751119E-2</v>
      </c>
      <c r="AD78" s="36">
        <f t="shared" si="45"/>
        <v>185.4181143513301</v>
      </c>
      <c r="AE78" s="37">
        <f t="shared" si="46"/>
        <v>162.24264778268545</v>
      </c>
      <c r="AG78" s="1">
        <f t="shared" si="34"/>
        <v>43245</v>
      </c>
      <c r="AH78">
        <f t="shared" si="35"/>
        <v>1.1428444794594752</v>
      </c>
      <c r="AI78">
        <f t="shared" ca="1" si="19"/>
        <v>1.0776327669015047</v>
      </c>
      <c r="AJ78">
        <f t="shared" ca="1" si="20"/>
        <v>1.1099641144456962</v>
      </c>
      <c r="AK78">
        <f t="shared" ca="1" si="21"/>
        <v>1.1627106631353752</v>
      </c>
      <c r="AL78">
        <f t="shared" ca="1" si="22"/>
        <v>1.2196169160619912</v>
      </c>
      <c r="AM78">
        <f t="shared" ca="1" si="23"/>
        <v>1.240011086058699</v>
      </c>
      <c r="AO78" s="1">
        <f t="shared" si="36"/>
        <v>43245</v>
      </c>
      <c r="AP78" s="57">
        <f>AD78/VLOOKUP(AO78,'[1]Indice Utilities'!$Z:$AJ,11,0)</f>
        <v>0.79415008316792968</v>
      </c>
      <c r="AQ78">
        <f t="shared" ca="1" si="24"/>
        <v>0.86808370467733209</v>
      </c>
      <c r="AR78">
        <f t="shared" ca="1" si="25"/>
        <v>0.90756627404193102</v>
      </c>
      <c r="AS78">
        <f t="shared" ca="1" si="26"/>
        <v>0.93600181079343314</v>
      </c>
      <c r="AT78">
        <f t="shared" ca="1" si="27"/>
        <v>0.95406458307855613</v>
      </c>
      <c r="AU78">
        <f t="shared" ca="1" si="28"/>
        <v>0.98017958868155308</v>
      </c>
      <c r="AX78">
        <f t="shared" si="37"/>
        <v>0.73395858068429065</v>
      </c>
      <c r="AY78">
        <f t="shared" si="38"/>
        <v>0.97325226471318671</v>
      </c>
      <c r="AZ78">
        <f t="shared" si="39"/>
        <v>1.2552341526498172</v>
      </c>
      <c r="BA78">
        <f t="shared" si="40"/>
        <v>1.0928736037159523</v>
      </c>
      <c r="BD78" s="57"/>
    </row>
    <row r="79" spans="2:56" x14ac:dyDescent="0.25">
      <c r="B79" s="1">
        <v>43252</v>
      </c>
      <c r="C79">
        <v>79.433000000000007</v>
      </c>
      <c r="D79">
        <v>137.28399999999999</v>
      </c>
      <c r="E79">
        <v>76.218000000000004</v>
      </c>
      <c r="F79">
        <v>76.722999999999999</v>
      </c>
      <c r="G79">
        <v>28436.75</v>
      </c>
      <c r="I79" s="45">
        <f t="shared" si="41"/>
        <v>-7.8011467836664461E-2</v>
      </c>
      <c r="J79" s="46">
        <f t="shared" si="30"/>
        <v>-1.9449027548622655E-2</v>
      </c>
      <c r="K79" s="46">
        <f t="shared" si="31"/>
        <v>-1.3920873547752621E-2</v>
      </c>
      <c r="L79" s="46">
        <f t="shared" si="31"/>
        <v>-3.3837048230701439E-2</v>
      </c>
      <c r="M79" s="47">
        <f t="shared" si="32"/>
        <v>-4.1400780046452201E-2</v>
      </c>
      <c r="O79" s="44">
        <f t="shared" si="33"/>
        <v>-3.6304604290935294E-2</v>
      </c>
      <c r="Q79" s="36">
        <f t="shared" si="42"/>
        <v>181.83182872796687</v>
      </c>
      <c r="R79" s="37">
        <f t="shared" si="43"/>
        <v>155.52567560768048</v>
      </c>
      <c r="T79" s="42">
        <f t="shared" si="29"/>
        <v>1.1691434743331042</v>
      </c>
      <c r="V79" s="40">
        <v>43252</v>
      </c>
      <c r="W79">
        <v>73856.119500000001</v>
      </c>
      <c r="X79">
        <v>129981.59239999999</v>
      </c>
      <c r="Y79">
        <v>151522.4002</v>
      </c>
      <c r="Z79" s="37">
        <v>76.722999999999999</v>
      </c>
      <c r="AB79" s="55">
        <f t="shared" si="44"/>
        <v>-2.9936903381460721E-2</v>
      </c>
      <c r="AD79" s="36">
        <f t="shared" si="45"/>
        <v>179.86727017682171</v>
      </c>
      <c r="AE79" s="37">
        <f t="shared" si="46"/>
        <v>155.52567560768048</v>
      </c>
      <c r="AG79" s="1">
        <f t="shared" si="34"/>
        <v>43252</v>
      </c>
      <c r="AH79">
        <f t="shared" si="35"/>
        <v>1.1565117429905518</v>
      </c>
      <c r="AI79">
        <f t="shared" ca="1" si="19"/>
        <v>1.0799364317184874</v>
      </c>
      <c r="AJ79">
        <f t="shared" ca="1" si="20"/>
        <v>1.1175075335375333</v>
      </c>
      <c r="AK79">
        <f t="shared" ca="1" si="21"/>
        <v>1.1627106631353752</v>
      </c>
      <c r="AL79">
        <f t="shared" ca="1" si="22"/>
        <v>1.2196169160619912</v>
      </c>
      <c r="AM79">
        <f t="shared" ca="1" si="23"/>
        <v>1.240011086058699</v>
      </c>
      <c r="AO79" s="1">
        <f t="shared" si="36"/>
        <v>43252</v>
      </c>
      <c r="AP79" s="57">
        <f>AD79/VLOOKUP(AO79,'[1]Indice Utilities'!$Z:$AJ,11,0)</f>
        <v>0.796888812235795</v>
      </c>
      <c r="AQ79">
        <f t="shared" ca="1" si="24"/>
        <v>0.86623005210950055</v>
      </c>
      <c r="AR79">
        <f t="shared" ca="1" si="25"/>
        <v>0.90588895373882194</v>
      </c>
      <c r="AS79">
        <f t="shared" ca="1" si="26"/>
        <v>0.9298328484642806</v>
      </c>
      <c r="AT79">
        <f t="shared" ca="1" si="27"/>
        <v>0.95174176078805195</v>
      </c>
      <c r="AU79">
        <f t="shared" ca="1" si="28"/>
        <v>0.96513410516101061</v>
      </c>
      <c r="AX79">
        <f t="shared" si="37"/>
        <v>0.69758492703479824</v>
      </c>
      <c r="AY79">
        <f t="shared" si="38"/>
        <v>0.98377462036399055</v>
      </c>
      <c r="AZ79">
        <f t="shared" si="39"/>
        <v>1.2759584413143452</v>
      </c>
      <c r="BA79">
        <f t="shared" si="40"/>
        <v>1.0884796984418916</v>
      </c>
      <c r="BD79" s="57"/>
    </row>
    <row r="80" spans="2:56" x14ac:dyDescent="0.25">
      <c r="B80" s="1">
        <v>43259</v>
      </c>
      <c r="C80">
        <v>95.774000000000001</v>
      </c>
      <c r="D80">
        <v>147.25700000000001</v>
      </c>
      <c r="E80">
        <v>91.433000000000007</v>
      </c>
      <c r="F80">
        <v>88.188000000000002</v>
      </c>
      <c r="G80">
        <v>31444.080000000002</v>
      </c>
      <c r="I80" s="45">
        <f t="shared" si="41"/>
        <v>0.20572054435813825</v>
      </c>
      <c r="J80" s="46">
        <f t="shared" si="30"/>
        <v>7.2645027825529729E-2</v>
      </c>
      <c r="K80" s="46">
        <f t="shared" si="31"/>
        <v>0.19962476055524947</v>
      </c>
      <c r="L80" s="46">
        <f t="shared" si="31"/>
        <v>0.14943367699386112</v>
      </c>
      <c r="M80" s="47">
        <f t="shared" si="32"/>
        <v>0.10575505288051557</v>
      </c>
      <c r="O80" s="44">
        <f t="shared" si="33"/>
        <v>0.15685600243319464</v>
      </c>
      <c r="Q80" s="36">
        <f t="shared" si="42"/>
        <v>210.35324249735308</v>
      </c>
      <c r="R80" s="37">
        <f t="shared" si="43"/>
        <v>171.97330165584864</v>
      </c>
      <c r="T80" s="42">
        <f t="shared" si="29"/>
        <v>1.2231738326354287</v>
      </c>
      <c r="V80" s="40">
        <v>43259</v>
      </c>
      <c r="W80">
        <v>89050.078500000003</v>
      </c>
      <c r="X80">
        <v>139423.84099999999</v>
      </c>
      <c r="Y80">
        <v>181769.80970000001</v>
      </c>
      <c r="Z80" s="37">
        <v>88.188000000000002</v>
      </c>
      <c r="AB80" s="55">
        <f t="shared" si="44"/>
        <v>0.15444467185755123</v>
      </c>
      <c r="AD80" s="36">
        <f t="shared" si="45"/>
        <v>207.64681169719444</v>
      </c>
      <c r="AE80" s="37">
        <f t="shared" si="46"/>
        <v>171.97330165584864</v>
      </c>
      <c r="AG80" s="1">
        <f t="shared" si="34"/>
        <v>43259</v>
      </c>
      <c r="AH80">
        <f t="shared" si="35"/>
        <v>1.2074363270220587</v>
      </c>
      <c r="AI80">
        <f t="shared" ca="1" si="19"/>
        <v>1.0799364317184874</v>
      </c>
      <c r="AJ80">
        <f t="shared" ca="1" si="20"/>
        <v>1.1210309210349028</v>
      </c>
      <c r="AK80">
        <f t="shared" ca="1" si="21"/>
        <v>1.1627106631353752</v>
      </c>
      <c r="AL80">
        <f t="shared" ca="1" si="22"/>
        <v>1.2196169160619912</v>
      </c>
      <c r="AM80">
        <f t="shared" ca="1" si="23"/>
        <v>1.240011086058699</v>
      </c>
      <c r="AO80" s="1">
        <f t="shared" si="36"/>
        <v>43259</v>
      </c>
      <c r="AP80" s="57">
        <f>AD80/VLOOKUP(AO80,'[1]Indice Utilities'!$Z:$AJ,11,0)</f>
        <v>0.83789524888940003</v>
      </c>
      <c r="AQ80">
        <f t="shared" ca="1" si="24"/>
        <v>0.86185655709470921</v>
      </c>
      <c r="AR80">
        <f t="shared" ca="1" si="25"/>
        <v>0.90051248492791025</v>
      </c>
      <c r="AS80">
        <f t="shared" ca="1" si="26"/>
        <v>0.9238445898403973</v>
      </c>
      <c r="AT80">
        <f t="shared" ca="1" si="27"/>
        <v>0.95053640029052899</v>
      </c>
      <c r="AU80">
        <f t="shared" ca="1" si="28"/>
        <v>0.96430264604454485</v>
      </c>
      <c r="AX80">
        <f t="shared" si="37"/>
        <v>0.72856889417409243</v>
      </c>
      <c r="AY80">
        <f t="shared" si="38"/>
        <v>0.91406801967950058</v>
      </c>
      <c r="AZ80">
        <f t="shared" si="39"/>
        <v>1.3258940657392051</v>
      </c>
      <c r="BA80">
        <f t="shared" si="40"/>
        <v>1.0837550318458329</v>
      </c>
      <c r="BD80" s="57"/>
    </row>
    <row r="81" spans="2:56" x14ac:dyDescent="0.25">
      <c r="B81" s="1">
        <v>43266</v>
      </c>
      <c r="C81">
        <v>92.48</v>
      </c>
      <c r="D81">
        <v>130.67099999999999</v>
      </c>
      <c r="E81">
        <v>81.959000000000003</v>
      </c>
      <c r="F81">
        <v>74.751999999999995</v>
      </c>
      <c r="G81">
        <v>30147.65</v>
      </c>
      <c r="I81" s="45">
        <f t="shared" si="41"/>
        <v>-3.4393467955812662E-2</v>
      </c>
      <c r="J81" s="46">
        <f t="shared" si="30"/>
        <v>-0.11263301574797813</v>
      </c>
      <c r="K81" s="46">
        <f t="shared" si="31"/>
        <v>-0.10361685605853466</v>
      </c>
      <c r="L81" s="46">
        <f t="shared" si="31"/>
        <v>-0.15235632965936419</v>
      </c>
      <c r="M81" s="47">
        <f t="shared" si="32"/>
        <v>-4.1229700471440145E-2</v>
      </c>
      <c r="O81" s="44">
        <f t="shared" si="33"/>
        <v>-0.10074991735542241</v>
      </c>
      <c r="Q81" s="36">
        <f t="shared" si="42"/>
        <v>189.16017070029963</v>
      </c>
      <c r="R81" s="37">
        <f t="shared" si="43"/>
        <v>164.88289393949339</v>
      </c>
      <c r="T81" s="42">
        <f t="shared" si="29"/>
        <v>1.1472395115148526</v>
      </c>
      <c r="V81" s="40">
        <v>43266</v>
      </c>
      <c r="W81">
        <v>85986.780299999999</v>
      </c>
      <c r="X81">
        <v>123720.24310000001</v>
      </c>
      <c r="Y81">
        <v>162936.51699999999</v>
      </c>
      <c r="Z81" s="37">
        <v>74.751999999999995</v>
      </c>
      <c r="AB81" s="55">
        <f t="shared" si="44"/>
        <v>-9.1668035878104709E-2</v>
      </c>
      <c r="AD81" s="36">
        <f t="shared" si="45"/>
        <v>188.61223631256198</v>
      </c>
      <c r="AE81" s="37">
        <f t="shared" si="46"/>
        <v>164.88289393949339</v>
      </c>
      <c r="AG81" s="1">
        <f t="shared" si="34"/>
        <v>43266</v>
      </c>
      <c r="AH81">
        <f t="shared" si="35"/>
        <v>1.1439163384758184</v>
      </c>
      <c r="AI81">
        <f t="shared" ca="1" si="19"/>
        <v>1.0822259350819523</v>
      </c>
      <c r="AJ81">
        <f t="shared" ca="1" si="20"/>
        <v>1.1232459484097788</v>
      </c>
      <c r="AK81">
        <f t="shared" ca="1" si="21"/>
        <v>1.1685738026496317</v>
      </c>
      <c r="AL81">
        <f t="shared" ca="1" si="22"/>
        <v>1.2196169160619912</v>
      </c>
      <c r="AM81">
        <f t="shared" ca="1" si="23"/>
        <v>1.240011086058699</v>
      </c>
      <c r="AO81" s="1">
        <f t="shared" si="36"/>
        <v>43266</v>
      </c>
      <c r="AP81" s="57">
        <f>AD81/VLOOKUP(AO81,'[1]Indice Utilities'!$Z:$AJ,11,0)</f>
        <v>0.79939770586142911</v>
      </c>
      <c r="AQ81">
        <f t="shared" ca="1" si="24"/>
        <v>0.8507414858254253</v>
      </c>
      <c r="AR81">
        <f t="shared" ca="1" si="25"/>
        <v>0.88679425469821949</v>
      </c>
      <c r="AS81">
        <f t="shared" ca="1" si="26"/>
        <v>0.92337037590942761</v>
      </c>
      <c r="AT81">
        <f t="shared" ca="1" si="27"/>
        <v>0.94997009816132072</v>
      </c>
      <c r="AU81">
        <f t="shared" ca="1" si="28"/>
        <v>0.96344062498742022</v>
      </c>
      <c r="AX81">
        <f t="shared" si="37"/>
        <v>0.77450856189874762</v>
      </c>
      <c r="AY81">
        <f t="shared" si="38"/>
        <v>0.8929706473649619</v>
      </c>
      <c r="AZ81">
        <f t="shared" si="39"/>
        <v>1.3084523479580492</v>
      </c>
      <c r="BA81">
        <f t="shared" si="40"/>
        <v>1.0113462139714553</v>
      </c>
      <c r="BD81" s="57"/>
    </row>
    <row r="82" spans="2:56" x14ac:dyDescent="0.25">
      <c r="B82" s="1">
        <v>43273</v>
      </c>
      <c r="C82">
        <v>90.569000000000003</v>
      </c>
      <c r="D82">
        <v>137.88499999999999</v>
      </c>
      <c r="E82">
        <v>79.34</v>
      </c>
      <c r="F82">
        <v>69.019000000000005</v>
      </c>
      <c r="G82">
        <v>30210.61</v>
      </c>
      <c r="I82" s="45">
        <f t="shared" si="41"/>
        <v>-2.0663927335640153E-2</v>
      </c>
      <c r="J82" s="46">
        <f t="shared" si="30"/>
        <v>5.5207352817381095E-2</v>
      </c>
      <c r="K82" s="46">
        <f t="shared" si="31"/>
        <v>-3.1955001891189494E-2</v>
      </c>
      <c r="L82" s="46">
        <f t="shared" si="31"/>
        <v>-7.6693600171232723E-2</v>
      </c>
      <c r="M82" s="47">
        <f t="shared" si="32"/>
        <v>2.0883883155071725E-3</v>
      </c>
      <c r="O82" s="44">
        <f t="shared" si="33"/>
        <v>-1.8526294145170319E-2</v>
      </c>
      <c r="Q82" s="36">
        <f t="shared" si="42"/>
        <v>185.65573373735526</v>
      </c>
      <c r="R82" s="37">
        <f t="shared" si="43"/>
        <v>165.22723344862362</v>
      </c>
      <c r="T82" s="42">
        <f t="shared" si="29"/>
        <v>1.123638820685597</v>
      </c>
      <c r="V82" s="40">
        <v>43273</v>
      </c>
      <c r="W82">
        <v>84210.0674</v>
      </c>
      <c r="X82">
        <v>130550.80590000001</v>
      </c>
      <c r="Y82">
        <v>157728.82620000001</v>
      </c>
      <c r="Z82" s="37">
        <v>69.019000000000005</v>
      </c>
      <c r="AB82" s="55">
        <f t="shared" si="44"/>
        <v>-4.2640026151242311E-4</v>
      </c>
      <c r="AD82" s="36">
        <f t="shared" si="45"/>
        <v>188.53181200567386</v>
      </c>
      <c r="AE82" s="37">
        <f t="shared" si="46"/>
        <v>165.22723344862362</v>
      </c>
      <c r="AG82" s="1">
        <f t="shared" si="34"/>
        <v>43273</v>
      </c>
      <c r="AH82">
        <f t="shared" si="35"/>
        <v>1.1410456258973594</v>
      </c>
      <c r="AI82">
        <f t="shared" ca="1" si="19"/>
        <v>1.0837727083244337</v>
      </c>
      <c r="AJ82">
        <f t="shared" ca="1" si="20"/>
        <v>1.1239510736147063</v>
      </c>
      <c r="AK82">
        <f t="shared" ca="1" si="21"/>
        <v>1.1685738026496317</v>
      </c>
      <c r="AL82">
        <f t="shared" ca="1" si="22"/>
        <v>1.2196169160619912</v>
      </c>
      <c r="AM82">
        <f t="shared" ca="1" si="23"/>
        <v>1.240011086058699</v>
      </c>
      <c r="AO82" s="1">
        <f t="shared" si="36"/>
        <v>43273</v>
      </c>
      <c r="AP82" s="57">
        <f>AD82/VLOOKUP(AO82,'[1]Indice Utilities'!$Z:$AJ,11,0)</f>
        <v>0.83221672018329607</v>
      </c>
      <c r="AQ82">
        <f t="shared" ca="1" si="24"/>
        <v>0.83906153574206699</v>
      </c>
      <c r="AR82">
        <f t="shared" ca="1" si="25"/>
        <v>0.88251952968823622</v>
      </c>
      <c r="AS82">
        <f t="shared" ca="1" si="26"/>
        <v>0.92236714632437811</v>
      </c>
      <c r="AT82">
        <f t="shared" ca="1" si="27"/>
        <v>0.94933725943540848</v>
      </c>
      <c r="AU82">
        <f t="shared" ca="1" si="28"/>
        <v>0.95897529275013815</v>
      </c>
      <c r="AX82">
        <f t="shared" si="37"/>
        <v>0.75882773760059652</v>
      </c>
      <c r="AY82">
        <f t="shared" si="38"/>
        <v>0.9426711481737059</v>
      </c>
      <c r="AZ82">
        <f t="shared" si="39"/>
        <v>1.2671810770471548</v>
      </c>
      <c r="BA82">
        <f t="shared" si="40"/>
        <v>0.93418076672567008</v>
      </c>
      <c r="BD82" s="57"/>
    </row>
    <row r="83" spans="2:56" x14ac:dyDescent="0.25">
      <c r="B83" s="1">
        <v>43280</v>
      </c>
      <c r="C83">
        <v>78.674999999999997</v>
      </c>
      <c r="D83">
        <v>118.152</v>
      </c>
      <c r="E83">
        <v>68.215999999999994</v>
      </c>
      <c r="F83">
        <v>55.179000000000002</v>
      </c>
      <c r="G83">
        <v>26037.01</v>
      </c>
      <c r="I83" s="45">
        <f t="shared" si="41"/>
        <v>-0.13132528790204157</v>
      </c>
      <c r="J83" s="46">
        <f t="shared" si="30"/>
        <v>-0.14311201363455051</v>
      </c>
      <c r="K83" s="46">
        <f t="shared" si="31"/>
        <v>-0.14020670531888091</v>
      </c>
      <c r="L83" s="46">
        <f t="shared" si="31"/>
        <v>-0.20052449325548038</v>
      </c>
      <c r="M83" s="47">
        <f t="shared" si="32"/>
        <v>-0.13815013996738235</v>
      </c>
      <c r="O83" s="44">
        <f t="shared" si="33"/>
        <v>-0.15379212502773834</v>
      </c>
      <c r="Q83" s="36">
        <f t="shared" si="42"/>
        <v>157.10334392230342</v>
      </c>
      <c r="R83" s="37">
        <f t="shared" si="43"/>
        <v>142.40106802127292</v>
      </c>
      <c r="T83" s="42">
        <f t="shared" si="29"/>
        <v>1.1032455451726961</v>
      </c>
      <c r="V83" s="40">
        <v>43280</v>
      </c>
      <c r="W83">
        <v>73151.560899999997</v>
      </c>
      <c r="X83">
        <v>111867.2077</v>
      </c>
      <c r="Y83">
        <v>135613.9749</v>
      </c>
      <c r="Z83" s="37">
        <v>55.179000000000002</v>
      </c>
      <c r="AB83" s="55">
        <f t="shared" si="44"/>
        <v>-0.13922846665265751</v>
      </c>
      <c r="AD83" s="36">
        <f t="shared" si="45"/>
        <v>162.2828169048768</v>
      </c>
      <c r="AE83" s="37">
        <f t="shared" si="46"/>
        <v>142.40106802127292</v>
      </c>
      <c r="AG83" s="1">
        <f t="shared" si="34"/>
        <v>43280</v>
      </c>
      <c r="AH83">
        <f t="shared" si="35"/>
        <v>1.1396179759033394</v>
      </c>
      <c r="AI83">
        <f t="shared" ca="1" si="19"/>
        <v>1.0948770966234527</v>
      </c>
      <c r="AJ83">
        <f t="shared" ca="1" si="20"/>
        <v>1.1256678967083948</v>
      </c>
      <c r="AK83">
        <f t="shared" ca="1" si="21"/>
        <v>1.1685738026496317</v>
      </c>
      <c r="AL83">
        <f t="shared" ca="1" si="22"/>
        <v>1.2196169160619912</v>
      </c>
      <c r="AM83">
        <f t="shared" ca="1" si="23"/>
        <v>1.240011086058699</v>
      </c>
      <c r="AO83" s="1">
        <f t="shared" si="36"/>
        <v>43280</v>
      </c>
      <c r="AP83" s="57">
        <f>AD83/VLOOKUP(AO83,'[1]Indice Utilities'!$Z:$AJ,11,0)</f>
        <v>0.87976137699310186</v>
      </c>
      <c r="AQ83">
        <f t="shared" ca="1" si="24"/>
        <v>0.83278457305390652</v>
      </c>
      <c r="AR83">
        <f t="shared" ca="1" si="25"/>
        <v>0.87893541329634961</v>
      </c>
      <c r="AS83">
        <f t="shared" ca="1" si="26"/>
        <v>0.92090560567850521</v>
      </c>
      <c r="AT83">
        <f t="shared" ca="1" si="27"/>
        <v>0.94855031720017502</v>
      </c>
      <c r="AU83">
        <f t="shared" ca="1" si="28"/>
        <v>0.95897529275013815</v>
      </c>
      <c r="AX83">
        <f t="shared" si="37"/>
        <v>0.76579491880820627</v>
      </c>
      <c r="AY83">
        <f t="shared" si="38"/>
        <v>0.9384180943137912</v>
      </c>
      <c r="AZ83">
        <f t="shared" si="39"/>
        <v>1.2657409672402544</v>
      </c>
      <c r="BA83">
        <f t="shared" si="40"/>
        <v>0.86765722719087035</v>
      </c>
      <c r="BD83" s="57"/>
    </row>
    <row r="84" spans="2:56" x14ac:dyDescent="0.25">
      <c r="B84" s="1">
        <v>43287</v>
      </c>
      <c r="C84">
        <v>79.697000000000003</v>
      </c>
      <c r="D84">
        <v>131.44900000000001</v>
      </c>
      <c r="E84">
        <v>72.700999999999993</v>
      </c>
      <c r="F84">
        <v>64.182000000000002</v>
      </c>
      <c r="G84">
        <v>27611.040000000001</v>
      </c>
      <c r="I84" s="45">
        <f t="shared" si="41"/>
        <v>1.2990149348586E-2</v>
      </c>
      <c r="J84" s="46">
        <f t="shared" si="30"/>
        <v>0.11254147200216669</v>
      </c>
      <c r="K84" s="46">
        <f t="shared" si="31"/>
        <v>6.5747038817872694E-2</v>
      </c>
      <c r="L84" s="46">
        <f t="shared" si="31"/>
        <v>0.16315989778720175</v>
      </c>
      <c r="M84" s="47">
        <f t="shared" si="32"/>
        <v>6.0453562064154198E-2</v>
      </c>
      <c r="O84" s="44">
        <f t="shared" si="33"/>
        <v>8.8609639488956782E-2</v>
      </c>
      <c r="Q84" s="36">
        <f t="shared" si="42"/>
        <v>171.02421458976832</v>
      </c>
      <c r="R84" s="37">
        <f t="shared" si="43"/>
        <v>151.00971982489878</v>
      </c>
      <c r="T84" s="42">
        <f t="shared" si="29"/>
        <v>1.1325377915281021</v>
      </c>
      <c r="V84" s="40">
        <v>43287</v>
      </c>
      <c r="W84">
        <v>74101.183300000004</v>
      </c>
      <c r="X84">
        <v>124456.8725</v>
      </c>
      <c r="Y84">
        <v>144531.2537</v>
      </c>
      <c r="Z84" s="37">
        <v>64.182000000000002</v>
      </c>
      <c r="AB84" s="55">
        <f t="shared" si="44"/>
        <v>7.005305975157082E-2</v>
      </c>
      <c r="AD84" s="36">
        <f t="shared" si="45"/>
        <v>173.65122477416733</v>
      </c>
      <c r="AE84" s="37">
        <f t="shared" si="46"/>
        <v>151.00971982489878</v>
      </c>
      <c r="AG84" s="1">
        <f t="shared" si="34"/>
        <v>43287</v>
      </c>
      <c r="AH84">
        <f t="shared" si="35"/>
        <v>1.1499340901732826</v>
      </c>
      <c r="AI84">
        <f t="shared" ca="1" si="19"/>
        <v>1.0948770966234527</v>
      </c>
      <c r="AJ84">
        <f t="shared" ca="1" si="20"/>
        <v>1.129875074263337</v>
      </c>
      <c r="AK84">
        <f t="shared" ca="1" si="21"/>
        <v>1.1685738026496317</v>
      </c>
      <c r="AL84">
        <f t="shared" ca="1" si="22"/>
        <v>1.2196169160619912</v>
      </c>
      <c r="AM84">
        <f t="shared" ca="1" si="23"/>
        <v>1.240011086058699</v>
      </c>
      <c r="AO84" s="1">
        <f t="shared" si="36"/>
        <v>43287</v>
      </c>
      <c r="AP84" s="57">
        <f>AD84/VLOOKUP(AO84,'[1]Indice Utilities'!$Z:$AJ,11,0)</f>
        <v>0.88633397544452441</v>
      </c>
      <c r="AQ84">
        <f t="shared" ca="1" si="24"/>
        <v>0.83278457305390652</v>
      </c>
      <c r="AR84">
        <f t="shared" ca="1" si="25"/>
        <v>0.87752546220413241</v>
      </c>
      <c r="AS84">
        <f t="shared" ca="1" si="26"/>
        <v>0.92020788324871994</v>
      </c>
      <c r="AT84">
        <f t="shared" ca="1" si="27"/>
        <v>0.94751449969954626</v>
      </c>
      <c r="AU84">
        <f t="shared" ca="1" si="28"/>
        <v>0.95821711280909072</v>
      </c>
      <c r="AX84">
        <f t="shared" si="37"/>
        <v>0.72495723656359046</v>
      </c>
      <c r="AY84">
        <f t="shared" si="38"/>
        <v>0.97567969969986446</v>
      </c>
      <c r="AZ84">
        <f t="shared" si="39"/>
        <v>1.260647474864427</v>
      </c>
      <c r="BA84">
        <f t="shared" si="40"/>
        <v>0.94315331608692987</v>
      </c>
      <c r="BD84" s="57"/>
    </row>
    <row r="85" spans="2:56" x14ac:dyDescent="0.25">
      <c r="B85" s="1">
        <v>43294</v>
      </c>
      <c r="C85">
        <v>77.587999999999994</v>
      </c>
      <c r="D85">
        <v>127.59399999999999</v>
      </c>
      <c r="E85">
        <v>68.036000000000001</v>
      </c>
      <c r="F85">
        <v>57.597999999999999</v>
      </c>
      <c r="G85">
        <v>26514.16</v>
      </c>
      <c r="I85" s="45">
        <f t="shared" si="41"/>
        <v>-2.6462727580712109E-2</v>
      </c>
      <c r="J85" s="46">
        <f t="shared" si="30"/>
        <v>-2.9326963308964116E-2</v>
      </c>
      <c r="K85" s="46">
        <f t="shared" si="31"/>
        <v>-6.4166930303572012E-2</v>
      </c>
      <c r="L85" s="46">
        <f t="shared" si="31"/>
        <v>-0.10258327880091</v>
      </c>
      <c r="M85" s="47">
        <f t="shared" si="32"/>
        <v>-3.9726138530095212E-2</v>
      </c>
      <c r="O85" s="44">
        <f t="shared" si="33"/>
        <v>-5.563497499853956E-2</v>
      </c>
      <c r="Q85" s="36">
        <f t="shared" si="42"/>
        <v>161.50928668692171</v>
      </c>
      <c r="R85" s="37">
        <f t="shared" si="43"/>
        <v>145.01068677574398</v>
      </c>
      <c r="T85" s="42">
        <f t="shared" si="29"/>
        <v>1.1137750622248448</v>
      </c>
      <c r="V85" s="40">
        <v>43294</v>
      </c>
      <c r="W85">
        <v>72140.672500000001</v>
      </c>
      <c r="X85">
        <v>120807.209</v>
      </c>
      <c r="Y85">
        <v>135257.2838</v>
      </c>
      <c r="Z85" s="37">
        <v>57.597999999999999</v>
      </c>
      <c r="AB85" s="55">
        <f t="shared" si="44"/>
        <v>-4.3396243407559869E-2</v>
      </c>
      <c r="AD85" s="36">
        <f t="shared" si="45"/>
        <v>166.11541395584666</v>
      </c>
      <c r="AE85" s="37">
        <f t="shared" si="46"/>
        <v>145.01068677574398</v>
      </c>
      <c r="AG85" s="1">
        <f t="shared" si="34"/>
        <v>43294</v>
      </c>
      <c r="AH85">
        <f t="shared" si="35"/>
        <v>1.1455391161117712</v>
      </c>
      <c r="AI85">
        <f t="shared" ca="1" si="19"/>
        <v>1.0962665235275664</v>
      </c>
      <c r="AJ85">
        <f t="shared" ca="1" si="20"/>
        <v>1.1313255518590948</v>
      </c>
      <c r="AK85">
        <f t="shared" ca="1" si="21"/>
        <v>1.1685738026496317</v>
      </c>
      <c r="AL85">
        <f t="shared" ca="1" si="22"/>
        <v>1.2196169160619912</v>
      </c>
      <c r="AM85">
        <f t="shared" ca="1" si="23"/>
        <v>1.240011086058699</v>
      </c>
      <c r="AO85" s="1">
        <f t="shared" si="36"/>
        <v>43294</v>
      </c>
      <c r="AP85" s="57">
        <f>AD85/VLOOKUP(AO85,'[1]Indice Utilities'!$Z:$AJ,11,0)</f>
        <v>0.85538952827871517</v>
      </c>
      <c r="AQ85">
        <f t="shared" ca="1" si="24"/>
        <v>0.83278457305390652</v>
      </c>
      <c r="AR85">
        <f t="shared" ca="1" si="25"/>
        <v>0.87752546220413241</v>
      </c>
      <c r="AS85">
        <f t="shared" ca="1" si="26"/>
        <v>0.91983936848724746</v>
      </c>
      <c r="AT85">
        <f t="shared" ca="1" si="27"/>
        <v>0.94496293866059555</v>
      </c>
      <c r="AU85">
        <f t="shared" ca="1" si="28"/>
        <v>0.95821711280909072</v>
      </c>
      <c r="AX85">
        <f t="shared" si="37"/>
        <v>0.73779021443403758</v>
      </c>
      <c r="AY85">
        <f t="shared" si="38"/>
        <v>0.99002953983690223</v>
      </c>
      <c r="AZ85">
        <f t="shared" si="39"/>
        <v>1.2332751027550697</v>
      </c>
      <c r="BA85">
        <f t="shared" si="40"/>
        <v>0.88479848702014874</v>
      </c>
      <c r="BD85" s="57"/>
    </row>
    <row r="86" spans="2:56" x14ac:dyDescent="0.25">
      <c r="B86" s="1">
        <v>43301</v>
      </c>
      <c r="C86">
        <v>81.837999999999994</v>
      </c>
      <c r="D86">
        <v>133.07599999999999</v>
      </c>
      <c r="E86">
        <v>70.870999999999995</v>
      </c>
      <c r="F86">
        <v>57.195</v>
      </c>
      <c r="G86">
        <v>27625.34</v>
      </c>
      <c r="I86" s="45">
        <f t="shared" si="41"/>
        <v>5.4776511831726493E-2</v>
      </c>
      <c r="J86" s="46">
        <f t="shared" si="30"/>
        <v>4.2964402714861238E-2</v>
      </c>
      <c r="K86" s="46">
        <f t="shared" si="31"/>
        <v>4.1669116350167457E-2</v>
      </c>
      <c r="L86" s="46">
        <f t="shared" si="31"/>
        <v>-6.9967707212055252E-3</v>
      </c>
      <c r="M86" s="47">
        <f t="shared" si="32"/>
        <v>4.1908927154395981E-2</v>
      </c>
      <c r="O86" s="44">
        <f t="shared" si="33"/>
        <v>3.3103315043887416E-2</v>
      </c>
      <c r="Q86" s="36">
        <f t="shared" si="42"/>
        <v>166.85577948663243</v>
      </c>
      <c r="R86" s="37">
        <f t="shared" si="43"/>
        <v>151.08792908443758</v>
      </c>
      <c r="T86" s="42">
        <f t="shared" si="29"/>
        <v>1.1043620790737212</v>
      </c>
      <c r="V86" s="40">
        <v>43301</v>
      </c>
      <c r="W86">
        <v>76092.3272</v>
      </c>
      <c r="X86">
        <v>125997.0974</v>
      </c>
      <c r="Y86">
        <v>140893.00399999999</v>
      </c>
      <c r="Z86" s="37">
        <v>57.195</v>
      </c>
      <c r="AB86" s="55">
        <f t="shared" si="44"/>
        <v>4.5017815381770368E-2</v>
      </c>
      <c r="AD86" s="36">
        <f t="shared" si="45"/>
        <v>173.59356699337732</v>
      </c>
      <c r="AE86" s="37">
        <f t="shared" si="46"/>
        <v>151.08792908443758</v>
      </c>
      <c r="AG86" s="1">
        <f t="shared" si="34"/>
        <v>43301</v>
      </c>
      <c r="AH86">
        <f t="shared" si="35"/>
        <v>1.1489572201122842</v>
      </c>
      <c r="AI86">
        <f t="shared" ca="1" si="19"/>
        <v>1.1115470122270676</v>
      </c>
      <c r="AJ86">
        <f t="shared" ca="1" si="20"/>
        <v>1.1372893108915718</v>
      </c>
      <c r="AK86">
        <f t="shared" ca="1" si="21"/>
        <v>1.1685738026496317</v>
      </c>
      <c r="AL86">
        <f t="shared" ca="1" si="22"/>
        <v>1.2196169160619912</v>
      </c>
      <c r="AM86">
        <f t="shared" ca="1" si="23"/>
        <v>1.240011086058699</v>
      </c>
      <c r="AO86" s="1">
        <f t="shared" si="36"/>
        <v>43301</v>
      </c>
      <c r="AP86" s="57">
        <f>AD86/VLOOKUP(AO86,'[1]Indice Utilities'!$Z:$AJ,11,0)</f>
        <v>0.87179192991815457</v>
      </c>
      <c r="AQ86">
        <f t="shared" ca="1" si="24"/>
        <v>0.83278457305390652</v>
      </c>
      <c r="AR86">
        <f t="shared" ca="1" si="25"/>
        <v>0.87044336415631163</v>
      </c>
      <c r="AS86">
        <f t="shared" ca="1" si="26"/>
        <v>0.91781210630657983</v>
      </c>
      <c r="AT86">
        <f t="shared" ca="1" si="27"/>
        <v>0.9423971762296407</v>
      </c>
      <c r="AU86">
        <f t="shared" ca="1" si="28"/>
        <v>0.95512324873294319</v>
      </c>
      <c r="AX86">
        <f t="shared" si="37"/>
        <v>0.74467992544224626</v>
      </c>
      <c r="AY86">
        <f t="shared" si="38"/>
        <v>0.98808417664041681</v>
      </c>
      <c r="AZ86">
        <f t="shared" si="39"/>
        <v>1.2293231441554098</v>
      </c>
      <c r="BA86">
        <f t="shared" si="40"/>
        <v>0.84075863773769488</v>
      </c>
      <c r="BD86" s="57"/>
    </row>
    <row r="87" spans="2:56" x14ac:dyDescent="0.25">
      <c r="B87" s="1">
        <v>43308</v>
      </c>
      <c r="C87">
        <v>86.977999999999994</v>
      </c>
      <c r="D87">
        <v>138.52199999999999</v>
      </c>
      <c r="E87">
        <v>71.768000000000001</v>
      </c>
      <c r="F87">
        <v>66.510999999999996</v>
      </c>
      <c r="G87">
        <v>29259.02</v>
      </c>
      <c r="I87" s="45">
        <f t="shared" si="41"/>
        <v>6.2807008968938538E-2</v>
      </c>
      <c r="J87" s="46">
        <f t="shared" si="30"/>
        <v>4.0923983287745269E-2</v>
      </c>
      <c r="K87" s="46">
        <f t="shared" si="31"/>
        <v>1.2656798972781713E-2</v>
      </c>
      <c r="L87" s="46">
        <f t="shared" si="31"/>
        <v>0.16288137074919118</v>
      </c>
      <c r="M87" s="47">
        <f t="shared" si="32"/>
        <v>5.9137009716441424E-2</v>
      </c>
      <c r="O87" s="44">
        <f t="shared" si="33"/>
        <v>6.9817290494664175E-2</v>
      </c>
      <c r="Q87" s="36">
        <f t="shared" si="42"/>
        <v>178.50519791376425</v>
      </c>
      <c r="R87" s="37">
        <f t="shared" si="43"/>
        <v>160.02281741474098</v>
      </c>
      <c r="T87" s="42">
        <f t="shared" si="29"/>
        <v>1.1154984070248015</v>
      </c>
      <c r="V87" s="40">
        <v>43308</v>
      </c>
      <c r="W87">
        <v>80871.0723</v>
      </c>
      <c r="X87">
        <v>131153.50270000001</v>
      </c>
      <c r="Y87">
        <v>142676.45970000001</v>
      </c>
      <c r="Z87" s="37">
        <v>66.510999999999996</v>
      </c>
      <c r="AB87" s="55">
        <f t="shared" si="44"/>
        <v>3.4188484964041775E-2</v>
      </c>
      <c r="AD87" s="36">
        <f t="shared" si="45"/>
        <v>179.52846804838478</v>
      </c>
      <c r="AE87" s="37">
        <f t="shared" si="46"/>
        <v>160.02281741474098</v>
      </c>
      <c r="AG87" s="1">
        <f t="shared" si="34"/>
        <v>43308</v>
      </c>
      <c r="AH87">
        <f t="shared" si="35"/>
        <v>1.1218929334501704</v>
      </c>
      <c r="AI87">
        <f t="shared" ca="1" si="19"/>
        <v>1.1199641589740044</v>
      </c>
      <c r="AJ87">
        <f t="shared" ca="1" si="20"/>
        <v>1.1395262615664181</v>
      </c>
      <c r="AK87">
        <f t="shared" ca="1" si="21"/>
        <v>1.1685738026496317</v>
      </c>
      <c r="AL87">
        <f t="shared" ca="1" si="22"/>
        <v>1.2196169160619912</v>
      </c>
      <c r="AM87">
        <f t="shared" ca="1" si="23"/>
        <v>1.240011086058699</v>
      </c>
      <c r="AO87" s="1">
        <f t="shared" si="36"/>
        <v>43308</v>
      </c>
      <c r="AP87" s="57">
        <f>AD87/VLOOKUP(AO87,'[1]Indice Utilities'!$Z:$AJ,11,0)</f>
        <v>0.81870270048350435</v>
      </c>
      <c r="AQ87">
        <f t="shared" ca="1" si="24"/>
        <v>0.83278457305390652</v>
      </c>
      <c r="AR87">
        <f t="shared" ca="1" si="25"/>
        <v>0.87044336415631163</v>
      </c>
      <c r="AS87">
        <f t="shared" ca="1" si="26"/>
        <v>0.91601752540313619</v>
      </c>
      <c r="AT87">
        <f t="shared" ca="1" si="27"/>
        <v>0.9407682573256857</v>
      </c>
      <c r="AU87">
        <f t="shared" ca="1" si="28"/>
        <v>0.95512324873294319</v>
      </c>
      <c r="AX87">
        <f t="shared" si="37"/>
        <v>0.76528703974692225</v>
      </c>
      <c r="AY87">
        <f t="shared" si="38"/>
        <v>0.99451940523965121</v>
      </c>
      <c r="AZ87">
        <f t="shared" si="39"/>
        <v>1.2037287768746106</v>
      </c>
      <c r="BA87">
        <f t="shared" si="40"/>
        <v>0.94538139936418619</v>
      </c>
      <c r="BD87" s="57"/>
    </row>
    <row r="88" spans="2:56" x14ac:dyDescent="0.25">
      <c r="B88" s="1">
        <v>43315</v>
      </c>
      <c r="C88">
        <v>81.706000000000003</v>
      </c>
      <c r="D88">
        <v>127.134</v>
      </c>
      <c r="E88">
        <v>73.203999999999994</v>
      </c>
      <c r="F88">
        <v>65.122</v>
      </c>
      <c r="G88">
        <v>29215.98</v>
      </c>
      <c r="I88" s="45">
        <f t="shared" si="41"/>
        <v>-6.0613028581940176E-2</v>
      </c>
      <c r="J88" s="46">
        <f t="shared" si="30"/>
        <v>-8.2210767964655429E-2</v>
      </c>
      <c r="K88" s="46">
        <f t="shared" si="31"/>
        <v>2.0008917623453248E-2</v>
      </c>
      <c r="L88" s="46">
        <f t="shared" si="31"/>
        <v>-2.0883763587977833E-2</v>
      </c>
      <c r="M88" s="47">
        <f t="shared" si="32"/>
        <v>-1.4709993704505875E-3</v>
      </c>
      <c r="O88" s="44">
        <f t="shared" si="33"/>
        <v>-3.5924660627780047E-2</v>
      </c>
      <c r="Q88" s="36">
        <f t="shared" si="42"/>
        <v>172.09245925841753</v>
      </c>
      <c r="R88" s="37">
        <f t="shared" si="43"/>
        <v>159.78742395106616</v>
      </c>
      <c r="T88" s="42">
        <f t="shared" si="29"/>
        <v>1.0770087845656722</v>
      </c>
      <c r="V88" s="40">
        <v>43315</v>
      </c>
      <c r="W88">
        <v>75969.795199999993</v>
      </c>
      <c r="X88">
        <v>120371.928</v>
      </c>
      <c r="Y88">
        <v>145529.9889</v>
      </c>
      <c r="Z88" s="37">
        <v>65.122</v>
      </c>
      <c r="AB88" s="55">
        <f t="shared" si="44"/>
        <v>-3.6166381117905932E-2</v>
      </c>
      <c r="AD88" s="36">
        <f t="shared" si="45"/>
        <v>173.03557305143309</v>
      </c>
      <c r="AE88" s="37">
        <f t="shared" si="46"/>
        <v>159.78742395106616</v>
      </c>
      <c r="AG88" s="1">
        <f t="shared" si="34"/>
        <v>43315</v>
      </c>
      <c r="AH88">
        <f t="shared" si="35"/>
        <v>1.0829110875736008</v>
      </c>
      <c r="AI88">
        <f t="shared" ca="1" si="19"/>
        <v>1.1214863860667403</v>
      </c>
      <c r="AJ88">
        <f t="shared" ca="1" si="20"/>
        <v>1.1395262615664181</v>
      </c>
      <c r="AK88">
        <f t="shared" ca="1" si="21"/>
        <v>1.1685738026496317</v>
      </c>
      <c r="AL88">
        <f t="shared" ca="1" si="22"/>
        <v>1.2196169160619912</v>
      </c>
      <c r="AM88">
        <f t="shared" ca="1" si="23"/>
        <v>1.240011086058699</v>
      </c>
      <c r="AO88" s="1">
        <f t="shared" si="36"/>
        <v>43315</v>
      </c>
      <c r="AP88" s="57">
        <f>AD88/VLOOKUP(AO88,'[1]Indice Utilities'!$Z:$AJ,11,0)</f>
        <v>0.79111998596971156</v>
      </c>
      <c r="AQ88">
        <f t="shared" ca="1" si="24"/>
        <v>0.82005410245348354</v>
      </c>
      <c r="AR88">
        <f t="shared" ca="1" si="25"/>
        <v>0.86897680354795181</v>
      </c>
      <c r="AS88">
        <f t="shared" ca="1" si="26"/>
        <v>0.91411780143247867</v>
      </c>
      <c r="AT88">
        <f t="shared" ca="1" si="27"/>
        <v>0.93972012271500893</v>
      </c>
      <c r="AU88">
        <f t="shared" ca="1" si="28"/>
        <v>0.95484935819669847</v>
      </c>
      <c r="AX88">
        <f t="shared" si="37"/>
        <v>0.74587632185643538</v>
      </c>
      <c r="AY88">
        <f t="shared" si="38"/>
        <v>0.94700909295715829</v>
      </c>
      <c r="AZ88">
        <f t="shared" si="39"/>
        <v>1.2738859308893575</v>
      </c>
      <c r="BA88">
        <f t="shared" si="40"/>
        <v>0.96037143712936446</v>
      </c>
      <c r="BD88" s="57"/>
    </row>
    <row r="89" spans="2:56" x14ac:dyDescent="0.25">
      <c r="B89" s="1">
        <v>43322</v>
      </c>
      <c r="C89">
        <v>71.558999999999997</v>
      </c>
      <c r="D89">
        <v>108.533</v>
      </c>
      <c r="E89">
        <v>67.174999999999997</v>
      </c>
      <c r="F89">
        <v>58.359000000000002</v>
      </c>
      <c r="G89">
        <v>26856.15</v>
      </c>
      <c r="I89" s="45">
        <f t="shared" si="41"/>
        <v>-0.12418916603431818</v>
      </c>
      <c r="J89" s="46">
        <f t="shared" si="30"/>
        <v>-0.14631019239542531</v>
      </c>
      <c r="K89" s="46">
        <f t="shared" si="31"/>
        <v>-8.2358887492486654E-2</v>
      </c>
      <c r="L89" s="46">
        <f t="shared" si="31"/>
        <v>-0.10385123307023736</v>
      </c>
      <c r="M89" s="47">
        <f t="shared" si="32"/>
        <v>-8.0771892642314214E-2</v>
      </c>
      <c r="O89" s="44">
        <f t="shared" si="33"/>
        <v>-0.11417736974811687</v>
      </c>
      <c r="Q89" s="36">
        <f t="shared" si="42"/>
        <v>152.44339490680645</v>
      </c>
      <c r="R89" s="37">
        <f t="shared" si="43"/>
        <v>146.88109129809871</v>
      </c>
      <c r="T89" s="42">
        <f t="shared" si="29"/>
        <v>1.0378694327469211</v>
      </c>
      <c r="V89" s="40">
        <v>43322</v>
      </c>
      <c r="W89">
        <v>66534.836800000005</v>
      </c>
      <c r="X89">
        <v>102759.79059999999</v>
      </c>
      <c r="Y89">
        <v>133545.16630000001</v>
      </c>
      <c r="Z89" s="37">
        <v>58.359000000000002</v>
      </c>
      <c r="AB89" s="55">
        <f t="shared" si="44"/>
        <v>-0.11416938025914819</v>
      </c>
      <c r="AD89" s="36">
        <f t="shared" si="45"/>
        <v>153.28020891336442</v>
      </c>
      <c r="AE89" s="37">
        <f t="shared" si="46"/>
        <v>146.88109129809871</v>
      </c>
      <c r="AG89" s="1">
        <f t="shared" si="34"/>
        <v>43322</v>
      </c>
      <c r="AH89">
        <f t="shared" si="35"/>
        <v>1.0435666535339021</v>
      </c>
      <c r="AI89">
        <f t="shared" ca="1" si="19"/>
        <v>1.1214863860667403</v>
      </c>
      <c r="AJ89">
        <f t="shared" ca="1" si="20"/>
        <v>1.1395262615664181</v>
      </c>
      <c r="AK89">
        <f t="shared" ca="1" si="21"/>
        <v>1.1685738026496317</v>
      </c>
      <c r="AL89">
        <f t="shared" ca="1" si="22"/>
        <v>1.2196169160619912</v>
      </c>
      <c r="AM89">
        <f t="shared" ca="1" si="23"/>
        <v>1.240011086058699</v>
      </c>
      <c r="AO89" s="1">
        <f t="shared" si="36"/>
        <v>43322</v>
      </c>
      <c r="AP89" s="57">
        <f>AD89/VLOOKUP(AO89,'[1]Indice Utilities'!$Z:$AJ,11,0)</f>
        <v>0.74393147590514308</v>
      </c>
      <c r="AQ89">
        <f t="shared" ca="1" si="24"/>
        <v>0.80712183521621428</v>
      </c>
      <c r="AR89">
        <f t="shared" ca="1" si="25"/>
        <v>0.86746956797842112</v>
      </c>
      <c r="AS89">
        <f t="shared" ca="1" si="26"/>
        <v>0.91052580225125679</v>
      </c>
      <c r="AT89">
        <f t="shared" ca="1" si="27"/>
        <v>0.9378689479739597</v>
      </c>
      <c r="AU89">
        <f t="shared" ca="1" si="28"/>
        <v>0.9534932817337749</v>
      </c>
      <c r="AX89">
        <f t="shared" si="37"/>
        <v>0.73743958373379104</v>
      </c>
      <c r="AY89">
        <f t="shared" si="38"/>
        <v>0.91264852709978617</v>
      </c>
      <c r="AZ89">
        <f t="shared" si="39"/>
        <v>1.3196316279639999</v>
      </c>
      <c r="BA89">
        <f t="shared" si="40"/>
        <v>0.97155783509698657</v>
      </c>
      <c r="BD89" s="57"/>
    </row>
    <row r="90" spans="2:56" x14ac:dyDescent="0.25">
      <c r="B90" s="1">
        <v>43329</v>
      </c>
      <c r="C90">
        <v>65.563000000000002</v>
      </c>
      <c r="D90">
        <v>99.126000000000005</v>
      </c>
      <c r="E90">
        <v>62.941000000000003</v>
      </c>
      <c r="F90">
        <v>50.610999999999997</v>
      </c>
      <c r="G90">
        <v>26238.82</v>
      </c>
      <c r="I90" s="45">
        <f t="shared" si="41"/>
        <v>-8.3790997638312326E-2</v>
      </c>
      <c r="J90" s="46">
        <f t="shared" si="30"/>
        <v>-8.6674099121926029E-2</v>
      </c>
      <c r="K90" s="46">
        <f t="shared" si="31"/>
        <v>-6.3029400818756853E-2</v>
      </c>
      <c r="L90" s="46">
        <f t="shared" si="31"/>
        <v>-0.13276444078891014</v>
      </c>
      <c r="M90" s="47">
        <f t="shared" si="32"/>
        <v>-2.2986541257775328E-2</v>
      </c>
      <c r="O90" s="44">
        <f t="shared" si="33"/>
        <v>-9.1564734591976338E-2</v>
      </c>
      <c r="Q90" s="36">
        <f t="shared" si="42"/>
        <v>138.48495591186489</v>
      </c>
      <c r="R90" s="37">
        <f t="shared" si="43"/>
        <v>143.50480303298789</v>
      </c>
      <c r="T90" s="42">
        <f t="shared" si="29"/>
        <v>0.96501965777431797</v>
      </c>
      <c r="V90" s="40">
        <v>43329</v>
      </c>
      <c r="W90">
        <v>60959.634100000003</v>
      </c>
      <c r="X90">
        <v>93853.272400000002</v>
      </c>
      <c r="Y90">
        <v>125127.2552</v>
      </c>
      <c r="Z90" s="37">
        <v>50.610999999999997</v>
      </c>
      <c r="AB90" s="55">
        <f t="shared" si="44"/>
        <v>-7.5624932801108144E-2</v>
      </c>
      <c r="AD90" s="36">
        <f t="shared" si="45"/>
        <v>141.6884034145514</v>
      </c>
      <c r="AE90" s="37">
        <f t="shared" si="46"/>
        <v>143.50480303298789</v>
      </c>
      <c r="AG90" s="1">
        <f t="shared" si="34"/>
        <v>43329</v>
      </c>
      <c r="AH90">
        <f t="shared" si="35"/>
        <v>0.98734258658911267</v>
      </c>
      <c r="AI90">
        <f t="shared" ca="1" si="19"/>
        <v>1.1214863860667403</v>
      </c>
      <c r="AJ90">
        <f t="shared" ca="1" si="20"/>
        <v>1.1395262615664181</v>
      </c>
      <c r="AK90">
        <f t="shared" ca="1" si="21"/>
        <v>1.1685738026496317</v>
      </c>
      <c r="AL90">
        <f t="shared" ca="1" si="22"/>
        <v>1.2196169160619912</v>
      </c>
      <c r="AM90">
        <f t="shared" ca="1" si="23"/>
        <v>1.240011086058699</v>
      </c>
      <c r="AO90" s="1">
        <f t="shared" si="36"/>
        <v>43329</v>
      </c>
      <c r="AP90" s="57">
        <f>AD90/VLOOKUP(AO90,'[1]Indice Utilities'!$Z:$AJ,11,0)</f>
        <v>0.70942455697924711</v>
      </c>
      <c r="AQ90">
        <f t="shared" ca="1" si="24"/>
        <v>0.80004144251615994</v>
      </c>
      <c r="AR90">
        <f t="shared" ca="1" si="25"/>
        <v>0.86487746839773394</v>
      </c>
      <c r="AS90">
        <f t="shared" ca="1" si="26"/>
        <v>0.90838404803742578</v>
      </c>
      <c r="AT90">
        <f t="shared" ca="1" si="27"/>
        <v>0.93670704678724226</v>
      </c>
      <c r="AU90">
        <f t="shared" ca="1" si="28"/>
        <v>0.9534932817337749</v>
      </c>
      <c r="AX90">
        <f t="shared" si="37"/>
        <v>0.73092493435825223</v>
      </c>
      <c r="AY90">
        <f t="shared" si="38"/>
        <v>0.90173952952271808</v>
      </c>
      <c r="AZ90">
        <f t="shared" si="39"/>
        <v>1.3376129246959754</v>
      </c>
      <c r="BA90">
        <f t="shared" si="40"/>
        <v>0.91150176191950549</v>
      </c>
      <c r="BD90" s="57"/>
    </row>
    <row r="91" spans="2:56" x14ac:dyDescent="0.25">
      <c r="B91" s="1">
        <v>43336</v>
      </c>
      <c r="C91">
        <v>62.993000000000002</v>
      </c>
      <c r="D91">
        <v>97.888000000000005</v>
      </c>
      <c r="E91">
        <v>57.917000000000002</v>
      </c>
      <c r="F91">
        <v>34.398000000000003</v>
      </c>
      <c r="G91">
        <v>25167.96</v>
      </c>
      <c r="I91" s="45">
        <f t="shared" si="41"/>
        <v>-3.9198938425636376E-2</v>
      </c>
      <c r="J91" s="46">
        <f t="shared" si="30"/>
        <v>-1.2489155216592995E-2</v>
      </c>
      <c r="K91" s="46">
        <f t="shared" si="31"/>
        <v>-7.9820784544255785E-2</v>
      </c>
      <c r="L91" s="46">
        <f t="shared" si="31"/>
        <v>-0.32034537946296249</v>
      </c>
      <c r="M91" s="47">
        <f t="shared" si="32"/>
        <v>-4.0812048712556503E-2</v>
      </c>
      <c r="O91" s="44">
        <f t="shared" si="33"/>
        <v>-0.11296356441236191</v>
      </c>
      <c r="Q91" s="36">
        <f t="shared" si="42"/>
        <v>122.84120167457185</v>
      </c>
      <c r="R91" s="37">
        <f t="shared" si="43"/>
        <v>137.64807802111977</v>
      </c>
      <c r="T91" s="42">
        <f t="shared" si="29"/>
        <v>0.89242947261293359</v>
      </c>
      <c r="V91" s="40">
        <v>43336</v>
      </c>
      <c r="W91">
        <v>58570.261500000001</v>
      </c>
      <c r="X91">
        <v>92681.362099999998</v>
      </c>
      <c r="Y91">
        <v>115139.90300000001</v>
      </c>
      <c r="Z91" s="37">
        <v>34.398000000000003</v>
      </c>
      <c r="AB91" s="55">
        <f t="shared" si="44"/>
        <v>-4.8450417052109229E-2</v>
      </c>
      <c r="AD91" s="36">
        <f t="shared" si="45"/>
        <v>134.82354117766889</v>
      </c>
      <c r="AE91" s="37">
        <f t="shared" si="46"/>
        <v>137.64807802111977</v>
      </c>
      <c r="AG91" s="1">
        <f t="shared" si="34"/>
        <v>43336</v>
      </c>
      <c r="AH91">
        <f t="shared" si="35"/>
        <v>0.97948001247778038</v>
      </c>
      <c r="AI91">
        <f t="shared" ca="1" si="19"/>
        <v>1.1214863860667403</v>
      </c>
      <c r="AJ91">
        <f t="shared" ca="1" si="20"/>
        <v>1.1395262615664181</v>
      </c>
      <c r="AK91">
        <f t="shared" ca="1" si="21"/>
        <v>1.1685738026496317</v>
      </c>
      <c r="AL91">
        <f t="shared" ca="1" si="22"/>
        <v>1.2196169160619912</v>
      </c>
      <c r="AM91">
        <f t="shared" ca="1" si="23"/>
        <v>1.240011086058699</v>
      </c>
      <c r="AO91" s="1">
        <f t="shared" si="36"/>
        <v>43336</v>
      </c>
      <c r="AP91" s="57">
        <f>AD91/VLOOKUP(AO91,'[1]Indice Utilities'!$Z:$AJ,11,0)</f>
        <v>0.70393035409645821</v>
      </c>
      <c r="AQ91">
        <f t="shared" ca="1" si="24"/>
        <v>0.79750546077723561</v>
      </c>
      <c r="AR91">
        <f t="shared" ca="1" si="25"/>
        <v>0.8598912332019002</v>
      </c>
      <c r="AS91">
        <f t="shared" ca="1" si="26"/>
        <v>0.90714563041394758</v>
      </c>
      <c r="AT91">
        <f t="shared" ca="1" si="27"/>
        <v>0.93670704678724226</v>
      </c>
      <c r="AU91">
        <f t="shared" ca="1" si="28"/>
        <v>0.9534932817337749</v>
      </c>
      <c r="AX91">
        <f t="shared" si="37"/>
        <v>0.7380313810731175</v>
      </c>
      <c r="AY91">
        <f t="shared" si="38"/>
        <v>0.93581835411548486</v>
      </c>
      <c r="AZ91">
        <f t="shared" si="39"/>
        <v>1.2935149504422725</v>
      </c>
      <c r="BA91">
        <f t="shared" si="40"/>
        <v>0.65105002957073266</v>
      </c>
      <c r="BD91" s="57"/>
    </row>
    <row r="92" spans="2:56" x14ac:dyDescent="0.25">
      <c r="B92" s="1">
        <v>43343</v>
      </c>
      <c r="C92">
        <v>72.480999999999995</v>
      </c>
      <c r="D92">
        <v>115.535</v>
      </c>
      <c r="E92">
        <v>61.792000000000002</v>
      </c>
      <c r="F92">
        <v>46.087000000000003</v>
      </c>
      <c r="G92">
        <v>29293.52</v>
      </c>
      <c r="I92" s="45">
        <f t="shared" si="41"/>
        <v>0.15061991014874665</v>
      </c>
      <c r="J92" s="46">
        <f t="shared" si="30"/>
        <v>0.18027745995423339</v>
      </c>
      <c r="K92" s="46">
        <f t="shared" si="31"/>
        <v>6.690608974912382E-2</v>
      </c>
      <c r="L92" s="46">
        <f t="shared" si="31"/>
        <v>0.33981626838769685</v>
      </c>
      <c r="M92" s="47">
        <f t="shared" si="32"/>
        <v>0.1639211123984623</v>
      </c>
      <c r="O92" s="44">
        <f t="shared" si="33"/>
        <v>0.18440493205995018</v>
      </c>
      <c r="Q92" s="36">
        <f t="shared" si="42"/>
        <v>145.49372512353389</v>
      </c>
      <c r="R92" s="37">
        <f t="shared" si="43"/>
        <v>160.21150408985204</v>
      </c>
      <c r="T92" s="42">
        <f t="shared" si="29"/>
        <v>0.90813531743598186</v>
      </c>
      <c r="V92" s="40">
        <v>43343</v>
      </c>
      <c r="W92">
        <v>67392.560299999997</v>
      </c>
      <c r="X92">
        <v>109389.45450000001</v>
      </c>
      <c r="Y92">
        <v>122844.43180000001</v>
      </c>
      <c r="Z92" s="37">
        <v>46.087000000000003</v>
      </c>
      <c r="AB92" s="55">
        <f t="shared" si="44"/>
        <v>0.12478311862008853</v>
      </c>
      <c r="AD92" s="36">
        <f t="shared" si="45"/>
        <v>151.64724310922233</v>
      </c>
      <c r="AE92" s="37">
        <f t="shared" si="46"/>
        <v>160.21150408985204</v>
      </c>
      <c r="AG92" s="1">
        <f t="shared" si="34"/>
        <v>43343</v>
      </c>
      <c r="AH92">
        <f t="shared" si="35"/>
        <v>0.94654403234472728</v>
      </c>
      <c r="AI92">
        <f t="shared" ca="1" si="19"/>
        <v>1.1199641589740044</v>
      </c>
      <c r="AJ92">
        <f t="shared" ca="1" si="20"/>
        <v>1.1372893108915718</v>
      </c>
      <c r="AK92">
        <f t="shared" ca="1" si="21"/>
        <v>1.1685738026496317</v>
      </c>
      <c r="AL92">
        <f t="shared" ca="1" si="22"/>
        <v>1.2196169160619912</v>
      </c>
      <c r="AM92">
        <f t="shared" ca="1" si="23"/>
        <v>1.240011086058699</v>
      </c>
      <c r="AO92" s="1">
        <f t="shared" si="36"/>
        <v>43343</v>
      </c>
      <c r="AP92" s="57">
        <f>AD92/VLOOKUP(AO92,'[1]Indice Utilities'!$Z:$AJ,11,0)</f>
        <v>0.67327264485661298</v>
      </c>
      <c r="AQ92">
        <f t="shared" ca="1" si="24"/>
        <v>0.79692945214455913</v>
      </c>
      <c r="AR92">
        <f t="shared" ca="1" si="25"/>
        <v>0.85393167556305372</v>
      </c>
      <c r="AS92">
        <f t="shared" ca="1" si="26"/>
        <v>0.90547356431966353</v>
      </c>
      <c r="AT92">
        <f t="shared" ca="1" si="27"/>
        <v>0.93575231523554814</v>
      </c>
      <c r="AU92">
        <f t="shared" ca="1" si="28"/>
        <v>0.95094532983792779</v>
      </c>
      <c r="AX92">
        <f t="shared" si="37"/>
        <v>0.75498430525799254</v>
      </c>
      <c r="AY92">
        <f t="shared" si="38"/>
        <v>0.98198958687167581</v>
      </c>
      <c r="AZ92">
        <f t="shared" si="39"/>
        <v>1.226955628122768</v>
      </c>
      <c r="BA92">
        <f t="shared" si="40"/>
        <v>0.77551610324957787</v>
      </c>
      <c r="BD92" s="57"/>
    </row>
    <row r="93" spans="2:56" x14ac:dyDescent="0.25">
      <c r="B93" s="1">
        <v>43350</v>
      </c>
      <c r="C93">
        <v>75.117000000000004</v>
      </c>
      <c r="D93">
        <v>112.03400000000001</v>
      </c>
      <c r="E93">
        <v>63.048000000000002</v>
      </c>
      <c r="F93">
        <v>52.625999999999998</v>
      </c>
      <c r="G93">
        <v>29811.22</v>
      </c>
      <c r="I93" s="45">
        <f t="shared" si="41"/>
        <v>3.6368151653537018E-2</v>
      </c>
      <c r="J93" s="46">
        <f t="shared" si="30"/>
        <v>-3.0302505734193019E-2</v>
      </c>
      <c r="K93" s="46">
        <f t="shared" si="31"/>
        <v>2.0326255825996897E-2</v>
      </c>
      <c r="L93" s="46">
        <f t="shared" si="31"/>
        <v>0.1418838284114825</v>
      </c>
      <c r="M93" s="47">
        <f t="shared" si="32"/>
        <v>1.7672850514379945E-2</v>
      </c>
      <c r="O93" s="44">
        <f t="shared" si="33"/>
        <v>4.206893253920585E-2</v>
      </c>
      <c r="Q93" s="36">
        <f t="shared" si="42"/>
        <v>151.6144908306336</v>
      </c>
      <c r="R93" s="37">
        <f t="shared" si="43"/>
        <v>163.04289805231596</v>
      </c>
      <c r="T93" s="42">
        <f t="shared" si="29"/>
        <v>0.92990551960125667</v>
      </c>
      <c r="V93" s="40">
        <v>43350</v>
      </c>
      <c r="W93">
        <v>69843.198799999998</v>
      </c>
      <c r="X93">
        <v>106074.6225</v>
      </c>
      <c r="Y93">
        <v>125341.26979999999</v>
      </c>
      <c r="Z93" s="37">
        <v>52.625999999999998</v>
      </c>
      <c r="AB93" s="55">
        <f t="shared" si="44"/>
        <v>5.4715545963871749E-3</v>
      </c>
      <c r="AD93" s="36">
        <f t="shared" si="45"/>
        <v>152.47698927928604</v>
      </c>
      <c r="AE93" s="37">
        <f t="shared" si="46"/>
        <v>163.04289805231596</v>
      </c>
      <c r="AG93" s="1">
        <f t="shared" si="34"/>
        <v>43350</v>
      </c>
      <c r="AH93">
        <f t="shared" si="35"/>
        <v>0.93519552891141811</v>
      </c>
      <c r="AI93">
        <f t="shared" ca="1" si="19"/>
        <v>1.1115470122270676</v>
      </c>
      <c r="AJ93">
        <f t="shared" ca="1" si="20"/>
        <v>1.1313255518590948</v>
      </c>
      <c r="AK93">
        <f t="shared" ca="1" si="21"/>
        <v>1.1685738026496317</v>
      </c>
      <c r="AL93">
        <f t="shared" ca="1" si="22"/>
        <v>1.2196169160619912</v>
      </c>
      <c r="AM93">
        <f t="shared" ca="1" si="23"/>
        <v>1.240011086058699</v>
      </c>
      <c r="AO93" s="1">
        <f t="shared" si="36"/>
        <v>43350</v>
      </c>
      <c r="AP93" s="57">
        <f>AD93/VLOOKUP(AO93,'[1]Indice Utilities'!$Z:$AJ,11,0)</f>
        <v>0.63178879337850735</v>
      </c>
      <c r="AQ93">
        <f t="shared" ca="1" si="24"/>
        <v>0.79442395607471616</v>
      </c>
      <c r="AR93">
        <f t="shared" ca="1" si="25"/>
        <v>0.84664240028440196</v>
      </c>
      <c r="AS93">
        <f t="shared" ca="1" si="26"/>
        <v>0.89638218437447403</v>
      </c>
      <c r="AT93">
        <f t="shared" ca="1" si="27"/>
        <v>0.92699786285758934</v>
      </c>
      <c r="AU93">
        <f t="shared" ca="1" si="28"/>
        <v>0.95034488386657823</v>
      </c>
      <c r="AX93">
        <f t="shared" si="37"/>
        <v>0.77818381374472645</v>
      </c>
      <c r="AY93">
        <f t="shared" si="38"/>
        <v>0.9470510005296181</v>
      </c>
      <c r="AZ93">
        <f t="shared" si="39"/>
        <v>1.245082505202914</v>
      </c>
      <c r="BA93">
        <f t="shared" si="40"/>
        <v>0.88073033287237712</v>
      </c>
      <c r="BD93" s="57"/>
    </row>
    <row r="94" spans="2:56" x14ac:dyDescent="0.25">
      <c r="B94" s="1">
        <v>43357</v>
      </c>
      <c r="C94">
        <v>75.775999999999996</v>
      </c>
      <c r="D94">
        <v>111.68</v>
      </c>
      <c r="E94">
        <v>61.792000000000002</v>
      </c>
      <c r="F94">
        <v>49.893999999999998</v>
      </c>
      <c r="G94">
        <v>30177.43</v>
      </c>
      <c r="I94" s="45">
        <f t="shared" si="41"/>
        <v>8.7729808165926126E-3</v>
      </c>
      <c r="J94" s="46">
        <f t="shared" si="30"/>
        <v>-3.1597550743523994E-3</v>
      </c>
      <c r="K94" s="46">
        <f t="shared" si="31"/>
        <v>-1.9921329780484665E-2</v>
      </c>
      <c r="L94" s="46">
        <f t="shared" si="31"/>
        <v>-5.191350283130014E-2</v>
      </c>
      <c r="M94" s="47">
        <f t="shared" si="32"/>
        <v>1.2284301011498355E-2</v>
      </c>
      <c r="O94" s="44">
        <f t="shared" si="33"/>
        <v>-1.6555401717386148E-2</v>
      </c>
      <c r="Q94" s="36">
        <f t="shared" si="42"/>
        <v>149.1044520287555</v>
      </c>
      <c r="R94" s="37">
        <f t="shared" si="43"/>
        <v>165.04576608977766</v>
      </c>
      <c r="T94" s="42">
        <f t="shared" si="29"/>
        <v>0.90341276581217611</v>
      </c>
      <c r="V94" s="40">
        <v>43357</v>
      </c>
      <c r="W94">
        <v>70455.858500000002</v>
      </c>
      <c r="X94">
        <v>105739.791</v>
      </c>
      <c r="Y94">
        <v>122844.43180000001</v>
      </c>
      <c r="Z94" s="37">
        <v>49.893999999999998</v>
      </c>
      <c r="AB94" s="55">
        <f t="shared" si="44"/>
        <v>-7.3748660544639289E-3</v>
      </c>
      <c r="AD94" s="36">
        <f t="shared" si="45"/>
        <v>151.35249190696339</v>
      </c>
      <c r="AE94" s="37">
        <f t="shared" si="46"/>
        <v>165.04576608977766</v>
      </c>
      <c r="AG94" s="1">
        <f t="shared" si="34"/>
        <v>43357</v>
      </c>
      <c r="AH94">
        <f t="shared" si="35"/>
        <v>0.91703347194398366</v>
      </c>
      <c r="AI94">
        <f t="shared" ca="1" si="19"/>
        <v>1.0856829797110941</v>
      </c>
      <c r="AJ94">
        <f t="shared" ca="1" si="20"/>
        <v>1.1313255518590948</v>
      </c>
      <c r="AK94">
        <f t="shared" ca="1" si="21"/>
        <v>1.1685738026496317</v>
      </c>
      <c r="AL94">
        <f t="shared" ca="1" si="22"/>
        <v>1.2196169160619912</v>
      </c>
      <c r="AM94">
        <f t="shared" ca="1" si="23"/>
        <v>1.240011086058699</v>
      </c>
      <c r="AO94" s="1">
        <f t="shared" si="36"/>
        <v>43357</v>
      </c>
      <c r="AP94" s="57">
        <f>AD94/VLOOKUP(AO94,'[1]Indice Utilities'!$Z:$AJ,11,0)</f>
        <v>0.61459738672895736</v>
      </c>
      <c r="AQ94">
        <f t="shared" ca="1" si="24"/>
        <v>0.79142299568953334</v>
      </c>
      <c r="AR94">
        <f t="shared" ca="1" si="25"/>
        <v>0.83647561671287407</v>
      </c>
      <c r="AS94">
        <f t="shared" ca="1" si="26"/>
        <v>0.88722777935606301</v>
      </c>
      <c r="AT94">
        <f t="shared" ca="1" si="27"/>
        <v>0.9236854461351468</v>
      </c>
      <c r="AU94">
        <f t="shared" ca="1" si="28"/>
        <v>0.95034488386657823</v>
      </c>
      <c r="AX94">
        <f t="shared" si="37"/>
        <v>0.79084316784745456</v>
      </c>
      <c r="AY94">
        <f t="shared" si="38"/>
        <v>0.95107258424188057</v>
      </c>
      <c r="AZ94">
        <f t="shared" si="39"/>
        <v>1.2293450611737273</v>
      </c>
      <c r="BA94">
        <f t="shared" si="40"/>
        <v>0.84121236475663386</v>
      </c>
      <c r="BD94" s="57"/>
    </row>
    <row r="95" spans="2:56" x14ac:dyDescent="0.25">
      <c r="B95" s="1">
        <v>43364</v>
      </c>
      <c r="C95">
        <v>98.97</v>
      </c>
      <c r="D95">
        <v>128.19499999999999</v>
      </c>
      <c r="E95">
        <v>79.626999999999995</v>
      </c>
      <c r="F95">
        <v>62.658999999999999</v>
      </c>
      <c r="G95">
        <v>34327.120000000003</v>
      </c>
      <c r="I95" s="45">
        <f t="shared" si="41"/>
        <v>0.30608635979729737</v>
      </c>
      <c r="J95" s="46">
        <f t="shared" si="30"/>
        <v>0.14787786532951275</v>
      </c>
      <c r="K95" s="46">
        <f t="shared" si="31"/>
        <v>0.28862959606421534</v>
      </c>
      <c r="L95" s="46">
        <f t="shared" si="31"/>
        <v>0.25584238585801899</v>
      </c>
      <c r="M95" s="47">
        <f t="shared" si="32"/>
        <v>0.13750972166947295</v>
      </c>
      <c r="O95" s="44">
        <f t="shared" si="33"/>
        <v>0.24960905176226111</v>
      </c>
      <c r="Q95" s="36">
        <f t="shared" si="42"/>
        <v>186.32227291318472</v>
      </c>
      <c r="R95" s="37">
        <f t="shared" si="43"/>
        <v>187.74116344750792</v>
      </c>
      <c r="T95" s="42">
        <f t="shared" si="29"/>
        <v>0.99244230456300586</v>
      </c>
      <c r="V95" s="40">
        <v>43364</v>
      </c>
      <c r="W95">
        <v>92021.477799999993</v>
      </c>
      <c r="X95">
        <v>121376.42260000001</v>
      </c>
      <c r="Y95">
        <v>158299.53200000001</v>
      </c>
      <c r="Z95" s="37">
        <v>62.658999999999999</v>
      </c>
      <c r="AB95" s="55">
        <f t="shared" si="44"/>
        <v>0.24297523006047525</v>
      </c>
      <c r="AD95" s="36">
        <f t="shared" si="45"/>
        <v>188.12739844828405</v>
      </c>
      <c r="AE95" s="37">
        <f t="shared" si="46"/>
        <v>187.74116344750792</v>
      </c>
      <c r="AG95" s="1">
        <f t="shared" si="34"/>
        <v>43364</v>
      </c>
      <c r="AH95">
        <f t="shared" si="35"/>
        <v>1.0020572739280171</v>
      </c>
      <c r="AI95">
        <f t="shared" ca="1" si="19"/>
        <v>1.047501096937872</v>
      </c>
      <c r="AJ95">
        <f t="shared" ca="1" si="20"/>
        <v>1.1301100823840269</v>
      </c>
      <c r="AK95">
        <f t="shared" ca="1" si="21"/>
        <v>1.1685738026496317</v>
      </c>
      <c r="AL95">
        <f t="shared" ca="1" si="22"/>
        <v>1.2196169160619912</v>
      </c>
      <c r="AM95">
        <f t="shared" ca="1" si="23"/>
        <v>1.240011086058699</v>
      </c>
      <c r="AO95" s="1">
        <f t="shared" si="36"/>
        <v>43364</v>
      </c>
      <c r="AP95" s="57">
        <f>AD95/VLOOKUP(AO95,'[1]Indice Utilities'!$Z:$AJ,11,0)</f>
        <v>0.65995919184354646</v>
      </c>
      <c r="AQ95">
        <f t="shared" ca="1" si="24"/>
        <v>0.74865032691159994</v>
      </c>
      <c r="AR95">
        <f t="shared" ca="1" si="25"/>
        <v>0.82883821525834811</v>
      </c>
      <c r="AS95">
        <f t="shared" ca="1" si="26"/>
        <v>0.88457312221729878</v>
      </c>
      <c r="AT95">
        <f t="shared" ca="1" si="27"/>
        <v>0.92329241264919326</v>
      </c>
      <c r="AU95">
        <f t="shared" ca="1" si="28"/>
        <v>0.94364411236465973</v>
      </c>
      <c r="AX95">
        <f t="shared" si="37"/>
        <v>0.83099763316618158</v>
      </c>
      <c r="AY95">
        <f t="shared" si="38"/>
        <v>0.87830806388625882</v>
      </c>
      <c r="AZ95">
        <f t="shared" si="39"/>
        <v>1.2744987923265074</v>
      </c>
      <c r="BA95">
        <f t="shared" si="40"/>
        <v>0.84992051138286806</v>
      </c>
      <c r="BD95" s="57"/>
    </row>
    <row r="96" spans="2:56" x14ac:dyDescent="0.25">
      <c r="B96" s="1">
        <v>43371</v>
      </c>
      <c r="C96">
        <v>105.42700000000001</v>
      </c>
      <c r="D96">
        <v>121.688</v>
      </c>
      <c r="E96">
        <v>75.822999999999993</v>
      </c>
      <c r="F96">
        <v>57.24</v>
      </c>
      <c r="G96">
        <v>33461.769999999997</v>
      </c>
      <c r="I96" s="45">
        <f t="shared" si="41"/>
        <v>6.5241992522986791E-2</v>
      </c>
      <c r="J96" s="46">
        <f t="shared" si="30"/>
        <v>-5.075860993018444E-2</v>
      </c>
      <c r="K96" s="46">
        <f t="shared" si="31"/>
        <v>-4.777274040212498E-2</v>
      </c>
      <c r="L96" s="46">
        <f t="shared" si="31"/>
        <v>-8.6483984742814268E-2</v>
      </c>
      <c r="M96" s="47">
        <f t="shared" si="32"/>
        <v>-2.5208931014311875E-2</v>
      </c>
      <c r="O96" s="44">
        <f t="shared" si="33"/>
        <v>-2.9943335638034224E-2</v>
      </c>
      <c r="Q96" s="36">
        <f t="shared" si="42"/>
        <v>180.74316255850383</v>
      </c>
      <c r="R96" s="37">
        <f t="shared" si="43"/>
        <v>183.00840940961305</v>
      </c>
      <c r="T96" s="42">
        <f t="shared" si="29"/>
        <v>0.98762217070561442</v>
      </c>
      <c r="V96" s="40">
        <v>43371</v>
      </c>
      <c r="W96">
        <v>98025.542199999996</v>
      </c>
      <c r="X96">
        <v>115215.52280000001</v>
      </c>
      <c r="Y96">
        <v>150737.67970000001</v>
      </c>
      <c r="Z96" s="37">
        <v>57.24</v>
      </c>
      <c r="AB96" s="55">
        <f t="shared" si="44"/>
        <v>-2.0779679017764268E-2</v>
      </c>
      <c r="AD96" s="36">
        <f t="shared" si="45"/>
        <v>184.21817149408167</v>
      </c>
      <c r="AE96" s="37">
        <f t="shared" si="46"/>
        <v>183.00840940961305</v>
      </c>
      <c r="AG96" s="1">
        <f t="shared" si="34"/>
        <v>43371</v>
      </c>
      <c r="AH96">
        <f t="shared" si="35"/>
        <v>1.0066104180041306</v>
      </c>
      <c r="AI96">
        <f t="shared" ca="1" si="19"/>
        <v>1.0062082118886058</v>
      </c>
      <c r="AJ96">
        <f t="shared" ca="1" si="20"/>
        <v>1.1256678967083948</v>
      </c>
      <c r="AK96">
        <f t="shared" ca="1" si="21"/>
        <v>1.1627106631353752</v>
      </c>
      <c r="AL96">
        <f t="shared" ca="1" si="22"/>
        <v>1.2196169160619912</v>
      </c>
      <c r="AM96">
        <f t="shared" ca="1" si="23"/>
        <v>1.240011086058699</v>
      </c>
      <c r="AO96" s="1">
        <f t="shared" si="36"/>
        <v>43371</v>
      </c>
      <c r="AP96" s="57">
        <f>AD96/VLOOKUP(AO96,'[1]Indice Utilities'!$Z:$AJ,11,0)</f>
        <v>0.68688028554160874</v>
      </c>
      <c r="AQ96">
        <f t="shared" ca="1" si="24"/>
        <v>0.71287524887183673</v>
      </c>
      <c r="AR96">
        <f t="shared" ca="1" si="25"/>
        <v>0.81548579346481265</v>
      </c>
      <c r="AS96">
        <f t="shared" ca="1" si="26"/>
        <v>0.88222679038639906</v>
      </c>
      <c r="AT96">
        <f t="shared" ca="1" si="27"/>
        <v>0.92194349479208781</v>
      </c>
      <c r="AU96">
        <f t="shared" ca="1" si="28"/>
        <v>0.94176434166410694</v>
      </c>
      <c r="AX96">
        <f t="shared" si="37"/>
        <v>0.90399837050755827</v>
      </c>
      <c r="AY96">
        <f t="shared" si="38"/>
        <v>0.85141857211115357</v>
      </c>
      <c r="AZ96">
        <f t="shared" si="39"/>
        <v>1.2393661225907993</v>
      </c>
      <c r="BA96">
        <f t="shared" si="40"/>
        <v>0.79289204095051902</v>
      </c>
      <c r="BD96" s="57"/>
    </row>
    <row r="97" spans="2:56" x14ac:dyDescent="0.25">
      <c r="B97" s="1">
        <v>43378</v>
      </c>
      <c r="C97">
        <v>92.513000000000005</v>
      </c>
      <c r="D97">
        <v>109.7</v>
      </c>
      <c r="E97">
        <v>65.596000000000004</v>
      </c>
      <c r="F97">
        <v>50.432000000000002</v>
      </c>
      <c r="G97">
        <v>30168.720000000001</v>
      </c>
      <c r="I97" s="45">
        <f t="shared" si="41"/>
        <v>-0.12249234067174442</v>
      </c>
      <c r="J97" s="46">
        <f t="shared" si="30"/>
        <v>-9.8514233120767902E-2</v>
      </c>
      <c r="K97" s="46">
        <f t="shared" si="31"/>
        <v>-0.13487991770307151</v>
      </c>
      <c r="L97" s="46">
        <f t="shared" si="31"/>
        <v>-0.11893780573025858</v>
      </c>
      <c r="M97" s="47">
        <f t="shared" si="32"/>
        <v>-9.8412307537825927E-2</v>
      </c>
      <c r="O97" s="44">
        <f t="shared" si="33"/>
        <v>-0.1187060743064606</v>
      </c>
      <c r="Q97" s="36">
        <f t="shared" si="42"/>
        <v>159.28785127344938</v>
      </c>
      <c r="R97" s="37">
        <f t="shared" si="43"/>
        <v>164.99812954078587</v>
      </c>
      <c r="T97" s="42">
        <f t="shared" si="29"/>
        <v>0.96539186060333504</v>
      </c>
      <c r="V97" s="40">
        <v>43378</v>
      </c>
      <c r="W97">
        <v>86017.4133</v>
      </c>
      <c r="X97">
        <v>103864.7346</v>
      </c>
      <c r="Y97">
        <v>130406.28419999999</v>
      </c>
      <c r="Z97" s="37">
        <v>50.432000000000002</v>
      </c>
      <c r="AB97" s="55">
        <f t="shared" si="44"/>
        <v>-0.12003220190070719</v>
      </c>
      <c r="AD97" s="36">
        <f t="shared" si="45"/>
        <v>162.10605873952497</v>
      </c>
      <c r="AE97" s="37">
        <f t="shared" si="46"/>
        <v>164.99812954078587</v>
      </c>
      <c r="AG97" s="1">
        <f t="shared" si="34"/>
        <v>43378</v>
      </c>
      <c r="AH97">
        <f t="shared" si="35"/>
        <v>0.9824720994758549</v>
      </c>
      <c r="AI97">
        <f t="shared" ca="1" si="19"/>
        <v>1.0025125883356285</v>
      </c>
      <c r="AJ97">
        <f t="shared" ca="1" si="20"/>
        <v>1.1239510736147063</v>
      </c>
      <c r="AK97">
        <f t="shared" ca="1" si="21"/>
        <v>1.1595220373734114</v>
      </c>
      <c r="AL97">
        <f t="shared" ca="1" si="22"/>
        <v>1.2196169160619912</v>
      </c>
      <c r="AM97">
        <f t="shared" ca="1" si="23"/>
        <v>1.240011086058699</v>
      </c>
      <c r="AO97" s="1">
        <f t="shared" si="36"/>
        <v>43378</v>
      </c>
      <c r="AP97" s="57">
        <f>AD97/VLOOKUP(AO97,'[1]Indice Utilities'!$Z:$AJ,11,0)</f>
        <v>0.6995059306093051</v>
      </c>
      <c r="AQ97">
        <f t="shared" ca="1" si="24"/>
        <v>0.70447977438473708</v>
      </c>
      <c r="AR97">
        <f t="shared" ca="1" si="25"/>
        <v>0.80422573077191051</v>
      </c>
      <c r="AS97">
        <f t="shared" ca="1" si="26"/>
        <v>0.88070134438791337</v>
      </c>
      <c r="AT97">
        <f t="shared" ca="1" si="27"/>
        <v>0.92194349479208781</v>
      </c>
      <c r="AU97">
        <f t="shared" ca="1" si="28"/>
        <v>0.94176434166410694</v>
      </c>
      <c r="AX97">
        <f t="shared" si="37"/>
        <v>0.90147104911574838</v>
      </c>
      <c r="AY97">
        <f t="shared" si="38"/>
        <v>0.87223842289764908</v>
      </c>
      <c r="AZ97">
        <f t="shared" si="39"/>
        <v>1.2184542710400337</v>
      </c>
      <c r="BA97">
        <f t="shared" si="40"/>
        <v>0.79387814295910353</v>
      </c>
      <c r="BD97" s="57"/>
    </row>
    <row r="98" spans="2:56" x14ac:dyDescent="0.25">
      <c r="B98" s="1">
        <v>43385</v>
      </c>
      <c r="C98">
        <v>85.001000000000005</v>
      </c>
      <c r="D98">
        <v>104.749</v>
      </c>
      <c r="E98">
        <v>65.596000000000004</v>
      </c>
      <c r="F98">
        <v>48.999000000000002</v>
      </c>
      <c r="G98">
        <v>29598.18</v>
      </c>
      <c r="I98" s="45">
        <f t="shared" si="41"/>
        <v>-8.1199399003383355E-2</v>
      </c>
      <c r="J98" s="46">
        <f t="shared" si="30"/>
        <v>-4.5132178669097578E-2</v>
      </c>
      <c r="K98" s="46">
        <f t="shared" si="31"/>
        <v>0</v>
      </c>
      <c r="L98" s="46">
        <f t="shared" si="31"/>
        <v>-2.8414498730964466E-2</v>
      </c>
      <c r="M98" s="47">
        <f t="shared" si="32"/>
        <v>-1.8911640931401852E-2</v>
      </c>
      <c r="O98" s="44">
        <f t="shared" si="33"/>
        <v>-3.868651910086135E-2</v>
      </c>
      <c r="Q98" s="36">
        <f t="shared" si="42"/>
        <v>153.12555877262392</v>
      </c>
      <c r="R98" s="37">
        <f t="shared" si="43"/>
        <v>161.8777441605576</v>
      </c>
      <c r="T98" s="42">
        <f t="shared" si="29"/>
        <v>0.94593336203614953</v>
      </c>
      <c r="V98" s="40">
        <v>43385</v>
      </c>
      <c r="W98">
        <v>79033.093399999998</v>
      </c>
      <c r="X98">
        <v>99177.093399999998</v>
      </c>
      <c r="Y98">
        <v>130406.28419999999</v>
      </c>
      <c r="Z98" s="37">
        <v>48.999000000000002</v>
      </c>
      <c r="AB98" s="55">
        <f t="shared" si="44"/>
        <v>-3.6441525932136301E-2</v>
      </c>
      <c r="AD98" s="36">
        <f t="shared" si="45"/>
        <v>156.19866659621215</v>
      </c>
      <c r="AE98" s="37">
        <f t="shared" si="46"/>
        <v>161.8777441605576</v>
      </c>
      <c r="AG98" s="1">
        <f t="shared" si="34"/>
        <v>43385</v>
      </c>
      <c r="AH98">
        <f t="shared" si="35"/>
        <v>0.9649174900861438</v>
      </c>
      <c r="AI98">
        <f t="shared" ca="1" si="19"/>
        <v>0.98881405532300315</v>
      </c>
      <c r="AJ98">
        <f t="shared" ca="1" si="20"/>
        <v>1.1233588782385093</v>
      </c>
      <c r="AK98">
        <f t="shared" ca="1" si="21"/>
        <v>1.1532229165819172</v>
      </c>
      <c r="AL98">
        <f t="shared" ca="1" si="22"/>
        <v>1.2196169160619912</v>
      </c>
      <c r="AM98">
        <f t="shared" ca="1" si="23"/>
        <v>1.240011086058699</v>
      </c>
      <c r="AO98" s="1">
        <f t="shared" si="36"/>
        <v>43385</v>
      </c>
      <c r="AP98" s="57">
        <f>AD98/VLOOKUP(AO98,'[1]Indice Utilities'!$Z:$AJ,11,0)</f>
        <v>0.69663901060574229</v>
      </c>
      <c r="AQ98">
        <f t="shared" ca="1" si="24"/>
        <v>0.69994837295802037</v>
      </c>
      <c r="AR98">
        <f t="shared" ca="1" si="25"/>
        <v>0.79887208222693085</v>
      </c>
      <c r="AS98">
        <f t="shared" ca="1" si="26"/>
        <v>0.87577665345562816</v>
      </c>
      <c r="AT98">
        <f t="shared" ca="1" si="27"/>
        <v>0.92059848688785917</v>
      </c>
      <c r="AU98">
        <f t="shared" ca="1" si="28"/>
        <v>0.94176434166410694</v>
      </c>
      <c r="AX98">
        <f t="shared" si="37"/>
        <v>0.85959717443184958</v>
      </c>
      <c r="AY98">
        <f t="shared" si="38"/>
        <v>0.8643714159216882</v>
      </c>
      <c r="AZ98">
        <f t="shared" si="39"/>
        <v>1.2645358884096303</v>
      </c>
      <c r="BA98">
        <f t="shared" si="40"/>
        <v>0.80049162996528989</v>
      </c>
      <c r="BD98" s="57"/>
    </row>
    <row r="99" spans="2:56" x14ac:dyDescent="0.25">
      <c r="B99" s="1">
        <v>43392</v>
      </c>
      <c r="C99">
        <v>81.673000000000002</v>
      </c>
      <c r="D99">
        <v>97.393000000000001</v>
      </c>
      <c r="E99">
        <v>60.393000000000001</v>
      </c>
      <c r="F99">
        <v>46.042999999999999</v>
      </c>
      <c r="G99">
        <v>28673.279999999999</v>
      </c>
      <c r="I99" s="45">
        <f t="shared" si="41"/>
        <v>-3.9152480559052294E-2</v>
      </c>
      <c r="J99" s="46">
        <f t="shared" si="30"/>
        <v>-7.0225014081280013E-2</v>
      </c>
      <c r="K99" s="46">
        <f t="shared" si="31"/>
        <v>-7.931886090615281E-2</v>
      </c>
      <c r="L99" s="46">
        <f t="shared" si="31"/>
        <v>-6.0327761791057033E-2</v>
      </c>
      <c r="M99" s="47">
        <f t="shared" si="32"/>
        <v>-3.1248542984737671E-2</v>
      </c>
      <c r="O99" s="44">
        <f t="shared" si="33"/>
        <v>-6.2256029334385538E-2</v>
      </c>
      <c r="Q99" s="36">
        <f t="shared" si="42"/>
        <v>143.59256949383126</v>
      </c>
      <c r="R99" s="37">
        <f t="shared" si="43"/>
        <v>156.81930051388406</v>
      </c>
      <c r="T99" s="42">
        <f t="shared" si="29"/>
        <v>0.91565622996206542</v>
      </c>
      <c r="V99" s="40">
        <v>43392</v>
      </c>
      <c r="W99">
        <v>75939.162299999996</v>
      </c>
      <c r="X99">
        <v>92212.597999999998</v>
      </c>
      <c r="Y99">
        <v>120062.2408</v>
      </c>
      <c r="Z99" s="37">
        <v>46.042999999999999</v>
      </c>
      <c r="AB99" s="55">
        <f t="shared" si="44"/>
        <v>-6.610939782531787E-2</v>
      </c>
      <c r="AD99" s="36">
        <f t="shared" si="45"/>
        <v>145.87246680641897</v>
      </c>
      <c r="AE99" s="37">
        <f t="shared" si="46"/>
        <v>156.81930051388406</v>
      </c>
      <c r="AG99" s="1">
        <f t="shared" si="34"/>
        <v>43392</v>
      </c>
      <c r="AH99">
        <f t="shared" si="35"/>
        <v>0.93019460186601255</v>
      </c>
      <c r="AI99">
        <f t="shared" ca="1" si="19"/>
        <v>0.98295914818718066</v>
      </c>
      <c r="AJ99">
        <f t="shared" ca="1" si="20"/>
        <v>1.1213697105210945</v>
      </c>
      <c r="AK99">
        <f t="shared" ca="1" si="21"/>
        <v>1.1494456551427834</v>
      </c>
      <c r="AL99">
        <f t="shared" ca="1" si="22"/>
        <v>1.2196169160619912</v>
      </c>
      <c r="AM99">
        <f t="shared" ca="1" si="23"/>
        <v>1.240011086058699</v>
      </c>
      <c r="AO99" s="1">
        <f t="shared" si="36"/>
        <v>43392</v>
      </c>
      <c r="AP99" s="57">
        <f>AD99/VLOOKUP(AO99,'[1]Indice Utilities'!$Z:$AJ,11,0)</f>
        <v>0.65532653780331107</v>
      </c>
      <c r="AQ99">
        <f t="shared" ca="1" si="24"/>
        <v>0.69692570260609854</v>
      </c>
      <c r="AR99">
        <f t="shared" ca="1" si="25"/>
        <v>0.7971936115515259</v>
      </c>
      <c r="AS99">
        <f t="shared" ca="1" si="26"/>
        <v>0.87130482387768926</v>
      </c>
      <c r="AT99">
        <f t="shared" ca="1" si="27"/>
        <v>0.92016614082447334</v>
      </c>
      <c r="AU99">
        <f t="shared" ca="1" si="28"/>
        <v>0.9402964779314551</v>
      </c>
      <c r="AX99">
        <f t="shared" si="37"/>
        <v>0.88440959877739489</v>
      </c>
      <c r="AY99">
        <f t="shared" si="38"/>
        <v>0.86056216776963235</v>
      </c>
      <c r="AZ99">
        <f t="shared" si="39"/>
        <v>1.2466495962749404</v>
      </c>
      <c r="BA99">
        <f t="shared" si="40"/>
        <v>0.80544740448765284</v>
      </c>
      <c r="BD99" s="57"/>
    </row>
    <row r="100" spans="2:56" x14ac:dyDescent="0.25">
      <c r="B100" s="1">
        <v>43399</v>
      </c>
      <c r="C100">
        <v>88.031999999999996</v>
      </c>
      <c r="D100">
        <v>111.291</v>
      </c>
      <c r="E100">
        <v>60.966999999999999</v>
      </c>
      <c r="F100">
        <v>52.134</v>
      </c>
      <c r="G100">
        <v>29369.87</v>
      </c>
      <c r="I100" s="45">
        <f t="shared" si="41"/>
        <v>7.7859268056762909E-2</v>
      </c>
      <c r="J100" s="46">
        <f t="shared" si="30"/>
        <v>0.14270019405912127</v>
      </c>
      <c r="K100" s="46">
        <f t="shared" si="31"/>
        <v>9.5044127630685704E-3</v>
      </c>
      <c r="L100" s="46">
        <f t="shared" si="31"/>
        <v>0.13228938166496529</v>
      </c>
      <c r="M100" s="47">
        <f t="shared" si="32"/>
        <v>2.4294046582741924E-2</v>
      </c>
      <c r="O100" s="44">
        <f t="shared" si="33"/>
        <v>9.0588314135979509E-2</v>
      </c>
      <c r="Q100" s="36">
        <f t="shared" si="42"/>
        <v>156.60037828673092</v>
      </c>
      <c r="R100" s="37">
        <f t="shared" si="43"/>
        <v>160.62907590564137</v>
      </c>
      <c r="T100" s="42">
        <f t="shared" si="29"/>
        <v>0.97491925047693706</v>
      </c>
      <c r="V100" s="40">
        <v>43399</v>
      </c>
      <c r="W100">
        <v>81851.327799999999</v>
      </c>
      <c r="X100">
        <v>105371.4764</v>
      </c>
      <c r="Y100">
        <v>121203.6525</v>
      </c>
      <c r="Z100" s="37">
        <v>52.134</v>
      </c>
      <c r="AB100" s="55">
        <f t="shared" si="44"/>
        <v>7.0139916129429311E-2</v>
      </c>
      <c r="AD100" s="36">
        <f t="shared" si="45"/>
        <v>156.10394939381416</v>
      </c>
      <c r="AE100" s="37">
        <f t="shared" si="46"/>
        <v>160.62907590564137</v>
      </c>
      <c r="AG100" s="1">
        <f t="shared" si="34"/>
        <v>43399</v>
      </c>
      <c r="AH100">
        <f t="shared" si="35"/>
        <v>0.97182872100636741</v>
      </c>
      <c r="AI100">
        <f t="shared" ca="1" si="19"/>
        <v>0.97977922117758787</v>
      </c>
      <c r="AJ100">
        <f t="shared" ca="1" si="20"/>
        <v>1.1175075335375333</v>
      </c>
      <c r="AK100">
        <f t="shared" ca="1" si="21"/>
        <v>1.1486576419324699</v>
      </c>
      <c r="AL100">
        <f t="shared" ca="1" si="22"/>
        <v>1.2196169160619912</v>
      </c>
      <c r="AM100">
        <f t="shared" ca="1" si="23"/>
        <v>1.240011086058699</v>
      </c>
      <c r="AO100" s="1">
        <f t="shared" si="36"/>
        <v>43399</v>
      </c>
      <c r="AP100" s="57">
        <f>AD100/VLOOKUP(AO100,'[1]Indice Utilities'!$Z:$AJ,11,0)</f>
        <v>0.71978477372765326</v>
      </c>
      <c r="AQ100">
        <f t="shared" ca="1" si="24"/>
        <v>0.68785615804802214</v>
      </c>
      <c r="AR100">
        <f t="shared" ca="1" si="25"/>
        <v>0.79620412996882872</v>
      </c>
      <c r="AS100">
        <f t="shared" ca="1" si="26"/>
        <v>0.87006901047539931</v>
      </c>
      <c r="AT100">
        <f t="shared" ca="1" si="27"/>
        <v>0.9196968535307577</v>
      </c>
      <c r="AU100">
        <f t="shared" ca="1" si="28"/>
        <v>0.93919868305950471</v>
      </c>
      <c r="AX100">
        <f t="shared" si="37"/>
        <v>0.8907892028254033</v>
      </c>
      <c r="AY100">
        <f t="shared" si="38"/>
        <v>0.91891213596350196</v>
      </c>
      <c r="AZ100">
        <f t="shared" si="39"/>
        <v>1.1760128275194994</v>
      </c>
      <c r="BA100">
        <f t="shared" si="40"/>
        <v>0.85222458282798308</v>
      </c>
      <c r="BD100" s="57"/>
    </row>
    <row r="101" spans="2:56" x14ac:dyDescent="0.25">
      <c r="B101" s="1">
        <v>43406</v>
      </c>
      <c r="C101">
        <v>96.992999999999995</v>
      </c>
      <c r="D101">
        <v>121.511</v>
      </c>
      <c r="E101">
        <v>68.790000000000006</v>
      </c>
      <c r="F101">
        <v>57.822000000000003</v>
      </c>
      <c r="G101">
        <v>31419.26</v>
      </c>
      <c r="I101" s="45">
        <f t="shared" si="41"/>
        <v>0.10179252998909494</v>
      </c>
      <c r="J101" s="46">
        <f t="shared" si="30"/>
        <v>9.1831325084687832E-2</v>
      </c>
      <c r="K101" s="46">
        <f t="shared" si="31"/>
        <v>0.12831531812291908</v>
      </c>
      <c r="L101" s="46">
        <f t="shared" si="31"/>
        <v>0.10910346415007477</v>
      </c>
      <c r="M101" s="47">
        <f t="shared" si="32"/>
        <v>6.9778654110488114E-2</v>
      </c>
      <c r="O101" s="44">
        <f t="shared" si="33"/>
        <v>0.10776065933669415</v>
      </c>
      <c r="Q101" s="36">
        <f t="shared" si="42"/>
        <v>173.47573830328477</v>
      </c>
      <c r="R101" s="37">
        <f t="shared" si="43"/>
        <v>171.83755663334847</v>
      </c>
      <c r="T101" s="42">
        <f t="shared" si="29"/>
        <v>1.0095333156617892</v>
      </c>
      <c r="V101" s="40">
        <v>43406</v>
      </c>
      <c r="W101">
        <v>90183.498900000006</v>
      </c>
      <c r="X101">
        <v>115048.107</v>
      </c>
      <c r="Y101">
        <v>136755.3866</v>
      </c>
      <c r="Z101" s="37">
        <v>57.822000000000003</v>
      </c>
      <c r="AB101" s="55">
        <f t="shared" si="44"/>
        <v>0.10881218432598307</v>
      </c>
      <c r="AD101" s="36">
        <f t="shared" si="45"/>
        <v>173.08996110926779</v>
      </c>
      <c r="AE101" s="37">
        <f t="shared" si="46"/>
        <v>171.83755663334847</v>
      </c>
      <c r="AG101" s="1">
        <f t="shared" si="34"/>
        <v>43406</v>
      </c>
      <c r="AH101">
        <f t="shared" si="35"/>
        <v>1.0072883047248604</v>
      </c>
      <c r="AI101">
        <f t="shared" ca="1" si="19"/>
        <v>0.97259385015350874</v>
      </c>
      <c r="AJ101">
        <f t="shared" ca="1" si="20"/>
        <v>1.1037002786048009</v>
      </c>
      <c r="AK101">
        <f t="shared" ca="1" si="21"/>
        <v>1.1469485899322134</v>
      </c>
      <c r="AL101">
        <f t="shared" ca="1" si="22"/>
        <v>1.2167911353053971</v>
      </c>
      <c r="AM101">
        <f t="shared" ca="1" si="23"/>
        <v>1.240011086058699</v>
      </c>
      <c r="AO101" s="1">
        <f t="shared" si="36"/>
        <v>43406</v>
      </c>
      <c r="AP101" s="57">
        <f>AD101/VLOOKUP(AO101,'[1]Indice Utilities'!$Z:$AJ,11,0)</f>
        <v>0.72976222127952328</v>
      </c>
      <c r="AQ101">
        <f t="shared" ca="1" si="24"/>
        <v>0.68785615804802214</v>
      </c>
      <c r="AR101">
        <f t="shared" ca="1" si="25"/>
        <v>0.79339255886837512</v>
      </c>
      <c r="AS101">
        <f t="shared" ca="1" si="26"/>
        <v>0.86863330398232885</v>
      </c>
      <c r="AT101">
        <f t="shared" ca="1" si="27"/>
        <v>0.91694099017273567</v>
      </c>
      <c r="AU101">
        <f t="shared" ca="1" si="28"/>
        <v>0.93640100368604917</v>
      </c>
      <c r="AX101">
        <f t="shared" si="37"/>
        <v>0.8851498056585444</v>
      </c>
      <c r="AY101">
        <f t="shared" si="38"/>
        <v>0.90483949331356639</v>
      </c>
      <c r="AZ101">
        <f t="shared" si="39"/>
        <v>1.1966979677499596</v>
      </c>
      <c r="BA101">
        <f t="shared" si="40"/>
        <v>0.8524484582778401</v>
      </c>
      <c r="BD101" s="57"/>
    </row>
    <row r="102" spans="2:56" x14ac:dyDescent="0.25">
      <c r="B102" s="1">
        <v>43413</v>
      </c>
      <c r="C102">
        <v>89.218000000000004</v>
      </c>
      <c r="D102">
        <v>109.91200000000001</v>
      </c>
      <c r="E102">
        <v>64.771000000000001</v>
      </c>
      <c r="F102">
        <v>53.073999999999998</v>
      </c>
      <c r="G102">
        <v>29912.49</v>
      </c>
      <c r="I102" s="45">
        <f t="shared" si="41"/>
        <v>-8.0160423948119841E-2</v>
      </c>
      <c r="J102" s="46">
        <f t="shared" si="30"/>
        <v>-9.545637843487409E-2</v>
      </c>
      <c r="K102" s="46">
        <f t="shared" si="31"/>
        <v>-5.8424189562436446E-2</v>
      </c>
      <c r="L102" s="46">
        <f t="shared" si="31"/>
        <v>-8.2114074227802591E-2</v>
      </c>
      <c r="M102" s="47">
        <f t="shared" si="32"/>
        <v>-4.7956890136814034E-2</v>
      </c>
      <c r="O102" s="44">
        <f t="shared" si="33"/>
        <v>-7.9038766543308242E-2</v>
      </c>
      <c r="Q102" s="36">
        <f t="shared" si="42"/>
        <v>159.76442992260343</v>
      </c>
      <c r="R102" s="37">
        <f t="shared" si="43"/>
        <v>163.59676180850443</v>
      </c>
      <c r="T102" s="42">
        <f t="shared" si="29"/>
        <v>0.97657452480393914</v>
      </c>
      <c r="V102" s="40">
        <v>43413</v>
      </c>
      <c r="W102">
        <v>82954.115099999995</v>
      </c>
      <c r="X102">
        <v>104065.6335</v>
      </c>
      <c r="Y102">
        <v>128765.5049</v>
      </c>
      <c r="Z102" s="37">
        <v>53.073999999999998</v>
      </c>
      <c r="AB102" s="55">
        <f t="shared" si="44"/>
        <v>-7.661508862125832E-2</v>
      </c>
      <c r="AD102" s="36">
        <f t="shared" si="45"/>
        <v>159.82865839943108</v>
      </c>
      <c r="AE102" s="37">
        <f t="shared" si="46"/>
        <v>163.59676180850443</v>
      </c>
      <c r="AG102" s="1">
        <f t="shared" si="34"/>
        <v>43413</v>
      </c>
      <c r="AH102">
        <f t="shared" si="35"/>
        <v>0.97696712717649004</v>
      </c>
      <c r="AI102">
        <f t="shared" ca="1" si="19"/>
        <v>0.97259385015350874</v>
      </c>
      <c r="AJ102">
        <f t="shared" ca="1" si="20"/>
        <v>1.073074979063676</v>
      </c>
      <c r="AK102">
        <f t="shared" ca="1" si="21"/>
        <v>1.1469485899322134</v>
      </c>
      <c r="AL102">
        <f t="shared" ca="1" si="22"/>
        <v>1.2167911353053971</v>
      </c>
      <c r="AM102">
        <f t="shared" ca="1" si="23"/>
        <v>1.240011086058699</v>
      </c>
      <c r="AO102" s="1">
        <f t="shared" si="36"/>
        <v>43413</v>
      </c>
      <c r="AP102" s="57">
        <f>AD102/VLOOKUP(AO102,'[1]Indice Utilities'!$Z:$AJ,11,0)</f>
        <v>0.69159353510771582</v>
      </c>
      <c r="AQ102">
        <f t="shared" ca="1" si="24"/>
        <v>0.68785615804802214</v>
      </c>
      <c r="AR102">
        <f t="shared" ca="1" si="25"/>
        <v>0.77932285845356941</v>
      </c>
      <c r="AS102">
        <f t="shared" ca="1" si="26"/>
        <v>0.86699283110575931</v>
      </c>
      <c r="AT102">
        <f t="shared" ca="1" si="27"/>
        <v>0.91322028808290523</v>
      </c>
      <c r="AU102">
        <f t="shared" ca="1" si="28"/>
        <v>0.93640100368604917</v>
      </c>
      <c r="AX102">
        <f t="shared" si="37"/>
        <v>0.88175127397701614</v>
      </c>
      <c r="AY102">
        <f t="shared" si="38"/>
        <v>0.88637661513758392</v>
      </c>
      <c r="AZ102">
        <f t="shared" si="39"/>
        <v>1.2202731980433945</v>
      </c>
      <c r="BA102">
        <f t="shared" si="40"/>
        <v>0.84737191680025459</v>
      </c>
      <c r="BD102" s="57"/>
    </row>
    <row r="103" spans="2:56" x14ac:dyDescent="0.25">
      <c r="B103" s="1">
        <v>43420</v>
      </c>
      <c r="C103">
        <v>99.497</v>
      </c>
      <c r="D103">
        <v>120.84</v>
      </c>
      <c r="E103">
        <v>68.968999999999994</v>
      </c>
      <c r="F103">
        <v>56.523000000000003</v>
      </c>
      <c r="G103">
        <v>31109.25</v>
      </c>
      <c r="I103" s="45">
        <f t="shared" si="41"/>
        <v>0.11521217691497232</v>
      </c>
      <c r="J103" s="46">
        <f t="shared" si="30"/>
        <v>9.9424994541087441E-2</v>
      </c>
      <c r="K103" s="46">
        <f t="shared" si="31"/>
        <v>6.4812956415679857E-2</v>
      </c>
      <c r="L103" s="46">
        <f t="shared" si="31"/>
        <v>6.4984738289934896E-2</v>
      </c>
      <c r="M103" s="47">
        <f t="shared" si="32"/>
        <v>4.0008705393633104E-2</v>
      </c>
      <c r="O103" s="44">
        <f t="shared" si="33"/>
        <v>8.6108716540418628E-2</v>
      </c>
      <c r="Q103" s="36">
        <f t="shared" si="42"/>
        <v>173.52153993205047</v>
      </c>
      <c r="R103" s="37">
        <f t="shared" si="43"/>
        <v>170.14205645505325</v>
      </c>
      <c r="T103" s="42">
        <f t="shared" si="29"/>
        <v>1.0198627167639178</v>
      </c>
      <c r="V103" s="40">
        <v>43420</v>
      </c>
      <c r="W103">
        <v>92511.605500000005</v>
      </c>
      <c r="X103">
        <v>114411.9271</v>
      </c>
      <c r="Y103">
        <v>137112.0778</v>
      </c>
      <c r="Z103" s="37">
        <v>56.523000000000003</v>
      </c>
      <c r="AB103" s="55">
        <f t="shared" si="44"/>
        <v>8.9454536781338523E-2</v>
      </c>
      <c r="AD103" s="36">
        <f t="shared" si="45"/>
        <v>174.12605700093496</v>
      </c>
      <c r="AE103" s="37">
        <f t="shared" si="46"/>
        <v>170.14205645505325</v>
      </c>
      <c r="AG103" s="1">
        <f t="shared" si="34"/>
        <v>43420</v>
      </c>
      <c r="AH103">
        <f t="shared" si="35"/>
        <v>1.0234157305306473</v>
      </c>
      <c r="AI103">
        <f t="shared" ca="1" si="19"/>
        <v>0.97234256162337973</v>
      </c>
      <c r="AJ103">
        <f t="shared" ca="1" si="20"/>
        <v>1.0344970663316417</v>
      </c>
      <c r="AK103">
        <f t="shared" ca="1" si="21"/>
        <v>1.1447277272937948</v>
      </c>
      <c r="AL103">
        <f t="shared" ca="1" si="22"/>
        <v>1.2167911353053971</v>
      </c>
      <c r="AM103">
        <f t="shared" ca="1" si="23"/>
        <v>1.240011086058699</v>
      </c>
      <c r="AO103" s="1">
        <f t="shared" si="36"/>
        <v>43420</v>
      </c>
      <c r="AP103" s="57">
        <f>AD103/VLOOKUP(AO103,'[1]Indice Utilities'!$Z:$AJ,11,0)</f>
        <v>0.71851746727819266</v>
      </c>
      <c r="AQ103">
        <f t="shared" ca="1" si="24"/>
        <v>0.68735161049821947</v>
      </c>
      <c r="AR103">
        <f t="shared" ca="1" si="25"/>
        <v>0.74038916224873819</v>
      </c>
      <c r="AS103">
        <f t="shared" ca="1" si="26"/>
        <v>0.86371557943503219</v>
      </c>
      <c r="AT103">
        <f t="shared" ca="1" si="27"/>
        <v>0.90905779477683002</v>
      </c>
      <c r="AU103">
        <f t="shared" ca="1" si="28"/>
        <v>0.93640100368604917</v>
      </c>
      <c r="AX103">
        <f t="shared" si="37"/>
        <v>0.9025982494456507</v>
      </c>
      <c r="AY103">
        <f t="shared" si="38"/>
        <v>0.89448854666119582</v>
      </c>
      <c r="AZ103">
        <f t="shared" si="39"/>
        <v>1.1926727254560003</v>
      </c>
      <c r="BA103">
        <f t="shared" si="40"/>
        <v>0.82833943829717216</v>
      </c>
      <c r="BD103" s="57"/>
    </row>
    <row r="104" spans="2:56" x14ac:dyDescent="0.25">
      <c r="B104" s="1">
        <v>43427</v>
      </c>
      <c r="C104">
        <v>98.113</v>
      </c>
      <c r="D104">
        <v>121.441</v>
      </c>
      <c r="E104">
        <v>69.83</v>
      </c>
      <c r="F104">
        <v>59.792999999999999</v>
      </c>
      <c r="G104">
        <v>30723.48</v>
      </c>
      <c r="I104" s="45">
        <f t="shared" si="41"/>
        <v>-1.3909967134687506E-2</v>
      </c>
      <c r="J104" s="46">
        <f t="shared" si="30"/>
        <v>4.9735187024164684E-3</v>
      </c>
      <c r="K104" s="46">
        <f t="shared" si="31"/>
        <v>1.2483869564587025E-2</v>
      </c>
      <c r="L104" s="46">
        <f t="shared" si="31"/>
        <v>5.7852555596836552E-2</v>
      </c>
      <c r="M104" s="47">
        <f t="shared" si="32"/>
        <v>-1.2400491815135362E-2</v>
      </c>
      <c r="O104" s="44">
        <f t="shared" si="33"/>
        <v>1.5349994182288135E-2</v>
      </c>
      <c r="Q104" s="36">
        <f t="shared" si="42"/>
        <v>176.18509456050913</v>
      </c>
      <c r="R104" s="37">
        <f t="shared" si="43"/>
        <v>168.03221127657207</v>
      </c>
      <c r="T104" s="42">
        <f t="shared" si="29"/>
        <v>1.0485197642880379</v>
      </c>
      <c r="V104" s="40">
        <v>43427</v>
      </c>
      <c r="W104">
        <v>91225.020199999999</v>
      </c>
      <c r="X104">
        <v>114981.1407</v>
      </c>
      <c r="Y104">
        <v>138824.19529999999</v>
      </c>
      <c r="Z104" s="37">
        <v>59.792999999999999</v>
      </c>
      <c r="AB104" s="55">
        <f t="shared" si="44"/>
        <v>2.8979324585567288E-3</v>
      </c>
      <c r="AD104" s="36">
        <f t="shared" si="45"/>
        <v>174.63066255339848</v>
      </c>
      <c r="AE104" s="37">
        <f t="shared" si="46"/>
        <v>168.03221127657207</v>
      </c>
      <c r="AG104" s="1">
        <f t="shared" si="34"/>
        <v>43427</v>
      </c>
      <c r="AH104">
        <f t="shared" si="35"/>
        <v>1.039268966507652</v>
      </c>
      <c r="AI104">
        <f t="shared" ca="1" si="19"/>
        <v>0.97234256162337973</v>
      </c>
      <c r="AJ104">
        <f t="shared" ca="1" si="20"/>
        <v>1.0193838740792005</v>
      </c>
      <c r="AK104">
        <f t="shared" ca="1" si="21"/>
        <v>1.1447277272937948</v>
      </c>
      <c r="AL104">
        <f t="shared" ca="1" si="22"/>
        <v>1.2167911353053971</v>
      </c>
      <c r="AM104">
        <f t="shared" ca="1" si="23"/>
        <v>1.240011086058699</v>
      </c>
      <c r="AO104" s="1">
        <f t="shared" si="36"/>
        <v>43427</v>
      </c>
      <c r="AP104" s="57">
        <f>AD104/VLOOKUP(AO104,'[1]Indice Utilities'!$Z:$AJ,11,0)</f>
        <v>0.74353478204481249</v>
      </c>
      <c r="AQ104">
        <f t="shared" ca="1" si="24"/>
        <v>0.68735161049821947</v>
      </c>
      <c r="AR104">
        <f t="shared" ca="1" si="25"/>
        <v>0.7272678593915558</v>
      </c>
      <c r="AS104">
        <f t="shared" ca="1" si="26"/>
        <v>0.85839066489417182</v>
      </c>
      <c r="AT104">
        <f t="shared" ca="1" si="27"/>
        <v>0.90905779477683002</v>
      </c>
      <c r="AU104">
        <f t="shared" ca="1" si="28"/>
        <v>0.93640100368604917</v>
      </c>
      <c r="AX104">
        <f t="shared" si="37"/>
        <v>0.88747130555762199</v>
      </c>
      <c r="AY104">
        <f t="shared" si="38"/>
        <v>0.89633977006355003</v>
      </c>
      <c r="AZ104">
        <f t="shared" si="39"/>
        <v>1.2040725751957158</v>
      </c>
      <c r="BA104">
        <f t="shared" si="40"/>
        <v>0.87372898412124489</v>
      </c>
      <c r="BD104" s="57"/>
    </row>
    <row r="105" spans="2:56" x14ac:dyDescent="0.25">
      <c r="B105" s="1">
        <v>43434</v>
      </c>
      <c r="C105">
        <v>98.772000000000006</v>
      </c>
      <c r="D105">
        <v>120.13200000000001</v>
      </c>
      <c r="E105">
        <v>73.132000000000005</v>
      </c>
      <c r="F105">
        <v>59.569000000000003</v>
      </c>
      <c r="G105">
        <v>31482.58</v>
      </c>
      <c r="I105" s="45">
        <f t="shared" si="41"/>
        <v>6.7167449777298938E-3</v>
      </c>
      <c r="J105" s="46">
        <f t="shared" si="30"/>
        <v>-1.0778896748215194E-2</v>
      </c>
      <c r="K105" s="46">
        <f t="shared" si="31"/>
        <v>4.728626664757285E-2</v>
      </c>
      <c r="L105" s="46">
        <f t="shared" si="31"/>
        <v>-3.7462579231681836E-3</v>
      </c>
      <c r="M105" s="47">
        <f t="shared" si="32"/>
        <v>2.4707487563257802E-2</v>
      </c>
      <c r="O105" s="44">
        <f t="shared" si="33"/>
        <v>9.8694642384798414E-3</v>
      </c>
      <c r="Q105" s="36">
        <f t="shared" si="42"/>
        <v>177.92394705062725</v>
      </c>
      <c r="R105" s="37">
        <f t="shared" si="43"/>
        <v>172.18386504691469</v>
      </c>
      <c r="T105" s="42">
        <f t="shared" si="29"/>
        <v>1.0333369331798223</v>
      </c>
      <c r="V105" s="40">
        <v>43434</v>
      </c>
      <c r="W105">
        <v>91837.679900000003</v>
      </c>
      <c r="X105">
        <v>113742.2641</v>
      </c>
      <c r="Y105">
        <v>145387.3124</v>
      </c>
      <c r="Z105" s="37">
        <v>59.569000000000003</v>
      </c>
      <c r="AB105" s="55">
        <f t="shared" si="44"/>
        <v>1.7205994672782398E-2</v>
      </c>
      <c r="AD105" s="36">
        <f t="shared" si="45"/>
        <v>177.63535680299674</v>
      </c>
      <c r="AE105" s="37">
        <f t="shared" si="46"/>
        <v>172.18386504691469</v>
      </c>
      <c r="AG105" s="1">
        <f t="shared" si="34"/>
        <v>43434</v>
      </c>
      <c r="AH105">
        <f t="shared" si="35"/>
        <v>1.0316608745807667</v>
      </c>
      <c r="AI105">
        <f t="shared" ca="1" si="19"/>
        <v>0.97234256162337973</v>
      </c>
      <c r="AJ105">
        <f t="shared" ca="1" si="20"/>
        <v>1.0193838740792005</v>
      </c>
      <c r="AK105">
        <f t="shared" ca="1" si="21"/>
        <v>1.1447277272937948</v>
      </c>
      <c r="AL105">
        <f t="shared" ca="1" si="22"/>
        <v>1.2167911353053971</v>
      </c>
      <c r="AM105">
        <f t="shared" ca="1" si="23"/>
        <v>1.240011086058699</v>
      </c>
      <c r="AO105" s="1">
        <f t="shared" si="36"/>
        <v>43434</v>
      </c>
      <c r="AP105" s="57">
        <f>AD105/VLOOKUP(AO105,'[1]Indice Utilities'!$Z:$AJ,11,0)</f>
        <v>0.72935018257868711</v>
      </c>
      <c r="AQ105">
        <f t="shared" ca="1" si="24"/>
        <v>0.68735161049821947</v>
      </c>
      <c r="AR105">
        <f t="shared" ca="1" si="25"/>
        <v>0.7272678593915558</v>
      </c>
      <c r="AS105">
        <f t="shared" ca="1" si="26"/>
        <v>0.85247382284739226</v>
      </c>
      <c r="AT105">
        <f t="shared" ca="1" si="27"/>
        <v>0.90905779477683002</v>
      </c>
      <c r="AU105">
        <f t="shared" ca="1" si="28"/>
        <v>0.93640100368604917</v>
      </c>
      <c r="AX105">
        <f t="shared" si="37"/>
        <v>0.87831985720798578</v>
      </c>
      <c r="AY105">
        <f t="shared" si="38"/>
        <v>0.87168009319090289</v>
      </c>
      <c r="AZ105">
        <f t="shared" si="39"/>
        <v>1.239678765808979</v>
      </c>
      <c r="BA105">
        <f t="shared" si="40"/>
        <v>0.85573204891678734</v>
      </c>
      <c r="BD105" s="57"/>
    </row>
    <row r="106" spans="2:56" x14ac:dyDescent="0.25">
      <c r="B106" s="1">
        <v>43441</v>
      </c>
      <c r="C106">
        <v>98.542000000000002</v>
      </c>
      <c r="D106">
        <v>114.58</v>
      </c>
      <c r="E106">
        <v>74.352000000000004</v>
      </c>
      <c r="F106">
        <v>59.881999999999998</v>
      </c>
      <c r="G106">
        <v>31550.400000000001</v>
      </c>
      <c r="I106" s="45">
        <f t="shared" si="41"/>
        <v>-2.3285951484226519E-3</v>
      </c>
      <c r="J106" s="46">
        <f t="shared" si="30"/>
        <v>-4.6215829254486751E-2</v>
      </c>
      <c r="K106" s="46">
        <f t="shared" si="31"/>
        <v>1.6682163758682922E-2</v>
      </c>
      <c r="L106" s="46">
        <f t="shared" si="31"/>
        <v>5.2544108512815324E-3</v>
      </c>
      <c r="M106" s="47">
        <f t="shared" si="32"/>
        <v>2.1542071837823418E-3</v>
      </c>
      <c r="O106" s="44">
        <f t="shared" si="33"/>
        <v>-6.6519624482362372E-3</v>
      </c>
      <c r="Q106" s="36">
        <f t="shared" si="42"/>
        <v>176.74040363620452</v>
      </c>
      <c r="R106" s="37">
        <f t="shared" si="43"/>
        <v>172.55478476593015</v>
      </c>
      <c r="T106" s="42">
        <f t="shared" si="29"/>
        <v>1.0242567534476203</v>
      </c>
      <c r="V106" s="40">
        <v>43441</v>
      </c>
      <c r="W106">
        <v>91623.248999999996</v>
      </c>
      <c r="X106">
        <v>108485.4094</v>
      </c>
      <c r="Y106">
        <v>147812.81219999999</v>
      </c>
      <c r="Z106" s="37">
        <v>59.881999999999998</v>
      </c>
      <c r="AB106" s="55">
        <f t="shared" si="44"/>
        <v>-8.6741458438699647E-3</v>
      </c>
      <c r="AD106" s="36">
        <f t="shared" si="45"/>
        <v>176.09452181105968</v>
      </c>
      <c r="AE106" s="37">
        <f t="shared" si="46"/>
        <v>172.55478476593015</v>
      </c>
      <c r="AG106" s="1">
        <f t="shared" si="34"/>
        <v>43441</v>
      </c>
      <c r="AH106">
        <f t="shared" si="35"/>
        <v>1.020513699750089</v>
      </c>
      <c r="AI106">
        <f t="shared" ca="1" si="19"/>
        <v>0.97234256162337973</v>
      </c>
      <c r="AJ106">
        <f t="shared" ca="1" si="20"/>
        <v>1.0193838740792005</v>
      </c>
      <c r="AK106">
        <f t="shared" ca="1" si="21"/>
        <v>1.1447277272937948</v>
      </c>
      <c r="AL106">
        <f t="shared" ca="1" si="22"/>
        <v>1.2167911353053971</v>
      </c>
      <c r="AM106">
        <f t="shared" ca="1" si="23"/>
        <v>1.240011086058699</v>
      </c>
      <c r="AO106" s="1">
        <f t="shared" si="36"/>
        <v>43441</v>
      </c>
      <c r="AP106" s="57">
        <f>AD106/VLOOKUP(AO106,'[1]Indice Utilities'!$Z:$AJ,11,0)</f>
        <v>0.69241684528422542</v>
      </c>
      <c r="AQ106">
        <f t="shared" ca="1" si="24"/>
        <v>0.68735161049821947</v>
      </c>
      <c r="AR106">
        <f t="shared" ca="1" si="25"/>
        <v>0.72695883036592868</v>
      </c>
      <c r="AS106">
        <f t="shared" ca="1" si="26"/>
        <v>0.84372668315273469</v>
      </c>
      <c r="AT106">
        <f t="shared" ca="1" si="27"/>
        <v>0.90905779477683002</v>
      </c>
      <c r="AU106">
        <f t="shared" ca="1" si="28"/>
        <v>0.93640100368604917</v>
      </c>
      <c r="AX106">
        <f t="shared" si="37"/>
        <v>0.88394204809241061</v>
      </c>
      <c r="AY106">
        <f t="shared" si="38"/>
        <v>0.83866941566573472</v>
      </c>
      <c r="AZ106">
        <f t="shared" si="39"/>
        <v>1.2713874905050793</v>
      </c>
      <c r="BA106">
        <f t="shared" si="40"/>
        <v>0.86775545404561039</v>
      </c>
      <c r="BD106" s="57"/>
    </row>
    <row r="107" spans="2:56" x14ac:dyDescent="0.25">
      <c r="B107" s="1">
        <v>43448</v>
      </c>
      <c r="C107">
        <v>95.147999999999996</v>
      </c>
      <c r="D107">
        <v>113.44799999999999</v>
      </c>
      <c r="E107">
        <v>75.930999999999997</v>
      </c>
      <c r="F107">
        <v>59.030999999999999</v>
      </c>
      <c r="G107">
        <v>31109.45</v>
      </c>
      <c r="I107" s="45">
        <f t="shared" si="41"/>
        <v>-3.444216679182488E-2</v>
      </c>
      <c r="J107" s="46">
        <f t="shared" si="30"/>
        <v>-9.8795601326584492E-3</v>
      </c>
      <c r="K107" s="46">
        <f t="shared" si="31"/>
        <v>2.1236819453410716E-2</v>
      </c>
      <c r="L107" s="46">
        <f t="shared" si="31"/>
        <v>-1.4211282188303698E-2</v>
      </c>
      <c r="M107" s="47">
        <f t="shared" si="32"/>
        <v>-1.3976051016785895E-2</v>
      </c>
      <c r="O107" s="44">
        <f t="shared" si="33"/>
        <v>-9.3240474148440777E-3</v>
      </c>
      <c r="Q107" s="36">
        <f t="shared" si="42"/>
        <v>175.09246773258187</v>
      </c>
      <c r="R107" s="37">
        <f t="shared" si="43"/>
        <v>170.143150290851</v>
      </c>
      <c r="T107" s="42">
        <f t="shared" si="29"/>
        <v>1.0290891371957687</v>
      </c>
      <c r="V107" s="40">
        <v>43448</v>
      </c>
      <c r="W107">
        <v>88468.051900000006</v>
      </c>
      <c r="X107">
        <v>107413.9486</v>
      </c>
      <c r="Y107">
        <v>150951.69440000001</v>
      </c>
      <c r="Z107" s="37">
        <v>59.030999999999999</v>
      </c>
      <c r="AB107" s="55">
        <f t="shared" si="44"/>
        <v>-3.13024918151309E-3</v>
      </c>
      <c r="AD107" s="36">
        <f t="shared" si="45"/>
        <v>175.54330207829167</v>
      </c>
      <c r="AE107" s="37">
        <f t="shared" si="46"/>
        <v>170.143150290851</v>
      </c>
      <c r="AG107" s="1">
        <f t="shared" si="34"/>
        <v>43448</v>
      </c>
      <c r="AH107">
        <f t="shared" si="35"/>
        <v>1.0317388726975456</v>
      </c>
      <c r="AI107">
        <f t="shared" ca="1" si="19"/>
        <v>0.97234256162337973</v>
      </c>
      <c r="AJ107">
        <f t="shared" ca="1" si="20"/>
        <v>1.0172073509937818</v>
      </c>
      <c r="AK107">
        <f t="shared" ca="1" si="21"/>
        <v>1.1433804089676469</v>
      </c>
      <c r="AL107">
        <f t="shared" ca="1" si="22"/>
        <v>1.213553652685587</v>
      </c>
      <c r="AM107">
        <f t="shared" ca="1" si="23"/>
        <v>1.240011086058699</v>
      </c>
      <c r="AO107" s="1">
        <f t="shared" si="36"/>
        <v>43448</v>
      </c>
      <c r="AP107" s="57">
        <f>AD107/VLOOKUP(AO107,'[1]Indice Utilities'!$Z:$AJ,11,0)</f>
        <v>0.69848147631027535</v>
      </c>
      <c r="AQ107">
        <f t="shared" ca="1" si="24"/>
        <v>0.68735161049821947</v>
      </c>
      <c r="AR107">
        <f t="shared" ca="1" si="25"/>
        <v>0.71946794711528805</v>
      </c>
      <c r="AS107">
        <f t="shared" ca="1" si="26"/>
        <v>0.83505598453634811</v>
      </c>
      <c r="AT107">
        <f t="shared" ca="1" si="27"/>
        <v>0.90672498678596403</v>
      </c>
      <c r="AU107">
        <f t="shared" ca="1" si="28"/>
        <v>0.93436882543498656</v>
      </c>
      <c r="AX107">
        <f t="shared" si="37"/>
        <v>0.85617721666941404</v>
      </c>
      <c r="AY107">
        <f t="shared" si="38"/>
        <v>0.8329912007666509</v>
      </c>
      <c r="AZ107">
        <f t="shared" si="39"/>
        <v>1.3024647563337239</v>
      </c>
      <c r="BA107">
        <f t="shared" si="40"/>
        <v>0.85810963339531277</v>
      </c>
      <c r="BD107" s="57"/>
    </row>
    <row r="108" spans="2:56" x14ac:dyDescent="0.25">
      <c r="B108" s="1">
        <v>43455</v>
      </c>
      <c r="C108">
        <v>85.956000000000003</v>
      </c>
      <c r="D108">
        <v>100.29300000000001</v>
      </c>
      <c r="E108">
        <v>69.22</v>
      </c>
      <c r="F108">
        <v>50.88</v>
      </c>
      <c r="G108">
        <v>28456.92</v>
      </c>
      <c r="I108" s="45">
        <f t="shared" si="41"/>
        <v>-9.6607390591499476E-2</v>
      </c>
      <c r="J108" s="46">
        <f t="shared" si="30"/>
        <v>-0.11595620901205828</v>
      </c>
      <c r="K108" s="46">
        <f t="shared" si="31"/>
        <v>-8.8382873925010874E-2</v>
      </c>
      <c r="L108" s="46">
        <f t="shared" si="31"/>
        <v>-0.13807999186867914</v>
      </c>
      <c r="M108" s="47">
        <f t="shared" si="32"/>
        <v>-8.5264445369493957E-2</v>
      </c>
      <c r="O108" s="44">
        <f t="shared" si="33"/>
        <v>-0.10975661634931194</v>
      </c>
      <c r="Q108" s="36">
        <f t="shared" si="42"/>
        <v>155.8749109260026</v>
      </c>
      <c r="R108" s="37">
        <f t="shared" si="43"/>
        <v>155.63598894788313</v>
      </c>
      <c r="T108" s="42">
        <f t="shared" si="29"/>
        <v>1.0015351332280831</v>
      </c>
      <c r="V108" s="40">
        <v>43455</v>
      </c>
      <c r="W108">
        <v>79921.449900000007</v>
      </c>
      <c r="X108">
        <v>94958.216400000005</v>
      </c>
      <c r="Y108">
        <v>137611.4454</v>
      </c>
      <c r="Z108" s="37">
        <v>50.88</v>
      </c>
      <c r="AB108" s="55">
        <f t="shared" si="44"/>
        <v>-9.9026802609487624E-2</v>
      </c>
      <c r="AD108" s="36">
        <f t="shared" si="45"/>
        <v>158.15981015396704</v>
      </c>
      <c r="AE108" s="37">
        <f t="shared" si="46"/>
        <v>155.63598894788313</v>
      </c>
      <c r="AG108" s="1">
        <f t="shared" si="34"/>
        <v>43455</v>
      </c>
      <c r="AH108">
        <f t="shared" si="35"/>
        <v>1.0162161799667624</v>
      </c>
      <c r="AI108">
        <f t="shared" ca="1" si="19"/>
        <v>0.97234256162337973</v>
      </c>
      <c r="AJ108">
        <f t="shared" ca="1" si="20"/>
        <v>1.0172073509937818</v>
      </c>
      <c r="AK108">
        <f t="shared" ca="1" si="21"/>
        <v>1.1419450526784174</v>
      </c>
      <c r="AL108">
        <f t="shared" ca="1" si="22"/>
        <v>1.2087643597174149</v>
      </c>
      <c r="AM108">
        <f t="shared" ca="1" si="23"/>
        <v>1.2384166173861109</v>
      </c>
      <c r="AO108" s="1">
        <f t="shared" si="36"/>
        <v>43455</v>
      </c>
      <c r="AP108" s="57">
        <f>AD108/VLOOKUP(AO108,'[1]Indice Utilities'!$Z:$AJ,11,0)</f>
        <v>0.67784857987967706</v>
      </c>
      <c r="AQ108">
        <f t="shared" ca="1" si="24"/>
        <v>0.68735161049821947</v>
      </c>
      <c r="AR108">
        <f t="shared" ca="1" si="25"/>
        <v>0.7162442397034563</v>
      </c>
      <c r="AS108">
        <f t="shared" ca="1" si="26"/>
        <v>0.82545971033340027</v>
      </c>
      <c r="AT108">
        <f t="shared" ca="1" si="27"/>
        <v>0.90505817490050511</v>
      </c>
      <c r="AU108">
        <f t="shared" ca="1" si="28"/>
        <v>0.9240680344647042</v>
      </c>
      <c r="AX108">
        <f t="shared" si="37"/>
        <v>0.85847633661386635</v>
      </c>
      <c r="AY108">
        <f t="shared" si="38"/>
        <v>0.81733918513689874</v>
      </c>
      <c r="AZ108">
        <f t="shared" si="39"/>
        <v>1.3178518311330771</v>
      </c>
      <c r="BA108">
        <f t="shared" si="40"/>
        <v>0.82091438939118122</v>
      </c>
      <c r="BD108" s="57"/>
    </row>
    <row r="109" spans="2:56" x14ac:dyDescent="0.25">
      <c r="B109" s="1">
        <v>43462</v>
      </c>
      <c r="C109">
        <v>92.742999999999995</v>
      </c>
      <c r="D109">
        <v>115.959</v>
      </c>
      <c r="E109">
        <v>74.135999999999996</v>
      </c>
      <c r="F109">
        <v>56.701999999999998</v>
      </c>
      <c r="G109">
        <v>30292.55</v>
      </c>
      <c r="I109" s="45">
        <f t="shared" si="41"/>
        <v>7.8959002280236223E-2</v>
      </c>
      <c r="J109" s="46">
        <f t="shared" si="30"/>
        <v>0.15620232718135862</v>
      </c>
      <c r="K109" s="46">
        <f t="shared" si="31"/>
        <v>7.1019936434556508E-2</v>
      </c>
      <c r="L109" s="46">
        <f t="shared" si="31"/>
        <v>0.11442610062893066</v>
      </c>
      <c r="M109" s="47">
        <f t="shared" si="32"/>
        <v>6.4505575445269692E-2</v>
      </c>
      <c r="O109" s="44">
        <f t="shared" si="33"/>
        <v>0.1051518416312705</v>
      </c>
      <c r="Q109" s="36">
        <f t="shared" si="42"/>
        <v>172.26544487398201</v>
      </c>
      <c r="R109" s="37">
        <f t="shared" si="43"/>
        <v>165.67537797495996</v>
      </c>
      <c r="T109" s="42">
        <f t="shared" si="29"/>
        <v>1.0397769842421489</v>
      </c>
      <c r="V109" s="40">
        <v>43462</v>
      </c>
      <c r="W109">
        <v>86231.844200000007</v>
      </c>
      <c r="X109">
        <v>109791.25229999999</v>
      </c>
      <c r="Y109">
        <v>147384.78289999999</v>
      </c>
      <c r="Z109" s="37">
        <v>56.701999999999998</v>
      </c>
      <c r="AB109" s="55">
        <f t="shared" si="44"/>
        <v>9.8937714795846357E-2</v>
      </c>
      <c r="AD109" s="36">
        <f t="shared" si="45"/>
        <v>173.80778034314542</v>
      </c>
      <c r="AE109" s="37">
        <f t="shared" si="46"/>
        <v>165.67537797495996</v>
      </c>
      <c r="AG109" s="1">
        <f t="shared" si="34"/>
        <v>43462</v>
      </c>
      <c r="AH109">
        <f t="shared" si="35"/>
        <v>1.0490863667708947</v>
      </c>
      <c r="AI109">
        <f t="shared" ca="1" si="19"/>
        <v>0.97234256162337973</v>
      </c>
      <c r="AJ109">
        <f t="shared" ca="1" si="20"/>
        <v>1.0139842111562869</v>
      </c>
      <c r="AK109">
        <f t="shared" ca="1" si="21"/>
        <v>1.1403318009003494</v>
      </c>
      <c r="AL109">
        <f t="shared" ca="1" si="22"/>
        <v>1.2010542266470785</v>
      </c>
      <c r="AM109">
        <f t="shared" ca="1" si="23"/>
        <v>1.2367664807566645</v>
      </c>
      <c r="AO109" s="1">
        <f t="shared" si="36"/>
        <v>43462</v>
      </c>
      <c r="AP109" s="57">
        <f>AD109/VLOOKUP(AO109,'[1]Indice Utilities'!$Z:$AJ,11,0)</f>
        <v>0.71640979049123521</v>
      </c>
      <c r="AQ109">
        <f t="shared" ca="1" si="24"/>
        <v>0.67875175044587022</v>
      </c>
      <c r="AR109">
        <f t="shared" ca="1" si="25"/>
        <v>0.70805100625854989</v>
      </c>
      <c r="AS109">
        <f t="shared" ca="1" si="26"/>
        <v>0.81226888644612094</v>
      </c>
      <c r="AT109">
        <f t="shared" ca="1" si="27"/>
        <v>0.89225188382103782</v>
      </c>
      <c r="AU109">
        <f t="shared" ca="1" si="28"/>
        <v>0.92292214125978433</v>
      </c>
      <c r="AX109">
        <f t="shared" si="37"/>
        <v>0.84286921739342113</v>
      </c>
      <c r="AY109">
        <f t="shared" si="38"/>
        <v>0.85992996257058618</v>
      </c>
      <c r="AZ109">
        <f t="shared" si="39"/>
        <v>1.2843726859192575</v>
      </c>
      <c r="BA109">
        <f t="shared" si="40"/>
        <v>0.83248432518247728</v>
      </c>
      <c r="BD109" s="57"/>
    </row>
    <row r="110" spans="2:56" x14ac:dyDescent="0.25">
      <c r="B110" s="1">
        <v>43469</v>
      </c>
      <c r="C110">
        <v>97.453999999999994</v>
      </c>
      <c r="D110">
        <v>123.209</v>
      </c>
      <c r="E110">
        <v>81.78</v>
      </c>
      <c r="F110">
        <v>59.389000000000003</v>
      </c>
      <c r="G110">
        <v>32303.05</v>
      </c>
      <c r="I110" s="45">
        <f t="shared" si="41"/>
        <v>5.0796286512189592E-2</v>
      </c>
      <c r="J110" s="46">
        <f t="shared" si="30"/>
        <v>6.2522098327857156E-2</v>
      </c>
      <c r="K110" s="46">
        <f t="shared" si="31"/>
        <v>0.10310780187763036</v>
      </c>
      <c r="L110" s="46">
        <f t="shared" si="31"/>
        <v>4.7388099185214028E-2</v>
      </c>
      <c r="M110" s="47">
        <f t="shared" si="32"/>
        <v>6.6369453875622986E-2</v>
      </c>
      <c r="O110" s="44">
        <f t="shared" si="33"/>
        <v>6.5953571475722783E-2</v>
      </c>
      <c r="Q110" s="36">
        <f t="shared" si="42"/>
        <v>183.62696620527535</v>
      </c>
      <c r="R110" s="37">
        <f t="shared" si="43"/>
        <v>176.67116233179547</v>
      </c>
      <c r="T110" s="42">
        <f t="shared" si="29"/>
        <v>1.0393714728633336</v>
      </c>
      <c r="V110" s="40">
        <v>43469</v>
      </c>
      <c r="W110">
        <v>90599.049499999994</v>
      </c>
      <c r="X110">
        <v>116655.29829999999</v>
      </c>
      <c r="Y110">
        <v>162579.82579999999</v>
      </c>
      <c r="Z110" s="37">
        <v>59.389000000000003</v>
      </c>
      <c r="AB110" s="55">
        <f t="shared" si="44"/>
        <v>7.6991475579634927E-2</v>
      </c>
      <c r="AD110" s="36">
        <f t="shared" si="45"/>
        <v>187.18949781898525</v>
      </c>
      <c r="AE110" s="37">
        <f t="shared" si="46"/>
        <v>176.67116233179547</v>
      </c>
      <c r="AG110" s="1">
        <f t="shared" si="34"/>
        <v>43469</v>
      </c>
      <c r="AH110">
        <f t="shared" si="35"/>
        <v>1.0595362330125837</v>
      </c>
      <c r="AI110">
        <f t="shared" ca="1" si="19"/>
        <v>0.97234256162337973</v>
      </c>
      <c r="AJ110">
        <f t="shared" ca="1" si="20"/>
        <v>1.0139842111562869</v>
      </c>
      <c r="AK110">
        <f t="shared" ca="1" si="21"/>
        <v>1.1318017826112592</v>
      </c>
      <c r="AL110">
        <f t="shared" ca="1" si="22"/>
        <v>1.1921505967924881</v>
      </c>
      <c r="AM110">
        <f t="shared" ca="1" si="23"/>
        <v>1.2276572113500941</v>
      </c>
      <c r="AO110" s="1">
        <f t="shared" si="36"/>
        <v>43469</v>
      </c>
      <c r="AP110" s="57">
        <f>AD110/VLOOKUP(AO110,'[1]Indice Utilities'!$Z:$AJ,11,0)</f>
        <v>0.74037197720865899</v>
      </c>
      <c r="AQ110">
        <f t="shared" ca="1" si="24"/>
        <v>0.67875175044587022</v>
      </c>
      <c r="AR110">
        <f t="shared" ca="1" si="25"/>
        <v>0.70805100625854989</v>
      </c>
      <c r="AS110">
        <f t="shared" ca="1" si="26"/>
        <v>0.80261638913508337</v>
      </c>
      <c r="AT110">
        <f t="shared" ca="1" si="27"/>
        <v>0.88678087740029365</v>
      </c>
      <c r="AU110">
        <f t="shared" ca="1" si="28"/>
        <v>0.92027467112751438</v>
      </c>
      <c r="AX110">
        <f t="shared" si="37"/>
        <v>0.82236848084221736</v>
      </c>
      <c r="AY110">
        <f t="shared" si="38"/>
        <v>0.84837680609658161</v>
      </c>
      <c r="AZ110">
        <f t="shared" si="39"/>
        <v>1.3155178685082356</v>
      </c>
      <c r="BA110">
        <f t="shared" si="40"/>
        <v>0.80960174219121572</v>
      </c>
      <c r="BD110" s="57"/>
    </row>
    <row r="111" spans="2:56" x14ac:dyDescent="0.25">
      <c r="B111" s="1">
        <v>43476</v>
      </c>
      <c r="C111">
        <v>103.681</v>
      </c>
      <c r="D111">
        <v>137.28399999999999</v>
      </c>
      <c r="E111">
        <v>86.265000000000001</v>
      </c>
      <c r="F111">
        <v>63.868000000000002</v>
      </c>
      <c r="G111">
        <v>33884.6</v>
      </c>
      <c r="I111" s="45">
        <f t="shared" si="41"/>
        <v>6.3896812855295915E-2</v>
      </c>
      <c r="J111" s="46">
        <f t="shared" si="30"/>
        <v>0.11423678465047193</v>
      </c>
      <c r="K111" s="46">
        <f t="shared" si="31"/>
        <v>5.4842259721203268E-2</v>
      </c>
      <c r="L111" s="46">
        <f t="shared" si="31"/>
        <v>7.5418006701577722E-2</v>
      </c>
      <c r="M111" s="47">
        <f t="shared" si="32"/>
        <v>4.8959773148355978E-2</v>
      </c>
      <c r="O111" s="44">
        <f t="shared" si="33"/>
        <v>7.709846598213721E-2</v>
      </c>
      <c r="Q111" s="36">
        <f t="shared" si="42"/>
        <v>197.78432361265584</v>
      </c>
      <c r="R111" s="37">
        <f t="shared" si="43"/>
        <v>185.32094236141654</v>
      </c>
      <c r="T111" s="42">
        <f t="shared" si="29"/>
        <v>1.0672529563708615</v>
      </c>
      <c r="V111" s="40">
        <v>43476</v>
      </c>
      <c r="W111">
        <v>96387.832500000004</v>
      </c>
      <c r="X111">
        <v>129981.59239999999</v>
      </c>
      <c r="Y111">
        <v>171497.10459999999</v>
      </c>
      <c r="Z111" s="37">
        <v>63.868000000000002</v>
      </c>
      <c r="AB111" s="55">
        <f t="shared" si="44"/>
        <v>7.579488687472076E-2</v>
      </c>
      <c r="AD111" s="36">
        <f t="shared" si="45"/>
        <v>201.37750463031099</v>
      </c>
      <c r="AE111" s="37">
        <f t="shared" si="46"/>
        <v>185.32094236141654</v>
      </c>
      <c r="AG111" s="1">
        <f t="shared" si="34"/>
        <v>43476</v>
      </c>
      <c r="AH111">
        <f t="shared" si="35"/>
        <v>1.0866419200350312</v>
      </c>
      <c r="AI111">
        <f t="shared" ca="1" si="19"/>
        <v>0.97234256162337973</v>
      </c>
      <c r="AJ111">
        <f t="shared" ca="1" si="20"/>
        <v>1.0139842111562869</v>
      </c>
      <c r="AK111">
        <f t="shared" ca="1" si="21"/>
        <v>1.1229392613846745</v>
      </c>
      <c r="AL111">
        <f t="shared" ca="1" si="22"/>
        <v>1.1844446696385362</v>
      </c>
      <c r="AM111">
        <f t="shared" ca="1" si="23"/>
        <v>1.2275035261255574</v>
      </c>
      <c r="AO111" s="1">
        <f t="shared" si="36"/>
        <v>43476</v>
      </c>
      <c r="AP111" s="57">
        <f>AD111/VLOOKUP(AO111,'[1]Indice Utilities'!$Z:$AJ,11,0)</f>
        <v>0.76408683716639481</v>
      </c>
      <c r="AQ111">
        <f t="shared" ca="1" si="24"/>
        <v>0.67875175044587022</v>
      </c>
      <c r="AR111">
        <f t="shared" ca="1" si="25"/>
        <v>0.70805100625854989</v>
      </c>
      <c r="AS111">
        <f t="shared" ca="1" si="26"/>
        <v>0.7983464585924327</v>
      </c>
      <c r="AT111">
        <f t="shared" ca="1" si="27"/>
        <v>0.88369269560368602</v>
      </c>
      <c r="AU111">
        <f t="shared" ca="1" si="28"/>
        <v>0.92027467112751438</v>
      </c>
      <c r="AX111">
        <f t="shared" si="37"/>
        <v>0.81327325165338216</v>
      </c>
      <c r="AY111">
        <f t="shared" si="38"/>
        <v>0.87869226386012156</v>
      </c>
      <c r="AZ111">
        <f t="shared" si="39"/>
        <v>1.2898962971948436</v>
      </c>
      <c r="BA111">
        <f t="shared" si="40"/>
        <v>0.80931811670786702</v>
      </c>
      <c r="BD111" s="57"/>
    </row>
    <row r="112" spans="2:56" x14ac:dyDescent="0.25">
      <c r="B112" s="1">
        <v>43483</v>
      </c>
      <c r="C112">
        <v>108.59</v>
      </c>
      <c r="D112">
        <v>143.82599999999999</v>
      </c>
      <c r="E112">
        <v>90.427999999999997</v>
      </c>
      <c r="F112">
        <v>64.046999999999997</v>
      </c>
      <c r="G112">
        <v>35100.449999999997</v>
      </c>
      <c r="I112" s="45">
        <f t="shared" si="41"/>
        <v>4.7347151358493988E-2</v>
      </c>
      <c r="J112" s="46">
        <f t="shared" si="30"/>
        <v>4.7653040412575454E-2</v>
      </c>
      <c r="K112" s="46">
        <f t="shared" si="31"/>
        <v>4.8258273923375672E-2</v>
      </c>
      <c r="L112" s="46">
        <f t="shared" si="31"/>
        <v>2.8026554769211565E-3</v>
      </c>
      <c r="M112" s="47">
        <f t="shared" si="32"/>
        <v>3.5882082125803461E-2</v>
      </c>
      <c r="O112" s="44">
        <f t="shared" si="33"/>
        <v>3.6515280292841568E-2</v>
      </c>
      <c r="Q112" s="36">
        <f t="shared" si="42"/>
        <v>205.00647362690202</v>
      </c>
      <c r="R112" s="37">
        <f t="shared" si="43"/>
        <v>191.97064363486018</v>
      </c>
      <c r="T112" s="42">
        <f t="shared" si="29"/>
        <v>1.0679053304464445</v>
      </c>
      <c r="V112" s="40">
        <v>43483</v>
      </c>
      <c r="W112">
        <v>100951.47629999999</v>
      </c>
      <c r="X112">
        <v>136175.97529999999</v>
      </c>
      <c r="Y112">
        <v>179772.33919999999</v>
      </c>
      <c r="Z112" s="37">
        <v>64.046999999999997</v>
      </c>
      <c r="AB112" s="55">
        <f t="shared" si="44"/>
        <v>4.7832587659693393E-2</v>
      </c>
      <c r="AD112" s="36">
        <f t="shared" si="45"/>
        <v>211.00991177323067</v>
      </c>
      <c r="AE112" s="37">
        <f t="shared" si="46"/>
        <v>191.97064363486018</v>
      </c>
      <c r="AG112" s="1">
        <f t="shared" si="34"/>
        <v>43483</v>
      </c>
      <c r="AH112">
        <f t="shared" si="35"/>
        <v>1.0991780189818205</v>
      </c>
      <c r="AI112">
        <f t="shared" ca="1" si="19"/>
        <v>0.97234256162337973</v>
      </c>
      <c r="AJ112">
        <f t="shared" ca="1" si="20"/>
        <v>1.0139842111562869</v>
      </c>
      <c r="AK112">
        <f t="shared" ca="1" si="21"/>
        <v>1.1208464875920183</v>
      </c>
      <c r="AL112">
        <f t="shared" ca="1" si="22"/>
        <v>1.1782468937302968</v>
      </c>
      <c r="AM112">
        <f t="shared" ca="1" si="23"/>
        <v>1.2275035261255574</v>
      </c>
      <c r="AO112" s="1">
        <f t="shared" si="36"/>
        <v>43483</v>
      </c>
      <c r="AP112" s="57">
        <f>AD112/VLOOKUP(AO112,'[1]Indice Utilities'!$Z:$AJ,11,0)</f>
        <v>0.771153402333011</v>
      </c>
      <c r="AQ112">
        <f t="shared" ca="1" si="24"/>
        <v>0.67875175044587022</v>
      </c>
      <c r="AR112">
        <f t="shared" ca="1" si="25"/>
        <v>0.70805100625854989</v>
      </c>
      <c r="AS112">
        <f t="shared" ca="1" si="26"/>
        <v>0.79709201177961564</v>
      </c>
      <c r="AT112">
        <f t="shared" ca="1" si="27"/>
        <v>0.88140452660595747</v>
      </c>
      <c r="AU112">
        <f t="shared" ca="1" si="28"/>
        <v>0.92027467112751438</v>
      </c>
      <c r="AX112">
        <f t="shared" si="37"/>
        <v>0.81289648119997526</v>
      </c>
      <c r="AY112">
        <f t="shared" si="38"/>
        <v>0.87854169899041068</v>
      </c>
      <c r="AZ112">
        <f t="shared" si="39"/>
        <v>1.2904203228280955</v>
      </c>
      <c r="BA112">
        <f t="shared" si="40"/>
        <v>0.77453819065971852</v>
      </c>
      <c r="BD112" s="57"/>
    </row>
    <row r="113" spans="2:56" x14ac:dyDescent="0.25">
      <c r="B113" s="1">
        <v>43490</v>
      </c>
      <c r="C113">
        <v>104.011</v>
      </c>
      <c r="D113">
        <v>145.27600000000001</v>
      </c>
      <c r="E113">
        <v>91.073999999999998</v>
      </c>
      <c r="F113">
        <v>62.301000000000002</v>
      </c>
      <c r="G113">
        <v>34810.519999999997</v>
      </c>
      <c r="I113" s="45">
        <f t="shared" si="41"/>
        <v>-4.2167787089050668E-2</v>
      </c>
      <c r="J113" s="46">
        <f t="shared" si="30"/>
        <v>1.0081626409689681E-2</v>
      </c>
      <c r="K113" s="46">
        <f t="shared" si="31"/>
        <v>7.1438050161454214E-3</v>
      </c>
      <c r="L113" s="46">
        <f t="shared" si="31"/>
        <v>-2.7261230034193562E-2</v>
      </c>
      <c r="M113" s="47">
        <f t="shared" si="32"/>
        <v>-8.260008062574653E-3</v>
      </c>
      <c r="O113" s="44">
        <f t="shared" si="33"/>
        <v>-1.3050896424352282E-2</v>
      </c>
      <c r="Q113" s="36">
        <f t="shared" si="42"/>
        <v>202.3309553732756</v>
      </c>
      <c r="R113" s="37">
        <f t="shared" si="43"/>
        <v>190.38496457065858</v>
      </c>
      <c r="T113" s="42">
        <f t="shared" si="29"/>
        <v>1.0627465032732848</v>
      </c>
      <c r="V113" s="40">
        <v>43490</v>
      </c>
      <c r="W113">
        <v>96694.117400000003</v>
      </c>
      <c r="X113">
        <v>137548.78450000001</v>
      </c>
      <c r="Y113">
        <v>181056.42739999999</v>
      </c>
      <c r="Z113" s="37">
        <v>62.301000000000002</v>
      </c>
      <c r="AB113" s="55">
        <f t="shared" si="44"/>
        <v>-3.8408906630915968E-3</v>
      </c>
      <c r="AD113" s="36">
        <f t="shared" si="45"/>
        <v>210.1994457732811</v>
      </c>
      <c r="AE113" s="37">
        <f t="shared" si="46"/>
        <v>190.38496457065858</v>
      </c>
      <c r="AG113" s="1">
        <f t="shared" si="34"/>
        <v>43490</v>
      </c>
      <c r="AH113">
        <f t="shared" si="35"/>
        <v>1.1040758719960193</v>
      </c>
      <c r="AI113">
        <f t="shared" ca="1" si="19"/>
        <v>0.97234256162337973</v>
      </c>
      <c r="AJ113">
        <f t="shared" ca="1" si="20"/>
        <v>1.0139842111562869</v>
      </c>
      <c r="AK113">
        <f t="shared" ca="1" si="21"/>
        <v>1.1152150253412003</v>
      </c>
      <c r="AL113">
        <f t="shared" ca="1" si="22"/>
        <v>1.1663632983482928</v>
      </c>
      <c r="AM113">
        <f t="shared" ca="1" si="23"/>
        <v>1.2275035261255574</v>
      </c>
      <c r="AO113" s="1">
        <f t="shared" si="36"/>
        <v>43490</v>
      </c>
      <c r="AP113" s="57">
        <f>AD113/VLOOKUP(AO113,'[1]Indice Utilities'!$Z:$AJ,11,0)</f>
        <v>0.78507922241268657</v>
      </c>
      <c r="AQ113">
        <f t="shared" ca="1" si="24"/>
        <v>0.67875175044587022</v>
      </c>
      <c r="AR113">
        <f t="shared" ca="1" si="25"/>
        <v>0.70805100625854989</v>
      </c>
      <c r="AS113">
        <f t="shared" ca="1" si="26"/>
        <v>0.79551944770186234</v>
      </c>
      <c r="AT113">
        <f t="shared" ca="1" si="27"/>
        <v>0.88140452660595747</v>
      </c>
      <c r="AU113">
        <f t="shared" ca="1" si="28"/>
        <v>0.92027467112751438</v>
      </c>
      <c r="AX113">
        <f t="shared" si="37"/>
        <v>0.78162055454532975</v>
      </c>
      <c r="AY113">
        <f t="shared" si="38"/>
        <v>0.89082037183363338</v>
      </c>
      <c r="AZ113">
        <f t="shared" si="39"/>
        <v>1.3046498514362359</v>
      </c>
      <c r="BA113">
        <f t="shared" si="40"/>
        <v>0.75632830118412575</v>
      </c>
      <c r="BD113" s="57"/>
    </row>
    <row r="114" spans="2:56" x14ac:dyDescent="0.25">
      <c r="B114" s="1">
        <v>43497</v>
      </c>
      <c r="C114">
        <v>109.61199999999999</v>
      </c>
      <c r="D114">
        <v>152.773</v>
      </c>
      <c r="E114">
        <v>96.204999999999998</v>
      </c>
      <c r="F114">
        <v>71.302999999999997</v>
      </c>
      <c r="G114">
        <v>36599.879999999997</v>
      </c>
      <c r="I114" s="45">
        <f t="shared" si="41"/>
        <v>5.3850073549913002E-2</v>
      </c>
      <c r="J114" s="46">
        <f t="shared" si="30"/>
        <v>5.1605220408050823E-2</v>
      </c>
      <c r="K114" s="46">
        <f t="shared" si="31"/>
        <v>5.6338801414234529E-2</v>
      </c>
      <c r="L114" s="46">
        <f t="shared" si="31"/>
        <v>0.14449206272772508</v>
      </c>
      <c r="M114" s="47">
        <f t="shared" si="32"/>
        <v>5.1402851781587877E-2</v>
      </c>
      <c r="O114" s="44">
        <f t="shared" si="33"/>
        <v>7.6571539524980858E-2</v>
      </c>
      <c r="Q114" s="36">
        <f t="shared" si="42"/>
        <v>217.82374811976752</v>
      </c>
      <c r="R114" s="37">
        <f t="shared" si="43"/>
        <v>200.17129468592699</v>
      </c>
      <c r="T114" s="42">
        <f t="shared" si="29"/>
        <v>1.0881867375716263</v>
      </c>
      <c r="V114" s="40">
        <v>43497</v>
      </c>
      <c r="W114">
        <v>101900.9593</v>
      </c>
      <c r="X114">
        <v>144647.21249999999</v>
      </c>
      <c r="Y114">
        <v>191257.7942</v>
      </c>
      <c r="Z114" s="37">
        <v>71.302999999999997</v>
      </c>
      <c r="AB114" s="55">
        <f t="shared" si="44"/>
        <v>5.4205114628940926E-2</v>
      </c>
      <c r="AD114" s="36">
        <f t="shared" si="45"/>
        <v>221.59333082636164</v>
      </c>
      <c r="AE114" s="37">
        <f t="shared" si="46"/>
        <v>200.17129468592699</v>
      </c>
      <c r="AG114" s="1">
        <f t="shared" si="34"/>
        <v>43497</v>
      </c>
      <c r="AH114">
        <f t="shared" si="35"/>
        <v>1.1070185221814461</v>
      </c>
      <c r="AI114">
        <f t="shared" ca="1" si="19"/>
        <v>0.97234256162337973</v>
      </c>
      <c r="AJ114">
        <f t="shared" ca="1" si="20"/>
        <v>1.0139842111562869</v>
      </c>
      <c r="AK114">
        <f t="shared" ca="1" si="21"/>
        <v>1.1073529404722768</v>
      </c>
      <c r="AL114">
        <f t="shared" ca="1" si="22"/>
        <v>1.1663632983482928</v>
      </c>
      <c r="AM114">
        <f t="shared" ca="1" si="23"/>
        <v>1.2275035261255574</v>
      </c>
      <c r="AO114" s="1">
        <f t="shared" si="36"/>
        <v>43497</v>
      </c>
      <c r="AP114" s="57">
        <f>AD114/VLOOKUP(AO114,'[1]Indice Utilities'!$Z:$AJ,11,0)</f>
        <v>0.78605035660325828</v>
      </c>
      <c r="AQ114">
        <f t="shared" ca="1" si="24"/>
        <v>0.67875175044587022</v>
      </c>
      <c r="AR114">
        <f t="shared" ca="1" si="25"/>
        <v>0.70805100625854989</v>
      </c>
      <c r="AS114">
        <f t="shared" ca="1" si="26"/>
        <v>0.79263503456882067</v>
      </c>
      <c r="AT114">
        <f t="shared" ca="1" si="27"/>
        <v>0.88140452660595747</v>
      </c>
      <c r="AU114">
        <f t="shared" ca="1" si="28"/>
        <v>0.92027467112751438</v>
      </c>
      <c r="AX114">
        <f t="shared" si="37"/>
        <v>0.78135731601496672</v>
      </c>
      <c r="AY114">
        <f t="shared" si="38"/>
        <v>0.88862341916812049</v>
      </c>
      <c r="AZ114">
        <f t="shared" si="39"/>
        <v>1.3072904325800911</v>
      </c>
      <c r="BA114">
        <f t="shared" si="40"/>
        <v>0.821103716449198</v>
      </c>
      <c r="BD114" s="57"/>
    </row>
    <row r="115" spans="2:56" x14ac:dyDescent="0.25">
      <c r="B115" s="1">
        <v>43504</v>
      </c>
      <c r="C115">
        <v>110.172</v>
      </c>
      <c r="D115">
        <v>153.44499999999999</v>
      </c>
      <c r="E115">
        <v>97.641000000000005</v>
      </c>
      <c r="F115">
        <v>73.766999999999996</v>
      </c>
      <c r="G115">
        <v>36664.239999999998</v>
      </c>
      <c r="I115" s="45">
        <f t="shared" si="41"/>
        <v>5.1089296792321548E-3</v>
      </c>
      <c r="J115" s="46">
        <f t="shared" si="30"/>
        <v>4.3986830133597721E-3</v>
      </c>
      <c r="K115" s="46">
        <f t="shared" si="31"/>
        <v>1.492645912374635E-2</v>
      </c>
      <c r="L115" s="46">
        <f t="shared" si="31"/>
        <v>3.455675076784992E-2</v>
      </c>
      <c r="M115" s="47">
        <f t="shared" si="32"/>
        <v>1.7584757108493054E-3</v>
      </c>
      <c r="O115" s="44">
        <f t="shared" si="33"/>
        <v>1.4747705646047049E-2</v>
      </c>
      <c r="Q115" s="36">
        <f t="shared" si="42"/>
        <v>221.03614863975653</v>
      </c>
      <c r="R115" s="37">
        <f t="shared" si="43"/>
        <v>200.52329104564146</v>
      </c>
      <c r="T115" s="42">
        <f t="shared" si="29"/>
        <v>1.1022966334092636</v>
      </c>
      <c r="V115" s="40">
        <v>43504</v>
      </c>
      <c r="W115">
        <v>102421.64350000001</v>
      </c>
      <c r="X115">
        <v>145283.39240000001</v>
      </c>
      <c r="Y115">
        <v>194111.32339999999</v>
      </c>
      <c r="Z115" s="37">
        <v>73.766999999999996</v>
      </c>
      <c r="AB115" s="55">
        <f t="shared" si="44"/>
        <v>9.1672438906340685E-3</v>
      </c>
      <c r="AD115" s="36">
        <f t="shared" si="45"/>
        <v>223.62473093458485</v>
      </c>
      <c r="AE115" s="37">
        <f t="shared" si="46"/>
        <v>200.52329104564146</v>
      </c>
      <c r="AG115" s="1">
        <f t="shared" si="34"/>
        <v>43504</v>
      </c>
      <c r="AH115">
        <f t="shared" si="35"/>
        <v>1.115205768708859</v>
      </c>
      <c r="AI115">
        <f t="shared" ca="1" si="19"/>
        <v>0.97234256162337973</v>
      </c>
      <c r="AJ115">
        <f t="shared" ca="1" si="20"/>
        <v>1.0139842111562869</v>
      </c>
      <c r="AK115">
        <f t="shared" ca="1" si="21"/>
        <v>1.1055471970887327</v>
      </c>
      <c r="AL115">
        <f t="shared" ca="1" si="22"/>
        <v>1.1663632983482928</v>
      </c>
      <c r="AM115">
        <f t="shared" ca="1" si="23"/>
        <v>1.2275035261255574</v>
      </c>
      <c r="AO115" s="1">
        <f t="shared" si="36"/>
        <v>43504</v>
      </c>
      <c r="AP115" s="57">
        <f>AD115/VLOOKUP(AO115,'[1]Indice Utilities'!$Z:$AJ,11,0)</f>
        <v>0.80079438866827291</v>
      </c>
      <c r="AQ115">
        <f t="shared" ca="1" si="24"/>
        <v>0.67875175044587022</v>
      </c>
      <c r="AR115">
        <f t="shared" ca="1" si="25"/>
        <v>0.70805100625854989</v>
      </c>
      <c r="AS115">
        <f t="shared" ca="1" si="26"/>
        <v>0.78858517128648487</v>
      </c>
      <c r="AT115">
        <f t="shared" ca="1" si="27"/>
        <v>0.88140452660595747</v>
      </c>
      <c r="AU115">
        <f t="shared" ca="1" si="28"/>
        <v>0.92027467112751438</v>
      </c>
      <c r="AX115">
        <f t="shared" si="37"/>
        <v>0.7782151277216357</v>
      </c>
      <c r="AY115">
        <f t="shared" si="38"/>
        <v>0.88442445720524676</v>
      </c>
      <c r="AZ115">
        <f t="shared" si="39"/>
        <v>1.3147510066514321</v>
      </c>
      <c r="BA115">
        <f t="shared" si="40"/>
        <v>0.84176175760332972</v>
      </c>
      <c r="BD115" s="57"/>
    </row>
    <row r="116" spans="2:56" x14ac:dyDescent="0.25">
      <c r="B116" s="1">
        <v>43511</v>
      </c>
      <c r="C116">
        <v>108.096</v>
      </c>
      <c r="D116">
        <v>156.02699999999999</v>
      </c>
      <c r="E116">
        <v>96.742999999999995</v>
      </c>
      <c r="F116">
        <v>73.004999999999995</v>
      </c>
      <c r="G116">
        <v>37469.97</v>
      </c>
      <c r="I116" s="45">
        <f t="shared" si="41"/>
        <v>-1.8843263261082654E-2</v>
      </c>
      <c r="J116" s="46">
        <f t="shared" si="30"/>
        <v>1.6826876079376829E-2</v>
      </c>
      <c r="K116" s="46">
        <f t="shared" si="31"/>
        <v>-9.1969561966798175E-3</v>
      </c>
      <c r="L116" s="46">
        <f t="shared" si="31"/>
        <v>-1.0329822278254519E-2</v>
      </c>
      <c r="M116" s="47">
        <f t="shared" si="32"/>
        <v>2.197590895106516E-2</v>
      </c>
      <c r="O116" s="44">
        <f t="shared" si="33"/>
        <v>-5.3857914141600405E-3</v>
      </c>
      <c r="Q116" s="36">
        <f t="shared" si="42"/>
        <v>219.84569404819354</v>
      </c>
      <c r="R116" s="37">
        <f t="shared" si="43"/>
        <v>204.92997263222841</v>
      </c>
      <c r="T116" s="42">
        <f t="shared" si="29"/>
        <v>1.0727844796170114</v>
      </c>
      <c r="V116" s="40">
        <v>43511</v>
      </c>
      <c r="W116">
        <v>100492.0491</v>
      </c>
      <c r="X116">
        <v>147727.6624</v>
      </c>
      <c r="Y116">
        <v>192327.8677</v>
      </c>
      <c r="Z116" s="37">
        <v>73.004999999999995</v>
      </c>
      <c r="AB116" s="55">
        <f t="shared" si="44"/>
        <v>-2.8769316504783098E-3</v>
      </c>
      <c r="AD116" s="36">
        <f t="shared" si="45"/>
        <v>222.98137786832945</v>
      </c>
      <c r="AE116" s="37">
        <f t="shared" si="46"/>
        <v>204.92997263222841</v>
      </c>
      <c r="AG116" s="1">
        <f t="shared" si="34"/>
        <v>43511</v>
      </c>
      <c r="AH116">
        <f t="shared" si="35"/>
        <v>1.0880857251100915</v>
      </c>
      <c r="AI116">
        <f t="shared" ca="1" si="19"/>
        <v>0.97234256162337973</v>
      </c>
      <c r="AJ116">
        <f t="shared" ca="1" si="20"/>
        <v>1.0139842111562869</v>
      </c>
      <c r="AK116">
        <f t="shared" ca="1" si="21"/>
        <v>1.1055471970887327</v>
      </c>
      <c r="AL116">
        <f t="shared" ca="1" si="22"/>
        <v>1.1615803597053471</v>
      </c>
      <c r="AM116">
        <f t="shared" ca="1" si="23"/>
        <v>1.2275035261255574</v>
      </c>
      <c r="AO116" s="1">
        <f t="shared" si="36"/>
        <v>43511</v>
      </c>
      <c r="AP116" s="57">
        <f>AD116/VLOOKUP(AO116,'[1]Indice Utilities'!$Z:$AJ,11,0)</f>
        <v>0.78812386203902851</v>
      </c>
      <c r="AQ116">
        <f t="shared" ca="1" si="24"/>
        <v>0.67875175044587022</v>
      </c>
      <c r="AR116">
        <f t="shared" ca="1" si="25"/>
        <v>0.70805100625854989</v>
      </c>
      <c r="AS116">
        <f t="shared" ca="1" si="26"/>
        <v>0.78858517128648487</v>
      </c>
      <c r="AT116">
        <f t="shared" ca="1" si="27"/>
        <v>0.88140452660595747</v>
      </c>
      <c r="AU116">
        <f t="shared" ca="1" si="28"/>
        <v>0.92027467112751438</v>
      </c>
      <c r="AX116">
        <f t="shared" si="37"/>
        <v>0.76575403722238655</v>
      </c>
      <c r="AY116">
        <f t="shared" si="38"/>
        <v>0.90190126624668132</v>
      </c>
      <c r="AZ116">
        <f t="shared" si="39"/>
        <v>1.30641777387613</v>
      </c>
      <c r="BA116">
        <f t="shared" si="40"/>
        <v>0.83547009861639399</v>
      </c>
      <c r="BD116" s="57"/>
    </row>
    <row r="117" spans="2:56" x14ac:dyDescent="0.25">
      <c r="B117" s="1">
        <v>43518</v>
      </c>
      <c r="C117">
        <v>103.91200000000001</v>
      </c>
      <c r="D117">
        <v>149.626</v>
      </c>
      <c r="E117">
        <v>94.626000000000005</v>
      </c>
      <c r="F117">
        <v>69.600999999999999</v>
      </c>
      <c r="G117">
        <v>36646.79</v>
      </c>
      <c r="I117" s="45">
        <f t="shared" si="41"/>
        <v>-3.8706335109532253E-2</v>
      </c>
      <c r="J117" s="46">
        <f t="shared" si="30"/>
        <v>-4.1024950809795624E-2</v>
      </c>
      <c r="K117" s="46">
        <f t="shared" si="31"/>
        <v>-2.1882720196810035E-2</v>
      </c>
      <c r="L117" s="46">
        <f t="shared" si="31"/>
        <v>-4.6626943360043804E-2</v>
      </c>
      <c r="M117" s="47">
        <f t="shared" si="32"/>
        <v>-2.1969059489505893E-2</v>
      </c>
      <c r="O117" s="44">
        <f t="shared" si="33"/>
        <v>-3.7060237369045429E-2</v>
      </c>
      <c r="Q117" s="36">
        <f t="shared" si="42"/>
        <v>211.69816044220497</v>
      </c>
      <c r="R117" s="37">
        <f t="shared" si="43"/>
        <v>200.42785387228818</v>
      </c>
      <c r="T117" s="42">
        <f t="shared" si="29"/>
        <v>1.0562312390826585</v>
      </c>
      <c r="V117" s="40">
        <v>43518</v>
      </c>
      <c r="W117">
        <v>96602.231899999999</v>
      </c>
      <c r="X117">
        <v>141667.2121</v>
      </c>
      <c r="Y117">
        <v>188118.91209999999</v>
      </c>
      <c r="Z117" s="37">
        <v>69.600999999999999</v>
      </c>
      <c r="AB117" s="55">
        <f t="shared" si="44"/>
        <v>-3.2141621236683161E-2</v>
      </c>
      <c r="AD117" s="36">
        <f t="shared" si="45"/>
        <v>215.81439487805187</v>
      </c>
      <c r="AE117" s="37">
        <f t="shared" si="46"/>
        <v>200.42785387228818</v>
      </c>
      <c r="AG117" s="1">
        <f t="shared" si="34"/>
        <v>43518</v>
      </c>
      <c r="AH117">
        <f t="shared" si="35"/>
        <v>1.0767684765789487</v>
      </c>
      <c r="AI117">
        <f t="shared" ca="1" si="19"/>
        <v>0.97234256162337973</v>
      </c>
      <c r="AJ117">
        <f t="shared" ca="1" si="20"/>
        <v>1.0139842111562869</v>
      </c>
      <c r="AK117">
        <f t="shared" ca="1" si="21"/>
        <v>1.10162694548892</v>
      </c>
      <c r="AL117">
        <f t="shared" ca="1" si="22"/>
        <v>1.1515785033775998</v>
      </c>
      <c r="AM117">
        <f t="shared" ca="1" si="23"/>
        <v>1.2205531418358437</v>
      </c>
      <c r="AO117" s="1">
        <f t="shared" si="36"/>
        <v>43518</v>
      </c>
      <c r="AP117" s="57">
        <f>AD117/VLOOKUP(AO117,'[1]Indice Utilities'!$Z:$AJ,11,0)</f>
        <v>0.77665598756398413</v>
      </c>
      <c r="AQ117">
        <f t="shared" ca="1" si="24"/>
        <v>0.67875175044587022</v>
      </c>
      <c r="AR117">
        <f t="shared" ca="1" si="25"/>
        <v>0.70805100625854989</v>
      </c>
      <c r="AS117">
        <f t="shared" ca="1" si="26"/>
        <v>0.78708710932114334</v>
      </c>
      <c r="AT117">
        <f t="shared" ca="1" si="27"/>
        <v>0.87378429168689142</v>
      </c>
      <c r="AU117">
        <f t="shared" ca="1" si="28"/>
        <v>0.92027467112751438</v>
      </c>
      <c r="AX117">
        <f t="shared" si="37"/>
        <v>0.76056014082013901</v>
      </c>
      <c r="AY117">
        <f t="shared" si="38"/>
        <v>0.89362331322558552</v>
      </c>
      <c r="AZ117">
        <f t="shared" si="39"/>
        <v>1.3202652653614562</v>
      </c>
      <c r="BA117">
        <f t="shared" si="40"/>
        <v>0.8229661478644692</v>
      </c>
      <c r="BD117" s="57"/>
    </row>
    <row r="118" spans="2:56" x14ac:dyDescent="0.25">
      <c r="B118" s="1">
        <v>43525</v>
      </c>
      <c r="C118">
        <v>92.742999999999995</v>
      </c>
      <c r="D118">
        <v>132.54499999999999</v>
      </c>
      <c r="E118">
        <v>84.256</v>
      </c>
      <c r="F118">
        <v>60.017000000000003</v>
      </c>
      <c r="G118">
        <v>33834.86</v>
      </c>
      <c r="I118" s="45">
        <f t="shared" si="41"/>
        <v>-0.10748517976749572</v>
      </c>
      <c r="J118" s="46">
        <f t="shared" si="30"/>
        <v>-0.11415796719821436</v>
      </c>
      <c r="K118" s="46">
        <f t="shared" si="31"/>
        <v>-0.10958933062794585</v>
      </c>
      <c r="L118" s="46">
        <f t="shared" si="31"/>
        <v>-0.13769917098892248</v>
      </c>
      <c r="M118" s="47">
        <f t="shared" si="32"/>
        <v>-7.6730594957975851E-2</v>
      </c>
      <c r="O118" s="44">
        <f t="shared" si="33"/>
        <v>-0.1172329121456446</v>
      </c>
      <c r="Q118" s="36">
        <f t="shared" si="42"/>
        <v>186.88016859768939</v>
      </c>
      <c r="R118" s="37">
        <f t="shared" si="43"/>
        <v>185.04890539851726</v>
      </c>
      <c r="T118" s="42">
        <f t="shared" si="29"/>
        <v>1.0098961039257615</v>
      </c>
      <c r="V118" s="40">
        <v>43525</v>
      </c>
      <c r="W118">
        <v>86219.176500000001</v>
      </c>
      <c r="X118">
        <v>125494.8501</v>
      </c>
      <c r="Y118">
        <v>167502.1637</v>
      </c>
      <c r="Z118" s="37">
        <v>60.017000000000003</v>
      </c>
      <c r="AB118" s="55">
        <f t="shared" si="44"/>
        <v>-0.11063495963359402</v>
      </c>
      <c r="AD118" s="36">
        <f t="shared" si="45"/>
        <v>191.93777801237007</v>
      </c>
      <c r="AE118" s="37">
        <f t="shared" si="46"/>
        <v>185.04890539851726</v>
      </c>
      <c r="AG118" s="1">
        <f t="shared" si="34"/>
        <v>43525</v>
      </c>
      <c r="AH118">
        <f t="shared" si="35"/>
        <v>1.0372273080946741</v>
      </c>
      <c r="AI118">
        <f t="shared" ca="1" si="19"/>
        <v>0.97234256162337973</v>
      </c>
      <c r="AJ118">
        <f t="shared" ca="1" si="20"/>
        <v>1.0139842111562869</v>
      </c>
      <c r="AK118">
        <f t="shared" ca="1" si="21"/>
        <v>1.0936318720459561</v>
      </c>
      <c r="AL118">
        <f t="shared" ca="1" si="22"/>
        <v>1.1492014376275339</v>
      </c>
      <c r="AM118">
        <f t="shared" ca="1" si="23"/>
        <v>1.2189280700364944</v>
      </c>
      <c r="AO118" s="1">
        <f t="shared" si="36"/>
        <v>43525</v>
      </c>
      <c r="AP118" s="57">
        <f>AD118/VLOOKUP(AO118,'[1]Indice Utilities'!$Z:$AJ,11,0)</f>
        <v>0.72938893866070931</v>
      </c>
      <c r="AQ118">
        <f t="shared" ca="1" si="24"/>
        <v>0.67875175044587022</v>
      </c>
      <c r="AR118">
        <f t="shared" ca="1" si="25"/>
        <v>0.70805100625854989</v>
      </c>
      <c r="AS118">
        <f t="shared" ca="1" si="26"/>
        <v>0.78556478950797248</v>
      </c>
      <c r="AT118">
        <f t="shared" ca="1" si="27"/>
        <v>0.8699382098147197</v>
      </c>
      <c r="AU118">
        <f t="shared" ca="1" si="28"/>
        <v>0.9193390011699617</v>
      </c>
      <c r="AX118">
        <f t="shared" si="37"/>
        <v>0.76325374458212769</v>
      </c>
      <c r="AY118">
        <f t="shared" si="38"/>
        <v>0.89008343752829278</v>
      </c>
      <c r="AZ118">
        <f t="shared" si="39"/>
        <v>1.3218175049863048</v>
      </c>
      <c r="BA118">
        <f t="shared" si="40"/>
        <v>0.79792251701193606</v>
      </c>
      <c r="BD118" s="57"/>
    </row>
    <row r="119" spans="2:56" x14ac:dyDescent="0.25">
      <c r="B119" s="1">
        <v>43532</v>
      </c>
      <c r="C119">
        <v>96.037999999999997</v>
      </c>
      <c r="D119">
        <v>129.928</v>
      </c>
      <c r="E119">
        <v>79.123999999999995</v>
      </c>
      <c r="F119">
        <v>56.881</v>
      </c>
      <c r="G119">
        <v>33020.07</v>
      </c>
      <c r="I119" s="45">
        <f t="shared" si="41"/>
        <v>3.5528287849217799E-2</v>
      </c>
      <c r="J119" s="46">
        <f t="shared" si="30"/>
        <v>-1.9744237806028075E-2</v>
      </c>
      <c r="K119" s="46">
        <f t="shared" si="31"/>
        <v>-6.0909608811241966E-2</v>
      </c>
      <c r="L119" s="46">
        <f t="shared" si="31"/>
        <v>-5.2251861972441138E-2</v>
      </c>
      <c r="M119" s="47">
        <f t="shared" si="32"/>
        <v>-2.4081376426561274E-2</v>
      </c>
      <c r="O119" s="44">
        <f t="shared" si="33"/>
        <v>-2.4344355185123345E-2</v>
      </c>
      <c r="Q119" s="36">
        <f t="shared" si="42"/>
        <v>182.33069139629151</v>
      </c>
      <c r="R119" s="37">
        <f t="shared" si="43"/>
        <v>180.59267305029243</v>
      </c>
      <c r="T119" s="42">
        <f t="shared" si="29"/>
        <v>1.0096239693263473</v>
      </c>
      <c r="V119" s="40">
        <v>43532</v>
      </c>
      <c r="W119">
        <v>89282.024699999994</v>
      </c>
      <c r="X119">
        <v>123017.09699999999</v>
      </c>
      <c r="Y119">
        <v>157300.79680000001</v>
      </c>
      <c r="Z119" s="37">
        <v>56.881</v>
      </c>
      <c r="AB119" s="55">
        <f t="shared" si="44"/>
        <v>-2.5364648569652967E-2</v>
      </c>
      <c r="AD119" s="36">
        <f t="shared" si="45"/>
        <v>187.06934372584624</v>
      </c>
      <c r="AE119" s="37">
        <f t="shared" si="46"/>
        <v>180.59267305029243</v>
      </c>
      <c r="AG119" s="1">
        <f t="shared" si="34"/>
        <v>43532</v>
      </c>
      <c r="AH119">
        <f t="shared" si="35"/>
        <v>1.035863418853932</v>
      </c>
      <c r="AI119">
        <f t="shared" ca="1" si="19"/>
        <v>0.97234256162337973</v>
      </c>
      <c r="AJ119">
        <f t="shared" ca="1" si="20"/>
        <v>1.0139842111562869</v>
      </c>
      <c r="AK119">
        <f t="shared" ca="1" si="21"/>
        <v>1.0873638225725615</v>
      </c>
      <c r="AL119">
        <f t="shared" ca="1" si="22"/>
        <v>1.148507852842563</v>
      </c>
      <c r="AM119">
        <f t="shared" ca="1" si="23"/>
        <v>1.2189280700364944</v>
      </c>
      <c r="AO119" s="1">
        <f t="shared" si="36"/>
        <v>43532</v>
      </c>
      <c r="AP119" s="57">
        <f>AD119/VLOOKUP(AO119,'[1]Indice Utilities'!$Z:$AJ,11,0)</f>
        <v>0.69856034170766401</v>
      </c>
      <c r="AQ119">
        <f t="shared" ca="1" si="24"/>
        <v>0.67875175044587022</v>
      </c>
      <c r="AR119">
        <f t="shared" ca="1" si="25"/>
        <v>0.70805100625854989</v>
      </c>
      <c r="AS119">
        <f t="shared" ca="1" si="26"/>
        <v>0.78086760498833541</v>
      </c>
      <c r="AT119">
        <f t="shared" ca="1" si="27"/>
        <v>0.85887222198743007</v>
      </c>
      <c r="AU119">
        <f t="shared" ca="1" si="28"/>
        <v>0.91891065032719554</v>
      </c>
      <c r="AX119">
        <f t="shared" si="37"/>
        <v>0.81094005277123293</v>
      </c>
      <c r="AY119">
        <f t="shared" si="38"/>
        <v>0.89521626441115365</v>
      </c>
      <c r="AZ119">
        <f t="shared" si="39"/>
        <v>1.2736108084075048</v>
      </c>
      <c r="BA119">
        <f t="shared" si="40"/>
        <v>0.77591027113730748</v>
      </c>
      <c r="BD119" s="57"/>
    </row>
    <row r="120" spans="2:56" x14ac:dyDescent="0.25">
      <c r="B120" s="1">
        <v>43539</v>
      </c>
      <c r="C120">
        <v>94.686999999999998</v>
      </c>
      <c r="D120">
        <v>140.85599999999999</v>
      </c>
      <c r="E120">
        <v>81.313000000000002</v>
      </c>
      <c r="F120">
        <v>54.731000000000002</v>
      </c>
      <c r="G120">
        <v>33933.08</v>
      </c>
      <c r="I120" s="45">
        <f t="shared" si="41"/>
        <v>-1.4067348341281538E-2</v>
      </c>
      <c r="J120" s="46">
        <f t="shared" si="30"/>
        <v>8.4108121421094806E-2</v>
      </c>
      <c r="K120" s="46">
        <f t="shared" si="31"/>
        <v>2.7665436530003529E-2</v>
      </c>
      <c r="L120" s="46">
        <f t="shared" si="31"/>
        <v>-3.7798210298693791E-2</v>
      </c>
      <c r="M120" s="47">
        <f t="shared" si="32"/>
        <v>2.7650153376416187E-2</v>
      </c>
      <c r="O120" s="44">
        <f t="shared" si="33"/>
        <v>1.4976999827780751E-2</v>
      </c>
      <c r="Q120" s="36">
        <f t="shared" si="42"/>
        <v>185.0614581299329</v>
      </c>
      <c r="R120" s="37">
        <f t="shared" si="43"/>
        <v>185.58608815879001</v>
      </c>
      <c r="T120" s="42">
        <f t="shared" si="29"/>
        <v>0.99717311769399319</v>
      </c>
      <c r="V120" s="40">
        <v>43539</v>
      </c>
      <c r="W120">
        <v>88026.256999999998</v>
      </c>
      <c r="X120">
        <v>133363.39060000001</v>
      </c>
      <c r="Y120">
        <v>161652.42879999999</v>
      </c>
      <c r="Z120" s="37">
        <v>54.731000000000002</v>
      </c>
      <c r="AB120" s="55">
        <f t="shared" si="44"/>
        <v>3.6359187271668668E-2</v>
      </c>
      <c r="AD120" s="36">
        <f t="shared" si="45"/>
        <v>193.87103302716244</v>
      </c>
      <c r="AE120" s="37">
        <f t="shared" si="46"/>
        <v>185.58608815879001</v>
      </c>
      <c r="AG120" s="1">
        <f t="shared" si="34"/>
        <v>43539</v>
      </c>
      <c r="AH120">
        <f t="shared" si="35"/>
        <v>1.0446420577671949</v>
      </c>
      <c r="AI120">
        <f t="shared" ca="1" si="19"/>
        <v>0.97234256162337973</v>
      </c>
      <c r="AJ120">
        <f t="shared" ca="1" si="20"/>
        <v>1.0139842111562869</v>
      </c>
      <c r="AK120">
        <f t="shared" ca="1" si="21"/>
        <v>1.084776503804316</v>
      </c>
      <c r="AL120">
        <f t="shared" ca="1" si="22"/>
        <v>1.1462438530219923</v>
      </c>
      <c r="AM120">
        <f t="shared" ca="1" si="23"/>
        <v>1.2189280700364944</v>
      </c>
      <c r="AO120" s="1">
        <f t="shared" si="36"/>
        <v>43539</v>
      </c>
      <c r="AP120" s="57">
        <f>AD120/VLOOKUP(AO120,'[1]Indice Utilities'!$Z:$AJ,11,0)</f>
        <v>0.71998293258867974</v>
      </c>
      <c r="AQ120">
        <f t="shared" ca="1" si="24"/>
        <v>0.67875175044587022</v>
      </c>
      <c r="AR120">
        <f t="shared" ca="1" si="25"/>
        <v>0.70282424822466993</v>
      </c>
      <c r="AS120">
        <f t="shared" ca="1" si="26"/>
        <v>0.77390469494849756</v>
      </c>
      <c r="AT120">
        <f t="shared" ca="1" si="27"/>
        <v>0.84226881873672887</v>
      </c>
      <c r="AU120">
        <f t="shared" ca="1" si="28"/>
        <v>0.91891065032719554</v>
      </c>
      <c r="AX120">
        <f t="shared" si="37"/>
        <v>0.77148182443372826</v>
      </c>
      <c r="AY120">
        <f t="shared" si="38"/>
        <v>0.93646221753614689</v>
      </c>
      <c r="AZ120">
        <f t="shared" si="39"/>
        <v>1.2629268148209427</v>
      </c>
      <c r="BA120">
        <f t="shared" si="40"/>
        <v>0.72038947568111422</v>
      </c>
      <c r="BD120" s="57"/>
    </row>
    <row r="121" spans="2:56" x14ac:dyDescent="0.25">
      <c r="B121" s="1">
        <v>43546</v>
      </c>
      <c r="C121">
        <v>89.185000000000002</v>
      </c>
      <c r="D121">
        <v>137.708</v>
      </c>
      <c r="E121">
        <v>77.867999999999995</v>
      </c>
      <c r="F121">
        <v>49.491</v>
      </c>
      <c r="G121">
        <v>32827.980000000003</v>
      </c>
      <c r="I121" s="45">
        <f t="shared" si="41"/>
        <v>-5.810723752996716E-2</v>
      </c>
      <c r="J121" s="46">
        <f t="shared" si="30"/>
        <v>-2.2349065712500726E-2</v>
      </c>
      <c r="K121" s="46">
        <f t="shared" si="31"/>
        <v>-4.2367149164340367E-2</v>
      </c>
      <c r="L121" s="46">
        <f t="shared" si="31"/>
        <v>-9.5740987740037697E-2</v>
      </c>
      <c r="M121" s="47">
        <f t="shared" si="32"/>
        <v>-3.2567040775549949E-2</v>
      </c>
      <c r="O121" s="44">
        <f t="shared" si="33"/>
        <v>-5.4641110036711488E-2</v>
      </c>
      <c r="Q121" s="36">
        <f t="shared" si="42"/>
        <v>174.94949463270098</v>
      </c>
      <c r="R121" s="37">
        <f t="shared" si="43"/>
        <v>179.54209845834788</v>
      </c>
      <c r="T121" s="42">
        <f t="shared" si="29"/>
        <v>0.97442046258185877</v>
      </c>
      <c r="V121" s="40">
        <v>43546</v>
      </c>
      <c r="W121">
        <v>82911.300499999998</v>
      </c>
      <c r="X121">
        <v>130383.39019999999</v>
      </c>
      <c r="Y121">
        <v>154803.95879999999</v>
      </c>
      <c r="Z121" s="37">
        <v>49.491</v>
      </c>
      <c r="AB121" s="55">
        <f t="shared" si="44"/>
        <v>-3.9022779828787851E-2</v>
      </c>
      <c r="AD121" s="36">
        <f t="shared" si="45"/>
        <v>186.30564639016382</v>
      </c>
      <c r="AE121" s="37">
        <f t="shared" si="46"/>
        <v>179.54209845834788</v>
      </c>
      <c r="AG121" s="1">
        <f t="shared" si="34"/>
        <v>43546</v>
      </c>
      <c r="AH121">
        <f t="shared" si="35"/>
        <v>1.037671097697374</v>
      </c>
      <c r="AI121">
        <f t="shared" ca="1" si="19"/>
        <v>0.97234256162337973</v>
      </c>
      <c r="AJ121">
        <f t="shared" ca="1" si="20"/>
        <v>1.0139842111562869</v>
      </c>
      <c r="AK121">
        <f t="shared" ca="1" si="21"/>
        <v>1.0798397820762746</v>
      </c>
      <c r="AL121">
        <f t="shared" ca="1" si="22"/>
        <v>1.1443220328848067</v>
      </c>
      <c r="AM121">
        <f t="shared" ca="1" si="23"/>
        <v>1.2180747790055104</v>
      </c>
      <c r="AO121" s="1">
        <f t="shared" si="36"/>
        <v>43546</v>
      </c>
      <c r="AP121" s="57">
        <f>AD121/VLOOKUP(AO121,'[1]Indice Utilities'!$Z:$AJ,11,0)</f>
        <v>0.72508073242527071</v>
      </c>
      <c r="AQ121">
        <f t="shared" ca="1" si="24"/>
        <v>0.67875175044587022</v>
      </c>
      <c r="AR121">
        <f t="shared" ca="1" si="25"/>
        <v>0.70282424822466993</v>
      </c>
      <c r="AS121">
        <f t="shared" ca="1" si="26"/>
        <v>0.7676201197497029</v>
      </c>
      <c r="AT121">
        <f t="shared" ca="1" si="27"/>
        <v>0.83363635235982203</v>
      </c>
      <c r="AU121">
        <f t="shared" ca="1" si="28"/>
        <v>0.91891065032719554</v>
      </c>
      <c r="AX121">
        <f t="shared" si="37"/>
        <v>0.75616063685863577</v>
      </c>
      <c r="AY121">
        <f t="shared" si="38"/>
        <v>0.95271057698541683</v>
      </c>
      <c r="AZ121">
        <f t="shared" si="39"/>
        <v>1.2585316079170981</v>
      </c>
      <c r="BA121">
        <f t="shared" si="40"/>
        <v>0.67787109002002854</v>
      </c>
      <c r="BD121" s="57"/>
    </row>
    <row r="122" spans="2:56" x14ac:dyDescent="0.25">
      <c r="B122" s="1">
        <v>43553</v>
      </c>
      <c r="C122">
        <v>90.897999999999996</v>
      </c>
      <c r="D122">
        <v>140.57300000000001</v>
      </c>
      <c r="E122">
        <v>79.447000000000003</v>
      </c>
      <c r="F122">
        <v>47.475999999999999</v>
      </c>
      <c r="G122">
        <v>33466.03</v>
      </c>
      <c r="I122" s="45">
        <f t="shared" si="41"/>
        <v>1.9207265795817552E-2</v>
      </c>
      <c r="J122" s="46">
        <f t="shared" si="30"/>
        <v>2.08048915095711E-2</v>
      </c>
      <c r="K122" s="46">
        <f t="shared" si="31"/>
        <v>2.0277906200236506E-2</v>
      </c>
      <c r="L122" s="46">
        <f t="shared" si="31"/>
        <v>-4.0714473338586799E-2</v>
      </c>
      <c r="M122" s="47">
        <f t="shared" si="32"/>
        <v>1.9436163906521031E-2</v>
      </c>
      <c r="O122" s="44">
        <f t="shared" si="33"/>
        <v>4.8938975417595898E-3</v>
      </c>
      <c r="Q122" s="36">
        <f t="shared" si="42"/>
        <v>175.80567953441604</v>
      </c>
      <c r="R122" s="37">
        <f t="shared" si="43"/>
        <v>183.03170811210506</v>
      </c>
      <c r="T122" s="42">
        <f t="shared" si="29"/>
        <v>0.96052034561539934</v>
      </c>
      <c r="V122" s="40">
        <v>43553</v>
      </c>
      <c r="W122">
        <v>84503.981599999999</v>
      </c>
      <c r="X122">
        <v>133095.52540000001</v>
      </c>
      <c r="Y122">
        <v>157942.84090000001</v>
      </c>
      <c r="Z122" s="37">
        <v>47.475999999999999</v>
      </c>
      <c r="AB122" s="55">
        <f t="shared" si="44"/>
        <v>2.0215223197394241E-2</v>
      </c>
      <c r="AD122" s="36">
        <f t="shared" si="45"/>
        <v>190.07185661487577</v>
      </c>
      <c r="AE122" s="37">
        <f t="shared" si="46"/>
        <v>183.03170811210506</v>
      </c>
      <c r="AG122" s="1">
        <f t="shared" si="34"/>
        <v>43553</v>
      </c>
      <c r="AH122">
        <f t="shared" si="35"/>
        <v>1.0384640922350934</v>
      </c>
      <c r="AI122">
        <f t="shared" ca="1" si="19"/>
        <v>0.97234256162337973</v>
      </c>
      <c r="AJ122">
        <f t="shared" ca="1" si="20"/>
        <v>1.0139842111562869</v>
      </c>
      <c r="AK122">
        <f t="shared" ca="1" si="21"/>
        <v>1.0681523547957661</v>
      </c>
      <c r="AL122">
        <f t="shared" ca="1" si="22"/>
        <v>1.143112444213561</v>
      </c>
      <c r="AM122">
        <f t="shared" ca="1" si="23"/>
        <v>1.2056818785636707</v>
      </c>
      <c r="AO122" s="1">
        <f t="shared" si="36"/>
        <v>43553</v>
      </c>
      <c r="AP122" s="57">
        <f>AD122/VLOOKUP(AO122,'[1]Indice Utilities'!$Z:$AJ,11,0)</f>
        <v>0.74920955546717705</v>
      </c>
      <c r="AQ122">
        <f t="shared" ca="1" si="24"/>
        <v>0.67875175044587022</v>
      </c>
      <c r="AR122">
        <f t="shared" ca="1" si="25"/>
        <v>0.70282424822466993</v>
      </c>
      <c r="AS122">
        <f t="shared" ca="1" si="26"/>
        <v>0.75400915653576894</v>
      </c>
      <c r="AT122">
        <f t="shared" ca="1" si="27"/>
        <v>0.82208120540845231</v>
      </c>
      <c r="AU122">
        <f t="shared" ca="1" si="28"/>
        <v>0.90582162344737549</v>
      </c>
      <c r="AX122">
        <f t="shared" si="37"/>
        <v>0.75541356144418181</v>
      </c>
      <c r="AY122">
        <f t="shared" si="38"/>
        <v>0.95326122867650154</v>
      </c>
      <c r="AZ122">
        <f t="shared" si="39"/>
        <v>1.2586089333074295</v>
      </c>
      <c r="BA122">
        <f t="shared" si="40"/>
        <v>0.63738700502863677</v>
      </c>
      <c r="BD122" s="57"/>
    </row>
    <row r="123" spans="2:56" x14ac:dyDescent="0.25">
      <c r="B123" s="1">
        <v>43560</v>
      </c>
      <c r="C123">
        <v>87.043999999999997</v>
      </c>
      <c r="D123">
        <v>141.386</v>
      </c>
      <c r="E123">
        <v>78.658000000000001</v>
      </c>
      <c r="F123">
        <v>47.116999999999997</v>
      </c>
      <c r="G123">
        <v>32666.880000000001</v>
      </c>
      <c r="I123" s="45">
        <f t="shared" si="41"/>
        <v>-4.2399172699069232E-2</v>
      </c>
      <c r="J123" s="46">
        <f t="shared" si="30"/>
        <v>5.7834719327323203E-3</v>
      </c>
      <c r="K123" s="46">
        <f t="shared" si="31"/>
        <v>-9.9311490679321324E-3</v>
      </c>
      <c r="L123" s="46">
        <f t="shared" si="31"/>
        <v>-7.5617153930407355E-3</v>
      </c>
      <c r="M123" s="47">
        <f t="shared" si="32"/>
        <v>-2.3879438343896719E-2</v>
      </c>
      <c r="O123" s="44">
        <f t="shared" si="33"/>
        <v>-1.3527141306827445E-2</v>
      </c>
      <c r="Q123" s="36">
        <f t="shared" si="42"/>
        <v>173.42753126481119</v>
      </c>
      <c r="R123" s="37">
        <f t="shared" si="43"/>
        <v>178.66101372326395</v>
      </c>
      <c r="T123" s="42">
        <f t="shared" si="29"/>
        <v>0.97070719375543713</v>
      </c>
      <c r="V123" s="40">
        <v>43560</v>
      </c>
      <c r="W123">
        <v>80920.449200000003</v>
      </c>
      <c r="X123">
        <v>133865.6379</v>
      </c>
      <c r="Y123">
        <v>156373.39980000001</v>
      </c>
      <c r="Z123" s="37">
        <v>47.116999999999997</v>
      </c>
      <c r="AB123" s="55">
        <f t="shared" si="44"/>
        <v>-1.1667136041607741E-2</v>
      </c>
      <c r="AD123" s="36">
        <f t="shared" si="45"/>
        <v>187.85426240606907</v>
      </c>
      <c r="AE123" s="37">
        <f t="shared" si="46"/>
        <v>178.66101372326395</v>
      </c>
      <c r="AG123" s="1">
        <f t="shared" si="34"/>
        <v>43560</v>
      </c>
      <c r="AH123">
        <f t="shared" si="35"/>
        <v>1.0514563781499917</v>
      </c>
      <c r="AI123">
        <f t="shared" ref="AI123:AI186" ca="1" si="47">+_xlfn.PERCENTILE.INC(OFFSET(AH123,-52,0,52,1),0.1)</f>
        <v>0.97234256162337973</v>
      </c>
      <c r="AJ123">
        <f t="shared" ref="AJ123:AJ186" ca="1" si="48">+_xlfn.PERCENTILE.INC(OFFSET(AH123,-52,0,52,1),0.25)</f>
        <v>1.0139842111562869</v>
      </c>
      <c r="AK123">
        <f t="shared" ref="AK123:AK186" ca="1" si="49">+_xlfn.PERCENTILE.INC(OFFSET(AH123,-52,0,52,1),0.5)</f>
        <v>1.0543112998917392</v>
      </c>
      <c r="AL123">
        <f t="shared" ref="AL123:AL186" ca="1" si="50">+_xlfn.PERCENTILE.INC(OFFSET(AH123,-52,0,52,1),0.75)</f>
        <v>1.1414953392878884</v>
      </c>
      <c r="AM123">
        <f t="shared" ref="AM123:AM186" ca="1" si="51">+_xlfn.PERCENTILE.INC(OFFSET(AH123,-52,0,52,1),0.9)</f>
        <v>1.1865538324934153</v>
      </c>
      <c r="AO123" s="1">
        <f t="shared" si="36"/>
        <v>43560</v>
      </c>
      <c r="AP123" s="57">
        <f>AD123/VLOOKUP(AO123,'[1]Indice Utilities'!$Z:$AJ,11,0)</f>
        <v>0.78928733999219958</v>
      </c>
      <c r="AQ123">
        <f t="shared" ref="AQ123:AQ186" ca="1" si="52">+_xlfn.PERCENTILE.INC(OFFSET(AP123,-52,0,52,1),0.1)</f>
        <v>0.67875175044587022</v>
      </c>
      <c r="AR123">
        <f t="shared" ref="AR123:AR186" ca="1" si="53">+_xlfn.PERCENTILE.INC(OFFSET(AP123,-52,0,52,1),0.25)</f>
        <v>0.70282424822466993</v>
      </c>
      <c r="AS123">
        <f t="shared" ref="AS123:AS186" ca="1" si="54">+_xlfn.PERCENTILE.INC(OFFSET(AP123,-52,0,52,1),0.5)</f>
        <v>0.74657051568616006</v>
      </c>
      <c r="AT123">
        <f t="shared" ref="AT123:AT186" ca="1" si="55">+_xlfn.PERCENTILE.INC(OFFSET(AP123,-52,0,52,1),0.75)</f>
        <v>0.80905197942742935</v>
      </c>
      <c r="AU123">
        <f t="shared" ref="AU123:AU186" ca="1" si="56">+_xlfn.PERCENTILE.INC(OFFSET(AP123,-52,0,52,1),0.9)</f>
        <v>0.8856767155993821</v>
      </c>
      <c r="AX123">
        <f t="shared" si="37"/>
        <v>0.73192410955156162</v>
      </c>
      <c r="AY123">
        <f t="shared" si="38"/>
        <v>0.97009259046300156</v>
      </c>
      <c r="AZ123">
        <f t="shared" si="39"/>
        <v>1.2608196548091133</v>
      </c>
      <c r="BA123">
        <f t="shared" si="40"/>
        <v>0.64003463708358277</v>
      </c>
      <c r="BD123" s="57"/>
    </row>
    <row r="124" spans="2:56" x14ac:dyDescent="0.25">
      <c r="B124" s="1">
        <v>43567</v>
      </c>
      <c r="C124">
        <v>84.802999999999997</v>
      </c>
      <c r="D124">
        <v>144.321</v>
      </c>
      <c r="E124">
        <v>77.545000000000002</v>
      </c>
      <c r="F124">
        <v>45.146999999999998</v>
      </c>
      <c r="G124">
        <v>31357.03</v>
      </c>
      <c r="I124" s="45">
        <f t="shared" si="41"/>
        <v>-2.5745599926473961E-2</v>
      </c>
      <c r="J124" s="46">
        <f t="shared" si="30"/>
        <v>2.0758773853139623E-2</v>
      </c>
      <c r="K124" s="46">
        <f t="shared" si="31"/>
        <v>-1.414986396806428E-2</v>
      </c>
      <c r="L124" s="46">
        <f t="shared" si="31"/>
        <v>-4.1810811384425994E-2</v>
      </c>
      <c r="M124" s="47">
        <f t="shared" si="32"/>
        <v>-4.009718712041066E-2</v>
      </c>
      <c r="O124" s="44">
        <f t="shared" si="33"/>
        <v>-1.5236875356456153E-2</v>
      </c>
      <c r="Q124" s="36">
        <f t="shared" si="42"/>
        <v>170.78503758755136</v>
      </c>
      <c r="R124" s="37">
        <f t="shared" si="43"/>
        <v>171.49720962487999</v>
      </c>
      <c r="T124" s="42">
        <f t="shared" si="29"/>
        <v>0.99584732580263913</v>
      </c>
      <c r="V124" s="40">
        <v>43567</v>
      </c>
      <c r="W124">
        <v>78837.712400000004</v>
      </c>
      <c r="X124">
        <v>136644.73939999999</v>
      </c>
      <c r="Y124">
        <v>154161.91469999999</v>
      </c>
      <c r="Z124" s="37">
        <v>45.146999999999998</v>
      </c>
      <c r="AB124" s="55">
        <f t="shared" si="44"/>
        <v>-4.0923068893040067E-3</v>
      </c>
      <c r="AD124" s="36">
        <f t="shared" si="45"/>
        <v>187.08550511383959</v>
      </c>
      <c r="AE124" s="37">
        <f t="shared" si="46"/>
        <v>171.49720962487999</v>
      </c>
      <c r="AG124" s="1">
        <f t="shared" si="34"/>
        <v>43567</v>
      </c>
      <c r="AH124">
        <f t="shared" si="35"/>
        <v>1.0908953301517632</v>
      </c>
      <c r="AI124">
        <f t="shared" ca="1" si="47"/>
        <v>0.97234256162337973</v>
      </c>
      <c r="AJ124">
        <f t="shared" ca="1" si="48"/>
        <v>1.0139842111562869</v>
      </c>
      <c r="AK124">
        <f t="shared" ca="1" si="49"/>
        <v>1.0502713724604433</v>
      </c>
      <c r="AL124">
        <f t="shared" ca="1" si="50"/>
        <v>1.1399748884018444</v>
      </c>
      <c r="AM124">
        <f t="shared" ca="1" si="51"/>
        <v>1.1558539777088248</v>
      </c>
      <c r="AO124" s="1">
        <f t="shared" si="36"/>
        <v>43567</v>
      </c>
      <c r="AP124" s="57">
        <f>AD124/VLOOKUP(AO124,'[1]Indice Utilities'!$Z:$AJ,11,0)</f>
        <v>0.84341905433912889</v>
      </c>
      <c r="AQ124">
        <f t="shared" ca="1" si="52"/>
        <v>0.67875175044587022</v>
      </c>
      <c r="AR124">
        <f t="shared" ca="1" si="53"/>
        <v>0.70282424822466993</v>
      </c>
      <c r="AS124">
        <f t="shared" ca="1" si="54"/>
        <v>0.74657051568616006</v>
      </c>
      <c r="AT124">
        <f t="shared" ca="1" si="55"/>
        <v>0.80205455960338912</v>
      </c>
      <c r="AU124">
        <f t="shared" ca="1" si="56"/>
        <v>0.87896443228560717</v>
      </c>
      <c r="AX124">
        <f t="shared" si="37"/>
        <v>0.71601041861943615</v>
      </c>
      <c r="AY124">
        <f t="shared" si="38"/>
        <v>0.99429950186654947</v>
      </c>
      <c r="AZ124">
        <f t="shared" si="39"/>
        <v>1.2480867823431347</v>
      </c>
      <c r="BA124">
        <f t="shared" si="40"/>
        <v>0.615794288803446</v>
      </c>
      <c r="BD124" s="57"/>
    </row>
    <row r="125" spans="2:56" x14ac:dyDescent="0.25">
      <c r="B125" s="1">
        <v>43574</v>
      </c>
      <c r="C125">
        <v>86.944999999999993</v>
      </c>
      <c r="D125">
        <v>151.92500000000001</v>
      </c>
      <c r="E125">
        <v>79.304000000000002</v>
      </c>
      <c r="F125">
        <v>45.863</v>
      </c>
      <c r="G125">
        <v>32036.78</v>
      </c>
      <c r="I125" s="45">
        <f t="shared" si="41"/>
        <v>2.5258540381826178E-2</v>
      </c>
      <c r="J125" s="46">
        <f t="shared" si="30"/>
        <v>5.2688104988186213E-2</v>
      </c>
      <c r="K125" s="46">
        <f t="shared" si="31"/>
        <v>2.2683603069185709E-2</v>
      </c>
      <c r="L125" s="46">
        <f t="shared" si="31"/>
        <v>1.5859304051210499E-2</v>
      </c>
      <c r="M125" s="47">
        <f t="shared" si="32"/>
        <v>2.1677754557749784E-2</v>
      </c>
      <c r="O125" s="44">
        <f t="shared" si="33"/>
        <v>2.912238812260215E-2</v>
      </c>
      <c r="Q125" s="36">
        <f t="shared" si="42"/>
        <v>175.75870573770922</v>
      </c>
      <c r="R125" s="37">
        <f t="shared" si="43"/>
        <v>175.21488404246711</v>
      </c>
      <c r="T125" s="42">
        <f t="shared" si="29"/>
        <v>1.0031037414327786</v>
      </c>
      <c r="V125" s="40">
        <v>43574</v>
      </c>
      <c r="W125">
        <v>80828.563699999999</v>
      </c>
      <c r="X125">
        <v>143843.61689999999</v>
      </c>
      <c r="Y125">
        <v>157657.48800000001</v>
      </c>
      <c r="Z125" s="37">
        <v>45.863</v>
      </c>
      <c r="AB125" s="55">
        <f t="shared" si="44"/>
        <v>3.4322157204757196E-2</v>
      </c>
      <c r="AD125" s="36">
        <f t="shared" si="45"/>
        <v>193.5066832310882</v>
      </c>
      <c r="AE125" s="37">
        <f t="shared" si="46"/>
        <v>175.21488404246711</v>
      </c>
      <c r="AG125" s="1">
        <f t="shared" si="34"/>
        <v>43574</v>
      </c>
      <c r="AH125">
        <f t="shared" si="35"/>
        <v>1.1043963775599548</v>
      </c>
      <c r="AI125">
        <f t="shared" ca="1" si="47"/>
        <v>0.97234256162337973</v>
      </c>
      <c r="AJ125">
        <f t="shared" ca="1" si="48"/>
        <v>1.0139842111562869</v>
      </c>
      <c r="AK125">
        <f t="shared" ca="1" si="49"/>
        <v>1.0502713724604433</v>
      </c>
      <c r="AL125">
        <f t="shared" ca="1" si="50"/>
        <v>1.1263241940634625</v>
      </c>
      <c r="AM125">
        <f t="shared" ca="1" si="51"/>
        <v>1.1498364031671828</v>
      </c>
      <c r="AO125" s="1">
        <f t="shared" si="36"/>
        <v>43574</v>
      </c>
      <c r="AP125" s="57">
        <f>AD125/VLOOKUP(AO125,'[1]Indice Utilities'!$Z:$AJ,11,0)</f>
        <v>0.85291790253182775</v>
      </c>
      <c r="AQ125">
        <f t="shared" ca="1" si="52"/>
        <v>0.67875175044587022</v>
      </c>
      <c r="AR125">
        <f t="shared" ca="1" si="53"/>
        <v>0.70282424822466993</v>
      </c>
      <c r="AS125">
        <f t="shared" ca="1" si="54"/>
        <v>0.74657051568616006</v>
      </c>
      <c r="AT125">
        <f t="shared" ca="1" si="55"/>
        <v>0.80205455960338912</v>
      </c>
      <c r="AU125">
        <f t="shared" ca="1" si="56"/>
        <v>0.87154476723769658</v>
      </c>
      <c r="AX125">
        <f t="shared" si="37"/>
        <v>0.7097361219407966</v>
      </c>
      <c r="AY125">
        <f t="shared" si="38"/>
        <v>1.011954787122858</v>
      </c>
      <c r="AZ125">
        <f t="shared" si="39"/>
        <v>1.2340428739911682</v>
      </c>
      <c r="BA125">
        <f t="shared" si="40"/>
        <v>0.60480224010007466</v>
      </c>
      <c r="BD125" s="57"/>
    </row>
    <row r="126" spans="2:56" x14ac:dyDescent="0.25">
      <c r="B126" s="1">
        <v>43581</v>
      </c>
      <c r="C126">
        <v>79.498999999999995</v>
      </c>
      <c r="D126">
        <v>134.773</v>
      </c>
      <c r="E126">
        <v>70.046000000000006</v>
      </c>
      <c r="F126">
        <v>41.877000000000002</v>
      </c>
      <c r="G126">
        <v>30001.11</v>
      </c>
      <c r="I126" s="45">
        <f t="shared" si="41"/>
        <v>-8.5640347346023327E-2</v>
      </c>
      <c r="J126" s="46">
        <f t="shared" si="30"/>
        <v>-0.11289781142010868</v>
      </c>
      <c r="K126" s="46">
        <f t="shared" si="31"/>
        <v>-0.11674064359931402</v>
      </c>
      <c r="L126" s="46">
        <f t="shared" si="31"/>
        <v>-8.6911017595883377E-2</v>
      </c>
      <c r="M126" s="47">
        <f t="shared" si="32"/>
        <v>-6.3541654311076168E-2</v>
      </c>
      <c r="O126" s="44">
        <f t="shared" si="33"/>
        <v>-0.10054745499033235</v>
      </c>
      <c r="Q126" s="36">
        <f t="shared" si="42"/>
        <v>158.08661518338783</v>
      </c>
      <c r="R126" s="37">
        <f t="shared" si="43"/>
        <v>164.08144045048536</v>
      </c>
      <c r="T126" s="42">
        <f t="shared" si="29"/>
        <v>0.96346433057487346</v>
      </c>
      <c r="V126" s="40">
        <v>43581</v>
      </c>
      <c r="W126">
        <v>73906.526800000007</v>
      </c>
      <c r="X126">
        <v>127604.2887</v>
      </c>
      <c r="Y126">
        <v>139252.22469999999</v>
      </c>
      <c r="Z126" s="37">
        <v>41.877000000000002</v>
      </c>
      <c r="AB126" s="55">
        <f t="shared" si="44"/>
        <v>-0.10871730795360823</v>
      </c>
      <c r="AD126" s="36">
        <f t="shared" si="45"/>
        <v>172.46915755917266</v>
      </c>
      <c r="AE126" s="37">
        <f t="shared" si="46"/>
        <v>164.08144045048536</v>
      </c>
      <c r="AG126" s="1">
        <f t="shared" si="34"/>
        <v>43581</v>
      </c>
      <c r="AH126">
        <f t="shared" si="35"/>
        <v>1.0511192313137843</v>
      </c>
      <c r="AI126">
        <f t="shared" ca="1" si="47"/>
        <v>0.97234256162337973</v>
      </c>
      <c r="AJ126">
        <f t="shared" ca="1" si="48"/>
        <v>1.0139842111562869</v>
      </c>
      <c r="AK126">
        <f t="shared" ca="1" si="49"/>
        <v>1.0502713724604433</v>
      </c>
      <c r="AL126">
        <f t="shared" ca="1" si="50"/>
        <v>1.1168775598941869</v>
      </c>
      <c r="AM126">
        <f t="shared" ca="1" si="51"/>
        <v>1.1488973044763213</v>
      </c>
      <c r="AO126" s="1">
        <f t="shared" si="36"/>
        <v>43581</v>
      </c>
      <c r="AP126" s="57">
        <f>AD126/VLOOKUP(AO126,'[1]Indice Utilities'!$Z:$AJ,11,0)</f>
        <v>0.77092395271317649</v>
      </c>
      <c r="AQ126">
        <f t="shared" ca="1" si="52"/>
        <v>0.67875175044587022</v>
      </c>
      <c r="AR126">
        <f t="shared" ca="1" si="53"/>
        <v>0.70282424822466993</v>
      </c>
      <c r="AS126">
        <f t="shared" ca="1" si="54"/>
        <v>0.74657051568616006</v>
      </c>
      <c r="AT126">
        <f t="shared" ca="1" si="55"/>
        <v>0.80205455960338912</v>
      </c>
      <c r="AU126">
        <f t="shared" ca="1" si="56"/>
        <v>0.86792722563008884</v>
      </c>
      <c r="AX126">
        <f t="shared" si="37"/>
        <v>0.72811250540921402</v>
      </c>
      <c r="AY126">
        <f t="shared" si="38"/>
        <v>1.0072082790471817</v>
      </c>
      <c r="AZ126">
        <f t="shared" si="39"/>
        <v>1.2229340077834228</v>
      </c>
      <c r="BA126">
        <f t="shared" si="40"/>
        <v>0.61959944571655967</v>
      </c>
      <c r="BD126" s="57"/>
    </row>
    <row r="127" spans="2:56" x14ac:dyDescent="0.25">
      <c r="B127" s="1">
        <v>43588</v>
      </c>
      <c r="C127">
        <v>86.352000000000004</v>
      </c>
      <c r="D127">
        <v>151.041</v>
      </c>
      <c r="E127">
        <v>78.585999999999999</v>
      </c>
      <c r="F127">
        <v>46.222000000000001</v>
      </c>
      <c r="G127">
        <v>32412.27</v>
      </c>
      <c r="I127" s="45">
        <f t="shared" si="41"/>
        <v>8.6202342167826185E-2</v>
      </c>
      <c r="J127" s="46">
        <f t="shared" si="30"/>
        <v>0.12070666973355193</v>
      </c>
      <c r="K127" s="46">
        <f t="shared" si="31"/>
        <v>0.12191988122091191</v>
      </c>
      <c r="L127" s="46">
        <f t="shared" si="31"/>
        <v>0.10375623850801152</v>
      </c>
      <c r="M127" s="47">
        <f t="shared" si="32"/>
        <v>8.0369026346025274E-2</v>
      </c>
      <c r="O127" s="44">
        <f t="shared" si="33"/>
        <v>0.10814628290757539</v>
      </c>
      <c r="Q127" s="36">
        <f t="shared" si="42"/>
        <v>175.18309499291152</v>
      </c>
      <c r="R127" s="37">
        <f t="shared" si="43"/>
        <v>177.26850606094419</v>
      </c>
      <c r="T127" s="42">
        <f t="shared" si="29"/>
        <v>0.9882358625659331</v>
      </c>
      <c r="V127" s="40">
        <v>43588</v>
      </c>
      <c r="W127">
        <v>80277.251099999994</v>
      </c>
      <c r="X127">
        <v>143006.53810000001</v>
      </c>
      <c r="Y127">
        <v>156230.72339999999</v>
      </c>
      <c r="Z127" s="37">
        <v>46.222000000000001</v>
      </c>
      <c r="AB127" s="55">
        <f t="shared" si="44"/>
        <v>0.11371773757822018</v>
      </c>
      <c r="AD127" s="36">
        <f t="shared" si="45"/>
        <v>192.08195995882335</v>
      </c>
      <c r="AE127" s="37">
        <f t="shared" si="46"/>
        <v>177.26850606094419</v>
      </c>
      <c r="AG127" s="1">
        <f t="shared" si="34"/>
        <v>43588</v>
      </c>
      <c r="AH127">
        <f t="shared" si="35"/>
        <v>1.0835650631183542</v>
      </c>
      <c r="AI127">
        <f t="shared" ca="1" si="47"/>
        <v>0.97234256162337973</v>
      </c>
      <c r="AJ127">
        <f t="shared" ca="1" si="48"/>
        <v>1.0139842111562869</v>
      </c>
      <c r="AK127">
        <f t="shared" ca="1" si="49"/>
        <v>1.0501027990423395</v>
      </c>
      <c r="AL127">
        <f t="shared" ca="1" si="50"/>
        <v>1.1117739488886156</v>
      </c>
      <c r="AM127">
        <f t="shared" ca="1" si="51"/>
        <v>1.1480761689885672</v>
      </c>
      <c r="AO127" s="1">
        <f t="shared" si="36"/>
        <v>43588</v>
      </c>
      <c r="AP127" s="57">
        <f>AD127/VLOOKUP(AO127,'[1]Indice Utilities'!$Z:$AJ,11,0)</f>
        <v>0.7935880892397994</v>
      </c>
      <c r="AQ127">
        <f t="shared" ca="1" si="52"/>
        <v>0.67875175044587022</v>
      </c>
      <c r="AR127">
        <f t="shared" ca="1" si="53"/>
        <v>0.70282424822466993</v>
      </c>
      <c r="AS127">
        <f t="shared" ca="1" si="54"/>
        <v>0.74657051568616006</v>
      </c>
      <c r="AT127">
        <f t="shared" ca="1" si="55"/>
        <v>0.79974687656314003</v>
      </c>
      <c r="AU127">
        <f t="shared" ca="1" si="56"/>
        <v>0.85514236570402646</v>
      </c>
      <c r="AX127">
        <f t="shared" si="37"/>
        <v>0.71012383304313331</v>
      </c>
      <c r="AY127">
        <f t="shared" si="38"/>
        <v>1.0135288305577073</v>
      </c>
      <c r="AZ127">
        <f t="shared" si="39"/>
        <v>1.2319404912566805</v>
      </c>
      <c r="BA127">
        <f t="shared" si="40"/>
        <v>0.61405752149810489</v>
      </c>
      <c r="BD127" s="57"/>
    </row>
    <row r="128" spans="2:56" x14ac:dyDescent="0.25">
      <c r="B128" s="1">
        <v>43595</v>
      </c>
      <c r="C128">
        <v>86.549000000000007</v>
      </c>
      <c r="D128">
        <v>155.726</v>
      </c>
      <c r="E128">
        <v>81.39</v>
      </c>
      <c r="F128">
        <v>43.668999999999997</v>
      </c>
      <c r="G128">
        <v>33393.81</v>
      </c>
      <c r="I128" s="45">
        <f t="shared" si="41"/>
        <v>2.2813600148230417E-3</v>
      </c>
      <c r="J128" s="46">
        <f t="shared" si="30"/>
        <v>3.1018067941817051E-2</v>
      </c>
      <c r="K128" s="46">
        <f t="shared" si="31"/>
        <v>3.5680655587509325E-2</v>
      </c>
      <c r="L128" s="46">
        <f t="shared" si="31"/>
        <v>-5.5233438622301123E-2</v>
      </c>
      <c r="M128" s="47">
        <f t="shared" si="32"/>
        <v>3.028297616920983E-2</v>
      </c>
      <c r="O128" s="44">
        <f t="shared" si="33"/>
        <v>3.4366612304620736E-3</v>
      </c>
      <c r="Q128" s="36">
        <f t="shared" si="42"/>
        <v>175.78513994370604</v>
      </c>
      <c r="R128" s="37">
        <f t="shared" si="43"/>
        <v>182.63672400553918</v>
      </c>
      <c r="T128" s="42">
        <f t="shared" si="29"/>
        <v>0.96248517871123584</v>
      </c>
      <c r="V128" s="40">
        <v>43595</v>
      </c>
      <c r="W128">
        <v>80461.021999999997</v>
      </c>
      <c r="X128">
        <v>140629.23439999999</v>
      </c>
      <c r="Y128">
        <v>159726.2966</v>
      </c>
      <c r="Z128" s="37">
        <v>43.668999999999997</v>
      </c>
      <c r="AB128" s="55">
        <f t="shared" si="44"/>
        <v>2.6848903299314383E-2</v>
      </c>
      <c r="AD128" s="36">
        <f t="shared" si="45"/>
        <v>197.23914992730059</v>
      </c>
      <c r="AE128" s="37">
        <f t="shared" si="46"/>
        <v>182.63672400553918</v>
      </c>
      <c r="AG128" s="1">
        <f t="shared" si="34"/>
        <v>43595</v>
      </c>
      <c r="AH128">
        <f t="shared" si="35"/>
        <v>1.079953393827402</v>
      </c>
      <c r="AI128">
        <f t="shared" ca="1" si="47"/>
        <v>0.97234256162337973</v>
      </c>
      <c r="AJ128">
        <f t="shared" ca="1" si="48"/>
        <v>1.0139842111562869</v>
      </c>
      <c r="AK128">
        <f t="shared" ca="1" si="49"/>
        <v>1.0501027990423395</v>
      </c>
      <c r="AL128">
        <f t="shared" ca="1" si="50"/>
        <v>1.1079213938732182</v>
      </c>
      <c r="AM128">
        <f t="shared" ca="1" si="51"/>
        <v>1.1453768383481759</v>
      </c>
      <c r="AO128" s="1">
        <f t="shared" si="36"/>
        <v>43595</v>
      </c>
      <c r="AP128" s="57">
        <f>AD128/VLOOKUP(AO128,'[1]Indice Utilities'!$Z:$AJ,11,0)</f>
        <v>0.77154253187071942</v>
      </c>
      <c r="AQ128">
        <f t="shared" ca="1" si="52"/>
        <v>0.67875175044587022</v>
      </c>
      <c r="AR128">
        <f t="shared" ca="1" si="53"/>
        <v>0.70282424822466993</v>
      </c>
      <c r="AS128">
        <f t="shared" ca="1" si="54"/>
        <v>0.74657051568616006</v>
      </c>
      <c r="AT128">
        <f t="shared" ca="1" si="55"/>
        <v>0.79751603564220352</v>
      </c>
      <c r="AU128">
        <f t="shared" ca="1" si="56"/>
        <v>0.85196801771255781</v>
      </c>
      <c r="AX128">
        <f t="shared" si="37"/>
        <v>0.69313399359393957</v>
      </c>
      <c r="AY128">
        <f t="shared" si="38"/>
        <v>1.017643913654102</v>
      </c>
      <c r="AZ128">
        <f t="shared" si="39"/>
        <v>1.242536201314526</v>
      </c>
      <c r="BA128">
        <f t="shared" si="40"/>
        <v>0.56497213096284782</v>
      </c>
      <c r="BD128" s="57"/>
    </row>
    <row r="129" spans="2:56" x14ac:dyDescent="0.25">
      <c r="B129" s="1">
        <v>43602</v>
      </c>
      <c r="C129">
        <v>87.756</v>
      </c>
      <c r="D129">
        <v>151.054</v>
      </c>
      <c r="E129">
        <v>80.480999999999995</v>
      </c>
      <c r="F129">
        <v>44.271000000000001</v>
      </c>
      <c r="G129">
        <v>33315.699999999997</v>
      </c>
      <c r="I129" s="45">
        <f t="shared" si="41"/>
        <v>1.3945857260049044E-2</v>
      </c>
      <c r="J129" s="46">
        <f t="shared" si="30"/>
        <v>-3.000141273775736E-2</v>
      </c>
      <c r="K129" s="46">
        <f t="shared" si="31"/>
        <v>-1.1168448212311222E-2</v>
      </c>
      <c r="L129" s="46">
        <f t="shared" si="31"/>
        <v>1.3785522910989556E-2</v>
      </c>
      <c r="M129" s="47">
        <f t="shared" si="32"/>
        <v>-2.3390562502452195E-3</v>
      </c>
      <c r="O129" s="44">
        <f t="shared" si="33"/>
        <v>-3.3596201947574955E-3</v>
      </c>
      <c r="Q129" s="36">
        <f t="shared" si="42"/>
        <v>175.19456863761292</v>
      </c>
      <c r="R129" s="37">
        <f t="shared" si="43"/>
        <v>182.20952643472972</v>
      </c>
      <c r="T129" s="42">
        <f t="shared" si="29"/>
        <v>0.96150059805116905</v>
      </c>
      <c r="V129" s="40">
        <v>43602</v>
      </c>
      <c r="W129">
        <v>79033.093299999993</v>
      </c>
      <c r="X129">
        <v>136410.35740000001</v>
      </c>
      <c r="Y129">
        <v>157942.84090000001</v>
      </c>
      <c r="Z129" s="37">
        <v>44.271000000000001</v>
      </c>
      <c r="AB129" s="55">
        <f t="shared" si="44"/>
        <v>-1.2813810333127732E-2</v>
      </c>
      <c r="AD129" s="36">
        <f t="shared" si="45"/>
        <v>194.71176486986479</v>
      </c>
      <c r="AE129" s="37">
        <f t="shared" si="46"/>
        <v>182.20952643472972</v>
      </c>
      <c r="AG129" s="1">
        <f t="shared" si="34"/>
        <v>43602</v>
      </c>
      <c r="AH129">
        <f t="shared" si="35"/>
        <v>1.0686146255893683</v>
      </c>
      <c r="AI129">
        <f t="shared" ca="1" si="47"/>
        <v>0.97234256162337973</v>
      </c>
      <c r="AJ129">
        <f t="shared" ca="1" si="48"/>
        <v>1.0139842111562869</v>
      </c>
      <c r="AK129">
        <f t="shared" ca="1" si="49"/>
        <v>1.0501027990423395</v>
      </c>
      <c r="AL129">
        <f t="shared" ca="1" si="50"/>
        <v>1.1050519137153276</v>
      </c>
      <c r="AM129">
        <f t="shared" ca="1" si="51"/>
        <v>1.143809152574184</v>
      </c>
      <c r="AO129" s="1">
        <f t="shared" si="36"/>
        <v>43602</v>
      </c>
      <c r="AP129" s="57">
        <f>AD129/VLOOKUP(AO129,'[1]Indice Utilities'!$Z:$AJ,11,0)</f>
        <v>0.78539277230015259</v>
      </c>
      <c r="AQ129">
        <f t="shared" ca="1" si="52"/>
        <v>0.67875175044587022</v>
      </c>
      <c r="AR129">
        <f t="shared" ca="1" si="53"/>
        <v>0.70282424822466993</v>
      </c>
      <c r="AS129">
        <f t="shared" ca="1" si="54"/>
        <v>0.74657051568616006</v>
      </c>
      <c r="AT129">
        <f t="shared" ca="1" si="55"/>
        <v>0.79483476543489595</v>
      </c>
      <c r="AU129">
        <f t="shared" ca="1" si="56"/>
        <v>0.84286667379415603</v>
      </c>
      <c r="AX129">
        <f t="shared" si="37"/>
        <v>0.7119227848678169</v>
      </c>
      <c r="AY129">
        <f t="shared" si="38"/>
        <v>0.9999260209602423</v>
      </c>
      <c r="AZ129">
        <f t="shared" si="39"/>
        <v>1.2446071601881263</v>
      </c>
      <c r="BA129">
        <f t="shared" si="40"/>
        <v>0.58019507688978711</v>
      </c>
      <c r="BD129" s="57"/>
    </row>
    <row r="130" spans="2:56" x14ac:dyDescent="0.25">
      <c r="B130" s="1">
        <v>43609</v>
      </c>
      <c r="C130">
        <v>97.721999999999994</v>
      </c>
      <c r="D130">
        <v>167.92500000000001</v>
      </c>
      <c r="E130">
        <v>87.242999999999995</v>
      </c>
      <c r="F130">
        <v>47.585999999999999</v>
      </c>
      <c r="G130">
        <v>35084.92</v>
      </c>
      <c r="I130" s="45">
        <f t="shared" si="41"/>
        <v>0.11356488445234514</v>
      </c>
      <c r="J130" s="46">
        <f t="shared" si="30"/>
        <v>0.11168853522581323</v>
      </c>
      <c r="K130" s="46">
        <f t="shared" si="31"/>
        <v>8.4019830767510406E-2</v>
      </c>
      <c r="L130" s="46">
        <f t="shared" si="31"/>
        <v>7.4879718099884807E-2</v>
      </c>
      <c r="M130" s="47">
        <f t="shared" si="32"/>
        <v>5.3104692382270224E-2</v>
      </c>
      <c r="O130" s="44">
        <f t="shared" si="33"/>
        <v>9.6038242136388396E-2</v>
      </c>
      <c r="Q130" s="36">
        <f t="shared" si="42"/>
        <v>192.01994704141208</v>
      </c>
      <c r="R130" s="37">
        <f t="shared" si="43"/>
        <v>191.88570728516518</v>
      </c>
      <c r="T130" s="42">
        <f t="shared" si="29"/>
        <v>1.000699581840389</v>
      </c>
      <c r="V130" s="40">
        <v>43609</v>
      </c>
      <c r="W130">
        <v>88008.557000000001</v>
      </c>
      <c r="X130">
        <v>151645.1911</v>
      </c>
      <c r="Y130">
        <v>171211.75159999999</v>
      </c>
      <c r="Z130" s="37">
        <v>47.585999999999999</v>
      </c>
      <c r="AB130" s="55">
        <f t="shared" si="44"/>
        <v>0.10037877622692312</v>
      </c>
      <c r="AD130" s="36">
        <f t="shared" si="45"/>
        <v>214.25669354448621</v>
      </c>
      <c r="AE130" s="37">
        <f t="shared" si="46"/>
        <v>191.88570728516518</v>
      </c>
      <c r="AG130" s="1">
        <f t="shared" si="34"/>
        <v>43609</v>
      </c>
      <c r="AH130">
        <f t="shared" si="35"/>
        <v>1.1165849534904393</v>
      </c>
      <c r="AI130">
        <f t="shared" ca="1" si="47"/>
        <v>0.97234256162337973</v>
      </c>
      <c r="AJ130">
        <f t="shared" ca="1" si="48"/>
        <v>1.0139842111562869</v>
      </c>
      <c r="AK130">
        <f t="shared" ca="1" si="49"/>
        <v>1.0501027990423395</v>
      </c>
      <c r="AL130">
        <f t="shared" ca="1" si="50"/>
        <v>1.1041559983870033</v>
      </c>
      <c r="AM130">
        <f t="shared" ca="1" si="51"/>
        <v>1.143809152574184</v>
      </c>
      <c r="AO130" s="1">
        <f t="shared" si="36"/>
        <v>43609</v>
      </c>
      <c r="AP130" s="57">
        <f>AD130/VLOOKUP(AO130,'[1]Indice Utilities'!$Z:$AJ,11,0)</f>
        <v>0.8232958344497785</v>
      </c>
      <c r="AQ130">
        <f t="shared" ca="1" si="52"/>
        <v>0.67875175044587022</v>
      </c>
      <c r="AR130">
        <f t="shared" ca="1" si="53"/>
        <v>0.70282424822466993</v>
      </c>
      <c r="AS130">
        <f t="shared" ca="1" si="54"/>
        <v>0.74657051568616006</v>
      </c>
      <c r="AT130">
        <f t="shared" ca="1" si="55"/>
        <v>0.79372858772183197</v>
      </c>
      <c r="AU130">
        <f t="shared" ca="1" si="56"/>
        <v>0.84286667379415603</v>
      </c>
      <c r="AX130">
        <f t="shared" si="37"/>
        <v>0.72045392986281531</v>
      </c>
      <c r="AY130">
        <f t="shared" si="38"/>
        <v>1.0102033205211778</v>
      </c>
      <c r="AZ130">
        <f t="shared" si="39"/>
        <v>1.2261040219126629</v>
      </c>
      <c r="BA130">
        <f t="shared" si="40"/>
        <v>0.56675022652529472</v>
      </c>
      <c r="BD130" s="57"/>
    </row>
    <row r="131" spans="2:56" x14ac:dyDescent="0.25">
      <c r="B131" s="1">
        <v>43616</v>
      </c>
      <c r="C131">
        <v>91.361000000000004</v>
      </c>
      <c r="D131">
        <v>165.99600000000001</v>
      </c>
      <c r="E131">
        <v>83.388999999999996</v>
      </c>
      <c r="F131">
        <v>47.54</v>
      </c>
      <c r="G131">
        <v>33949.53</v>
      </c>
      <c r="I131" s="45">
        <f t="shared" si="41"/>
        <v>-6.5092814309981262E-2</v>
      </c>
      <c r="J131" s="46">
        <f t="shared" si="30"/>
        <v>-1.1487271103171048E-2</v>
      </c>
      <c r="K131" s="46">
        <f t="shared" si="31"/>
        <v>-4.4175463934069237E-2</v>
      </c>
      <c r="L131" s="46">
        <f t="shared" si="31"/>
        <v>-9.666708695834636E-4</v>
      </c>
      <c r="M131" s="47">
        <f t="shared" si="32"/>
        <v>-3.23611967762788E-2</v>
      </c>
      <c r="O131" s="44">
        <f t="shared" si="33"/>
        <v>-3.0430555054201253E-2</v>
      </c>
      <c r="Q131" s="36">
        <f t="shared" si="42"/>
        <v>186.17667347146357</v>
      </c>
      <c r="R131" s="37">
        <f t="shared" si="43"/>
        <v>185.67605615315452</v>
      </c>
      <c r="T131" s="42">
        <f t="shared" si="29"/>
        <v>1.0026961867280082</v>
      </c>
      <c r="V131" s="40">
        <v>43616</v>
      </c>
      <c r="W131">
        <v>82280.189400000003</v>
      </c>
      <c r="X131">
        <v>149904.0673</v>
      </c>
      <c r="Y131">
        <v>163649.89929999999</v>
      </c>
      <c r="Z131" s="37">
        <v>47.54</v>
      </c>
      <c r="AB131" s="55">
        <f t="shared" si="44"/>
        <v>-3.6587101168686159E-2</v>
      </c>
      <c r="AD131" s="36">
        <f t="shared" si="45"/>
        <v>206.41766222170591</v>
      </c>
      <c r="AE131" s="37">
        <f t="shared" si="46"/>
        <v>185.67605615315452</v>
      </c>
      <c r="AG131" s="1">
        <f t="shared" si="34"/>
        <v>43616</v>
      </c>
      <c r="AH131">
        <f t="shared" si="35"/>
        <v>1.1117085665124355</v>
      </c>
      <c r="AI131">
        <f t="shared" ca="1" si="47"/>
        <v>0.97234256162337973</v>
      </c>
      <c r="AJ131">
        <f t="shared" ca="1" si="48"/>
        <v>1.0139842111562869</v>
      </c>
      <c r="AK131">
        <f t="shared" ca="1" si="49"/>
        <v>1.0501027990423395</v>
      </c>
      <c r="AL131">
        <f t="shared" ca="1" si="50"/>
        <v>1.1041559983870033</v>
      </c>
      <c r="AM131">
        <f t="shared" ca="1" si="51"/>
        <v>1.1436292672179724</v>
      </c>
      <c r="AO131" s="1">
        <f t="shared" si="36"/>
        <v>43616</v>
      </c>
      <c r="AP131" s="57">
        <f>AD131/VLOOKUP(AO131,'[1]Indice Utilities'!$Z:$AJ,11,0)</f>
        <v>0.79929360728553811</v>
      </c>
      <c r="AQ131">
        <f t="shared" ca="1" si="52"/>
        <v>0.67875175044587022</v>
      </c>
      <c r="AR131">
        <f t="shared" ca="1" si="53"/>
        <v>0.70282424822466993</v>
      </c>
      <c r="AS131">
        <f t="shared" ca="1" si="54"/>
        <v>0.74657051568616006</v>
      </c>
      <c r="AT131">
        <f t="shared" ca="1" si="55"/>
        <v>0.79441326998879824</v>
      </c>
      <c r="AU131">
        <f t="shared" ca="1" si="56"/>
        <v>0.84286667379415603</v>
      </c>
      <c r="AX131">
        <f t="shared" si="37"/>
        <v>0.69913695031946377</v>
      </c>
      <c r="AY131">
        <f t="shared" si="38"/>
        <v>1.0365221830851514</v>
      </c>
      <c r="AZ131">
        <f t="shared" si="39"/>
        <v>1.2164465613185034</v>
      </c>
      <c r="BA131">
        <f t="shared" si="40"/>
        <v>0.58770477982786551</v>
      </c>
      <c r="BD131" s="57"/>
    </row>
    <row r="132" spans="2:56" x14ac:dyDescent="0.25">
      <c r="B132" s="1">
        <v>43623</v>
      </c>
      <c r="C132">
        <v>96.632999999999996</v>
      </c>
      <c r="D132">
        <v>186.76</v>
      </c>
      <c r="E132">
        <v>89.495999999999995</v>
      </c>
      <c r="F132">
        <v>49.356999999999999</v>
      </c>
      <c r="G132">
        <v>35662.879999999997</v>
      </c>
      <c r="I132" s="45">
        <f t="shared" si="41"/>
        <v>5.7705147710729765E-2</v>
      </c>
      <c r="J132" s="46">
        <f t="shared" si="30"/>
        <v>0.12508735150244576</v>
      </c>
      <c r="K132" s="46">
        <f t="shared" si="31"/>
        <v>7.3235078967249789E-2</v>
      </c>
      <c r="L132" s="46">
        <f t="shared" si="31"/>
        <v>3.8220445940260861E-2</v>
      </c>
      <c r="M132" s="47">
        <f t="shared" si="32"/>
        <v>5.0467561701148744E-2</v>
      </c>
      <c r="O132" s="44">
        <f t="shared" si="33"/>
        <v>7.3562006030171545E-2</v>
      </c>
      <c r="Q132" s="36">
        <f t="shared" si="42"/>
        <v>199.87220304804868</v>
      </c>
      <c r="R132" s="37">
        <f t="shared" si="43"/>
        <v>195.04667397348982</v>
      </c>
      <c r="T132" s="42">
        <f t="shared" si="29"/>
        <v>1.0247403812444129</v>
      </c>
      <c r="V132" s="40">
        <v>43623</v>
      </c>
      <c r="W132">
        <v>87028.301600000006</v>
      </c>
      <c r="X132">
        <v>168654.6318</v>
      </c>
      <c r="Y132">
        <v>175634.7219</v>
      </c>
      <c r="Z132" s="37">
        <v>49.356999999999999</v>
      </c>
      <c r="AB132" s="55">
        <f t="shared" si="44"/>
        <v>8.9637444463239818E-2</v>
      </c>
      <c r="AD132" s="36">
        <f t="shared" si="45"/>
        <v>224.92041395533585</v>
      </c>
      <c r="AE132" s="37">
        <f t="shared" si="46"/>
        <v>195.04667397348982</v>
      </c>
      <c r="AG132" s="1">
        <f t="shared" si="34"/>
        <v>43623</v>
      </c>
      <c r="AH132">
        <f t="shared" si="35"/>
        <v>1.1531620066790083</v>
      </c>
      <c r="AI132">
        <f t="shared" ca="1" si="47"/>
        <v>0.97234256162337973</v>
      </c>
      <c r="AJ132">
        <f t="shared" ca="1" si="48"/>
        <v>1.0139842111562869</v>
      </c>
      <c r="AK132">
        <f t="shared" ca="1" si="49"/>
        <v>1.0501027990423395</v>
      </c>
      <c r="AL132">
        <f t="shared" ca="1" si="50"/>
        <v>1.1041559983870033</v>
      </c>
      <c r="AM132">
        <f t="shared" ca="1" si="51"/>
        <v>1.1409028608979574</v>
      </c>
      <c r="AO132" s="1">
        <f t="shared" si="36"/>
        <v>43623</v>
      </c>
      <c r="AP132" s="57">
        <f>AD132/VLOOKUP(AO132,'[1]Indice Utilities'!$Z:$AJ,11,0)</f>
        <v>0.87285683906878664</v>
      </c>
      <c r="AQ132">
        <f t="shared" ca="1" si="52"/>
        <v>0.67875175044587022</v>
      </c>
      <c r="AR132">
        <f t="shared" ca="1" si="53"/>
        <v>0.70282424822466993</v>
      </c>
      <c r="AS132">
        <f t="shared" ca="1" si="54"/>
        <v>0.74657051568616006</v>
      </c>
      <c r="AT132">
        <f t="shared" ca="1" si="55"/>
        <v>0.79501446875123405</v>
      </c>
      <c r="AU132">
        <f t="shared" ca="1" si="56"/>
        <v>0.84286667379415603</v>
      </c>
      <c r="AX132">
        <f t="shared" si="37"/>
        <v>0.67864843950177312</v>
      </c>
      <c r="AY132">
        <f t="shared" si="38"/>
        <v>1.0702440556411592</v>
      </c>
      <c r="AZ132">
        <f t="shared" si="39"/>
        <v>1.1981353320133148</v>
      </c>
      <c r="BA132">
        <f t="shared" si="40"/>
        <v>0.55997260528677995</v>
      </c>
      <c r="BD132" s="57"/>
    </row>
    <row r="133" spans="2:56" x14ac:dyDescent="0.25">
      <c r="B133" s="1">
        <v>43630</v>
      </c>
      <c r="C133">
        <v>109.76300000000001</v>
      </c>
      <c r="D133">
        <v>215.01300000000001</v>
      </c>
      <c r="E133">
        <v>106</v>
      </c>
      <c r="F133">
        <v>59.481999999999999</v>
      </c>
      <c r="G133">
        <v>40487.61</v>
      </c>
      <c r="I133" s="45">
        <f t="shared" si="41"/>
        <v>0.13587490815766889</v>
      </c>
      <c r="J133" s="46">
        <f t="shared" si="30"/>
        <v>0.15127971728421508</v>
      </c>
      <c r="K133" s="46">
        <f t="shared" si="31"/>
        <v>0.18441047644587472</v>
      </c>
      <c r="L133" s="46">
        <f t="shared" si="31"/>
        <v>0.20513807565289621</v>
      </c>
      <c r="M133" s="47">
        <f t="shared" si="32"/>
        <v>0.13528716693660203</v>
      </c>
      <c r="O133" s="44">
        <f t="shared" si="33"/>
        <v>0.16917579438516372</v>
      </c>
      <c r="Q133" s="36">
        <f t="shared" si="42"/>
        <v>233.68574177421505</v>
      </c>
      <c r="R133" s="37">
        <f t="shared" si="43"/>
        <v>221.43398591577034</v>
      </c>
      <c r="T133" s="42">
        <f t="shared" si="29"/>
        <v>1.0553291573909755</v>
      </c>
      <c r="V133" s="40">
        <v>43630</v>
      </c>
      <c r="W133">
        <v>98852.632599999997</v>
      </c>
      <c r="X133">
        <v>194168.7929</v>
      </c>
      <c r="Y133">
        <v>208022.2782</v>
      </c>
      <c r="Z133" s="37">
        <v>59.481999999999999</v>
      </c>
      <c r="AB133" s="55">
        <f t="shared" si="44"/>
        <v>0.16166742764723227</v>
      </c>
      <c r="AD133" s="36">
        <f t="shared" si="45"/>
        <v>261.28271870484565</v>
      </c>
      <c r="AE133" s="37">
        <f t="shared" si="46"/>
        <v>221.43398591577034</v>
      </c>
      <c r="AG133" s="1">
        <f t="shared" si="34"/>
        <v>43630</v>
      </c>
      <c r="AH133">
        <f t="shared" si="35"/>
        <v>1.1799576186296581</v>
      </c>
      <c r="AI133">
        <f t="shared" ca="1" si="47"/>
        <v>0.97234256162337973</v>
      </c>
      <c r="AJ133">
        <f t="shared" ca="1" si="48"/>
        <v>1.0139842111562869</v>
      </c>
      <c r="AK133">
        <f t="shared" ca="1" si="49"/>
        <v>1.0501027990423395</v>
      </c>
      <c r="AL133">
        <f t="shared" ca="1" si="50"/>
        <v>1.1041559983870033</v>
      </c>
      <c r="AM133">
        <f t="shared" ca="1" si="51"/>
        <v>1.1409028608979574</v>
      </c>
      <c r="AO133" s="1">
        <f t="shared" si="36"/>
        <v>43630</v>
      </c>
      <c r="AP133" s="57">
        <f>AD133/VLOOKUP(AO133,'[1]Indice Utilities'!$Z:$AJ,11,0)</f>
        <v>0.91975413875150958</v>
      </c>
      <c r="AQ133">
        <f t="shared" ca="1" si="52"/>
        <v>0.67875175044587022</v>
      </c>
      <c r="AR133">
        <f t="shared" ca="1" si="53"/>
        <v>0.70282424822466993</v>
      </c>
      <c r="AS133">
        <f t="shared" ca="1" si="54"/>
        <v>0.74657051568616006</v>
      </c>
      <c r="AT133">
        <f t="shared" ca="1" si="55"/>
        <v>0.79501446875123405</v>
      </c>
      <c r="AU133">
        <f t="shared" ca="1" si="56"/>
        <v>0.85196801771255781</v>
      </c>
      <c r="AX133">
        <f t="shared" si="37"/>
        <v>0.66358039792135026</v>
      </c>
      <c r="AY133">
        <f t="shared" si="38"/>
        <v>1.0606738593843374</v>
      </c>
      <c r="AZ133">
        <f t="shared" si="39"/>
        <v>1.2215923470546552</v>
      </c>
      <c r="BA133">
        <f t="shared" si="40"/>
        <v>0.58092728770095214</v>
      </c>
      <c r="BD133" s="57"/>
    </row>
    <row r="134" spans="2:56" x14ac:dyDescent="0.25">
      <c r="B134" s="1">
        <v>43637</v>
      </c>
      <c r="C134">
        <v>106.22499999999999</v>
      </c>
      <c r="D134">
        <v>212.047</v>
      </c>
      <c r="E134">
        <v>106.509</v>
      </c>
      <c r="F134">
        <v>56.576000000000001</v>
      </c>
      <c r="G134">
        <v>40294.82</v>
      </c>
      <c r="I134" s="45">
        <f t="shared" si="41"/>
        <v>-3.2233084008272517E-2</v>
      </c>
      <c r="J134" s="46">
        <f t="shared" si="30"/>
        <v>-1.3794514750270936E-2</v>
      </c>
      <c r="K134" s="46">
        <f t="shared" si="31"/>
        <v>4.8018867924528585E-3</v>
      </c>
      <c r="L134" s="46">
        <f t="shared" si="31"/>
        <v>-4.8855115833361329E-2</v>
      </c>
      <c r="M134" s="47">
        <f t="shared" si="32"/>
        <v>-4.7617036421759851E-3</v>
      </c>
      <c r="O134" s="44">
        <f t="shared" si="33"/>
        <v>-2.2520206949862981E-2</v>
      </c>
      <c r="Q134" s="36">
        <f t="shared" si="42"/>
        <v>228.42309050822749</v>
      </c>
      <c r="R134" s="37">
        <f t="shared" si="43"/>
        <v>220.37958289853367</v>
      </c>
      <c r="T134" s="42">
        <f t="shared" ref="T134:T197" si="57">+Q134/R134</f>
        <v>1.0364984246902635</v>
      </c>
      <c r="V134" s="40">
        <v>43637</v>
      </c>
      <c r="W134">
        <v>95666.802500000005</v>
      </c>
      <c r="X134">
        <v>191490.1409</v>
      </c>
      <c r="Y134">
        <v>209021.0135</v>
      </c>
      <c r="Z134" s="37">
        <v>56.576000000000001</v>
      </c>
      <c r="AB134" s="55">
        <f t="shared" si="44"/>
        <v>-9.7161546712384358E-3</v>
      </c>
      <c r="AD134" s="36">
        <f t="shared" si="45"/>
        <v>258.74405539698768</v>
      </c>
      <c r="AE134" s="37">
        <f t="shared" si="46"/>
        <v>220.37958289853367</v>
      </c>
      <c r="AG134" s="1">
        <f t="shared" si="34"/>
        <v>43637</v>
      </c>
      <c r="AH134">
        <f t="shared" si="35"/>
        <v>1.1740836060848596</v>
      </c>
      <c r="AI134">
        <f t="shared" ca="1" si="47"/>
        <v>0.97234256162337973</v>
      </c>
      <c r="AJ134">
        <f t="shared" ca="1" si="48"/>
        <v>1.0139842111562869</v>
      </c>
      <c r="AK134">
        <f t="shared" ca="1" si="49"/>
        <v>1.0501027990423395</v>
      </c>
      <c r="AL134">
        <f t="shared" ca="1" si="50"/>
        <v>1.1041559983870033</v>
      </c>
      <c r="AM134">
        <f t="shared" ca="1" si="51"/>
        <v>1.1409028608979574</v>
      </c>
      <c r="AO134" s="1">
        <f t="shared" si="36"/>
        <v>43637</v>
      </c>
      <c r="AP134" s="57">
        <f>AD134/VLOOKUP(AO134,'[1]Indice Utilities'!$Z:$AJ,11,0)</f>
        <v>0.94913246341419255</v>
      </c>
      <c r="AQ134">
        <f t="shared" ca="1" si="52"/>
        <v>0.67875175044587022</v>
      </c>
      <c r="AR134">
        <f t="shared" ca="1" si="53"/>
        <v>0.70282424822466993</v>
      </c>
      <c r="AS134">
        <f t="shared" ca="1" si="54"/>
        <v>0.74657051568616006</v>
      </c>
      <c r="AT134">
        <f t="shared" ca="1" si="55"/>
        <v>0.79501446875123405</v>
      </c>
      <c r="AU134">
        <f t="shared" ca="1" si="56"/>
        <v>0.85514236570402646</v>
      </c>
      <c r="AX134">
        <f t="shared" si="37"/>
        <v>0.64849200382109573</v>
      </c>
      <c r="AY134">
        <f t="shared" si="38"/>
        <v>1.0563056068420067</v>
      </c>
      <c r="AZ134">
        <f t="shared" si="39"/>
        <v>1.2395014833390905</v>
      </c>
      <c r="BA134">
        <f t="shared" si="40"/>
        <v>0.55796731449872694</v>
      </c>
      <c r="BD134" s="57"/>
    </row>
    <row r="135" spans="2:56" x14ac:dyDescent="0.25">
      <c r="B135" s="1">
        <v>43644</v>
      </c>
      <c r="C135">
        <v>109.52500000000001</v>
      </c>
      <c r="D135">
        <v>232.10599999999999</v>
      </c>
      <c r="E135">
        <v>110.217</v>
      </c>
      <c r="F135">
        <v>61.072000000000003</v>
      </c>
      <c r="G135">
        <v>41796.36</v>
      </c>
      <c r="I135" s="45">
        <f t="shared" si="41"/>
        <v>3.1066133207813706E-2</v>
      </c>
      <c r="J135" s="46">
        <f t="shared" ref="J135:J198" si="58">+D135/D134-1</f>
        <v>9.4596952562403525E-2</v>
      </c>
      <c r="K135" s="46">
        <f t="shared" ref="K135:L198" si="59">+E135/E134-1</f>
        <v>3.481395938371401E-2</v>
      </c>
      <c r="L135" s="46">
        <f t="shared" si="59"/>
        <v>7.9468325791855143E-2</v>
      </c>
      <c r="M135" s="47">
        <f t="shared" ref="M135:M198" si="60">+G135/G134-1</f>
        <v>3.7263846817034985E-2</v>
      </c>
      <c r="O135" s="44">
        <f t="shared" ref="O135:O198" si="61">+AVERAGE(I135:L135)</f>
        <v>5.9986342736446596E-2</v>
      </c>
      <c r="Q135" s="36">
        <f t="shared" si="42"/>
        <v>242.12535630437239</v>
      </c>
      <c r="R135" s="37">
        <f t="shared" si="43"/>
        <v>228.59177391726669</v>
      </c>
      <c r="T135" s="42">
        <f t="shared" si="57"/>
        <v>1.0592041531293417</v>
      </c>
      <c r="V135" s="40">
        <v>43644</v>
      </c>
      <c r="W135">
        <v>98638.201700000005</v>
      </c>
      <c r="X135">
        <v>209604.52559999999</v>
      </c>
      <c r="Y135">
        <v>216297.5129</v>
      </c>
      <c r="Z135" s="37">
        <v>61.072000000000003</v>
      </c>
      <c r="AB135" s="55">
        <f t="shared" si="44"/>
        <v>5.7165966087580219E-2</v>
      </c>
      <c r="AD135" s="36">
        <f t="shared" si="45"/>
        <v>273.53540929317489</v>
      </c>
      <c r="AE135" s="37">
        <f t="shared" si="46"/>
        <v>228.59177391726669</v>
      </c>
      <c r="AG135" s="1">
        <f t="shared" ref="AG135:AG198" si="62">+B135</f>
        <v>43644</v>
      </c>
      <c r="AH135">
        <f t="shared" ref="AH135:AH198" si="63">+(AD135/$AD$6)/(AE135/$AE$6)</f>
        <v>1.1966109042584117</v>
      </c>
      <c r="AI135">
        <f t="shared" ca="1" si="47"/>
        <v>0.97234256162337973</v>
      </c>
      <c r="AJ135">
        <f t="shared" ca="1" si="48"/>
        <v>1.0139842111562869</v>
      </c>
      <c r="AK135">
        <f t="shared" ca="1" si="49"/>
        <v>1.0501027990423395</v>
      </c>
      <c r="AL135">
        <f t="shared" ca="1" si="50"/>
        <v>1.1041559983870033</v>
      </c>
      <c r="AM135">
        <f t="shared" ca="1" si="51"/>
        <v>1.144947002090928</v>
      </c>
      <c r="AO135" s="1">
        <f t="shared" ref="AO135:AO198" si="64">+AG135</f>
        <v>43644</v>
      </c>
      <c r="AP135" s="57">
        <f>AD135/VLOOKUP(AO135,'[1]Indice Utilities'!$Z:$AJ,11,0)</f>
        <v>0.99816930025043138</v>
      </c>
      <c r="AQ135">
        <f t="shared" ca="1" si="52"/>
        <v>0.67875175044587022</v>
      </c>
      <c r="AR135">
        <f t="shared" ca="1" si="53"/>
        <v>0.70282424822466993</v>
      </c>
      <c r="AS135">
        <f t="shared" ca="1" si="54"/>
        <v>0.74657051568616006</v>
      </c>
      <c r="AT135">
        <f t="shared" ca="1" si="55"/>
        <v>0.79501446875123405</v>
      </c>
      <c r="AU135">
        <f t="shared" ca="1" si="56"/>
        <v>0.87015168975421064</v>
      </c>
      <c r="AX135">
        <f t="shared" ref="AX135:AX198" si="65">+(C135/$C$6)/(AD135/$AD$6)</f>
        <v>0.63248171455096847</v>
      </c>
      <c r="AY135">
        <f t="shared" ref="AY135:AY198" si="66">+(D135/$D$6)/(AD135/$AD$6)</f>
        <v>1.0937061306493607</v>
      </c>
      <c r="AZ135">
        <f t="shared" ref="AZ135:AZ198" si="67">+(E135/$E$6)/(AD135/$AD$6)</f>
        <v>1.2132942969995781</v>
      </c>
      <c r="BA135">
        <f t="shared" ref="BA135:BA198" si="68">+(F135/$F$6)/(AD135/$AD$6)</f>
        <v>0.56973839694969941</v>
      </c>
      <c r="BD135" s="57"/>
    </row>
    <row r="136" spans="2:56" x14ac:dyDescent="0.25">
      <c r="B136" s="1">
        <v>43651</v>
      </c>
      <c r="C136">
        <v>113.47</v>
      </c>
      <c r="D136">
        <v>226.50700000000001</v>
      </c>
      <c r="E136">
        <v>110.944</v>
      </c>
      <c r="F136">
        <v>63.069000000000003</v>
      </c>
      <c r="G136">
        <v>41755.69</v>
      </c>
      <c r="I136" s="45">
        <f t="shared" ref="I136:I199" si="69">+C136/C135-1</f>
        <v>3.6019173704633589E-2</v>
      </c>
      <c r="J136" s="46">
        <f t="shared" si="58"/>
        <v>-2.4122599157281543E-2</v>
      </c>
      <c r="K136" s="46">
        <f t="shared" si="59"/>
        <v>6.596078644855119E-3</v>
      </c>
      <c r="L136" s="46">
        <f t="shared" si="59"/>
        <v>3.26991092481006E-2</v>
      </c>
      <c r="M136" s="47">
        <f t="shared" si="60"/>
        <v>-9.7305124178270752E-4</v>
      </c>
      <c r="O136" s="44">
        <f t="shared" si="61"/>
        <v>1.2797940610076941E-2</v>
      </c>
      <c r="Q136" s="36">
        <f t="shared" ref="Q136:Q199" si="70">+Q135*(1+O136)</f>
        <v>245.22406223454945</v>
      </c>
      <c r="R136" s="37">
        <f t="shared" ref="R136:R199" si="71">+R135*(1+M136)</f>
        <v>228.36934240779519</v>
      </c>
      <c r="T136" s="42">
        <f t="shared" si="57"/>
        <v>1.0738046519250253</v>
      </c>
      <c r="V136" s="40">
        <v>43651</v>
      </c>
      <c r="W136">
        <v>102191.62760000001</v>
      </c>
      <c r="X136">
        <v>204548.5698</v>
      </c>
      <c r="Y136">
        <v>217724.2775</v>
      </c>
      <c r="Z136" s="37">
        <v>63.069000000000003</v>
      </c>
      <c r="AB136" s="55">
        <f t="shared" ref="AB136:AB199" si="72">+SUMPRODUCT(I136:L136,W135:Z135)/SUM(W135:Z135)</f>
        <v>-1.4225474497585276E-4</v>
      </c>
      <c r="AD136" s="36">
        <f t="shared" ref="AD136:AD199" si="73">+AD135*(1+AB136)</f>
        <v>273.496497583284</v>
      </c>
      <c r="AE136" s="37">
        <f t="shared" ref="AE136:AE199" si="74">+AE135*(1+M136)</f>
        <v>228.36934240779519</v>
      </c>
      <c r="AG136" s="1">
        <f t="shared" si="62"/>
        <v>43651</v>
      </c>
      <c r="AH136">
        <f t="shared" si="63"/>
        <v>1.1976060126972123</v>
      </c>
      <c r="AI136">
        <f t="shared" ca="1" si="47"/>
        <v>0.97234256162337973</v>
      </c>
      <c r="AJ136">
        <f t="shared" ca="1" si="48"/>
        <v>1.0139842111562869</v>
      </c>
      <c r="AK136">
        <f t="shared" ca="1" si="49"/>
        <v>1.0501027990423395</v>
      </c>
      <c r="AL136">
        <f t="shared" ca="1" si="50"/>
        <v>1.1041559983870033</v>
      </c>
      <c r="AM136">
        <f t="shared" ca="1" si="51"/>
        <v>1.148615409712233</v>
      </c>
      <c r="AO136" s="1">
        <f t="shared" si="64"/>
        <v>43651</v>
      </c>
      <c r="AP136" s="57">
        <f>AD136/VLOOKUP(AO136,'[1]Indice Utilities'!$Z:$AJ,11,0)</f>
        <v>0.98401111816294706</v>
      </c>
      <c r="AQ136">
        <f t="shared" ca="1" si="52"/>
        <v>0.67875175044587022</v>
      </c>
      <c r="AR136">
        <f t="shared" ca="1" si="53"/>
        <v>0.70282424822466993</v>
      </c>
      <c r="AS136">
        <f t="shared" ca="1" si="54"/>
        <v>0.74657051568616006</v>
      </c>
      <c r="AT136">
        <f t="shared" ca="1" si="55"/>
        <v>0.79501446875123405</v>
      </c>
      <c r="AU136">
        <f t="shared" ca="1" si="56"/>
        <v>0.87015168975421064</v>
      </c>
      <c r="AX136">
        <f t="shared" si="65"/>
        <v>0.65535641085147833</v>
      </c>
      <c r="AY136">
        <f t="shared" si="66"/>
        <v>1.0674749494405458</v>
      </c>
      <c r="AZ136">
        <f t="shared" si="67"/>
        <v>1.2214710416534678</v>
      </c>
      <c r="BA136">
        <f t="shared" si="68"/>
        <v>0.58845204513000582</v>
      </c>
      <c r="BD136" s="57"/>
    </row>
    <row r="137" spans="2:56" x14ac:dyDescent="0.25">
      <c r="B137" s="1">
        <v>43658</v>
      </c>
      <c r="C137">
        <v>118.062</v>
      </c>
      <c r="D137">
        <v>226.91499999999999</v>
      </c>
      <c r="E137">
        <v>114.724</v>
      </c>
      <c r="F137">
        <v>62.887999999999998</v>
      </c>
      <c r="G137">
        <v>42753.1</v>
      </c>
      <c r="I137" s="45">
        <f t="shared" si="69"/>
        <v>4.0468846391116475E-2</v>
      </c>
      <c r="J137" s="46">
        <f t="shared" si="58"/>
        <v>1.8012688349586803E-3</v>
      </c>
      <c r="K137" s="46">
        <f t="shared" si="59"/>
        <v>3.4071243149697228E-2</v>
      </c>
      <c r="L137" s="46">
        <f t="shared" si="59"/>
        <v>-2.8698726791293039E-3</v>
      </c>
      <c r="M137" s="47">
        <f t="shared" si="60"/>
        <v>2.3886804409171347E-2</v>
      </c>
      <c r="O137" s="44">
        <f t="shared" si="61"/>
        <v>1.836787142416077E-2</v>
      </c>
      <c r="Q137" s="36">
        <f t="shared" si="70"/>
        <v>249.72830627978408</v>
      </c>
      <c r="R137" s="37">
        <f t="shared" si="71"/>
        <v>233.82435622294128</v>
      </c>
      <c r="T137" s="42">
        <f t="shared" si="57"/>
        <v>1.0680166528147268</v>
      </c>
      <c r="V137" s="40">
        <v>43658</v>
      </c>
      <c r="W137">
        <v>106327.0802</v>
      </c>
      <c r="X137">
        <v>204916.88440000001</v>
      </c>
      <c r="Y137">
        <v>225143.4534</v>
      </c>
      <c r="Z137" s="37">
        <v>62.887999999999998</v>
      </c>
      <c r="AB137" s="55">
        <f t="shared" si="72"/>
        <v>2.2728987601814559E-2</v>
      </c>
      <c r="AD137" s="36">
        <f t="shared" si="73"/>
        <v>279.71279608599417</v>
      </c>
      <c r="AE137" s="37">
        <f t="shared" si="74"/>
        <v>233.82435622294128</v>
      </c>
      <c r="AG137" s="1">
        <f t="shared" si="62"/>
        <v>43658</v>
      </c>
      <c r="AH137">
        <f t="shared" si="63"/>
        <v>1.1962517532574761</v>
      </c>
      <c r="AI137">
        <f t="shared" ca="1" si="47"/>
        <v>0.97234256162337973</v>
      </c>
      <c r="AJ137">
        <f t="shared" ca="1" si="48"/>
        <v>1.0139842111562869</v>
      </c>
      <c r="AK137">
        <f t="shared" ca="1" si="49"/>
        <v>1.0501027990423395</v>
      </c>
      <c r="AL137">
        <f t="shared" ca="1" si="50"/>
        <v>1.1041559983870033</v>
      </c>
      <c r="AM137">
        <f t="shared" ca="1" si="51"/>
        <v>1.148615409712233</v>
      </c>
      <c r="AO137" s="1">
        <f t="shared" si="64"/>
        <v>43658</v>
      </c>
      <c r="AP137" s="57">
        <f>AD137/VLOOKUP(AO137,'[1]Indice Utilities'!$Z:$AJ,11,0)</f>
        <v>0.95014972049640978</v>
      </c>
      <c r="AQ137">
        <f t="shared" ca="1" si="52"/>
        <v>0.67875175044587022</v>
      </c>
      <c r="AR137">
        <f t="shared" ca="1" si="53"/>
        <v>0.70282424822466993</v>
      </c>
      <c r="AS137">
        <f t="shared" ca="1" si="54"/>
        <v>0.74657051568616006</v>
      </c>
      <c r="AT137">
        <f t="shared" ca="1" si="55"/>
        <v>0.79501446875123405</v>
      </c>
      <c r="AU137">
        <f t="shared" ca="1" si="56"/>
        <v>0.87015168975421064</v>
      </c>
      <c r="AX137">
        <f t="shared" si="65"/>
        <v>0.66672396797179667</v>
      </c>
      <c r="AY137">
        <f t="shared" si="66"/>
        <v>1.0456316108793304</v>
      </c>
      <c r="AZ137">
        <f t="shared" si="67"/>
        <v>1.2350173837115517</v>
      </c>
      <c r="BA137">
        <f t="shared" si="68"/>
        <v>0.57372311706799661</v>
      </c>
      <c r="BD137" s="57"/>
    </row>
    <row r="138" spans="2:56" x14ac:dyDescent="0.25">
      <c r="B138" s="1">
        <v>43665</v>
      </c>
      <c r="C138">
        <v>107.756</v>
      </c>
      <c r="D138">
        <v>206.893</v>
      </c>
      <c r="E138">
        <v>107.926</v>
      </c>
      <c r="F138">
        <v>58.482999999999997</v>
      </c>
      <c r="G138">
        <v>40161.599999999999</v>
      </c>
      <c r="I138" s="45">
        <f t="shared" si="69"/>
        <v>-8.7293117175721191E-2</v>
      </c>
      <c r="J138" s="46">
        <f t="shared" si="58"/>
        <v>-8.823568296498685E-2</v>
      </c>
      <c r="K138" s="46">
        <f t="shared" si="59"/>
        <v>-5.9255256092883846E-2</v>
      </c>
      <c r="L138" s="46">
        <f t="shared" si="59"/>
        <v>-7.004515964889968E-2</v>
      </c>
      <c r="M138" s="47">
        <f t="shared" si="60"/>
        <v>-6.0615487531898271E-2</v>
      </c>
      <c r="O138" s="44">
        <f t="shared" si="61"/>
        <v>-7.6207303970622892E-2</v>
      </c>
      <c r="Q138" s="36">
        <f t="shared" si="70"/>
        <v>230.69718533305175</v>
      </c>
      <c r="R138" s="37">
        <f t="shared" si="71"/>
        <v>219.65097887365545</v>
      </c>
      <c r="T138" s="42">
        <f t="shared" si="57"/>
        <v>1.0502898121193902</v>
      </c>
      <c r="V138" s="40">
        <v>43665</v>
      </c>
      <c r="W138">
        <v>97045.286699999997</v>
      </c>
      <c r="X138">
        <v>186835.9829</v>
      </c>
      <c r="Y138">
        <v>211803.20439999999</v>
      </c>
      <c r="Z138" s="37">
        <v>58.482999999999997</v>
      </c>
      <c r="AB138" s="55">
        <f t="shared" si="72"/>
        <v>-7.5883900242933996E-2</v>
      </c>
      <c r="AD138" s="36">
        <f t="shared" si="73"/>
        <v>258.48709817113246</v>
      </c>
      <c r="AE138" s="37">
        <f t="shared" si="74"/>
        <v>219.65097887365545</v>
      </c>
      <c r="AG138" s="1">
        <f t="shared" si="62"/>
        <v>43665</v>
      </c>
      <c r="AH138">
        <f t="shared" si="63"/>
        <v>1.1768083142475581</v>
      </c>
      <c r="AI138">
        <f t="shared" ca="1" si="47"/>
        <v>0.97234256162337973</v>
      </c>
      <c r="AJ138">
        <f t="shared" ca="1" si="48"/>
        <v>1.0139842111562869</v>
      </c>
      <c r="AK138">
        <f t="shared" ca="1" si="49"/>
        <v>1.0501027990423395</v>
      </c>
      <c r="AL138">
        <f t="shared" ca="1" si="50"/>
        <v>1.1041559983870033</v>
      </c>
      <c r="AM138">
        <f t="shared" ca="1" si="51"/>
        <v>1.1527415280223359</v>
      </c>
      <c r="AO138" s="1">
        <f t="shared" si="64"/>
        <v>43665</v>
      </c>
      <c r="AP138" s="57">
        <f>AD138/VLOOKUP(AO138,'[1]Indice Utilities'!$Z:$AJ,11,0)</f>
        <v>0.9236819872970391</v>
      </c>
      <c r="AQ138">
        <f t="shared" ca="1" si="52"/>
        <v>0.67875175044587022</v>
      </c>
      <c r="AR138">
        <f t="shared" ca="1" si="53"/>
        <v>0.70282424822466993</v>
      </c>
      <c r="AS138">
        <f t="shared" ca="1" si="54"/>
        <v>0.74657051568616006</v>
      </c>
      <c r="AT138">
        <f t="shared" ca="1" si="55"/>
        <v>0.79501446875123405</v>
      </c>
      <c r="AU138">
        <f t="shared" ca="1" si="56"/>
        <v>0.87275034815372343</v>
      </c>
      <c r="AX138">
        <f t="shared" si="65"/>
        <v>0.65849253645915595</v>
      </c>
      <c r="AY138">
        <f t="shared" si="66"/>
        <v>1.0316556456642596</v>
      </c>
      <c r="AZ138">
        <f t="shared" si="67"/>
        <v>1.2572404188889108</v>
      </c>
      <c r="BA138">
        <f t="shared" si="68"/>
        <v>0.57734800841470224</v>
      </c>
      <c r="BD138" s="57"/>
    </row>
    <row r="139" spans="2:56" x14ac:dyDescent="0.25">
      <c r="B139" s="1">
        <v>43672</v>
      </c>
      <c r="C139">
        <v>116.804</v>
      </c>
      <c r="D139">
        <v>229.14</v>
      </c>
      <c r="E139">
        <v>118.614</v>
      </c>
      <c r="F139">
        <v>60.436</v>
      </c>
      <c r="G139">
        <v>41983.73</v>
      </c>
      <c r="I139" s="45">
        <f t="shared" si="69"/>
        <v>8.3967482089164491E-2</v>
      </c>
      <c r="J139" s="46">
        <f t="shared" si="58"/>
        <v>0.10752901258138259</v>
      </c>
      <c r="K139" s="46">
        <f t="shared" si="59"/>
        <v>9.9030817411930316E-2</v>
      </c>
      <c r="L139" s="46">
        <f t="shared" si="59"/>
        <v>3.3394319716840926E-2</v>
      </c>
      <c r="M139" s="47">
        <f t="shared" si="60"/>
        <v>4.5369955380263782E-2</v>
      </c>
      <c r="O139" s="44">
        <f t="shared" si="61"/>
        <v>8.098040794982958E-2</v>
      </c>
      <c r="Q139" s="36">
        <f t="shared" si="70"/>
        <v>249.3791375141997</v>
      </c>
      <c r="R139" s="37">
        <f t="shared" si="71"/>
        <v>229.61653398438446</v>
      </c>
      <c r="T139" s="42">
        <f t="shared" si="57"/>
        <v>1.0860678592559856</v>
      </c>
      <c r="V139" s="40">
        <v>43672</v>
      </c>
      <c r="W139">
        <v>105193.65979999999</v>
      </c>
      <c r="X139">
        <v>206925.87349999999</v>
      </c>
      <c r="Y139">
        <v>232776.644</v>
      </c>
      <c r="Z139" s="37">
        <v>60.436</v>
      </c>
      <c r="AB139" s="55">
        <f t="shared" si="72"/>
        <v>9.9277123146153584E-2</v>
      </c>
      <c r="AD139" s="36">
        <f t="shared" si="73"/>
        <v>284.14895364795984</v>
      </c>
      <c r="AE139" s="37">
        <f t="shared" si="74"/>
        <v>229.61653398438446</v>
      </c>
      <c r="AG139" s="1">
        <f t="shared" si="62"/>
        <v>43672</v>
      </c>
      <c r="AH139">
        <f t="shared" si="63"/>
        <v>1.2374934361969072</v>
      </c>
      <c r="AI139">
        <f t="shared" ca="1" si="47"/>
        <v>0.97234256162337973</v>
      </c>
      <c r="AJ139">
        <f t="shared" ca="1" si="48"/>
        <v>1.0139842111562869</v>
      </c>
      <c r="AK139">
        <f t="shared" ca="1" si="49"/>
        <v>1.0501027990423395</v>
      </c>
      <c r="AL139">
        <f t="shared" ca="1" si="50"/>
        <v>1.1041559983870033</v>
      </c>
      <c r="AM139">
        <f t="shared" ca="1" si="51"/>
        <v>1.1719914461442744</v>
      </c>
      <c r="AO139" s="1">
        <f t="shared" si="64"/>
        <v>43672</v>
      </c>
      <c r="AP139" s="57">
        <f>AD139/VLOOKUP(AO139,'[1]Indice Utilities'!$Z:$AJ,11,0)</f>
        <v>0.98416046152397174</v>
      </c>
      <c r="AQ139">
        <f t="shared" ca="1" si="52"/>
        <v>0.67875175044587022</v>
      </c>
      <c r="AR139">
        <f t="shared" ca="1" si="53"/>
        <v>0.70282424822466993</v>
      </c>
      <c r="AS139">
        <f t="shared" ca="1" si="54"/>
        <v>0.74657051568616006</v>
      </c>
      <c r="AT139">
        <f t="shared" ca="1" si="55"/>
        <v>0.79501446875123405</v>
      </c>
      <c r="AU139">
        <f t="shared" ca="1" si="56"/>
        <v>0.91506440878323725</v>
      </c>
      <c r="AX139">
        <f t="shared" si="65"/>
        <v>0.64932170577449377</v>
      </c>
      <c r="AY139">
        <f t="shared" si="66"/>
        <v>1.0393999242851835</v>
      </c>
      <c r="AZ139">
        <f t="shared" si="67"/>
        <v>1.256958719654069</v>
      </c>
      <c r="BA139">
        <f t="shared" si="68"/>
        <v>0.54274590076797224</v>
      </c>
      <c r="BD139" s="57"/>
    </row>
    <row r="140" spans="2:56" x14ac:dyDescent="0.25">
      <c r="B140" s="1">
        <v>43679</v>
      </c>
      <c r="C140">
        <v>115.545</v>
      </c>
      <c r="D140">
        <v>216.459</v>
      </c>
      <c r="E140">
        <v>114.215</v>
      </c>
      <c r="F140">
        <v>60.935000000000002</v>
      </c>
      <c r="G140">
        <v>41359.15</v>
      </c>
      <c r="I140" s="45">
        <f t="shared" si="69"/>
        <v>-1.0778740454093994E-2</v>
      </c>
      <c r="J140" s="46">
        <f t="shared" si="58"/>
        <v>-5.5341712490180606E-2</v>
      </c>
      <c r="K140" s="46">
        <f t="shared" si="59"/>
        <v>-3.7086684539767711E-2</v>
      </c>
      <c r="L140" s="46">
        <f t="shared" si="59"/>
        <v>8.2566682110001288E-3</v>
      </c>
      <c r="M140" s="47">
        <f t="shared" si="60"/>
        <v>-1.4876715337107993E-2</v>
      </c>
      <c r="O140" s="44">
        <f t="shared" si="61"/>
        <v>-2.3737617318260545E-2</v>
      </c>
      <c r="Q140" s="36">
        <f t="shared" si="70"/>
        <v>243.45947098072975</v>
      </c>
      <c r="R140" s="37">
        <f t="shared" si="71"/>
        <v>226.20059417160539</v>
      </c>
      <c r="T140" s="42">
        <f t="shared" si="57"/>
        <v>1.0762989897189705</v>
      </c>
      <c r="V140" s="40">
        <v>43679</v>
      </c>
      <c r="W140">
        <v>104060.2395</v>
      </c>
      <c r="X140">
        <v>195474.63579999999</v>
      </c>
      <c r="Y140">
        <v>224144.7182</v>
      </c>
      <c r="Z140" s="37">
        <v>60.935000000000002</v>
      </c>
      <c r="AB140" s="55">
        <f t="shared" si="72"/>
        <v>-3.8935030424138088E-2</v>
      </c>
      <c r="AD140" s="36">
        <f t="shared" si="73"/>
        <v>273.08560549268952</v>
      </c>
      <c r="AE140" s="37">
        <f t="shared" si="74"/>
        <v>226.20059417160539</v>
      </c>
      <c r="AG140" s="1">
        <f t="shared" si="62"/>
        <v>43679</v>
      </c>
      <c r="AH140">
        <f t="shared" si="63"/>
        <v>1.207271830972801</v>
      </c>
      <c r="AI140">
        <f t="shared" ca="1" si="47"/>
        <v>0.97234256162337973</v>
      </c>
      <c r="AJ140">
        <f t="shared" ca="1" si="48"/>
        <v>1.0139842111562869</v>
      </c>
      <c r="AK140">
        <f t="shared" ca="1" si="49"/>
        <v>1.0501027990423395</v>
      </c>
      <c r="AL140">
        <f t="shared" ca="1" si="50"/>
        <v>1.1041559983870033</v>
      </c>
      <c r="AM140">
        <f t="shared" ca="1" si="51"/>
        <v>1.1765358434312883</v>
      </c>
      <c r="AO140" s="1">
        <f t="shared" si="64"/>
        <v>43679</v>
      </c>
      <c r="AP140" s="57">
        <f>AD140/VLOOKUP(AO140,'[1]Indice Utilities'!$Z:$AJ,11,0)</f>
        <v>0.94250072724571421</v>
      </c>
      <c r="AQ140">
        <f t="shared" ca="1" si="52"/>
        <v>0.67875175044587022</v>
      </c>
      <c r="AR140">
        <f t="shared" ca="1" si="53"/>
        <v>0.70282424822466993</v>
      </c>
      <c r="AS140">
        <f t="shared" ca="1" si="54"/>
        <v>0.74657051568616006</v>
      </c>
      <c r="AT140">
        <f t="shared" ca="1" si="55"/>
        <v>0.79501446875123405</v>
      </c>
      <c r="AU140">
        <f t="shared" ca="1" si="56"/>
        <v>0.92328920244248613</v>
      </c>
      <c r="AX140">
        <f t="shared" si="65"/>
        <v>0.66834486322002917</v>
      </c>
      <c r="AY140">
        <f t="shared" si="66"/>
        <v>1.0216559583338061</v>
      </c>
      <c r="AZ140">
        <f t="shared" si="67"/>
        <v>1.2593761363218741</v>
      </c>
      <c r="BA140">
        <f t="shared" si="68"/>
        <v>0.56939664946376778</v>
      </c>
      <c r="BD140" s="57"/>
    </row>
    <row r="141" spans="2:56" x14ac:dyDescent="0.25">
      <c r="B141" s="1">
        <v>43686</v>
      </c>
      <c r="C141">
        <v>124.797</v>
      </c>
      <c r="D141">
        <v>260.17399999999998</v>
      </c>
      <c r="E141">
        <v>126.902</v>
      </c>
      <c r="F141">
        <v>63.16</v>
      </c>
      <c r="G141">
        <v>44355.09</v>
      </c>
      <c r="I141" s="45">
        <f t="shared" si="69"/>
        <v>8.0072698948461696E-2</v>
      </c>
      <c r="J141" s="46">
        <f t="shared" si="58"/>
        <v>0.20195510466185262</v>
      </c>
      <c r="K141" s="46">
        <f t="shared" si="59"/>
        <v>0.11107998073808156</v>
      </c>
      <c r="L141" s="46">
        <f t="shared" si="59"/>
        <v>3.6514318536144952E-2</v>
      </c>
      <c r="M141" s="47">
        <f t="shared" si="60"/>
        <v>7.2437175328796455E-2</v>
      </c>
      <c r="O141" s="44">
        <f t="shared" si="61"/>
        <v>0.10740552572113521</v>
      </c>
      <c r="Q141" s="36">
        <f t="shared" si="70"/>
        <v>269.6083634532045</v>
      </c>
      <c r="R141" s="37">
        <f t="shared" si="71"/>
        <v>242.58592627109189</v>
      </c>
      <c r="T141" s="42">
        <f t="shared" si="57"/>
        <v>1.1113932601016383</v>
      </c>
      <c r="V141" s="40">
        <v>43686</v>
      </c>
      <c r="W141">
        <v>112392.4106</v>
      </c>
      <c r="X141">
        <v>234951.2709</v>
      </c>
      <c r="Y141">
        <v>249041.7604</v>
      </c>
      <c r="Z141" s="37">
        <v>63.16</v>
      </c>
      <c r="AB141" s="55">
        <f t="shared" si="72"/>
        <v>0.13882771484222378</v>
      </c>
      <c r="AD141" s="36">
        <f t="shared" si="73"/>
        <v>310.99745605954462</v>
      </c>
      <c r="AE141" s="37">
        <f t="shared" si="74"/>
        <v>242.58592627109189</v>
      </c>
      <c r="AG141" s="1">
        <f t="shared" si="62"/>
        <v>43686</v>
      </c>
      <c r="AH141">
        <f t="shared" si="63"/>
        <v>1.2820094753229925</v>
      </c>
      <c r="AI141">
        <f t="shared" ca="1" si="47"/>
        <v>0.97234256162337973</v>
      </c>
      <c r="AJ141">
        <f t="shared" ca="1" si="48"/>
        <v>1.0139842111562869</v>
      </c>
      <c r="AK141">
        <f t="shared" ca="1" si="49"/>
        <v>1.0501027990423395</v>
      </c>
      <c r="AL141">
        <f t="shared" ca="1" si="50"/>
        <v>1.1050519137153276</v>
      </c>
      <c r="AM141">
        <f t="shared" ca="1" si="51"/>
        <v>1.1796426881914481</v>
      </c>
      <c r="AO141" s="1">
        <f t="shared" si="64"/>
        <v>43686</v>
      </c>
      <c r="AP141" s="57">
        <f>AD141/VLOOKUP(AO141,'[1]Indice Utilities'!$Z:$AJ,11,0)</f>
        <v>1.0297575545055726</v>
      </c>
      <c r="AQ141">
        <f t="shared" ca="1" si="52"/>
        <v>0.67875175044587022</v>
      </c>
      <c r="AR141">
        <f t="shared" ca="1" si="53"/>
        <v>0.70282424822466993</v>
      </c>
      <c r="AS141">
        <f t="shared" ca="1" si="54"/>
        <v>0.74657051568616006</v>
      </c>
      <c r="AT141">
        <f t="shared" ca="1" si="55"/>
        <v>0.79966880263122175</v>
      </c>
      <c r="AU141">
        <f t="shared" ca="1" si="56"/>
        <v>0.94061885325084671</v>
      </c>
      <c r="AX141">
        <f t="shared" si="65"/>
        <v>0.63386325327216486</v>
      </c>
      <c r="AY141">
        <f t="shared" si="66"/>
        <v>1.0782882944657204</v>
      </c>
      <c r="AZ141">
        <f t="shared" si="67"/>
        <v>1.2286912190931056</v>
      </c>
      <c r="BA141">
        <f t="shared" si="68"/>
        <v>0.51824149729045521</v>
      </c>
      <c r="BD141" s="57"/>
    </row>
    <row r="142" spans="2:56" x14ac:dyDescent="0.25">
      <c r="B142" s="1">
        <v>43693</v>
      </c>
      <c r="C142">
        <v>75.409000000000006</v>
      </c>
      <c r="D142">
        <v>161.02799999999999</v>
      </c>
      <c r="E142">
        <v>73.174999999999997</v>
      </c>
      <c r="F142">
        <v>41.183999999999997</v>
      </c>
      <c r="G142">
        <v>30406.65</v>
      </c>
      <c r="I142" s="45">
        <f t="shared" si="69"/>
        <v>-0.39574669262882911</v>
      </c>
      <c r="J142" s="46">
        <f t="shared" si="58"/>
        <v>-0.38107574161907032</v>
      </c>
      <c r="K142" s="46">
        <f t="shared" si="59"/>
        <v>-0.42337394209705126</v>
      </c>
      <c r="L142" s="46">
        <f t="shared" si="59"/>
        <v>-0.34794173527549077</v>
      </c>
      <c r="M142" s="47">
        <f t="shared" si="60"/>
        <v>-0.31447213837239418</v>
      </c>
      <c r="O142" s="44">
        <f t="shared" si="61"/>
        <v>-0.38703452790511039</v>
      </c>
      <c r="Q142" s="36">
        <f t="shared" si="70"/>
        <v>165.26061778482409</v>
      </c>
      <c r="R142" s="37">
        <f t="shared" si="71"/>
        <v>166.29941129757367</v>
      </c>
      <c r="T142" s="42">
        <f t="shared" si="57"/>
        <v>0.99375347450334162</v>
      </c>
      <c r="V142" s="40">
        <v>43693</v>
      </c>
      <c r="W142">
        <v>67913.320900000006</v>
      </c>
      <c r="X142">
        <v>145417.32500000001</v>
      </c>
      <c r="Y142">
        <v>143603.8567</v>
      </c>
      <c r="Z142" s="37">
        <v>41.183999999999997</v>
      </c>
      <c r="AB142" s="55">
        <f t="shared" si="72"/>
        <v>-0.40149800277607001</v>
      </c>
      <c r="AD142" s="36">
        <f t="shared" si="73"/>
        <v>186.13259858319887</v>
      </c>
      <c r="AE142" s="37">
        <f t="shared" si="74"/>
        <v>166.29941129757367</v>
      </c>
      <c r="AG142" s="1">
        <f t="shared" si="62"/>
        <v>43693</v>
      </c>
      <c r="AH142">
        <f t="shared" si="63"/>
        <v>1.1192619211990835</v>
      </c>
      <c r="AI142">
        <f t="shared" ca="1" si="47"/>
        <v>0.97234256162337973</v>
      </c>
      <c r="AJ142">
        <f t="shared" ca="1" si="48"/>
        <v>1.0139842111562869</v>
      </c>
      <c r="AK142">
        <f t="shared" ca="1" si="49"/>
        <v>1.0512878047318881</v>
      </c>
      <c r="AL142">
        <f t="shared" ca="1" si="50"/>
        <v>1.1081910332641935</v>
      </c>
      <c r="AM142">
        <f t="shared" ca="1" si="51"/>
        <v>1.1946223397946942</v>
      </c>
      <c r="AO142" s="1">
        <f t="shared" si="64"/>
        <v>43693</v>
      </c>
      <c r="AP142" s="57">
        <f>AD142/VLOOKUP(AO142,'[1]Indice Utilities'!$Z:$AJ,11,0)</f>
        <v>0.96863990398034372</v>
      </c>
      <c r="AQ142">
        <f t="shared" ca="1" si="52"/>
        <v>0.67875175044587022</v>
      </c>
      <c r="AR142">
        <f t="shared" ca="1" si="53"/>
        <v>0.70282424822466993</v>
      </c>
      <c r="AS142">
        <f t="shared" ca="1" si="54"/>
        <v>0.75664819631678593</v>
      </c>
      <c r="AT142">
        <f t="shared" ca="1" si="55"/>
        <v>0.8064197501136493</v>
      </c>
      <c r="AU142">
        <f t="shared" ca="1" si="56"/>
        <v>0.94846928979734468</v>
      </c>
      <c r="AX142">
        <f t="shared" si="65"/>
        <v>0.63995436771692316</v>
      </c>
      <c r="AY142">
        <f t="shared" si="66"/>
        <v>1.1150819647529653</v>
      </c>
      <c r="AZ142">
        <f t="shared" si="67"/>
        <v>1.1837811357888279</v>
      </c>
      <c r="BA142">
        <f t="shared" si="68"/>
        <v>0.56461574564305295</v>
      </c>
      <c r="BD142" s="57"/>
    </row>
    <row r="143" spans="2:56" x14ac:dyDescent="0.25">
      <c r="B143" s="1">
        <v>43700</v>
      </c>
      <c r="C143">
        <v>63.164000000000001</v>
      </c>
      <c r="D143">
        <v>126.583</v>
      </c>
      <c r="E143">
        <v>58.743000000000002</v>
      </c>
      <c r="F143">
        <v>33.646000000000001</v>
      </c>
      <c r="G143">
        <v>26585.97</v>
      </c>
      <c r="I143" s="45">
        <f t="shared" si="69"/>
        <v>-0.16238114813881632</v>
      </c>
      <c r="J143" s="46">
        <f t="shared" si="58"/>
        <v>-0.21390689817919861</v>
      </c>
      <c r="K143" s="46">
        <f t="shared" si="59"/>
        <v>-0.19722582849333781</v>
      </c>
      <c r="L143" s="46">
        <f t="shared" si="59"/>
        <v>-0.18303224553224551</v>
      </c>
      <c r="M143" s="47">
        <f t="shared" si="60"/>
        <v>-0.12565277661301066</v>
      </c>
      <c r="O143" s="44">
        <f t="shared" si="61"/>
        <v>-0.18913653008589956</v>
      </c>
      <c r="Q143" s="36">
        <f t="shared" si="70"/>
        <v>134.00379797715036</v>
      </c>
      <c r="R143" s="37">
        <f t="shared" si="71"/>
        <v>145.40342851892447</v>
      </c>
      <c r="T143" s="42">
        <f t="shared" si="57"/>
        <v>0.92159998799278353</v>
      </c>
      <c r="V143" s="40">
        <v>43700</v>
      </c>
      <c r="W143">
        <v>56885.447399999997</v>
      </c>
      <c r="X143">
        <v>114311.4777</v>
      </c>
      <c r="Y143">
        <v>115282.5794</v>
      </c>
      <c r="Z143" s="37">
        <v>33.646000000000001</v>
      </c>
      <c r="AB143" s="55">
        <f t="shared" si="72"/>
        <v>-0.19739030475030775</v>
      </c>
      <c r="AD143" s="36">
        <f t="shared" si="73"/>
        <v>149.39182822489454</v>
      </c>
      <c r="AE143" s="37">
        <f t="shared" si="74"/>
        <v>145.40342851892447</v>
      </c>
      <c r="AG143" s="1">
        <f t="shared" si="62"/>
        <v>43700</v>
      </c>
      <c r="AH143">
        <f t="shared" si="63"/>
        <v>1.0274298876346715</v>
      </c>
      <c r="AI143">
        <f t="shared" ca="1" si="47"/>
        <v>0.97234256162337973</v>
      </c>
      <c r="AJ143">
        <f t="shared" ca="1" si="48"/>
        <v>1.0194393198042573</v>
      </c>
      <c r="AK143">
        <f t="shared" ca="1" si="49"/>
        <v>1.0554963055812876</v>
      </c>
      <c r="AL143">
        <f t="shared" ca="1" si="50"/>
        <v>1.1125828670615414</v>
      </c>
      <c r="AM143">
        <f t="shared" ca="1" si="51"/>
        <v>1.1946223397946942</v>
      </c>
      <c r="AO143" s="1">
        <f t="shared" si="64"/>
        <v>43700</v>
      </c>
      <c r="AP143" s="57">
        <f>AD143/VLOOKUP(AO143,'[1]Indice Utilities'!$Z:$AJ,11,0)</f>
        <v>0.87816527775741959</v>
      </c>
      <c r="AQ143">
        <f t="shared" ca="1" si="52"/>
        <v>0.67875175044587022</v>
      </c>
      <c r="AR143">
        <f t="shared" ca="1" si="53"/>
        <v>0.70282424822466993</v>
      </c>
      <c r="AS143">
        <f t="shared" ca="1" si="54"/>
        <v>0.76750539493978565</v>
      </c>
      <c r="AT143">
        <f t="shared" ca="1" si="55"/>
        <v>0.82832663942211604</v>
      </c>
      <c r="AU143">
        <f t="shared" ca="1" si="56"/>
        <v>0.95004799478818802</v>
      </c>
      <c r="AX143">
        <f t="shared" si="65"/>
        <v>0.66786863640344796</v>
      </c>
      <c r="AY143">
        <f t="shared" si="66"/>
        <v>1.09213512575922</v>
      </c>
      <c r="AZ143">
        <f t="shared" si="67"/>
        <v>1.1840237242990821</v>
      </c>
      <c r="BA143">
        <f t="shared" si="68"/>
        <v>0.57471627938862568</v>
      </c>
      <c r="BD143" s="57"/>
    </row>
    <row r="144" spans="2:56" x14ac:dyDescent="0.25">
      <c r="B144" s="1">
        <v>43707</v>
      </c>
      <c r="C144">
        <v>59.082000000000001</v>
      </c>
      <c r="D144">
        <v>109.045</v>
      </c>
      <c r="E144">
        <v>50.274000000000001</v>
      </c>
      <c r="F144">
        <v>27.38</v>
      </c>
      <c r="G144">
        <v>24608.560000000001</v>
      </c>
      <c r="I144" s="45">
        <f t="shared" si="69"/>
        <v>-6.4625419542777562E-2</v>
      </c>
      <c r="J144" s="46">
        <f t="shared" si="58"/>
        <v>-0.13854941026836143</v>
      </c>
      <c r="K144" s="46">
        <f t="shared" si="59"/>
        <v>-0.14417036923548343</v>
      </c>
      <c r="L144" s="46">
        <f t="shared" si="59"/>
        <v>-0.18623313321048574</v>
      </c>
      <c r="M144" s="47">
        <f t="shared" si="60"/>
        <v>-7.4377951979935242E-2</v>
      </c>
      <c r="O144" s="44">
        <f t="shared" si="61"/>
        <v>-0.13339458306427704</v>
      </c>
      <c r="Q144" s="36">
        <f t="shared" si="70"/>
        <v>116.12841721695877</v>
      </c>
      <c r="R144" s="37">
        <f t="shared" si="71"/>
        <v>134.58861929482595</v>
      </c>
      <c r="T144" s="42">
        <f t="shared" si="57"/>
        <v>0.86283979897714236</v>
      </c>
      <c r="V144" s="40">
        <v>43707</v>
      </c>
      <c r="W144">
        <v>53209.489600000001</v>
      </c>
      <c r="X144">
        <v>98473.947199999995</v>
      </c>
      <c r="Y144">
        <v>98660.771900000007</v>
      </c>
      <c r="Z144" s="37">
        <v>27.38</v>
      </c>
      <c r="AB144" s="55">
        <f t="shared" si="72"/>
        <v>-0.12613952170010601</v>
      </c>
      <c r="AD144" s="36">
        <f t="shared" si="73"/>
        <v>130.54761446670196</v>
      </c>
      <c r="AE144" s="37">
        <f t="shared" si="74"/>
        <v>134.58861929482595</v>
      </c>
      <c r="AG144" s="1">
        <f t="shared" si="62"/>
        <v>43707</v>
      </c>
      <c r="AH144">
        <f t="shared" si="63"/>
        <v>0.96997513720478934</v>
      </c>
      <c r="AI144">
        <f t="shared" ca="1" si="47"/>
        <v>0.97234256162337973</v>
      </c>
      <c r="AJ144">
        <f t="shared" ca="1" si="48"/>
        <v>1.0226902228355077</v>
      </c>
      <c r="AK144">
        <f t="shared" ca="1" si="49"/>
        <v>1.0554963055812876</v>
      </c>
      <c r="AL144">
        <f t="shared" ca="1" si="50"/>
        <v>1.1125828670615414</v>
      </c>
      <c r="AM144">
        <f t="shared" ca="1" si="51"/>
        <v>1.1946223397946942</v>
      </c>
      <c r="AO144" s="1">
        <f t="shared" si="64"/>
        <v>43707</v>
      </c>
      <c r="AP144" s="57">
        <f>AD144/VLOOKUP(AO144,'[1]Indice Utilities'!$Z:$AJ,11,0)</f>
        <v>0.86265643857552254</v>
      </c>
      <c r="AQ144">
        <f t="shared" ca="1" si="52"/>
        <v>0.67875175044587022</v>
      </c>
      <c r="AR144">
        <f t="shared" ca="1" si="53"/>
        <v>0.71218382552075266</v>
      </c>
      <c r="AS144">
        <f t="shared" ca="1" si="54"/>
        <v>0.77103867752309374</v>
      </c>
      <c r="AT144">
        <f t="shared" ca="1" si="55"/>
        <v>0.84579376638730364</v>
      </c>
      <c r="AU144">
        <f t="shared" ca="1" si="56"/>
        <v>0.95004799478818802</v>
      </c>
      <c r="AX144">
        <f t="shared" si="65"/>
        <v>0.71488225075905465</v>
      </c>
      <c r="AY144">
        <f t="shared" si="66"/>
        <v>1.076625469986118</v>
      </c>
      <c r="AZ144">
        <f t="shared" si="67"/>
        <v>1.1595931066189678</v>
      </c>
      <c r="BA144">
        <f t="shared" si="68"/>
        <v>0.53519420729599287</v>
      </c>
      <c r="BD144" s="57"/>
    </row>
    <row r="145" spans="2:56" x14ac:dyDescent="0.25">
      <c r="B145" s="1">
        <v>43714</v>
      </c>
      <c r="C145">
        <v>64.83</v>
      </c>
      <c r="D145">
        <v>119.056</v>
      </c>
      <c r="E145">
        <v>55.363</v>
      </c>
      <c r="F145">
        <v>36.734000000000002</v>
      </c>
      <c r="G145">
        <v>27659.66</v>
      </c>
      <c r="I145" s="45">
        <f t="shared" si="69"/>
        <v>9.7288514268305093E-2</v>
      </c>
      <c r="J145" s="46">
        <f t="shared" si="58"/>
        <v>9.1806135081846874E-2</v>
      </c>
      <c r="K145" s="46">
        <f t="shared" si="59"/>
        <v>0.10122528543581177</v>
      </c>
      <c r="L145" s="46">
        <f t="shared" si="59"/>
        <v>0.34163623082542016</v>
      </c>
      <c r="M145" s="47">
        <f t="shared" si="60"/>
        <v>0.12398531242787048</v>
      </c>
      <c r="O145" s="44">
        <f t="shared" si="61"/>
        <v>0.15798904140284598</v>
      </c>
      <c r="Q145" s="36">
        <f t="shared" si="70"/>
        <v>134.47543453269583</v>
      </c>
      <c r="R145" s="37">
        <f t="shared" si="71"/>
        <v>151.27563130733066</v>
      </c>
      <c r="T145" s="42">
        <f t="shared" si="57"/>
        <v>0.88894313889522858</v>
      </c>
      <c r="V145" s="40">
        <v>43714</v>
      </c>
      <c r="W145">
        <v>58386.463499999998</v>
      </c>
      <c r="X145">
        <v>107514.398</v>
      </c>
      <c r="Y145">
        <v>108648.1241</v>
      </c>
      <c r="Z145" s="37">
        <v>36.734000000000002</v>
      </c>
      <c r="AB145" s="55">
        <f t="shared" si="72"/>
        <v>9.6710268163664459E-2</v>
      </c>
      <c r="AD145" s="36">
        <f t="shared" si="73"/>
        <v>143.17290926990339</v>
      </c>
      <c r="AE145" s="37">
        <f t="shared" si="74"/>
        <v>151.27563130733066</v>
      </c>
      <c r="AG145" s="1">
        <f t="shared" si="62"/>
        <v>43714</v>
      </c>
      <c r="AH145">
        <f t="shared" si="63"/>
        <v>0.94643736094569098</v>
      </c>
      <c r="AI145">
        <f t="shared" ca="1" si="47"/>
        <v>0.97234256162337973</v>
      </c>
      <c r="AJ145">
        <f t="shared" ca="1" si="48"/>
        <v>1.0226902228355077</v>
      </c>
      <c r="AK145">
        <f t="shared" ca="1" si="49"/>
        <v>1.0554963055812876</v>
      </c>
      <c r="AL145">
        <f t="shared" ca="1" si="50"/>
        <v>1.1125828670615414</v>
      </c>
      <c r="AM145">
        <f t="shared" ca="1" si="51"/>
        <v>1.1946223397946942</v>
      </c>
      <c r="AO145" s="1">
        <f t="shared" si="64"/>
        <v>43714</v>
      </c>
      <c r="AP145" s="57">
        <f>AD145/VLOOKUP(AO145,'[1]Indice Utilities'!$Z:$AJ,11,0)</f>
        <v>0.84045621226562861</v>
      </c>
      <c r="AQ145">
        <f t="shared" ca="1" si="52"/>
        <v>0.68735161049821947</v>
      </c>
      <c r="AR145">
        <f t="shared" ca="1" si="53"/>
        <v>0.71799054808145324</v>
      </c>
      <c r="AS145">
        <f t="shared" ca="1" si="54"/>
        <v>0.77134796710186526</v>
      </c>
      <c r="AT145">
        <f t="shared" ca="1" si="55"/>
        <v>0.85535253654275145</v>
      </c>
      <c r="AU145">
        <f t="shared" ca="1" si="56"/>
        <v>0.95004799478818802</v>
      </c>
      <c r="AX145">
        <f t="shared" si="65"/>
        <v>0.71525917608635214</v>
      </c>
      <c r="AY145">
        <f t="shared" si="66"/>
        <v>1.0718111496160472</v>
      </c>
      <c r="AZ145">
        <f t="shared" si="67"/>
        <v>1.1643670045727217</v>
      </c>
      <c r="BA145">
        <f t="shared" si="68"/>
        <v>0.65471798694697769</v>
      </c>
      <c r="BD145" s="57"/>
    </row>
    <row r="146" spans="2:56" x14ac:dyDescent="0.25">
      <c r="B146" s="1">
        <v>43721</v>
      </c>
      <c r="C146">
        <v>71.259</v>
      </c>
      <c r="D146">
        <v>132.59</v>
      </c>
      <c r="E146">
        <v>58.597999999999999</v>
      </c>
      <c r="F146">
        <v>37.869</v>
      </c>
      <c r="G146">
        <v>30136.28</v>
      </c>
      <c r="I146" s="45">
        <f t="shared" si="69"/>
        <v>9.9167052290606295E-2</v>
      </c>
      <c r="J146" s="46">
        <f t="shared" si="58"/>
        <v>0.11367759709716441</v>
      </c>
      <c r="K146" s="46">
        <f t="shared" si="59"/>
        <v>5.8432527139063994E-2</v>
      </c>
      <c r="L146" s="46">
        <f t="shared" si="59"/>
        <v>3.0897805847443838E-2</v>
      </c>
      <c r="M146" s="47">
        <f t="shared" si="60"/>
        <v>8.9539061579209545E-2</v>
      </c>
      <c r="O146" s="44">
        <f t="shared" si="61"/>
        <v>7.5543745593569633E-2</v>
      </c>
      <c r="Q146" s="36">
        <f t="shared" si="70"/>
        <v>144.63421254761855</v>
      </c>
      <c r="R146" s="37">
        <f t="shared" si="71"/>
        <v>164.82070937439153</v>
      </c>
      <c r="T146" s="42">
        <f t="shared" si="57"/>
        <v>0.87752451191725434</v>
      </c>
      <c r="V146" s="40">
        <v>43721</v>
      </c>
      <c r="W146">
        <v>64176.097099999999</v>
      </c>
      <c r="X146">
        <v>119735.7482</v>
      </c>
      <c r="Y146">
        <v>114997.2265</v>
      </c>
      <c r="Z146" s="37">
        <v>37.869</v>
      </c>
      <c r="AB146" s="55">
        <f t="shared" si="72"/>
        <v>8.8721698246094424E-2</v>
      </c>
      <c r="AD146" s="36">
        <f t="shared" si="73"/>
        <v>155.87545292316321</v>
      </c>
      <c r="AE146" s="37">
        <f t="shared" si="74"/>
        <v>164.82070937439153</v>
      </c>
      <c r="AG146" s="1">
        <f t="shared" si="62"/>
        <v>43721</v>
      </c>
      <c r="AH146">
        <f t="shared" si="63"/>
        <v>0.94572735134327623</v>
      </c>
      <c r="AI146">
        <f t="shared" ca="1" si="47"/>
        <v>0.97234256162337973</v>
      </c>
      <c r="AJ146">
        <f t="shared" ca="1" si="48"/>
        <v>1.0226902228355077</v>
      </c>
      <c r="AK146">
        <f t="shared" ca="1" si="49"/>
        <v>1.0554963055812876</v>
      </c>
      <c r="AL146">
        <f t="shared" ca="1" si="50"/>
        <v>1.1125828670615414</v>
      </c>
      <c r="AM146">
        <f t="shared" ca="1" si="51"/>
        <v>1.1946223397946942</v>
      </c>
      <c r="AO146" s="1">
        <f t="shared" si="64"/>
        <v>43721</v>
      </c>
      <c r="AP146" s="57">
        <f>AD146/VLOOKUP(AO146,'[1]Indice Utilities'!$Z:$AJ,11,0)</f>
        <v>0.79051040267102557</v>
      </c>
      <c r="AQ146">
        <f t="shared" ca="1" si="52"/>
        <v>0.6916758661253668</v>
      </c>
      <c r="AR146">
        <f t="shared" ca="1" si="53"/>
        <v>0.71946794711528805</v>
      </c>
      <c r="AS146">
        <f t="shared" ca="1" si="54"/>
        <v>0.77409925971735172</v>
      </c>
      <c r="AT146">
        <f t="shared" ca="1" si="55"/>
        <v>0.85535253654275145</v>
      </c>
      <c r="AU146">
        <f t="shared" ca="1" si="56"/>
        <v>0.95004799478818802</v>
      </c>
      <c r="AX146">
        <f t="shared" si="65"/>
        <v>0.72212147647022773</v>
      </c>
      <c r="AY146">
        <f t="shared" si="66"/>
        <v>1.0963794214529707</v>
      </c>
      <c r="AZ146">
        <f t="shared" si="67"/>
        <v>1.1319733161859657</v>
      </c>
      <c r="BA146">
        <f t="shared" si="68"/>
        <v>0.61994478228900851</v>
      </c>
      <c r="BD146" s="57"/>
    </row>
    <row r="147" spans="2:56" x14ac:dyDescent="0.25">
      <c r="B147" s="1">
        <v>43728</v>
      </c>
      <c r="C147">
        <v>66.224999999999994</v>
      </c>
      <c r="D147">
        <v>120.98399999999999</v>
      </c>
      <c r="E147">
        <v>59.289000000000001</v>
      </c>
      <c r="F147">
        <v>36.371000000000002</v>
      </c>
      <c r="G147">
        <v>30060.46</v>
      </c>
      <c r="I147" s="45">
        <f t="shared" si="69"/>
        <v>-7.0643708163179442E-2</v>
      </c>
      <c r="J147" s="46">
        <f t="shared" si="58"/>
        <v>-8.7532996455238044E-2</v>
      </c>
      <c r="K147" s="46">
        <f t="shared" si="59"/>
        <v>1.1792211338270908E-2</v>
      </c>
      <c r="L147" s="46">
        <f t="shared" si="59"/>
        <v>-3.9557421637751111E-2</v>
      </c>
      <c r="M147" s="47">
        <f t="shared" si="60"/>
        <v>-2.5159044181962686E-3</v>
      </c>
      <c r="O147" s="44">
        <f t="shared" si="61"/>
        <v>-4.6485478729474422E-2</v>
      </c>
      <c r="Q147" s="36">
        <f t="shared" si="70"/>
        <v>137.91082193668194</v>
      </c>
      <c r="R147" s="37">
        <f t="shared" si="71"/>
        <v>164.40603622346626</v>
      </c>
      <c r="T147" s="42">
        <f t="shared" si="57"/>
        <v>0.83884281322389453</v>
      </c>
      <c r="V147" s="40">
        <v>43728</v>
      </c>
      <c r="W147">
        <v>59642.415800000002</v>
      </c>
      <c r="X147">
        <v>109255.52190000001</v>
      </c>
      <c r="Y147">
        <v>116352.6529</v>
      </c>
      <c r="Z147" s="37">
        <v>36.371000000000002</v>
      </c>
      <c r="AB147" s="55">
        <f t="shared" si="72"/>
        <v>-4.5693368403712173E-2</v>
      </c>
      <c r="AD147" s="36">
        <f t="shared" si="73"/>
        <v>148.75297842764962</v>
      </c>
      <c r="AE147" s="37">
        <f t="shared" si="74"/>
        <v>164.40603622346626</v>
      </c>
      <c r="AG147" s="1">
        <f t="shared" si="62"/>
        <v>43728</v>
      </c>
      <c r="AH147">
        <f t="shared" si="63"/>
        <v>0.90479024885351256</v>
      </c>
      <c r="AI147">
        <f t="shared" ca="1" si="47"/>
        <v>0.97234256162337973</v>
      </c>
      <c r="AJ147">
        <f t="shared" ca="1" si="48"/>
        <v>1.0226902228355077</v>
      </c>
      <c r="AK147">
        <f t="shared" ca="1" si="49"/>
        <v>1.0554963055812876</v>
      </c>
      <c r="AL147">
        <f t="shared" ca="1" si="50"/>
        <v>1.1125828670615414</v>
      </c>
      <c r="AM147">
        <f t="shared" ca="1" si="51"/>
        <v>1.1946223397946942</v>
      </c>
      <c r="AO147" s="1">
        <f t="shared" si="64"/>
        <v>43728</v>
      </c>
      <c r="AP147" s="57">
        <f>AD147/VLOOKUP(AO147,'[1]Indice Utilities'!$Z:$AJ,11,0)</f>
        <v>0.72713599465345258</v>
      </c>
      <c r="AQ147">
        <f t="shared" ca="1" si="52"/>
        <v>0.69283906181637711</v>
      </c>
      <c r="AR147">
        <f t="shared" ca="1" si="53"/>
        <v>0.71993339287342306</v>
      </c>
      <c r="AS147">
        <f t="shared" ca="1" si="54"/>
        <v>0.78086760498833541</v>
      </c>
      <c r="AT147">
        <f t="shared" ca="1" si="55"/>
        <v>0.85535253654275145</v>
      </c>
      <c r="AU147">
        <f t="shared" ca="1" si="56"/>
        <v>0.95004799478818802</v>
      </c>
      <c r="AX147">
        <f t="shared" si="65"/>
        <v>0.70324161585833744</v>
      </c>
      <c r="AY147">
        <f t="shared" si="66"/>
        <v>1.0483109016731089</v>
      </c>
      <c r="AZ147">
        <f t="shared" si="67"/>
        <v>1.2001611922615598</v>
      </c>
      <c r="BA147">
        <f t="shared" si="68"/>
        <v>0.62393086816121668</v>
      </c>
      <c r="BD147" s="57"/>
    </row>
    <row r="148" spans="2:56" x14ac:dyDescent="0.25">
      <c r="B148" s="1">
        <v>43735</v>
      </c>
      <c r="C148">
        <v>64.524000000000001</v>
      </c>
      <c r="D148">
        <v>122.764</v>
      </c>
      <c r="E148">
        <v>59.798000000000002</v>
      </c>
      <c r="F148">
        <v>36.28</v>
      </c>
      <c r="G148">
        <v>28877.51</v>
      </c>
      <c r="I148" s="45">
        <f t="shared" si="69"/>
        <v>-2.568516421291045E-2</v>
      </c>
      <c r="J148" s="46">
        <f t="shared" si="58"/>
        <v>1.4712689281227265E-2</v>
      </c>
      <c r="K148" s="46">
        <f t="shared" si="59"/>
        <v>8.5850663698157081E-3</v>
      </c>
      <c r="L148" s="46">
        <f t="shared" si="59"/>
        <v>-2.5019933463473754E-3</v>
      </c>
      <c r="M148" s="47">
        <f t="shared" si="60"/>
        <v>-3.9352358546742128E-2</v>
      </c>
      <c r="O148" s="44">
        <f t="shared" si="61"/>
        <v>-1.222350477053713E-3</v>
      </c>
      <c r="Q148" s="36">
        <f t="shared" si="70"/>
        <v>137.74224657769679</v>
      </c>
      <c r="R148" s="37">
        <f t="shared" si="71"/>
        <v>157.93627093875173</v>
      </c>
      <c r="T148" s="42">
        <f t="shared" si="57"/>
        <v>0.8721381463483695</v>
      </c>
      <c r="V148" s="40">
        <v>43735</v>
      </c>
      <c r="W148">
        <v>58110.7667</v>
      </c>
      <c r="X148">
        <v>110862.71309999999</v>
      </c>
      <c r="Y148">
        <v>117351.3881</v>
      </c>
      <c r="Z148" s="37">
        <v>36.28</v>
      </c>
      <c r="AB148" s="55">
        <f t="shared" si="72"/>
        <v>3.7657576200494903E-3</v>
      </c>
      <c r="AD148" s="36">
        <f t="shared" si="73"/>
        <v>149.31314608966858</v>
      </c>
      <c r="AE148" s="37">
        <f t="shared" si="74"/>
        <v>157.93627093875173</v>
      </c>
      <c r="AG148" s="1">
        <f t="shared" si="62"/>
        <v>43735</v>
      </c>
      <c r="AH148">
        <f t="shared" si="63"/>
        <v>0.94540123812074017</v>
      </c>
      <c r="AI148">
        <f t="shared" ca="1" si="47"/>
        <v>0.9701604955849471</v>
      </c>
      <c r="AJ148">
        <f t="shared" ca="1" si="48"/>
        <v>1.0226902228355077</v>
      </c>
      <c r="AK148">
        <f t="shared" ca="1" si="49"/>
        <v>1.0554963055812876</v>
      </c>
      <c r="AL148">
        <f t="shared" ca="1" si="50"/>
        <v>1.1125828670615414</v>
      </c>
      <c r="AM148">
        <f t="shared" ca="1" si="51"/>
        <v>1.1946223397946942</v>
      </c>
      <c r="AO148" s="1">
        <f t="shared" si="64"/>
        <v>43735</v>
      </c>
      <c r="AP148" s="57">
        <f>AD148/VLOOKUP(AO148,'[1]Indice Utilities'!$Z:$AJ,11,0)</f>
        <v>0.81223533303367923</v>
      </c>
      <c r="AQ148">
        <f t="shared" ca="1" si="52"/>
        <v>0.69682325717619564</v>
      </c>
      <c r="AR148">
        <f t="shared" ca="1" si="53"/>
        <v>0.723806282466123</v>
      </c>
      <c r="AS148">
        <f t="shared" ca="1" si="54"/>
        <v>0.78086760498833541</v>
      </c>
      <c r="AT148">
        <f t="shared" ca="1" si="55"/>
        <v>0.85535253654275145</v>
      </c>
      <c r="AU148">
        <f t="shared" ca="1" si="56"/>
        <v>0.95004799478818802</v>
      </c>
      <c r="AX148">
        <f t="shared" si="65"/>
        <v>0.68260820243384024</v>
      </c>
      <c r="AY148">
        <f t="shared" si="66"/>
        <v>1.0597436365648556</v>
      </c>
      <c r="AZ148">
        <f t="shared" si="67"/>
        <v>1.2059234403668451</v>
      </c>
      <c r="BA148">
        <f t="shared" si="68"/>
        <v>0.62003489614563978</v>
      </c>
      <c r="BD148" s="57"/>
    </row>
    <row r="149" spans="2:56" x14ac:dyDescent="0.25">
      <c r="B149" s="1">
        <v>43742</v>
      </c>
      <c r="C149">
        <v>68.81</v>
      </c>
      <c r="D149">
        <v>133.29400000000001</v>
      </c>
      <c r="E149">
        <v>65.287000000000006</v>
      </c>
      <c r="F149">
        <v>38.368000000000002</v>
      </c>
      <c r="G149">
        <v>31816.5</v>
      </c>
      <c r="I149" s="45">
        <f t="shared" si="69"/>
        <v>6.6424896162668112E-2</v>
      </c>
      <c r="J149" s="46">
        <f t="shared" si="58"/>
        <v>8.5774331237170598E-2</v>
      </c>
      <c r="K149" s="46">
        <f t="shared" si="59"/>
        <v>9.1792367637713701E-2</v>
      </c>
      <c r="L149" s="46">
        <f t="shared" si="59"/>
        <v>5.7552370452039758E-2</v>
      </c>
      <c r="M149" s="47">
        <f t="shared" si="60"/>
        <v>0.10177435658406853</v>
      </c>
      <c r="O149" s="44">
        <f t="shared" si="61"/>
        <v>7.5385991372398042E-2</v>
      </c>
      <c r="Q149" s="36">
        <f t="shared" si="70"/>
        <v>148.12608238981775</v>
      </c>
      <c r="R149" s="37">
        <f t="shared" si="71"/>
        <v>174.0101332948303</v>
      </c>
      <c r="T149" s="42">
        <f t="shared" si="57"/>
        <v>0.85124974956971922</v>
      </c>
      <c r="V149" s="40">
        <v>43742</v>
      </c>
      <c r="W149">
        <v>61970.522400000002</v>
      </c>
      <c r="X149">
        <v>120371.928</v>
      </c>
      <c r="Y149">
        <v>128123.4608</v>
      </c>
      <c r="Z149" s="37">
        <v>38.368000000000002</v>
      </c>
      <c r="AB149" s="55">
        <f t="shared" si="72"/>
        <v>8.4310412413116875E-2</v>
      </c>
      <c r="AD149" s="36">
        <f t="shared" si="73"/>
        <v>161.90179901518852</v>
      </c>
      <c r="AE149" s="37">
        <f t="shared" si="74"/>
        <v>174.0101332948303</v>
      </c>
      <c r="AG149" s="1">
        <f t="shared" si="62"/>
        <v>43742</v>
      </c>
      <c r="AH149">
        <f t="shared" si="63"/>
        <v>0.93041592434662235</v>
      </c>
      <c r="AI149">
        <f t="shared" ca="1" si="47"/>
        <v>0.96542325479800839</v>
      </c>
      <c r="AJ149">
        <f t="shared" ca="1" si="48"/>
        <v>1.0226902228355077</v>
      </c>
      <c r="AK149">
        <f t="shared" ca="1" si="49"/>
        <v>1.0554963055812876</v>
      </c>
      <c r="AL149">
        <f t="shared" ca="1" si="50"/>
        <v>1.1125828670615414</v>
      </c>
      <c r="AM149">
        <f t="shared" ca="1" si="51"/>
        <v>1.1946223397946942</v>
      </c>
      <c r="AO149" s="1">
        <f t="shared" si="64"/>
        <v>43742</v>
      </c>
      <c r="AP149" s="57">
        <f>AD149/VLOOKUP(AO149,'[1]Indice Utilities'!$Z:$AJ,11,0)</f>
        <v>0.78584914713316067</v>
      </c>
      <c r="AQ149">
        <f t="shared" ca="1" si="52"/>
        <v>0.69848936285001417</v>
      </c>
      <c r="AR149">
        <f t="shared" ca="1" si="53"/>
        <v>0.72662217909640714</v>
      </c>
      <c r="AS149">
        <f t="shared" ca="1" si="54"/>
        <v>0.78523599735641958</v>
      </c>
      <c r="AT149">
        <f t="shared" ca="1" si="55"/>
        <v>0.85535253654275145</v>
      </c>
      <c r="AU149">
        <f t="shared" ca="1" si="56"/>
        <v>0.95004799478818802</v>
      </c>
      <c r="AX149">
        <f t="shared" si="65"/>
        <v>0.67134869597005054</v>
      </c>
      <c r="AY149">
        <f t="shared" si="66"/>
        <v>1.0611743879811275</v>
      </c>
      <c r="AZ149">
        <f t="shared" si="67"/>
        <v>1.2142445494162699</v>
      </c>
      <c r="BA149">
        <f t="shared" si="68"/>
        <v>0.60473400114503351</v>
      </c>
      <c r="BD149" s="57"/>
    </row>
    <row r="150" spans="2:56" x14ac:dyDescent="0.25">
      <c r="B150" s="1">
        <v>43749</v>
      </c>
      <c r="C150">
        <v>69.456000000000003</v>
      </c>
      <c r="D150">
        <v>138.33699999999999</v>
      </c>
      <c r="E150">
        <v>65.650000000000006</v>
      </c>
      <c r="F150">
        <v>39.048999999999999</v>
      </c>
      <c r="G150">
        <v>31798.11</v>
      </c>
      <c r="I150" s="45">
        <f t="shared" si="69"/>
        <v>9.3881703240807912E-3</v>
      </c>
      <c r="J150" s="46">
        <f t="shared" si="58"/>
        <v>3.7833660929974089E-2</v>
      </c>
      <c r="K150" s="46">
        <f t="shared" si="59"/>
        <v>5.560065556695859E-3</v>
      </c>
      <c r="L150" s="46">
        <f t="shared" si="59"/>
        <v>1.7749165971642888E-2</v>
      </c>
      <c r="M150" s="47">
        <f t="shared" si="60"/>
        <v>-5.7800198010460324E-4</v>
      </c>
      <c r="O150" s="44">
        <f t="shared" si="61"/>
        <v>1.7632765695598407E-2</v>
      </c>
      <c r="Q150" s="36">
        <f t="shared" si="70"/>
        <v>150.7379548940043</v>
      </c>
      <c r="R150" s="37">
        <f t="shared" si="71"/>
        <v>173.90955509322762</v>
      </c>
      <c r="T150" s="42">
        <f t="shared" si="57"/>
        <v>0.86676062631060302</v>
      </c>
      <c r="V150" s="40">
        <v>43749</v>
      </c>
      <c r="W150">
        <v>62552.548999999999</v>
      </c>
      <c r="X150">
        <v>124925.6366</v>
      </c>
      <c r="Y150">
        <v>128836.8431</v>
      </c>
      <c r="Z150" s="37">
        <v>39.048999999999999</v>
      </c>
      <c r="AB150" s="55">
        <f t="shared" si="72"/>
        <v>1.8836958979344943E-2</v>
      </c>
      <c r="AD150" s="36">
        <f t="shared" si="73"/>
        <v>164.95153656191977</v>
      </c>
      <c r="AE150" s="37">
        <f t="shared" si="74"/>
        <v>173.90955509322762</v>
      </c>
      <c r="AG150" s="1">
        <f t="shared" si="62"/>
        <v>43749</v>
      </c>
      <c r="AH150">
        <f t="shared" si="63"/>
        <v>0.94849036025360567</v>
      </c>
      <c r="AI150">
        <f t="shared" ca="1" si="47"/>
        <v>0.94828537385973621</v>
      </c>
      <c r="AJ150">
        <f t="shared" ca="1" si="48"/>
        <v>1.0226902228355077</v>
      </c>
      <c r="AK150">
        <f t="shared" ca="1" si="49"/>
        <v>1.0554963055812876</v>
      </c>
      <c r="AL150">
        <f t="shared" ca="1" si="50"/>
        <v>1.1125828670615414</v>
      </c>
      <c r="AM150">
        <f t="shared" ca="1" si="51"/>
        <v>1.1946223397946942</v>
      </c>
      <c r="AO150" s="1">
        <f t="shared" si="64"/>
        <v>43749</v>
      </c>
      <c r="AP150" s="57">
        <f>AD150/VLOOKUP(AO150,'[1]Indice Utilities'!$Z:$AJ,11,0)</f>
        <v>0.82590803768472687</v>
      </c>
      <c r="AQ150">
        <f t="shared" ca="1" si="52"/>
        <v>0.69848936285001417</v>
      </c>
      <c r="AR150">
        <f t="shared" ca="1" si="53"/>
        <v>0.72879663559737851</v>
      </c>
      <c r="AS150">
        <f t="shared" ca="1" si="54"/>
        <v>0.78562095971665658</v>
      </c>
      <c r="AT150">
        <f t="shared" ca="1" si="55"/>
        <v>0.85535253654275145</v>
      </c>
      <c r="AU150">
        <f t="shared" ca="1" si="56"/>
        <v>0.95004799478818802</v>
      </c>
      <c r="AX150">
        <f t="shared" si="65"/>
        <v>0.66512254576387531</v>
      </c>
      <c r="AY150">
        <f t="shared" si="66"/>
        <v>1.0809604915264031</v>
      </c>
      <c r="AZ150">
        <f t="shared" si="67"/>
        <v>1.1984212174007307</v>
      </c>
      <c r="BA150">
        <f t="shared" si="68"/>
        <v>0.60408833805618734</v>
      </c>
      <c r="BD150" s="57"/>
    </row>
    <row r="151" spans="2:56" x14ac:dyDescent="0.25">
      <c r="B151" s="1">
        <v>43756</v>
      </c>
      <c r="C151">
        <v>68.843999999999994</v>
      </c>
      <c r="D151">
        <v>139.44900000000001</v>
      </c>
      <c r="E151">
        <v>67.649000000000001</v>
      </c>
      <c r="F151">
        <v>38.594999999999999</v>
      </c>
      <c r="G151">
        <v>31968.47</v>
      </c>
      <c r="I151" s="45">
        <f t="shared" si="69"/>
        <v>-8.8113337940568526E-3</v>
      </c>
      <c r="J151" s="46">
        <f t="shared" si="58"/>
        <v>8.0383411524034276E-3</v>
      </c>
      <c r="K151" s="46">
        <f t="shared" si="59"/>
        <v>3.0449352627570425E-2</v>
      </c>
      <c r="L151" s="46">
        <f t="shared" si="59"/>
        <v>-1.1626418090091906E-2</v>
      </c>
      <c r="M151" s="47">
        <f t="shared" si="60"/>
        <v>5.357551124894E-3</v>
      </c>
      <c r="O151" s="44">
        <f t="shared" si="61"/>
        <v>4.5124854739562736E-3</v>
      </c>
      <c r="Q151" s="36">
        <f t="shared" si="70"/>
        <v>151.41815772583737</v>
      </c>
      <c r="R151" s="37">
        <f t="shared" si="71"/>
        <v>174.84128442574715</v>
      </c>
      <c r="T151" s="42">
        <f t="shared" si="57"/>
        <v>0.86603206000893185</v>
      </c>
      <c r="V151" s="40">
        <v>43756</v>
      </c>
      <c r="W151">
        <v>62001.155400000003</v>
      </c>
      <c r="X151">
        <v>125930.1311</v>
      </c>
      <c r="Y151">
        <v>132760.44579999999</v>
      </c>
      <c r="Z151" s="37">
        <v>38.594999999999999</v>
      </c>
      <c r="AB151" s="55">
        <f t="shared" si="72"/>
        <v>1.3831236175460691E-2</v>
      </c>
      <c r="AD151" s="36">
        <f t="shared" si="73"/>
        <v>167.2330202216128</v>
      </c>
      <c r="AE151" s="37">
        <f t="shared" si="74"/>
        <v>174.84128442574715</v>
      </c>
      <c r="AG151" s="1">
        <f t="shared" si="62"/>
        <v>43756</v>
      </c>
      <c r="AH151">
        <f t="shared" si="63"/>
        <v>0.95648473854946148</v>
      </c>
      <c r="AI151">
        <f t="shared" ca="1" si="47"/>
        <v>0.94664266087648241</v>
      </c>
      <c r="AJ151">
        <f t="shared" ca="1" si="48"/>
        <v>1.0226902228355077</v>
      </c>
      <c r="AK151">
        <f t="shared" ca="1" si="49"/>
        <v>1.0554963055812876</v>
      </c>
      <c r="AL151">
        <f t="shared" ca="1" si="50"/>
        <v>1.1125828670615414</v>
      </c>
      <c r="AM151">
        <f t="shared" ca="1" si="51"/>
        <v>1.1946223397946942</v>
      </c>
      <c r="AO151" s="1">
        <f t="shared" si="64"/>
        <v>43756</v>
      </c>
      <c r="AP151" s="57">
        <f>AD151/VLOOKUP(AO151,'[1]Indice Utilities'!$Z:$AJ,11,0)</f>
        <v>0.84683586192311378</v>
      </c>
      <c r="AQ151">
        <f t="shared" ca="1" si="52"/>
        <v>0.70034528658602113</v>
      </c>
      <c r="AR151">
        <f t="shared" ca="1" si="53"/>
        <v>0.72937924964020373</v>
      </c>
      <c r="AS151">
        <f t="shared" ca="1" si="54"/>
        <v>0.78594975186820948</v>
      </c>
      <c r="AT151">
        <f t="shared" ca="1" si="55"/>
        <v>0.85535253654275145</v>
      </c>
      <c r="AU151">
        <f t="shared" ca="1" si="56"/>
        <v>0.95004799478818802</v>
      </c>
      <c r="AX151">
        <f t="shared" si="65"/>
        <v>0.65026791982280219</v>
      </c>
      <c r="AY151">
        <f t="shared" si="66"/>
        <v>1.0747840289870292</v>
      </c>
      <c r="AZ151">
        <f t="shared" si="67"/>
        <v>1.2180650226405192</v>
      </c>
      <c r="BA151">
        <f t="shared" si="68"/>
        <v>0.5889194701940168</v>
      </c>
      <c r="BD151" s="57"/>
    </row>
    <row r="152" spans="2:56" x14ac:dyDescent="0.25">
      <c r="B152" s="1">
        <v>43763</v>
      </c>
      <c r="C152">
        <v>71.088999999999999</v>
      </c>
      <c r="D152">
        <v>148.19900000000001</v>
      </c>
      <c r="E152">
        <v>73.611000000000004</v>
      </c>
      <c r="F152">
        <v>40.048000000000002</v>
      </c>
      <c r="G152">
        <v>34522.25</v>
      </c>
      <c r="I152" s="45">
        <f t="shared" si="69"/>
        <v>3.2609958747312762E-2</v>
      </c>
      <c r="J152" s="46">
        <f t="shared" si="58"/>
        <v>6.2746954083571671E-2</v>
      </c>
      <c r="K152" s="46">
        <f t="shared" si="59"/>
        <v>8.8131384055935902E-2</v>
      </c>
      <c r="L152" s="46">
        <f t="shared" si="59"/>
        <v>3.7647363648140919E-2</v>
      </c>
      <c r="M152" s="47">
        <f t="shared" si="60"/>
        <v>7.9884336034849346E-2</v>
      </c>
      <c r="O152" s="44">
        <f t="shared" si="61"/>
        <v>5.5283915133740313E-2</v>
      </c>
      <c r="Q152" s="36">
        <f t="shared" si="70"/>
        <v>159.78914630725987</v>
      </c>
      <c r="R152" s="37">
        <f t="shared" si="71"/>
        <v>188.80836434357821</v>
      </c>
      <c r="T152" s="42">
        <f t="shared" si="57"/>
        <v>0.84630332381084816</v>
      </c>
      <c r="V152" s="40">
        <v>43763</v>
      </c>
      <c r="W152">
        <v>64022.932200000003</v>
      </c>
      <c r="X152">
        <v>133832.15470000001</v>
      </c>
      <c r="Y152">
        <v>144459.9154</v>
      </c>
      <c r="Z152" s="37">
        <v>40.048000000000002</v>
      </c>
      <c r="AB152" s="55">
        <f t="shared" si="72"/>
        <v>6.7425498212269161E-2</v>
      </c>
      <c r="AD152" s="36">
        <f t="shared" si="73"/>
        <v>178.50878992759752</v>
      </c>
      <c r="AE152" s="37">
        <f t="shared" si="74"/>
        <v>188.80836434357821</v>
      </c>
      <c r="AG152" s="1">
        <f t="shared" si="62"/>
        <v>43763</v>
      </c>
      <c r="AH152">
        <f t="shared" si="63"/>
        <v>0.94544958613571617</v>
      </c>
      <c r="AI152">
        <f t="shared" ca="1" si="47"/>
        <v>0.94928979808319125</v>
      </c>
      <c r="AJ152">
        <f t="shared" ca="1" si="48"/>
        <v>1.0226902228355077</v>
      </c>
      <c r="AK152">
        <f t="shared" ca="1" si="49"/>
        <v>1.0554963055812876</v>
      </c>
      <c r="AL152">
        <f t="shared" ca="1" si="50"/>
        <v>1.1125828670615414</v>
      </c>
      <c r="AM152">
        <f t="shared" ca="1" si="51"/>
        <v>1.1946223397946942</v>
      </c>
      <c r="AO152" s="1">
        <f t="shared" si="64"/>
        <v>43763</v>
      </c>
      <c r="AP152" s="57">
        <f>AD152/VLOOKUP(AO152,'[1]Indice Utilities'!$Z:$AJ,11,0)</f>
        <v>0.89678366995107406</v>
      </c>
      <c r="AQ152">
        <f t="shared" ca="1" si="52"/>
        <v>0.71662055816993098</v>
      </c>
      <c r="AR152">
        <f t="shared" ca="1" si="53"/>
        <v>0.72966890062481982</v>
      </c>
      <c r="AS152">
        <f t="shared" ca="1" si="54"/>
        <v>0.78708710932114334</v>
      </c>
      <c r="AT152">
        <f t="shared" ca="1" si="55"/>
        <v>0.85535253654275145</v>
      </c>
      <c r="AU152">
        <f t="shared" ca="1" si="56"/>
        <v>0.95004799478818802</v>
      </c>
      <c r="AX152">
        <f t="shared" si="65"/>
        <v>0.62905854412088913</v>
      </c>
      <c r="AY152">
        <f t="shared" si="66"/>
        <v>1.0700732322926869</v>
      </c>
      <c r="AZ152">
        <f t="shared" si="67"/>
        <v>1.2416930091849649</v>
      </c>
      <c r="BA152">
        <f t="shared" si="68"/>
        <v>0.57249029245726291</v>
      </c>
      <c r="BD152" s="57"/>
    </row>
    <row r="153" spans="2:56" x14ac:dyDescent="0.25">
      <c r="B153" s="1">
        <v>43770</v>
      </c>
      <c r="C153">
        <v>64.932000000000002</v>
      </c>
      <c r="D153">
        <v>135.333</v>
      </c>
      <c r="E153">
        <v>68.34</v>
      </c>
      <c r="F153">
        <v>39.412999999999997</v>
      </c>
      <c r="G153">
        <v>35743.040000000001</v>
      </c>
      <c r="I153" s="45">
        <f t="shared" si="69"/>
        <v>-8.6609742716875937E-2</v>
      </c>
      <c r="J153" s="46">
        <f t="shared" si="58"/>
        <v>-8.6815700510799787E-2</v>
      </c>
      <c r="K153" s="46">
        <f t="shared" si="59"/>
        <v>-7.1606145820597433E-2</v>
      </c>
      <c r="L153" s="46">
        <f t="shared" si="59"/>
        <v>-1.5855972832600984E-2</v>
      </c>
      <c r="M153" s="47">
        <f t="shared" si="60"/>
        <v>3.5362411198574861E-2</v>
      </c>
      <c r="O153" s="44">
        <f t="shared" si="61"/>
        <v>-6.5221890470218535E-2</v>
      </c>
      <c r="Q153" s="36">
        <f t="shared" si="70"/>
        <v>149.36739610847803</v>
      </c>
      <c r="R153" s="37">
        <f t="shared" si="71"/>
        <v>195.48508336122615</v>
      </c>
      <c r="T153" s="42">
        <f t="shared" si="57"/>
        <v>0.76408590128828513</v>
      </c>
      <c r="V153" s="40">
        <v>43770</v>
      </c>
      <c r="W153">
        <v>58478.362399999998</v>
      </c>
      <c r="X153">
        <v>122213.5013</v>
      </c>
      <c r="Y153">
        <v>134115.87210000001</v>
      </c>
      <c r="Z153" s="37">
        <v>39.412999999999997</v>
      </c>
      <c r="AB153" s="55">
        <f t="shared" si="72"/>
        <v>-8.0351070300351823E-2</v>
      </c>
      <c r="AD153" s="36">
        <f t="shared" si="73"/>
        <v>164.16541759889441</v>
      </c>
      <c r="AE153" s="37">
        <f t="shared" si="74"/>
        <v>195.48508336122615</v>
      </c>
      <c r="AG153" s="1">
        <f t="shared" si="62"/>
        <v>43770</v>
      </c>
      <c r="AH153">
        <f t="shared" si="63"/>
        <v>0.83978488167070098</v>
      </c>
      <c r="AI153">
        <f t="shared" ca="1" si="47"/>
        <v>0.94664266087648241</v>
      </c>
      <c r="AJ153">
        <f t="shared" ca="1" si="48"/>
        <v>1.0226902228355077</v>
      </c>
      <c r="AK153">
        <f t="shared" ca="1" si="49"/>
        <v>1.0554963055812876</v>
      </c>
      <c r="AL153">
        <f t="shared" ca="1" si="50"/>
        <v>1.1125828670615414</v>
      </c>
      <c r="AM153">
        <f t="shared" ca="1" si="51"/>
        <v>1.1946223397946942</v>
      </c>
      <c r="AO153" s="1">
        <f t="shared" si="64"/>
        <v>43770</v>
      </c>
      <c r="AP153" s="57">
        <f>AD153/VLOOKUP(AO153,'[1]Indice Utilities'!$Z:$AJ,11,0)</f>
        <v>0.78778598854976989</v>
      </c>
      <c r="AQ153">
        <f t="shared" ca="1" si="52"/>
        <v>0.71662055816993098</v>
      </c>
      <c r="AR153">
        <f t="shared" ca="1" si="53"/>
        <v>0.73771953822637504</v>
      </c>
      <c r="AS153">
        <f t="shared" ca="1" si="54"/>
        <v>0.78870560101561404</v>
      </c>
      <c r="AT153">
        <f t="shared" ca="1" si="55"/>
        <v>0.86520653869883857</v>
      </c>
      <c r="AU153">
        <f t="shared" ca="1" si="56"/>
        <v>0.95004799478818802</v>
      </c>
      <c r="AX153">
        <f t="shared" si="65"/>
        <v>0.62477748508703135</v>
      </c>
      <c r="AY153">
        <f t="shared" si="66"/>
        <v>1.0625512013073084</v>
      </c>
      <c r="AZ153">
        <f t="shared" si="67"/>
        <v>1.253500244795958</v>
      </c>
      <c r="BA153">
        <f t="shared" si="68"/>
        <v>0.61263911014080119</v>
      </c>
      <c r="BD153" s="57"/>
    </row>
    <row r="154" spans="2:56" x14ac:dyDescent="0.25">
      <c r="B154" s="1">
        <v>43777</v>
      </c>
      <c r="C154">
        <v>62.210999999999999</v>
      </c>
      <c r="D154">
        <v>136.11199999999999</v>
      </c>
      <c r="E154">
        <v>70.811999999999998</v>
      </c>
      <c r="F154">
        <v>39.14</v>
      </c>
      <c r="G154">
        <v>34131.050000000003</v>
      </c>
      <c r="I154" s="45">
        <f t="shared" si="69"/>
        <v>-4.1905377933838528E-2</v>
      </c>
      <c r="J154" s="46">
        <f t="shared" si="58"/>
        <v>5.7561718132310702E-3</v>
      </c>
      <c r="K154" s="46">
        <f t="shared" si="59"/>
        <v>3.6172080772607362E-2</v>
      </c>
      <c r="L154" s="46">
        <f t="shared" si="59"/>
        <v>-6.9266485677313971E-3</v>
      </c>
      <c r="M154" s="47">
        <f t="shared" si="60"/>
        <v>-4.5099409563372328E-2</v>
      </c>
      <c r="O154" s="44">
        <f t="shared" si="61"/>
        <v>-1.7259434789328731E-3</v>
      </c>
      <c r="Q154" s="36">
        <f t="shared" si="70"/>
        <v>149.10959642519941</v>
      </c>
      <c r="R154" s="37">
        <f t="shared" si="71"/>
        <v>186.66882152318823</v>
      </c>
      <c r="T154" s="42">
        <f t="shared" si="57"/>
        <v>0.79879218826415976</v>
      </c>
      <c r="V154" s="40">
        <v>43777</v>
      </c>
      <c r="W154">
        <v>56027.723899999997</v>
      </c>
      <c r="X154">
        <v>122916.64750000001</v>
      </c>
      <c r="Y154">
        <v>138966.87169999999</v>
      </c>
      <c r="Z154" s="37">
        <v>39.14</v>
      </c>
      <c r="AB154" s="55">
        <f t="shared" si="72"/>
        <v>9.8584383068907235E-3</v>
      </c>
      <c r="AD154" s="36">
        <f t="shared" si="73"/>
        <v>165.78383224041806</v>
      </c>
      <c r="AE154" s="37">
        <f t="shared" si="74"/>
        <v>186.66882152318823</v>
      </c>
      <c r="AG154" s="1">
        <f t="shared" si="62"/>
        <v>43777</v>
      </c>
      <c r="AH154">
        <f t="shared" si="63"/>
        <v>0.88811742040072927</v>
      </c>
      <c r="AI154">
        <f t="shared" ca="1" si="47"/>
        <v>0.94579835230351772</v>
      </c>
      <c r="AJ154">
        <f t="shared" ca="1" si="48"/>
        <v>1.0226902228355077</v>
      </c>
      <c r="AK154">
        <f t="shared" ca="1" si="49"/>
        <v>1.0554963055812876</v>
      </c>
      <c r="AL154">
        <f t="shared" ca="1" si="50"/>
        <v>1.1125828670615414</v>
      </c>
      <c r="AM154">
        <f t="shared" ca="1" si="51"/>
        <v>1.1946223397946942</v>
      </c>
      <c r="AO154" s="1">
        <f t="shared" si="64"/>
        <v>43777</v>
      </c>
      <c r="AP154" s="57">
        <f>AD154/VLOOKUP(AO154,'[1]Indice Utilities'!$Z:$AJ,11,0)</f>
        <v>0.85913612108284954</v>
      </c>
      <c r="AQ154">
        <f t="shared" ca="1" si="52"/>
        <v>0.71662055816993098</v>
      </c>
      <c r="AR154">
        <f t="shared" ca="1" si="53"/>
        <v>0.74274408083577415</v>
      </c>
      <c r="AS154">
        <f t="shared" ca="1" si="54"/>
        <v>0.78870560101561404</v>
      </c>
      <c r="AT154">
        <f t="shared" ca="1" si="55"/>
        <v>0.86520653869883857</v>
      </c>
      <c r="AU154">
        <f t="shared" ca="1" si="56"/>
        <v>0.95004799478818802</v>
      </c>
      <c r="AX154">
        <f t="shared" si="65"/>
        <v>0.5927523361130701</v>
      </c>
      <c r="AY154">
        <f t="shared" si="66"/>
        <v>1.0582348852519325</v>
      </c>
      <c r="AZ154">
        <f t="shared" si="67"/>
        <v>1.2861624041849016</v>
      </c>
      <c r="BA154">
        <f t="shared" si="68"/>
        <v>0.60245629609832485</v>
      </c>
      <c r="BD154" s="57"/>
    </row>
    <row r="155" spans="2:56" x14ac:dyDescent="0.25">
      <c r="B155" s="1">
        <v>43784</v>
      </c>
      <c r="C155">
        <v>55.987000000000002</v>
      </c>
      <c r="D155">
        <v>131.36600000000001</v>
      </c>
      <c r="E155">
        <v>64.522999999999996</v>
      </c>
      <c r="F155">
        <v>34.735999999999997</v>
      </c>
      <c r="G155">
        <v>31851.61</v>
      </c>
      <c r="I155" s="45">
        <f t="shared" si="69"/>
        <v>-0.10004661555030459</v>
      </c>
      <c r="J155" s="46">
        <f t="shared" si="58"/>
        <v>-3.486834371693881E-2</v>
      </c>
      <c r="K155" s="46">
        <f t="shared" si="59"/>
        <v>-8.8812630627577271E-2</v>
      </c>
      <c r="L155" s="46">
        <f t="shared" si="59"/>
        <v>-0.11251916198262657</v>
      </c>
      <c r="M155" s="47">
        <f t="shared" si="60"/>
        <v>-6.6784936297008213E-2</v>
      </c>
      <c r="O155" s="44">
        <f t="shared" si="61"/>
        <v>-8.4061687969361809E-2</v>
      </c>
      <c r="Q155" s="36">
        <f t="shared" si="70"/>
        <v>136.57519205726683</v>
      </c>
      <c r="R155" s="37">
        <f t="shared" si="71"/>
        <v>174.20215616912449</v>
      </c>
      <c r="T155" s="42">
        <f t="shared" si="57"/>
        <v>0.78400402762335819</v>
      </c>
      <c r="V155" s="40">
        <v>43784</v>
      </c>
      <c r="W155">
        <v>50421.888200000001</v>
      </c>
      <c r="X155">
        <v>118630.8042</v>
      </c>
      <c r="Y155">
        <v>126625.35799999999</v>
      </c>
      <c r="Z155" s="37">
        <v>34.735999999999997</v>
      </c>
      <c r="AB155" s="55">
        <f t="shared" si="72"/>
        <v>-6.9940791691116361E-2</v>
      </c>
      <c r="AD155" s="36">
        <f t="shared" si="73"/>
        <v>154.188779763936</v>
      </c>
      <c r="AE155" s="37">
        <f t="shared" si="74"/>
        <v>174.20215616912449</v>
      </c>
      <c r="AG155" s="1">
        <f t="shared" si="62"/>
        <v>43784</v>
      </c>
      <c r="AH155">
        <f t="shared" si="63"/>
        <v>0.8851140718042636</v>
      </c>
      <c r="AI155">
        <f t="shared" ca="1" si="47"/>
        <v>0.9454773626564722</v>
      </c>
      <c r="AJ155">
        <f t="shared" ca="1" si="48"/>
        <v>1.0226902228355077</v>
      </c>
      <c r="AK155">
        <f t="shared" ca="1" si="49"/>
        <v>1.0554963055812876</v>
      </c>
      <c r="AL155">
        <f t="shared" ca="1" si="50"/>
        <v>1.1125828670615414</v>
      </c>
      <c r="AM155">
        <f t="shared" ca="1" si="51"/>
        <v>1.1946223397946942</v>
      </c>
      <c r="AO155" s="1">
        <f t="shared" si="64"/>
        <v>43784</v>
      </c>
      <c r="AP155" s="57">
        <f>AD155/VLOOKUP(AO155,'[1]Indice Utilities'!$Z:$AJ,11,0)</f>
        <v>0.88031257607698221</v>
      </c>
      <c r="AQ155">
        <f t="shared" ca="1" si="52"/>
        <v>0.71866401380924139</v>
      </c>
      <c r="AR155">
        <f t="shared" ca="1" si="53"/>
        <v>0.74779086211158585</v>
      </c>
      <c r="AS155">
        <f t="shared" ca="1" si="54"/>
        <v>0.78989887133161263</v>
      </c>
      <c r="AT155">
        <f t="shared" ca="1" si="55"/>
        <v>0.86520653869883857</v>
      </c>
      <c r="AU155">
        <f t="shared" ca="1" si="56"/>
        <v>0.95004799478818802</v>
      </c>
      <c r="AX155">
        <f t="shared" si="65"/>
        <v>0.57356506581488087</v>
      </c>
      <c r="AY155">
        <f t="shared" si="66"/>
        <v>1.0981408263209358</v>
      </c>
      <c r="AZ155">
        <f t="shared" si="67"/>
        <v>1.2600648724137333</v>
      </c>
      <c r="BA155">
        <f t="shared" si="68"/>
        <v>0.57487567861659683</v>
      </c>
      <c r="BD155" s="57"/>
    </row>
    <row r="156" spans="2:56" x14ac:dyDescent="0.25">
      <c r="B156" s="1">
        <v>43791</v>
      </c>
      <c r="C156">
        <v>64.048000000000002</v>
      </c>
      <c r="D156">
        <v>138.66999999999999</v>
      </c>
      <c r="E156">
        <v>68.885000000000005</v>
      </c>
      <c r="F156">
        <v>37.595999999999997</v>
      </c>
      <c r="G156">
        <v>33588.83</v>
      </c>
      <c r="I156" s="45">
        <f t="shared" si="69"/>
        <v>0.14397985246575096</v>
      </c>
      <c r="J156" s="46">
        <f t="shared" si="58"/>
        <v>5.5600383660916686E-2</v>
      </c>
      <c r="K156" s="46">
        <f t="shared" si="59"/>
        <v>6.7603800195279451E-2</v>
      </c>
      <c r="L156" s="46">
        <f t="shared" si="59"/>
        <v>8.2335329341317376E-2</v>
      </c>
      <c r="M156" s="47">
        <f t="shared" si="60"/>
        <v>5.4541042038377396E-2</v>
      </c>
      <c r="O156" s="44">
        <f t="shared" si="61"/>
        <v>8.7379841415816117E-2</v>
      </c>
      <c r="Q156" s="36">
        <f t="shared" si="70"/>
        <v>148.50911068056541</v>
      </c>
      <c r="R156" s="37">
        <f t="shared" si="71"/>
        <v>183.7033232919207</v>
      </c>
      <c r="T156" s="42">
        <f t="shared" si="57"/>
        <v>0.8084182039786586</v>
      </c>
      <c r="V156" s="40">
        <v>43791</v>
      </c>
      <c r="W156">
        <v>57681.904900000001</v>
      </c>
      <c r="X156">
        <v>125226.9849</v>
      </c>
      <c r="Y156">
        <v>135185.94560000001</v>
      </c>
      <c r="Z156" s="37">
        <v>37.595999999999997</v>
      </c>
      <c r="AB156" s="55">
        <f t="shared" si="72"/>
        <v>7.5812987075797977E-2</v>
      </c>
      <c r="AD156" s="36">
        <f t="shared" si="73"/>
        <v>165.87829173141233</v>
      </c>
      <c r="AE156" s="37">
        <f t="shared" si="74"/>
        <v>183.7033232919207</v>
      </c>
      <c r="AG156" s="1">
        <f t="shared" si="62"/>
        <v>43791</v>
      </c>
      <c r="AH156">
        <f t="shared" si="63"/>
        <v>0.90296837726673662</v>
      </c>
      <c r="AI156">
        <f t="shared" ca="1" si="47"/>
        <v>0.94540607292223777</v>
      </c>
      <c r="AJ156">
        <f t="shared" ca="1" si="48"/>
        <v>1.0194393198042573</v>
      </c>
      <c r="AK156">
        <f t="shared" ca="1" si="49"/>
        <v>1.0554963055812876</v>
      </c>
      <c r="AL156">
        <f t="shared" ca="1" si="50"/>
        <v>1.1125828670615414</v>
      </c>
      <c r="AM156">
        <f t="shared" ca="1" si="51"/>
        <v>1.1946223397946942</v>
      </c>
      <c r="AO156" s="1">
        <f t="shared" si="64"/>
        <v>43791</v>
      </c>
      <c r="AP156" s="57">
        <f>AD156/VLOOKUP(AO156,'[1]Indice Utilities'!$Z:$AJ,11,0)</f>
        <v>0.90119886769706226</v>
      </c>
      <c r="AQ156">
        <f t="shared" ca="1" si="52"/>
        <v>0.72049271257233882</v>
      </c>
      <c r="AR156">
        <f t="shared" ca="1" si="53"/>
        <v>0.76036751674159042</v>
      </c>
      <c r="AS156">
        <f t="shared" ca="1" si="54"/>
        <v>0.79204924595541248</v>
      </c>
      <c r="AT156">
        <f t="shared" ca="1" si="55"/>
        <v>0.87418394874094485</v>
      </c>
      <c r="AU156">
        <f t="shared" ca="1" si="56"/>
        <v>0.95004799478818802</v>
      </c>
      <c r="AX156">
        <f t="shared" si="65"/>
        <v>0.6099079368375262</v>
      </c>
      <c r="AY156">
        <f t="shared" si="66"/>
        <v>1.0775087227092779</v>
      </c>
      <c r="AZ156">
        <f t="shared" si="67"/>
        <v>1.2504497179737986</v>
      </c>
      <c r="BA156">
        <f t="shared" si="68"/>
        <v>0.5783609832012272</v>
      </c>
      <c r="BD156" s="57"/>
    </row>
    <row r="157" spans="2:56" x14ac:dyDescent="0.25">
      <c r="B157" s="1">
        <v>43798</v>
      </c>
      <c r="C157">
        <v>65.783000000000001</v>
      </c>
      <c r="D157">
        <v>143.52699999999999</v>
      </c>
      <c r="E157">
        <v>72.52</v>
      </c>
      <c r="F157">
        <v>38.640999999999998</v>
      </c>
      <c r="G157">
        <v>34500.21</v>
      </c>
      <c r="I157" s="45">
        <f t="shared" si="69"/>
        <v>2.7089058206345218E-2</v>
      </c>
      <c r="J157" s="46">
        <f t="shared" si="58"/>
        <v>3.5025600346145547E-2</v>
      </c>
      <c r="K157" s="46">
        <f t="shared" si="59"/>
        <v>5.2769107933512194E-2</v>
      </c>
      <c r="L157" s="46">
        <f t="shared" si="59"/>
        <v>2.7795510160655512E-2</v>
      </c>
      <c r="M157" s="47">
        <f t="shared" si="60"/>
        <v>2.713342501063587E-2</v>
      </c>
      <c r="O157" s="44">
        <f t="shared" si="61"/>
        <v>3.5669819161664618E-2</v>
      </c>
      <c r="Q157" s="36">
        <f t="shared" si="70"/>
        <v>153.80640380240084</v>
      </c>
      <c r="R157" s="37">
        <f t="shared" si="71"/>
        <v>188.68782363866663</v>
      </c>
      <c r="T157" s="42">
        <f t="shared" si="57"/>
        <v>0.81513687972222837</v>
      </c>
      <c r="V157" s="40">
        <v>43798</v>
      </c>
      <c r="W157">
        <v>59244.186999999998</v>
      </c>
      <c r="X157">
        <v>129613.27770000001</v>
      </c>
      <c r="Y157">
        <v>142319.76860000001</v>
      </c>
      <c r="Z157" s="37">
        <v>38.640999999999998</v>
      </c>
      <c r="AB157" s="55">
        <f t="shared" si="72"/>
        <v>4.1125595092061651E-2</v>
      </c>
      <c r="AD157" s="36">
        <f t="shared" si="73"/>
        <v>172.70013519172127</v>
      </c>
      <c r="AE157" s="37">
        <f t="shared" si="74"/>
        <v>188.68782363866663</v>
      </c>
      <c r="AG157" s="1">
        <f t="shared" si="62"/>
        <v>43798</v>
      </c>
      <c r="AH157">
        <f t="shared" si="63"/>
        <v>0.91526910354553959</v>
      </c>
      <c r="AI157">
        <f t="shared" ca="1" si="47"/>
        <v>0.93191445572403409</v>
      </c>
      <c r="AJ157">
        <f t="shared" ca="1" si="48"/>
        <v>1.0046559192762692</v>
      </c>
      <c r="AK157">
        <f t="shared" ca="1" si="49"/>
        <v>1.0554963055812876</v>
      </c>
      <c r="AL157">
        <f t="shared" ca="1" si="50"/>
        <v>1.1125828670615414</v>
      </c>
      <c r="AM157">
        <f t="shared" ca="1" si="51"/>
        <v>1.1946223397946942</v>
      </c>
      <c r="AO157" s="1">
        <f t="shared" si="64"/>
        <v>43798</v>
      </c>
      <c r="AP157" s="57">
        <f>AD157/VLOOKUP(AO157,'[1]Indice Utilities'!$Z:$AJ,11,0)</f>
        <v>0.92445303171185489</v>
      </c>
      <c r="AQ157">
        <f t="shared" ca="1" si="52"/>
        <v>0.72049271257233882</v>
      </c>
      <c r="AR157">
        <f t="shared" ca="1" si="53"/>
        <v>0.76921467382648112</v>
      </c>
      <c r="AS157">
        <f t="shared" ca="1" si="54"/>
        <v>0.79644084826266881</v>
      </c>
      <c r="AT157">
        <f t="shared" ca="1" si="55"/>
        <v>0.87870210233731028</v>
      </c>
      <c r="AU157">
        <f t="shared" ca="1" si="56"/>
        <v>0.95004799478818802</v>
      </c>
      <c r="AX157">
        <f t="shared" si="65"/>
        <v>0.60168511022307336</v>
      </c>
      <c r="AY157">
        <f t="shared" si="66"/>
        <v>1.0711955578248584</v>
      </c>
      <c r="AZ157">
        <f t="shared" si="67"/>
        <v>1.2644342241827049</v>
      </c>
      <c r="BA157">
        <f t="shared" si="68"/>
        <v>0.57095591981269123</v>
      </c>
      <c r="BD157" s="57"/>
    </row>
    <row r="158" spans="2:56" x14ac:dyDescent="0.25">
      <c r="B158" s="1">
        <v>43805</v>
      </c>
      <c r="C158">
        <v>73.197999999999993</v>
      </c>
      <c r="D158">
        <v>168.25800000000001</v>
      </c>
      <c r="E158">
        <v>79.718000000000004</v>
      </c>
      <c r="F158">
        <v>40.639000000000003</v>
      </c>
      <c r="G158">
        <v>36561.949999999997</v>
      </c>
      <c r="I158" s="45">
        <f t="shared" si="69"/>
        <v>0.11271909155860915</v>
      </c>
      <c r="J158" s="46">
        <f t="shared" si="58"/>
        <v>0.1723090428978522</v>
      </c>
      <c r="K158" s="46">
        <f t="shared" si="59"/>
        <v>9.9255377826806601E-2</v>
      </c>
      <c r="L158" s="46">
        <f t="shared" si="59"/>
        <v>5.1706736368106521E-2</v>
      </c>
      <c r="M158" s="47">
        <f t="shared" si="60"/>
        <v>5.9760215952308737E-2</v>
      </c>
      <c r="O158" s="44">
        <f t="shared" si="61"/>
        <v>0.10899756216284362</v>
      </c>
      <c r="Q158" s="36">
        <f t="shared" si="70"/>
        <v>170.57092686189645</v>
      </c>
      <c r="R158" s="37">
        <f t="shared" si="71"/>
        <v>199.96384872688449</v>
      </c>
      <c r="T158" s="42">
        <f t="shared" si="57"/>
        <v>0.85300882108378695</v>
      </c>
      <c r="V158" s="40">
        <v>43805</v>
      </c>
      <c r="W158">
        <v>65922.176999999996</v>
      </c>
      <c r="X158">
        <v>151946.53950000001</v>
      </c>
      <c r="Y158">
        <v>156444.73809999999</v>
      </c>
      <c r="Z158" s="37">
        <v>40.639000000000003</v>
      </c>
      <c r="AB158" s="55">
        <f t="shared" si="72"/>
        <v>0.13024584423043631</v>
      </c>
      <c r="AD158" s="36">
        <f t="shared" si="73"/>
        <v>195.19361009847751</v>
      </c>
      <c r="AE158" s="37">
        <f t="shared" si="74"/>
        <v>199.96384872688449</v>
      </c>
      <c r="AG158" s="1">
        <f t="shared" si="62"/>
        <v>43805</v>
      </c>
      <c r="AH158">
        <f t="shared" si="63"/>
        <v>0.97614449482355037</v>
      </c>
      <c r="AI158">
        <f t="shared" ca="1" si="47"/>
        <v>0.91678378562564788</v>
      </c>
      <c r="AJ158">
        <f t="shared" ca="1" si="48"/>
        <v>0.96660253754095737</v>
      </c>
      <c r="AK158">
        <f t="shared" ca="1" si="49"/>
        <v>1.0554963055812876</v>
      </c>
      <c r="AL158">
        <f t="shared" ca="1" si="50"/>
        <v>1.1125828670615414</v>
      </c>
      <c r="AM158">
        <f t="shared" ca="1" si="51"/>
        <v>1.1946223397946942</v>
      </c>
      <c r="AO158" s="1">
        <f t="shared" si="64"/>
        <v>43805</v>
      </c>
      <c r="AP158" s="57">
        <f>AD158/VLOOKUP(AO158,'[1]Indice Utilities'!$Z:$AJ,11,0)</f>
        <v>1.0034054057624435</v>
      </c>
      <c r="AQ158">
        <f t="shared" ca="1" si="52"/>
        <v>0.72049271257233882</v>
      </c>
      <c r="AR158">
        <f t="shared" ca="1" si="53"/>
        <v>0.77109603992805242</v>
      </c>
      <c r="AS158">
        <f t="shared" ca="1" si="54"/>
        <v>0.80004399797690551</v>
      </c>
      <c r="AT158">
        <f t="shared" ca="1" si="55"/>
        <v>0.88443034954550515</v>
      </c>
      <c r="AU158">
        <f t="shared" ca="1" si="56"/>
        <v>0.95004799478818802</v>
      </c>
      <c r="AX158">
        <f t="shared" si="65"/>
        <v>0.59235476305388624</v>
      </c>
      <c r="AY158">
        <f t="shared" si="66"/>
        <v>1.111061142635851</v>
      </c>
      <c r="AZ158">
        <f t="shared" si="67"/>
        <v>1.2297644162429866</v>
      </c>
      <c r="BA158">
        <f t="shared" si="68"/>
        <v>0.53128103952030936</v>
      </c>
      <c r="BD158" s="57"/>
    </row>
    <row r="159" spans="2:56" x14ac:dyDescent="0.25">
      <c r="B159" s="1">
        <v>43812</v>
      </c>
      <c r="C159">
        <v>81.531000000000006</v>
      </c>
      <c r="D159">
        <v>164.328</v>
      </c>
      <c r="E159">
        <v>78.954999999999998</v>
      </c>
      <c r="F159">
        <v>41.546999999999997</v>
      </c>
      <c r="G159">
        <v>36769.589999999997</v>
      </c>
      <c r="I159" s="45">
        <f t="shared" si="69"/>
        <v>0.11384190824885954</v>
      </c>
      <c r="J159" s="46">
        <f t="shared" si="58"/>
        <v>-2.3356987483507563E-2</v>
      </c>
      <c r="K159" s="46">
        <f t="shared" si="59"/>
        <v>-9.5712386161218577E-3</v>
      </c>
      <c r="L159" s="46">
        <f t="shared" si="59"/>
        <v>2.2343069465291743E-2</v>
      </c>
      <c r="M159" s="47">
        <f t="shared" si="60"/>
        <v>5.6791281646628722E-3</v>
      </c>
      <c r="O159" s="44">
        <f t="shared" si="61"/>
        <v>2.5814187903630464E-2</v>
      </c>
      <c r="Q159" s="36">
        <f t="shared" si="70"/>
        <v>174.97407681880586</v>
      </c>
      <c r="R159" s="37">
        <f t="shared" si="71"/>
        <v>201.09946905210373</v>
      </c>
      <c r="T159" s="42">
        <f t="shared" si="57"/>
        <v>0.8700872142704219</v>
      </c>
      <c r="V159" s="40">
        <v>43812</v>
      </c>
      <c r="W159">
        <v>73427.257599999997</v>
      </c>
      <c r="X159">
        <v>148397.32550000001</v>
      </c>
      <c r="Y159">
        <v>154946.63519999999</v>
      </c>
      <c r="Z159" s="37">
        <v>41.546999999999997</v>
      </c>
      <c r="AB159" s="55">
        <f t="shared" si="72"/>
        <v>6.5692645754027888E-3</v>
      </c>
      <c r="AD159" s="36">
        <f t="shared" si="73"/>
        <v>196.4758885666424</v>
      </c>
      <c r="AE159" s="37">
        <f t="shared" si="74"/>
        <v>201.09946905210373</v>
      </c>
      <c r="AG159" s="1">
        <f t="shared" si="62"/>
        <v>43812</v>
      </c>
      <c r="AH159">
        <f t="shared" si="63"/>
        <v>0.97700848984209199</v>
      </c>
      <c r="AI159">
        <f t="shared" ca="1" si="47"/>
        <v>0.91678378562564788</v>
      </c>
      <c r="AJ159">
        <f t="shared" ca="1" si="48"/>
        <v>0.96660253754095737</v>
      </c>
      <c r="AK159">
        <f t="shared" ca="1" si="49"/>
        <v>1.0554963055812876</v>
      </c>
      <c r="AL159">
        <f t="shared" ca="1" si="50"/>
        <v>1.1125828670615414</v>
      </c>
      <c r="AM159">
        <f t="shared" ca="1" si="51"/>
        <v>1.1946223397946942</v>
      </c>
      <c r="AO159" s="1">
        <f t="shared" si="64"/>
        <v>43812</v>
      </c>
      <c r="AP159" s="57">
        <f>AD159/VLOOKUP(AO159,'[1]Indice Utilities'!$Z:$AJ,11,0)</f>
        <v>0.98853690108186743</v>
      </c>
      <c r="AQ159">
        <f t="shared" ca="1" si="52"/>
        <v>0.72528625864808893</v>
      </c>
      <c r="AR159">
        <f t="shared" ca="1" si="53"/>
        <v>0.77144524948629234</v>
      </c>
      <c r="AS159">
        <f t="shared" ca="1" si="54"/>
        <v>0.80651486085097601</v>
      </c>
      <c r="AT159">
        <f t="shared" ca="1" si="55"/>
        <v>0.89788746938757114</v>
      </c>
      <c r="AU159">
        <f t="shared" ca="1" si="56"/>
        <v>0.96679088563195026</v>
      </c>
      <c r="AX159">
        <f t="shared" si="65"/>
        <v>0.65548351500535662</v>
      </c>
      <c r="AY159">
        <f t="shared" si="66"/>
        <v>1.078028248648762</v>
      </c>
      <c r="AZ159">
        <f t="shared" si="67"/>
        <v>1.210044942200069</v>
      </c>
      <c r="BA159">
        <f t="shared" si="68"/>
        <v>0.53960666971191451</v>
      </c>
      <c r="BD159" s="57"/>
    </row>
    <row r="160" spans="2:56" x14ac:dyDescent="0.25">
      <c r="B160" s="1">
        <v>43819</v>
      </c>
      <c r="C160">
        <v>84.49</v>
      </c>
      <c r="D160">
        <v>183.238</v>
      </c>
      <c r="E160">
        <v>79.863</v>
      </c>
      <c r="F160">
        <v>43.136000000000003</v>
      </c>
      <c r="G160">
        <v>38632.410000000003</v>
      </c>
      <c r="I160" s="45">
        <f t="shared" si="69"/>
        <v>3.6292943788252208E-2</v>
      </c>
      <c r="J160" s="46">
        <f t="shared" si="58"/>
        <v>0.11507472859159718</v>
      </c>
      <c r="K160" s="46">
        <f t="shared" si="59"/>
        <v>1.1500221645240893E-2</v>
      </c>
      <c r="L160" s="46">
        <f t="shared" si="59"/>
        <v>3.8245842058391766E-2</v>
      </c>
      <c r="M160" s="47">
        <f t="shared" si="60"/>
        <v>5.0661973658123749E-2</v>
      </c>
      <c r="O160" s="44">
        <f t="shared" si="61"/>
        <v>5.0278434020870511E-2</v>
      </c>
      <c r="Q160" s="36">
        <f t="shared" si="70"/>
        <v>183.7714993955029</v>
      </c>
      <c r="R160" s="37">
        <f t="shared" si="71"/>
        <v>211.28756505588407</v>
      </c>
      <c r="T160" s="42">
        <f t="shared" si="57"/>
        <v>0.86976959267288934</v>
      </c>
      <c r="V160" s="40">
        <v>43819</v>
      </c>
      <c r="W160">
        <v>76092.327000000005</v>
      </c>
      <c r="X160">
        <v>165473.73250000001</v>
      </c>
      <c r="Y160">
        <v>156730.09099999999</v>
      </c>
      <c r="Z160" s="37">
        <v>43.136000000000003</v>
      </c>
      <c r="AB160" s="55">
        <f t="shared" si="72"/>
        <v>5.7124346408701676E-2</v>
      </c>
      <c r="AD160" s="36">
        <f t="shared" si="73"/>
        <v>207.69944528608076</v>
      </c>
      <c r="AE160" s="37">
        <f t="shared" si="74"/>
        <v>211.28756505588407</v>
      </c>
      <c r="AG160" s="1">
        <f t="shared" si="62"/>
        <v>43819</v>
      </c>
      <c r="AH160">
        <f t="shared" si="63"/>
        <v>0.98301783747257299</v>
      </c>
      <c r="AI160">
        <f t="shared" ca="1" si="47"/>
        <v>0.91678378562564788</v>
      </c>
      <c r="AJ160">
        <f t="shared" ca="1" si="48"/>
        <v>0.96660253754095737</v>
      </c>
      <c r="AK160">
        <f t="shared" ca="1" si="49"/>
        <v>1.0554963055812876</v>
      </c>
      <c r="AL160">
        <f t="shared" ca="1" si="50"/>
        <v>1.1125828670615414</v>
      </c>
      <c r="AM160">
        <f t="shared" ca="1" si="51"/>
        <v>1.1946223397946942</v>
      </c>
      <c r="AO160" s="1">
        <f t="shared" si="64"/>
        <v>43819</v>
      </c>
      <c r="AP160" s="57">
        <f>AD160/VLOOKUP(AO160,'[1]Indice Utilities'!$Z:$AJ,11,0)</f>
        <v>1.005481456639701</v>
      </c>
      <c r="AQ160">
        <f t="shared" ca="1" si="52"/>
        <v>0.72736128905417829</v>
      </c>
      <c r="AR160">
        <f t="shared" ca="1" si="53"/>
        <v>0.77537762364066798</v>
      </c>
      <c r="AS160">
        <f t="shared" ca="1" si="54"/>
        <v>0.81776558374172881</v>
      </c>
      <c r="AT160">
        <f t="shared" ca="1" si="55"/>
        <v>0.90583768546067411</v>
      </c>
      <c r="AU160">
        <f t="shared" ca="1" si="56"/>
        <v>0.98247399674468672</v>
      </c>
      <c r="AX160">
        <f t="shared" si="65"/>
        <v>0.64256673652179208</v>
      </c>
      <c r="AY160">
        <f t="shared" si="66"/>
        <v>1.1371245595277857</v>
      </c>
      <c r="AZ160">
        <f t="shared" si="67"/>
        <v>1.1578209615492756</v>
      </c>
      <c r="BA160">
        <f t="shared" si="68"/>
        <v>0.52997018097128512</v>
      </c>
      <c r="BD160" s="57"/>
    </row>
    <row r="161" spans="2:56" x14ac:dyDescent="0.25">
      <c r="B161" s="1">
        <v>43826</v>
      </c>
      <c r="C161">
        <v>96.224999999999994</v>
      </c>
      <c r="D161">
        <v>199.589</v>
      </c>
      <c r="E161">
        <v>87.933000000000007</v>
      </c>
      <c r="F161">
        <v>52.716999999999999</v>
      </c>
      <c r="G161">
        <v>41681.93</v>
      </c>
      <c r="I161" s="45">
        <f t="shared" si="69"/>
        <v>0.13889217658894548</v>
      </c>
      <c r="J161" s="46">
        <f t="shared" si="58"/>
        <v>8.9233674237876315E-2</v>
      </c>
      <c r="K161" s="46">
        <f t="shared" si="59"/>
        <v>0.10104804477668017</v>
      </c>
      <c r="L161" s="46">
        <f t="shared" si="59"/>
        <v>0.22211146142433225</v>
      </c>
      <c r="M161" s="47">
        <f t="shared" si="60"/>
        <v>7.8936830500608179E-2</v>
      </c>
      <c r="O161" s="44">
        <f t="shared" si="61"/>
        <v>0.13782133925695855</v>
      </c>
      <c r="Q161" s="36">
        <f t="shared" si="70"/>
        <v>209.09913355945045</v>
      </c>
      <c r="R161" s="37">
        <f t="shared" si="71"/>
        <v>227.96593576558661</v>
      </c>
      <c r="T161" s="42">
        <f t="shared" si="57"/>
        <v>0.9172385025737505</v>
      </c>
      <c r="V161" s="40">
        <v>43826</v>
      </c>
      <c r="W161">
        <v>86660.705799999996</v>
      </c>
      <c r="X161">
        <v>180239.8021</v>
      </c>
      <c r="Y161">
        <v>172567.17800000001</v>
      </c>
      <c r="Z161" s="37">
        <v>52.716999999999999</v>
      </c>
      <c r="AB161" s="55">
        <f t="shared" si="72"/>
        <v>0.10338249253453798</v>
      </c>
      <c r="AD161" s="36">
        <f t="shared" si="73"/>
        <v>229.17193163779666</v>
      </c>
      <c r="AE161" s="37">
        <f t="shared" si="74"/>
        <v>227.96593576558661</v>
      </c>
      <c r="AG161" s="1">
        <f t="shared" si="62"/>
        <v>43826</v>
      </c>
      <c r="AH161">
        <f t="shared" si="63"/>
        <v>1.0052902459666175</v>
      </c>
      <c r="AI161">
        <f t="shared" ca="1" si="47"/>
        <v>0.91678378562564788</v>
      </c>
      <c r="AJ161">
        <f t="shared" ca="1" si="48"/>
        <v>0.96660253754095737</v>
      </c>
      <c r="AK161">
        <f t="shared" ca="1" si="49"/>
        <v>1.0554963055812876</v>
      </c>
      <c r="AL161">
        <f t="shared" ca="1" si="50"/>
        <v>1.1125828670615414</v>
      </c>
      <c r="AM161">
        <f t="shared" ca="1" si="51"/>
        <v>1.1946223397946942</v>
      </c>
      <c r="AO161" s="1">
        <f t="shared" si="64"/>
        <v>43826</v>
      </c>
      <c r="AP161" s="57">
        <f>AD161/VLOOKUP(AO161,'[1]Indice Utilities'!$Z:$AJ,11,0)</f>
        <v>1.0310556433514115</v>
      </c>
      <c r="AQ161">
        <f t="shared" ca="1" si="52"/>
        <v>0.73048724251550423</v>
      </c>
      <c r="AR161">
        <f t="shared" ca="1" si="53"/>
        <v>0.78297341370051099</v>
      </c>
      <c r="AS161">
        <f t="shared" ca="1" si="54"/>
        <v>0.82460193606725274</v>
      </c>
      <c r="AT161">
        <f t="shared" ca="1" si="55"/>
        <v>0.92073610088789193</v>
      </c>
      <c r="AU161">
        <f t="shared" ca="1" si="56"/>
        <v>0.9841455271878693</v>
      </c>
      <c r="AX161">
        <f t="shared" si="65"/>
        <v>0.66324618535494129</v>
      </c>
      <c r="AY161">
        <f t="shared" si="66"/>
        <v>1.1225430622842756</v>
      </c>
      <c r="AZ161">
        <f t="shared" si="67"/>
        <v>1.1553713372657866</v>
      </c>
      <c r="BA161">
        <f t="shared" si="68"/>
        <v>0.58699738011101488</v>
      </c>
      <c r="BD161" s="57"/>
    </row>
    <row r="162" spans="2:56" x14ac:dyDescent="0.25">
      <c r="B162" s="1">
        <v>43833</v>
      </c>
      <c r="C162">
        <v>91.531000000000006</v>
      </c>
      <c r="D162">
        <v>200.18199999999999</v>
      </c>
      <c r="E162">
        <v>87.823999999999998</v>
      </c>
      <c r="F162">
        <v>49.402000000000001</v>
      </c>
      <c r="G162">
        <v>40499.15</v>
      </c>
      <c r="I162" s="45">
        <f t="shared" si="69"/>
        <v>-4.8781501688750173E-2</v>
      </c>
      <c r="J162" s="46">
        <f t="shared" si="58"/>
        <v>2.9711056220531606E-3</v>
      </c>
      <c r="K162" s="46">
        <f t="shared" si="59"/>
        <v>-1.239580134875462E-3</v>
      </c>
      <c r="L162" s="46">
        <f t="shared" si="59"/>
        <v>-6.288294098677838E-2</v>
      </c>
      <c r="M162" s="47">
        <f t="shared" si="60"/>
        <v>-2.8376325184558349E-2</v>
      </c>
      <c r="O162" s="44">
        <f t="shared" si="61"/>
        <v>-2.7483229297087713E-2</v>
      </c>
      <c r="Q162" s="36">
        <f t="shared" si="70"/>
        <v>203.35241412601371</v>
      </c>
      <c r="R162" s="37">
        <f t="shared" si="71"/>
        <v>221.49710024130019</v>
      </c>
      <c r="T162" s="42">
        <f t="shared" si="57"/>
        <v>0.9180816087636382</v>
      </c>
      <c r="V162" s="40">
        <v>43833</v>
      </c>
      <c r="W162">
        <v>82433.354300000006</v>
      </c>
      <c r="X162">
        <v>180775.5325</v>
      </c>
      <c r="Y162">
        <v>172353.16329999999</v>
      </c>
      <c r="Z162" s="37">
        <v>49.402000000000001</v>
      </c>
      <c r="AB162" s="55">
        <f t="shared" si="72"/>
        <v>-8.8941348273737682E-3</v>
      </c>
      <c r="AD162" s="36">
        <f t="shared" si="73"/>
        <v>227.1336455791604</v>
      </c>
      <c r="AE162" s="37">
        <f t="shared" si="74"/>
        <v>221.49710024130019</v>
      </c>
      <c r="AG162" s="1">
        <f t="shared" si="62"/>
        <v>43833</v>
      </c>
      <c r="AH162">
        <f t="shared" si="63"/>
        <v>1.0254474904263744</v>
      </c>
      <c r="AI162">
        <f t="shared" ca="1" si="47"/>
        <v>0.91678378562564788</v>
      </c>
      <c r="AJ162">
        <f t="shared" ca="1" si="48"/>
        <v>0.96660253754095737</v>
      </c>
      <c r="AK162">
        <f t="shared" ca="1" si="49"/>
        <v>1.0554963055812876</v>
      </c>
      <c r="AL162">
        <f t="shared" ca="1" si="50"/>
        <v>1.1125828670615414</v>
      </c>
      <c r="AM162">
        <f t="shared" ca="1" si="51"/>
        <v>1.1946223397946942</v>
      </c>
      <c r="AO162" s="1">
        <f t="shared" si="64"/>
        <v>43833</v>
      </c>
      <c r="AP162" s="57">
        <f>AD162/VLOOKUP(AO162,'[1]Indice Utilities'!$Z:$AJ,11,0)</f>
        <v>1.0788970144891241</v>
      </c>
      <c r="AQ162">
        <f t="shared" ca="1" si="52"/>
        <v>0.74125573503451081</v>
      </c>
      <c r="AR162">
        <f t="shared" ca="1" si="53"/>
        <v>0.78531438482828608</v>
      </c>
      <c r="AS162">
        <f t="shared" ca="1" si="54"/>
        <v>0.83318212497517774</v>
      </c>
      <c r="AT162">
        <f t="shared" ca="1" si="55"/>
        <v>0.92387474840074302</v>
      </c>
      <c r="AU162">
        <f t="shared" ca="1" si="56"/>
        <v>0.98809925712607782</v>
      </c>
      <c r="AX162">
        <f t="shared" si="65"/>
        <v>0.63655363429224221</v>
      </c>
      <c r="AY162">
        <f t="shared" si="66"/>
        <v>1.1359818318616497</v>
      </c>
      <c r="AZ162">
        <f t="shared" si="67"/>
        <v>1.1642945546555914</v>
      </c>
      <c r="BA162">
        <f t="shared" si="68"/>
        <v>0.55502169629708442</v>
      </c>
      <c r="BD162" s="57"/>
    </row>
    <row r="163" spans="2:56" x14ac:dyDescent="0.25">
      <c r="B163" s="1">
        <v>43840</v>
      </c>
      <c r="C163">
        <v>106.46299999999999</v>
      </c>
      <c r="D163">
        <v>217.34899999999999</v>
      </c>
      <c r="E163">
        <v>97.385000000000005</v>
      </c>
      <c r="F163">
        <v>54.215000000000003</v>
      </c>
      <c r="G163">
        <v>42740.38</v>
      </c>
      <c r="I163" s="45">
        <f t="shared" si="69"/>
        <v>0.16313598671488339</v>
      </c>
      <c r="J163" s="46">
        <f t="shared" si="58"/>
        <v>8.5756961165339485E-2</v>
      </c>
      <c r="K163" s="46">
        <f t="shared" si="59"/>
        <v>0.10886545818910554</v>
      </c>
      <c r="L163" s="46">
        <f t="shared" si="59"/>
        <v>9.7425205457269071E-2</v>
      </c>
      <c r="M163" s="47">
        <f t="shared" si="60"/>
        <v>5.5340173806116777E-2</v>
      </c>
      <c r="O163" s="44">
        <f t="shared" si="61"/>
        <v>0.11379590288164937</v>
      </c>
      <c r="Q163" s="36">
        <f t="shared" si="70"/>
        <v>226.49308569464651</v>
      </c>
      <c r="R163" s="37">
        <f t="shared" si="71"/>
        <v>233.7547882662046</v>
      </c>
      <c r="T163" s="42">
        <f t="shared" si="57"/>
        <v>0.96893452910454048</v>
      </c>
      <c r="V163" s="40">
        <v>43840</v>
      </c>
      <c r="W163">
        <v>95881.233300000007</v>
      </c>
      <c r="X163">
        <v>196278.23149999999</v>
      </c>
      <c r="Y163">
        <v>191115.11780000001</v>
      </c>
      <c r="Z163" s="37">
        <v>54.215000000000003</v>
      </c>
      <c r="AB163" s="55">
        <f t="shared" si="72"/>
        <v>0.1095442412616736</v>
      </c>
      <c r="AD163" s="36">
        <f t="shared" si="73"/>
        <v>252.01482844912741</v>
      </c>
      <c r="AE163" s="37">
        <f t="shared" si="74"/>
        <v>233.7547882662046</v>
      </c>
      <c r="AG163" s="1">
        <f t="shared" si="62"/>
        <v>43840</v>
      </c>
      <c r="AH163">
        <f t="shared" si="63"/>
        <v>1.078116218787903</v>
      </c>
      <c r="AI163">
        <f t="shared" ca="1" si="47"/>
        <v>0.91678378562564788</v>
      </c>
      <c r="AJ163">
        <f t="shared" ca="1" si="48"/>
        <v>0.96660253754095737</v>
      </c>
      <c r="AK163">
        <f t="shared" ca="1" si="49"/>
        <v>1.0512878047318881</v>
      </c>
      <c r="AL163">
        <f t="shared" ca="1" si="50"/>
        <v>1.1125828670615414</v>
      </c>
      <c r="AM163">
        <f t="shared" ca="1" si="51"/>
        <v>1.1946223397946942</v>
      </c>
      <c r="AO163" s="1">
        <f t="shared" si="64"/>
        <v>43840</v>
      </c>
      <c r="AP163" s="57">
        <f>AD163/VLOOKUP(AO163,'[1]Indice Utilities'!$Z:$AJ,11,0)</f>
        <v>1.1159014250823505</v>
      </c>
      <c r="AQ163">
        <f t="shared" ca="1" si="52"/>
        <v>0.75069728363709887</v>
      </c>
      <c r="AR163">
        <f t="shared" ca="1" si="53"/>
        <v>0.78573505342490868</v>
      </c>
      <c r="AS163">
        <f t="shared" ca="1" si="54"/>
        <v>0.8419376333023787</v>
      </c>
      <c r="AT163">
        <f t="shared" ca="1" si="55"/>
        <v>0.92896495559531966</v>
      </c>
      <c r="AU163">
        <f t="shared" ca="1" si="56"/>
        <v>0.99720606033357495</v>
      </c>
      <c r="AX163">
        <f t="shared" si="65"/>
        <v>0.66729961004307292</v>
      </c>
      <c r="AY163">
        <f t="shared" si="66"/>
        <v>1.1116277619526278</v>
      </c>
      <c r="AZ163">
        <f t="shared" si="67"/>
        <v>1.1635822771223543</v>
      </c>
      <c r="BA163">
        <f t="shared" si="68"/>
        <v>0.54895945239593347</v>
      </c>
      <c r="BD163" s="57"/>
    </row>
    <row r="164" spans="2:56" x14ac:dyDescent="0.25">
      <c r="B164" s="1">
        <v>43847</v>
      </c>
      <c r="C164">
        <v>100.443</v>
      </c>
      <c r="D164">
        <v>197.95699999999999</v>
      </c>
      <c r="E164">
        <v>91.896000000000001</v>
      </c>
      <c r="F164">
        <v>49.220999999999997</v>
      </c>
      <c r="G164">
        <v>42339.82</v>
      </c>
      <c r="I164" s="45">
        <f t="shared" si="69"/>
        <v>-5.6545466500098618E-2</v>
      </c>
      <c r="J164" s="46">
        <f t="shared" si="58"/>
        <v>-8.9220562321427721E-2</v>
      </c>
      <c r="K164" s="46">
        <f t="shared" si="59"/>
        <v>-5.6363916414232218E-2</v>
      </c>
      <c r="L164" s="46">
        <f t="shared" si="59"/>
        <v>-9.2114728396200385E-2</v>
      </c>
      <c r="M164" s="47">
        <f t="shared" si="60"/>
        <v>-9.3719335204787146E-3</v>
      </c>
      <c r="O164" s="44">
        <f t="shared" si="61"/>
        <v>-7.3561168407989735E-2</v>
      </c>
      <c r="Q164" s="36">
        <f t="shared" si="70"/>
        <v>209.83198967461735</v>
      </c>
      <c r="R164" s="37">
        <f t="shared" si="71"/>
        <v>231.56405393048016</v>
      </c>
      <c r="T164" s="42">
        <f t="shared" si="57"/>
        <v>0.9061509595855185</v>
      </c>
      <c r="V164" s="40">
        <v>43847</v>
      </c>
      <c r="W164">
        <v>90459.195600000006</v>
      </c>
      <c r="X164">
        <v>178766.5435</v>
      </c>
      <c r="Y164">
        <v>180343.04509999999</v>
      </c>
      <c r="Z164" s="37">
        <v>49.220999999999997</v>
      </c>
      <c r="AB164" s="55">
        <f t="shared" si="72"/>
        <v>-6.9746917510412385E-2</v>
      </c>
      <c r="AD164" s="36">
        <f t="shared" si="73"/>
        <v>234.43757099788539</v>
      </c>
      <c r="AE164" s="37">
        <f t="shared" si="74"/>
        <v>231.56405393048016</v>
      </c>
      <c r="AG164" s="1">
        <f t="shared" si="62"/>
        <v>43847</v>
      </c>
      <c r="AH164">
        <f t="shared" si="63"/>
        <v>1.0124091672201763</v>
      </c>
      <c r="AI164">
        <f t="shared" ca="1" si="47"/>
        <v>0.91678378562564788</v>
      </c>
      <c r="AJ164">
        <f t="shared" ca="1" si="48"/>
        <v>0.96660253754095737</v>
      </c>
      <c r="AK164">
        <f t="shared" ca="1" si="49"/>
        <v>1.0512878047318881</v>
      </c>
      <c r="AL164">
        <f t="shared" ca="1" si="50"/>
        <v>1.1125828670615414</v>
      </c>
      <c r="AM164">
        <f t="shared" ca="1" si="51"/>
        <v>1.1946223397946942</v>
      </c>
      <c r="AO164" s="1">
        <f t="shared" si="64"/>
        <v>43847</v>
      </c>
      <c r="AP164" s="57">
        <f>AD164/VLOOKUP(AO164,'[1]Indice Utilities'!$Z:$AJ,11,0)</f>
        <v>1.0499800059792421</v>
      </c>
      <c r="AQ164">
        <f t="shared" ca="1" si="52"/>
        <v>0.75138099519177703</v>
      </c>
      <c r="AR164">
        <f t="shared" ca="1" si="53"/>
        <v>0.78600005423573394</v>
      </c>
      <c r="AS164">
        <f t="shared" ca="1" si="54"/>
        <v>0.84512745813112133</v>
      </c>
      <c r="AT164">
        <f t="shared" ca="1" si="55"/>
        <v>0.94415866128783377</v>
      </c>
      <c r="AU164">
        <f t="shared" ca="1" si="56"/>
        <v>1.0028817952112423</v>
      </c>
      <c r="AX164">
        <f t="shared" si="65"/>
        <v>0.67676942344869928</v>
      </c>
      <c r="AY164">
        <f t="shared" si="66"/>
        <v>1.0883572728719622</v>
      </c>
      <c r="AZ164">
        <f t="shared" si="67"/>
        <v>1.1803220473884728</v>
      </c>
      <c r="BA164">
        <f t="shared" si="68"/>
        <v>0.53575979582258859</v>
      </c>
      <c r="BD164" s="57"/>
    </row>
    <row r="165" spans="2:56" x14ac:dyDescent="0.25">
      <c r="B165" s="1">
        <v>43854</v>
      </c>
      <c r="C165">
        <v>88.81</v>
      </c>
      <c r="D165">
        <v>186.94499999999999</v>
      </c>
      <c r="E165">
        <v>85.242999999999995</v>
      </c>
      <c r="F165">
        <v>46.268999999999998</v>
      </c>
      <c r="G165">
        <v>39917.82</v>
      </c>
      <c r="I165" s="45">
        <f t="shared" si="69"/>
        <v>-0.11581693099568902</v>
      </c>
      <c r="J165" s="46">
        <f t="shared" si="58"/>
        <v>-5.562824249710796E-2</v>
      </c>
      <c r="K165" s="46">
        <f t="shared" si="59"/>
        <v>-7.2397057543309939E-2</v>
      </c>
      <c r="L165" s="46">
        <f t="shared" si="59"/>
        <v>-5.9974401170232228E-2</v>
      </c>
      <c r="M165" s="47">
        <f t="shared" si="60"/>
        <v>-5.7203833176428187E-2</v>
      </c>
      <c r="O165" s="44">
        <f t="shared" si="61"/>
        <v>-7.5954158051584786E-2</v>
      </c>
      <c r="Q165" s="36">
        <f t="shared" si="70"/>
        <v>193.89437756659296</v>
      </c>
      <c r="R165" s="37">
        <f t="shared" si="71"/>
        <v>218.31770241978356</v>
      </c>
      <c r="T165" s="42">
        <f t="shared" si="57"/>
        <v>0.88812943438627268</v>
      </c>
      <c r="V165" s="40">
        <v>43854</v>
      </c>
      <c r="W165">
        <v>79982.715700000001</v>
      </c>
      <c r="X165">
        <v>168822.04759999999</v>
      </c>
      <c r="Y165">
        <v>167288.149</v>
      </c>
      <c r="Z165" s="37">
        <v>46.268999999999998</v>
      </c>
      <c r="AB165" s="55">
        <f t="shared" si="72"/>
        <v>-7.4464172860840241E-2</v>
      </c>
      <c r="AD165" s="36">
        <f t="shared" si="73"/>
        <v>216.98037118602335</v>
      </c>
      <c r="AE165" s="37">
        <f t="shared" si="74"/>
        <v>218.31770241978356</v>
      </c>
      <c r="AG165" s="1">
        <f t="shared" si="62"/>
        <v>43854</v>
      </c>
      <c r="AH165">
        <f t="shared" si="63"/>
        <v>0.99387438023148134</v>
      </c>
      <c r="AI165">
        <f t="shared" ca="1" si="47"/>
        <v>0.91678378562564788</v>
      </c>
      <c r="AJ165">
        <f t="shared" ca="1" si="48"/>
        <v>0.96660253754095737</v>
      </c>
      <c r="AK165">
        <f t="shared" ca="1" si="49"/>
        <v>1.0478806445404896</v>
      </c>
      <c r="AL165">
        <f t="shared" ca="1" si="50"/>
        <v>1.1125828670615414</v>
      </c>
      <c r="AM165">
        <f t="shared" ca="1" si="51"/>
        <v>1.1946223397946942</v>
      </c>
      <c r="AO165" s="1">
        <f t="shared" si="64"/>
        <v>43854</v>
      </c>
      <c r="AP165" s="57">
        <f>AD165/VLOOKUP(AO165,'[1]Indice Utilities'!$Z:$AJ,11,0)</f>
        <v>1.0428412597230252</v>
      </c>
      <c r="AQ165">
        <f t="shared" ca="1" si="52"/>
        <v>0.75138099519177703</v>
      </c>
      <c r="AR165">
        <f t="shared" ca="1" si="53"/>
        <v>0.78735208056314199</v>
      </c>
      <c r="AS165">
        <f t="shared" ca="1" si="54"/>
        <v>0.84987688222747071</v>
      </c>
      <c r="AT165">
        <f t="shared" ca="1" si="55"/>
        <v>0.94938677768474689</v>
      </c>
      <c r="AU165">
        <f t="shared" ca="1" si="56"/>
        <v>1.0052738515519752</v>
      </c>
      <c r="AX165">
        <f t="shared" si="65"/>
        <v>0.64653149914549746</v>
      </c>
      <c r="AY165">
        <f t="shared" si="66"/>
        <v>1.1105068441814212</v>
      </c>
      <c r="AZ165">
        <f t="shared" si="67"/>
        <v>1.1829582087473658</v>
      </c>
      <c r="BA165">
        <f t="shared" si="68"/>
        <v>0.54414740967268849</v>
      </c>
      <c r="BD165" s="57"/>
    </row>
    <row r="166" spans="2:56" x14ac:dyDescent="0.25">
      <c r="B166" s="1">
        <v>43861</v>
      </c>
      <c r="C166">
        <v>89.933000000000007</v>
      </c>
      <c r="D166">
        <v>195.32499999999999</v>
      </c>
      <c r="E166">
        <v>88.841999999999999</v>
      </c>
      <c r="F166">
        <v>45.997</v>
      </c>
      <c r="G166">
        <v>40105.040000000001</v>
      </c>
      <c r="I166" s="45">
        <f t="shared" si="69"/>
        <v>1.2644972413016653E-2</v>
      </c>
      <c r="J166" s="46">
        <f t="shared" si="58"/>
        <v>4.4826018347642327E-2</v>
      </c>
      <c r="K166" s="46">
        <f t="shared" si="59"/>
        <v>4.2220475581572714E-2</v>
      </c>
      <c r="L166" s="46">
        <f t="shared" si="59"/>
        <v>-5.8786660615098851E-3</v>
      </c>
      <c r="M166" s="47">
        <f t="shared" si="60"/>
        <v>4.690135884173996E-3</v>
      </c>
      <c r="O166" s="44">
        <f t="shared" si="61"/>
        <v>2.3453200070180452E-2</v>
      </c>
      <c r="Q166" s="36">
        <f t="shared" si="70"/>
        <v>198.44182119614536</v>
      </c>
      <c r="R166" s="37">
        <f t="shared" si="71"/>
        <v>219.34164211005302</v>
      </c>
      <c r="T166" s="42">
        <f t="shared" si="57"/>
        <v>0.90471567225971017</v>
      </c>
      <c r="V166" s="40">
        <v>43861</v>
      </c>
      <c r="W166">
        <v>80993.604099999997</v>
      </c>
      <c r="X166">
        <v>168417.36629999999</v>
      </c>
      <c r="Y166">
        <v>174350.63380000001</v>
      </c>
      <c r="Z166" s="37">
        <v>45.997</v>
      </c>
      <c r="AB166" s="55">
        <f t="shared" si="72"/>
        <v>3.7587695053913926E-2</v>
      </c>
      <c r="AD166" s="36">
        <f t="shared" si="73"/>
        <v>225.13616321084868</v>
      </c>
      <c r="AE166" s="37">
        <f t="shared" si="74"/>
        <v>219.34164211005302</v>
      </c>
      <c r="AG166" s="1">
        <f t="shared" si="62"/>
        <v>43861</v>
      </c>
      <c r="AH166">
        <f t="shared" si="63"/>
        <v>1.0264177884557293</v>
      </c>
      <c r="AI166">
        <f t="shared" ca="1" si="47"/>
        <v>0.91678378562564788</v>
      </c>
      <c r="AJ166">
        <f t="shared" ca="1" si="48"/>
        <v>0.96660253754095737</v>
      </c>
      <c r="AK166">
        <f t="shared" ca="1" si="49"/>
        <v>1.0415530750011441</v>
      </c>
      <c r="AL166">
        <f t="shared" ca="1" si="50"/>
        <v>1.1125828670615414</v>
      </c>
      <c r="AM166">
        <f t="shared" ca="1" si="51"/>
        <v>1.1946223397946942</v>
      </c>
      <c r="AO166" s="1">
        <f t="shared" si="64"/>
        <v>43861</v>
      </c>
      <c r="AP166" s="57">
        <f>AD166/VLOOKUP(AO166,'[1]Indice Utilities'!$Z:$AJ,11,0)</f>
        <v>1.0730863899800938</v>
      </c>
      <c r="AQ166">
        <f t="shared" ca="1" si="52"/>
        <v>0.75138099519177703</v>
      </c>
      <c r="AR166">
        <f t="shared" ca="1" si="53"/>
        <v>0.78803939366671383</v>
      </c>
      <c r="AS166">
        <f t="shared" ca="1" si="54"/>
        <v>0.85602701180733864</v>
      </c>
      <c r="AT166">
        <f t="shared" ca="1" si="55"/>
        <v>0.95477226636739321</v>
      </c>
      <c r="AU166">
        <f t="shared" ca="1" si="56"/>
        <v>1.0273299447189854</v>
      </c>
      <c r="AX166">
        <f t="shared" si="65"/>
        <v>0.63098943370017457</v>
      </c>
      <c r="AY166">
        <f t="shared" si="66"/>
        <v>1.1182538592977342</v>
      </c>
      <c r="AZ166">
        <f t="shared" si="67"/>
        <v>1.1882400618192974</v>
      </c>
      <c r="BA166">
        <f t="shared" si="68"/>
        <v>0.52135212410636667</v>
      </c>
      <c r="BD166" s="57"/>
    </row>
    <row r="167" spans="2:56" x14ac:dyDescent="0.25">
      <c r="B167" s="1">
        <v>43868</v>
      </c>
      <c r="C167">
        <v>94.66</v>
      </c>
      <c r="D167">
        <v>207.11600000000001</v>
      </c>
      <c r="E167">
        <v>92.15</v>
      </c>
      <c r="F167">
        <v>48.585000000000001</v>
      </c>
      <c r="G167">
        <v>41213.89</v>
      </c>
      <c r="I167" s="45">
        <f t="shared" si="69"/>
        <v>5.2561351228136433E-2</v>
      </c>
      <c r="J167" s="46">
        <f t="shared" si="58"/>
        <v>6.0366056572379589E-2</v>
      </c>
      <c r="K167" s="46">
        <f t="shared" si="59"/>
        <v>3.7234641273271807E-2</v>
      </c>
      <c r="L167" s="46">
        <f t="shared" si="59"/>
        <v>5.6264538991673385E-2</v>
      </c>
      <c r="M167" s="47">
        <f t="shared" si="60"/>
        <v>2.7648644659125088E-2</v>
      </c>
      <c r="O167" s="44">
        <f t="shared" si="61"/>
        <v>5.1606647016365303E-2</v>
      </c>
      <c r="Q167" s="36">
        <f t="shared" si="70"/>
        <v>208.68273821589952</v>
      </c>
      <c r="R167" s="37">
        <f t="shared" si="71"/>
        <v>225.40614123170286</v>
      </c>
      <c r="T167" s="42">
        <f t="shared" si="57"/>
        <v>0.92580768685174031</v>
      </c>
      <c r="V167" s="40">
        <v>43868</v>
      </c>
      <c r="W167">
        <v>85251.588600000003</v>
      </c>
      <c r="X167">
        <v>178583.7905</v>
      </c>
      <c r="Y167">
        <v>180842.41269999999</v>
      </c>
      <c r="Z167" s="37">
        <v>48.585000000000001</v>
      </c>
      <c r="AB167" s="55">
        <f t="shared" si="72"/>
        <v>4.9358002971751053E-2</v>
      </c>
      <c r="AD167" s="36">
        <f t="shared" si="73"/>
        <v>236.2484346236584</v>
      </c>
      <c r="AE167" s="37">
        <f t="shared" si="74"/>
        <v>225.40614123170286</v>
      </c>
      <c r="AG167" s="1">
        <f t="shared" si="62"/>
        <v>43868</v>
      </c>
      <c r="AH167">
        <f t="shared" si="63"/>
        <v>1.0481011445948598</v>
      </c>
      <c r="AI167">
        <f t="shared" ca="1" si="47"/>
        <v>0.91678378562564788</v>
      </c>
      <c r="AJ167">
        <f t="shared" ca="1" si="48"/>
        <v>0.96660253754095737</v>
      </c>
      <c r="AK167">
        <f t="shared" ca="1" si="49"/>
        <v>1.0380675949662337</v>
      </c>
      <c r="AL167">
        <f t="shared" ca="1" si="50"/>
        <v>1.1125828670615414</v>
      </c>
      <c r="AM167">
        <f t="shared" ca="1" si="51"/>
        <v>1.1946223397946942</v>
      </c>
      <c r="AO167" s="1">
        <f t="shared" si="64"/>
        <v>43868</v>
      </c>
      <c r="AP167" s="57">
        <f>AD167/VLOOKUP(AO167,'[1]Indice Utilities'!$Z:$AJ,11,0)</f>
        <v>1.1376625343858433</v>
      </c>
      <c r="AQ167">
        <f t="shared" ca="1" si="52"/>
        <v>0.75138099519177703</v>
      </c>
      <c r="AR167">
        <f t="shared" ca="1" si="53"/>
        <v>0.78899647050390675</v>
      </c>
      <c r="AS167">
        <f t="shared" ca="1" si="54"/>
        <v>0.86089627982918604</v>
      </c>
      <c r="AT167">
        <f t="shared" ca="1" si="55"/>
        <v>0.97248270752599453</v>
      </c>
      <c r="AU167">
        <f t="shared" ca="1" si="56"/>
        <v>1.0309258344668277</v>
      </c>
      <c r="AX167">
        <f t="shared" si="65"/>
        <v>0.63291563895759539</v>
      </c>
      <c r="AY167">
        <f t="shared" si="66"/>
        <v>1.1299846493497447</v>
      </c>
      <c r="AZ167">
        <f t="shared" si="67"/>
        <v>1.1745121786628692</v>
      </c>
      <c r="BA167">
        <f t="shared" si="68"/>
        <v>0.52478349568213623</v>
      </c>
      <c r="BD167" s="57"/>
    </row>
    <row r="168" spans="2:56" x14ac:dyDescent="0.25">
      <c r="B168" s="1">
        <v>43875</v>
      </c>
      <c r="C168">
        <v>84.081999999999994</v>
      </c>
      <c r="D168">
        <v>193.69300000000001</v>
      </c>
      <c r="E168">
        <v>84.843000000000004</v>
      </c>
      <c r="F168">
        <v>44.271000000000001</v>
      </c>
      <c r="G168">
        <v>38647.68</v>
      </c>
      <c r="I168" s="45">
        <f t="shared" si="69"/>
        <v>-0.11174730614832029</v>
      </c>
      <c r="J168" s="46">
        <f t="shared" si="58"/>
        <v>-6.4809092489233056E-2</v>
      </c>
      <c r="K168" s="46">
        <f t="shared" si="59"/>
        <v>-7.9294628323385852E-2</v>
      </c>
      <c r="L168" s="46">
        <f t="shared" si="59"/>
        <v>-8.8792837295461613E-2</v>
      </c>
      <c r="M168" s="47">
        <f t="shared" si="60"/>
        <v>-6.226565849523058E-2</v>
      </c>
      <c r="O168" s="44">
        <f t="shared" si="61"/>
        <v>-8.6160966064100203E-2</v>
      </c>
      <c r="Q168" s="36">
        <f t="shared" si="70"/>
        <v>190.70243189031589</v>
      </c>
      <c r="R168" s="37">
        <f t="shared" si="71"/>
        <v>211.37107941904193</v>
      </c>
      <c r="T168" s="42">
        <f t="shared" si="57"/>
        <v>0.90221629380171464</v>
      </c>
      <c r="V168" s="40">
        <v>43875</v>
      </c>
      <c r="W168">
        <v>75724.731299999999</v>
      </c>
      <c r="X168">
        <v>167010.69130000001</v>
      </c>
      <c r="Y168">
        <v>166503.42850000001</v>
      </c>
      <c r="Z168" s="37">
        <v>44.271000000000001</v>
      </c>
      <c r="AB168" s="55">
        <f t="shared" si="72"/>
        <v>-7.9699870562428984E-2</v>
      </c>
      <c r="AD168" s="36">
        <f t="shared" si="73"/>
        <v>217.41946496357636</v>
      </c>
      <c r="AE168" s="37">
        <f t="shared" si="74"/>
        <v>211.37107941904193</v>
      </c>
      <c r="AG168" s="1">
        <f t="shared" si="62"/>
        <v>43875</v>
      </c>
      <c r="AH168">
        <f t="shared" si="63"/>
        <v>1.0286150099680551</v>
      </c>
      <c r="AI168">
        <f t="shared" ca="1" si="47"/>
        <v>0.91678378562564788</v>
      </c>
      <c r="AJ168">
        <f t="shared" ca="1" si="48"/>
        <v>0.96660253754095737</v>
      </c>
      <c r="AK168">
        <f t="shared" ca="1" si="49"/>
        <v>1.0380675949662337</v>
      </c>
      <c r="AL168">
        <f t="shared" ca="1" si="50"/>
        <v>1.106224424798075</v>
      </c>
      <c r="AM168">
        <f t="shared" ca="1" si="51"/>
        <v>1.1946223397946942</v>
      </c>
      <c r="AO168" s="1">
        <f t="shared" si="64"/>
        <v>43875</v>
      </c>
      <c r="AP168" s="57">
        <f>AD168/VLOOKUP(AO168,'[1]Indice Utilities'!$Z:$AJ,11,0)</f>
        <v>1.0913930647356804</v>
      </c>
      <c r="AQ168">
        <f t="shared" ca="1" si="52"/>
        <v>0.75138099519177703</v>
      </c>
      <c r="AR168">
        <f t="shared" ca="1" si="53"/>
        <v>0.78899647050390675</v>
      </c>
      <c r="AS168">
        <f t="shared" ca="1" si="54"/>
        <v>0.86775663882215459</v>
      </c>
      <c r="AT168">
        <f t="shared" ca="1" si="55"/>
        <v>0.98404845400320329</v>
      </c>
      <c r="AU168">
        <f t="shared" ca="1" si="56"/>
        <v>1.0416626980858639</v>
      </c>
      <c r="AX168">
        <f t="shared" si="65"/>
        <v>0.61087573857945165</v>
      </c>
      <c r="AY168">
        <f t="shared" si="66"/>
        <v>1.1482681963159593</v>
      </c>
      <c r="AZ168">
        <f t="shared" si="67"/>
        <v>1.1750293598843427</v>
      </c>
      <c r="BA168">
        <f t="shared" si="68"/>
        <v>0.5195984058232459</v>
      </c>
      <c r="BD168" s="57"/>
    </row>
    <row r="169" spans="2:56" x14ac:dyDescent="0.25">
      <c r="B169" s="1">
        <v>43882</v>
      </c>
      <c r="C169">
        <v>84.66</v>
      </c>
      <c r="D169">
        <v>201.62799999999999</v>
      </c>
      <c r="E169">
        <v>84.043999999999997</v>
      </c>
      <c r="F169">
        <v>45.497</v>
      </c>
      <c r="G169">
        <v>38602.480000000003</v>
      </c>
      <c r="I169" s="45">
        <f t="shared" si="69"/>
        <v>6.8742418115650405E-3</v>
      </c>
      <c r="J169" s="46">
        <f t="shared" si="58"/>
        <v>4.0966890904678976E-2</v>
      </c>
      <c r="K169" s="46">
        <f t="shared" si="59"/>
        <v>-9.4173944815719723E-3</v>
      </c>
      <c r="L169" s="46">
        <f t="shared" si="59"/>
        <v>2.7693072214316272E-2</v>
      </c>
      <c r="M169" s="47">
        <f t="shared" si="60"/>
        <v>-1.1695398016128289E-3</v>
      </c>
      <c r="O169" s="44">
        <f t="shared" si="61"/>
        <v>1.6529202612247079E-2</v>
      </c>
      <c r="Q169" s="36">
        <f t="shared" si="70"/>
        <v>193.85459102567916</v>
      </c>
      <c r="R169" s="37">
        <f t="shared" si="71"/>
        <v>211.12387252875149</v>
      </c>
      <c r="T169" s="42">
        <f t="shared" si="57"/>
        <v>0.9182030847756425</v>
      </c>
      <c r="V169" s="40">
        <v>43882</v>
      </c>
      <c r="W169">
        <v>76245.491899999994</v>
      </c>
      <c r="X169">
        <v>173856.5056</v>
      </c>
      <c r="Y169">
        <v>164933.98740000001</v>
      </c>
      <c r="Z169" s="37">
        <v>45.497</v>
      </c>
      <c r="AB169" s="55">
        <f t="shared" si="72"/>
        <v>1.4160506756345895E-2</v>
      </c>
      <c r="AD169" s="36">
        <f t="shared" si="73"/>
        <v>220.49823476615421</v>
      </c>
      <c r="AE169" s="37">
        <f t="shared" si="74"/>
        <v>211.12387252875149</v>
      </c>
      <c r="AG169" s="1">
        <f t="shared" si="62"/>
        <v>43882</v>
      </c>
      <c r="AH169">
        <f t="shared" si="63"/>
        <v>1.0444021896961275</v>
      </c>
      <c r="AI169">
        <f t="shared" ca="1" si="47"/>
        <v>0.91678378562564788</v>
      </c>
      <c r="AJ169">
        <f t="shared" ca="1" si="48"/>
        <v>0.96660253754095737</v>
      </c>
      <c r="AK169">
        <f t="shared" ca="1" si="49"/>
        <v>1.037449202896024</v>
      </c>
      <c r="AL169">
        <f t="shared" ca="1" si="50"/>
        <v>1.106224424798075</v>
      </c>
      <c r="AM169">
        <f t="shared" ca="1" si="51"/>
        <v>1.1946223397946942</v>
      </c>
      <c r="AO169" s="1">
        <f t="shared" si="64"/>
        <v>43882</v>
      </c>
      <c r="AP169" s="57">
        <f>AD169/VLOOKUP(AO169,'[1]Indice Utilities'!$Z:$AJ,11,0)</f>
        <v>1.1037888168987986</v>
      </c>
      <c r="AQ169">
        <f t="shared" ca="1" si="52"/>
        <v>0.75138099519177703</v>
      </c>
      <c r="AR169">
        <f t="shared" ca="1" si="53"/>
        <v>0.79020463700131904</v>
      </c>
      <c r="AS169">
        <f t="shared" ca="1" si="54"/>
        <v>0.87551105841310317</v>
      </c>
      <c r="AT169">
        <f t="shared" ca="1" si="55"/>
        <v>0.98525457141344563</v>
      </c>
      <c r="AU169">
        <f t="shared" ca="1" si="56"/>
        <v>1.0492661313536205</v>
      </c>
      <c r="AX169">
        <f t="shared" si="65"/>
        <v>0.60648688449770038</v>
      </c>
      <c r="AY169">
        <f t="shared" si="66"/>
        <v>1.1786193272964072</v>
      </c>
      <c r="AZ169">
        <f t="shared" si="67"/>
        <v>1.1477114688656749</v>
      </c>
      <c r="BA169">
        <f t="shared" si="68"/>
        <v>0.52653172593561104</v>
      </c>
      <c r="BD169" s="57"/>
    </row>
    <row r="170" spans="2:56" x14ac:dyDescent="0.25">
      <c r="B170" s="1">
        <v>43889</v>
      </c>
      <c r="C170">
        <v>75.885000000000005</v>
      </c>
      <c r="D170">
        <v>174.191</v>
      </c>
      <c r="E170">
        <v>74.665000000000006</v>
      </c>
      <c r="F170">
        <v>40.639000000000003</v>
      </c>
      <c r="G170">
        <v>34973.18</v>
      </c>
      <c r="I170" s="45">
        <f t="shared" si="69"/>
        <v>-0.10364989369241662</v>
      </c>
      <c r="J170" s="46">
        <f t="shared" si="58"/>
        <v>-0.13607733052948989</v>
      </c>
      <c r="K170" s="46">
        <f t="shared" si="59"/>
        <v>-0.11159630669649223</v>
      </c>
      <c r="L170" s="46">
        <f t="shared" si="59"/>
        <v>-0.10677627096292053</v>
      </c>
      <c r="M170" s="47">
        <f t="shared" si="60"/>
        <v>-9.4017275574004633E-2</v>
      </c>
      <c r="O170" s="44">
        <f t="shared" si="61"/>
        <v>-0.11452495047032982</v>
      </c>
      <c r="Q170" s="36">
        <f t="shared" si="70"/>
        <v>171.65340359001721</v>
      </c>
      <c r="R170" s="37">
        <f t="shared" si="71"/>
        <v>191.27458122496483</v>
      </c>
      <c r="T170" s="42">
        <f t="shared" si="57"/>
        <v>0.89741879182644524</v>
      </c>
      <c r="V170" s="40">
        <v>43889</v>
      </c>
      <c r="W170">
        <v>68342.1826</v>
      </c>
      <c r="X170">
        <v>150198.2095</v>
      </c>
      <c r="Y170">
        <v>146528.72409999999</v>
      </c>
      <c r="Z170" s="37">
        <v>40.639000000000003</v>
      </c>
      <c r="AB170" s="55">
        <f t="shared" si="72"/>
        <v>-0.12038997240016384</v>
      </c>
      <c r="AD170" s="36">
        <f t="shared" si="73"/>
        <v>193.95245836837208</v>
      </c>
      <c r="AE170" s="37">
        <f t="shared" si="74"/>
        <v>191.27458122496483</v>
      </c>
      <c r="AG170" s="1">
        <f t="shared" si="62"/>
        <v>43889</v>
      </c>
      <c r="AH170">
        <f t="shared" si="63"/>
        <v>1.0140001725595609</v>
      </c>
      <c r="AI170">
        <f t="shared" ca="1" si="47"/>
        <v>0.91678378562564788</v>
      </c>
      <c r="AJ170">
        <f t="shared" ca="1" si="48"/>
        <v>0.96660253754095737</v>
      </c>
      <c r="AK170">
        <f t="shared" ca="1" si="49"/>
        <v>1.037449202896024</v>
      </c>
      <c r="AL170">
        <f t="shared" ca="1" si="50"/>
        <v>1.106224424798075</v>
      </c>
      <c r="AM170">
        <f t="shared" ca="1" si="51"/>
        <v>1.1946223397946942</v>
      </c>
      <c r="AO170" s="1">
        <f t="shared" si="64"/>
        <v>43889</v>
      </c>
      <c r="AP170" s="57">
        <f>AD170/VLOOKUP(AO170,'[1]Indice Utilities'!$Z:$AJ,11,0)</f>
        <v>1.076970248070126</v>
      </c>
      <c r="AQ170">
        <f t="shared" ca="1" si="52"/>
        <v>0.75138099519177703</v>
      </c>
      <c r="AR170">
        <f t="shared" ca="1" si="53"/>
        <v>0.79281866759760589</v>
      </c>
      <c r="AS170">
        <f t="shared" ca="1" si="54"/>
        <v>0.87923892691720096</v>
      </c>
      <c r="AT170">
        <f t="shared" ca="1" si="55"/>
        <v>0.99094500087400839</v>
      </c>
      <c r="AU170">
        <f t="shared" ca="1" si="56"/>
        <v>1.0707757515800085</v>
      </c>
      <c r="AX170">
        <f t="shared" si="65"/>
        <v>0.61802908827340208</v>
      </c>
      <c r="AY170">
        <f t="shared" si="66"/>
        <v>1.1575993037572305</v>
      </c>
      <c r="AZ170">
        <f t="shared" si="67"/>
        <v>1.159185406934587</v>
      </c>
      <c r="BA170">
        <f t="shared" si="68"/>
        <v>0.53468084371418267</v>
      </c>
      <c r="BD170" s="57"/>
    </row>
    <row r="171" spans="2:56" x14ac:dyDescent="0.25">
      <c r="B171" s="1">
        <v>43896</v>
      </c>
      <c r="C171">
        <v>78.164000000000001</v>
      </c>
      <c r="D171">
        <v>175.08</v>
      </c>
      <c r="E171">
        <v>74.265000000000001</v>
      </c>
      <c r="F171">
        <v>39.412999999999997</v>
      </c>
      <c r="G171">
        <v>35222.43</v>
      </c>
      <c r="I171" s="45">
        <f t="shared" si="69"/>
        <v>3.0032285695460237E-2</v>
      </c>
      <c r="J171" s="46">
        <f t="shared" si="58"/>
        <v>5.103593182196553E-3</v>
      </c>
      <c r="K171" s="46">
        <f t="shared" si="59"/>
        <v>-5.357262438893784E-3</v>
      </c>
      <c r="L171" s="46">
        <f t="shared" si="59"/>
        <v>-3.0168065159083768E-2</v>
      </c>
      <c r="M171" s="47">
        <f t="shared" si="60"/>
        <v>7.1268898052736507E-3</v>
      </c>
      <c r="O171" s="44">
        <f t="shared" si="61"/>
        <v>-9.7362180080190486E-5</v>
      </c>
      <c r="Q171" s="36">
        <f t="shared" si="70"/>
        <v>171.63669104042549</v>
      </c>
      <c r="R171" s="37">
        <f t="shared" si="71"/>
        <v>192.63777408790503</v>
      </c>
      <c r="T171" s="42">
        <f t="shared" si="57"/>
        <v>0.8909814902766876</v>
      </c>
      <c r="V171" s="40">
        <v>43896</v>
      </c>
      <c r="W171">
        <v>70394.592399999994</v>
      </c>
      <c r="X171">
        <v>150965.5056</v>
      </c>
      <c r="Y171">
        <v>145744.0036</v>
      </c>
      <c r="Z171" s="37">
        <v>39.412999999999997</v>
      </c>
      <c r="AB171" s="55">
        <f t="shared" si="72"/>
        <v>5.567650965456538E-3</v>
      </c>
      <c r="AD171" s="36">
        <f t="shared" si="73"/>
        <v>195.03231796045941</v>
      </c>
      <c r="AE171" s="37">
        <f t="shared" si="74"/>
        <v>192.63777408790503</v>
      </c>
      <c r="AG171" s="1">
        <f t="shared" si="62"/>
        <v>43896</v>
      </c>
      <c r="AH171">
        <f t="shared" si="63"/>
        <v>1.0124302924693351</v>
      </c>
      <c r="AI171">
        <f t="shared" ca="1" si="47"/>
        <v>0.91678378562564788</v>
      </c>
      <c r="AJ171">
        <f t="shared" ca="1" si="48"/>
        <v>0.96660253754095737</v>
      </c>
      <c r="AK171">
        <f t="shared" ca="1" si="49"/>
        <v>1.0367672582756531</v>
      </c>
      <c r="AL171">
        <f t="shared" ca="1" si="50"/>
        <v>1.106224424798075</v>
      </c>
      <c r="AM171">
        <f t="shared" ca="1" si="51"/>
        <v>1.1946223397946942</v>
      </c>
      <c r="AO171" s="1">
        <f t="shared" si="64"/>
        <v>43896</v>
      </c>
      <c r="AP171" s="57">
        <f>AD171/VLOOKUP(AO171,'[1]Indice Utilities'!$Z:$AJ,11,0)</f>
        <v>1.0498109775914823</v>
      </c>
      <c r="AQ171">
        <f t="shared" ca="1" si="52"/>
        <v>0.77098581062893079</v>
      </c>
      <c r="AR171">
        <f t="shared" ca="1" si="53"/>
        <v>0.79786722777410346</v>
      </c>
      <c r="AS171">
        <f t="shared" ca="1" si="54"/>
        <v>0.88854812301402819</v>
      </c>
      <c r="AT171">
        <f t="shared" ca="1" si="55"/>
        <v>0.99947832662843439</v>
      </c>
      <c r="AU171">
        <f t="shared" ca="1" si="56"/>
        <v>1.0765818622611227</v>
      </c>
      <c r="AX171">
        <f t="shared" si="65"/>
        <v>0.63306522819159572</v>
      </c>
      <c r="AY171">
        <f t="shared" si="66"/>
        <v>1.1570650851332633</v>
      </c>
      <c r="AZ171">
        <f t="shared" si="67"/>
        <v>1.1465915250826915</v>
      </c>
      <c r="BA171">
        <f t="shared" si="68"/>
        <v>0.51567943408266292</v>
      </c>
      <c r="BD171" s="57"/>
    </row>
    <row r="172" spans="2:56" x14ac:dyDescent="0.25">
      <c r="B172" s="1">
        <v>43903</v>
      </c>
      <c r="C172">
        <v>57.926000000000002</v>
      </c>
      <c r="D172">
        <v>134.92500000000001</v>
      </c>
      <c r="E172">
        <v>58.524999999999999</v>
      </c>
      <c r="F172">
        <v>27.016999999999999</v>
      </c>
      <c r="G172">
        <v>28447.97</v>
      </c>
      <c r="I172" s="45">
        <f t="shared" si="69"/>
        <v>-0.25891714855943915</v>
      </c>
      <c r="J172" s="46">
        <f t="shared" si="58"/>
        <v>-0.2293522960932145</v>
      </c>
      <c r="K172" s="46">
        <f t="shared" si="59"/>
        <v>-0.2119437150743958</v>
      </c>
      <c r="L172" s="46">
        <f t="shared" si="59"/>
        <v>-0.31451551518534493</v>
      </c>
      <c r="M172" s="47">
        <f t="shared" si="60"/>
        <v>-0.19233369191165972</v>
      </c>
      <c r="O172" s="44">
        <f t="shared" si="61"/>
        <v>-0.25368216872809857</v>
      </c>
      <c r="Q172" s="36">
        <f t="shared" si="70"/>
        <v>128.09552302397574</v>
      </c>
      <c r="R172" s="37">
        <f t="shared" si="71"/>
        <v>155.587039795934</v>
      </c>
      <c r="T172" s="42">
        <f t="shared" si="57"/>
        <v>0.8233045836721633</v>
      </c>
      <c r="V172" s="40">
        <v>43903</v>
      </c>
      <c r="W172">
        <v>52167.968200000003</v>
      </c>
      <c r="X172">
        <v>116341.2696</v>
      </c>
      <c r="Y172">
        <v>114854.55009999999</v>
      </c>
      <c r="Z172" s="37">
        <v>27.016999999999999</v>
      </c>
      <c r="AB172" s="55">
        <f t="shared" si="72"/>
        <v>-0.22811944299899423</v>
      </c>
      <c r="AD172" s="36">
        <f t="shared" si="73"/>
        <v>150.54165422051668</v>
      </c>
      <c r="AE172" s="37">
        <f t="shared" si="74"/>
        <v>155.587039795934</v>
      </c>
      <c r="AG172" s="1">
        <f t="shared" si="62"/>
        <v>43903</v>
      </c>
      <c r="AH172">
        <f t="shared" si="63"/>
        <v>0.96757194184017659</v>
      </c>
      <c r="AI172">
        <f t="shared" ca="1" si="47"/>
        <v>0.91678378562564788</v>
      </c>
      <c r="AJ172">
        <f t="shared" ca="1" si="48"/>
        <v>0.96660253754095737</v>
      </c>
      <c r="AK172">
        <f t="shared" ca="1" si="49"/>
        <v>1.0331430538327147</v>
      </c>
      <c r="AL172">
        <f t="shared" ca="1" si="50"/>
        <v>1.106224424798075</v>
      </c>
      <c r="AM172">
        <f t="shared" ca="1" si="51"/>
        <v>1.1946223397946942</v>
      </c>
      <c r="AO172" s="1">
        <f t="shared" si="64"/>
        <v>43903</v>
      </c>
      <c r="AP172" s="57">
        <f>AD172/VLOOKUP(AO172,'[1]Indice Utilities'!$Z:$AJ,11,0)</f>
        <v>0.96330227361625553</v>
      </c>
      <c r="AQ172">
        <f t="shared" ca="1" si="52"/>
        <v>0.77292755591366269</v>
      </c>
      <c r="AR172">
        <f t="shared" ca="1" si="53"/>
        <v>0.80899990159664392</v>
      </c>
      <c r="AS172">
        <f t="shared" ca="1" si="54"/>
        <v>0.89899126882406821</v>
      </c>
      <c r="AT172">
        <f t="shared" ca="1" si="55"/>
        <v>1.003924418481758</v>
      </c>
      <c r="AU172">
        <f t="shared" ca="1" si="56"/>
        <v>1.0765818622611227</v>
      </c>
      <c r="AX172">
        <f t="shared" si="65"/>
        <v>0.60780619514359091</v>
      </c>
      <c r="AY172">
        <f t="shared" si="66"/>
        <v>1.1552170125817753</v>
      </c>
      <c r="AZ172">
        <f t="shared" si="67"/>
        <v>1.1706197926458084</v>
      </c>
      <c r="BA172">
        <f t="shared" si="68"/>
        <v>0.45795978146552341</v>
      </c>
      <c r="BD172" s="57"/>
    </row>
    <row r="173" spans="2:56" x14ac:dyDescent="0.25">
      <c r="B173" s="1">
        <v>43910</v>
      </c>
      <c r="C173">
        <v>50.204000000000001</v>
      </c>
      <c r="D173">
        <v>108.00700000000001</v>
      </c>
      <c r="E173">
        <v>44.384999999999998</v>
      </c>
      <c r="F173">
        <v>25.245999999999999</v>
      </c>
      <c r="G173">
        <v>23890.35</v>
      </c>
      <c r="I173" s="45">
        <f t="shared" si="69"/>
        <v>-0.1333080136726168</v>
      </c>
      <c r="J173" s="46">
        <f t="shared" si="58"/>
        <v>-0.19950342783027608</v>
      </c>
      <c r="K173" s="46">
        <f t="shared" si="59"/>
        <v>-0.24160615121742846</v>
      </c>
      <c r="L173" s="46">
        <f t="shared" si="59"/>
        <v>-6.555131953954918E-2</v>
      </c>
      <c r="M173" s="47">
        <f t="shared" si="60"/>
        <v>-0.16020897097402742</v>
      </c>
      <c r="O173" s="44">
        <f t="shared" si="61"/>
        <v>-0.15999222806496763</v>
      </c>
      <c r="Q173" s="36">
        <f t="shared" si="70"/>
        <v>107.60123489022251</v>
      </c>
      <c r="R173" s="37">
        <f t="shared" si="71"/>
        <v>130.66060025333238</v>
      </c>
      <c r="T173" s="42">
        <f t="shared" si="57"/>
        <v>0.82351707157015186</v>
      </c>
      <c r="V173" s="40">
        <v>43910</v>
      </c>
      <c r="W173">
        <v>45214.281300000002</v>
      </c>
      <c r="X173">
        <v>93130.562900000004</v>
      </c>
      <c r="Y173">
        <v>87103.978600000002</v>
      </c>
      <c r="Z173" s="37">
        <v>25.245999999999999</v>
      </c>
      <c r="AB173" s="55">
        <f t="shared" si="72"/>
        <v>-0.20436875896983223</v>
      </c>
      <c r="AD173" s="36">
        <f t="shared" si="73"/>
        <v>119.77564317420408</v>
      </c>
      <c r="AE173" s="37">
        <f t="shared" si="74"/>
        <v>130.66060025333238</v>
      </c>
      <c r="AG173" s="1">
        <f t="shared" si="62"/>
        <v>43910</v>
      </c>
      <c r="AH173">
        <f t="shared" si="63"/>
        <v>0.91669288937886473</v>
      </c>
      <c r="AI173">
        <f t="shared" ca="1" si="47"/>
        <v>0.91678378562564788</v>
      </c>
      <c r="AJ173">
        <f t="shared" ca="1" si="48"/>
        <v>0.96480014101749778</v>
      </c>
      <c r="AK173">
        <f t="shared" ca="1" si="49"/>
        <v>1.0280224488013632</v>
      </c>
      <c r="AL173">
        <f t="shared" ca="1" si="50"/>
        <v>1.106224424798075</v>
      </c>
      <c r="AM173">
        <f t="shared" ca="1" si="51"/>
        <v>1.1946223397946942</v>
      </c>
      <c r="AO173" s="1">
        <f t="shared" si="64"/>
        <v>43910</v>
      </c>
      <c r="AP173" s="57">
        <f>AD173/VLOOKUP(AO173,'[1]Indice Utilities'!$Z:$AJ,11,0)</f>
        <v>0.87951789975138805</v>
      </c>
      <c r="AQ173">
        <f t="shared" ca="1" si="52"/>
        <v>0.78543840978345336</v>
      </c>
      <c r="AR173">
        <f t="shared" ca="1" si="53"/>
        <v>0.82053070909575365</v>
      </c>
      <c r="AS173">
        <f t="shared" ca="1" si="54"/>
        <v>0.91047650322428586</v>
      </c>
      <c r="AT173">
        <f t="shared" ca="1" si="55"/>
        <v>1.003924418481758</v>
      </c>
      <c r="AU173">
        <f t="shared" ca="1" si="56"/>
        <v>1.0765818622611227</v>
      </c>
      <c r="AX173">
        <f t="shared" si="65"/>
        <v>0.66209159646499371</v>
      </c>
      <c r="AY173">
        <f t="shared" si="66"/>
        <v>1.1622812315495747</v>
      </c>
      <c r="AZ173">
        <f t="shared" si="67"/>
        <v>1.1158320641811605</v>
      </c>
      <c r="BA173">
        <f t="shared" si="68"/>
        <v>0.53786212937079558</v>
      </c>
      <c r="BD173" s="57"/>
    </row>
    <row r="174" spans="2:56" x14ac:dyDescent="0.25">
      <c r="B174" s="1">
        <v>43917</v>
      </c>
      <c r="C174">
        <v>47.210999999999999</v>
      </c>
      <c r="D174">
        <v>102.075</v>
      </c>
      <c r="E174">
        <v>43.258000000000003</v>
      </c>
      <c r="F174">
        <v>25.472999999999999</v>
      </c>
      <c r="G174">
        <v>24058.6</v>
      </c>
      <c r="I174" s="45">
        <f t="shared" si="69"/>
        <v>-5.961676360449375E-2</v>
      </c>
      <c r="J174" s="46">
        <f t="shared" si="58"/>
        <v>-5.4922366142935219E-2</v>
      </c>
      <c r="K174" s="46">
        <f t="shared" si="59"/>
        <v>-2.5391461079193323E-2</v>
      </c>
      <c r="L174" s="46">
        <f t="shared" si="59"/>
        <v>8.9915234096491492E-3</v>
      </c>
      <c r="M174" s="47">
        <f t="shared" si="60"/>
        <v>7.0425925112023169E-3</v>
      </c>
      <c r="O174" s="44">
        <f t="shared" si="61"/>
        <v>-3.2734766854243286E-2</v>
      </c>
      <c r="Q174" s="36">
        <f t="shared" si="70"/>
        <v>104.07893355286241</v>
      </c>
      <c r="R174" s="37">
        <f t="shared" si="71"/>
        <v>131.58078961818569</v>
      </c>
      <c r="T174" s="42">
        <f t="shared" si="57"/>
        <v>0.79098882028959738</v>
      </c>
      <c r="V174" s="40">
        <v>43917</v>
      </c>
      <c r="W174">
        <v>42518.5789</v>
      </c>
      <c r="X174">
        <v>88015.255600000004</v>
      </c>
      <c r="Y174">
        <v>84892.493499999997</v>
      </c>
      <c r="Z174" s="37">
        <v>25.472999999999999</v>
      </c>
      <c r="AB174" s="55">
        <f t="shared" si="72"/>
        <v>-4.444834978276415E-2</v>
      </c>
      <c r="AD174" s="36">
        <f t="shared" si="73"/>
        <v>114.4518134909415</v>
      </c>
      <c r="AE174" s="37">
        <f t="shared" si="74"/>
        <v>131.58078961818569</v>
      </c>
      <c r="AG174" s="1">
        <f t="shared" si="62"/>
        <v>43917</v>
      </c>
      <c r="AH174">
        <f t="shared" si="63"/>
        <v>0.86982160407345055</v>
      </c>
      <c r="AI174">
        <f t="shared" ca="1" si="47"/>
        <v>0.91541148212887213</v>
      </c>
      <c r="AJ174">
        <f t="shared" ca="1" si="48"/>
        <v>0.95448614397549747</v>
      </c>
      <c r="AK174">
        <f t="shared" ca="1" si="49"/>
        <v>1.0269238380452004</v>
      </c>
      <c r="AL174">
        <f t="shared" ca="1" si="50"/>
        <v>1.106224424798075</v>
      </c>
      <c r="AM174">
        <f t="shared" ca="1" si="51"/>
        <v>1.1946223397946942</v>
      </c>
      <c r="AO174" s="1">
        <f t="shared" si="64"/>
        <v>43917</v>
      </c>
      <c r="AP174" s="57">
        <f>AD174/VLOOKUP(AO174,'[1]Indice Utilities'!$Z:$AJ,11,0)</f>
        <v>0.8475142267596254</v>
      </c>
      <c r="AQ174">
        <f t="shared" ca="1" si="52"/>
        <v>0.78604283127482155</v>
      </c>
      <c r="AR174">
        <f t="shared" ca="1" si="53"/>
        <v>0.82525498687598975</v>
      </c>
      <c r="AS174">
        <f t="shared" ca="1" si="54"/>
        <v>0.91047650322428586</v>
      </c>
      <c r="AT174">
        <f t="shared" ca="1" si="55"/>
        <v>1.003924418481758</v>
      </c>
      <c r="AU174">
        <f t="shared" ca="1" si="56"/>
        <v>1.0765818622611227</v>
      </c>
      <c r="AX174">
        <f t="shared" si="65"/>
        <v>0.65158156352141872</v>
      </c>
      <c r="AY174">
        <f t="shared" si="66"/>
        <v>1.1495412057941878</v>
      </c>
      <c r="AZ174">
        <f t="shared" si="67"/>
        <v>1.1380854792154413</v>
      </c>
      <c r="BA174">
        <f t="shared" si="68"/>
        <v>0.56794243322673277</v>
      </c>
      <c r="BD174" s="57"/>
    </row>
    <row r="175" spans="2:56" x14ac:dyDescent="0.25">
      <c r="B175" s="1">
        <v>43924</v>
      </c>
      <c r="C175">
        <v>53.095999999999997</v>
      </c>
      <c r="D175">
        <v>114.941</v>
      </c>
      <c r="E175">
        <v>47.292999999999999</v>
      </c>
      <c r="F175">
        <v>27.652000000000001</v>
      </c>
      <c r="G175">
        <v>26505.41</v>
      </c>
      <c r="I175" s="45">
        <f t="shared" si="69"/>
        <v>0.12465315286691658</v>
      </c>
      <c r="J175" s="46">
        <f t="shared" si="58"/>
        <v>0.12604457506735245</v>
      </c>
      <c r="K175" s="46">
        <f t="shared" si="59"/>
        <v>9.3277544038096849E-2</v>
      </c>
      <c r="L175" s="46">
        <f t="shared" si="59"/>
        <v>8.5541553802064962E-2</v>
      </c>
      <c r="M175" s="47">
        <f t="shared" si="60"/>
        <v>0.10170209405368569</v>
      </c>
      <c r="O175" s="44">
        <f t="shared" si="61"/>
        <v>0.10737920644360771</v>
      </c>
      <c r="Q175" s="36">
        <f t="shared" si="70"/>
        <v>115.25484684526575</v>
      </c>
      <c r="R175" s="37">
        <f t="shared" si="71"/>
        <v>144.96283145959265</v>
      </c>
      <c r="T175" s="42">
        <f t="shared" si="57"/>
        <v>0.79506481547576702</v>
      </c>
      <c r="V175" s="40">
        <v>43924</v>
      </c>
      <c r="W175">
        <v>47818.084699999999</v>
      </c>
      <c r="X175">
        <v>99109.078200000004</v>
      </c>
      <c r="Y175">
        <v>92811.036999999997</v>
      </c>
      <c r="Z175" s="37">
        <v>27.652000000000001</v>
      </c>
      <c r="AB175" s="55">
        <f t="shared" si="72"/>
        <v>0.11285430242378094</v>
      </c>
      <c r="AD175" s="36">
        <f t="shared" si="73"/>
        <v>127.36819306359838</v>
      </c>
      <c r="AE175" s="37">
        <f t="shared" si="74"/>
        <v>144.96283145959265</v>
      </c>
      <c r="AG175" s="1">
        <f t="shared" si="62"/>
        <v>43924</v>
      </c>
      <c r="AH175">
        <f t="shared" si="63"/>
        <v>0.87862655400119827</v>
      </c>
      <c r="AI175">
        <f t="shared" ca="1" si="47"/>
        <v>0.90583813432271532</v>
      </c>
      <c r="AJ175">
        <f t="shared" ca="1" si="48"/>
        <v>0.94797711042662702</v>
      </c>
      <c r="AK175">
        <f t="shared" ca="1" si="49"/>
        <v>1.0259326394410517</v>
      </c>
      <c r="AL175">
        <f t="shared" ca="1" si="50"/>
        <v>1.106224424798075</v>
      </c>
      <c r="AM175">
        <f t="shared" ca="1" si="51"/>
        <v>1.1946223397946942</v>
      </c>
      <c r="AO175" s="1">
        <f t="shared" si="64"/>
        <v>43924</v>
      </c>
      <c r="AP175" s="57">
        <f>AD175/VLOOKUP(AO175,'[1]Indice Utilities'!$Z:$AJ,11,0)</f>
        <v>0.83980611219386614</v>
      </c>
      <c r="AQ175">
        <f t="shared" ca="1" si="52"/>
        <v>0.78793612369401289</v>
      </c>
      <c r="AR175">
        <f t="shared" ca="1" si="53"/>
        <v>0.83681916862040318</v>
      </c>
      <c r="AS175">
        <f t="shared" ca="1" si="54"/>
        <v>0.91047650322428586</v>
      </c>
      <c r="AT175">
        <f t="shared" ca="1" si="55"/>
        <v>1.003924418481758</v>
      </c>
      <c r="AU175">
        <f t="shared" ca="1" si="56"/>
        <v>1.0765818622611227</v>
      </c>
      <c r="AX175">
        <f t="shared" si="65"/>
        <v>0.65848984738458893</v>
      </c>
      <c r="AY175">
        <f t="shared" si="66"/>
        <v>1.1631663154661558</v>
      </c>
      <c r="AZ175">
        <f t="shared" si="67"/>
        <v>1.1180648669930413</v>
      </c>
      <c r="BA175">
        <f t="shared" si="68"/>
        <v>0.55400343970660859</v>
      </c>
      <c r="BD175" s="57"/>
    </row>
    <row r="176" spans="2:56" x14ac:dyDescent="0.25">
      <c r="B176" s="1">
        <v>43931</v>
      </c>
      <c r="C176">
        <v>56.225000000000001</v>
      </c>
      <c r="D176">
        <v>113.643</v>
      </c>
      <c r="E176">
        <v>49.146999999999998</v>
      </c>
      <c r="F176">
        <v>27.335000000000001</v>
      </c>
      <c r="G176">
        <v>28017.59</v>
      </c>
      <c r="I176" s="45">
        <f t="shared" si="69"/>
        <v>5.8930992918487357E-2</v>
      </c>
      <c r="J176" s="46">
        <f t="shared" si="58"/>
        <v>-1.1292750193577561E-2</v>
      </c>
      <c r="K176" s="46">
        <f t="shared" si="59"/>
        <v>3.9202418962637209E-2</v>
      </c>
      <c r="L176" s="46">
        <f t="shared" si="59"/>
        <v>-1.146390857804136E-2</v>
      </c>
      <c r="M176" s="47">
        <f t="shared" si="60"/>
        <v>5.7051749058022461E-2</v>
      </c>
      <c r="O176" s="44">
        <f t="shared" si="61"/>
        <v>1.8844188277376411E-2</v>
      </c>
      <c r="Q176" s="36">
        <f t="shared" si="70"/>
        <v>117.42673087909812</v>
      </c>
      <c r="R176" s="37">
        <f t="shared" si="71"/>
        <v>153.23321454276572</v>
      </c>
      <c r="T176" s="42">
        <f t="shared" si="57"/>
        <v>0.76632687782142428</v>
      </c>
      <c r="V176" s="40">
        <v>43931</v>
      </c>
      <c r="W176">
        <v>50636.319100000001</v>
      </c>
      <c r="X176">
        <v>97990.104800000001</v>
      </c>
      <c r="Y176">
        <v>96449.286800000002</v>
      </c>
      <c r="Z176" s="37">
        <v>27.335000000000001</v>
      </c>
      <c r="AB176" s="55">
        <f t="shared" si="72"/>
        <v>2.2258604648420364E-2</v>
      </c>
      <c r="AD176" s="36">
        <f t="shared" si="73"/>
        <v>130.20323131778468</v>
      </c>
      <c r="AE176" s="37">
        <f t="shared" si="74"/>
        <v>153.23321454276572</v>
      </c>
      <c r="AG176" s="1">
        <f t="shared" si="62"/>
        <v>43931</v>
      </c>
      <c r="AH176">
        <f t="shared" si="63"/>
        <v>0.84970632317738382</v>
      </c>
      <c r="AI176">
        <f t="shared" ca="1" si="47"/>
        <v>0.90315056442541419</v>
      </c>
      <c r="AJ176">
        <f t="shared" ca="1" si="48"/>
        <v>0.94625985854508732</v>
      </c>
      <c r="AK176">
        <f t="shared" ca="1" si="49"/>
        <v>1.0197238314929677</v>
      </c>
      <c r="AL176">
        <f t="shared" ca="1" si="50"/>
        <v>1.106224424798075</v>
      </c>
      <c r="AM176">
        <f t="shared" ca="1" si="51"/>
        <v>1.1946223397946942</v>
      </c>
      <c r="AO176" s="1">
        <f t="shared" si="64"/>
        <v>43931</v>
      </c>
      <c r="AP176" s="57">
        <f>AD176/VLOOKUP(AO176,'[1]Indice Utilities'!$Z:$AJ,11,0)</f>
        <v>0.79319491468375125</v>
      </c>
      <c r="AQ176">
        <f t="shared" ca="1" si="52"/>
        <v>0.78805842996189546</v>
      </c>
      <c r="AR176">
        <f t="shared" ca="1" si="53"/>
        <v>0.84029368724768805</v>
      </c>
      <c r="AS176">
        <f t="shared" ca="1" si="54"/>
        <v>0.91047650322428586</v>
      </c>
      <c r="AT176">
        <f t="shared" ca="1" si="55"/>
        <v>1.003924418481758</v>
      </c>
      <c r="AU176">
        <f t="shared" ca="1" si="56"/>
        <v>1.0765818622611227</v>
      </c>
      <c r="AX176">
        <f t="shared" si="65"/>
        <v>0.68211243685987155</v>
      </c>
      <c r="AY176">
        <f t="shared" si="66"/>
        <v>1.1249902555014797</v>
      </c>
      <c r="AZ176">
        <f t="shared" si="67"/>
        <v>1.1365966586663381</v>
      </c>
      <c r="BA176">
        <f t="shared" si="68"/>
        <v>0.53572784071623702</v>
      </c>
      <c r="BD176" s="57"/>
    </row>
    <row r="177" spans="2:56" x14ac:dyDescent="0.25">
      <c r="B177" s="1">
        <v>43938</v>
      </c>
      <c r="C177">
        <v>64.489999999999995</v>
      </c>
      <c r="D177">
        <v>125.73</v>
      </c>
      <c r="E177">
        <v>55.145000000000003</v>
      </c>
      <c r="F177">
        <v>30.876000000000001</v>
      </c>
      <c r="G177">
        <v>29883.279999999999</v>
      </c>
      <c r="I177" s="45">
        <f t="shared" si="69"/>
        <v>0.14699866607381051</v>
      </c>
      <c r="J177" s="46">
        <f t="shared" si="58"/>
        <v>0.10635938861170513</v>
      </c>
      <c r="K177" s="46">
        <f t="shared" si="59"/>
        <v>0.12204203715384465</v>
      </c>
      <c r="L177" s="46">
        <f t="shared" si="59"/>
        <v>0.1295408816535577</v>
      </c>
      <c r="M177" s="47">
        <f t="shared" si="60"/>
        <v>6.658995295455461E-2</v>
      </c>
      <c r="O177" s="44">
        <f t="shared" si="61"/>
        <v>0.1262352433732295</v>
      </c>
      <c r="Q177" s="36">
        <f t="shared" si="70"/>
        <v>132.25012283014379</v>
      </c>
      <c r="R177" s="37">
        <f t="shared" si="71"/>
        <v>163.43700709024367</v>
      </c>
      <c r="T177" s="42">
        <f t="shared" si="57"/>
        <v>0.80918101221175898</v>
      </c>
      <c r="V177" s="40">
        <v>43938</v>
      </c>
      <c r="W177">
        <v>58080.133699999998</v>
      </c>
      <c r="X177">
        <v>108412.5433</v>
      </c>
      <c r="Y177">
        <v>108220.0947</v>
      </c>
      <c r="Z177" s="37">
        <v>30.876000000000001</v>
      </c>
      <c r="AB177" s="55">
        <f t="shared" si="72"/>
        <v>0.12092892341492495</v>
      </c>
      <c r="AD177" s="36">
        <f t="shared" si="73"/>
        <v>145.94856790618883</v>
      </c>
      <c r="AE177" s="37">
        <f t="shared" si="74"/>
        <v>163.43700709024367</v>
      </c>
      <c r="AG177" s="1">
        <f t="shared" si="62"/>
        <v>43938</v>
      </c>
      <c r="AH177">
        <f t="shared" si="63"/>
        <v>0.89299584289133238</v>
      </c>
      <c r="AI177">
        <f t="shared" ca="1" si="47"/>
        <v>0.88960251608732999</v>
      </c>
      <c r="AJ177">
        <f t="shared" ca="1" si="48"/>
        <v>0.94565791004138622</v>
      </c>
      <c r="AK177">
        <f t="shared" ca="1" si="49"/>
        <v>1.0132152325144479</v>
      </c>
      <c r="AL177">
        <f t="shared" ca="1" si="50"/>
        <v>1.106224424798075</v>
      </c>
      <c r="AM177">
        <f t="shared" ca="1" si="51"/>
        <v>1.1946223397946942</v>
      </c>
      <c r="AO177" s="1">
        <f t="shared" si="64"/>
        <v>43938</v>
      </c>
      <c r="AP177" s="57">
        <f>AD177/VLOOKUP(AO177,'[1]Indice Utilities'!$Z:$AJ,11,0)</f>
        <v>0.87905813941716271</v>
      </c>
      <c r="AQ177">
        <f t="shared" ca="1" si="52"/>
        <v>0.78805842996189546</v>
      </c>
      <c r="AR177">
        <f t="shared" ca="1" si="53"/>
        <v>0.83633159356658138</v>
      </c>
      <c r="AS177">
        <f t="shared" ca="1" si="54"/>
        <v>0.91047650322428586</v>
      </c>
      <c r="AT177">
        <f t="shared" ca="1" si="55"/>
        <v>1.003924418481758</v>
      </c>
      <c r="AU177">
        <f t="shared" ca="1" si="56"/>
        <v>1.0765818622611227</v>
      </c>
      <c r="AX177">
        <f t="shared" si="65"/>
        <v>0.69797650756222041</v>
      </c>
      <c r="AY177">
        <f t="shared" si="66"/>
        <v>1.1103679325883749</v>
      </c>
      <c r="AZ177">
        <f t="shared" si="67"/>
        <v>1.1377253309041082</v>
      </c>
      <c r="BA177">
        <f t="shared" si="68"/>
        <v>0.53984377143686246</v>
      </c>
      <c r="BD177" s="57"/>
    </row>
    <row r="178" spans="2:56" x14ac:dyDescent="0.25">
      <c r="B178" s="1">
        <v>43945</v>
      </c>
      <c r="C178">
        <v>59.625999999999998</v>
      </c>
      <c r="D178">
        <v>119.316</v>
      </c>
      <c r="E178">
        <v>49.655999999999999</v>
      </c>
      <c r="F178">
        <v>29.513999999999999</v>
      </c>
      <c r="G178">
        <v>29258.1</v>
      </c>
      <c r="I178" s="45">
        <f t="shared" si="69"/>
        <v>-7.5422546131183044E-2</v>
      </c>
      <c r="J178" s="46">
        <f t="shared" si="58"/>
        <v>-5.1014077785731304E-2</v>
      </c>
      <c r="K178" s="46">
        <f t="shared" si="59"/>
        <v>-9.9537582736422214E-2</v>
      </c>
      <c r="L178" s="46">
        <f t="shared" si="59"/>
        <v>-4.4111931597357268E-2</v>
      </c>
      <c r="M178" s="47">
        <f t="shared" si="60"/>
        <v>-2.0920728915969078E-2</v>
      </c>
      <c r="O178" s="44">
        <f t="shared" si="61"/>
        <v>-6.7521534562673458E-2</v>
      </c>
      <c r="Q178" s="36">
        <f t="shared" si="70"/>
        <v>123.32039159055044</v>
      </c>
      <c r="R178" s="37">
        <f t="shared" si="71"/>
        <v>160.01778577007136</v>
      </c>
      <c r="T178" s="42">
        <f t="shared" si="57"/>
        <v>0.77066677930257588</v>
      </c>
      <c r="V178" s="40">
        <v>43945</v>
      </c>
      <c r="W178">
        <v>53699.617299999998</v>
      </c>
      <c r="X178">
        <v>102881.6173</v>
      </c>
      <c r="Y178">
        <v>97448.021999999997</v>
      </c>
      <c r="Z178" s="37">
        <v>29.513999999999999</v>
      </c>
      <c r="AB178" s="55">
        <f t="shared" si="72"/>
        <v>-7.528634886830686E-2</v>
      </c>
      <c r="AD178" s="36">
        <f t="shared" si="73"/>
        <v>134.96063310597373</v>
      </c>
      <c r="AE178" s="37">
        <f t="shared" si="74"/>
        <v>160.01778577007136</v>
      </c>
      <c r="AG178" s="1">
        <f t="shared" si="62"/>
        <v>43945</v>
      </c>
      <c r="AH178">
        <f t="shared" si="63"/>
        <v>0.84341020253772225</v>
      </c>
      <c r="AI178">
        <f t="shared" ca="1" si="47"/>
        <v>0.88860526264978956</v>
      </c>
      <c r="AJ178">
        <f t="shared" ca="1" si="48"/>
        <v>0.94543749913197217</v>
      </c>
      <c r="AK178">
        <f t="shared" ca="1" si="49"/>
        <v>1.0124197298447557</v>
      </c>
      <c r="AL178">
        <f t="shared" ca="1" si="50"/>
        <v>1.0906009389668745</v>
      </c>
      <c r="AM178">
        <f t="shared" ca="1" si="51"/>
        <v>1.1946223397946942</v>
      </c>
      <c r="AO178" s="1">
        <f t="shared" si="64"/>
        <v>43945</v>
      </c>
      <c r="AP178" s="57">
        <f>AD178/VLOOKUP(AO178,'[1]Indice Utilities'!$Z:$AJ,11,0)</f>
        <v>0.81246157877688829</v>
      </c>
      <c r="AQ178">
        <f t="shared" ca="1" si="52"/>
        <v>0.78805842996189546</v>
      </c>
      <c r="AR178">
        <f t="shared" ca="1" si="53"/>
        <v>0.83633159356658138</v>
      </c>
      <c r="AS178">
        <f t="shared" ca="1" si="54"/>
        <v>0.91047650322428586</v>
      </c>
      <c r="AT178">
        <f t="shared" ca="1" si="55"/>
        <v>1.003924418481758</v>
      </c>
      <c r="AU178">
        <f t="shared" ca="1" si="56"/>
        <v>1.0765818622611227</v>
      </c>
      <c r="AX178">
        <f t="shared" si="65"/>
        <v>0.69787370547882344</v>
      </c>
      <c r="AY178">
        <f t="shared" si="66"/>
        <v>1.1395133349820783</v>
      </c>
      <c r="AZ178">
        <f t="shared" si="67"/>
        <v>1.1078877232904782</v>
      </c>
      <c r="BA178">
        <f t="shared" si="68"/>
        <v>0.55804325943111843</v>
      </c>
      <c r="BD178" s="57"/>
    </row>
    <row r="179" spans="2:56" x14ac:dyDescent="0.25">
      <c r="B179" s="1">
        <v>43952</v>
      </c>
      <c r="C179">
        <v>69.897999999999996</v>
      </c>
      <c r="D179">
        <v>137.22399999999999</v>
      </c>
      <c r="E179">
        <v>58.634</v>
      </c>
      <c r="F179">
        <v>33.692</v>
      </c>
      <c r="G179">
        <v>32742.84</v>
      </c>
      <c r="I179" s="45">
        <f t="shared" si="69"/>
        <v>0.17227384027102266</v>
      </c>
      <c r="J179" s="46">
        <f t="shared" si="58"/>
        <v>0.15008883971973574</v>
      </c>
      <c r="K179" s="46">
        <f t="shared" si="59"/>
        <v>0.18080393104559378</v>
      </c>
      <c r="L179" s="46">
        <f t="shared" si="59"/>
        <v>0.14155993765670538</v>
      </c>
      <c r="M179" s="47">
        <f t="shared" si="60"/>
        <v>0.11910342776872063</v>
      </c>
      <c r="O179" s="44">
        <f t="shared" si="61"/>
        <v>0.16118163717326439</v>
      </c>
      <c r="Q179" s="36">
        <f t="shared" si="70"/>
        <v>143.19737420396342</v>
      </c>
      <c r="R179" s="37">
        <f t="shared" si="71"/>
        <v>179.07645255924766</v>
      </c>
      <c r="T179" s="42">
        <f t="shared" si="57"/>
        <v>0.79964379547102316</v>
      </c>
      <c r="V179" s="40">
        <v>43952</v>
      </c>
      <c r="W179">
        <v>62955.960599999999</v>
      </c>
      <c r="X179">
        <v>118323.4512</v>
      </c>
      <c r="Y179">
        <v>115068.5647</v>
      </c>
      <c r="Z179" s="37">
        <v>33.692</v>
      </c>
      <c r="AB179" s="55">
        <f t="shared" si="72"/>
        <v>0.16655825426803686</v>
      </c>
      <c r="AD179" s="36">
        <f t="shared" si="73"/>
        <v>157.43944055101372</v>
      </c>
      <c r="AE179" s="37">
        <f t="shared" si="74"/>
        <v>179.07645255924766</v>
      </c>
      <c r="AG179" s="1">
        <f t="shared" si="62"/>
        <v>43952</v>
      </c>
      <c r="AH179">
        <f t="shared" si="63"/>
        <v>0.87917444365793818</v>
      </c>
      <c r="AI179">
        <f t="shared" ca="1" si="47"/>
        <v>0.88541440666391014</v>
      </c>
      <c r="AJ179">
        <f t="shared" ca="1" si="48"/>
        <v>0.94165490967721066</v>
      </c>
      <c r="AK179">
        <f t="shared" ca="1" si="49"/>
        <v>1.0088497065933968</v>
      </c>
      <c r="AL179">
        <f t="shared" ca="1" si="50"/>
        <v>1.0906009389668745</v>
      </c>
      <c r="AM179">
        <f t="shared" ca="1" si="51"/>
        <v>1.1946223397946942</v>
      </c>
      <c r="AO179" s="1">
        <f t="shared" si="64"/>
        <v>43952</v>
      </c>
      <c r="AP179" s="57">
        <f>AD179/VLOOKUP(AO179,'[1]Indice Utilities'!$Z:$AJ,11,0)</f>
        <v>0.86067676710408247</v>
      </c>
      <c r="AQ179">
        <f t="shared" ca="1" si="52"/>
        <v>0.79077885387229818</v>
      </c>
      <c r="AR179">
        <f t="shared" ca="1" si="53"/>
        <v>0.83633159356658138</v>
      </c>
      <c r="AS179">
        <f t="shared" ca="1" si="54"/>
        <v>0.91047650322428586</v>
      </c>
      <c r="AT179">
        <f t="shared" ca="1" si="55"/>
        <v>1.003924418481758</v>
      </c>
      <c r="AU179">
        <f t="shared" ca="1" si="56"/>
        <v>1.0765818622611227</v>
      </c>
      <c r="AX179">
        <f t="shared" si="65"/>
        <v>0.70129295794075008</v>
      </c>
      <c r="AY179">
        <f t="shared" si="66"/>
        <v>1.1234257393318186</v>
      </c>
      <c r="AZ179">
        <f t="shared" si="67"/>
        <v>1.1214169322726071</v>
      </c>
      <c r="BA179">
        <f t="shared" si="68"/>
        <v>0.5460848835582981</v>
      </c>
      <c r="BD179" s="57"/>
    </row>
    <row r="180" spans="2:56" x14ac:dyDescent="0.25">
      <c r="B180" s="1">
        <v>43959</v>
      </c>
      <c r="C180">
        <v>84.456000000000003</v>
      </c>
      <c r="D180">
        <v>159.69300000000001</v>
      </c>
      <c r="E180">
        <v>68.594999999999999</v>
      </c>
      <c r="F180">
        <v>39.957999999999998</v>
      </c>
      <c r="G180">
        <v>36183.9</v>
      </c>
      <c r="I180" s="45">
        <f t="shared" si="69"/>
        <v>0.20827491487596217</v>
      </c>
      <c r="J180" s="46">
        <f t="shared" si="58"/>
        <v>0.16373957908237635</v>
      </c>
      <c r="K180" s="46">
        <f t="shared" si="59"/>
        <v>0.16988436743186552</v>
      </c>
      <c r="L180" s="46">
        <f t="shared" si="59"/>
        <v>0.18597886738691671</v>
      </c>
      <c r="M180" s="47">
        <f t="shared" si="60"/>
        <v>0.10509351052016269</v>
      </c>
      <c r="O180" s="44">
        <f t="shared" si="61"/>
        <v>0.18196943219428019</v>
      </c>
      <c r="Q180" s="36">
        <f t="shared" si="70"/>
        <v>169.2549190795705</v>
      </c>
      <c r="R180" s="37">
        <f t="shared" si="71"/>
        <v>197.89622561019635</v>
      </c>
      <c r="T180" s="42">
        <f t="shared" si="57"/>
        <v>0.8552710823952665</v>
      </c>
      <c r="V180" s="40">
        <v>43959</v>
      </c>
      <c r="W180">
        <v>76067.956300000005</v>
      </c>
      <c r="X180">
        <v>137697.67739999999</v>
      </c>
      <c r="Y180">
        <v>134615.23970000001</v>
      </c>
      <c r="Z180" s="37">
        <v>39.957999999999998</v>
      </c>
      <c r="AB180" s="55">
        <f t="shared" si="72"/>
        <v>0.1755877683619752</v>
      </c>
      <c r="AD180" s="36">
        <f t="shared" si="73"/>
        <v>185.08388056952407</v>
      </c>
      <c r="AE180" s="37">
        <f t="shared" si="74"/>
        <v>197.89622561019635</v>
      </c>
      <c r="AG180" s="1">
        <f t="shared" si="62"/>
        <v>43959</v>
      </c>
      <c r="AH180">
        <f t="shared" si="63"/>
        <v>0.9352572541433446</v>
      </c>
      <c r="AI180">
        <f t="shared" ca="1" si="47"/>
        <v>0.87976840647257071</v>
      </c>
      <c r="AJ180">
        <f t="shared" ca="1" si="48"/>
        <v>0.92698516560468291</v>
      </c>
      <c r="AK180">
        <f t="shared" ca="1" si="49"/>
        <v>0.99958231309904944</v>
      </c>
      <c r="AL180">
        <f t="shared" ca="1" si="50"/>
        <v>1.0878921869986604</v>
      </c>
      <c r="AM180">
        <f t="shared" ca="1" si="51"/>
        <v>1.1946223397946942</v>
      </c>
      <c r="AO180" s="1">
        <f t="shared" si="64"/>
        <v>43959</v>
      </c>
      <c r="AP180" s="57">
        <f>AD180/VLOOKUP(AO180,'[1]Indice Utilities'!$Z:$AJ,11,0)</f>
        <v>0.92248358582108325</v>
      </c>
      <c r="AQ180">
        <f t="shared" ca="1" si="52"/>
        <v>0.79077885387229818</v>
      </c>
      <c r="AR180">
        <f t="shared" ca="1" si="53"/>
        <v>0.84029368724768805</v>
      </c>
      <c r="AS180">
        <f t="shared" ca="1" si="54"/>
        <v>0.91047650322428586</v>
      </c>
      <c r="AT180">
        <f t="shared" ca="1" si="55"/>
        <v>1.003924418481758</v>
      </c>
      <c r="AU180">
        <f t="shared" ca="1" si="56"/>
        <v>1.0765818622611227</v>
      </c>
      <c r="AX180">
        <f t="shared" si="65"/>
        <v>0.72079236605161967</v>
      </c>
      <c r="AY180">
        <f t="shared" si="66"/>
        <v>1.1121032663022439</v>
      </c>
      <c r="AZ180">
        <f t="shared" si="67"/>
        <v>1.1159763428528344</v>
      </c>
      <c r="BA180">
        <f t="shared" si="68"/>
        <v>0.55091176442061296</v>
      </c>
      <c r="BD180" s="57"/>
    </row>
    <row r="181" spans="2:56" x14ac:dyDescent="0.25">
      <c r="B181" s="1">
        <v>43966</v>
      </c>
      <c r="C181">
        <v>95.069000000000003</v>
      </c>
      <c r="D181">
        <v>169.185</v>
      </c>
      <c r="E181">
        <v>74.774000000000001</v>
      </c>
      <c r="F181">
        <v>44.543999999999997</v>
      </c>
      <c r="G181">
        <v>39388.32</v>
      </c>
      <c r="I181" s="45">
        <f t="shared" si="69"/>
        <v>0.12566306715923092</v>
      </c>
      <c r="J181" s="46">
        <f t="shared" si="58"/>
        <v>5.9439048674644335E-2</v>
      </c>
      <c r="K181" s="46">
        <f t="shared" si="59"/>
        <v>9.0079451855091586E-2</v>
      </c>
      <c r="L181" s="46">
        <f t="shared" si="59"/>
        <v>0.11477050903448616</v>
      </c>
      <c r="M181" s="47">
        <f t="shared" si="60"/>
        <v>8.8559276363244344E-2</v>
      </c>
      <c r="O181" s="44">
        <f t="shared" si="61"/>
        <v>9.748801918086325E-2</v>
      </c>
      <c r="Q181" s="36">
        <f t="shared" si="70"/>
        <v>185.75524587725513</v>
      </c>
      <c r="R181" s="37">
        <f t="shared" si="71"/>
        <v>215.42177214525267</v>
      </c>
      <c r="T181" s="42">
        <f t="shared" si="57"/>
        <v>0.86228631408716538</v>
      </c>
      <c r="V181" s="40">
        <v>43966</v>
      </c>
      <c r="W181">
        <v>85626.233500000002</v>
      </c>
      <c r="X181">
        <v>145882.16899999999</v>
      </c>
      <c r="Y181">
        <v>146742.73879999999</v>
      </c>
      <c r="Z181" s="37">
        <v>44.543999999999997</v>
      </c>
      <c r="AB181" s="55">
        <f t="shared" si="72"/>
        <v>8.5741729431147259E-2</v>
      </c>
      <c r="AD181" s="36">
        <f t="shared" si="73"/>
        <v>200.95329257938297</v>
      </c>
      <c r="AE181" s="37">
        <f t="shared" si="74"/>
        <v>215.42177214525267</v>
      </c>
      <c r="AG181" s="1">
        <f t="shared" si="62"/>
        <v>43966</v>
      </c>
      <c r="AH181">
        <f t="shared" si="63"/>
        <v>0.9328365029133916</v>
      </c>
      <c r="AI181">
        <f t="shared" ca="1" si="47"/>
        <v>0.87976840647257071</v>
      </c>
      <c r="AJ181">
        <f t="shared" ca="1" si="48"/>
        <v>0.92698516560468291</v>
      </c>
      <c r="AK181">
        <f t="shared" ca="1" si="49"/>
        <v>0.98844610885202711</v>
      </c>
      <c r="AL181">
        <f t="shared" ca="1" si="50"/>
        <v>1.0865143057190361</v>
      </c>
      <c r="AM181">
        <f t="shared" ca="1" si="51"/>
        <v>1.1946223397946942</v>
      </c>
      <c r="AO181" s="1">
        <f t="shared" si="64"/>
        <v>43966</v>
      </c>
      <c r="AP181" s="57">
        <f>AD181/VLOOKUP(AO181,'[1]Indice Utilities'!$Z:$AJ,11,0)</f>
        <v>0.86830379142580116</v>
      </c>
      <c r="AQ181">
        <f t="shared" ca="1" si="52"/>
        <v>0.79380478394392995</v>
      </c>
      <c r="AR181">
        <f t="shared" ca="1" si="53"/>
        <v>0.84524094950874251</v>
      </c>
      <c r="AS181">
        <f t="shared" ca="1" si="54"/>
        <v>0.92111886228629647</v>
      </c>
      <c r="AT181">
        <f t="shared" ca="1" si="55"/>
        <v>1.003924418481758</v>
      </c>
      <c r="AU181">
        <f t="shared" ca="1" si="56"/>
        <v>1.0765818622611227</v>
      </c>
      <c r="AX181">
        <f t="shared" si="65"/>
        <v>0.74729498144989426</v>
      </c>
      <c r="AY181">
        <f t="shared" si="66"/>
        <v>1.0851619630540601</v>
      </c>
      <c r="AZ181">
        <f t="shared" si="67"/>
        <v>1.1204348576872236</v>
      </c>
      <c r="BA181">
        <f t="shared" si="68"/>
        <v>0.56564113859565868</v>
      </c>
      <c r="BD181" s="57"/>
    </row>
    <row r="182" spans="2:56" x14ac:dyDescent="0.25">
      <c r="B182" s="1">
        <v>43973</v>
      </c>
      <c r="C182">
        <v>97.483999999999995</v>
      </c>
      <c r="D182">
        <v>175.74799999999999</v>
      </c>
      <c r="E182">
        <v>79.5</v>
      </c>
      <c r="F182">
        <v>51.4</v>
      </c>
      <c r="G182">
        <v>40962.730000000003</v>
      </c>
      <c r="I182" s="45">
        <f t="shared" si="69"/>
        <v>2.5402602320419909E-2</v>
      </c>
      <c r="J182" s="46">
        <f t="shared" si="58"/>
        <v>3.8791855069893799E-2</v>
      </c>
      <c r="K182" s="46">
        <f t="shared" si="59"/>
        <v>6.3203787412737134E-2</v>
      </c>
      <c r="L182" s="46">
        <f t="shared" si="59"/>
        <v>0.15391522988505746</v>
      </c>
      <c r="M182" s="47">
        <f t="shared" si="60"/>
        <v>3.9971494087587489E-2</v>
      </c>
      <c r="O182" s="44">
        <f t="shared" si="61"/>
        <v>7.0328368672027075E-2</v>
      </c>
      <c r="Q182" s="36">
        <f t="shared" si="70"/>
        <v>198.81910929207376</v>
      </c>
      <c r="R182" s="37">
        <f t="shared" si="71"/>
        <v>224.03250223689426</v>
      </c>
      <c r="T182" s="42">
        <f t="shared" si="57"/>
        <v>0.88745654004185692</v>
      </c>
      <c r="V182" s="40">
        <v>43973</v>
      </c>
      <c r="W182">
        <v>87801.354300000006</v>
      </c>
      <c r="X182">
        <v>151540.97769999999</v>
      </c>
      <c r="Y182">
        <v>156016.70869999999</v>
      </c>
      <c r="Z182" s="37">
        <v>51.4</v>
      </c>
      <c r="AB182" s="55">
        <f t="shared" si="72"/>
        <v>4.5244296055955265E-2</v>
      </c>
      <c r="AD182" s="36">
        <f t="shared" si="73"/>
        <v>210.04528284226359</v>
      </c>
      <c r="AE182" s="37">
        <f t="shared" si="74"/>
        <v>224.03250223689426</v>
      </c>
      <c r="AG182" s="1">
        <f t="shared" si="62"/>
        <v>43973</v>
      </c>
      <c r="AH182">
        <f t="shared" si="63"/>
        <v>0.93756611538516665</v>
      </c>
      <c r="AI182">
        <f t="shared" ca="1" si="47"/>
        <v>0.87976840647257071</v>
      </c>
      <c r="AJ182">
        <f t="shared" ca="1" si="48"/>
        <v>0.92698516560468291</v>
      </c>
      <c r="AK182">
        <f t="shared" ca="1" si="49"/>
        <v>0.98001316365733249</v>
      </c>
      <c r="AL182">
        <f t="shared" ca="1" si="50"/>
        <v>1.0865143057190361</v>
      </c>
      <c r="AM182">
        <f t="shared" ca="1" si="51"/>
        <v>1.1946223397946942</v>
      </c>
      <c r="AO182" s="1">
        <f t="shared" si="64"/>
        <v>43973</v>
      </c>
      <c r="AP182" s="57">
        <f>AD182/VLOOKUP(AO182,'[1]Indice Utilities'!$Z:$AJ,11,0)</f>
        <v>0.89371303678875846</v>
      </c>
      <c r="AQ182">
        <f t="shared" ca="1" si="52"/>
        <v>0.80058777986035223</v>
      </c>
      <c r="AR182">
        <f t="shared" ca="1" si="53"/>
        <v>0.84734463555049744</v>
      </c>
      <c r="AS182">
        <f t="shared" ca="1" si="54"/>
        <v>0.92111886228629647</v>
      </c>
      <c r="AT182">
        <f t="shared" ca="1" si="55"/>
        <v>1.003924418481758</v>
      </c>
      <c r="AU182">
        <f t="shared" ca="1" si="56"/>
        <v>1.0765818622611227</v>
      </c>
      <c r="AX182">
        <f t="shared" si="65"/>
        <v>0.73310920860427253</v>
      </c>
      <c r="AY182">
        <f t="shared" si="66"/>
        <v>1.0784631046595723</v>
      </c>
      <c r="AZ182">
        <f t="shared" si="67"/>
        <v>1.1396862807453536</v>
      </c>
      <c r="BA182">
        <f t="shared" si="68"/>
        <v>0.62444916172985632</v>
      </c>
      <c r="BD182" s="57"/>
    </row>
    <row r="183" spans="2:56" x14ac:dyDescent="0.25">
      <c r="B183" s="1">
        <v>43980</v>
      </c>
      <c r="C183">
        <v>85.409000000000006</v>
      </c>
      <c r="D183">
        <v>146.41900000000001</v>
      </c>
      <c r="E183">
        <v>67.721999999999994</v>
      </c>
      <c r="F183">
        <v>43.634999999999998</v>
      </c>
      <c r="G183">
        <v>37824.730000000003</v>
      </c>
      <c r="I183" s="45">
        <f t="shared" si="69"/>
        <v>-0.12386648065323524</v>
      </c>
      <c r="J183" s="46">
        <f t="shared" si="58"/>
        <v>-0.16688098868834911</v>
      </c>
      <c r="K183" s="46">
        <f t="shared" si="59"/>
        <v>-0.14815094339622648</v>
      </c>
      <c r="L183" s="46">
        <f t="shared" si="59"/>
        <v>-0.15107003891050585</v>
      </c>
      <c r="M183" s="47">
        <f t="shared" si="60"/>
        <v>-7.6606222290360071E-2</v>
      </c>
      <c r="O183" s="44">
        <f t="shared" si="61"/>
        <v>-0.14749211291207917</v>
      </c>
      <c r="Q183" s="36">
        <f t="shared" si="70"/>
        <v>169.49485877528821</v>
      </c>
      <c r="R183" s="37">
        <f t="shared" si="71"/>
        <v>206.87021857026915</v>
      </c>
      <c r="T183" s="42">
        <f t="shared" si="57"/>
        <v>0.81932943246596235</v>
      </c>
      <c r="V183" s="40">
        <v>43980</v>
      </c>
      <c r="W183">
        <v>76925.750400000004</v>
      </c>
      <c r="X183">
        <v>126252.1774</v>
      </c>
      <c r="Y183">
        <v>132903.12220000001</v>
      </c>
      <c r="Z183" s="37">
        <v>43.634999999999998</v>
      </c>
      <c r="AB183" s="55">
        <f t="shared" si="72"/>
        <v>-0.14993721565274568</v>
      </c>
      <c r="AD183" s="36">
        <f t="shared" si="73"/>
        <v>178.55167797190117</v>
      </c>
      <c r="AE183" s="37">
        <f t="shared" si="74"/>
        <v>206.87021857026915</v>
      </c>
      <c r="AG183" s="1">
        <f t="shared" si="62"/>
        <v>43980</v>
      </c>
      <c r="AH183">
        <f t="shared" si="63"/>
        <v>0.8631096307913031</v>
      </c>
      <c r="AI183">
        <f t="shared" ca="1" si="47"/>
        <v>0.87976840647257071</v>
      </c>
      <c r="AJ183">
        <f t="shared" ca="1" si="48"/>
        <v>0.92698516560468291</v>
      </c>
      <c r="AK183">
        <f t="shared" ca="1" si="49"/>
        <v>0.97657649233282118</v>
      </c>
      <c r="AL183">
        <f t="shared" ca="1" si="50"/>
        <v>1.0556049131431207</v>
      </c>
      <c r="AM183">
        <f t="shared" ca="1" si="51"/>
        <v>1.1946223397946942</v>
      </c>
      <c r="AO183" s="1">
        <f t="shared" si="64"/>
        <v>43980</v>
      </c>
      <c r="AP183" s="57">
        <f>AD183/VLOOKUP(AO183,'[1]Indice Utilities'!$Z:$AJ,11,0)</f>
        <v>0.83719638724728718</v>
      </c>
      <c r="AQ183">
        <f t="shared" ca="1" si="52"/>
        <v>0.80058777986035223</v>
      </c>
      <c r="AR183">
        <f t="shared" ca="1" si="53"/>
        <v>0.85623064750204347</v>
      </c>
      <c r="AS183">
        <f t="shared" ca="1" si="54"/>
        <v>0.92111886228629647</v>
      </c>
      <c r="AT183">
        <f t="shared" ca="1" si="55"/>
        <v>1.003924418481758</v>
      </c>
      <c r="AU183">
        <f t="shared" ca="1" si="56"/>
        <v>1.0765818622611227</v>
      </c>
      <c r="AX183">
        <f t="shared" si="65"/>
        <v>0.75559307244957541</v>
      </c>
      <c r="AY183">
        <f t="shared" si="66"/>
        <v>1.0569667700251184</v>
      </c>
      <c r="AZ183">
        <f t="shared" si="67"/>
        <v>1.1420811508913207</v>
      </c>
      <c r="BA183">
        <f t="shared" si="68"/>
        <v>0.62361699903937973</v>
      </c>
      <c r="BD183" s="57"/>
    </row>
    <row r="184" spans="2:56" x14ac:dyDescent="0.25">
      <c r="B184" s="1">
        <v>43987</v>
      </c>
      <c r="C184">
        <v>109.048</v>
      </c>
      <c r="D184">
        <v>189.28100000000001</v>
      </c>
      <c r="E184">
        <v>88.150999999999996</v>
      </c>
      <c r="F184">
        <v>57.302999999999997</v>
      </c>
      <c r="G184">
        <v>45128.75</v>
      </c>
      <c r="I184" s="45">
        <f t="shared" si="69"/>
        <v>0.27677411045674338</v>
      </c>
      <c r="J184" s="46">
        <f t="shared" si="58"/>
        <v>0.29273523244934063</v>
      </c>
      <c r="K184" s="46">
        <f t="shared" si="59"/>
        <v>0.30165972652904527</v>
      </c>
      <c r="L184" s="46">
        <f t="shared" si="59"/>
        <v>0.31323478858714338</v>
      </c>
      <c r="M184" s="47">
        <f t="shared" si="60"/>
        <v>0.19310170885555555</v>
      </c>
      <c r="O184" s="44">
        <f t="shared" si="61"/>
        <v>0.29610096450556816</v>
      </c>
      <c r="Q184" s="36">
        <f t="shared" si="70"/>
        <v>219.68244993738611</v>
      </c>
      <c r="R184" s="37">
        <f t="shared" si="71"/>
        <v>246.81721128751039</v>
      </c>
      <c r="T184" s="42">
        <f t="shared" si="57"/>
        <v>0.89006130808877926</v>
      </c>
      <c r="V184" s="40">
        <v>43987</v>
      </c>
      <c r="W184">
        <v>98217.425700000007</v>
      </c>
      <c r="X184">
        <v>163210.27239999999</v>
      </c>
      <c r="Y184">
        <v>172995.20740000001</v>
      </c>
      <c r="Z184" s="37">
        <v>57.302999999999997</v>
      </c>
      <c r="AB184" s="55">
        <f t="shared" si="72"/>
        <v>0.29261374877691637</v>
      </c>
      <c r="AD184" s="36">
        <f t="shared" si="73"/>
        <v>230.79835381366792</v>
      </c>
      <c r="AE184" s="37">
        <f t="shared" si="74"/>
        <v>246.81721128751039</v>
      </c>
      <c r="AG184" s="1">
        <f t="shared" si="62"/>
        <v>43987</v>
      </c>
      <c r="AH184">
        <f t="shared" si="63"/>
        <v>0.93509829646692444</v>
      </c>
      <c r="AI184">
        <f t="shared" ca="1" si="47"/>
        <v>0.87868134296687228</v>
      </c>
      <c r="AJ184">
        <f t="shared" ca="1" si="48"/>
        <v>0.91633694292053347</v>
      </c>
      <c r="AK184">
        <f t="shared" ca="1" si="49"/>
        <v>0.97305981601416991</v>
      </c>
      <c r="AL184">
        <f t="shared" ca="1" si="50"/>
        <v>1.0453269284208107</v>
      </c>
      <c r="AM184">
        <f t="shared" ca="1" si="51"/>
        <v>1.1946223397946942</v>
      </c>
      <c r="AO184" s="1">
        <f t="shared" si="64"/>
        <v>43987</v>
      </c>
      <c r="AP184" s="57">
        <f>AD184/VLOOKUP(AO184,'[1]Indice Utilities'!$Z:$AJ,11,0)</f>
        <v>0.94820718940059046</v>
      </c>
      <c r="AQ184">
        <f t="shared" ca="1" si="52"/>
        <v>0.81225795760800013</v>
      </c>
      <c r="AR184">
        <f t="shared" ca="1" si="53"/>
        <v>0.85623064750204347</v>
      </c>
      <c r="AS184">
        <f t="shared" ca="1" si="54"/>
        <v>0.92111886228629647</v>
      </c>
      <c r="AT184">
        <f t="shared" ca="1" si="55"/>
        <v>1.003924418481758</v>
      </c>
      <c r="AU184">
        <f t="shared" ca="1" si="56"/>
        <v>1.0765818622611227</v>
      </c>
      <c r="AX184">
        <f t="shared" si="65"/>
        <v>0.74633406449290307</v>
      </c>
      <c r="AY184">
        <f t="shared" si="66"/>
        <v>1.0570661068958382</v>
      </c>
      <c r="AZ184">
        <f t="shared" si="67"/>
        <v>1.1500736704601897</v>
      </c>
      <c r="BA184">
        <f t="shared" si="68"/>
        <v>0.63356554784268093</v>
      </c>
      <c r="BD184" s="57"/>
    </row>
    <row r="185" spans="2:56" x14ac:dyDescent="0.25">
      <c r="B185" s="1">
        <v>43994</v>
      </c>
      <c r="C185">
        <v>105.81699999999999</v>
      </c>
      <c r="D185">
        <v>180.42</v>
      </c>
      <c r="E185">
        <v>86.951999999999998</v>
      </c>
      <c r="F185">
        <v>54.44</v>
      </c>
      <c r="G185">
        <v>43417.15</v>
      </c>
      <c r="I185" s="45">
        <f t="shared" si="69"/>
        <v>-2.962915413395939E-2</v>
      </c>
      <c r="J185" s="46">
        <f t="shared" si="58"/>
        <v>-4.6813996122167634E-2</v>
      </c>
      <c r="K185" s="46">
        <f t="shared" si="59"/>
        <v>-1.3601660786604741E-2</v>
      </c>
      <c r="L185" s="46">
        <f t="shared" si="59"/>
        <v>-4.9962480149381316E-2</v>
      </c>
      <c r="M185" s="47">
        <f t="shared" si="60"/>
        <v>-3.7927042074065831E-2</v>
      </c>
      <c r="O185" s="44">
        <f t="shared" si="61"/>
        <v>-3.500182279802827E-2</v>
      </c>
      <c r="Q185" s="36">
        <f t="shared" si="70"/>
        <v>211.99316375284101</v>
      </c>
      <c r="R185" s="37">
        <f t="shared" si="71"/>
        <v>237.45616453040537</v>
      </c>
      <c r="T185" s="42">
        <f t="shared" si="57"/>
        <v>0.89276757321537581</v>
      </c>
      <c r="V185" s="40">
        <v>43994</v>
      </c>
      <c r="W185">
        <v>95307.052800000005</v>
      </c>
      <c r="X185">
        <v>155569.28219999999</v>
      </c>
      <c r="Y185">
        <v>170641.04579999999</v>
      </c>
      <c r="Z185" s="37">
        <v>54.44</v>
      </c>
      <c r="AB185" s="55">
        <f t="shared" si="72"/>
        <v>-2.9705632570144237E-2</v>
      </c>
      <c r="AD185" s="36">
        <f t="shared" si="73"/>
        <v>223.94234271748493</v>
      </c>
      <c r="AE185" s="37">
        <f t="shared" si="74"/>
        <v>237.45616453040537</v>
      </c>
      <c r="AG185" s="1">
        <f t="shared" si="62"/>
        <v>43994</v>
      </c>
      <c r="AH185">
        <f t="shared" si="63"/>
        <v>0.94308919357960042</v>
      </c>
      <c r="AI185">
        <f t="shared" ca="1" si="47"/>
        <v>0.87868134296687228</v>
      </c>
      <c r="AJ185">
        <f t="shared" ca="1" si="48"/>
        <v>0.91633694292053347</v>
      </c>
      <c r="AK185">
        <f t="shared" ca="1" si="49"/>
        <v>0.96877353952248302</v>
      </c>
      <c r="AL185">
        <f t="shared" ca="1" si="50"/>
        <v>1.0325618049000731</v>
      </c>
      <c r="AM185">
        <f t="shared" ca="1" si="51"/>
        <v>1.1946223397946942</v>
      </c>
      <c r="AO185" s="1">
        <f t="shared" si="64"/>
        <v>43994</v>
      </c>
      <c r="AP185" s="57">
        <f>AD185/VLOOKUP(AO185,'[1]Indice Utilities'!$Z:$AJ,11,0)</f>
        <v>0.97660099168583159</v>
      </c>
      <c r="AQ185">
        <f t="shared" ca="1" si="52"/>
        <v>0.81225795760800013</v>
      </c>
      <c r="AR185">
        <f t="shared" ca="1" si="53"/>
        <v>0.85623064750204347</v>
      </c>
      <c r="AS185">
        <f t="shared" ca="1" si="54"/>
        <v>0.92308278655906117</v>
      </c>
      <c r="AT185">
        <f t="shared" ca="1" si="55"/>
        <v>1.003924418481758</v>
      </c>
      <c r="AU185">
        <f t="shared" ca="1" si="56"/>
        <v>1.0765818622611227</v>
      </c>
      <c r="AX185">
        <f t="shared" si="65"/>
        <v>0.74639289041629286</v>
      </c>
      <c r="AY185">
        <f t="shared" si="66"/>
        <v>1.0384277721158488</v>
      </c>
      <c r="AZ185">
        <f t="shared" si="67"/>
        <v>1.1691614386259899</v>
      </c>
      <c r="BA185">
        <f t="shared" si="68"/>
        <v>0.62033859201885178</v>
      </c>
      <c r="BD185" s="57"/>
    </row>
    <row r="186" spans="2:56" x14ac:dyDescent="0.25">
      <c r="B186" s="1">
        <v>44001</v>
      </c>
      <c r="C186">
        <v>96.123000000000005</v>
      </c>
      <c r="D186">
        <v>166.404</v>
      </c>
      <c r="E186">
        <v>82.843999999999994</v>
      </c>
      <c r="F186">
        <v>47.698999999999998</v>
      </c>
      <c r="G186">
        <v>40951.449999999997</v>
      </c>
      <c r="I186" s="45">
        <f t="shared" si="69"/>
        <v>-9.1610988782520608E-2</v>
      </c>
      <c r="J186" s="46">
        <f t="shared" si="58"/>
        <v>-7.7685400731626109E-2</v>
      </c>
      <c r="K186" s="46">
        <f t="shared" si="59"/>
        <v>-4.7244456711749039E-2</v>
      </c>
      <c r="L186" s="46">
        <f t="shared" si="59"/>
        <v>-0.12382439382806765</v>
      </c>
      <c r="M186" s="47">
        <f t="shared" si="60"/>
        <v>-5.6790922481093409E-2</v>
      </c>
      <c r="O186" s="44">
        <f t="shared" si="61"/>
        <v>-8.5091310013490851E-2</v>
      </c>
      <c r="Q186" s="36">
        <f t="shared" si="70"/>
        <v>193.95438773520726</v>
      </c>
      <c r="R186" s="37">
        <f t="shared" si="71"/>
        <v>223.97080989790135</v>
      </c>
      <c r="T186" s="42">
        <f t="shared" si="57"/>
        <v>0.86598065088759879</v>
      </c>
      <c r="V186" s="40">
        <v>44001</v>
      </c>
      <c r="W186">
        <v>86575.934200000003</v>
      </c>
      <c r="X186">
        <v>143484.3688</v>
      </c>
      <c r="Y186">
        <v>162579.82579999999</v>
      </c>
      <c r="Z186" s="37">
        <v>47.698999999999998</v>
      </c>
      <c r="AB186" s="55">
        <f t="shared" si="72"/>
        <v>-6.85179095247061E-2</v>
      </c>
      <c r="AD186" s="36">
        <f t="shared" si="73"/>
        <v>208.59828154041756</v>
      </c>
      <c r="AE186" s="37">
        <f t="shared" si="74"/>
        <v>223.97080989790135</v>
      </c>
      <c r="AG186" s="1">
        <f t="shared" si="62"/>
        <v>44001</v>
      </c>
      <c r="AH186">
        <f t="shared" si="63"/>
        <v>0.93136369706172217</v>
      </c>
      <c r="AI186">
        <f t="shared" ca="1" si="47"/>
        <v>0.87868134296687228</v>
      </c>
      <c r="AJ186">
        <f t="shared" ca="1" si="48"/>
        <v>0.91633694292053347</v>
      </c>
      <c r="AK186">
        <f t="shared" ca="1" si="49"/>
        <v>0.96202834019481909</v>
      </c>
      <c r="AL186">
        <f t="shared" ca="1" si="50"/>
        <v>1.0277261682180174</v>
      </c>
      <c r="AM186">
        <f t="shared" ca="1" si="51"/>
        <v>1.1943074093564843</v>
      </c>
      <c r="AO186" s="1">
        <f t="shared" si="64"/>
        <v>44001</v>
      </c>
      <c r="AP186" s="57">
        <f>AD186/VLOOKUP(AO186,'[1]Indice Utilities'!$Z:$AJ,11,0)</f>
        <v>0.97644453408873721</v>
      </c>
      <c r="AQ186">
        <f t="shared" ca="1" si="52"/>
        <v>0.81225795760800013</v>
      </c>
      <c r="AR186">
        <f t="shared" ca="1" si="53"/>
        <v>0.85623064750204347</v>
      </c>
      <c r="AS186">
        <f t="shared" ca="1" si="54"/>
        <v>0.92406750950444705</v>
      </c>
      <c r="AT186">
        <f t="shared" ca="1" si="55"/>
        <v>1.003924418481758</v>
      </c>
      <c r="AU186">
        <f t="shared" ca="1" si="56"/>
        <v>1.0765818622611227</v>
      </c>
      <c r="AX186">
        <f t="shared" si="65"/>
        <v>0.72788849795174448</v>
      </c>
      <c r="AY186">
        <f t="shared" si="66"/>
        <v>1.0282077393667102</v>
      </c>
      <c r="AZ186">
        <f t="shared" si="67"/>
        <v>1.1958630799668852</v>
      </c>
      <c r="BA186">
        <f t="shared" si="68"/>
        <v>0.5835061644788293</v>
      </c>
      <c r="BD186" s="57"/>
    </row>
    <row r="187" spans="2:56" x14ac:dyDescent="0.25">
      <c r="B187" s="1">
        <v>44008</v>
      </c>
      <c r="C187">
        <v>96.326999999999998</v>
      </c>
      <c r="D187">
        <v>157.839</v>
      </c>
      <c r="E187">
        <v>80.263000000000005</v>
      </c>
      <c r="F187">
        <v>47.606000000000002</v>
      </c>
      <c r="G187">
        <v>40589.89</v>
      </c>
      <c r="I187" s="45">
        <f t="shared" si="69"/>
        <v>2.1222808276895044E-3</v>
      </c>
      <c r="J187" s="46">
        <f t="shared" si="58"/>
        <v>-5.1471118482728784E-2</v>
      </c>
      <c r="K187" s="46">
        <f t="shared" si="59"/>
        <v>-3.1154941818357207E-2</v>
      </c>
      <c r="L187" s="46">
        <f t="shared" si="59"/>
        <v>-1.9497264093586431E-3</v>
      </c>
      <c r="M187" s="47">
        <f t="shared" si="60"/>
        <v>-8.8289914032347871E-3</v>
      </c>
      <c r="O187" s="44">
        <f t="shared" si="61"/>
        <v>-2.0613376470688782E-2</v>
      </c>
      <c r="Q187" s="36">
        <f t="shared" si="70"/>
        <v>189.95633292267948</v>
      </c>
      <c r="R187" s="37">
        <f t="shared" si="71"/>
        <v>221.99337354273723</v>
      </c>
      <c r="T187" s="42">
        <f t="shared" si="57"/>
        <v>0.85568469856200413</v>
      </c>
      <c r="V187" s="40">
        <v>44008</v>
      </c>
      <c r="W187">
        <v>86759.747199999998</v>
      </c>
      <c r="X187">
        <v>136099.1439</v>
      </c>
      <c r="Y187">
        <v>157514.81150000001</v>
      </c>
      <c r="Z187" s="37">
        <v>47.606000000000002</v>
      </c>
      <c r="AB187" s="55">
        <f t="shared" si="72"/>
        <v>-3.1238097152116603E-2</v>
      </c>
      <c r="AD187" s="36">
        <f t="shared" si="73"/>
        <v>202.08206815589344</v>
      </c>
      <c r="AE187" s="37">
        <f t="shared" si="74"/>
        <v>221.99337354273723</v>
      </c>
      <c r="AG187" s="1">
        <f t="shared" si="62"/>
        <v>44008</v>
      </c>
      <c r="AH187">
        <f t="shared" si="63"/>
        <v>0.91030675794919358</v>
      </c>
      <c r="AI187">
        <f t="shared" ref="AI187:AI250" ca="1" si="75">+_xlfn.PERCENTILE.INC(OFFSET(AH187,-52,0,52,1),0.1)</f>
        <v>0.87868134296687228</v>
      </c>
      <c r="AJ187">
        <f t="shared" ref="AJ187:AJ250" ca="1" si="76">+_xlfn.PERCENTILE.INC(OFFSET(AH187,-52,0,52,1),0.25)</f>
        <v>0.91633694292053347</v>
      </c>
      <c r="AK187">
        <f t="shared" ref="AK187:AK250" ca="1" si="77">+_xlfn.PERCENTILE.INC(OFFSET(AH187,-52,0,52,1),0.5)</f>
        <v>0.95248754940153357</v>
      </c>
      <c r="AL187">
        <f t="shared" ref="AL187:AL250" ca="1" si="78">+_xlfn.PERCENTILE.INC(OFFSET(AH187,-52,0,52,1),0.75)</f>
        <v>1.0266708132504649</v>
      </c>
      <c r="AM187">
        <f t="shared" ref="AM187:AM250" ca="1" si="79">+_xlfn.PERCENTILE.INC(OFFSET(AH187,-52,0,52,1),0.9)</f>
        <v>1.1943074093564843</v>
      </c>
      <c r="AO187" s="1">
        <f t="shared" si="64"/>
        <v>44008</v>
      </c>
      <c r="AP187" s="57">
        <f>AD187/VLOOKUP(AO187,'[1]Indice Utilities'!$Z:$AJ,11,0)</f>
        <v>0.96159780341374379</v>
      </c>
      <c r="AQ187">
        <f t="shared" ref="AQ187:AQ250" ca="1" si="80">+_xlfn.PERCENTILE.INC(OFFSET(AP187,-52,0,52,1),0.1)</f>
        <v>0.81225795760800013</v>
      </c>
      <c r="AR187">
        <f t="shared" ref="AR187:AR250" ca="1" si="81">+_xlfn.PERCENTILE.INC(OFFSET(AP187,-52,0,52,1),0.25)</f>
        <v>0.85623064750204347</v>
      </c>
      <c r="AS187">
        <f t="shared" ref="AS187:AS250" ca="1" si="82">+_xlfn.PERCENTILE.INC(OFFSET(AP187,-52,0,52,1),0.5)</f>
        <v>0.92406750950444705</v>
      </c>
      <c r="AT187">
        <f t="shared" ref="AT187:AT250" ca="1" si="83">+_xlfn.PERCENTILE.INC(OFFSET(AP187,-52,0,52,1),0.75)</f>
        <v>1.003924418481758</v>
      </c>
      <c r="AU187">
        <f t="shared" ref="AU187:AU250" ca="1" si="84">+_xlfn.PERCENTILE.INC(OFFSET(AP187,-52,0,52,1),0.9)</f>
        <v>1.0765818622611227</v>
      </c>
      <c r="AX187">
        <f t="shared" si="65"/>
        <v>0.75295413621377727</v>
      </c>
      <c r="AY187">
        <f t="shared" si="66"/>
        <v>1.0067331654164442</v>
      </c>
      <c r="AZ187">
        <f t="shared" si="67"/>
        <v>1.195965728918349</v>
      </c>
      <c r="BA187">
        <f t="shared" si="68"/>
        <v>0.60114718114732246</v>
      </c>
      <c r="BD187" s="57"/>
    </row>
    <row r="188" spans="2:56" x14ac:dyDescent="0.25">
      <c r="B188" s="1">
        <v>44015</v>
      </c>
      <c r="C188">
        <v>93.367999999999995</v>
      </c>
      <c r="D188">
        <v>152.27799999999999</v>
      </c>
      <c r="E188">
        <v>75.61</v>
      </c>
      <c r="F188">
        <v>45.713000000000001</v>
      </c>
      <c r="G188">
        <v>39758.199999999997</v>
      </c>
      <c r="I188" s="45">
        <f t="shared" si="69"/>
        <v>-3.071828251684372E-2</v>
      </c>
      <c r="J188" s="46">
        <f t="shared" si="58"/>
        <v>-3.523210359923723E-2</v>
      </c>
      <c r="K188" s="46">
        <f t="shared" si="59"/>
        <v>-5.7971917321804622E-2</v>
      </c>
      <c r="L188" s="46">
        <f t="shared" si="59"/>
        <v>-3.9763895307314168E-2</v>
      </c>
      <c r="M188" s="47">
        <f t="shared" si="60"/>
        <v>-2.0490077701614928E-2</v>
      </c>
      <c r="O188" s="44">
        <f t="shared" si="61"/>
        <v>-4.0921549686299935E-2</v>
      </c>
      <c r="Q188" s="36">
        <f t="shared" si="70"/>
        <v>182.18302540675671</v>
      </c>
      <c r="R188" s="37">
        <f t="shared" si="71"/>
        <v>217.44471206960293</v>
      </c>
      <c r="T188" s="42">
        <f t="shared" si="57"/>
        <v>0.83783608105604734</v>
      </c>
      <c r="V188" s="40">
        <v>44015</v>
      </c>
      <c r="W188">
        <v>84094.458299999998</v>
      </c>
      <c r="X188">
        <v>131303.54329999999</v>
      </c>
      <c r="Y188">
        <v>148383.51809999999</v>
      </c>
      <c r="Z188" s="37">
        <v>45.713000000000001</v>
      </c>
      <c r="AB188" s="55">
        <f t="shared" si="72"/>
        <v>-4.3618740110893658E-2</v>
      </c>
      <c r="AD188" s="36">
        <f t="shared" si="73"/>
        <v>193.26750294392963</v>
      </c>
      <c r="AE188" s="37">
        <f t="shared" si="74"/>
        <v>217.44471206960293</v>
      </c>
      <c r="AG188" s="1">
        <f t="shared" si="62"/>
        <v>44015</v>
      </c>
      <c r="AH188">
        <f t="shared" si="63"/>
        <v>0.88881215415376802</v>
      </c>
      <c r="AI188">
        <f t="shared" ca="1" si="75"/>
        <v>0.87868134296687228</v>
      </c>
      <c r="AJ188">
        <f t="shared" ca="1" si="76"/>
        <v>0.91402851714645306</v>
      </c>
      <c r="AK188">
        <f t="shared" ca="1" si="77"/>
        <v>0.94746386059964838</v>
      </c>
      <c r="AL188">
        <f t="shared" ca="1" si="78"/>
        <v>1.0256900649337131</v>
      </c>
      <c r="AM188">
        <f t="shared" ca="1" si="79"/>
        <v>1.1710536749427105</v>
      </c>
      <c r="AO188" s="1">
        <f t="shared" si="64"/>
        <v>44015</v>
      </c>
      <c r="AP188" s="57">
        <f>AD188/VLOOKUP(AO188,'[1]Indice Utilities'!$Z:$AJ,11,0)</f>
        <v>0.92737254478876319</v>
      </c>
      <c r="AQ188">
        <f t="shared" ca="1" si="80"/>
        <v>0.81225795760800013</v>
      </c>
      <c r="AR188">
        <f t="shared" ca="1" si="81"/>
        <v>0.85623064750204347</v>
      </c>
      <c r="AS188">
        <f t="shared" ca="1" si="82"/>
        <v>0.92406750950444705</v>
      </c>
      <c r="AT188">
        <f t="shared" ca="1" si="83"/>
        <v>1.003924418481758</v>
      </c>
      <c r="AU188">
        <f t="shared" ca="1" si="84"/>
        <v>1.0765818622611227</v>
      </c>
      <c r="AX188">
        <f t="shared" si="65"/>
        <v>0.76311060133064557</v>
      </c>
      <c r="AY188">
        <f t="shared" si="66"/>
        <v>1.0155613445921381</v>
      </c>
      <c r="AZ188">
        <f t="shared" si="67"/>
        <v>1.1780169162792014</v>
      </c>
      <c r="BA188">
        <f t="shared" si="68"/>
        <v>0.60357019923082278</v>
      </c>
      <c r="BD188" s="57"/>
    </row>
    <row r="189" spans="2:56" x14ac:dyDescent="0.25">
      <c r="B189" s="1">
        <v>44022</v>
      </c>
      <c r="C189">
        <v>104.729</v>
      </c>
      <c r="D189">
        <v>174.005</v>
      </c>
      <c r="E189">
        <v>87.933000000000007</v>
      </c>
      <c r="F189">
        <v>50.838000000000001</v>
      </c>
      <c r="G189">
        <v>42747.55</v>
      </c>
      <c r="I189" s="45">
        <f t="shared" si="69"/>
        <v>0.12167980464398953</v>
      </c>
      <c r="J189" s="46">
        <f t="shared" si="58"/>
        <v>0.14267983556390296</v>
      </c>
      <c r="K189" s="46">
        <f t="shared" si="59"/>
        <v>0.16298108715778348</v>
      </c>
      <c r="L189" s="46">
        <f t="shared" si="59"/>
        <v>0.11211252816485473</v>
      </c>
      <c r="M189" s="47">
        <f t="shared" si="60"/>
        <v>7.5188263050138149E-2</v>
      </c>
      <c r="O189" s="44">
        <f t="shared" si="61"/>
        <v>0.13486331388263267</v>
      </c>
      <c r="Q189" s="36">
        <f t="shared" si="70"/>
        <v>206.75283194627579</v>
      </c>
      <c r="R189" s="37">
        <f t="shared" si="71"/>
        <v>233.79400227955378</v>
      </c>
      <c r="T189" s="42">
        <f t="shared" si="57"/>
        <v>0.88433762171133823</v>
      </c>
      <c r="V189" s="40">
        <v>44022</v>
      </c>
      <c r="W189">
        <v>94326.716700000004</v>
      </c>
      <c r="X189">
        <v>150038.35620000001</v>
      </c>
      <c r="Y189">
        <v>172567.17800000001</v>
      </c>
      <c r="Z189" s="37">
        <v>50.838000000000001</v>
      </c>
      <c r="AB189" s="55">
        <f t="shared" si="72"/>
        <v>0.14610175529288405</v>
      </c>
      <c r="AD189" s="36">
        <f t="shared" si="73"/>
        <v>221.50422436511039</v>
      </c>
      <c r="AE189" s="37">
        <f t="shared" si="74"/>
        <v>233.79400227955378</v>
      </c>
      <c r="AG189" s="1">
        <f t="shared" si="62"/>
        <v>44022</v>
      </c>
      <c r="AH189">
        <f t="shared" si="63"/>
        <v>0.94743330541153847</v>
      </c>
      <c r="AI189">
        <f t="shared" ca="1" si="75"/>
        <v>0.87868134296687228</v>
      </c>
      <c r="AJ189">
        <f t="shared" ca="1" si="76"/>
        <v>0.90892763067527338</v>
      </c>
      <c r="AK189">
        <f t="shared" ca="1" si="77"/>
        <v>0.94608235614448355</v>
      </c>
      <c r="AL189">
        <f t="shared" ca="1" si="78"/>
        <v>1.0168620020262642</v>
      </c>
      <c r="AM189">
        <f t="shared" ca="1" si="79"/>
        <v>1.1151473509579655</v>
      </c>
      <c r="AO189" s="1">
        <f t="shared" si="64"/>
        <v>44022</v>
      </c>
      <c r="AP189" s="57">
        <f>AD189/VLOOKUP(AO189,'[1]Indice Utilities'!$Z:$AJ,11,0)</f>
        <v>0.95120830989371308</v>
      </c>
      <c r="AQ189">
        <f t="shared" ca="1" si="80"/>
        <v>0.81225795760800013</v>
      </c>
      <c r="AR189">
        <f t="shared" ca="1" si="81"/>
        <v>0.85623064750204347</v>
      </c>
      <c r="AS189">
        <f t="shared" ca="1" si="82"/>
        <v>0.92406750950444705</v>
      </c>
      <c r="AT189">
        <f t="shared" ca="1" si="83"/>
        <v>1.003924418481758</v>
      </c>
      <c r="AU189">
        <f t="shared" ca="1" si="84"/>
        <v>1.0765818622611227</v>
      </c>
      <c r="AX189">
        <f t="shared" si="65"/>
        <v>0.74684969835298398</v>
      </c>
      <c r="AY189">
        <f t="shared" si="66"/>
        <v>1.0125291797908877</v>
      </c>
      <c r="AZ189">
        <f t="shared" si="67"/>
        <v>1.1953662819707851</v>
      </c>
      <c r="BA189">
        <f t="shared" si="68"/>
        <v>0.58567049312303143</v>
      </c>
      <c r="BD189" s="57"/>
    </row>
    <row r="190" spans="2:56" x14ac:dyDescent="0.25">
      <c r="B190" s="1">
        <v>44029</v>
      </c>
      <c r="C190">
        <v>108.81</v>
      </c>
      <c r="D190">
        <v>189.68899999999999</v>
      </c>
      <c r="E190">
        <v>95.676000000000002</v>
      </c>
      <c r="F190">
        <v>57.164000000000001</v>
      </c>
      <c r="G190">
        <v>45475.24</v>
      </c>
      <c r="I190" s="45">
        <f t="shared" si="69"/>
        <v>3.8967239255602637E-2</v>
      </c>
      <c r="J190" s="46">
        <f t="shared" si="58"/>
        <v>9.0135340938478858E-2</v>
      </c>
      <c r="K190" s="46">
        <f t="shared" si="59"/>
        <v>8.8055678755416089E-2</v>
      </c>
      <c r="L190" s="46">
        <f t="shared" si="59"/>
        <v>0.12443447814626851</v>
      </c>
      <c r="M190" s="47">
        <f t="shared" si="60"/>
        <v>6.3809270940673679E-2</v>
      </c>
      <c r="O190" s="44">
        <f t="shared" si="61"/>
        <v>8.5398184273941524E-2</v>
      </c>
      <c r="Q190" s="36">
        <f t="shared" si="70"/>
        <v>224.40914838798312</v>
      </c>
      <c r="R190" s="37">
        <f t="shared" si="71"/>
        <v>248.71222711531431</v>
      </c>
      <c r="T190" s="42">
        <f t="shared" si="57"/>
        <v>0.90228434279564729</v>
      </c>
      <c r="V190" s="40">
        <v>44029</v>
      </c>
      <c r="W190">
        <v>98002.977100000004</v>
      </c>
      <c r="X190">
        <v>163561.9498</v>
      </c>
      <c r="Y190">
        <v>187762.22099999999</v>
      </c>
      <c r="Z190" s="37">
        <v>57.164000000000001</v>
      </c>
      <c r="AB190" s="55">
        <f t="shared" si="72"/>
        <v>7.7704005222253486E-2</v>
      </c>
      <c r="AD190" s="36">
        <f t="shared" si="73"/>
        <v>238.71598977192815</v>
      </c>
      <c r="AE190" s="37">
        <f t="shared" si="74"/>
        <v>248.71222711531431</v>
      </c>
      <c r="AG190" s="1">
        <f t="shared" si="62"/>
        <v>44029</v>
      </c>
      <c r="AH190">
        <f t="shared" si="63"/>
        <v>0.95980801804829874</v>
      </c>
      <c r="AI190">
        <f t="shared" ca="1" si="75"/>
        <v>0.87868134296687228</v>
      </c>
      <c r="AJ190">
        <f t="shared" ca="1" si="76"/>
        <v>0.90892763067527338</v>
      </c>
      <c r="AK190">
        <f t="shared" ca="1" si="77"/>
        <v>0.94608235614448355</v>
      </c>
      <c r="AL190">
        <f t="shared" ca="1" si="78"/>
        <v>1.0128227624918915</v>
      </c>
      <c r="AM190">
        <f t="shared" ca="1" si="79"/>
        <v>1.0751147113685986</v>
      </c>
      <c r="AO190" s="1">
        <f t="shared" si="64"/>
        <v>44029</v>
      </c>
      <c r="AP190" s="57">
        <f>AD190/VLOOKUP(AO190,'[1]Indice Utilities'!$Z:$AJ,11,0)</f>
        <v>1.0236035191830339</v>
      </c>
      <c r="AQ190">
        <f t="shared" ca="1" si="80"/>
        <v>0.81225795760800013</v>
      </c>
      <c r="AR190">
        <f t="shared" ca="1" si="81"/>
        <v>0.85623064750204347</v>
      </c>
      <c r="AS190">
        <f t="shared" ca="1" si="82"/>
        <v>0.92406750950444705</v>
      </c>
      <c r="AT190">
        <f t="shared" ca="1" si="83"/>
        <v>1.003924418481758</v>
      </c>
      <c r="AU190">
        <f t="shared" ca="1" si="84"/>
        <v>1.0765818622611227</v>
      </c>
      <c r="AX190">
        <f t="shared" si="65"/>
        <v>0.72000508996591828</v>
      </c>
      <c r="AY190">
        <f t="shared" si="66"/>
        <v>1.0242087226852827</v>
      </c>
      <c r="AZ190">
        <f t="shared" si="67"/>
        <v>1.2068481373258273</v>
      </c>
      <c r="BA190">
        <f t="shared" si="68"/>
        <v>0.61106583264915315</v>
      </c>
      <c r="BD190" s="57"/>
    </row>
    <row r="191" spans="2:56" x14ac:dyDescent="0.25">
      <c r="B191" s="1">
        <v>44036</v>
      </c>
      <c r="C191">
        <v>117.348</v>
      </c>
      <c r="D191">
        <v>201.77600000000001</v>
      </c>
      <c r="E191">
        <v>105.38200000000001</v>
      </c>
      <c r="F191">
        <v>61.828000000000003</v>
      </c>
      <c r="G191">
        <v>48605.06</v>
      </c>
      <c r="I191" s="45">
        <f t="shared" si="69"/>
        <v>7.8467052660601055E-2</v>
      </c>
      <c r="J191" s="46">
        <f t="shared" si="58"/>
        <v>6.372008919863581E-2</v>
      </c>
      <c r="K191" s="46">
        <f t="shared" si="59"/>
        <v>0.10144654876876125</v>
      </c>
      <c r="L191" s="46">
        <f t="shared" si="59"/>
        <v>8.1589811769645193E-2</v>
      </c>
      <c r="M191" s="47">
        <f t="shared" si="60"/>
        <v>6.882470548808528E-2</v>
      </c>
      <c r="O191" s="44">
        <f t="shared" si="61"/>
        <v>8.1305875599410826E-2</v>
      </c>
      <c r="Q191" s="36">
        <f t="shared" si="70"/>
        <v>242.65493069018618</v>
      </c>
      <c r="R191" s="37">
        <f t="shared" si="71"/>
        <v>265.82977289781161</v>
      </c>
      <c r="T191" s="42">
        <f t="shared" si="57"/>
        <v>0.91282074255642487</v>
      </c>
      <c r="V191" s="40">
        <v>44036</v>
      </c>
      <c r="W191">
        <v>105692.4886</v>
      </c>
      <c r="X191">
        <v>173984.38829999999</v>
      </c>
      <c r="Y191">
        <v>206809.52830000001</v>
      </c>
      <c r="Z191" s="37">
        <v>61.828000000000003</v>
      </c>
      <c r="AB191" s="55">
        <f t="shared" si="72"/>
        <v>8.2701329621933328E-2</v>
      </c>
      <c r="AD191" s="36">
        <f t="shared" si="73"/>
        <v>258.45811952808248</v>
      </c>
      <c r="AE191" s="37">
        <f t="shared" si="74"/>
        <v>265.82977289781161</v>
      </c>
      <c r="AG191" s="1">
        <f t="shared" si="62"/>
        <v>44036</v>
      </c>
      <c r="AH191">
        <f t="shared" si="63"/>
        <v>0.97226927108513572</v>
      </c>
      <c r="AI191">
        <f t="shared" ca="1" si="75"/>
        <v>0.87868134296687228</v>
      </c>
      <c r="AJ191">
        <f t="shared" ca="1" si="76"/>
        <v>0.90892763067527338</v>
      </c>
      <c r="AK191">
        <f t="shared" ca="1" si="77"/>
        <v>0.94608235614448355</v>
      </c>
      <c r="AL191">
        <f t="shared" ca="1" si="78"/>
        <v>1.012414448532466</v>
      </c>
      <c r="AM191">
        <f t="shared" ca="1" si="79"/>
        <v>1.0477312491049866</v>
      </c>
      <c r="AO191" s="1">
        <f t="shared" si="64"/>
        <v>44036</v>
      </c>
      <c r="AP191" s="57">
        <f>AD191/VLOOKUP(AO191,'[1]Indice Utilities'!$Z:$AJ,11,0)</f>
        <v>1.0261442416270479</v>
      </c>
      <c r="AQ191">
        <f t="shared" ca="1" si="80"/>
        <v>0.81225795760800013</v>
      </c>
      <c r="AR191">
        <f t="shared" ca="1" si="81"/>
        <v>0.85623064750204347</v>
      </c>
      <c r="AS191">
        <f t="shared" ca="1" si="82"/>
        <v>0.92591278825030909</v>
      </c>
      <c r="AT191">
        <f t="shared" ca="1" si="83"/>
        <v>1.0100119722755343</v>
      </c>
      <c r="AU191">
        <f t="shared" ca="1" si="84"/>
        <v>1.0765818622611227</v>
      </c>
      <c r="AX191">
        <f t="shared" si="65"/>
        <v>0.71718926173972652</v>
      </c>
      <c r="AY191">
        <f t="shared" si="66"/>
        <v>1.0062529379484924</v>
      </c>
      <c r="AZ191">
        <f t="shared" si="67"/>
        <v>1.2277427572844202</v>
      </c>
      <c r="BA191">
        <f t="shared" si="68"/>
        <v>0.61043850305849845</v>
      </c>
      <c r="BD191" s="57"/>
    </row>
    <row r="192" spans="2:56" x14ac:dyDescent="0.25">
      <c r="B192" s="1">
        <v>44043</v>
      </c>
      <c r="C192">
        <v>118.334</v>
      </c>
      <c r="D192">
        <v>197.77199999999999</v>
      </c>
      <c r="E192">
        <v>108.581</v>
      </c>
      <c r="F192">
        <v>65.938000000000002</v>
      </c>
      <c r="G192">
        <v>49253.62</v>
      </c>
      <c r="I192" s="45">
        <f t="shared" si="69"/>
        <v>8.4023587960595503E-3</v>
      </c>
      <c r="J192" s="46">
        <f t="shared" si="58"/>
        <v>-1.9843787169931071E-2</v>
      </c>
      <c r="K192" s="46">
        <f t="shared" si="59"/>
        <v>3.0356227818792547E-2</v>
      </c>
      <c r="L192" s="46">
        <f t="shared" si="59"/>
        <v>6.6474736365400799E-2</v>
      </c>
      <c r="M192" s="47">
        <f t="shared" si="60"/>
        <v>1.3343466709021756E-2</v>
      </c>
      <c r="O192" s="44">
        <f t="shared" si="61"/>
        <v>2.1347383952580457E-2</v>
      </c>
      <c r="Q192" s="36">
        <f t="shared" si="70"/>
        <v>247.83497866361637</v>
      </c>
      <c r="R192" s="37">
        <f t="shared" si="71"/>
        <v>269.37686362274036</v>
      </c>
      <c r="T192" s="42">
        <f t="shared" si="57"/>
        <v>0.92003067869520827</v>
      </c>
      <c r="V192" s="40">
        <v>44043</v>
      </c>
      <c r="W192">
        <v>106580.9182</v>
      </c>
      <c r="X192">
        <v>170531.55590000001</v>
      </c>
      <c r="Y192">
        <v>213087.29259999999</v>
      </c>
      <c r="Z192" s="37">
        <v>65.938000000000002</v>
      </c>
      <c r="AB192" s="55">
        <f t="shared" si="72"/>
        <v>7.6408132666950842E-3</v>
      </c>
      <c r="AD192" s="36">
        <f t="shared" si="73"/>
        <v>260.43294975665776</v>
      </c>
      <c r="AE192" s="37">
        <f t="shared" si="74"/>
        <v>269.37686362274036</v>
      </c>
      <c r="AG192" s="1">
        <f t="shared" si="62"/>
        <v>44043</v>
      </c>
      <c r="AH192">
        <f t="shared" si="63"/>
        <v>0.96679776523566452</v>
      </c>
      <c r="AI192">
        <f t="shared" ca="1" si="75"/>
        <v>0.87868134296687228</v>
      </c>
      <c r="AJ192">
        <f t="shared" ca="1" si="76"/>
        <v>0.90892763067527338</v>
      </c>
      <c r="AK192">
        <f t="shared" ca="1" si="77"/>
        <v>0.94608235614448355</v>
      </c>
      <c r="AL192">
        <f t="shared" ca="1" si="78"/>
        <v>1.0070699762800073</v>
      </c>
      <c r="AM192">
        <f t="shared" ca="1" si="79"/>
        <v>1.0428234717233202</v>
      </c>
      <c r="AO192" s="1">
        <f t="shared" si="64"/>
        <v>44043</v>
      </c>
      <c r="AP192" s="57">
        <f>AD192/VLOOKUP(AO192,'[1]Indice Utilities'!$Z:$AJ,11,0)</f>
        <v>1.0607936400919213</v>
      </c>
      <c r="AQ192">
        <f t="shared" ca="1" si="80"/>
        <v>0.81225795760800013</v>
      </c>
      <c r="AR192">
        <f t="shared" ca="1" si="81"/>
        <v>0.85623064750204347</v>
      </c>
      <c r="AS192">
        <f t="shared" ca="1" si="82"/>
        <v>0.92591278825030909</v>
      </c>
      <c r="AT192">
        <f t="shared" ca="1" si="83"/>
        <v>1.0242386997940374</v>
      </c>
      <c r="AU192">
        <f t="shared" ca="1" si="84"/>
        <v>1.0765818622611227</v>
      </c>
      <c r="AX192">
        <f t="shared" si="65"/>
        <v>0.71773129246019263</v>
      </c>
      <c r="AY192">
        <f t="shared" si="66"/>
        <v>0.97880619346021047</v>
      </c>
      <c r="AZ192">
        <f t="shared" si="67"/>
        <v>1.2554199665914128</v>
      </c>
      <c r="BA192">
        <f t="shared" si="68"/>
        <v>0.64608065993878661</v>
      </c>
      <c r="BD192" s="57"/>
    </row>
    <row r="193" spans="2:56" x14ac:dyDescent="0.25">
      <c r="B193" s="1">
        <v>44050</v>
      </c>
      <c r="C193">
        <v>122.62</v>
      </c>
      <c r="D193">
        <v>210.71199999999999</v>
      </c>
      <c r="E193">
        <v>117.887</v>
      </c>
      <c r="F193">
        <v>69.262</v>
      </c>
      <c r="G193">
        <v>52325.83</v>
      </c>
      <c r="I193" s="45">
        <f t="shared" si="69"/>
        <v>3.6219514256257801E-2</v>
      </c>
      <c r="J193" s="46">
        <f t="shared" si="58"/>
        <v>6.542887769755068E-2</v>
      </c>
      <c r="K193" s="46">
        <f t="shared" si="59"/>
        <v>8.5705602269273706E-2</v>
      </c>
      <c r="L193" s="46">
        <f t="shared" si="59"/>
        <v>5.0410992144135358E-2</v>
      </c>
      <c r="M193" s="47">
        <f t="shared" si="60"/>
        <v>6.2375313733284976E-2</v>
      </c>
      <c r="O193" s="44">
        <f t="shared" si="61"/>
        <v>5.9441246591804386E-2</v>
      </c>
      <c r="Q193" s="36">
        <f t="shared" si="70"/>
        <v>262.56659874443494</v>
      </c>
      <c r="R193" s="37">
        <f t="shared" si="71"/>
        <v>286.17933000369709</v>
      </c>
      <c r="T193" s="42">
        <f t="shared" si="57"/>
        <v>0.91748973883279028</v>
      </c>
      <c r="V193" s="40">
        <v>44050</v>
      </c>
      <c r="W193">
        <v>110440.9917</v>
      </c>
      <c r="X193">
        <v>181689.3199</v>
      </c>
      <c r="Y193">
        <v>231349.87940000001</v>
      </c>
      <c r="Z193" s="37">
        <v>69.262</v>
      </c>
      <c r="AB193" s="55">
        <f t="shared" si="72"/>
        <v>6.7889913224346371E-2</v>
      </c>
      <c r="AD193" s="36">
        <f t="shared" si="73"/>
        <v>278.11372011639781</v>
      </c>
      <c r="AE193" s="37">
        <f t="shared" si="74"/>
        <v>286.17933000369709</v>
      </c>
      <c r="AG193" s="1">
        <f t="shared" si="62"/>
        <v>44050</v>
      </c>
      <c r="AH193">
        <f t="shared" si="63"/>
        <v>0.97181623883459689</v>
      </c>
      <c r="AI193">
        <f t="shared" ca="1" si="75"/>
        <v>0.87868134296687228</v>
      </c>
      <c r="AJ193">
        <f t="shared" ca="1" si="76"/>
        <v>0.90892763067527338</v>
      </c>
      <c r="AK193">
        <f t="shared" ca="1" si="77"/>
        <v>0.94608235614448355</v>
      </c>
      <c r="AL193">
        <f t="shared" ca="1" si="78"/>
        <v>0.99672834666526544</v>
      </c>
      <c r="AM193">
        <f t="shared" ca="1" si="79"/>
        <v>1.0284964977347166</v>
      </c>
      <c r="AO193" s="1">
        <f t="shared" si="64"/>
        <v>44050</v>
      </c>
      <c r="AP193" s="57">
        <f>AD193/VLOOKUP(AO193,'[1]Indice Utilities'!$Z:$AJ,11,0)</f>
        <v>1.0448201638675525</v>
      </c>
      <c r="AQ193">
        <f t="shared" ca="1" si="80"/>
        <v>0.81225795760800013</v>
      </c>
      <c r="AR193">
        <f t="shared" ca="1" si="81"/>
        <v>0.85623064750204347</v>
      </c>
      <c r="AS193">
        <f t="shared" ca="1" si="82"/>
        <v>0.92591278825030909</v>
      </c>
      <c r="AT193">
        <f t="shared" ca="1" si="83"/>
        <v>1.027047569846679</v>
      </c>
      <c r="AU193">
        <f t="shared" ca="1" si="84"/>
        <v>1.0765818622611227</v>
      </c>
      <c r="AX193">
        <f t="shared" si="65"/>
        <v>0.69644554371155665</v>
      </c>
      <c r="AY193">
        <f t="shared" si="66"/>
        <v>0.97655045830799792</v>
      </c>
      <c r="AZ193">
        <f t="shared" si="67"/>
        <v>1.2763642338502486</v>
      </c>
      <c r="BA193">
        <f t="shared" si="68"/>
        <v>0.63550579381572003</v>
      </c>
      <c r="BD193" s="57"/>
    </row>
    <row r="194" spans="2:56" x14ac:dyDescent="0.25">
      <c r="B194" s="1">
        <v>44057</v>
      </c>
      <c r="C194">
        <v>106.76900000000001</v>
      </c>
      <c r="D194">
        <v>192.54400000000001</v>
      </c>
      <c r="E194">
        <v>105.455</v>
      </c>
      <c r="F194">
        <v>62.381999999999998</v>
      </c>
      <c r="G194">
        <v>48547.91</v>
      </c>
      <c r="I194" s="45">
        <f t="shared" si="69"/>
        <v>-0.12926928722883702</v>
      </c>
      <c r="J194" s="46">
        <f t="shared" si="58"/>
        <v>-8.6221952238125898E-2</v>
      </c>
      <c r="K194" s="46">
        <f t="shared" si="59"/>
        <v>-0.10545692061041512</v>
      </c>
      <c r="L194" s="46">
        <f t="shared" si="59"/>
        <v>-9.9332967572406283E-2</v>
      </c>
      <c r="M194" s="47">
        <f t="shared" si="60"/>
        <v>-7.2199905859113955E-2</v>
      </c>
      <c r="O194" s="44">
        <f t="shared" si="61"/>
        <v>-0.10507028191244608</v>
      </c>
      <c r="Q194" s="36">
        <f t="shared" si="70"/>
        <v>234.97865219356507</v>
      </c>
      <c r="R194" s="37">
        <f t="shared" si="71"/>
        <v>265.51720931860586</v>
      </c>
      <c r="T194" s="42">
        <f t="shared" si="57"/>
        <v>0.88498464109572561</v>
      </c>
      <c r="V194" s="40">
        <v>44057</v>
      </c>
      <c r="W194">
        <v>96164.846900000004</v>
      </c>
      <c r="X194">
        <v>166023.69140000001</v>
      </c>
      <c r="Y194">
        <v>206952.20480000001</v>
      </c>
      <c r="Z194" s="37">
        <v>62.381999999999998</v>
      </c>
      <c r="AB194" s="55">
        <f t="shared" si="72"/>
        <v>-0.10380406606138731</v>
      </c>
      <c r="AD194" s="36">
        <f t="shared" si="73"/>
        <v>249.24438514085708</v>
      </c>
      <c r="AE194" s="37">
        <f t="shared" si="74"/>
        <v>265.51720931860586</v>
      </c>
      <c r="AG194" s="1">
        <f t="shared" si="62"/>
        <v>44057</v>
      </c>
      <c r="AH194">
        <f t="shared" si="63"/>
        <v>0.93871273270945577</v>
      </c>
      <c r="AI194">
        <f t="shared" ca="1" si="75"/>
        <v>0.87868134296687228</v>
      </c>
      <c r="AJ194">
        <f t="shared" ca="1" si="76"/>
        <v>0.90892763067527338</v>
      </c>
      <c r="AK194">
        <f t="shared" ca="1" si="77"/>
        <v>0.94608235614448355</v>
      </c>
      <c r="AL194">
        <f t="shared" ca="1" si="78"/>
        <v>0.9857319731623001</v>
      </c>
      <c r="AM194">
        <f t="shared" ca="1" si="79"/>
        <v>1.0273286777167772</v>
      </c>
      <c r="AO194" s="1">
        <f t="shared" si="64"/>
        <v>44057</v>
      </c>
      <c r="AP194" s="57">
        <f>AD194/VLOOKUP(AO194,'[1]Indice Utilities'!$Z:$AJ,11,0)</f>
        <v>1.00262022631551</v>
      </c>
      <c r="AQ194">
        <f t="shared" ca="1" si="80"/>
        <v>0.81225795760800013</v>
      </c>
      <c r="AR194">
        <f t="shared" ca="1" si="81"/>
        <v>0.85623064750204347</v>
      </c>
      <c r="AS194">
        <f t="shared" ca="1" si="82"/>
        <v>0.92591278825030909</v>
      </c>
      <c r="AT194">
        <f t="shared" ca="1" si="83"/>
        <v>1.0273720920581388</v>
      </c>
      <c r="AU194">
        <f t="shared" ca="1" si="84"/>
        <v>1.0765818622611227</v>
      </c>
      <c r="AX194">
        <f t="shared" si="65"/>
        <v>0.67665618835958907</v>
      </c>
      <c r="AY194">
        <f t="shared" si="66"/>
        <v>0.9957090157862396</v>
      </c>
      <c r="AZ194">
        <f t="shared" si="67"/>
        <v>1.2740102347410756</v>
      </c>
      <c r="BA194">
        <f t="shared" si="68"/>
        <v>0.63867631589338736</v>
      </c>
      <c r="BD194" s="57"/>
    </row>
    <row r="195" spans="2:56" x14ac:dyDescent="0.25">
      <c r="B195" s="1">
        <v>44064</v>
      </c>
      <c r="C195">
        <v>101.089</v>
      </c>
      <c r="D195">
        <v>182.05099999999999</v>
      </c>
      <c r="E195">
        <v>98.73</v>
      </c>
      <c r="F195">
        <v>62.613</v>
      </c>
      <c r="G195">
        <v>47411.28</v>
      </c>
      <c r="I195" s="45">
        <f t="shared" si="69"/>
        <v>-5.3198962245595727E-2</v>
      </c>
      <c r="J195" s="46">
        <f t="shared" si="58"/>
        <v>-5.4496634535482924E-2</v>
      </c>
      <c r="K195" s="46">
        <f t="shared" si="59"/>
        <v>-6.3771276847944591E-2</v>
      </c>
      <c r="L195" s="46">
        <f t="shared" si="59"/>
        <v>3.7029912474753068E-3</v>
      </c>
      <c r="M195" s="47">
        <f t="shared" si="60"/>
        <v>-2.3412542373090872E-2</v>
      </c>
      <c r="O195" s="44">
        <f t="shared" si="61"/>
        <v>-4.1940970595386984E-2</v>
      </c>
      <c r="Q195" s="36">
        <f t="shared" si="70"/>
        <v>225.12341945137106</v>
      </c>
      <c r="R195" s="37">
        <f t="shared" si="71"/>
        <v>259.30077640464918</v>
      </c>
      <c r="T195" s="42">
        <f t="shared" si="57"/>
        <v>0.86819415881754636</v>
      </c>
      <c r="V195" s="40">
        <v>44064</v>
      </c>
      <c r="W195">
        <v>91048.717699999994</v>
      </c>
      <c r="X195">
        <v>156975.99170000001</v>
      </c>
      <c r="Y195">
        <v>193754.6323</v>
      </c>
      <c r="Z195" s="37">
        <v>62.613</v>
      </c>
      <c r="AB195" s="55">
        <f t="shared" si="72"/>
        <v>-5.8313716122001848E-2</v>
      </c>
      <c r="AD195" s="36">
        <f t="shared" si="73"/>
        <v>234.71001882075024</v>
      </c>
      <c r="AE195" s="37">
        <f t="shared" si="74"/>
        <v>259.30077640464918</v>
      </c>
      <c r="AG195" s="1">
        <f t="shared" si="62"/>
        <v>44064</v>
      </c>
      <c r="AH195">
        <f t="shared" si="63"/>
        <v>0.90516512165962781</v>
      </c>
      <c r="AI195">
        <f t="shared" ca="1" si="75"/>
        <v>0.87868134296687228</v>
      </c>
      <c r="AJ195">
        <f t="shared" ca="1" si="76"/>
        <v>0.90892763067527338</v>
      </c>
      <c r="AK195">
        <f t="shared" ca="1" si="77"/>
        <v>0.9455884687394962</v>
      </c>
      <c r="AL195">
        <f t="shared" ca="1" si="78"/>
        <v>0.97851082674971224</v>
      </c>
      <c r="AM195">
        <f t="shared" ca="1" si="79"/>
        <v>1.0263207586527938</v>
      </c>
      <c r="AO195" s="1">
        <f t="shared" si="64"/>
        <v>44064</v>
      </c>
      <c r="AP195" s="57">
        <f>AD195/VLOOKUP(AO195,'[1]Indice Utilities'!$Z:$AJ,11,0)</f>
        <v>0.98331700266131394</v>
      </c>
      <c r="AQ195">
        <f t="shared" ca="1" si="80"/>
        <v>0.81225795760800013</v>
      </c>
      <c r="AR195">
        <f t="shared" ca="1" si="81"/>
        <v>0.85623064750204347</v>
      </c>
      <c r="AS195">
        <f t="shared" ca="1" si="82"/>
        <v>0.92591278825030909</v>
      </c>
      <c r="AT195">
        <f t="shared" ca="1" si="83"/>
        <v>1.0273720920581388</v>
      </c>
      <c r="AU195">
        <f t="shared" ca="1" si="84"/>
        <v>1.0765818622611227</v>
      </c>
      <c r="AX195">
        <f t="shared" si="65"/>
        <v>0.68033143554292275</v>
      </c>
      <c r="AY195">
        <f t="shared" si="66"/>
        <v>0.9997450760058243</v>
      </c>
      <c r="AZ195">
        <f t="shared" si="67"/>
        <v>1.2666266842523308</v>
      </c>
      <c r="BA195">
        <f t="shared" si="68"/>
        <v>0.680737672063366</v>
      </c>
      <c r="BD195" s="57"/>
    </row>
    <row r="196" spans="2:56" x14ac:dyDescent="0.25">
      <c r="B196" s="1">
        <v>44071</v>
      </c>
      <c r="C196">
        <v>102.55200000000001</v>
      </c>
      <c r="D196">
        <v>177.19399999999999</v>
      </c>
      <c r="E196">
        <v>96.73</v>
      </c>
      <c r="F196">
        <v>62.244</v>
      </c>
      <c r="G196">
        <v>46396.58</v>
      </c>
      <c r="I196" s="45">
        <f t="shared" si="69"/>
        <v>1.4472395611787814E-2</v>
      </c>
      <c r="J196" s="46">
        <f t="shared" si="58"/>
        <v>-2.6679337108832191E-2</v>
      </c>
      <c r="K196" s="46">
        <f t="shared" si="59"/>
        <v>-2.0257267294641945E-2</v>
      </c>
      <c r="L196" s="46">
        <f t="shared" si="59"/>
        <v>-5.8933448325427795E-3</v>
      </c>
      <c r="M196" s="47">
        <f t="shared" si="60"/>
        <v>-2.1402079842602784E-2</v>
      </c>
      <c r="O196" s="44">
        <f t="shared" si="61"/>
        <v>-9.5893884060572754E-3</v>
      </c>
      <c r="Q196" s="36">
        <f t="shared" si="70"/>
        <v>222.96462354295213</v>
      </c>
      <c r="R196" s="37">
        <f t="shared" si="71"/>
        <v>253.751200484788</v>
      </c>
      <c r="T196" s="42">
        <f t="shared" si="57"/>
        <v>0.87867416239600615</v>
      </c>
      <c r="V196" s="40">
        <v>44071</v>
      </c>
      <c r="W196">
        <v>92366.044399999999</v>
      </c>
      <c r="X196">
        <v>152787.83379999999</v>
      </c>
      <c r="Y196">
        <v>189831.02960000001</v>
      </c>
      <c r="Z196" s="37">
        <v>62.244</v>
      </c>
      <c r="AB196" s="55">
        <f t="shared" si="72"/>
        <v>-1.5380229608904821E-2</v>
      </c>
      <c r="AD196" s="36">
        <f t="shared" si="73"/>
        <v>231.10012483977673</v>
      </c>
      <c r="AE196" s="37">
        <f t="shared" si="74"/>
        <v>253.751200484788</v>
      </c>
      <c r="AG196" s="1">
        <f t="shared" si="62"/>
        <v>44071</v>
      </c>
      <c r="AH196">
        <f t="shared" si="63"/>
        <v>0.91073509957101006</v>
      </c>
      <c r="AI196">
        <f t="shared" ca="1" si="75"/>
        <v>0.87868134296687228</v>
      </c>
      <c r="AJ196">
        <f t="shared" ca="1" si="76"/>
        <v>0.905071403458099</v>
      </c>
      <c r="AK196">
        <f t="shared" ca="1" si="77"/>
        <v>0.94542541212822817</v>
      </c>
      <c r="AL196">
        <f t="shared" ca="1" si="78"/>
        <v>0.97636049357818577</v>
      </c>
      <c r="AM196">
        <f t="shared" ca="1" si="79"/>
        <v>1.0243027586396931</v>
      </c>
      <c r="AO196" s="1">
        <f t="shared" si="64"/>
        <v>44071</v>
      </c>
      <c r="AP196" s="57">
        <f>AD196/VLOOKUP(AO196,'[1]Indice Utilities'!$Z:$AJ,11,0)</f>
        <v>1.0144178950558729</v>
      </c>
      <c r="AQ196">
        <f t="shared" ca="1" si="80"/>
        <v>0.81225795760800013</v>
      </c>
      <c r="AR196">
        <f t="shared" ca="1" si="81"/>
        <v>0.85623064750204347</v>
      </c>
      <c r="AS196">
        <f t="shared" ca="1" si="82"/>
        <v>0.93778986709467682</v>
      </c>
      <c r="AT196">
        <f t="shared" ca="1" si="83"/>
        <v>1.0273720920581388</v>
      </c>
      <c r="AU196">
        <f t="shared" ca="1" si="84"/>
        <v>1.0765818622611227</v>
      </c>
      <c r="AX196">
        <f t="shared" si="65"/>
        <v>0.7009583617756262</v>
      </c>
      <c r="AY196">
        <f t="shared" si="66"/>
        <v>0.98827239647408405</v>
      </c>
      <c r="AZ196">
        <f t="shared" si="67"/>
        <v>1.2603528044678478</v>
      </c>
      <c r="BA196">
        <f t="shared" si="68"/>
        <v>0.68729663020334808</v>
      </c>
      <c r="BD196" s="57"/>
    </row>
    <row r="197" spans="2:56" x14ac:dyDescent="0.25">
      <c r="B197" s="1">
        <v>44078</v>
      </c>
      <c r="C197">
        <v>94.251999999999995</v>
      </c>
      <c r="D197">
        <v>174.821</v>
      </c>
      <c r="E197">
        <v>91.677999999999997</v>
      </c>
      <c r="F197">
        <v>58.734000000000002</v>
      </c>
      <c r="G197">
        <v>45075.06</v>
      </c>
      <c r="I197" s="45">
        <f t="shared" si="69"/>
        <v>-8.0934550276932749E-2</v>
      </c>
      <c r="J197" s="46">
        <f t="shared" si="58"/>
        <v>-1.3392101312685423E-2</v>
      </c>
      <c r="K197" s="46">
        <f t="shared" si="59"/>
        <v>-5.2227850718494895E-2</v>
      </c>
      <c r="L197" s="46">
        <f t="shared" si="59"/>
        <v>-5.6390977443608992E-2</v>
      </c>
      <c r="M197" s="47">
        <f t="shared" si="60"/>
        <v>-2.8483133886161527E-2</v>
      </c>
      <c r="O197" s="44">
        <f t="shared" si="61"/>
        <v>-5.0736369937930514E-2</v>
      </c>
      <c r="Q197" s="36">
        <f t="shared" si="70"/>
        <v>211.65220791980551</v>
      </c>
      <c r="R197" s="37">
        <f t="shared" si="71"/>
        <v>246.52357106760556</v>
      </c>
      <c r="T197" s="42">
        <f t="shared" si="57"/>
        <v>0.85854754984773007</v>
      </c>
      <c r="V197" s="40">
        <v>44078</v>
      </c>
      <c r="W197">
        <v>84890.981400000004</v>
      </c>
      <c r="X197">
        <v>150741.71090000001</v>
      </c>
      <c r="Y197">
        <v>179915.01569999999</v>
      </c>
      <c r="Z197" s="37">
        <v>58.734000000000002</v>
      </c>
      <c r="AB197" s="55">
        <f t="shared" si="72"/>
        <v>-4.4684193447133223E-2</v>
      </c>
      <c r="AD197" s="36">
        <f t="shared" si="73"/>
        <v>220.77360215577949</v>
      </c>
      <c r="AE197" s="37">
        <f t="shared" si="74"/>
        <v>246.52357106760556</v>
      </c>
      <c r="AG197" s="1">
        <f t="shared" si="62"/>
        <v>44078</v>
      </c>
      <c r="AH197">
        <f t="shared" si="63"/>
        <v>0.89554763952058558</v>
      </c>
      <c r="AI197">
        <f t="shared" ca="1" si="75"/>
        <v>0.87868134296687228</v>
      </c>
      <c r="AJ197">
        <f t="shared" ca="1" si="76"/>
        <v>0.905071403458099</v>
      </c>
      <c r="AK197">
        <f t="shared" ca="1" si="77"/>
        <v>0.94424521585017029</v>
      </c>
      <c r="AL197">
        <f t="shared" ca="1" si="78"/>
        <v>0.97636049357818577</v>
      </c>
      <c r="AM197">
        <f t="shared" ca="1" si="79"/>
        <v>1.0243027586396931</v>
      </c>
      <c r="AO197" s="1">
        <f t="shared" si="64"/>
        <v>44078</v>
      </c>
      <c r="AP197" s="57">
        <f>AD197/VLOOKUP(AO197,'[1]Indice Utilities'!$Z:$AJ,11,0)</f>
        <v>0.99936465149727982</v>
      </c>
      <c r="AQ197">
        <f t="shared" ca="1" si="80"/>
        <v>0.81225795760800013</v>
      </c>
      <c r="AR197">
        <f t="shared" ca="1" si="81"/>
        <v>0.85623064750204347</v>
      </c>
      <c r="AS197">
        <f t="shared" ca="1" si="82"/>
        <v>0.94970774964715177</v>
      </c>
      <c r="AT197">
        <f t="shared" ca="1" si="83"/>
        <v>1.0273720920581388</v>
      </c>
      <c r="AU197">
        <f t="shared" ca="1" si="84"/>
        <v>1.0765818622611227</v>
      </c>
      <c r="AX197">
        <f t="shared" si="65"/>
        <v>0.67435983743121419</v>
      </c>
      <c r="AY197">
        <f t="shared" si="66"/>
        <v>1.0206440066497682</v>
      </c>
      <c r="AZ197">
        <f t="shared" si="67"/>
        <v>1.2504004206250514</v>
      </c>
      <c r="BA197">
        <f t="shared" si="68"/>
        <v>0.67887424973386834</v>
      </c>
      <c r="BD197" s="57"/>
    </row>
    <row r="198" spans="2:56" x14ac:dyDescent="0.25">
      <c r="B198" s="1">
        <v>44085</v>
      </c>
      <c r="C198">
        <v>98.164000000000001</v>
      </c>
      <c r="D198">
        <v>173.041</v>
      </c>
      <c r="E198">
        <v>92.768000000000001</v>
      </c>
      <c r="F198">
        <v>60.581000000000003</v>
      </c>
      <c r="G198">
        <v>45839.99</v>
      </c>
      <c r="I198" s="45">
        <f t="shared" si="69"/>
        <v>4.1505750541102726E-2</v>
      </c>
      <c r="J198" s="46">
        <f t="shared" si="58"/>
        <v>-1.0181843142414215E-2</v>
      </c>
      <c r="K198" s="46">
        <f t="shared" si="59"/>
        <v>1.1889439123890178E-2</v>
      </c>
      <c r="L198" s="46">
        <f t="shared" si="59"/>
        <v>3.1446862124153041E-2</v>
      </c>
      <c r="M198" s="47">
        <f t="shared" si="60"/>
        <v>1.6970138253836975E-2</v>
      </c>
      <c r="O198" s="44">
        <f t="shared" si="61"/>
        <v>1.8665052161682932E-2</v>
      </c>
      <c r="Q198" s="36">
        <f t="shared" si="70"/>
        <v>215.60270742076403</v>
      </c>
      <c r="R198" s="37">
        <f t="shared" si="71"/>
        <v>250.70711015145244</v>
      </c>
      <c r="T198" s="42">
        <f t="shared" ref="T198:T261" si="85">+Q198/R198</f>
        <v>0.85997843176652711</v>
      </c>
      <c r="V198" s="40">
        <v>44085</v>
      </c>
      <c r="W198">
        <v>88414.064400000003</v>
      </c>
      <c r="X198">
        <v>149207.1188</v>
      </c>
      <c r="Y198">
        <v>182055.16260000001</v>
      </c>
      <c r="Z198" s="37">
        <v>60.581000000000003</v>
      </c>
      <c r="AB198" s="55">
        <f t="shared" si="72"/>
        <v>9.9362537513644593E-3</v>
      </c>
      <c r="AD198" s="36">
        <f t="shared" si="73"/>
        <v>222.96726468840211</v>
      </c>
      <c r="AE198" s="37">
        <f t="shared" si="74"/>
        <v>250.70711015145244</v>
      </c>
      <c r="AG198" s="1">
        <f t="shared" si="62"/>
        <v>44085</v>
      </c>
      <c r="AH198">
        <f t="shared" si="63"/>
        <v>0.88935357498918677</v>
      </c>
      <c r="AI198">
        <f t="shared" ca="1" si="75"/>
        <v>0.87868134296687228</v>
      </c>
      <c r="AJ198">
        <f t="shared" ca="1" si="76"/>
        <v>0.90433478095681852</v>
      </c>
      <c r="AK198">
        <f t="shared" ca="1" si="77"/>
        <v>0.94090096314452809</v>
      </c>
      <c r="AL198">
        <f t="shared" ca="1" si="78"/>
        <v>0.97636049357818577</v>
      </c>
      <c r="AM198">
        <f t="shared" ca="1" si="79"/>
        <v>1.0243027586396931</v>
      </c>
      <c r="AO198" s="1">
        <f t="shared" si="64"/>
        <v>44085</v>
      </c>
      <c r="AP198" s="57">
        <f>AD198/VLOOKUP(AO198,'[1]Indice Utilities'!$Z:$AJ,11,0)</f>
        <v>1.0049141572977807</v>
      </c>
      <c r="AQ198">
        <f t="shared" ca="1" si="80"/>
        <v>0.81225795760800013</v>
      </c>
      <c r="AR198">
        <f t="shared" ca="1" si="81"/>
        <v>0.86029160559877427</v>
      </c>
      <c r="AS198">
        <f t="shared" ca="1" si="82"/>
        <v>0.95640305665372849</v>
      </c>
      <c r="AT198">
        <f t="shared" ca="1" si="83"/>
        <v>1.0273720920581388</v>
      </c>
      <c r="AU198">
        <f t="shared" ca="1" si="84"/>
        <v>1.0765818622611227</v>
      </c>
      <c r="AX198">
        <f t="shared" si="65"/>
        <v>0.69543958443884479</v>
      </c>
      <c r="AY198">
        <f t="shared" si="66"/>
        <v>1.0003126095506303</v>
      </c>
      <c r="AZ198">
        <f t="shared" si="67"/>
        <v>1.2528186562337775</v>
      </c>
      <c r="BA198">
        <f t="shared" si="68"/>
        <v>0.69333357631626757</v>
      </c>
      <c r="BD198" s="57"/>
    </row>
    <row r="199" spans="2:56" x14ac:dyDescent="0.25">
      <c r="B199" s="1">
        <v>44092</v>
      </c>
      <c r="C199">
        <v>83.843999999999994</v>
      </c>
      <c r="D199">
        <v>155.578</v>
      </c>
      <c r="E199">
        <v>78.119</v>
      </c>
      <c r="F199">
        <v>50.1</v>
      </c>
      <c r="G199">
        <v>41484.06</v>
      </c>
      <c r="I199" s="45">
        <f t="shared" si="69"/>
        <v>-0.14587832606658258</v>
      </c>
      <c r="J199" s="46">
        <f t="shared" ref="J199:J262" si="86">+D199/D198-1</f>
        <v>-0.10091827948289711</v>
      </c>
      <c r="K199" s="46">
        <f t="shared" ref="K199:L262" si="87">+E199/E198-1</f>
        <v>-0.1579100551914453</v>
      </c>
      <c r="L199" s="46">
        <f t="shared" si="87"/>
        <v>-0.1730080388240538</v>
      </c>
      <c r="M199" s="47">
        <f t="shared" ref="M199:M262" si="88">+G199/G198-1</f>
        <v>-9.5024671689500795E-2</v>
      </c>
      <c r="O199" s="44">
        <f t="shared" ref="O199:O262" si="89">+AVERAGE(I199:L199)</f>
        <v>-0.1444286748912447</v>
      </c>
      <c r="Q199" s="36">
        <f t="shared" si="70"/>
        <v>184.46349408501837</v>
      </c>
      <c r="R199" s="37">
        <f t="shared" si="71"/>
        <v>226.88374931908717</v>
      </c>
      <c r="T199" s="42">
        <f t="shared" si="85"/>
        <v>0.81303087875893065</v>
      </c>
      <c r="V199" s="40">
        <v>44092</v>
      </c>
      <c r="W199">
        <v>75516.517200000002</v>
      </c>
      <c r="X199">
        <v>134148.93299999999</v>
      </c>
      <c r="Y199">
        <v>153305.8559</v>
      </c>
      <c r="Z199" s="37">
        <v>50.1</v>
      </c>
      <c r="AB199" s="55">
        <f t="shared" si="72"/>
        <v>-0.13511854588955075</v>
      </c>
      <c r="AD199" s="36">
        <f t="shared" si="73"/>
        <v>192.84025210273464</v>
      </c>
      <c r="AE199" s="37">
        <f t="shared" si="74"/>
        <v>226.88374931908717</v>
      </c>
      <c r="AG199" s="1">
        <f t="shared" ref="AG199:AG262" si="90">+B199</f>
        <v>44092</v>
      </c>
      <c r="AH199">
        <f t="shared" ref="AH199:AH262" si="91">+(AD199/$AD$6)/(AE199/$AE$6)</f>
        <v>0.84995180431158124</v>
      </c>
      <c r="AI199">
        <f t="shared" ca="1" si="75"/>
        <v>0.87868134296687228</v>
      </c>
      <c r="AJ199">
        <f t="shared" ca="1" si="76"/>
        <v>0.90111319283019886</v>
      </c>
      <c r="AK199">
        <f t="shared" ca="1" si="77"/>
        <v>0.93813942404731121</v>
      </c>
      <c r="AL199">
        <f t="shared" ca="1" si="78"/>
        <v>0.97636049357818577</v>
      </c>
      <c r="AM199">
        <f t="shared" ca="1" si="79"/>
        <v>1.0243027586396931</v>
      </c>
      <c r="AO199" s="1">
        <f t="shared" ref="AO199:AO262" si="92">+AG199</f>
        <v>44092</v>
      </c>
      <c r="AP199" s="57">
        <f>AD199/VLOOKUP(AO199,'[1]Indice Utilities'!$Z:$AJ,11,0)</f>
        <v>0.94006931486838574</v>
      </c>
      <c r="AQ199">
        <f t="shared" ca="1" si="80"/>
        <v>0.81380622466767216</v>
      </c>
      <c r="AR199">
        <f t="shared" ca="1" si="81"/>
        <v>0.86639703534537149</v>
      </c>
      <c r="AS199">
        <f t="shared" ca="1" si="82"/>
        <v>0.96245003851499966</v>
      </c>
      <c r="AT199">
        <f t="shared" ca="1" si="83"/>
        <v>1.0273720920581388</v>
      </c>
      <c r="AU199">
        <f t="shared" ca="1" si="84"/>
        <v>1.0765818622611227</v>
      </c>
      <c r="AX199">
        <f t="shared" ref="AX199:AX262" si="93">+(C199/$C$6)/(AD199/$AD$6)</f>
        <v>0.68678778942184504</v>
      </c>
      <c r="AY199">
        <f t="shared" ref="AY199:AY262" si="94">+(D199/$D$6)/(AD199/$AD$6)</f>
        <v>1.0398682707039304</v>
      </c>
      <c r="AZ199">
        <f t="shared" ref="AZ199:AZ262" si="95">+(E199/$E$6)/(AD199/$AD$6)</f>
        <v>1.2198041570542251</v>
      </c>
      <c r="BA199">
        <f t="shared" ref="BA199:BA262" si="96">+(F199/$F$6)/(AD199/$AD$6)</f>
        <v>0.66295940478531679</v>
      </c>
      <c r="BD199" s="57"/>
    </row>
    <row r="200" spans="2:56" x14ac:dyDescent="0.25">
      <c r="B200" s="1">
        <v>44099</v>
      </c>
      <c r="C200">
        <v>84.694000000000003</v>
      </c>
      <c r="D200">
        <v>157.024</v>
      </c>
      <c r="E200">
        <v>78.155000000000001</v>
      </c>
      <c r="F200">
        <v>48.067999999999998</v>
      </c>
      <c r="G200">
        <v>42042.45</v>
      </c>
      <c r="I200" s="45">
        <f t="shared" ref="I200:I263" si="97">+C200/C199-1</f>
        <v>1.0137875101378757E-2</v>
      </c>
      <c r="J200" s="46">
        <f t="shared" si="86"/>
        <v>9.2943732404324741E-3</v>
      </c>
      <c r="K200" s="46">
        <f t="shared" si="87"/>
        <v>4.608353921582431E-4</v>
      </c>
      <c r="L200" s="46">
        <f t="shared" si="87"/>
        <v>-4.0558882235529059E-2</v>
      </c>
      <c r="M200" s="47">
        <f t="shared" si="88"/>
        <v>1.3460350794979981E-2</v>
      </c>
      <c r="O200" s="44">
        <f t="shared" si="89"/>
        <v>-5.1664496253898962E-3</v>
      </c>
      <c r="Q200" s="36">
        <f t="shared" ref="Q200:Q263" si="98">+Q199*(1+O200)</f>
        <v>183.51047273510471</v>
      </c>
      <c r="R200" s="37">
        <f t="shared" ref="R200:R263" si="99">+R199*(1+M200)</f>
        <v>229.9376841746024</v>
      </c>
      <c r="T200" s="42">
        <f t="shared" si="85"/>
        <v>0.79808785321051012</v>
      </c>
      <c r="V200" s="40">
        <v>44099</v>
      </c>
      <c r="W200">
        <v>76282.404800000004</v>
      </c>
      <c r="X200">
        <v>135395.78909999999</v>
      </c>
      <c r="Y200">
        <v>153377.1942</v>
      </c>
      <c r="Z200" s="37">
        <v>48.067999999999998</v>
      </c>
      <c r="AB200" s="55">
        <f t="shared" ref="AB200:AB263" si="100">+SUMPRODUCT(I200:L200,W199:Z199)/SUM(W199:Z199)</f>
        <v>5.732510540227124E-3</v>
      </c>
      <c r="AD200" s="36">
        <f t="shared" ref="AD200:AD263" si="101">+AD199*(1+AB200)</f>
        <v>193.94571088049361</v>
      </c>
      <c r="AE200" s="37">
        <f t="shared" ref="AE200:AE263" si="102">+AE199*(1+M200)</f>
        <v>229.9376841746024</v>
      </c>
      <c r="AG200" s="1">
        <f t="shared" si="90"/>
        <v>44099</v>
      </c>
      <c r="AH200">
        <f t="shared" si="91"/>
        <v>0.84347074981072523</v>
      </c>
      <c r="AI200">
        <f t="shared" ca="1" si="75"/>
        <v>0.87070209906622531</v>
      </c>
      <c r="AJ200">
        <f t="shared" ca="1" si="76"/>
        <v>0.89490969036327228</v>
      </c>
      <c r="AK200">
        <f t="shared" ca="1" si="77"/>
        <v>0.93813942404731121</v>
      </c>
      <c r="AL200">
        <f t="shared" ca="1" si="78"/>
        <v>0.97636049357818577</v>
      </c>
      <c r="AM200">
        <f t="shared" ca="1" si="79"/>
        <v>1.0243027586396931</v>
      </c>
      <c r="AO200" s="1">
        <f t="shared" si="92"/>
        <v>44099</v>
      </c>
      <c r="AP200" s="57">
        <f>AD200/VLOOKUP(AO200,'[1]Indice Utilities'!$Z:$AJ,11,0)</f>
        <v>0.88322158640676585</v>
      </c>
      <c r="AQ200">
        <f t="shared" ca="1" si="80"/>
        <v>0.82703687264098291</v>
      </c>
      <c r="AR200">
        <f t="shared" ca="1" si="81"/>
        <v>0.87636955241932235</v>
      </c>
      <c r="AS200">
        <f t="shared" ca="1" si="82"/>
        <v>0.96245003851499966</v>
      </c>
      <c r="AT200">
        <f t="shared" ca="1" si="83"/>
        <v>1.0273720920581388</v>
      </c>
      <c r="AU200">
        <f t="shared" ca="1" si="84"/>
        <v>1.0765818622611227</v>
      </c>
      <c r="AX200">
        <f t="shared" si="93"/>
        <v>0.68979609486771909</v>
      </c>
      <c r="AY200">
        <f t="shared" si="94"/>
        <v>1.0435510272696478</v>
      </c>
      <c r="AZ200">
        <f t="shared" si="95"/>
        <v>1.2134103980846558</v>
      </c>
      <c r="BA200">
        <f t="shared" si="96"/>
        <v>0.632445014647114</v>
      </c>
      <c r="BD200" s="57"/>
    </row>
    <row r="201" spans="2:56" x14ac:dyDescent="0.25">
      <c r="B201" s="1">
        <v>44106</v>
      </c>
      <c r="C201">
        <v>87.177000000000007</v>
      </c>
      <c r="D201">
        <v>158.803</v>
      </c>
      <c r="E201">
        <v>80.477999999999994</v>
      </c>
      <c r="F201">
        <v>49.823</v>
      </c>
      <c r="G201">
        <v>43654.37</v>
      </c>
      <c r="I201" s="45">
        <f t="shared" si="97"/>
        <v>2.931730701112234E-2</v>
      </c>
      <c r="J201" s="46">
        <f t="shared" si="86"/>
        <v>1.1329478296311368E-2</v>
      </c>
      <c r="K201" s="46">
        <f t="shared" si="87"/>
        <v>2.9722986373232674E-2</v>
      </c>
      <c r="L201" s="46">
        <f t="shared" si="87"/>
        <v>3.6510776400099809E-2</v>
      </c>
      <c r="M201" s="47">
        <f t="shared" si="88"/>
        <v>3.8340296533622809E-2</v>
      </c>
      <c r="O201" s="44">
        <f t="shared" si="89"/>
        <v>2.6720137020191548E-2</v>
      </c>
      <c r="Q201" s="36">
        <f t="shared" si="98"/>
        <v>188.41389771122684</v>
      </c>
      <c r="R201" s="37">
        <f t="shared" si="99"/>
        <v>238.75356317011116</v>
      </c>
      <c r="T201" s="42">
        <f t="shared" si="85"/>
        <v>0.78915638036774571</v>
      </c>
      <c r="V201" s="40">
        <v>44106</v>
      </c>
      <c r="W201">
        <v>78518.796600000001</v>
      </c>
      <c r="X201">
        <v>136930.38130000001</v>
      </c>
      <c r="Y201">
        <v>156159.38510000001</v>
      </c>
      <c r="Z201" s="37">
        <v>49.823</v>
      </c>
      <c r="AB201" s="55">
        <f t="shared" si="100"/>
        <v>2.2818029928421631E-2</v>
      </c>
      <c r="AD201" s="36">
        <f t="shared" si="101"/>
        <v>198.3711699158537</v>
      </c>
      <c r="AE201" s="37">
        <f t="shared" si="102"/>
        <v>238.75356317011116</v>
      </c>
      <c r="AG201" s="1">
        <f t="shared" si="90"/>
        <v>44106</v>
      </c>
      <c r="AH201">
        <f t="shared" si="91"/>
        <v>0.83086161011349968</v>
      </c>
      <c r="AI201">
        <f t="shared" ca="1" si="75"/>
        <v>0.86378082811951784</v>
      </c>
      <c r="AJ201">
        <f t="shared" ca="1" si="76"/>
        <v>0.89208527591579601</v>
      </c>
      <c r="AK201">
        <f t="shared" ca="1" si="77"/>
        <v>0.93641168476425563</v>
      </c>
      <c r="AL201">
        <f t="shared" ca="1" si="78"/>
        <v>0.97636049357818577</v>
      </c>
      <c r="AM201">
        <f t="shared" ca="1" si="79"/>
        <v>1.0243027586396931</v>
      </c>
      <c r="AO201" s="1">
        <f t="shared" si="92"/>
        <v>44106</v>
      </c>
      <c r="AP201" s="57">
        <f>AD201/VLOOKUP(AO201,'[1]Indice Utilities'!$Z:$AJ,11,0)</f>
        <v>0.86144372794058688</v>
      </c>
      <c r="AQ201">
        <f t="shared" ca="1" si="80"/>
        <v>0.83745735974194513</v>
      </c>
      <c r="AR201">
        <f t="shared" ca="1" si="81"/>
        <v>0.87940295966783166</v>
      </c>
      <c r="AS201">
        <f t="shared" ca="1" si="82"/>
        <v>0.96245003851499966</v>
      </c>
      <c r="AT201">
        <f t="shared" ca="1" si="83"/>
        <v>1.0273720920581388</v>
      </c>
      <c r="AU201">
        <f t="shared" ca="1" si="84"/>
        <v>1.0765818622611227</v>
      </c>
      <c r="AX201">
        <f t="shared" si="93"/>
        <v>0.6941792557232469</v>
      </c>
      <c r="AY201">
        <f t="shared" si="94"/>
        <v>1.0318295973508107</v>
      </c>
      <c r="AZ201">
        <f t="shared" si="95"/>
        <v>1.2216020271949111</v>
      </c>
      <c r="BA201">
        <f t="shared" si="96"/>
        <v>0.64091173012283353</v>
      </c>
      <c r="BD201" s="57"/>
    </row>
    <row r="202" spans="2:56" x14ac:dyDescent="0.25">
      <c r="B202" s="1">
        <v>44113</v>
      </c>
      <c r="C202">
        <v>87.823999999999998</v>
      </c>
      <c r="D202">
        <v>161.65799999999999</v>
      </c>
      <c r="E202">
        <v>79.265000000000001</v>
      </c>
      <c r="F202">
        <v>47.420999999999999</v>
      </c>
      <c r="G202">
        <v>45856.11</v>
      </c>
      <c r="I202" s="45">
        <f t="shared" si="97"/>
        <v>7.4216823244661612E-3</v>
      </c>
      <c r="J202" s="46">
        <f t="shared" si="86"/>
        <v>1.7978249781175348E-2</v>
      </c>
      <c r="K202" s="46">
        <f t="shared" si="87"/>
        <v>-1.5072442158105215E-2</v>
      </c>
      <c r="L202" s="46">
        <f t="shared" si="87"/>
        <v>-4.8210665756779014E-2</v>
      </c>
      <c r="M202" s="47">
        <f t="shared" si="88"/>
        <v>5.0435729573007126E-2</v>
      </c>
      <c r="O202" s="44">
        <f t="shared" si="89"/>
        <v>-9.4707939523106799E-3</v>
      </c>
      <c r="Q202" s="36">
        <f t="shared" si="98"/>
        <v>186.62946850825207</v>
      </c>
      <c r="R202" s="37">
        <f t="shared" si="99"/>
        <v>250.79527331675075</v>
      </c>
      <c r="T202" s="42">
        <f t="shared" si="85"/>
        <v>0.74415066137447416</v>
      </c>
      <c r="V202" s="40">
        <v>44113</v>
      </c>
      <c r="W202">
        <v>79100.871199999994</v>
      </c>
      <c r="X202">
        <v>139392.12289999999</v>
      </c>
      <c r="Y202">
        <v>153805.2236</v>
      </c>
      <c r="Z202" s="37">
        <v>47.420999999999999</v>
      </c>
      <c r="AB202" s="55">
        <f t="shared" si="100"/>
        <v>1.8522516619402423E-3</v>
      </c>
      <c r="AD202" s="36">
        <f t="shared" si="101"/>
        <v>198.73860324501135</v>
      </c>
      <c r="AE202" s="37">
        <f t="shared" si="102"/>
        <v>250.79527331675075</v>
      </c>
      <c r="AG202" s="1">
        <f t="shared" si="90"/>
        <v>44113</v>
      </c>
      <c r="AH202">
        <f t="shared" si="91"/>
        <v>0.7924336077658346</v>
      </c>
      <c r="AI202">
        <f t="shared" ca="1" si="75"/>
        <v>0.8512675869595534</v>
      </c>
      <c r="AJ202">
        <f t="shared" ca="1" si="76"/>
        <v>0.88921821978033211</v>
      </c>
      <c r="AK202">
        <f t="shared" ca="1" si="77"/>
        <v>0.93641168476425563</v>
      </c>
      <c r="AL202">
        <f t="shared" ca="1" si="78"/>
        <v>0.97636049357818577</v>
      </c>
      <c r="AM202">
        <f t="shared" ca="1" si="79"/>
        <v>1.0243027586396931</v>
      </c>
      <c r="AO202" s="1">
        <f t="shared" si="92"/>
        <v>44113</v>
      </c>
      <c r="AP202" s="57">
        <f>AD202/VLOOKUP(AO202,'[1]Indice Utilities'!$Z:$AJ,11,0)</f>
        <v>0.83185818663260147</v>
      </c>
      <c r="AQ202">
        <f t="shared" ca="1" si="80"/>
        <v>0.84050908716679096</v>
      </c>
      <c r="AR202">
        <f t="shared" ca="1" si="81"/>
        <v>0.87940295966783166</v>
      </c>
      <c r="AS202">
        <f t="shared" ca="1" si="82"/>
        <v>0.96245003851499966</v>
      </c>
      <c r="AT202">
        <f t="shared" ca="1" si="83"/>
        <v>1.0273720920581388</v>
      </c>
      <c r="AU202">
        <f t="shared" ca="1" si="84"/>
        <v>1.0765818622611227</v>
      </c>
      <c r="AX202">
        <f t="shared" si="93"/>
        <v>0.69803829105076254</v>
      </c>
      <c r="AY202">
        <f t="shared" si="94"/>
        <v>1.0484381163401606</v>
      </c>
      <c r="AZ202">
        <f t="shared" si="95"/>
        <v>1.2009650118606408</v>
      </c>
      <c r="BA202">
        <f t="shared" si="96"/>
        <v>0.60888514040902941</v>
      </c>
      <c r="BD202" s="57"/>
    </row>
    <row r="203" spans="2:56" x14ac:dyDescent="0.25">
      <c r="B203" s="1">
        <v>44120</v>
      </c>
      <c r="C203">
        <v>97.007000000000005</v>
      </c>
      <c r="D203">
        <v>170.55699999999999</v>
      </c>
      <c r="E203">
        <v>84.043999999999997</v>
      </c>
      <c r="F203">
        <v>50.607999999999997</v>
      </c>
      <c r="G203">
        <v>49024.09</v>
      </c>
      <c r="I203" s="45">
        <f t="shared" si="97"/>
        <v>0.10456139551830934</v>
      </c>
      <c r="J203" s="46">
        <f t="shared" si="86"/>
        <v>5.5048311868265198E-2</v>
      </c>
      <c r="K203" s="46">
        <f t="shared" si="87"/>
        <v>6.0291427490064997E-2</v>
      </c>
      <c r="L203" s="46">
        <f t="shared" si="87"/>
        <v>6.7206511882921038E-2</v>
      </c>
      <c r="M203" s="47">
        <f t="shared" si="88"/>
        <v>6.9085232044322931E-2</v>
      </c>
      <c r="O203" s="44">
        <f t="shared" si="89"/>
        <v>7.1776911689890144E-2</v>
      </c>
      <c r="Q203" s="36">
        <f t="shared" si="98"/>
        <v>200.02515538810002</v>
      </c>
      <c r="R203" s="37">
        <f t="shared" si="99"/>
        <v>268.12152296945789</v>
      </c>
      <c r="T203" s="42">
        <f t="shared" si="85"/>
        <v>0.74602423995213984</v>
      </c>
      <c r="V203" s="40">
        <v>44120</v>
      </c>
      <c r="W203">
        <v>87372.457299999995</v>
      </c>
      <c r="X203">
        <v>147065.08379999999</v>
      </c>
      <c r="Y203">
        <v>163079.19339999999</v>
      </c>
      <c r="Z203" s="37">
        <v>50.607999999999997</v>
      </c>
      <c r="AB203" s="55">
        <f t="shared" si="100"/>
        <v>6.7734167928196629E-2</v>
      </c>
      <c r="AD203" s="36">
        <f t="shared" si="101"/>
        <v>212.19999717102419</v>
      </c>
      <c r="AE203" s="37">
        <f t="shared" si="102"/>
        <v>268.12152296945789</v>
      </c>
      <c r="AG203" s="1">
        <f t="shared" si="90"/>
        <v>44120</v>
      </c>
      <c r="AH203">
        <f t="shared" si="91"/>
        <v>0.79143216412058126</v>
      </c>
      <c r="AI203">
        <f t="shared" ca="1" si="75"/>
        <v>0.8497308712908036</v>
      </c>
      <c r="AJ203">
        <f t="shared" ca="1" si="76"/>
        <v>0.88863847071550839</v>
      </c>
      <c r="AK203">
        <f t="shared" ca="1" si="77"/>
        <v>0.93517777530513446</v>
      </c>
      <c r="AL203">
        <f t="shared" ca="1" si="78"/>
        <v>0.97636049357818577</v>
      </c>
      <c r="AM203">
        <f t="shared" ca="1" si="79"/>
        <v>1.0243027586396931</v>
      </c>
      <c r="AO203" s="1">
        <f t="shared" si="92"/>
        <v>44120</v>
      </c>
      <c r="AP203" s="57">
        <f>AD203/VLOOKUP(AO203,'[1]Indice Utilities'!$Z:$AJ,11,0)</f>
        <v>0.77864917351679974</v>
      </c>
      <c r="AQ203">
        <f t="shared" ca="1" si="80"/>
        <v>0.84050908716679096</v>
      </c>
      <c r="AR203">
        <f t="shared" ca="1" si="81"/>
        <v>0.87940295966783166</v>
      </c>
      <c r="AS203">
        <f t="shared" ca="1" si="82"/>
        <v>0.96245003851499966</v>
      </c>
      <c r="AT203">
        <f t="shared" ca="1" si="83"/>
        <v>1.0273720920581388</v>
      </c>
      <c r="AU203">
        <f t="shared" ca="1" si="84"/>
        <v>1.0765818622611227</v>
      </c>
      <c r="AX203">
        <f t="shared" si="93"/>
        <v>0.72211433524163149</v>
      </c>
      <c r="AY203">
        <f t="shared" si="94"/>
        <v>1.0359815185921983</v>
      </c>
      <c r="AZ203">
        <f t="shared" si="95"/>
        <v>1.1925935734192727</v>
      </c>
      <c r="BA203">
        <f t="shared" si="96"/>
        <v>0.60858423974024334</v>
      </c>
      <c r="BD203" s="57"/>
    </row>
    <row r="204" spans="2:56" x14ac:dyDescent="0.25">
      <c r="B204" s="1">
        <v>44127</v>
      </c>
      <c r="C204">
        <v>106.803</v>
      </c>
      <c r="D204">
        <v>173.227</v>
      </c>
      <c r="E204">
        <v>87.352999999999994</v>
      </c>
      <c r="F204">
        <v>54.762999999999998</v>
      </c>
      <c r="G204">
        <v>52512.6</v>
      </c>
      <c r="I204" s="45">
        <f t="shared" si="97"/>
        <v>0.10098240333171815</v>
      </c>
      <c r="J204" s="46">
        <f t="shared" si="86"/>
        <v>1.5654590547441671E-2</v>
      </c>
      <c r="K204" s="46">
        <f t="shared" si="87"/>
        <v>3.9372233591927985E-2</v>
      </c>
      <c r="L204" s="46">
        <f t="shared" si="87"/>
        <v>8.2101644008852448E-2</v>
      </c>
      <c r="M204" s="47">
        <f t="shared" si="88"/>
        <v>7.1159097496761303E-2</v>
      </c>
      <c r="O204" s="44">
        <f t="shared" si="89"/>
        <v>5.9527717869985064E-2</v>
      </c>
      <c r="Q204" s="36">
        <f t="shared" si="98"/>
        <v>211.93219640494277</v>
      </c>
      <c r="R204" s="37">
        <f t="shared" si="99"/>
        <v>287.20080856342167</v>
      </c>
      <c r="T204" s="42">
        <f t="shared" si="85"/>
        <v>0.73792339744803481</v>
      </c>
      <c r="V204" s="40">
        <v>44127</v>
      </c>
      <c r="W204">
        <v>96195.482399999994</v>
      </c>
      <c r="X204">
        <v>149366.97210000001</v>
      </c>
      <c r="Y204">
        <v>169499.6341</v>
      </c>
      <c r="Z204" s="37">
        <v>54.762999999999998</v>
      </c>
      <c r="AB204" s="55">
        <f t="shared" si="100"/>
        <v>4.4144147705980449E-2</v>
      </c>
      <c r="AD204" s="36">
        <f t="shared" si="101"/>
        <v>221.56738518935055</v>
      </c>
      <c r="AE204" s="37">
        <f t="shared" si="102"/>
        <v>287.20080856342167</v>
      </c>
      <c r="AG204" s="1">
        <f t="shared" si="90"/>
        <v>44127</v>
      </c>
      <c r="AH204">
        <f t="shared" si="91"/>
        <v>0.77147201046414349</v>
      </c>
      <c r="AI204">
        <f t="shared" ca="1" si="75"/>
        <v>0.84409430714739109</v>
      </c>
      <c r="AJ204">
        <f t="shared" ca="1" si="76"/>
        <v>0.88736658325161288</v>
      </c>
      <c r="AK204">
        <f t="shared" ca="1" si="77"/>
        <v>0.93396739969015807</v>
      </c>
      <c r="AL204">
        <f t="shared" ca="1" si="78"/>
        <v>0.97636049357818577</v>
      </c>
      <c r="AM204">
        <f t="shared" ca="1" si="79"/>
        <v>1.0243027586396931</v>
      </c>
      <c r="AO204" s="1">
        <f t="shared" si="92"/>
        <v>44127</v>
      </c>
      <c r="AP204" s="57">
        <f>AD204/VLOOKUP(AO204,'[1]Indice Utilities'!$Z:$AJ,11,0)</f>
        <v>0.72670266674044115</v>
      </c>
      <c r="AQ204">
        <f t="shared" ca="1" si="80"/>
        <v>0.83745735974194513</v>
      </c>
      <c r="AR204">
        <f t="shared" ca="1" si="81"/>
        <v>0.87940295966783166</v>
      </c>
      <c r="AS204">
        <f t="shared" ca="1" si="82"/>
        <v>0.96245003851499966</v>
      </c>
      <c r="AT204">
        <f t="shared" ca="1" si="83"/>
        <v>1.0273720920581388</v>
      </c>
      <c r="AU204">
        <f t="shared" ca="1" si="84"/>
        <v>1.0765818622611227</v>
      </c>
      <c r="AX204">
        <f t="shared" si="93"/>
        <v>0.76142281507906373</v>
      </c>
      <c r="AY204">
        <f t="shared" si="94"/>
        <v>1.0077146794263925</v>
      </c>
      <c r="AZ204">
        <f t="shared" si="95"/>
        <v>1.1871432204983365</v>
      </c>
      <c r="BA204">
        <f t="shared" si="96"/>
        <v>0.63070794179869816</v>
      </c>
      <c r="BD204" s="57"/>
    </row>
    <row r="205" spans="2:56" x14ac:dyDescent="0.25">
      <c r="B205" s="1">
        <v>44134</v>
      </c>
      <c r="C205">
        <v>85.375</v>
      </c>
      <c r="D205">
        <v>138.00299999999999</v>
      </c>
      <c r="E205">
        <v>70.882000000000005</v>
      </c>
      <c r="F205">
        <v>47.790999999999997</v>
      </c>
      <c r="G205">
        <v>45290.02</v>
      </c>
      <c r="I205" s="45">
        <f t="shared" si="97"/>
        <v>-0.20063106841568124</v>
      </c>
      <c r="J205" s="46">
        <f t="shared" si="86"/>
        <v>-0.20334012596188822</v>
      </c>
      <c r="K205" s="46">
        <f t="shared" si="87"/>
        <v>-0.18855677538264271</v>
      </c>
      <c r="L205" s="46">
        <f t="shared" si="87"/>
        <v>-0.12731223636396838</v>
      </c>
      <c r="M205" s="47">
        <f t="shared" si="88"/>
        <v>-0.13753994279468174</v>
      </c>
      <c r="O205" s="44">
        <f t="shared" si="89"/>
        <v>-0.17996005153104513</v>
      </c>
      <c r="Q205" s="36">
        <f t="shared" si="98"/>
        <v>173.79286741882169</v>
      </c>
      <c r="R205" s="37">
        <f t="shared" si="99"/>
        <v>247.69922578302231</v>
      </c>
      <c r="T205" s="42">
        <f t="shared" si="85"/>
        <v>0.70162862588460184</v>
      </c>
      <c r="V205" s="40">
        <v>44134</v>
      </c>
      <c r="W205">
        <v>76895.1149</v>
      </c>
      <c r="X205">
        <v>118994.8352</v>
      </c>
      <c r="Y205">
        <v>137540.1072</v>
      </c>
      <c r="Z205" s="37">
        <v>47.790999999999997</v>
      </c>
      <c r="AB205" s="55">
        <f t="shared" si="100"/>
        <v>-0.1966660169342726</v>
      </c>
      <c r="AD205" s="36">
        <f t="shared" si="101"/>
        <v>177.99261006161922</v>
      </c>
      <c r="AE205" s="37">
        <f t="shared" si="102"/>
        <v>247.69922578302231</v>
      </c>
      <c r="AG205" s="1">
        <f t="shared" si="90"/>
        <v>44134</v>
      </c>
      <c r="AH205">
        <f t="shared" si="91"/>
        <v>0.71858363504751455</v>
      </c>
      <c r="AI205">
        <f t="shared" ca="1" si="75"/>
        <v>0.84341625726502256</v>
      </c>
      <c r="AJ205">
        <f t="shared" ca="1" si="76"/>
        <v>0.88362916476768227</v>
      </c>
      <c r="AK205">
        <f t="shared" ca="1" si="77"/>
        <v>0.93210009998755683</v>
      </c>
      <c r="AL205">
        <f t="shared" ca="1" si="78"/>
        <v>0.97636049357818577</v>
      </c>
      <c r="AM205">
        <f t="shared" ca="1" si="79"/>
        <v>1.0243027586396931</v>
      </c>
      <c r="AO205" s="1">
        <f t="shared" si="92"/>
        <v>44134</v>
      </c>
      <c r="AP205" s="57">
        <f>AD205/VLOOKUP(AO205,'[1]Indice Utilities'!$Z:$AJ,11,0)</f>
        <v>0.67593266354625181</v>
      </c>
      <c r="AQ205">
        <f t="shared" ca="1" si="80"/>
        <v>0.8323920066940701</v>
      </c>
      <c r="AR205">
        <f t="shared" ca="1" si="81"/>
        <v>0.87636955241932235</v>
      </c>
      <c r="AS205">
        <f t="shared" ca="1" si="82"/>
        <v>0.96245003851499966</v>
      </c>
      <c r="AT205">
        <f t="shared" ca="1" si="83"/>
        <v>1.0273720920581388</v>
      </c>
      <c r="AU205">
        <f t="shared" ca="1" si="84"/>
        <v>1.0765818622611227</v>
      </c>
      <c r="AX205">
        <f t="shared" si="93"/>
        <v>0.75766462642459409</v>
      </c>
      <c r="AY205">
        <f t="shared" si="94"/>
        <v>0.99934257295387174</v>
      </c>
      <c r="AZ205">
        <f t="shared" si="95"/>
        <v>1.1991268180235679</v>
      </c>
      <c r="BA205">
        <f t="shared" si="96"/>
        <v>0.68515849551799257</v>
      </c>
      <c r="BD205" s="57"/>
    </row>
    <row r="206" spans="2:56" x14ac:dyDescent="0.25">
      <c r="B206" s="1">
        <v>44141</v>
      </c>
      <c r="C206">
        <v>97.177999999999997</v>
      </c>
      <c r="D206">
        <v>158.72900000000001</v>
      </c>
      <c r="E206">
        <v>84.742999999999995</v>
      </c>
      <c r="F206">
        <v>52.685000000000002</v>
      </c>
      <c r="G206">
        <v>48492.54</v>
      </c>
      <c r="I206" s="45">
        <f t="shared" si="97"/>
        <v>0.13824890190336747</v>
      </c>
      <c r="J206" s="46">
        <f t="shared" si="86"/>
        <v>0.15018514090273416</v>
      </c>
      <c r="K206" s="46">
        <f t="shared" si="87"/>
        <v>0.19555035128805609</v>
      </c>
      <c r="L206" s="46">
        <f t="shared" si="87"/>
        <v>0.10240421836747515</v>
      </c>
      <c r="M206" s="47">
        <f t="shared" si="88"/>
        <v>7.0711384097423835E-2</v>
      </c>
      <c r="O206" s="44">
        <f t="shared" si="89"/>
        <v>0.14659715311540822</v>
      </c>
      <c r="Q206" s="36">
        <f t="shared" si="98"/>
        <v>199.27040701418454</v>
      </c>
      <c r="R206" s="37">
        <f t="shared" si="99"/>
        <v>265.2143808780001</v>
      </c>
      <c r="T206" s="42">
        <f t="shared" si="85"/>
        <v>0.75135596476516064</v>
      </c>
      <c r="V206" s="40">
        <v>44141</v>
      </c>
      <c r="W206">
        <v>87525.6348</v>
      </c>
      <c r="X206">
        <v>136866.44</v>
      </c>
      <c r="Y206">
        <v>164434.61979999999</v>
      </c>
      <c r="Z206" s="37">
        <v>52.685000000000002</v>
      </c>
      <c r="AB206" s="55">
        <f t="shared" si="100"/>
        <v>0.16613646708306651</v>
      </c>
      <c r="AD206" s="36">
        <f t="shared" si="101"/>
        <v>207.5636734641505</v>
      </c>
      <c r="AE206" s="37">
        <f t="shared" si="102"/>
        <v>265.2143808780001</v>
      </c>
      <c r="AG206" s="1">
        <f t="shared" si="90"/>
        <v>44141</v>
      </c>
      <c r="AH206">
        <f t="shared" si="91"/>
        <v>0.78262601287684619</v>
      </c>
      <c r="AI206">
        <f t="shared" ca="1" si="75"/>
        <v>0.84341625726502256</v>
      </c>
      <c r="AJ206">
        <f t="shared" ca="1" si="76"/>
        <v>0.88362916476768227</v>
      </c>
      <c r="AK206">
        <f t="shared" ca="1" si="77"/>
        <v>0.93210009998755683</v>
      </c>
      <c r="AL206">
        <f t="shared" ca="1" si="78"/>
        <v>0.97636049357818577</v>
      </c>
      <c r="AM206">
        <f t="shared" ca="1" si="79"/>
        <v>1.0243027586396931</v>
      </c>
      <c r="AO206" s="1">
        <f t="shared" si="92"/>
        <v>44141</v>
      </c>
      <c r="AP206" s="57">
        <f>AD206/VLOOKUP(AO206,'[1]Indice Utilities'!$Z:$AJ,11,0)</f>
        <v>0.7362537673549977</v>
      </c>
      <c r="AQ206">
        <f t="shared" ca="1" si="80"/>
        <v>0.8323920066940701</v>
      </c>
      <c r="AR206">
        <f t="shared" ca="1" si="81"/>
        <v>0.87636955241932235</v>
      </c>
      <c r="AS206">
        <f t="shared" ca="1" si="82"/>
        <v>0.96245003851499966</v>
      </c>
      <c r="AT206">
        <f t="shared" ca="1" si="83"/>
        <v>1.0273720920581388</v>
      </c>
      <c r="AU206">
        <f t="shared" ca="1" si="84"/>
        <v>1.0765818622611227</v>
      </c>
      <c r="AX206">
        <f t="shared" si="93"/>
        <v>0.73954545920000636</v>
      </c>
      <c r="AY206">
        <f t="shared" si="94"/>
        <v>0.98567278404232739</v>
      </c>
      <c r="AZ206">
        <f t="shared" si="95"/>
        <v>1.2293728298481261</v>
      </c>
      <c r="BA206">
        <f t="shared" si="96"/>
        <v>0.64771288526692183</v>
      </c>
      <c r="BD206" s="57"/>
    </row>
    <row r="207" spans="2:56" x14ac:dyDescent="0.25">
      <c r="B207" s="1">
        <v>44148</v>
      </c>
      <c r="C207">
        <v>104.76300000000001</v>
      </c>
      <c r="D207">
        <v>168.48099999999999</v>
      </c>
      <c r="E207">
        <v>88.64</v>
      </c>
      <c r="F207">
        <v>55.317</v>
      </c>
      <c r="G207">
        <v>49895.5</v>
      </c>
      <c r="I207" s="45">
        <f t="shared" si="97"/>
        <v>7.8052645660540598E-2</v>
      </c>
      <c r="J207" s="46">
        <f t="shared" si="86"/>
        <v>6.1438048497753917E-2</v>
      </c>
      <c r="K207" s="46">
        <f t="shared" si="87"/>
        <v>4.598609914683216E-2</v>
      </c>
      <c r="L207" s="46">
        <f t="shared" si="87"/>
        <v>4.9957293347252518E-2</v>
      </c>
      <c r="M207" s="47">
        <f t="shared" si="88"/>
        <v>2.8931460385453134E-2</v>
      </c>
      <c r="O207" s="44">
        <f t="shared" si="89"/>
        <v>5.8858521663094798E-2</v>
      </c>
      <c r="Q207" s="36">
        <f t="shared" si="98"/>
        <v>210.99916858224265</v>
      </c>
      <c r="R207" s="37">
        <f t="shared" si="99"/>
        <v>272.88742023202445</v>
      </c>
      <c r="T207" s="42">
        <f t="shared" si="85"/>
        <v>0.77320958365482406</v>
      </c>
      <c r="V207" s="40">
        <v>44148</v>
      </c>
      <c r="W207">
        <v>94357.352199999994</v>
      </c>
      <c r="X207">
        <v>145274.72630000001</v>
      </c>
      <c r="Y207">
        <v>171996.47219999999</v>
      </c>
      <c r="Z207" s="37">
        <v>55.317</v>
      </c>
      <c r="AB207" s="55">
        <f t="shared" si="100"/>
        <v>5.8642227547381284E-2</v>
      </c>
      <c r="AD207" s="36">
        <f t="shared" si="101"/>
        <v>219.73566963400555</v>
      </c>
      <c r="AE207" s="37">
        <f t="shared" si="102"/>
        <v>272.88742023202445</v>
      </c>
      <c r="AG207" s="1">
        <f t="shared" si="90"/>
        <v>44148</v>
      </c>
      <c r="AH207">
        <f t="shared" si="91"/>
        <v>0.80522462137380224</v>
      </c>
      <c r="AI207">
        <f t="shared" ca="1" si="75"/>
        <v>0.83211646935592198</v>
      </c>
      <c r="AJ207">
        <f t="shared" ca="1" si="76"/>
        <v>0.8790374712437532</v>
      </c>
      <c r="AK207">
        <f t="shared" ca="1" si="77"/>
        <v>0.93210009998755683</v>
      </c>
      <c r="AL207">
        <f t="shared" ca="1" si="78"/>
        <v>0.97636049357818577</v>
      </c>
      <c r="AM207">
        <f t="shared" ca="1" si="79"/>
        <v>1.0243027586396931</v>
      </c>
      <c r="AO207" s="1">
        <f t="shared" si="92"/>
        <v>44148</v>
      </c>
      <c r="AP207" s="57">
        <f>AD207/VLOOKUP(AO207,'[1]Indice Utilities'!$Z:$AJ,11,0)</f>
        <v>0.80148341631494802</v>
      </c>
      <c r="AQ207">
        <f t="shared" ca="1" si="80"/>
        <v>0.81440123956245958</v>
      </c>
      <c r="AR207">
        <f t="shared" ca="1" si="81"/>
        <v>0.87636955241932235</v>
      </c>
      <c r="AS207">
        <f t="shared" ca="1" si="82"/>
        <v>0.96245003851499966</v>
      </c>
      <c r="AT207">
        <f t="shared" ca="1" si="83"/>
        <v>1.0273720920581388</v>
      </c>
      <c r="AU207">
        <f t="shared" ca="1" si="84"/>
        <v>1.0765818622611227</v>
      </c>
      <c r="AX207">
        <f t="shared" si="93"/>
        <v>0.75310517390174969</v>
      </c>
      <c r="AY207">
        <f t="shared" si="94"/>
        <v>0.98827589635745017</v>
      </c>
      <c r="AZ207">
        <f t="shared" si="95"/>
        <v>1.2146756073287195</v>
      </c>
      <c r="BA207">
        <f t="shared" si="96"/>
        <v>0.64239915070888209</v>
      </c>
      <c r="BD207" s="57"/>
    </row>
    <row r="208" spans="2:56" x14ac:dyDescent="0.25">
      <c r="B208" s="1">
        <v>44155</v>
      </c>
      <c r="C208">
        <v>105.205</v>
      </c>
      <c r="D208">
        <v>174.26499999999999</v>
      </c>
      <c r="E208">
        <v>91.287000000000006</v>
      </c>
      <c r="F208">
        <v>53.192999999999998</v>
      </c>
      <c r="G208">
        <v>51492.34</v>
      </c>
      <c r="I208" s="45">
        <f t="shared" si="97"/>
        <v>4.2190468008742599E-3</v>
      </c>
      <c r="J208" s="46">
        <f t="shared" si="86"/>
        <v>3.433028056576104E-2</v>
      </c>
      <c r="K208" s="46">
        <f t="shared" si="87"/>
        <v>2.9862364620938608E-2</v>
      </c>
      <c r="L208" s="46">
        <f t="shared" si="87"/>
        <v>-3.8396876186344242E-2</v>
      </c>
      <c r="M208" s="47">
        <f t="shared" si="88"/>
        <v>3.2003687707308215E-2</v>
      </c>
      <c r="O208" s="44">
        <f t="shared" si="89"/>
        <v>7.5037039503074165E-3</v>
      </c>
      <c r="Q208" s="36">
        <f t="shared" si="98"/>
        <v>212.5824438770448</v>
      </c>
      <c r="R208" s="37">
        <f t="shared" si="99"/>
        <v>281.62082400838312</v>
      </c>
      <c r="T208" s="42">
        <f t="shared" si="85"/>
        <v>0.75485342614691298</v>
      </c>
      <c r="V208" s="40">
        <v>44155</v>
      </c>
      <c r="W208">
        <v>94755.613700000002</v>
      </c>
      <c r="X208">
        <v>150262.15090000001</v>
      </c>
      <c r="Y208">
        <v>177132.8247</v>
      </c>
      <c r="Z208" s="37">
        <v>53.192999999999998</v>
      </c>
      <c r="AB208" s="55">
        <f t="shared" si="100"/>
        <v>2.5552416282555855E-2</v>
      </c>
      <c r="AD208" s="36">
        <f t="shared" si="101"/>
        <v>225.35044693661982</v>
      </c>
      <c r="AE208" s="37">
        <f t="shared" si="102"/>
        <v>281.62082400838312</v>
      </c>
      <c r="AG208" s="1">
        <f t="shared" si="90"/>
        <v>44155</v>
      </c>
      <c r="AH208">
        <f t="shared" si="91"/>
        <v>0.80019099343985922</v>
      </c>
      <c r="AI208">
        <f t="shared" ca="1" si="75"/>
        <v>0.80778832024777203</v>
      </c>
      <c r="AJ208">
        <f t="shared" ca="1" si="76"/>
        <v>0.87642531651926137</v>
      </c>
      <c r="AK208">
        <f t="shared" ca="1" si="77"/>
        <v>0.93210009998755683</v>
      </c>
      <c r="AL208">
        <f t="shared" ca="1" si="78"/>
        <v>0.97636049357818577</v>
      </c>
      <c r="AM208">
        <f t="shared" ca="1" si="79"/>
        <v>1.0243027586396931</v>
      </c>
      <c r="AO208" s="1">
        <f t="shared" si="92"/>
        <v>44155</v>
      </c>
      <c r="AP208" s="57">
        <f>AD208/VLOOKUP(AO208,'[1]Indice Utilities'!$Z:$AJ,11,0)</f>
        <v>0.814574775757268</v>
      </c>
      <c r="AQ208">
        <f t="shared" ca="1" si="80"/>
        <v>0.802581232561142</v>
      </c>
      <c r="AR208">
        <f t="shared" ca="1" si="81"/>
        <v>0.86658877555449765</v>
      </c>
      <c r="AS208">
        <f t="shared" ca="1" si="82"/>
        <v>0.96245003851499966</v>
      </c>
      <c r="AT208">
        <f t="shared" ca="1" si="83"/>
        <v>1.0273720920581388</v>
      </c>
      <c r="AU208">
        <f t="shared" ca="1" si="84"/>
        <v>1.0765818622611227</v>
      </c>
      <c r="AX208">
        <f t="shared" si="93"/>
        <v>0.73743920629411686</v>
      </c>
      <c r="AY208">
        <f t="shared" si="94"/>
        <v>0.99673470504909545</v>
      </c>
      <c r="AZ208">
        <f t="shared" si="95"/>
        <v>1.2197803577367552</v>
      </c>
      <c r="BA208">
        <f t="shared" si="96"/>
        <v>0.60234174309302702</v>
      </c>
      <c r="BD208" s="57"/>
    </row>
    <row r="209" spans="2:56" x14ac:dyDescent="0.25">
      <c r="B209" s="1">
        <v>44162</v>
      </c>
      <c r="C209">
        <v>119.116</v>
      </c>
      <c r="D209">
        <v>191.988</v>
      </c>
      <c r="E209">
        <v>100.074</v>
      </c>
      <c r="F209">
        <v>57.902999999999999</v>
      </c>
      <c r="G209">
        <v>55427.27</v>
      </c>
      <c r="I209" s="45">
        <f t="shared" si="97"/>
        <v>0.13222755572453782</v>
      </c>
      <c r="J209" s="46">
        <f t="shared" si="86"/>
        <v>0.10170143172754154</v>
      </c>
      <c r="K209" s="46">
        <f t="shared" si="87"/>
        <v>9.6256860232015518E-2</v>
      </c>
      <c r="L209" s="46">
        <f t="shared" si="87"/>
        <v>8.8545485308217264E-2</v>
      </c>
      <c r="M209" s="47">
        <f t="shared" si="88"/>
        <v>7.6417773983470161E-2</v>
      </c>
      <c r="O209" s="44">
        <f t="shared" si="89"/>
        <v>0.10468283324807803</v>
      </c>
      <c r="Q209" s="36">
        <f t="shared" si="98"/>
        <v>234.83617640089437</v>
      </c>
      <c r="R209" s="37">
        <f t="shared" si="99"/>
        <v>303.14166048649435</v>
      </c>
      <c r="T209" s="42">
        <f t="shared" si="85"/>
        <v>0.77467470496803215</v>
      </c>
      <c r="V209" s="40">
        <v>44162</v>
      </c>
      <c r="W209">
        <v>107285.53479999999</v>
      </c>
      <c r="X209">
        <v>165544.13130000001</v>
      </c>
      <c r="Y209">
        <v>194182.6617</v>
      </c>
      <c r="Z209" s="37">
        <v>57.902999999999999</v>
      </c>
      <c r="AB209" s="55">
        <f t="shared" si="100"/>
        <v>0.10626654829323499</v>
      </c>
      <c r="AD209" s="36">
        <f t="shared" si="101"/>
        <v>249.29766108891221</v>
      </c>
      <c r="AE209" s="37">
        <f t="shared" si="102"/>
        <v>303.14166048649435</v>
      </c>
      <c r="AG209" s="1">
        <f t="shared" si="90"/>
        <v>44162</v>
      </c>
      <c r="AH209">
        <f t="shared" si="91"/>
        <v>0.82238007368841659</v>
      </c>
      <c r="AI209">
        <f t="shared" ca="1" si="75"/>
        <v>0.80069435623325358</v>
      </c>
      <c r="AJ209">
        <f t="shared" ca="1" si="76"/>
        <v>0.86814361075291369</v>
      </c>
      <c r="AK209">
        <f t="shared" ca="1" si="77"/>
        <v>0.93210009998755683</v>
      </c>
      <c r="AL209">
        <f t="shared" ca="1" si="78"/>
        <v>0.97636049357818577</v>
      </c>
      <c r="AM209">
        <f t="shared" ca="1" si="79"/>
        <v>1.0243027586396931</v>
      </c>
      <c r="AO209" s="1">
        <f t="shared" si="92"/>
        <v>44162</v>
      </c>
      <c r="AP209" s="57">
        <f>AD209/VLOOKUP(AO209,'[1]Indice Utilities'!$Z:$AJ,11,0)</f>
        <v>0.86409868114649913</v>
      </c>
      <c r="AQ209">
        <f t="shared" ca="1" si="80"/>
        <v>0.802581232561142</v>
      </c>
      <c r="AR209">
        <f t="shared" ca="1" si="81"/>
        <v>0.86125198773146083</v>
      </c>
      <c r="AS209">
        <f t="shared" ca="1" si="82"/>
        <v>0.96245003851499966</v>
      </c>
      <c r="AT209">
        <f t="shared" ca="1" si="83"/>
        <v>1.0273720920581388</v>
      </c>
      <c r="AU209">
        <f t="shared" ca="1" si="84"/>
        <v>1.0765818622611227</v>
      </c>
      <c r="AX209">
        <f t="shared" si="93"/>
        <v>0.75474485902697075</v>
      </c>
      <c r="AY209">
        <f t="shared" si="94"/>
        <v>0.99262158229342567</v>
      </c>
      <c r="AZ209">
        <f t="shared" si="95"/>
        <v>1.2087435774029516</v>
      </c>
      <c r="BA209">
        <f t="shared" si="96"/>
        <v>0.59269295096031271</v>
      </c>
      <c r="BD209" s="57"/>
    </row>
    <row r="210" spans="2:56" x14ac:dyDescent="0.25">
      <c r="B210" s="1">
        <v>44169</v>
      </c>
      <c r="C210">
        <v>114.627</v>
      </c>
      <c r="D210">
        <v>180.71600000000001</v>
      </c>
      <c r="E210">
        <v>95.734999999999999</v>
      </c>
      <c r="F210">
        <v>55.133000000000003</v>
      </c>
      <c r="G210">
        <v>54730.38</v>
      </c>
      <c r="I210" s="45">
        <f t="shared" si="97"/>
        <v>-3.7685953188488552E-2</v>
      </c>
      <c r="J210" s="46">
        <f t="shared" si="86"/>
        <v>-5.8712002833510413E-2</v>
      </c>
      <c r="K210" s="46">
        <f t="shared" si="87"/>
        <v>-4.3357915142794301E-2</v>
      </c>
      <c r="L210" s="46">
        <f t="shared" si="87"/>
        <v>-4.7838626668739059E-2</v>
      </c>
      <c r="M210" s="47">
        <f t="shared" si="88"/>
        <v>-1.2573052939464646E-2</v>
      </c>
      <c r="O210" s="44">
        <f t="shared" si="89"/>
        <v>-4.6898624458383081E-2</v>
      </c>
      <c r="Q210" s="36">
        <f t="shared" si="98"/>
        <v>223.82268275462621</v>
      </c>
      <c r="R210" s="37">
        <f t="shared" si="99"/>
        <v>299.33024434104044</v>
      </c>
      <c r="T210" s="42">
        <f t="shared" si="85"/>
        <v>0.747744963918898</v>
      </c>
      <c r="V210" s="40">
        <v>44169</v>
      </c>
      <c r="W210">
        <v>103241.6483</v>
      </c>
      <c r="X210">
        <v>155825.04749999999</v>
      </c>
      <c r="Y210">
        <v>185764.75049999999</v>
      </c>
      <c r="Z210" s="37">
        <v>55.133000000000003</v>
      </c>
      <c r="AB210" s="55">
        <f t="shared" si="100"/>
        <v>-4.7497590412524986E-2</v>
      </c>
      <c r="AD210" s="36">
        <f t="shared" si="101"/>
        <v>237.45662289171059</v>
      </c>
      <c r="AE210" s="37">
        <f t="shared" si="102"/>
        <v>299.33024434104044</v>
      </c>
      <c r="AG210" s="1">
        <f t="shared" si="90"/>
        <v>44169</v>
      </c>
      <c r="AH210">
        <f t="shared" si="91"/>
        <v>0.79329311815603087</v>
      </c>
      <c r="AI210">
        <f t="shared" ca="1" si="75"/>
        <v>0.80069435623325358</v>
      </c>
      <c r="AJ210">
        <f t="shared" ca="1" si="76"/>
        <v>0.85982017417137269</v>
      </c>
      <c r="AK210">
        <f t="shared" ca="1" si="77"/>
        <v>0.93210009998755683</v>
      </c>
      <c r="AL210">
        <f t="shared" ca="1" si="78"/>
        <v>0.97636049357818577</v>
      </c>
      <c r="AM210">
        <f t="shared" ca="1" si="79"/>
        <v>1.0243027586396931</v>
      </c>
      <c r="AO210" s="1">
        <f t="shared" si="92"/>
        <v>44169</v>
      </c>
      <c r="AP210" s="57">
        <f>AD210/VLOOKUP(AO210,'[1]Indice Utilities'!$Z:$AJ,11,0)</f>
        <v>0.81414133246787757</v>
      </c>
      <c r="AQ210">
        <f t="shared" ca="1" si="80"/>
        <v>0.802581232561142</v>
      </c>
      <c r="AR210">
        <f t="shared" ca="1" si="81"/>
        <v>0.86125198773146083</v>
      </c>
      <c r="AS210">
        <f t="shared" ca="1" si="82"/>
        <v>0.96245003851499966</v>
      </c>
      <c r="AT210">
        <f t="shared" ca="1" si="83"/>
        <v>1.0273720920581388</v>
      </c>
      <c r="AU210">
        <f t="shared" ca="1" si="84"/>
        <v>1.0765818622611227</v>
      </c>
      <c r="AX210">
        <f t="shared" si="93"/>
        <v>0.76251941442855375</v>
      </c>
      <c r="AY210">
        <f t="shared" si="94"/>
        <v>0.98093482151490885</v>
      </c>
      <c r="AZ210">
        <f t="shared" si="95"/>
        <v>1.2139969036354679</v>
      </c>
      <c r="BA210">
        <f t="shared" si="96"/>
        <v>0.59248074174903365</v>
      </c>
      <c r="BD210" s="57"/>
    </row>
    <row r="211" spans="2:56" x14ac:dyDescent="0.25">
      <c r="B211" s="1">
        <v>44176</v>
      </c>
      <c r="C211">
        <v>109.69499999999999</v>
      </c>
      <c r="D211">
        <v>174.858</v>
      </c>
      <c r="E211">
        <v>94.632000000000005</v>
      </c>
      <c r="F211">
        <v>56.378999999999998</v>
      </c>
      <c r="G211">
        <v>53822.44</v>
      </c>
      <c r="I211" s="45">
        <f t="shared" si="97"/>
        <v>-4.3026512078306212E-2</v>
      </c>
      <c r="J211" s="46">
        <f t="shared" si="86"/>
        <v>-3.2415502777839333E-2</v>
      </c>
      <c r="K211" s="46">
        <f t="shared" si="87"/>
        <v>-1.1521387162479746E-2</v>
      </c>
      <c r="L211" s="46">
        <f t="shared" si="87"/>
        <v>2.2599894799847586E-2</v>
      </c>
      <c r="M211" s="47">
        <f t="shared" si="88"/>
        <v>-1.6589323881909701E-2</v>
      </c>
      <c r="O211" s="44">
        <f t="shared" si="89"/>
        <v>-1.6090876804694426E-2</v>
      </c>
      <c r="Q211" s="36">
        <f t="shared" si="98"/>
        <v>220.22117954032532</v>
      </c>
      <c r="R211" s="37">
        <f t="shared" si="99"/>
        <v>294.36455797001577</v>
      </c>
      <c r="T211" s="42">
        <f t="shared" si="85"/>
        <v>0.7481239625415681</v>
      </c>
      <c r="V211" s="40">
        <v>44176</v>
      </c>
      <c r="W211">
        <v>98799.500199999995</v>
      </c>
      <c r="X211">
        <v>150773.68160000001</v>
      </c>
      <c r="Y211">
        <v>183624.6036</v>
      </c>
      <c r="Z211" s="37">
        <v>56.378999999999998</v>
      </c>
      <c r="AB211" s="55">
        <f t="shared" si="100"/>
        <v>-2.6146657239272092E-2</v>
      </c>
      <c r="AD211" s="36">
        <f t="shared" si="101"/>
        <v>231.24792596376594</v>
      </c>
      <c r="AE211" s="37">
        <f t="shared" si="102"/>
        <v>294.36455797001577</v>
      </c>
      <c r="AG211" s="1">
        <f t="shared" si="90"/>
        <v>44176</v>
      </c>
      <c r="AH211">
        <f t="shared" si="91"/>
        <v>0.78558345324752399</v>
      </c>
      <c r="AI211">
        <f t="shared" ca="1" si="75"/>
        <v>0.79398290568441376</v>
      </c>
      <c r="AJ211">
        <f t="shared" ca="1" si="76"/>
        <v>0.84989043402803188</v>
      </c>
      <c r="AK211">
        <f t="shared" ca="1" si="77"/>
        <v>0.92402829322029345</v>
      </c>
      <c r="AL211">
        <f t="shared" ca="1" si="78"/>
        <v>0.97345407577437482</v>
      </c>
      <c r="AM211">
        <f t="shared" ca="1" si="79"/>
        <v>1.0243027586396931</v>
      </c>
      <c r="AO211" s="1">
        <f t="shared" si="92"/>
        <v>44176</v>
      </c>
      <c r="AP211" s="57">
        <f>AD211/VLOOKUP(AO211,'[1]Indice Utilities'!$Z:$AJ,11,0)</f>
        <v>0.81580596535589966</v>
      </c>
      <c r="AQ211">
        <f t="shared" ca="1" si="80"/>
        <v>0.802581232561142</v>
      </c>
      <c r="AR211">
        <f t="shared" ca="1" si="81"/>
        <v>0.85738613201796821</v>
      </c>
      <c r="AS211">
        <f t="shared" ca="1" si="82"/>
        <v>0.95640305665372849</v>
      </c>
      <c r="AT211">
        <f t="shared" ca="1" si="83"/>
        <v>1.0273720920581388</v>
      </c>
      <c r="AU211">
        <f t="shared" ca="1" si="84"/>
        <v>1.0765818622611227</v>
      </c>
      <c r="AX211">
        <f t="shared" si="93"/>
        <v>0.74930262247196266</v>
      </c>
      <c r="AY211">
        <f t="shared" si="94"/>
        <v>0.97462039139543466</v>
      </c>
      <c r="AZ211">
        <f t="shared" si="95"/>
        <v>1.2322286350558533</v>
      </c>
      <c r="BA211">
        <f t="shared" si="96"/>
        <v>0.62213756176668744</v>
      </c>
      <c r="BD211" s="57"/>
    </row>
    <row r="212" spans="2:56" x14ac:dyDescent="0.25">
      <c r="B212" s="1">
        <v>44183</v>
      </c>
      <c r="C212">
        <v>99.081999999999994</v>
      </c>
      <c r="D212">
        <v>168.88900000000001</v>
      </c>
      <c r="E212">
        <v>89.632000000000005</v>
      </c>
      <c r="F212">
        <v>53.655000000000001</v>
      </c>
      <c r="G212">
        <v>52346.77</v>
      </c>
      <c r="I212" s="45">
        <f t="shared" si="97"/>
        <v>-9.6750079766625641E-2</v>
      </c>
      <c r="J212" s="46">
        <f t="shared" si="86"/>
        <v>-3.4136270573837058E-2</v>
      </c>
      <c r="K212" s="46">
        <f t="shared" si="87"/>
        <v>-5.2836249894327447E-2</v>
      </c>
      <c r="L212" s="46">
        <f t="shared" si="87"/>
        <v>-4.8315862289150191E-2</v>
      </c>
      <c r="M212" s="47">
        <f t="shared" si="88"/>
        <v>-2.7417374611779177E-2</v>
      </c>
      <c r="O212" s="44">
        <f t="shared" si="89"/>
        <v>-5.8009615630985084E-2</v>
      </c>
      <c r="Q212" s="36">
        <f t="shared" si="98"/>
        <v>207.44623356138891</v>
      </c>
      <c r="R212" s="37">
        <f t="shared" si="99"/>
        <v>286.29385461172103</v>
      </c>
      <c r="T212" s="42">
        <f t="shared" si="85"/>
        <v>0.72459198903424848</v>
      </c>
      <c r="V212" s="40">
        <v>44183</v>
      </c>
      <c r="W212">
        <v>89241.222999999998</v>
      </c>
      <c r="X212">
        <v>145626.4037</v>
      </c>
      <c r="Y212">
        <v>173922.60440000001</v>
      </c>
      <c r="Z212" s="37">
        <v>53.655000000000001</v>
      </c>
      <c r="AB212" s="55">
        <f t="shared" si="100"/>
        <v>-5.634214778322006E-2</v>
      </c>
      <c r="AD212" s="36">
        <f t="shared" si="101"/>
        <v>218.2189211445523</v>
      </c>
      <c r="AE212" s="37">
        <f t="shared" si="102"/>
        <v>286.29385461172103</v>
      </c>
      <c r="AG212" s="1">
        <f t="shared" si="90"/>
        <v>44183</v>
      </c>
      <c r="AH212">
        <f t="shared" si="91"/>
        <v>0.76222006735179948</v>
      </c>
      <c r="AI212">
        <f t="shared" ca="1" si="75"/>
        <v>0.79251955880485425</v>
      </c>
      <c r="AJ212">
        <f t="shared" ca="1" si="76"/>
        <v>0.84814742983571922</v>
      </c>
      <c r="AK212">
        <f t="shared" ca="1" si="77"/>
        <v>0.9137139944749374</v>
      </c>
      <c r="AL212">
        <f t="shared" ca="1" si="78"/>
        <v>0.97192949689723163</v>
      </c>
      <c r="AM212">
        <f t="shared" ca="1" si="79"/>
        <v>1.0243027586396931</v>
      </c>
      <c r="AO212" s="1">
        <f t="shared" si="92"/>
        <v>44183</v>
      </c>
      <c r="AP212" s="57">
        <f>AD212/VLOOKUP(AO212,'[1]Indice Utilities'!$Z:$AJ,11,0)</f>
        <v>0.79220276695991299</v>
      </c>
      <c r="AQ212">
        <f t="shared" ca="1" si="80"/>
        <v>0.802581232561142</v>
      </c>
      <c r="AR212">
        <f t="shared" ca="1" si="81"/>
        <v>0.84558719811818561</v>
      </c>
      <c r="AS212">
        <f t="shared" ca="1" si="82"/>
        <v>0.94970774964715177</v>
      </c>
      <c r="AT212">
        <f t="shared" ca="1" si="83"/>
        <v>1.0273720920581388</v>
      </c>
      <c r="AU212">
        <f t="shared" ca="1" si="84"/>
        <v>1.0765818622611227</v>
      </c>
      <c r="AX212">
        <f t="shared" si="93"/>
        <v>0.71721708497263714</v>
      </c>
      <c r="AY212">
        <f t="shared" si="94"/>
        <v>0.99755486991034048</v>
      </c>
      <c r="AZ212">
        <f t="shared" si="95"/>
        <v>1.2368066373054261</v>
      </c>
      <c r="BA212">
        <f t="shared" si="96"/>
        <v>0.62742915519283626</v>
      </c>
      <c r="BD212" s="57"/>
    </row>
    <row r="213" spans="2:56" x14ac:dyDescent="0.25">
      <c r="B213" s="1">
        <v>44190</v>
      </c>
      <c r="C213">
        <v>104.86499999999999</v>
      </c>
      <c r="D213">
        <v>167.702</v>
      </c>
      <c r="E213">
        <v>92.352999999999994</v>
      </c>
      <c r="F213">
        <v>55.594000000000001</v>
      </c>
      <c r="G213">
        <v>51618.98</v>
      </c>
      <c r="I213" s="45">
        <f t="shared" si="97"/>
        <v>5.8365798025877602E-2</v>
      </c>
      <c r="J213" s="46">
        <f t="shared" si="86"/>
        <v>-7.0282848498126604E-3</v>
      </c>
      <c r="K213" s="46">
        <f t="shared" si="87"/>
        <v>3.0357461620849513E-2</v>
      </c>
      <c r="L213" s="46">
        <f t="shared" si="87"/>
        <v>3.6138290932811401E-2</v>
      </c>
      <c r="M213" s="47">
        <f t="shared" si="88"/>
        <v>-1.3903245606175729E-2</v>
      </c>
      <c r="O213" s="44">
        <f t="shared" si="89"/>
        <v>2.9458316432431464E-2</v>
      </c>
      <c r="Q213" s="36">
        <f t="shared" si="98"/>
        <v>213.55725035235636</v>
      </c>
      <c r="R213" s="37">
        <f t="shared" si="99"/>
        <v>282.31344083551551</v>
      </c>
      <c r="T213" s="42">
        <f t="shared" si="85"/>
        <v>0.75645442073295188</v>
      </c>
      <c r="V213" s="40">
        <v>44190</v>
      </c>
      <c r="W213">
        <v>94449.258700000006</v>
      </c>
      <c r="X213">
        <v>144603.34220000001</v>
      </c>
      <c r="Y213">
        <v>179201.63339999999</v>
      </c>
      <c r="Z213" s="37">
        <v>55.594000000000001</v>
      </c>
      <c r="AB213" s="55">
        <f t="shared" si="100"/>
        <v>2.3155339874884544E-2</v>
      </c>
      <c r="AD213" s="36">
        <f t="shared" si="101"/>
        <v>223.27185443078503</v>
      </c>
      <c r="AE213" s="37">
        <f t="shared" si="102"/>
        <v>282.31344083551551</v>
      </c>
      <c r="AG213" s="1">
        <f t="shared" si="90"/>
        <v>44190</v>
      </c>
      <c r="AH213">
        <f t="shared" si="91"/>
        <v>0.79086512413296706</v>
      </c>
      <c r="AI213">
        <f t="shared" ca="1" si="75"/>
        <v>0.79153230848510658</v>
      </c>
      <c r="AJ213">
        <f t="shared" ca="1" si="76"/>
        <v>0.84345561299247451</v>
      </c>
      <c r="AK213">
        <f t="shared" ca="1" si="77"/>
        <v>0.91052092876010182</v>
      </c>
      <c r="AL213">
        <f t="shared" ca="1" si="78"/>
        <v>0.96863301608878172</v>
      </c>
      <c r="AM213">
        <f t="shared" ca="1" si="79"/>
        <v>1.0243027586396931</v>
      </c>
      <c r="AO213" s="1">
        <f t="shared" si="92"/>
        <v>44190</v>
      </c>
      <c r="AP213" s="57">
        <f>AD213/VLOOKUP(AO213,'[1]Indice Utilities'!$Z:$AJ,11,0)</f>
        <v>0.82723419763090189</v>
      </c>
      <c r="AQ213">
        <f t="shared" ca="1" si="80"/>
        <v>0.79402376484687098</v>
      </c>
      <c r="AR213">
        <f t="shared" ca="1" si="81"/>
        <v>0.83915368095722143</v>
      </c>
      <c r="AS213">
        <f t="shared" ca="1" si="82"/>
        <v>0.9441382521344881</v>
      </c>
      <c r="AT213">
        <f t="shared" ca="1" si="83"/>
        <v>1.0273720920581388</v>
      </c>
      <c r="AU213">
        <f t="shared" ca="1" si="84"/>
        <v>1.0765818622611227</v>
      </c>
      <c r="AX213">
        <f t="shared" si="93"/>
        <v>0.74189910653027724</v>
      </c>
      <c r="AY213">
        <f t="shared" si="94"/>
        <v>0.96812647261599649</v>
      </c>
      <c r="AZ213">
        <f t="shared" si="95"/>
        <v>1.2455126779533503</v>
      </c>
      <c r="BA213">
        <f t="shared" si="96"/>
        <v>0.63539068527211173</v>
      </c>
      <c r="BD213" s="57"/>
    </row>
    <row r="214" spans="2:56" x14ac:dyDescent="0.25">
      <c r="B214" s="1">
        <v>44197</v>
      </c>
      <c r="C214">
        <v>105.88500000000001</v>
      </c>
      <c r="D214">
        <v>168.55500000000001</v>
      </c>
      <c r="E214">
        <v>92.462999999999994</v>
      </c>
      <c r="F214">
        <v>57.718000000000004</v>
      </c>
      <c r="G214">
        <v>51226.49</v>
      </c>
      <c r="I214" s="45">
        <f t="shared" si="97"/>
        <v>9.7267915891861012E-3</v>
      </c>
      <c r="J214" s="46">
        <f t="shared" si="86"/>
        <v>5.0864032629307498E-3</v>
      </c>
      <c r="K214" s="46">
        <f t="shared" si="87"/>
        <v>1.1910820438967296E-3</v>
      </c>
      <c r="L214" s="46">
        <f t="shared" si="87"/>
        <v>3.8205561751268213E-2</v>
      </c>
      <c r="M214" s="47">
        <f t="shared" si="88"/>
        <v>-7.6035985213191992E-3</v>
      </c>
      <c r="O214" s="44">
        <f t="shared" si="89"/>
        <v>1.3552459661820448E-2</v>
      </c>
      <c r="Q214" s="36">
        <f t="shared" si="98"/>
        <v>216.45147637324595</v>
      </c>
      <c r="R214" s="37">
        <f t="shared" si="99"/>
        <v>280.16684277423002</v>
      </c>
      <c r="T214" s="42">
        <f t="shared" si="85"/>
        <v>0.7725806317047712</v>
      </c>
      <c r="V214" s="40">
        <v>44197</v>
      </c>
      <c r="W214">
        <v>95368.323799999998</v>
      </c>
      <c r="X214">
        <v>145338.66759999999</v>
      </c>
      <c r="Y214">
        <v>179415.64809999999</v>
      </c>
      <c r="Z214" s="37">
        <v>57.718000000000004</v>
      </c>
      <c r="AB214" s="55">
        <f t="shared" si="100"/>
        <v>4.4698137313750955E-3</v>
      </c>
      <c r="AD214" s="36">
        <f t="shared" si="101"/>
        <v>224.26983803154931</v>
      </c>
      <c r="AE214" s="37">
        <f t="shared" si="102"/>
        <v>280.16684277423002</v>
      </c>
      <c r="AG214" s="1">
        <f t="shared" si="90"/>
        <v>44197</v>
      </c>
      <c r="AH214">
        <f t="shared" si="91"/>
        <v>0.80048672359232464</v>
      </c>
      <c r="AI214">
        <f t="shared" ca="1" si="75"/>
        <v>0.79092182813172851</v>
      </c>
      <c r="AJ214">
        <f t="shared" ca="1" si="76"/>
        <v>0.84027305443166656</v>
      </c>
      <c r="AK214">
        <f t="shared" ca="1" si="77"/>
        <v>0.9077359398044107</v>
      </c>
      <c r="AL214">
        <f t="shared" ca="1" si="78"/>
        <v>0.96699130938679256</v>
      </c>
      <c r="AM214">
        <f t="shared" ca="1" si="79"/>
        <v>1.0243027586396931</v>
      </c>
      <c r="AO214" s="1">
        <f t="shared" si="92"/>
        <v>44197</v>
      </c>
      <c r="AP214" s="57">
        <f>AD214/VLOOKUP(AO214,'[1]Indice Utilities'!$Z:$AJ,11,0)</f>
        <v>0.82830167263631882</v>
      </c>
      <c r="AQ214">
        <f t="shared" ca="1" si="80"/>
        <v>0.79402376484687098</v>
      </c>
      <c r="AR214">
        <f t="shared" ca="1" si="81"/>
        <v>0.83586183709361572</v>
      </c>
      <c r="AS214">
        <f t="shared" ca="1" si="82"/>
        <v>0.93372092982857446</v>
      </c>
      <c r="AT214">
        <f t="shared" ca="1" si="83"/>
        <v>1.0242386997940374</v>
      </c>
      <c r="AU214">
        <f t="shared" ca="1" si="84"/>
        <v>1.0765818622611227</v>
      </c>
      <c r="AX214">
        <f t="shared" si="93"/>
        <v>0.74578189834984543</v>
      </c>
      <c r="AY214">
        <f t="shared" si="94"/>
        <v>0.96872075294187254</v>
      </c>
      <c r="AZ214">
        <f t="shared" si="95"/>
        <v>1.2414471482295732</v>
      </c>
      <c r="BA214">
        <f t="shared" si="96"/>
        <v>0.6567306795252984</v>
      </c>
      <c r="BD214" s="57"/>
    </row>
    <row r="215" spans="2:56" x14ac:dyDescent="0.25">
      <c r="B215" s="1">
        <v>44204</v>
      </c>
      <c r="C215">
        <v>99.048000000000002</v>
      </c>
      <c r="D215">
        <v>164.291</v>
      </c>
      <c r="E215">
        <v>90.183999999999997</v>
      </c>
      <c r="F215">
        <v>54.994</v>
      </c>
      <c r="G215">
        <v>51673.77</v>
      </c>
      <c r="I215" s="45">
        <f t="shared" si="97"/>
        <v>-6.4570052415356294E-2</v>
      </c>
      <c r="J215" s="46">
        <f t="shared" si="86"/>
        <v>-2.5297380676930437E-2</v>
      </c>
      <c r="K215" s="46">
        <f t="shared" si="87"/>
        <v>-2.46476969166044E-2</v>
      </c>
      <c r="L215" s="46">
        <f t="shared" si="87"/>
        <v>-4.7194982501126193E-2</v>
      </c>
      <c r="M215" s="47">
        <f t="shared" si="88"/>
        <v>8.7314200133563613E-3</v>
      </c>
      <c r="O215" s="44">
        <f t="shared" si="89"/>
        <v>-4.0427528127504331E-2</v>
      </c>
      <c r="Q215" s="36">
        <f t="shared" si="98"/>
        <v>207.70087822392671</v>
      </c>
      <c r="R215" s="37">
        <f t="shared" si="99"/>
        <v>282.61309715230777</v>
      </c>
      <c r="T215" s="42">
        <f t="shared" si="85"/>
        <v>0.73493012290223458</v>
      </c>
      <c r="V215" s="40">
        <v>44204</v>
      </c>
      <c r="W215">
        <v>89210.587499999994</v>
      </c>
      <c r="X215">
        <v>141662.0405</v>
      </c>
      <c r="Y215">
        <v>174992.6778</v>
      </c>
      <c r="Z215" s="37">
        <v>54.994</v>
      </c>
      <c r="AB215" s="55">
        <f t="shared" si="100"/>
        <v>-3.3936692969639061E-2</v>
      </c>
      <c r="AD215" s="36">
        <f t="shared" si="101"/>
        <v>216.65886139592195</v>
      </c>
      <c r="AE215" s="37">
        <f t="shared" si="102"/>
        <v>282.61309715230777</v>
      </c>
      <c r="AG215" s="1">
        <f t="shared" si="90"/>
        <v>44204</v>
      </c>
      <c r="AH215">
        <f t="shared" si="91"/>
        <v>0.76662710815259449</v>
      </c>
      <c r="AI215">
        <f t="shared" ca="1" si="75"/>
        <v>0.79092182813172851</v>
      </c>
      <c r="AJ215">
        <f t="shared" ca="1" si="76"/>
        <v>0.82874122600722888</v>
      </c>
      <c r="AK215">
        <f t="shared" ca="1" si="77"/>
        <v>0.9003563805901067</v>
      </c>
      <c r="AL215">
        <f t="shared" ca="1" si="78"/>
        <v>0.96155545484514016</v>
      </c>
      <c r="AM215">
        <f t="shared" ca="1" si="79"/>
        <v>1.0138431845505382</v>
      </c>
      <c r="AO215" s="1">
        <f t="shared" si="92"/>
        <v>44204</v>
      </c>
      <c r="AP215" s="57">
        <f>AD215/VLOOKUP(AO215,'[1]Indice Utilities'!$Z:$AJ,11,0)</f>
        <v>0.79720653454950408</v>
      </c>
      <c r="AQ215">
        <f t="shared" ca="1" si="80"/>
        <v>0.79402376484687098</v>
      </c>
      <c r="AR215">
        <f t="shared" ca="1" si="81"/>
        <v>0.83096905813353084</v>
      </c>
      <c r="AS215">
        <f t="shared" ca="1" si="82"/>
        <v>0.92492806530492322</v>
      </c>
      <c r="AT215">
        <f t="shared" ca="1" si="83"/>
        <v>1.0167143010876631</v>
      </c>
      <c r="AU215">
        <f t="shared" ca="1" si="84"/>
        <v>1.0718571149912766</v>
      </c>
      <c r="AX215">
        <f t="shared" si="93"/>
        <v>0.72213354653480011</v>
      </c>
      <c r="AY215">
        <f t="shared" si="94"/>
        <v>0.97738383024559383</v>
      </c>
      <c r="AZ215">
        <f t="shared" si="95"/>
        <v>1.2533840446793556</v>
      </c>
      <c r="BA215">
        <f t="shared" si="96"/>
        <v>0.6477176827268567</v>
      </c>
      <c r="BD215" s="57"/>
    </row>
    <row r="216" spans="2:56" x14ac:dyDescent="0.25">
      <c r="B216" s="1">
        <v>44211</v>
      </c>
      <c r="C216">
        <v>99.456000000000003</v>
      </c>
      <c r="D216">
        <v>158.47</v>
      </c>
      <c r="E216">
        <v>88.272000000000006</v>
      </c>
      <c r="F216">
        <v>53.192999999999998</v>
      </c>
      <c r="G216">
        <v>50500.83</v>
      </c>
      <c r="I216" s="45">
        <f t="shared" si="97"/>
        <v>4.1192149260964595E-3</v>
      </c>
      <c r="J216" s="46">
        <f t="shared" si="86"/>
        <v>-3.5431033958037816E-2</v>
      </c>
      <c r="K216" s="46">
        <f t="shared" si="87"/>
        <v>-2.1201099973387705E-2</v>
      </c>
      <c r="L216" s="46">
        <f t="shared" si="87"/>
        <v>-3.2749027166599998E-2</v>
      </c>
      <c r="M216" s="47">
        <f t="shared" si="88"/>
        <v>-2.2698943777471503E-2</v>
      </c>
      <c r="O216" s="44">
        <f t="shared" si="89"/>
        <v>-2.1315486542982265E-2</v>
      </c>
      <c r="Q216" s="36">
        <f t="shared" si="98"/>
        <v>203.27363294917899</v>
      </c>
      <c r="R216" s="37">
        <f t="shared" si="99"/>
        <v>276.19807834927047</v>
      </c>
      <c r="T216" s="42">
        <f t="shared" si="85"/>
        <v>0.73597048235841178</v>
      </c>
      <c r="V216" s="40">
        <v>44211</v>
      </c>
      <c r="W216">
        <v>89578.213499999998</v>
      </c>
      <c r="X216">
        <v>136642.6453</v>
      </c>
      <c r="Y216">
        <v>171283.08989999999</v>
      </c>
      <c r="Z216" s="37">
        <v>53.192999999999998</v>
      </c>
      <c r="AB216" s="55">
        <f t="shared" si="100"/>
        <v>-2.0604028043667739E-2</v>
      </c>
      <c r="AD216" s="36">
        <f t="shared" si="101"/>
        <v>212.19481613981125</v>
      </c>
      <c r="AE216" s="37">
        <f t="shared" si="102"/>
        <v>276.19807834927047</v>
      </c>
      <c r="AG216" s="1">
        <f t="shared" si="90"/>
        <v>44211</v>
      </c>
      <c r="AH216">
        <f t="shared" si="91"/>
        <v>0.76827042899073705</v>
      </c>
      <c r="AI216">
        <f t="shared" ca="1" si="75"/>
        <v>0.7861116203360683</v>
      </c>
      <c r="AJ216">
        <f t="shared" ca="1" si="76"/>
        <v>0.81809121060976298</v>
      </c>
      <c r="AK216">
        <f t="shared" ca="1" si="77"/>
        <v>0.89427174120595898</v>
      </c>
      <c r="AL216">
        <f t="shared" ca="1" si="78"/>
        <v>0.95052698357072851</v>
      </c>
      <c r="AM216">
        <f t="shared" ca="1" si="79"/>
        <v>1.0124281799444192</v>
      </c>
      <c r="AO216" s="1">
        <f t="shared" si="92"/>
        <v>44211</v>
      </c>
      <c r="AP216" s="57">
        <f>AD216/VLOOKUP(AO216,'[1]Indice Utilities'!$Z:$AJ,11,0)</f>
        <v>0.7815428454197193</v>
      </c>
      <c r="AQ216">
        <f t="shared" ca="1" si="80"/>
        <v>0.7935960766703265</v>
      </c>
      <c r="AR216">
        <f t="shared" ca="1" si="81"/>
        <v>0.82803480388496453</v>
      </c>
      <c r="AS216">
        <f t="shared" ca="1" si="82"/>
        <v>0.9080983113049208</v>
      </c>
      <c r="AT216">
        <f t="shared" ca="1" si="83"/>
        <v>1.0072900917373038</v>
      </c>
      <c r="AU216">
        <f t="shared" ca="1" si="84"/>
        <v>1.0597122766806535</v>
      </c>
      <c r="AX216">
        <f t="shared" si="93"/>
        <v>0.74036262204542858</v>
      </c>
      <c r="AY216">
        <f t="shared" si="94"/>
        <v>0.96258728600137544</v>
      </c>
      <c r="AZ216">
        <f t="shared" si="95"/>
        <v>1.2526199406278125</v>
      </c>
      <c r="BA216">
        <f t="shared" si="96"/>
        <v>0.6396856600170715</v>
      </c>
      <c r="BD216" s="57"/>
    </row>
    <row r="217" spans="2:56" x14ac:dyDescent="0.25">
      <c r="B217" s="1">
        <v>44218</v>
      </c>
      <c r="C217">
        <v>95.239000000000004</v>
      </c>
      <c r="D217">
        <v>151.27699999999999</v>
      </c>
      <c r="E217">
        <v>83.162000000000006</v>
      </c>
      <c r="F217">
        <v>51.530999999999999</v>
      </c>
      <c r="G217">
        <v>48470.91</v>
      </c>
      <c r="I217" s="45">
        <f t="shared" si="97"/>
        <v>-4.2400659588159528E-2</v>
      </c>
      <c r="J217" s="46">
        <f t="shared" si="86"/>
        <v>-4.5390294693001931E-2</v>
      </c>
      <c r="K217" s="46">
        <f t="shared" si="87"/>
        <v>-5.7889251404748987E-2</v>
      </c>
      <c r="L217" s="46">
        <f t="shared" si="87"/>
        <v>-3.1244712650160711E-2</v>
      </c>
      <c r="M217" s="47">
        <f t="shared" si="88"/>
        <v>-4.0195775000133604E-2</v>
      </c>
      <c r="O217" s="44">
        <f t="shared" si="89"/>
        <v>-4.4231229584017789E-2</v>
      </c>
      <c r="Q217" s="36">
        <f t="shared" si="98"/>
        <v>194.2825902218265</v>
      </c>
      <c r="R217" s="37">
        <f t="shared" si="99"/>
        <v>265.09608253647394</v>
      </c>
      <c r="T217" s="42">
        <f t="shared" si="85"/>
        <v>0.73287612688541182</v>
      </c>
      <c r="V217" s="40">
        <v>44218</v>
      </c>
      <c r="W217">
        <v>85779.411099999998</v>
      </c>
      <c r="X217">
        <v>130440.3352</v>
      </c>
      <c r="Y217">
        <v>161367.0759</v>
      </c>
      <c r="Z217" s="37">
        <v>51.530999999999999</v>
      </c>
      <c r="AB217" s="55">
        <f t="shared" si="100"/>
        <v>-5.0099809658458054E-2</v>
      </c>
      <c r="AD217" s="36">
        <f t="shared" si="101"/>
        <v>201.56389624069521</v>
      </c>
      <c r="AE217" s="37">
        <f t="shared" si="102"/>
        <v>265.09608253647394</v>
      </c>
      <c r="AG217" s="1">
        <f t="shared" si="90"/>
        <v>44218</v>
      </c>
      <c r="AH217">
        <f t="shared" si="91"/>
        <v>0.76034279462791565</v>
      </c>
      <c r="AI217">
        <f t="shared" ca="1" si="75"/>
        <v>0.78292175691391397</v>
      </c>
      <c r="AJ217">
        <f t="shared" ca="1" si="76"/>
        <v>0.80404014692843284</v>
      </c>
      <c r="AK217">
        <f t="shared" ca="1" si="77"/>
        <v>0.89117470894025952</v>
      </c>
      <c r="AL217">
        <f t="shared" ca="1" si="78"/>
        <v>0.94417522153758493</v>
      </c>
      <c r="AM217">
        <f t="shared" ca="1" si="79"/>
        <v>1.0105747012455497</v>
      </c>
      <c r="AO217" s="1">
        <f t="shared" si="92"/>
        <v>44218</v>
      </c>
      <c r="AP217" s="57">
        <f>AD217/VLOOKUP(AO217,'[1]Indice Utilities'!$Z:$AJ,11,0)</f>
        <v>0.76469780871694282</v>
      </c>
      <c r="AQ217">
        <f t="shared" ca="1" si="80"/>
        <v>0.79230198173229682</v>
      </c>
      <c r="AR217">
        <f t="shared" ca="1" si="81"/>
        <v>0.82437713956215131</v>
      </c>
      <c r="AS217">
        <f t="shared" ca="1" si="82"/>
        <v>0.88846731159776215</v>
      </c>
      <c r="AT217">
        <f t="shared" ca="1" si="83"/>
        <v>1.0031937090610776</v>
      </c>
      <c r="AU217">
        <f t="shared" ca="1" si="84"/>
        <v>1.0596953738418775</v>
      </c>
      <c r="AX217">
        <f t="shared" si="93"/>
        <v>0.74636342401549449</v>
      </c>
      <c r="AY217">
        <f t="shared" si="94"/>
        <v>0.96735970238267055</v>
      </c>
      <c r="AZ217">
        <f t="shared" si="95"/>
        <v>1.2423481140117401</v>
      </c>
      <c r="BA217">
        <f t="shared" si="96"/>
        <v>0.65238313633834888</v>
      </c>
      <c r="BD217" s="57"/>
    </row>
    <row r="218" spans="2:56" x14ac:dyDescent="0.25">
      <c r="B218" s="1">
        <v>44225</v>
      </c>
      <c r="C218">
        <v>96.564999999999998</v>
      </c>
      <c r="D218">
        <v>151.054</v>
      </c>
      <c r="E218">
        <v>85.073999999999998</v>
      </c>
      <c r="F218">
        <v>49.545999999999999</v>
      </c>
      <c r="G218">
        <v>48257.14</v>
      </c>
      <c r="I218" s="45">
        <f t="shared" si="97"/>
        <v>1.3922867732756528E-2</v>
      </c>
      <c r="J218" s="46">
        <f t="shared" si="86"/>
        <v>-1.4741170171274076E-3</v>
      </c>
      <c r="K218" s="46">
        <f t="shared" si="87"/>
        <v>2.2991270051225143E-2</v>
      </c>
      <c r="L218" s="46">
        <f t="shared" si="87"/>
        <v>-3.852050222196346E-2</v>
      </c>
      <c r="M218" s="47">
        <f t="shared" si="88"/>
        <v>-4.4102741211172747E-3</v>
      </c>
      <c r="O218" s="44">
        <f t="shared" si="89"/>
        <v>-7.7012036377729909E-4</v>
      </c>
      <c r="Q218" s="36">
        <f t="shared" si="98"/>
        <v>194.13296924276926</v>
      </c>
      <c r="R218" s="37">
        <f t="shared" si="99"/>
        <v>263.92693614405374</v>
      </c>
      <c r="T218" s="42">
        <f t="shared" si="85"/>
        <v>0.73555572644093326</v>
      </c>
      <c r="V218" s="40">
        <v>44225</v>
      </c>
      <c r="W218">
        <v>86974.195699999997</v>
      </c>
      <c r="X218">
        <v>130248.51119999999</v>
      </c>
      <c r="Y218">
        <v>165076.66390000001</v>
      </c>
      <c r="Z218" s="37">
        <v>49.545999999999999</v>
      </c>
      <c r="AB218" s="55">
        <f t="shared" si="100"/>
        <v>1.2472409268239466E-2</v>
      </c>
      <c r="AD218" s="36">
        <f t="shared" si="101"/>
        <v>204.07788364831015</v>
      </c>
      <c r="AE218" s="37">
        <f t="shared" si="102"/>
        <v>263.92693614405374</v>
      </c>
      <c r="AG218" s="1">
        <f t="shared" si="90"/>
        <v>44225</v>
      </c>
      <c r="AH218">
        <f t="shared" si="91"/>
        <v>0.77323628512446552</v>
      </c>
      <c r="AI218">
        <f t="shared" ca="1" si="75"/>
        <v>0.77258741070541381</v>
      </c>
      <c r="AJ218">
        <f t="shared" ca="1" si="76"/>
        <v>0.80041279105420826</v>
      </c>
      <c r="AK218">
        <f t="shared" ca="1" si="77"/>
        <v>0.88908286457147745</v>
      </c>
      <c r="AL218">
        <f t="shared" ca="1" si="78"/>
        <v>0.93980684792699187</v>
      </c>
      <c r="AM218">
        <f t="shared" ca="1" si="79"/>
        <v>1.0084141903309152</v>
      </c>
      <c r="AO218" s="1">
        <f t="shared" si="92"/>
        <v>44225</v>
      </c>
      <c r="AP218" s="57">
        <f>AD218/VLOOKUP(AO218,'[1]Indice Utilities'!$Z:$AJ,11,0)</f>
        <v>0.7799075144865758</v>
      </c>
      <c r="AQ218">
        <f t="shared" ca="1" si="80"/>
        <v>0.78260883757373867</v>
      </c>
      <c r="AR218">
        <f t="shared" ca="1" si="81"/>
        <v>0.81549816795624175</v>
      </c>
      <c r="AS218">
        <f t="shared" ca="1" si="82"/>
        <v>0.88136974307907701</v>
      </c>
      <c r="AT218">
        <f t="shared" ca="1" si="83"/>
        <v>1.0001785452018375</v>
      </c>
      <c r="AU218">
        <f t="shared" ca="1" si="84"/>
        <v>1.0596953738418775</v>
      </c>
      <c r="AX218">
        <f t="shared" si="93"/>
        <v>0.74743265724699692</v>
      </c>
      <c r="AY218">
        <f t="shared" si="94"/>
        <v>0.95403459110735633</v>
      </c>
      <c r="AZ218">
        <f t="shared" si="95"/>
        <v>1.2552552181813628</v>
      </c>
      <c r="BA218">
        <f t="shared" si="96"/>
        <v>0.61952602811053448</v>
      </c>
      <c r="BD218" s="57"/>
    </row>
    <row r="219" spans="2:56" x14ac:dyDescent="0.25">
      <c r="B219" s="1">
        <v>44232</v>
      </c>
      <c r="C219">
        <v>102.654</v>
      </c>
      <c r="D219">
        <v>164.328</v>
      </c>
      <c r="E219">
        <v>92.793999999999997</v>
      </c>
      <c r="F219">
        <v>53.100999999999999</v>
      </c>
      <c r="G219">
        <v>51052.73</v>
      </c>
      <c r="I219" s="45">
        <f t="shared" si="97"/>
        <v>6.3055972660901904E-2</v>
      </c>
      <c r="J219" s="46">
        <f t="shared" si="86"/>
        <v>8.78758589643438E-2</v>
      </c>
      <c r="K219" s="46">
        <f t="shared" si="87"/>
        <v>9.0744528293015492E-2</v>
      </c>
      <c r="L219" s="46">
        <f t="shared" si="87"/>
        <v>7.1751503653170845E-2</v>
      </c>
      <c r="M219" s="47">
        <f t="shared" si="88"/>
        <v>5.7931116514571723E-2</v>
      </c>
      <c r="O219" s="44">
        <f t="shared" si="89"/>
        <v>7.835696589285801E-2</v>
      </c>
      <c r="Q219" s="36">
        <f t="shared" si="98"/>
        <v>209.3446396924042</v>
      </c>
      <c r="R219" s="37">
        <f t="shared" si="99"/>
        <v>279.21651823314886</v>
      </c>
      <c r="T219" s="42">
        <f t="shared" si="85"/>
        <v>0.74975736040659002</v>
      </c>
      <c r="V219" s="40">
        <v>44232</v>
      </c>
      <c r="W219">
        <v>92457.950899999996</v>
      </c>
      <c r="X219">
        <v>141694.01120000001</v>
      </c>
      <c r="Y219">
        <v>180057.69209999999</v>
      </c>
      <c r="Z219" s="37">
        <v>53.100999999999999</v>
      </c>
      <c r="AB219" s="55">
        <f t="shared" si="100"/>
        <v>8.346643576676728E-2</v>
      </c>
      <c r="AD219" s="36">
        <f t="shared" si="101"/>
        <v>221.11153721525966</v>
      </c>
      <c r="AE219" s="37">
        <f t="shared" si="102"/>
        <v>279.21651823314886</v>
      </c>
      <c r="AG219" s="1">
        <f t="shared" si="90"/>
        <v>44232</v>
      </c>
      <c r="AH219">
        <f t="shared" si="91"/>
        <v>0.79189991557243433</v>
      </c>
      <c r="AI219">
        <f t="shared" ca="1" si="75"/>
        <v>0.77164843793017568</v>
      </c>
      <c r="AJ219">
        <f t="shared" ca="1" si="76"/>
        <v>0.79846652461890211</v>
      </c>
      <c r="AK219">
        <f t="shared" ca="1" si="77"/>
        <v>0.8839932989058531</v>
      </c>
      <c r="AL219">
        <f t="shared" ca="1" si="78"/>
        <v>0.93785276971623888</v>
      </c>
      <c r="AM219">
        <f t="shared" ca="1" si="79"/>
        <v>0.97222396786008181</v>
      </c>
      <c r="AO219" s="1">
        <f t="shared" si="92"/>
        <v>44232</v>
      </c>
      <c r="AP219" s="57">
        <f>AD219/VLOOKUP(AO219,'[1]Indice Utilities'!$Z:$AJ,11,0)</f>
        <v>0.81040222477116752</v>
      </c>
      <c r="AQ219">
        <f t="shared" ca="1" si="80"/>
        <v>0.78007104757989021</v>
      </c>
      <c r="AR219">
        <f t="shared" ca="1" si="81"/>
        <v>0.81446641493492034</v>
      </c>
      <c r="AS219">
        <f t="shared" ca="1" si="82"/>
        <v>0.87928801958427538</v>
      </c>
      <c r="AT219">
        <f t="shared" ca="1" si="83"/>
        <v>0.98732891487030539</v>
      </c>
      <c r="AU219">
        <f t="shared" ca="1" si="84"/>
        <v>1.0493118962190893</v>
      </c>
      <c r="AX219">
        <f t="shared" si="93"/>
        <v>0.7333524364194246</v>
      </c>
      <c r="AY219">
        <f t="shared" si="94"/>
        <v>0.95791726076693084</v>
      </c>
      <c r="AZ219">
        <f t="shared" si="95"/>
        <v>1.2636872870672937</v>
      </c>
      <c r="BA219">
        <f t="shared" si="96"/>
        <v>0.61282743079147228</v>
      </c>
      <c r="BD219" s="57"/>
    </row>
    <row r="220" spans="2:56" x14ac:dyDescent="0.25">
      <c r="B220" s="1">
        <v>44239</v>
      </c>
      <c r="C220">
        <v>101.191</v>
      </c>
      <c r="D220">
        <v>165.55199999999999</v>
      </c>
      <c r="E220">
        <v>91.066000000000003</v>
      </c>
      <c r="F220">
        <v>52.962000000000003</v>
      </c>
      <c r="G220">
        <v>51466.21</v>
      </c>
      <c r="I220" s="45">
        <f t="shared" si="97"/>
        <v>-1.4251758333820308E-2</v>
      </c>
      <c r="J220" s="46">
        <f t="shared" si="86"/>
        <v>7.4485175989484897E-3</v>
      </c>
      <c r="K220" s="46">
        <f t="shared" si="87"/>
        <v>-1.8621893656917465E-2</v>
      </c>
      <c r="L220" s="46">
        <f t="shared" si="87"/>
        <v>-2.6176531515412771E-3</v>
      </c>
      <c r="M220" s="47">
        <f t="shared" si="88"/>
        <v>8.099077169820168E-3</v>
      </c>
      <c r="O220" s="44">
        <f t="shared" si="89"/>
        <v>-7.0106968858326402E-3</v>
      </c>
      <c r="Q220" s="36">
        <f t="shared" si="98"/>
        <v>207.8769878788469</v>
      </c>
      <c r="R220" s="37">
        <f t="shared" si="99"/>
        <v>281.47791436140761</v>
      </c>
      <c r="T220" s="42">
        <f t="shared" si="85"/>
        <v>0.73851971068657363</v>
      </c>
      <c r="V220" s="40">
        <v>44239</v>
      </c>
      <c r="W220">
        <v>91140.624299999996</v>
      </c>
      <c r="X220">
        <v>142749.04329999999</v>
      </c>
      <c r="Y220">
        <v>176704.7953</v>
      </c>
      <c r="Z220" s="37">
        <v>52.962000000000003</v>
      </c>
      <c r="AB220" s="55">
        <f t="shared" si="100"/>
        <v>-8.7273890428043177E-3</v>
      </c>
      <c r="AD220" s="36">
        <f t="shared" si="101"/>
        <v>219.18181080812957</v>
      </c>
      <c r="AE220" s="37">
        <f t="shared" si="102"/>
        <v>281.47791436140761</v>
      </c>
      <c r="AG220" s="1">
        <f t="shared" si="90"/>
        <v>44239</v>
      </c>
      <c r="AH220">
        <f t="shared" si="91"/>
        <v>0.77868209058387405</v>
      </c>
      <c r="AI220">
        <f t="shared" ca="1" si="75"/>
        <v>0.77164843793017568</v>
      </c>
      <c r="AJ220">
        <f t="shared" ca="1" si="76"/>
        <v>0.79307824055848175</v>
      </c>
      <c r="AK220">
        <f t="shared" ca="1" si="77"/>
        <v>0.87890049882956822</v>
      </c>
      <c r="AL220">
        <f t="shared" ca="1" si="78"/>
        <v>0.93583446945380011</v>
      </c>
      <c r="AM220">
        <f t="shared" ca="1" si="79"/>
        <v>0.97139180913515488</v>
      </c>
      <c r="AO220" s="1">
        <f t="shared" si="92"/>
        <v>44239</v>
      </c>
      <c r="AP220" s="57">
        <f>AD220/VLOOKUP(AO220,'[1]Indice Utilities'!$Z:$AJ,11,0)</f>
        <v>0.82425030863249549</v>
      </c>
      <c r="AQ220">
        <f t="shared" ca="1" si="80"/>
        <v>0.78007104757989021</v>
      </c>
      <c r="AR220">
        <f t="shared" ca="1" si="81"/>
        <v>0.81372139404513022</v>
      </c>
      <c r="AS220">
        <f t="shared" ca="1" si="82"/>
        <v>0.87368096542148188</v>
      </c>
      <c r="AT220">
        <f t="shared" ca="1" si="83"/>
        <v>0.97827999442970215</v>
      </c>
      <c r="AU220">
        <f t="shared" ca="1" si="84"/>
        <v>1.042952571643502</v>
      </c>
      <c r="AX220">
        <f t="shared" si="93"/>
        <v>0.72926545809028964</v>
      </c>
      <c r="AY220">
        <f t="shared" si="94"/>
        <v>0.97354886403066576</v>
      </c>
      <c r="AZ220">
        <f t="shared" si="95"/>
        <v>1.2510736431973097</v>
      </c>
      <c r="BA220">
        <f t="shared" si="96"/>
        <v>0.61660460944815065</v>
      </c>
      <c r="BD220" s="57"/>
    </row>
    <row r="221" spans="2:56" x14ac:dyDescent="0.25">
      <c r="B221" s="1">
        <v>44246</v>
      </c>
      <c r="C221">
        <v>100.953</v>
      </c>
      <c r="D221">
        <v>164.328</v>
      </c>
      <c r="E221">
        <v>93.015000000000001</v>
      </c>
      <c r="F221">
        <v>62.012999999999998</v>
      </c>
      <c r="G221">
        <v>50992.85</v>
      </c>
      <c r="I221" s="45">
        <f t="shared" si="97"/>
        <v>-2.3519878250042314E-3</v>
      </c>
      <c r="J221" s="46">
        <f t="shared" si="86"/>
        <v>-7.3934473760509656E-3</v>
      </c>
      <c r="K221" s="46">
        <f t="shared" si="87"/>
        <v>2.1402060044363402E-2</v>
      </c>
      <c r="L221" s="46">
        <f t="shared" si="87"/>
        <v>0.1708961141950831</v>
      </c>
      <c r="M221" s="47">
        <f t="shared" si="88"/>
        <v>-9.1974909362861901E-3</v>
      </c>
      <c r="O221" s="44">
        <f t="shared" si="89"/>
        <v>4.5638184759597827E-2</v>
      </c>
      <c r="Q221" s="36">
        <f t="shared" si="98"/>
        <v>217.36411625893041</v>
      </c>
      <c r="R221" s="37">
        <f t="shared" si="99"/>
        <v>278.88902379530384</v>
      </c>
      <c r="T221" s="42">
        <f t="shared" si="85"/>
        <v>0.77939286853565504</v>
      </c>
      <c r="V221" s="40">
        <v>44246</v>
      </c>
      <c r="W221">
        <v>90926.175700000007</v>
      </c>
      <c r="X221">
        <v>141694.01120000001</v>
      </c>
      <c r="Y221">
        <v>180485.72150000001</v>
      </c>
      <c r="Z221" s="37">
        <v>62.012999999999998</v>
      </c>
      <c r="AB221" s="55">
        <f t="shared" si="100"/>
        <v>6.139399172938753E-3</v>
      </c>
      <c r="AD221" s="36">
        <f t="shared" si="101"/>
        <v>220.52745543612824</v>
      </c>
      <c r="AE221" s="37">
        <f t="shared" si="102"/>
        <v>278.88902379530384</v>
      </c>
      <c r="AG221" s="1">
        <f t="shared" si="90"/>
        <v>44246</v>
      </c>
      <c r="AH221">
        <f t="shared" si="91"/>
        <v>0.79073551348506554</v>
      </c>
      <c r="AI221">
        <f t="shared" ca="1" si="75"/>
        <v>0.77164843793017568</v>
      </c>
      <c r="AJ221">
        <f t="shared" ca="1" si="76"/>
        <v>0.79230018471748453</v>
      </c>
      <c r="AK221">
        <f t="shared" ca="1" si="77"/>
        <v>0.87422407903732435</v>
      </c>
      <c r="AL221">
        <f t="shared" ca="1" si="78"/>
        <v>0.93513803588602951</v>
      </c>
      <c r="AM221">
        <f t="shared" ca="1" si="79"/>
        <v>0.96749452417972537</v>
      </c>
      <c r="AO221" s="1">
        <f t="shared" si="92"/>
        <v>44246</v>
      </c>
      <c r="AP221" s="57">
        <f>AD221/VLOOKUP(AO221,'[1]Indice Utilities'!$Z:$AJ,11,0)</f>
        <v>0.83188674007042873</v>
      </c>
      <c r="AQ221">
        <f t="shared" ca="1" si="80"/>
        <v>0.78007104757989021</v>
      </c>
      <c r="AR221">
        <f t="shared" ca="1" si="81"/>
        <v>0.81372139404513022</v>
      </c>
      <c r="AS221">
        <f t="shared" ca="1" si="82"/>
        <v>0.8662012362861502</v>
      </c>
      <c r="AT221">
        <f t="shared" ca="1" si="83"/>
        <v>0.97648364848801084</v>
      </c>
      <c r="AU221">
        <f t="shared" ca="1" si="84"/>
        <v>1.0258901693826465</v>
      </c>
      <c r="AX221">
        <f t="shared" si="93"/>
        <v>0.72311076895480086</v>
      </c>
      <c r="AY221">
        <f t="shared" si="94"/>
        <v>0.96045436897789238</v>
      </c>
      <c r="AZ221">
        <f t="shared" si="95"/>
        <v>1.2700518412054529</v>
      </c>
      <c r="BA221">
        <f t="shared" si="96"/>
        <v>0.71757446511993694</v>
      </c>
      <c r="BD221" s="57"/>
    </row>
    <row r="222" spans="2:56" x14ac:dyDescent="0.25">
      <c r="B222" s="1">
        <v>44253</v>
      </c>
      <c r="C222">
        <v>93.13</v>
      </c>
      <c r="D222">
        <v>150.20099999999999</v>
      </c>
      <c r="E222">
        <v>82.831000000000003</v>
      </c>
      <c r="F222">
        <v>52.500999999999998</v>
      </c>
      <c r="G222">
        <v>48432.27</v>
      </c>
      <c r="I222" s="45">
        <f t="shared" si="97"/>
        <v>-7.7491505948312667E-2</v>
      </c>
      <c r="J222" s="46">
        <f t="shared" si="86"/>
        <v>-8.596830728786331E-2</v>
      </c>
      <c r="K222" s="46">
        <f t="shared" si="87"/>
        <v>-0.1094877170348868</v>
      </c>
      <c r="L222" s="46">
        <f t="shared" si="87"/>
        <v>-0.1533871930079177</v>
      </c>
      <c r="M222" s="47">
        <f t="shared" si="88"/>
        <v>-5.0214490855090554E-2</v>
      </c>
      <c r="O222" s="44">
        <f t="shared" si="89"/>
        <v>-0.10658368081974512</v>
      </c>
      <c r="Q222" s="36">
        <f t="shared" si="98"/>
        <v>194.19664866992261</v>
      </c>
      <c r="R222" s="37">
        <f t="shared" si="99"/>
        <v>264.88475346034943</v>
      </c>
      <c r="T222" s="42">
        <f t="shared" si="85"/>
        <v>0.73313637773792018</v>
      </c>
      <c r="V222" s="40">
        <v>44253</v>
      </c>
      <c r="W222">
        <v>83880.0098</v>
      </c>
      <c r="X222">
        <v>129513.18580000001</v>
      </c>
      <c r="Y222">
        <v>160725.0319</v>
      </c>
      <c r="Z222" s="37">
        <v>52.500999999999998</v>
      </c>
      <c r="AB222" s="55">
        <f t="shared" si="100"/>
        <v>-9.4387003843601894E-2</v>
      </c>
      <c r="AD222" s="36">
        <f t="shared" si="101"/>
        <v>199.71252965225867</v>
      </c>
      <c r="AE222" s="37">
        <f t="shared" si="102"/>
        <v>264.88475346034943</v>
      </c>
      <c r="AG222" s="1">
        <f t="shared" si="90"/>
        <v>44253</v>
      </c>
      <c r="AH222">
        <f t="shared" si="91"/>
        <v>0.7539600790279295</v>
      </c>
      <c r="AI222">
        <f t="shared" ca="1" si="75"/>
        <v>0.77164843793017568</v>
      </c>
      <c r="AJ222">
        <f t="shared" ca="1" si="76"/>
        <v>0.79178297770947104</v>
      </c>
      <c r="AK222">
        <f t="shared" ca="1" si="77"/>
        <v>0.86646561743237682</v>
      </c>
      <c r="AL222">
        <f t="shared" ca="1" si="78"/>
        <v>0.93340195130177483</v>
      </c>
      <c r="AM222">
        <f t="shared" ca="1" si="79"/>
        <v>0.96609879051692793</v>
      </c>
      <c r="AO222" s="1">
        <f t="shared" si="92"/>
        <v>44253</v>
      </c>
      <c r="AP222" s="57">
        <f>AD222/VLOOKUP(AO222,'[1]Indice Utilities'!$Z:$AJ,11,0)</f>
        <v>0.80723027342671638</v>
      </c>
      <c r="AQ222">
        <f t="shared" ca="1" si="80"/>
        <v>0.78007104757989021</v>
      </c>
      <c r="AR222">
        <f t="shared" ca="1" si="81"/>
        <v>0.81372139404513022</v>
      </c>
      <c r="AS222">
        <f t="shared" ca="1" si="82"/>
        <v>0.86277120454354295</v>
      </c>
      <c r="AT222">
        <f t="shared" ca="1" si="83"/>
        <v>0.96658783873437593</v>
      </c>
      <c r="AU222">
        <f t="shared" ca="1" si="84"/>
        <v>1.0226849567703178</v>
      </c>
      <c r="AX222">
        <f t="shared" si="93"/>
        <v>0.73660142834991715</v>
      </c>
      <c r="AY222">
        <f t="shared" si="94"/>
        <v>0.96938287808981527</v>
      </c>
      <c r="AZ222">
        <f t="shared" si="95"/>
        <v>1.2488742646098154</v>
      </c>
      <c r="BA222">
        <f t="shared" si="96"/>
        <v>0.67082488294604381</v>
      </c>
      <c r="BD222" s="57"/>
    </row>
    <row r="223" spans="2:56" x14ac:dyDescent="0.25">
      <c r="B223" s="1">
        <v>44260</v>
      </c>
      <c r="C223">
        <v>90.069000000000003</v>
      </c>
      <c r="D223">
        <v>148.34800000000001</v>
      </c>
      <c r="E223">
        <v>80.808999999999997</v>
      </c>
      <c r="F223">
        <v>50.515000000000001</v>
      </c>
      <c r="G223">
        <v>47242.26</v>
      </c>
      <c r="I223" s="45">
        <f t="shared" si="97"/>
        <v>-3.2868033931064078E-2</v>
      </c>
      <c r="J223" s="46">
        <f t="shared" si="86"/>
        <v>-1.233680201862819E-2</v>
      </c>
      <c r="K223" s="46">
        <f t="shared" si="87"/>
        <v>-2.4411150414699878E-2</v>
      </c>
      <c r="L223" s="46">
        <f t="shared" si="87"/>
        <v>-3.7827850898078053E-2</v>
      </c>
      <c r="M223" s="47">
        <f t="shared" si="88"/>
        <v>-2.4570601377965406E-2</v>
      </c>
      <c r="O223" s="44">
        <f t="shared" si="89"/>
        <v>-2.686095931561755E-2</v>
      </c>
      <c r="Q223" s="36">
        <f t="shared" si="98"/>
        <v>188.98034039077055</v>
      </c>
      <c r="R223" s="37">
        <f t="shared" si="99"/>
        <v>258.37637577197455</v>
      </c>
      <c r="T223" s="42">
        <f t="shared" si="85"/>
        <v>0.73141493616100484</v>
      </c>
      <c r="V223" s="40">
        <v>44260</v>
      </c>
      <c r="W223">
        <v>81122.814499999993</v>
      </c>
      <c r="X223">
        <v>127914.6523</v>
      </c>
      <c r="Y223">
        <v>156801.42920000001</v>
      </c>
      <c r="Z223" s="37">
        <v>50.515000000000001</v>
      </c>
      <c r="AB223" s="55">
        <f t="shared" si="100"/>
        <v>-2.2129519598108088E-2</v>
      </c>
      <c r="AD223" s="36">
        <f t="shared" si="101"/>
        <v>195.29298731333128</v>
      </c>
      <c r="AE223" s="37">
        <f t="shared" si="102"/>
        <v>258.37637577197455</v>
      </c>
      <c r="AG223" s="1">
        <f t="shared" si="90"/>
        <v>44260</v>
      </c>
      <c r="AH223">
        <f t="shared" si="91"/>
        <v>0.75584691800802883</v>
      </c>
      <c r="AI223">
        <f t="shared" ca="1" si="75"/>
        <v>0.76859058713807771</v>
      </c>
      <c r="AJ223">
        <f t="shared" ca="1" si="76"/>
        <v>0.79129040412367768</v>
      </c>
      <c r="AK223">
        <f t="shared" ca="1" si="77"/>
        <v>0.85653071755144217</v>
      </c>
      <c r="AL223">
        <f t="shared" ca="1" si="78"/>
        <v>0.93173189852463956</v>
      </c>
      <c r="AM223">
        <f t="shared" ca="1" si="79"/>
        <v>0.95857054678462272</v>
      </c>
      <c r="AO223" s="1">
        <f t="shared" si="92"/>
        <v>44260</v>
      </c>
      <c r="AP223" s="57">
        <f>AD223/VLOOKUP(AO223,'[1]Indice Utilities'!$Z:$AJ,11,0)</f>
        <v>0.81044300031311656</v>
      </c>
      <c r="AQ223">
        <f t="shared" ca="1" si="80"/>
        <v>0.78007104757989021</v>
      </c>
      <c r="AR223">
        <f t="shared" ca="1" si="81"/>
        <v>0.8119467402754581</v>
      </c>
      <c r="AS223">
        <f t="shared" ca="1" si="82"/>
        <v>0.86106024752233468</v>
      </c>
      <c r="AT223">
        <f t="shared" ca="1" si="83"/>
        <v>0.96202392096437173</v>
      </c>
      <c r="AU223">
        <f t="shared" ca="1" si="84"/>
        <v>1.0134675212800637</v>
      </c>
      <c r="AX223">
        <f t="shared" si="93"/>
        <v>0.72851241742818384</v>
      </c>
      <c r="AY223">
        <f t="shared" si="94"/>
        <v>0.97909059801977505</v>
      </c>
      <c r="AZ223">
        <f t="shared" si="95"/>
        <v>1.2459603101901959</v>
      </c>
      <c r="BA223">
        <f t="shared" si="96"/>
        <v>0.6600557356327692</v>
      </c>
      <c r="BD223" s="57"/>
    </row>
    <row r="224" spans="2:56" x14ac:dyDescent="0.25">
      <c r="B224" s="1">
        <v>44267</v>
      </c>
      <c r="C224">
        <v>97.96</v>
      </c>
      <c r="D224">
        <v>160.21199999999999</v>
      </c>
      <c r="E224">
        <v>87.721000000000004</v>
      </c>
      <c r="F224">
        <v>51.716000000000001</v>
      </c>
      <c r="G224">
        <v>49070.98</v>
      </c>
      <c r="I224" s="45">
        <f t="shared" si="97"/>
        <v>8.7610609643717474E-2</v>
      </c>
      <c r="J224" s="46">
        <f t="shared" si="86"/>
        <v>7.9974114918974104E-2</v>
      </c>
      <c r="K224" s="46">
        <f t="shared" si="87"/>
        <v>8.5535027039067568E-2</v>
      </c>
      <c r="L224" s="46">
        <f t="shared" si="87"/>
        <v>2.3775116302088506E-2</v>
      </c>
      <c r="M224" s="47">
        <f t="shared" si="88"/>
        <v>3.8709409753047375E-2</v>
      </c>
      <c r="O224" s="44">
        <f t="shared" si="89"/>
        <v>6.9223716975961913E-2</v>
      </c>
      <c r="Q224" s="36">
        <f t="shared" si="98"/>
        <v>202.06226198800221</v>
      </c>
      <c r="R224" s="37">
        <f t="shared" si="99"/>
        <v>268.37797277223927</v>
      </c>
      <c r="T224" s="42">
        <f t="shared" si="85"/>
        <v>0.75290181195117556</v>
      </c>
      <c r="V224" s="40">
        <v>44267</v>
      </c>
      <c r="W224">
        <v>88230.251399999994</v>
      </c>
      <c r="X224">
        <v>138145.26680000001</v>
      </c>
      <c r="Y224">
        <v>175930.7665</v>
      </c>
      <c r="Z224" s="37">
        <v>51.716000000000001</v>
      </c>
      <c r="AB224" s="55">
        <f t="shared" si="100"/>
        <v>8.4042595656331959E-2</v>
      </c>
      <c r="AD224" s="36">
        <f t="shared" si="101"/>
        <v>211.70591688062277</v>
      </c>
      <c r="AE224" s="37">
        <f t="shared" si="102"/>
        <v>268.37797277223927</v>
      </c>
      <c r="AG224" s="1">
        <f t="shared" si="90"/>
        <v>44267</v>
      </c>
      <c r="AH224">
        <f t="shared" si="91"/>
        <v>0.78883492074175676</v>
      </c>
      <c r="AI224">
        <f t="shared" ca="1" si="75"/>
        <v>0.76679144023640877</v>
      </c>
      <c r="AJ224">
        <f t="shared" ca="1" si="76"/>
        <v>0.79083272147099171</v>
      </c>
      <c r="AK224">
        <f t="shared" ca="1" si="77"/>
        <v>0.84982906374448253</v>
      </c>
      <c r="AL224">
        <f t="shared" ca="1" si="78"/>
        <v>0.92036059129957914</v>
      </c>
      <c r="AM224">
        <f t="shared" ca="1" si="79"/>
        <v>0.94699889422834471</v>
      </c>
      <c r="AO224" s="1">
        <f t="shared" si="92"/>
        <v>44267</v>
      </c>
      <c r="AP224" s="57">
        <f>AD224/VLOOKUP(AO224,'[1]Indice Utilities'!$Z:$AJ,11,0)</f>
        <v>0.86104595783486237</v>
      </c>
      <c r="AQ224">
        <f t="shared" ca="1" si="80"/>
        <v>0.78007104757989021</v>
      </c>
      <c r="AR224">
        <f t="shared" ca="1" si="81"/>
        <v>0.81043280642762927</v>
      </c>
      <c r="AS224">
        <f t="shared" ca="1" si="82"/>
        <v>0.85409549693185394</v>
      </c>
      <c r="AT224">
        <f t="shared" ca="1" si="83"/>
        <v>0.95380568327372073</v>
      </c>
      <c r="AU224">
        <f t="shared" ca="1" si="84"/>
        <v>1.0046847641995535</v>
      </c>
      <c r="AX224">
        <f t="shared" si="93"/>
        <v>0.7309102406371456</v>
      </c>
      <c r="AY224">
        <f t="shared" si="94"/>
        <v>0.97541600879778989</v>
      </c>
      <c r="AZ224">
        <f t="shared" si="95"/>
        <v>1.2476756581627035</v>
      </c>
      <c r="BA224">
        <f t="shared" si="96"/>
        <v>0.62335985709506914</v>
      </c>
      <c r="BD224" s="57"/>
    </row>
    <row r="225" spans="2:56" x14ac:dyDescent="0.25">
      <c r="B225" s="1">
        <v>44274</v>
      </c>
      <c r="C225">
        <v>94.796999999999997</v>
      </c>
      <c r="D225">
        <v>159.137</v>
      </c>
      <c r="E225">
        <v>87.28</v>
      </c>
      <c r="F225">
        <v>50.976999999999997</v>
      </c>
      <c r="G225">
        <v>48976</v>
      </c>
      <c r="I225" s="45">
        <f t="shared" si="97"/>
        <v>-3.2288689260922765E-2</v>
      </c>
      <c r="J225" s="46">
        <f t="shared" si="86"/>
        <v>-6.7098594362469122E-3</v>
      </c>
      <c r="K225" s="46">
        <f t="shared" si="87"/>
        <v>-5.0273024703321179E-3</v>
      </c>
      <c r="L225" s="46">
        <f t="shared" si="87"/>
        <v>-1.4289581560832376E-2</v>
      </c>
      <c r="M225" s="47">
        <f t="shared" si="88"/>
        <v>-1.9355635448895514E-3</v>
      </c>
      <c r="O225" s="44">
        <f t="shared" si="89"/>
        <v>-1.4578858182083543E-2</v>
      </c>
      <c r="Q225" s="36">
        <f t="shared" si="98"/>
        <v>199.11642492652811</v>
      </c>
      <c r="R225" s="37">
        <f t="shared" si="99"/>
        <v>267.85851015188996</v>
      </c>
      <c r="T225" s="42">
        <f t="shared" si="85"/>
        <v>0.74336419184000746</v>
      </c>
      <c r="V225" s="40">
        <v>44274</v>
      </c>
      <c r="W225">
        <v>85381.1495</v>
      </c>
      <c r="X225">
        <v>137218.11739999999</v>
      </c>
      <c r="Y225">
        <v>175045.95120000001</v>
      </c>
      <c r="Z225" s="37">
        <v>50.976999999999997</v>
      </c>
      <c r="AB225" s="55">
        <f t="shared" si="100"/>
        <v>-1.1584138160052737E-2</v>
      </c>
      <c r="AD225" s="36">
        <f t="shared" si="101"/>
        <v>209.25348629017699</v>
      </c>
      <c r="AE225" s="37">
        <f t="shared" si="102"/>
        <v>267.85851015188996</v>
      </c>
      <c r="AG225" s="1">
        <f t="shared" si="90"/>
        <v>44274</v>
      </c>
      <c r="AH225">
        <f t="shared" si="91"/>
        <v>0.78120902774946077</v>
      </c>
      <c r="AI225">
        <f t="shared" ca="1" si="75"/>
        <v>0.76679144023640877</v>
      </c>
      <c r="AJ225">
        <f t="shared" ca="1" si="76"/>
        <v>0.79026036529923838</v>
      </c>
      <c r="AK225">
        <f t="shared" ca="1" si="77"/>
        <v>0.84658853649405452</v>
      </c>
      <c r="AL225">
        <f t="shared" ca="1" si="78"/>
        <v>0.91222454702297373</v>
      </c>
      <c r="AM225">
        <f t="shared" ca="1" si="79"/>
        <v>0.94265154749258595</v>
      </c>
      <c r="AO225" s="1">
        <f t="shared" si="92"/>
        <v>44274</v>
      </c>
      <c r="AP225" s="57">
        <f>AD225/VLOOKUP(AO225,'[1]Indice Utilities'!$Z:$AJ,11,0)</f>
        <v>0.87420324317250964</v>
      </c>
      <c r="AQ225">
        <f t="shared" ca="1" si="80"/>
        <v>0.78007104757989021</v>
      </c>
      <c r="AR225">
        <f t="shared" ca="1" si="81"/>
        <v>0.81043280642762927</v>
      </c>
      <c r="AS225">
        <f t="shared" ca="1" si="82"/>
        <v>0.85409549693185394</v>
      </c>
      <c r="AT225">
        <f t="shared" ca="1" si="83"/>
        <v>0.94895746952387117</v>
      </c>
      <c r="AU225">
        <f t="shared" ca="1" si="84"/>
        <v>1.0046847641995535</v>
      </c>
      <c r="AX225">
        <f t="shared" si="93"/>
        <v>0.71559971294159586</v>
      </c>
      <c r="AY225">
        <f t="shared" si="94"/>
        <v>0.98022617998392603</v>
      </c>
      <c r="AZ225">
        <f t="shared" si="95"/>
        <v>1.2559523406811408</v>
      </c>
      <c r="BA225">
        <f t="shared" si="96"/>
        <v>0.62165362707914296</v>
      </c>
      <c r="BD225" s="57"/>
    </row>
    <row r="226" spans="2:56" x14ac:dyDescent="0.25">
      <c r="B226" s="1">
        <v>44281</v>
      </c>
      <c r="C226">
        <v>88.197999999999993</v>
      </c>
      <c r="D226">
        <v>148.38499999999999</v>
      </c>
      <c r="E226">
        <v>80.992999999999995</v>
      </c>
      <c r="F226">
        <v>47.143999999999998</v>
      </c>
      <c r="G226">
        <v>46440.78</v>
      </c>
      <c r="I226" s="45">
        <f t="shared" si="97"/>
        <v>-6.9611907549817054E-2</v>
      </c>
      <c r="J226" s="46">
        <f t="shared" si="86"/>
        <v>-6.7564425620691648E-2</v>
      </c>
      <c r="K226" s="46">
        <f t="shared" si="87"/>
        <v>-7.20325389550871E-2</v>
      </c>
      <c r="L226" s="46">
        <f t="shared" si="87"/>
        <v>-7.5190772309080556E-2</v>
      </c>
      <c r="M226" s="47">
        <f t="shared" si="88"/>
        <v>-5.1764537732767124E-2</v>
      </c>
      <c r="O226" s="44">
        <f t="shared" si="89"/>
        <v>-7.1099911108669089E-2</v>
      </c>
      <c r="Q226" s="36">
        <f t="shared" si="98"/>
        <v>184.95926481397598</v>
      </c>
      <c r="R226" s="37">
        <f t="shared" si="99"/>
        <v>253.99293819608965</v>
      </c>
      <c r="T226" s="42">
        <f t="shared" si="85"/>
        <v>0.72820632781208372</v>
      </c>
      <c r="V226" s="40">
        <v>44281</v>
      </c>
      <c r="W226">
        <v>79437.861699999994</v>
      </c>
      <c r="X226">
        <v>127946.6229</v>
      </c>
      <c r="Y226">
        <v>162437.33379999999</v>
      </c>
      <c r="Z226" s="37">
        <v>47.143999999999998</v>
      </c>
      <c r="AB226" s="55">
        <f t="shared" si="100"/>
        <v>-6.997161555473734E-2</v>
      </c>
      <c r="AD226" s="36">
        <f t="shared" si="101"/>
        <v>194.61168179399223</v>
      </c>
      <c r="AE226" s="37">
        <f t="shared" si="102"/>
        <v>253.99293819608965</v>
      </c>
      <c r="AG226" s="1">
        <f t="shared" si="90"/>
        <v>44281</v>
      </c>
      <c r="AH226">
        <f t="shared" si="91"/>
        <v>0.76620902603105667</v>
      </c>
      <c r="AI226">
        <f t="shared" ca="1" si="75"/>
        <v>0.76679144023640877</v>
      </c>
      <c r="AJ226">
        <f t="shared" ca="1" si="76"/>
        <v>0.78802205386819857</v>
      </c>
      <c r="AK226">
        <f t="shared" ca="1" si="77"/>
        <v>0.8434404761742238</v>
      </c>
      <c r="AL226">
        <f t="shared" ca="1" si="78"/>
        <v>0.9104138433546477</v>
      </c>
      <c r="AM226">
        <f t="shared" ca="1" si="79"/>
        <v>0.94265154749258595</v>
      </c>
      <c r="AO226" s="1">
        <f t="shared" si="92"/>
        <v>44281</v>
      </c>
      <c r="AP226" s="57">
        <f>AD226/VLOOKUP(AO226,'[1]Indice Utilities'!$Z:$AJ,11,0)</f>
        <v>0.85362160639721985</v>
      </c>
      <c r="AQ226">
        <f t="shared" ca="1" si="80"/>
        <v>0.78007104757989021</v>
      </c>
      <c r="AR226">
        <f t="shared" ca="1" si="81"/>
        <v>0.81043280642762927</v>
      </c>
      <c r="AS226">
        <f t="shared" ca="1" si="82"/>
        <v>0.85409549693185394</v>
      </c>
      <c r="AT226">
        <f t="shared" ca="1" si="83"/>
        <v>0.94895746952387117</v>
      </c>
      <c r="AU226">
        <f t="shared" ca="1" si="84"/>
        <v>1.0046847641995535</v>
      </c>
      <c r="AX226">
        <f t="shared" si="93"/>
        <v>0.71587648615558475</v>
      </c>
      <c r="AY226">
        <f t="shared" si="94"/>
        <v>0.98276329673542484</v>
      </c>
      <c r="AZ226">
        <f t="shared" si="95"/>
        <v>1.2531691766273063</v>
      </c>
      <c r="BA226">
        <f t="shared" si="96"/>
        <v>0.61816501556911108</v>
      </c>
      <c r="BD226" s="57"/>
    </row>
    <row r="227" spans="2:56" x14ac:dyDescent="0.25">
      <c r="B227" s="1">
        <v>44288</v>
      </c>
      <c r="C227">
        <v>88.436000000000007</v>
      </c>
      <c r="D227">
        <v>146.012</v>
      </c>
      <c r="E227">
        <v>81.912000000000006</v>
      </c>
      <c r="F227">
        <v>46.220999999999997</v>
      </c>
      <c r="G227">
        <v>47982.39</v>
      </c>
      <c r="I227" s="45">
        <f t="shared" si="97"/>
        <v>2.698473888296915E-3</v>
      </c>
      <c r="J227" s="46">
        <f t="shared" si="86"/>
        <v>-1.5992182498230867E-2</v>
      </c>
      <c r="K227" s="46">
        <f t="shared" si="87"/>
        <v>1.1346659587865737E-2</v>
      </c>
      <c r="L227" s="46">
        <f t="shared" si="87"/>
        <v>-1.957831325301207E-2</v>
      </c>
      <c r="M227" s="47">
        <f t="shared" si="88"/>
        <v>3.3195178892344135E-2</v>
      </c>
      <c r="O227" s="44">
        <f t="shared" si="89"/>
        <v>-5.3813405687700711E-3</v>
      </c>
      <c r="Q227" s="36">
        <f t="shared" si="98"/>
        <v>183.96393601866265</v>
      </c>
      <c r="R227" s="37">
        <f t="shared" si="99"/>
        <v>262.42427921690097</v>
      </c>
      <c r="T227" s="42">
        <f t="shared" si="85"/>
        <v>0.7010172098695614</v>
      </c>
      <c r="V227" s="40">
        <v>44288</v>
      </c>
      <c r="W227">
        <v>79652.310299999997</v>
      </c>
      <c r="X227">
        <v>125900.5</v>
      </c>
      <c r="Y227">
        <v>164280.69889999999</v>
      </c>
      <c r="Z227" s="37">
        <v>46.220999999999997</v>
      </c>
      <c r="AB227" s="55">
        <f t="shared" si="100"/>
        <v>2.8154249580753788E-5</v>
      </c>
      <c r="AD227" s="36">
        <f t="shared" si="101"/>
        <v>194.61716093985279</v>
      </c>
      <c r="AE227" s="37">
        <f t="shared" si="102"/>
        <v>262.42427921690097</v>
      </c>
      <c r="AG227" s="1">
        <f t="shared" si="90"/>
        <v>44288</v>
      </c>
      <c r="AH227">
        <f t="shared" si="91"/>
        <v>0.7416126340162158</v>
      </c>
      <c r="AI227">
        <f t="shared" ca="1" si="75"/>
        <v>0.7662508342432105</v>
      </c>
      <c r="AJ227">
        <f t="shared" ca="1" si="76"/>
        <v>0.78484409315485459</v>
      </c>
      <c r="AK227">
        <f t="shared" ca="1" si="77"/>
        <v>0.83713590632561097</v>
      </c>
      <c r="AL227">
        <f t="shared" ca="1" si="78"/>
        <v>0.9104138433546477</v>
      </c>
      <c r="AM227">
        <f t="shared" ca="1" si="79"/>
        <v>0.94265154749258595</v>
      </c>
      <c r="AO227" s="1">
        <f t="shared" si="92"/>
        <v>44288</v>
      </c>
      <c r="AP227" s="57">
        <f>AD227/VLOOKUP(AO227,'[1]Indice Utilities'!$Z:$AJ,11,0)</f>
        <v>0.80962214744974803</v>
      </c>
      <c r="AQ227">
        <f t="shared" ca="1" si="80"/>
        <v>0.78007104757989021</v>
      </c>
      <c r="AR227">
        <f t="shared" ca="1" si="81"/>
        <v>0.81043280642762927</v>
      </c>
      <c r="AS227">
        <f t="shared" ca="1" si="82"/>
        <v>0.8571491867506511</v>
      </c>
      <c r="AT227">
        <f t="shared" ca="1" si="83"/>
        <v>0.94895746952387117</v>
      </c>
      <c r="AU227">
        <f t="shared" ca="1" si="84"/>
        <v>1.0046847641995535</v>
      </c>
      <c r="AX227">
        <f t="shared" si="93"/>
        <v>0.71778805137677693</v>
      </c>
      <c r="AY227">
        <f t="shared" si="94"/>
        <v>0.96701954103196119</v>
      </c>
      <c r="AZ227">
        <f t="shared" si="95"/>
        <v>1.2673527793140467</v>
      </c>
      <c r="BA227">
        <f t="shared" si="96"/>
        <v>0.60604532450092274</v>
      </c>
      <c r="BD227" s="57"/>
    </row>
    <row r="228" spans="2:56" x14ac:dyDescent="0.25">
      <c r="B228" s="1">
        <v>44295</v>
      </c>
      <c r="C228">
        <v>91.191000000000003</v>
      </c>
      <c r="D228">
        <v>147.19800000000001</v>
      </c>
      <c r="E228">
        <v>83.456000000000003</v>
      </c>
      <c r="F228">
        <v>47.329000000000001</v>
      </c>
      <c r="G228">
        <v>48845.99</v>
      </c>
      <c r="I228" s="45">
        <f t="shared" si="97"/>
        <v>3.115247184404546E-2</v>
      </c>
      <c r="J228" s="46">
        <f t="shared" si="86"/>
        <v>8.1226200586252961E-3</v>
      </c>
      <c r="K228" s="46">
        <f t="shared" si="87"/>
        <v>1.8849497021193429E-2</v>
      </c>
      <c r="L228" s="46">
        <f t="shared" si="87"/>
        <v>2.3971787715540538E-2</v>
      </c>
      <c r="M228" s="47">
        <f t="shared" si="88"/>
        <v>1.7998269781892784E-2</v>
      </c>
      <c r="O228" s="44">
        <f t="shared" si="89"/>
        <v>2.0524094159851181E-2</v>
      </c>
      <c r="Q228" s="36">
        <f t="shared" si="98"/>
        <v>187.73962916352653</v>
      </c>
      <c r="R228" s="37">
        <f t="shared" si="99"/>
        <v>267.14746219156552</v>
      </c>
      <c r="T228" s="42">
        <f t="shared" si="85"/>
        <v>0.70275655109500013</v>
      </c>
      <c r="V228" s="40">
        <v>44295</v>
      </c>
      <c r="W228">
        <v>82133.786099999998</v>
      </c>
      <c r="X228">
        <v>126923.5615</v>
      </c>
      <c r="Y228">
        <v>167377.55230000001</v>
      </c>
      <c r="Z228" s="37">
        <v>47.329000000000001</v>
      </c>
      <c r="AB228" s="55">
        <f t="shared" si="100"/>
        <v>1.7848301180522493E-2</v>
      </c>
      <c r="AD228" s="36">
        <f t="shared" si="101"/>
        <v>198.09074664320548</v>
      </c>
      <c r="AE228" s="37">
        <f t="shared" si="102"/>
        <v>267.14746219156552</v>
      </c>
      <c r="AG228" s="1">
        <f t="shared" si="90"/>
        <v>44295</v>
      </c>
      <c r="AH228">
        <f t="shared" si="91"/>
        <v>0.74150338175834507</v>
      </c>
      <c r="AI228">
        <f t="shared" ca="1" si="75"/>
        <v>0.76261896321972522</v>
      </c>
      <c r="AJ228">
        <f t="shared" ca="1" si="76"/>
        <v>0.78227176659499986</v>
      </c>
      <c r="AK228">
        <f t="shared" ca="1" si="77"/>
        <v>0.82662084190095819</v>
      </c>
      <c r="AL228">
        <f t="shared" ca="1" si="78"/>
        <v>0.9104138433546477</v>
      </c>
      <c r="AM228">
        <f t="shared" ca="1" si="79"/>
        <v>0.94265154749258595</v>
      </c>
      <c r="AO228" s="1">
        <f t="shared" si="92"/>
        <v>44295</v>
      </c>
      <c r="AP228" s="57">
        <f>AD228/VLOOKUP(AO228,'[1]Indice Utilities'!$Z:$AJ,11,0)</f>
        <v>0.81703134697029645</v>
      </c>
      <c r="AQ228">
        <f t="shared" ca="1" si="80"/>
        <v>0.78007104757989021</v>
      </c>
      <c r="AR228">
        <f t="shared" ca="1" si="81"/>
        <v>0.81020720544081271</v>
      </c>
      <c r="AS228">
        <f t="shared" ca="1" si="82"/>
        <v>0.8571491867506511</v>
      </c>
      <c r="AT228">
        <f t="shared" ca="1" si="83"/>
        <v>0.94895746952387117</v>
      </c>
      <c r="AU228">
        <f t="shared" ca="1" si="84"/>
        <v>1.0046847641995535</v>
      </c>
      <c r="AX228">
        <f t="shared" si="93"/>
        <v>0.72717017121200023</v>
      </c>
      <c r="AY228">
        <f t="shared" si="94"/>
        <v>0.95777953573469654</v>
      </c>
      <c r="AZ228">
        <f t="shared" si="95"/>
        <v>1.2685993976262651</v>
      </c>
      <c r="BA228">
        <f t="shared" si="96"/>
        <v>0.60969135935689089</v>
      </c>
      <c r="BD228" s="57"/>
    </row>
    <row r="229" spans="2:56" x14ac:dyDescent="0.25">
      <c r="B229" s="1">
        <v>44302</v>
      </c>
      <c r="C229">
        <v>89.116</v>
      </c>
      <c r="D229">
        <v>145.34399999999999</v>
      </c>
      <c r="E229">
        <v>81.617999999999995</v>
      </c>
      <c r="F229">
        <v>46.359000000000002</v>
      </c>
      <c r="G229">
        <v>47664.34</v>
      </c>
      <c r="I229" s="45">
        <f t="shared" si="97"/>
        <v>-2.2754438486254136E-2</v>
      </c>
      <c r="J229" s="46">
        <f t="shared" si="86"/>
        <v>-1.2595279827171679E-2</v>
      </c>
      <c r="K229" s="46">
        <f t="shared" si="87"/>
        <v>-2.2023581288343697E-2</v>
      </c>
      <c r="L229" s="46">
        <f t="shared" si="87"/>
        <v>-2.0494834034101683E-2</v>
      </c>
      <c r="M229" s="47">
        <f t="shared" si="88"/>
        <v>-2.4191340988277688E-2</v>
      </c>
      <c r="O229" s="44">
        <f t="shared" si="89"/>
        <v>-1.9467033408967799E-2</v>
      </c>
      <c r="Q229" s="36">
        <f t="shared" si="98"/>
        <v>184.08489553041292</v>
      </c>
      <c r="R229" s="37">
        <f t="shared" si="99"/>
        <v>260.68480683953635</v>
      </c>
      <c r="T229" s="42">
        <f t="shared" si="85"/>
        <v>0.70615889649344143</v>
      </c>
      <c r="V229" s="40">
        <v>44302</v>
      </c>
      <c r="W229">
        <v>80265.020300000004</v>
      </c>
      <c r="X229">
        <v>125325.02800000001</v>
      </c>
      <c r="Y229">
        <v>163690.82209999999</v>
      </c>
      <c r="Z229" s="37">
        <v>46.359000000000002</v>
      </c>
      <c r="AB229" s="55">
        <f t="shared" si="100"/>
        <v>-1.900426776328084E-2</v>
      </c>
      <c r="AD229" s="36">
        <f t="shared" si="101"/>
        <v>194.32617705256979</v>
      </c>
      <c r="AE229" s="37">
        <f t="shared" si="102"/>
        <v>260.68480683953635</v>
      </c>
      <c r="AG229" s="1">
        <f t="shared" si="90"/>
        <v>44302</v>
      </c>
      <c r="AH229">
        <f t="shared" si="91"/>
        <v>0.74544496631208201</v>
      </c>
      <c r="AI229">
        <f t="shared" ca="1" si="75"/>
        <v>0.76053052190030401</v>
      </c>
      <c r="AJ229">
        <f t="shared" ca="1" si="76"/>
        <v>0.78057729345806415</v>
      </c>
      <c r="AK229">
        <f t="shared" ca="1" si="77"/>
        <v>0.81380234753110936</v>
      </c>
      <c r="AL229">
        <f t="shared" ca="1" si="78"/>
        <v>0.9104138433546477</v>
      </c>
      <c r="AM229">
        <f t="shared" ca="1" si="79"/>
        <v>0.94265154749258595</v>
      </c>
      <c r="AO229" s="1">
        <f t="shared" si="92"/>
        <v>44302</v>
      </c>
      <c r="AP229" s="57">
        <f>AD229/VLOOKUP(AO229,'[1]Indice Utilities'!$Z:$AJ,11,0)</f>
        <v>0.83473251254407987</v>
      </c>
      <c r="AQ229">
        <f t="shared" ca="1" si="80"/>
        <v>0.78007104757989021</v>
      </c>
      <c r="AR229">
        <f t="shared" ca="1" si="81"/>
        <v>0.81043280642762927</v>
      </c>
      <c r="AS229">
        <f t="shared" ca="1" si="82"/>
        <v>0.8571491867506511</v>
      </c>
      <c r="AT229">
        <f t="shared" ca="1" si="83"/>
        <v>0.94895746952387117</v>
      </c>
      <c r="AU229">
        <f t="shared" ca="1" si="84"/>
        <v>1.0046847641995535</v>
      </c>
      <c r="AX229">
        <f t="shared" si="93"/>
        <v>0.72439033008009135</v>
      </c>
      <c r="AY229">
        <f t="shared" si="94"/>
        <v>0.9640368488791482</v>
      </c>
      <c r="AZ229">
        <f t="shared" si="95"/>
        <v>1.2646948961149218</v>
      </c>
      <c r="BA229">
        <f t="shared" si="96"/>
        <v>0.60876496860308382</v>
      </c>
      <c r="BD229" s="57"/>
    </row>
    <row r="230" spans="2:56" x14ac:dyDescent="0.25">
      <c r="B230" s="1">
        <v>44309</v>
      </c>
      <c r="C230">
        <v>86.394999999999996</v>
      </c>
      <c r="D230">
        <v>141.52500000000001</v>
      </c>
      <c r="E230">
        <v>80.515000000000001</v>
      </c>
      <c r="F230">
        <v>48.484000000000002</v>
      </c>
      <c r="G230">
        <v>47374.47</v>
      </c>
      <c r="I230" s="45">
        <f t="shared" si="97"/>
        <v>-3.0533237577988315E-2</v>
      </c>
      <c r="J230" s="46">
        <f t="shared" si="86"/>
        <v>-2.6275594451783291E-2</v>
      </c>
      <c r="K230" s="46">
        <f t="shared" si="87"/>
        <v>-1.351417579455505E-2</v>
      </c>
      <c r="L230" s="46">
        <f t="shared" si="87"/>
        <v>4.5837917125045813E-2</v>
      </c>
      <c r="M230" s="47">
        <f t="shared" si="88"/>
        <v>-6.0814856557332986E-3</v>
      </c>
      <c r="O230" s="44">
        <f t="shared" si="89"/>
        <v>-6.1212726748202106E-3</v>
      </c>
      <c r="Q230" s="36">
        <f t="shared" si="98"/>
        <v>182.95806168955548</v>
      </c>
      <c r="R230" s="37">
        <f t="shared" si="99"/>
        <v>259.09945592607409</v>
      </c>
      <c r="T230" s="42">
        <f t="shared" si="85"/>
        <v>0.70613062862531384</v>
      </c>
      <c r="V230" s="40">
        <v>44309</v>
      </c>
      <c r="W230">
        <v>77814.179999999993</v>
      </c>
      <c r="X230">
        <v>122032.04889999999</v>
      </c>
      <c r="Y230">
        <v>161478.78400000001</v>
      </c>
      <c r="Z230" s="37">
        <v>48.484000000000002</v>
      </c>
      <c r="AB230" s="55">
        <f t="shared" si="100"/>
        <v>-2.1535812843110607E-2</v>
      </c>
      <c r="AD230" s="36">
        <f t="shared" si="101"/>
        <v>190.14120487304848</v>
      </c>
      <c r="AE230" s="37">
        <f t="shared" si="102"/>
        <v>259.09945592607409</v>
      </c>
      <c r="AG230" s="1">
        <f t="shared" si="90"/>
        <v>44309</v>
      </c>
      <c r="AH230">
        <f t="shared" si="91"/>
        <v>0.73385412637570069</v>
      </c>
      <c r="AI230">
        <f t="shared" ca="1" si="75"/>
        <v>0.75629650567001749</v>
      </c>
      <c r="AJ230">
        <f t="shared" ca="1" si="76"/>
        <v>0.77732063921902195</v>
      </c>
      <c r="AK230">
        <f t="shared" ca="1" si="77"/>
        <v>0.80285567248306344</v>
      </c>
      <c r="AL230">
        <f t="shared" ca="1" si="78"/>
        <v>0.9104138433546477</v>
      </c>
      <c r="AM230">
        <f t="shared" ca="1" si="79"/>
        <v>0.94265154749258595</v>
      </c>
      <c r="AO230" s="1">
        <f t="shared" si="92"/>
        <v>44309</v>
      </c>
      <c r="AP230" s="57">
        <f>AD230/VLOOKUP(AO230,'[1]Indice Utilities'!$Z:$AJ,11,0)</f>
        <v>0.80239757303802406</v>
      </c>
      <c r="AQ230">
        <f t="shared" ca="1" si="80"/>
        <v>0.78007104757989021</v>
      </c>
      <c r="AR230">
        <f t="shared" ca="1" si="81"/>
        <v>0.81043280642762927</v>
      </c>
      <c r="AS230">
        <f t="shared" ca="1" si="82"/>
        <v>0.84540899682225357</v>
      </c>
      <c r="AT230">
        <f t="shared" ca="1" si="83"/>
        <v>0.94895746952387117</v>
      </c>
      <c r="AU230">
        <f t="shared" ca="1" si="84"/>
        <v>1.0046847641995535</v>
      </c>
      <c r="AX230">
        <f t="shared" si="93"/>
        <v>0.71772923041071335</v>
      </c>
      <c r="AY230">
        <f t="shared" si="94"/>
        <v>0.95936695478759515</v>
      </c>
      <c r="AZ230">
        <f t="shared" si="95"/>
        <v>1.2750631074066119</v>
      </c>
      <c r="BA230">
        <f t="shared" si="96"/>
        <v>0.65068246251557271</v>
      </c>
      <c r="BD230" s="57"/>
    </row>
    <row r="231" spans="2:56" x14ac:dyDescent="0.25">
      <c r="B231" s="1">
        <v>44316</v>
      </c>
      <c r="C231">
        <v>91.497</v>
      </c>
      <c r="D231">
        <v>155.16999999999999</v>
      </c>
      <c r="E231">
        <v>85.846000000000004</v>
      </c>
      <c r="F231">
        <v>49.869</v>
      </c>
      <c r="G231">
        <v>49056.1</v>
      </c>
      <c r="I231" s="45">
        <f t="shared" si="97"/>
        <v>5.9054343422651812E-2</v>
      </c>
      <c r="J231" s="46">
        <f t="shared" si="86"/>
        <v>9.6414061119943328E-2</v>
      </c>
      <c r="K231" s="46">
        <f t="shared" si="87"/>
        <v>6.6211264981680396E-2</v>
      </c>
      <c r="L231" s="46">
        <f t="shared" si="87"/>
        <v>2.8566124907185797E-2</v>
      </c>
      <c r="M231" s="47">
        <f t="shared" si="88"/>
        <v>3.5496544868997892E-2</v>
      </c>
      <c r="O231" s="44">
        <f t="shared" si="89"/>
        <v>6.2561448607865333E-2</v>
      </c>
      <c r="Q231" s="36">
        <f t="shared" si="98"/>
        <v>194.40418306334126</v>
      </c>
      <c r="R231" s="37">
        <f t="shared" si="99"/>
        <v>268.2965913888869</v>
      </c>
      <c r="T231" s="42">
        <f t="shared" si="85"/>
        <v>0.7245868538879755</v>
      </c>
      <c r="V231" s="40">
        <v>44316</v>
      </c>
      <c r="W231">
        <v>82409.505600000004</v>
      </c>
      <c r="X231">
        <v>133797.2556</v>
      </c>
      <c r="Y231">
        <v>172170.30160000001</v>
      </c>
      <c r="Z231" s="37">
        <v>49.869</v>
      </c>
      <c r="AB231" s="55">
        <f t="shared" si="100"/>
        <v>7.4864290044874313E-2</v>
      </c>
      <c r="AD231" s="36">
        <f t="shared" si="101"/>
        <v>204.37599118414627</v>
      </c>
      <c r="AE231" s="37">
        <f t="shared" si="102"/>
        <v>268.2965913888869</v>
      </c>
      <c r="AG231" s="1">
        <f t="shared" si="90"/>
        <v>44316</v>
      </c>
      <c r="AH231">
        <f t="shared" si="91"/>
        <v>0.76175396089140079</v>
      </c>
      <c r="AI231">
        <f t="shared" ca="1" si="75"/>
        <v>0.75414876292593946</v>
      </c>
      <c r="AJ231">
        <f t="shared" ca="1" si="76"/>
        <v>0.77279521645938498</v>
      </c>
      <c r="AK231">
        <f t="shared" ca="1" si="77"/>
        <v>0.80033885851609199</v>
      </c>
      <c r="AL231">
        <f t="shared" ca="1" si="78"/>
        <v>0.9104138433546477</v>
      </c>
      <c r="AM231">
        <f t="shared" ca="1" si="79"/>
        <v>0.94265154749258595</v>
      </c>
      <c r="AO231" s="1">
        <f t="shared" si="92"/>
        <v>44316</v>
      </c>
      <c r="AP231" s="57">
        <f>AD231/VLOOKUP(AO231,'[1]Indice Utilities'!$Z:$AJ,11,0)</f>
        <v>0.83320277900042938</v>
      </c>
      <c r="AQ231">
        <f t="shared" ca="1" si="80"/>
        <v>0.78007104757989021</v>
      </c>
      <c r="AR231">
        <f t="shared" ca="1" si="81"/>
        <v>0.81020720544081271</v>
      </c>
      <c r="AS231">
        <f t="shared" ca="1" si="82"/>
        <v>0.84540899682225357</v>
      </c>
      <c r="AT231">
        <f t="shared" ca="1" si="83"/>
        <v>0.94895746952387117</v>
      </c>
      <c r="AU231">
        <f t="shared" ca="1" si="84"/>
        <v>1.0046847641995535</v>
      </c>
      <c r="AX231">
        <f t="shared" si="93"/>
        <v>0.70717230622307614</v>
      </c>
      <c r="AY231">
        <f t="shared" si="94"/>
        <v>0.97860113946015082</v>
      </c>
      <c r="AZ231">
        <f t="shared" si="95"/>
        <v>1.264798413409677</v>
      </c>
      <c r="BA231">
        <f t="shared" si="96"/>
        <v>0.62265529259211549</v>
      </c>
      <c r="BD231" s="57"/>
    </row>
    <row r="232" spans="2:56" x14ac:dyDescent="0.25">
      <c r="B232" s="1">
        <v>44323</v>
      </c>
      <c r="C232">
        <v>97.177999999999997</v>
      </c>
      <c r="D232">
        <v>165.626</v>
      </c>
      <c r="E232">
        <v>91.762</v>
      </c>
      <c r="F232">
        <v>50.469000000000001</v>
      </c>
      <c r="G232">
        <v>51419.49</v>
      </c>
      <c r="I232" s="45">
        <f t="shared" si="97"/>
        <v>6.2089467414232047E-2</v>
      </c>
      <c r="J232" s="46">
        <f t="shared" si="86"/>
        <v>6.7384159309144875E-2</v>
      </c>
      <c r="K232" s="46">
        <f t="shared" si="87"/>
        <v>6.891410199659842E-2</v>
      </c>
      <c r="L232" s="46">
        <f t="shared" si="87"/>
        <v>1.2031522589183608E-2</v>
      </c>
      <c r="M232" s="47">
        <f t="shared" si="88"/>
        <v>4.8177290897564173E-2</v>
      </c>
      <c r="O232" s="44">
        <f t="shared" si="89"/>
        <v>5.2604812827289738E-2</v>
      </c>
      <c r="Q232" s="36">
        <f t="shared" si="98"/>
        <v>204.63077872623052</v>
      </c>
      <c r="R232" s="37">
        <f t="shared" si="99"/>
        <v>281.22239431905422</v>
      </c>
      <c r="T232" s="42">
        <f t="shared" si="85"/>
        <v>0.72764752331235583</v>
      </c>
      <c r="V232" s="40">
        <v>44323</v>
      </c>
      <c r="W232">
        <v>87525.6348</v>
      </c>
      <c r="X232">
        <v>142812.9847</v>
      </c>
      <c r="Y232">
        <v>182419.4117</v>
      </c>
      <c r="Z232" s="37">
        <v>50.469000000000001</v>
      </c>
      <c r="AB232" s="55">
        <f t="shared" si="100"/>
        <v>6.6931866706103779E-2</v>
      </c>
      <c r="AD232" s="36">
        <f t="shared" si="101"/>
        <v>218.05525778401142</v>
      </c>
      <c r="AE232" s="37">
        <f t="shared" si="102"/>
        <v>281.22239431905422</v>
      </c>
      <c r="AG232" s="1">
        <f t="shared" si="90"/>
        <v>44323</v>
      </c>
      <c r="AH232">
        <f t="shared" si="91"/>
        <v>0.77538368988005268</v>
      </c>
      <c r="AI232">
        <f t="shared" ca="1" si="75"/>
        <v>0.75414876292593946</v>
      </c>
      <c r="AJ232">
        <f t="shared" ca="1" si="76"/>
        <v>0.77067161509579185</v>
      </c>
      <c r="AK232">
        <f t="shared" ca="1" si="77"/>
        <v>0.79674205579794499</v>
      </c>
      <c r="AL232">
        <f t="shared" ca="1" si="78"/>
        <v>0.9104138433546477</v>
      </c>
      <c r="AM232">
        <f t="shared" ca="1" si="79"/>
        <v>0.94265154749258595</v>
      </c>
      <c r="AO232" s="1">
        <f t="shared" si="92"/>
        <v>44323</v>
      </c>
      <c r="AP232" s="57">
        <f>AD232/VLOOKUP(AO232,'[1]Indice Utilities'!$Z:$AJ,11,0)</f>
        <v>0.8869430996653771</v>
      </c>
      <c r="AQ232">
        <f t="shared" ca="1" si="80"/>
        <v>0.78007104757989021</v>
      </c>
      <c r="AR232">
        <f t="shared" ca="1" si="81"/>
        <v>0.81020720544081271</v>
      </c>
      <c r="AS232">
        <f t="shared" ca="1" si="82"/>
        <v>0.83596444989568353</v>
      </c>
      <c r="AT232">
        <f t="shared" ca="1" si="83"/>
        <v>0.94895746952387117</v>
      </c>
      <c r="AU232">
        <f t="shared" ca="1" si="84"/>
        <v>1.0046847641995535</v>
      </c>
      <c r="AX232">
        <f t="shared" si="93"/>
        <v>0.70396271919906317</v>
      </c>
      <c r="AY232">
        <f t="shared" si="94"/>
        <v>0.97901598699682812</v>
      </c>
      <c r="AZ232">
        <f t="shared" si="95"/>
        <v>1.2671482617258234</v>
      </c>
      <c r="BA232">
        <f t="shared" si="96"/>
        <v>0.59061576795492987</v>
      </c>
      <c r="BD232" s="57"/>
    </row>
    <row r="233" spans="2:56" x14ac:dyDescent="0.25">
      <c r="B233" s="1">
        <v>44330</v>
      </c>
      <c r="C233">
        <v>106.429</v>
      </c>
      <c r="D233">
        <v>180.12299999999999</v>
      </c>
      <c r="E233">
        <v>97.102999999999994</v>
      </c>
      <c r="F233">
        <v>52.558</v>
      </c>
      <c r="G233">
        <v>54850.06</v>
      </c>
      <c r="I233" s="45">
        <f t="shared" si="97"/>
        <v>9.5196443639506967E-2</v>
      </c>
      <c r="J233" s="46">
        <f t="shared" si="86"/>
        <v>8.7528528129641403E-2</v>
      </c>
      <c r="K233" s="46">
        <f t="shared" si="87"/>
        <v>5.8204921427170264E-2</v>
      </c>
      <c r="L233" s="46">
        <f t="shared" si="87"/>
        <v>4.1391745427886484E-2</v>
      </c>
      <c r="M233" s="47">
        <f t="shared" si="88"/>
        <v>6.6717308942581877E-2</v>
      </c>
      <c r="O233" s="44">
        <f t="shared" si="89"/>
        <v>7.0580409656051279E-2</v>
      </c>
      <c r="Q233" s="36">
        <f t="shared" si="98"/>
        <v>219.07370291696466</v>
      </c>
      <c r="R233" s="37">
        <f t="shared" si="99"/>
        <v>299.98479568241112</v>
      </c>
      <c r="T233" s="42">
        <f t="shared" si="85"/>
        <v>0.73028268788960338</v>
      </c>
      <c r="V233" s="40">
        <v>44330</v>
      </c>
      <c r="W233">
        <v>95858.491899999994</v>
      </c>
      <c r="X233">
        <v>155313.51680000001</v>
      </c>
      <c r="Y233">
        <v>193037.19469999999</v>
      </c>
      <c r="Z233" s="37">
        <v>52.558</v>
      </c>
      <c r="AB233" s="55">
        <f t="shared" si="100"/>
        <v>7.6190621119461621E-2</v>
      </c>
      <c r="AD233" s="36">
        <f t="shared" si="101"/>
        <v>234.66902331293957</v>
      </c>
      <c r="AE233" s="37">
        <f t="shared" si="102"/>
        <v>299.98479568241112</v>
      </c>
      <c r="AG233" s="1">
        <f t="shared" si="90"/>
        <v>44330</v>
      </c>
      <c r="AH233">
        <f t="shared" si="91"/>
        <v>0.78226972396754313</v>
      </c>
      <c r="AI233">
        <f t="shared" ca="1" si="75"/>
        <v>0.75414876292593946</v>
      </c>
      <c r="AJ233">
        <f t="shared" ca="1" si="76"/>
        <v>0.77067161509579185</v>
      </c>
      <c r="AK233">
        <f t="shared" ca="1" si="77"/>
        <v>0.79286336296093274</v>
      </c>
      <c r="AL233">
        <f t="shared" ca="1" si="78"/>
        <v>0.9064505307320192</v>
      </c>
      <c r="AM233">
        <f t="shared" ca="1" si="79"/>
        <v>0.94265154749258595</v>
      </c>
      <c r="AO233" s="1">
        <f t="shared" si="92"/>
        <v>44330</v>
      </c>
      <c r="AP233" s="57">
        <f>AD233/VLOOKUP(AO233,'[1]Indice Utilities'!$Z:$AJ,11,0)</f>
        <v>0.92214414516328569</v>
      </c>
      <c r="AQ233">
        <f t="shared" ca="1" si="80"/>
        <v>0.78007104757989021</v>
      </c>
      <c r="AR233">
        <f t="shared" ca="1" si="81"/>
        <v>0.81020720544081271</v>
      </c>
      <c r="AS233">
        <f t="shared" ca="1" si="82"/>
        <v>0.83596444989568353</v>
      </c>
      <c r="AT233">
        <f t="shared" ca="1" si="83"/>
        <v>0.94895746952387117</v>
      </c>
      <c r="AU233">
        <f t="shared" ca="1" si="84"/>
        <v>1.0046847641995535</v>
      </c>
      <c r="AX233">
        <f t="shared" si="93"/>
        <v>0.71639489453981142</v>
      </c>
      <c r="AY233">
        <f t="shared" si="94"/>
        <v>0.98933013767257283</v>
      </c>
      <c r="AZ233">
        <f t="shared" si="95"/>
        <v>1.2459712066077413</v>
      </c>
      <c r="BA233">
        <f t="shared" si="96"/>
        <v>0.57151806882318246</v>
      </c>
      <c r="BD233" s="57"/>
    </row>
    <row r="234" spans="2:56" x14ac:dyDescent="0.25">
      <c r="B234" s="1">
        <v>44337</v>
      </c>
      <c r="C234">
        <v>114.899</v>
      </c>
      <c r="D234">
        <v>185.46199999999999</v>
      </c>
      <c r="E234">
        <v>100.255</v>
      </c>
      <c r="F234">
        <v>55.468000000000004</v>
      </c>
      <c r="G234">
        <v>56221.88</v>
      </c>
      <c r="I234" s="45">
        <f t="shared" si="97"/>
        <v>7.9583572146689319E-2</v>
      </c>
      <c r="J234" s="46">
        <f t="shared" si="86"/>
        <v>2.9640856525818382E-2</v>
      </c>
      <c r="K234" s="46">
        <f t="shared" si="87"/>
        <v>3.2460377125320461E-2</v>
      </c>
      <c r="L234" s="46">
        <f t="shared" si="87"/>
        <v>5.5367403630275147E-2</v>
      </c>
      <c r="M234" s="47">
        <f t="shared" si="88"/>
        <v>2.501036461947348E-2</v>
      </c>
      <c r="O234" s="44">
        <f t="shared" si="89"/>
        <v>4.9263052357025827E-2</v>
      </c>
      <c r="Q234" s="36">
        <f t="shared" si="98"/>
        <v>229.86594221381063</v>
      </c>
      <c r="R234" s="37">
        <f t="shared" si="99"/>
        <v>307.48752480272645</v>
      </c>
      <c r="T234" s="42">
        <f t="shared" si="85"/>
        <v>0.74756184778971047</v>
      </c>
      <c r="V234" s="40">
        <v>44337</v>
      </c>
      <c r="W234">
        <v>103486.7323</v>
      </c>
      <c r="X234">
        <v>159917.29329999999</v>
      </c>
      <c r="Y234">
        <v>199304.6361</v>
      </c>
      <c r="Z234" s="37">
        <v>55.468000000000004</v>
      </c>
      <c r="AB234" s="55">
        <f t="shared" si="100"/>
        <v>4.1645170979510454E-2</v>
      </c>
      <c r="AD234" s="36">
        <f t="shared" si="101"/>
        <v>244.44185491240168</v>
      </c>
      <c r="AE234" s="37">
        <f t="shared" si="102"/>
        <v>307.48752480272645</v>
      </c>
      <c r="AG234" s="1">
        <f t="shared" si="90"/>
        <v>44337</v>
      </c>
      <c r="AH234">
        <f t="shared" si="91"/>
        <v>0.79496511303743866</v>
      </c>
      <c r="AI234">
        <f t="shared" ca="1" si="75"/>
        <v>0.75414876292593946</v>
      </c>
      <c r="AJ234">
        <f t="shared" ca="1" si="76"/>
        <v>0.77067161509579185</v>
      </c>
      <c r="AK234">
        <f t="shared" ca="1" si="77"/>
        <v>0.79216676166913447</v>
      </c>
      <c r="AL234">
        <f t="shared" ca="1" si="78"/>
        <v>0.89795201005534619</v>
      </c>
      <c r="AM234">
        <f t="shared" ca="1" si="79"/>
        <v>0.94265154749258595</v>
      </c>
      <c r="AO234" s="1">
        <f t="shared" si="92"/>
        <v>44337</v>
      </c>
      <c r="AP234" s="57">
        <f>AD234/VLOOKUP(AO234,'[1]Indice Utilities'!$Z:$AJ,11,0)</f>
        <v>0.95514606209199615</v>
      </c>
      <c r="AQ234">
        <f t="shared" ca="1" si="80"/>
        <v>0.78007104757989021</v>
      </c>
      <c r="AR234">
        <f t="shared" ca="1" si="81"/>
        <v>0.81020720544081271</v>
      </c>
      <c r="AS234">
        <f t="shared" ca="1" si="82"/>
        <v>0.83596444989568353</v>
      </c>
      <c r="AT234">
        <f t="shared" ca="1" si="83"/>
        <v>0.94895746952387117</v>
      </c>
      <c r="AU234">
        <f t="shared" ca="1" si="84"/>
        <v>1.0046847641995535</v>
      </c>
      <c r="AX234">
        <f t="shared" si="93"/>
        <v>0.74248715480307592</v>
      </c>
      <c r="AY234">
        <f t="shared" si="94"/>
        <v>0.97792872152625854</v>
      </c>
      <c r="AZ234">
        <f t="shared" si="95"/>
        <v>1.2349847507590697</v>
      </c>
      <c r="BA234">
        <f t="shared" si="96"/>
        <v>0.57904702793805329</v>
      </c>
      <c r="BD234" s="57"/>
    </row>
    <row r="235" spans="2:56" x14ac:dyDescent="0.25">
      <c r="B235" s="1">
        <v>44344</v>
      </c>
      <c r="C235">
        <v>123.67400000000001</v>
      </c>
      <c r="D235">
        <v>199.47800000000001</v>
      </c>
      <c r="E235">
        <v>107.85899999999999</v>
      </c>
      <c r="F235">
        <v>59.174999999999997</v>
      </c>
      <c r="G235">
        <v>59212.959999999999</v>
      </c>
      <c r="I235" s="45">
        <f t="shared" si="97"/>
        <v>7.6371421857457378E-2</v>
      </c>
      <c r="J235" s="46">
        <f t="shared" si="86"/>
        <v>7.5573432832601872E-2</v>
      </c>
      <c r="K235" s="46">
        <f t="shared" si="87"/>
        <v>7.5846591192459289E-2</v>
      </c>
      <c r="L235" s="46">
        <f t="shared" si="87"/>
        <v>6.6831326170043948E-2</v>
      </c>
      <c r="M235" s="47">
        <f t="shared" si="88"/>
        <v>5.3201351502297767E-2</v>
      </c>
      <c r="O235" s="44">
        <f t="shared" si="89"/>
        <v>7.3655693013140622E-2</v>
      </c>
      <c r="Q235" s="36">
        <f t="shared" si="98"/>
        <v>246.7968774876874</v>
      </c>
      <c r="R235" s="37">
        <f t="shared" si="99"/>
        <v>323.84627669232782</v>
      </c>
      <c r="T235" s="42">
        <f t="shared" si="85"/>
        <v>0.76208033023692379</v>
      </c>
      <c r="V235" s="40">
        <v>44344</v>
      </c>
      <c r="W235">
        <v>111390.6924</v>
      </c>
      <c r="X235">
        <v>172002.20680000001</v>
      </c>
      <c r="Y235">
        <v>214420.23</v>
      </c>
      <c r="Z235" s="37">
        <v>59.174999999999997</v>
      </c>
      <c r="AB235" s="55">
        <f t="shared" si="100"/>
        <v>7.5868481839573898E-2</v>
      </c>
      <c r="AD235" s="36">
        <f t="shared" si="101"/>
        <v>262.98728734265495</v>
      </c>
      <c r="AE235" s="37">
        <f t="shared" si="102"/>
        <v>323.84627669232782</v>
      </c>
      <c r="AG235" s="1">
        <f t="shared" si="90"/>
        <v>44344</v>
      </c>
      <c r="AH235">
        <f t="shared" si="91"/>
        <v>0.8120744509670792</v>
      </c>
      <c r="AI235">
        <f t="shared" ca="1" si="75"/>
        <v>0.75414876292593946</v>
      </c>
      <c r="AJ235">
        <f t="shared" ca="1" si="76"/>
        <v>0.77067161509579185</v>
      </c>
      <c r="AK235">
        <f t="shared" ca="1" si="77"/>
        <v>0.79216676166913447</v>
      </c>
      <c r="AL235">
        <f t="shared" ca="1" si="78"/>
        <v>0.89090209112203644</v>
      </c>
      <c r="AM235">
        <f t="shared" ca="1" si="79"/>
        <v>0.94265154749258595</v>
      </c>
      <c r="AO235" s="1">
        <f t="shared" si="92"/>
        <v>44344</v>
      </c>
      <c r="AP235" s="57">
        <f>AD235/VLOOKUP(AO235,'[1]Indice Utilities'!$Z:$AJ,11,0)</f>
        <v>0.97306672712105613</v>
      </c>
      <c r="AQ235">
        <f t="shared" ca="1" si="80"/>
        <v>0.78007104757989021</v>
      </c>
      <c r="AR235">
        <f t="shared" ca="1" si="81"/>
        <v>0.81020720544081271</v>
      </c>
      <c r="AS235">
        <f t="shared" ca="1" si="82"/>
        <v>0.83596444989568353</v>
      </c>
      <c r="AT235">
        <f t="shared" ca="1" si="83"/>
        <v>0.9521927479432839</v>
      </c>
      <c r="AU235">
        <f t="shared" ca="1" si="84"/>
        <v>1.0046847641995535</v>
      </c>
      <c r="AX235">
        <f t="shared" si="93"/>
        <v>0.74283424788110397</v>
      </c>
      <c r="AY235">
        <f t="shared" si="94"/>
        <v>0.97766053177718981</v>
      </c>
      <c r="AZ235">
        <f t="shared" si="95"/>
        <v>1.2349596225804613</v>
      </c>
      <c r="BA235">
        <f t="shared" si="96"/>
        <v>0.57418310802610717</v>
      </c>
      <c r="BD235" s="57"/>
    </row>
    <row r="236" spans="2:56" x14ac:dyDescent="0.25">
      <c r="B236" s="1">
        <v>44351</v>
      </c>
      <c r="C236">
        <v>143.63999999999999</v>
      </c>
      <c r="D236">
        <v>217.60900000000001</v>
      </c>
      <c r="E236">
        <v>122.28700000000001</v>
      </c>
      <c r="F236">
        <v>70.438000000000002</v>
      </c>
      <c r="G236">
        <v>66190.06</v>
      </c>
      <c r="I236" s="45">
        <f t="shared" si="97"/>
        <v>0.16144056147613872</v>
      </c>
      <c r="J236" s="46">
        <f t="shared" si="86"/>
        <v>9.0892228716951351E-2</v>
      </c>
      <c r="K236" s="46">
        <f t="shared" si="87"/>
        <v>0.13376723314697903</v>
      </c>
      <c r="L236" s="46">
        <f t="shared" si="87"/>
        <v>0.19033375580904099</v>
      </c>
      <c r="M236" s="47">
        <f t="shared" si="88"/>
        <v>0.11783062356619234</v>
      </c>
      <c r="O236" s="44">
        <f t="shared" si="89"/>
        <v>0.14410844478727752</v>
      </c>
      <c r="Q236" s="36">
        <f t="shared" si="98"/>
        <v>282.3623916807943</v>
      </c>
      <c r="R236" s="37">
        <f t="shared" si="99"/>
        <v>362.00528541457447</v>
      </c>
      <c r="T236" s="42">
        <f t="shared" si="85"/>
        <v>0.77999521846049347</v>
      </c>
      <c r="V236" s="40">
        <v>44351</v>
      </c>
      <c r="W236">
        <v>129373.7332</v>
      </c>
      <c r="X236">
        <v>187635.8646</v>
      </c>
      <c r="Y236">
        <v>243102.99119999999</v>
      </c>
      <c r="Z236" s="37">
        <v>70.438000000000002</v>
      </c>
      <c r="AB236" s="55">
        <f t="shared" si="100"/>
        <v>0.12515318328967753</v>
      </c>
      <c r="AD236" s="36">
        <f t="shared" si="101"/>
        <v>295.90098351830534</v>
      </c>
      <c r="AE236" s="37">
        <f t="shared" si="102"/>
        <v>362.00528541457447</v>
      </c>
      <c r="AG236" s="1">
        <f t="shared" si="90"/>
        <v>44351</v>
      </c>
      <c r="AH236">
        <f t="shared" si="91"/>
        <v>0.81739409738019331</v>
      </c>
      <c r="AI236">
        <f t="shared" ca="1" si="75"/>
        <v>0.75414876292593946</v>
      </c>
      <c r="AJ236">
        <f t="shared" ca="1" si="76"/>
        <v>0.77067161509579185</v>
      </c>
      <c r="AK236">
        <f t="shared" ca="1" si="77"/>
        <v>0.79216676166913447</v>
      </c>
      <c r="AL236">
        <f t="shared" ca="1" si="78"/>
        <v>0.89090209112203644</v>
      </c>
      <c r="AM236">
        <f t="shared" ca="1" si="79"/>
        <v>0.94265154749258595</v>
      </c>
      <c r="AO236" s="1">
        <f t="shared" si="92"/>
        <v>44351</v>
      </c>
      <c r="AP236" s="57">
        <f>AD236/VLOOKUP(AO236,'[1]Indice Utilities'!$Z:$AJ,11,0)</f>
        <v>0.92767687194375459</v>
      </c>
      <c r="AQ236">
        <f t="shared" ca="1" si="80"/>
        <v>0.78007104757989021</v>
      </c>
      <c r="AR236">
        <f t="shared" ca="1" si="81"/>
        <v>0.81020720544081271</v>
      </c>
      <c r="AS236">
        <f t="shared" ca="1" si="82"/>
        <v>0.84417705947064992</v>
      </c>
      <c r="AT236">
        <f t="shared" ca="1" si="83"/>
        <v>0.95675899742243309</v>
      </c>
      <c r="AU236">
        <f t="shared" ca="1" si="84"/>
        <v>1.0046847641995535</v>
      </c>
      <c r="AX236">
        <f t="shared" si="93"/>
        <v>0.76679143671818795</v>
      </c>
      <c r="AY236">
        <f t="shared" si="94"/>
        <v>0.94789073370504395</v>
      </c>
      <c r="AZ236">
        <f t="shared" si="95"/>
        <v>1.2444143385414999</v>
      </c>
      <c r="BA236">
        <f t="shared" si="96"/>
        <v>0.60744576440740605</v>
      </c>
      <c r="BD236" s="57"/>
    </row>
    <row r="237" spans="2:56" x14ac:dyDescent="0.25">
      <c r="B237" s="1">
        <v>44358</v>
      </c>
      <c r="C237">
        <v>143.947</v>
      </c>
      <c r="D237">
        <v>215.23599999999999</v>
      </c>
      <c r="E237">
        <v>120.76600000000001</v>
      </c>
      <c r="F237">
        <v>68.653999999999996</v>
      </c>
      <c r="G237">
        <v>66093.97</v>
      </c>
      <c r="I237" s="45">
        <f t="shared" si="97"/>
        <v>2.1372876636036597E-3</v>
      </c>
      <c r="J237" s="46">
        <f t="shared" si="86"/>
        <v>-1.0904879853315008E-2</v>
      </c>
      <c r="K237" s="46">
        <f t="shared" si="87"/>
        <v>-1.2437953339275665E-2</v>
      </c>
      <c r="L237" s="46">
        <f t="shared" si="87"/>
        <v>-2.5327238138504904E-2</v>
      </c>
      <c r="M237" s="47">
        <f t="shared" si="88"/>
        <v>-1.4517285525953438E-3</v>
      </c>
      <c r="O237" s="44">
        <f t="shared" si="89"/>
        <v>-1.1633195916872979E-2</v>
      </c>
      <c r="Q237" s="36">
        <f t="shared" si="98"/>
        <v>279.07761465881481</v>
      </c>
      <c r="R237" s="37">
        <f t="shared" si="99"/>
        <v>361.47975200554771</v>
      </c>
      <c r="T237" s="42">
        <f t="shared" si="85"/>
        <v>0.77204217694199295</v>
      </c>
      <c r="V237" s="40">
        <v>44358</v>
      </c>
      <c r="W237">
        <v>129649.45269999999</v>
      </c>
      <c r="X237">
        <v>185589.74170000001</v>
      </c>
      <c r="Y237">
        <v>240079.87239999999</v>
      </c>
      <c r="Z237" s="37">
        <v>68.653999999999996</v>
      </c>
      <c r="AB237" s="55">
        <f t="shared" si="100"/>
        <v>-8.5599261415271605E-3</v>
      </c>
      <c r="AD237" s="36">
        <f t="shared" si="101"/>
        <v>293.3680929541834</v>
      </c>
      <c r="AE237" s="37">
        <f t="shared" si="102"/>
        <v>361.47975200554771</v>
      </c>
      <c r="AG237" s="1">
        <f t="shared" si="90"/>
        <v>44358</v>
      </c>
      <c r="AH237">
        <f t="shared" si="91"/>
        <v>0.81157545153367538</v>
      </c>
      <c r="AI237">
        <f t="shared" ca="1" si="75"/>
        <v>0.75414876292593946</v>
      </c>
      <c r="AJ237">
        <f t="shared" ca="1" si="76"/>
        <v>0.77067161509579185</v>
      </c>
      <c r="AK237">
        <f t="shared" ca="1" si="77"/>
        <v>0.79216676166913447</v>
      </c>
      <c r="AL237">
        <f t="shared" ca="1" si="78"/>
        <v>0.88894750936262268</v>
      </c>
      <c r="AM237">
        <f t="shared" ca="1" si="79"/>
        <v>0.94265154749258595</v>
      </c>
      <c r="AO237" s="1">
        <f t="shared" si="92"/>
        <v>44358</v>
      </c>
      <c r="AP237" s="57">
        <f>AD237/VLOOKUP(AO237,'[1]Indice Utilities'!$Z:$AJ,11,0)</f>
        <v>0.89506747238783069</v>
      </c>
      <c r="AQ237">
        <f t="shared" ca="1" si="80"/>
        <v>0.78007104757989021</v>
      </c>
      <c r="AR237">
        <f t="shared" ca="1" si="81"/>
        <v>0.81020720544081271</v>
      </c>
      <c r="AS237">
        <f t="shared" ca="1" si="82"/>
        <v>0.84417705947064992</v>
      </c>
      <c r="AT237">
        <f t="shared" ca="1" si="83"/>
        <v>0.95675899742243309</v>
      </c>
      <c r="AU237">
        <f t="shared" ca="1" si="84"/>
        <v>1.0046847641995535</v>
      </c>
      <c r="AX237">
        <f t="shared" si="93"/>
        <v>0.77506478793607392</v>
      </c>
      <c r="AY237">
        <f t="shared" si="94"/>
        <v>0.94564878287717358</v>
      </c>
      <c r="AZ237">
        <f t="shared" si="95"/>
        <v>1.239546800122006</v>
      </c>
      <c r="BA237">
        <f t="shared" si="96"/>
        <v>0.59717259417592361</v>
      </c>
      <c r="BD237" s="57"/>
    </row>
    <row r="238" spans="2:56" x14ac:dyDescent="0.25">
      <c r="B238" s="1">
        <v>44365</v>
      </c>
      <c r="C238">
        <v>142.72200000000001</v>
      </c>
      <c r="D238">
        <v>211.71299999999999</v>
      </c>
      <c r="E238">
        <v>119.913</v>
      </c>
      <c r="F238">
        <v>73.206000000000003</v>
      </c>
      <c r="G238">
        <v>65136</v>
      </c>
      <c r="I238" s="45">
        <f t="shared" si="97"/>
        <v>-8.5100766254245785E-3</v>
      </c>
      <c r="J238" s="46">
        <f t="shared" si="86"/>
        <v>-1.6368079689271342E-2</v>
      </c>
      <c r="K238" s="46">
        <f t="shared" si="87"/>
        <v>-7.063246277925983E-3</v>
      </c>
      <c r="L238" s="46">
        <f t="shared" si="87"/>
        <v>6.6303492877326953E-2</v>
      </c>
      <c r="M238" s="47">
        <f t="shared" si="88"/>
        <v>-1.4494060502039718E-2</v>
      </c>
      <c r="O238" s="44">
        <f t="shared" si="89"/>
        <v>8.5905225711762623E-3</v>
      </c>
      <c r="Q238" s="36">
        <f t="shared" si="98"/>
        <v>281.47503720665139</v>
      </c>
      <c r="R238" s="37">
        <f t="shared" si="99"/>
        <v>356.24044260971698</v>
      </c>
      <c r="T238" s="42">
        <f t="shared" si="85"/>
        <v>0.79012656492520805</v>
      </c>
      <c r="V238" s="40">
        <v>44365</v>
      </c>
      <c r="W238">
        <v>128546.57460000001</v>
      </c>
      <c r="X238">
        <v>182552.52799999999</v>
      </c>
      <c r="Y238">
        <v>238383.97649999999</v>
      </c>
      <c r="Z238" s="37">
        <v>73.206000000000003</v>
      </c>
      <c r="AB238" s="55">
        <f t="shared" si="100"/>
        <v>-1.0501250757419499E-2</v>
      </c>
      <c r="AD238" s="36">
        <f t="shared" si="101"/>
        <v>290.28736104584556</v>
      </c>
      <c r="AE238" s="37">
        <f t="shared" si="102"/>
        <v>356.24044260971698</v>
      </c>
      <c r="AG238" s="1">
        <f t="shared" si="90"/>
        <v>44365</v>
      </c>
      <c r="AH238">
        <f t="shared" si="91"/>
        <v>0.81486357618265415</v>
      </c>
      <c r="AI238">
        <f t="shared" ca="1" si="75"/>
        <v>0.75414876292593946</v>
      </c>
      <c r="AJ238">
        <f t="shared" ca="1" si="76"/>
        <v>0.77067161509579185</v>
      </c>
      <c r="AK238">
        <f t="shared" ca="1" si="77"/>
        <v>0.79216676166913447</v>
      </c>
      <c r="AL238">
        <f t="shared" ca="1" si="78"/>
        <v>0.85966689177212796</v>
      </c>
      <c r="AM238">
        <f t="shared" ca="1" si="79"/>
        <v>0.93797782914468242</v>
      </c>
      <c r="AO238" s="1">
        <f t="shared" si="92"/>
        <v>44365</v>
      </c>
      <c r="AP238" s="57">
        <f>AD238/VLOOKUP(AO238,'[1]Indice Utilities'!$Z:$AJ,11,0)</f>
        <v>0.90114152145496274</v>
      </c>
      <c r="AQ238">
        <f t="shared" ca="1" si="80"/>
        <v>0.78007104757989021</v>
      </c>
      <c r="AR238">
        <f t="shared" ca="1" si="81"/>
        <v>0.81020720544081271</v>
      </c>
      <c r="AS238">
        <f t="shared" ca="1" si="82"/>
        <v>0.84417705947064992</v>
      </c>
      <c r="AT238">
        <f t="shared" ca="1" si="83"/>
        <v>0.9521927479432839</v>
      </c>
      <c r="AU238">
        <f t="shared" ca="1" si="84"/>
        <v>1.0046847641995535</v>
      </c>
      <c r="AX238">
        <f t="shared" si="93"/>
        <v>0.77662445535105518</v>
      </c>
      <c r="AY238">
        <f t="shared" si="94"/>
        <v>0.94004194442184363</v>
      </c>
      <c r="AZ238">
        <f t="shared" si="95"/>
        <v>1.2438535942989803</v>
      </c>
      <c r="BA238">
        <f t="shared" si="96"/>
        <v>0.64352504084297257</v>
      </c>
      <c r="BD238" s="57"/>
    </row>
    <row r="239" spans="2:56" x14ac:dyDescent="0.25">
      <c r="B239" s="1">
        <v>44372</v>
      </c>
      <c r="C239">
        <v>134.083</v>
      </c>
      <c r="D239">
        <v>199.99700000000001</v>
      </c>
      <c r="E239">
        <v>115.351</v>
      </c>
      <c r="F239">
        <v>68.090999999999994</v>
      </c>
      <c r="G239">
        <v>65133.46</v>
      </c>
      <c r="I239" s="45">
        <f t="shared" si="97"/>
        <v>-6.0530261627499637E-2</v>
      </c>
      <c r="J239" s="46">
        <f t="shared" si="86"/>
        <v>-5.5339067511206097E-2</v>
      </c>
      <c r="K239" s="46">
        <f t="shared" si="87"/>
        <v>-3.804424874700818E-2</v>
      </c>
      <c r="L239" s="46">
        <f t="shared" si="87"/>
        <v>-6.9871322022785121E-2</v>
      </c>
      <c r="M239" s="47">
        <f t="shared" si="88"/>
        <v>-3.8995332842017838E-5</v>
      </c>
      <c r="O239" s="44">
        <f t="shared" si="89"/>
        <v>-5.5946224977124759E-2</v>
      </c>
      <c r="Q239" s="36">
        <f t="shared" si="98"/>
        <v>265.72757144964351</v>
      </c>
      <c r="R239" s="37">
        <f t="shared" si="99"/>
        <v>356.22655089508561</v>
      </c>
      <c r="T239" s="42">
        <f t="shared" si="85"/>
        <v>0.74595105497317216</v>
      </c>
      <c r="V239" s="40">
        <v>44372</v>
      </c>
      <c r="W239">
        <v>120765.1566</v>
      </c>
      <c r="X239">
        <v>172449.79610000001</v>
      </c>
      <c r="Y239">
        <v>229314.6202</v>
      </c>
      <c r="Z239" s="37">
        <v>68.090999999999994</v>
      </c>
      <c r="AB239" s="55">
        <f t="shared" si="100"/>
        <v>-4.9053208003165448E-2</v>
      </c>
      <c r="AD239" s="36">
        <f t="shared" si="101"/>
        <v>276.04783474377371</v>
      </c>
      <c r="AE239" s="37">
        <f t="shared" si="102"/>
        <v>356.22655089508561</v>
      </c>
      <c r="AG239" s="1">
        <f t="shared" si="90"/>
        <v>44372</v>
      </c>
      <c r="AH239">
        <f t="shared" si="91"/>
        <v>0.77492212203203859</v>
      </c>
      <c r="AI239">
        <f t="shared" ca="1" si="75"/>
        <v>0.75414876292593946</v>
      </c>
      <c r="AJ239">
        <f t="shared" ca="1" si="76"/>
        <v>0.77067161509579185</v>
      </c>
      <c r="AK239">
        <f t="shared" ca="1" si="77"/>
        <v>0.79216676166913447</v>
      </c>
      <c r="AL239">
        <f t="shared" ca="1" si="78"/>
        <v>0.84509101343593929</v>
      </c>
      <c r="AM239">
        <f t="shared" ca="1" si="79"/>
        <v>0.93591496939561114</v>
      </c>
      <c r="AO239" s="1">
        <f t="shared" si="92"/>
        <v>44372</v>
      </c>
      <c r="AP239" s="57">
        <f>AD239/VLOOKUP(AO239,'[1]Indice Utilities'!$Z:$AJ,11,0)</f>
        <v>0.85879701871315728</v>
      </c>
      <c r="AQ239">
        <f t="shared" ca="1" si="80"/>
        <v>0.78007104757989021</v>
      </c>
      <c r="AR239">
        <f t="shared" ca="1" si="81"/>
        <v>0.81020720544081271</v>
      </c>
      <c r="AS239">
        <f t="shared" ca="1" si="82"/>
        <v>0.84417705947064992</v>
      </c>
      <c r="AT239">
        <f t="shared" ca="1" si="83"/>
        <v>0.94285406362471758</v>
      </c>
      <c r="AU239">
        <f t="shared" ca="1" si="84"/>
        <v>1.0046847641995535</v>
      </c>
      <c r="AX239">
        <f t="shared" si="93"/>
        <v>0.76725131208473552</v>
      </c>
      <c r="AY239">
        <f t="shared" si="94"/>
        <v>0.93382816711691863</v>
      </c>
      <c r="AZ239">
        <f t="shared" si="95"/>
        <v>1.2582534888624899</v>
      </c>
      <c r="BA239">
        <f t="shared" si="96"/>
        <v>0.62943699954823529</v>
      </c>
      <c r="BD239" s="57"/>
    </row>
    <row r="240" spans="2:56" x14ac:dyDescent="0.25">
      <c r="B240" s="1">
        <v>44379</v>
      </c>
      <c r="C240">
        <v>128.60599999999999</v>
      </c>
      <c r="D240">
        <v>192.02500000000001</v>
      </c>
      <c r="E240">
        <v>108.82299999999999</v>
      </c>
      <c r="F240">
        <v>65.98</v>
      </c>
      <c r="G240">
        <v>63330.37</v>
      </c>
      <c r="I240" s="45">
        <f t="shared" si="97"/>
        <v>-4.0847833058627936E-2</v>
      </c>
      <c r="J240" s="46">
        <f t="shared" si="86"/>
        <v>-3.9860597908968676E-2</v>
      </c>
      <c r="K240" s="46">
        <f t="shared" si="87"/>
        <v>-5.6592487277960402E-2</v>
      </c>
      <c r="L240" s="46">
        <f t="shared" si="87"/>
        <v>-3.1002628834941315E-2</v>
      </c>
      <c r="M240" s="47">
        <f t="shared" si="88"/>
        <v>-2.7683006553006595E-2</v>
      </c>
      <c r="O240" s="44">
        <f t="shared" si="89"/>
        <v>-4.2075886770124582E-2</v>
      </c>
      <c r="Q240" s="36">
        <f t="shared" si="98"/>
        <v>254.54684824162814</v>
      </c>
      <c r="R240" s="37">
        <f t="shared" si="99"/>
        <v>346.36512895230203</v>
      </c>
      <c r="T240" s="42">
        <f t="shared" si="85"/>
        <v>0.73490899332617809</v>
      </c>
      <c r="V240" s="40">
        <v>44379</v>
      </c>
      <c r="W240">
        <v>115832.8404</v>
      </c>
      <c r="X240">
        <v>165576.10200000001</v>
      </c>
      <c r="Y240">
        <v>216337.3297</v>
      </c>
      <c r="Z240" s="37">
        <v>65.98</v>
      </c>
      <c r="AB240" s="55">
        <f t="shared" si="100"/>
        <v>-4.7429493808421166E-2</v>
      </c>
      <c r="AD240" s="36">
        <f t="shared" si="101"/>
        <v>262.95502567496578</v>
      </c>
      <c r="AE240" s="37">
        <f t="shared" si="102"/>
        <v>346.36512895230203</v>
      </c>
      <c r="AG240" s="1">
        <f t="shared" si="90"/>
        <v>44379</v>
      </c>
      <c r="AH240">
        <f t="shared" si="91"/>
        <v>0.75918446660713745</v>
      </c>
      <c r="AI240">
        <f t="shared" ca="1" si="75"/>
        <v>0.75414876292593946</v>
      </c>
      <c r="AJ240">
        <f t="shared" ca="1" si="76"/>
        <v>0.77067161509579185</v>
      </c>
      <c r="AK240">
        <f t="shared" ca="1" si="77"/>
        <v>0.79166603984650785</v>
      </c>
      <c r="AL240">
        <f t="shared" ca="1" si="78"/>
        <v>0.8340138950378061</v>
      </c>
      <c r="AM240">
        <f t="shared" ca="1" si="79"/>
        <v>0.93591496939561114</v>
      </c>
      <c r="AO240" s="1">
        <f t="shared" si="92"/>
        <v>44379</v>
      </c>
      <c r="AP240" s="57">
        <f>AD240/VLOOKUP(AO240,'[1]Indice Utilities'!$Z:$AJ,11,0)</f>
        <v>0.85670867183708621</v>
      </c>
      <c r="AQ240">
        <f t="shared" ca="1" si="80"/>
        <v>0.78007104757989021</v>
      </c>
      <c r="AR240">
        <f t="shared" ca="1" si="81"/>
        <v>0.81020720544081271</v>
      </c>
      <c r="AS240">
        <f t="shared" ca="1" si="82"/>
        <v>0.84417705947064992</v>
      </c>
      <c r="AT240">
        <f t="shared" ca="1" si="83"/>
        <v>0.93077498267491232</v>
      </c>
      <c r="AU240">
        <f t="shared" ca="1" si="84"/>
        <v>1.0046847641995535</v>
      </c>
      <c r="AX240">
        <f t="shared" si="93"/>
        <v>0.77255253421281167</v>
      </c>
      <c r="AY240">
        <f t="shared" si="94"/>
        <v>0.9412481409025264</v>
      </c>
      <c r="AZ240">
        <f t="shared" si="95"/>
        <v>1.2461500608993812</v>
      </c>
      <c r="BA240">
        <f t="shared" si="96"/>
        <v>0.64029149959173304</v>
      </c>
      <c r="BD240" s="57"/>
    </row>
    <row r="241" spans="2:56" x14ac:dyDescent="0.25">
      <c r="B241" s="1">
        <v>44386</v>
      </c>
      <c r="C241">
        <v>123.164</v>
      </c>
      <c r="D241">
        <v>181.68</v>
      </c>
      <c r="E241">
        <v>105.596</v>
      </c>
      <c r="F241">
        <v>63.023000000000003</v>
      </c>
      <c r="G241">
        <v>62371.57</v>
      </c>
      <c r="I241" s="45">
        <f t="shared" si="97"/>
        <v>-4.2315288555743846E-2</v>
      </c>
      <c r="J241" s="46">
        <f t="shared" si="86"/>
        <v>-5.3873193594583979E-2</v>
      </c>
      <c r="K241" s="46">
        <f t="shared" si="87"/>
        <v>-2.9653657774551201E-2</v>
      </c>
      <c r="L241" s="46">
        <f t="shared" si="87"/>
        <v>-4.4816611094271042E-2</v>
      </c>
      <c r="M241" s="47">
        <f t="shared" si="88"/>
        <v>-1.5139655744945135E-2</v>
      </c>
      <c r="O241" s="44">
        <f t="shared" si="89"/>
        <v>-4.2664687754787517E-2</v>
      </c>
      <c r="Q241" s="36">
        <f t="shared" si="98"/>
        <v>243.6866864424338</v>
      </c>
      <c r="R241" s="37">
        <f t="shared" si="99"/>
        <v>341.12128013791067</v>
      </c>
      <c r="T241" s="42">
        <f t="shared" si="85"/>
        <v>0.71436964103768197</v>
      </c>
      <c r="V241" s="40">
        <v>44386</v>
      </c>
      <c r="W241">
        <v>110931.15979999999</v>
      </c>
      <c r="X241">
        <v>156656.285</v>
      </c>
      <c r="Y241">
        <v>209922.4192</v>
      </c>
      <c r="Z241" s="37">
        <v>63.023000000000003</v>
      </c>
      <c r="AB241" s="55">
        <f t="shared" si="100"/>
        <v>-4.0657423590607644E-2</v>
      </c>
      <c r="AD241" s="36">
        <f t="shared" si="101"/>
        <v>252.26395181081958</v>
      </c>
      <c r="AE241" s="37">
        <f t="shared" si="102"/>
        <v>341.12128013791067</v>
      </c>
      <c r="AG241" s="1">
        <f t="shared" si="90"/>
        <v>44386</v>
      </c>
      <c r="AH241">
        <f t="shared" si="91"/>
        <v>0.7395139690752589</v>
      </c>
      <c r="AI241">
        <f t="shared" ca="1" si="75"/>
        <v>0.75414876292593946</v>
      </c>
      <c r="AJ241">
        <f t="shared" ca="1" si="76"/>
        <v>0.76785959878120136</v>
      </c>
      <c r="AK241">
        <f t="shared" ca="1" si="77"/>
        <v>0.7911486441267741</v>
      </c>
      <c r="AL241">
        <f t="shared" ca="1" si="78"/>
        <v>0.82450045779468739</v>
      </c>
      <c r="AM241">
        <f t="shared" ca="1" si="79"/>
        <v>0.93591496939561114</v>
      </c>
      <c r="AO241" s="1">
        <f t="shared" si="92"/>
        <v>44386</v>
      </c>
      <c r="AP241" s="57">
        <f>AD241/VLOOKUP(AO241,'[1]Indice Utilities'!$Z:$AJ,11,0)</f>
        <v>0.85261079184667798</v>
      </c>
      <c r="AQ241">
        <f t="shared" ca="1" si="80"/>
        <v>0.78007104757989021</v>
      </c>
      <c r="AR241">
        <f t="shared" ca="1" si="81"/>
        <v>0.81020720544081271</v>
      </c>
      <c r="AS241">
        <f t="shared" ca="1" si="82"/>
        <v>0.84417705947064992</v>
      </c>
      <c r="AT241">
        <f t="shared" ca="1" si="83"/>
        <v>0.93077498267491232</v>
      </c>
      <c r="AU241">
        <f t="shared" ca="1" si="84"/>
        <v>1.0046847641995535</v>
      </c>
      <c r="AX241">
        <f t="shared" si="93"/>
        <v>0.77121746599871011</v>
      </c>
      <c r="AY241">
        <f t="shared" si="94"/>
        <v>0.92828163732734292</v>
      </c>
      <c r="AZ241">
        <f t="shared" si="95"/>
        <v>1.2604435403914764</v>
      </c>
      <c r="BA241">
        <f t="shared" si="96"/>
        <v>0.6375155439849558</v>
      </c>
      <c r="BD241" s="57"/>
    </row>
    <row r="242" spans="2:56" x14ac:dyDescent="0.25">
      <c r="B242" s="1">
        <v>44393</v>
      </c>
      <c r="C242">
        <v>127.28</v>
      </c>
      <c r="D242">
        <v>183.97900000000001</v>
      </c>
      <c r="E242">
        <v>105.967</v>
      </c>
      <c r="F242">
        <v>64.384</v>
      </c>
      <c r="G242">
        <v>63090.8</v>
      </c>
      <c r="I242" s="45">
        <f t="shared" si="97"/>
        <v>3.3418856159267207E-2</v>
      </c>
      <c r="J242" s="46">
        <f t="shared" si="86"/>
        <v>1.2654117129017983E-2</v>
      </c>
      <c r="K242" s="46">
        <f t="shared" si="87"/>
        <v>3.5133906587370145E-3</v>
      </c>
      <c r="L242" s="46">
        <f t="shared" si="87"/>
        <v>2.1595290608190654E-2</v>
      </c>
      <c r="M242" s="47">
        <f t="shared" si="88"/>
        <v>1.1531375593078819E-2</v>
      </c>
      <c r="O242" s="44">
        <f t="shared" si="89"/>
        <v>1.7795413638803215E-2</v>
      </c>
      <c r="Q242" s="36">
        <f t="shared" si="98"/>
        <v>248.02319182594624</v>
      </c>
      <c r="R242" s="37">
        <f t="shared" si="99"/>
        <v>345.0548777419728</v>
      </c>
      <c r="T242" s="42">
        <f t="shared" si="85"/>
        <v>0.71879346685084256</v>
      </c>
      <c r="V242" s="40">
        <v>44393</v>
      </c>
      <c r="W242">
        <v>114638.0558</v>
      </c>
      <c r="X242">
        <v>158638.46650000001</v>
      </c>
      <c r="Y242">
        <v>210659.76519999999</v>
      </c>
      <c r="Z242" s="37">
        <v>64.384</v>
      </c>
      <c r="AB242" s="55">
        <f t="shared" si="100"/>
        <v>1.346064672846569E-2</v>
      </c>
      <c r="AD242" s="36">
        <f t="shared" si="101"/>
        <v>255.65958774847172</v>
      </c>
      <c r="AE242" s="37">
        <f t="shared" si="102"/>
        <v>345.0548777419728</v>
      </c>
      <c r="AG242" s="1">
        <f t="shared" si="90"/>
        <v>44393</v>
      </c>
      <c r="AH242">
        <f t="shared" si="91"/>
        <v>0.74092442750410947</v>
      </c>
      <c r="AI242">
        <f t="shared" ca="1" si="75"/>
        <v>0.7462964775836668</v>
      </c>
      <c r="AJ242">
        <f t="shared" ca="1" si="76"/>
        <v>0.76652258762221004</v>
      </c>
      <c r="AK242">
        <f t="shared" ca="1" si="77"/>
        <v>0.79080031880901624</v>
      </c>
      <c r="AL242">
        <f t="shared" ca="1" si="78"/>
        <v>0.8186405914572491</v>
      </c>
      <c r="AM242">
        <f t="shared" ca="1" si="79"/>
        <v>0.9101781017798718</v>
      </c>
      <c r="AO242" s="1">
        <f t="shared" si="92"/>
        <v>44393</v>
      </c>
      <c r="AP242" s="57">
        <f>AD242/VLOOKUP(AO242,'[1]Indice Utilities'!$Z:$AJ,11,0)</f>
        <v>0.85153823042812382</v>
      </c>
      <c r="AQ242">
        <f t="shared" ca="1" si="80"/>
        <v>0.78007104757989021</v>
      </c>
      <c r="AR242">
        <f t="shared" ca="1" si="81"/>
        <v>0.81020720544081271</v>
      </c>
      <c r="AS242">
        <f t="shared" ca="1" si="82"/>
        <v>0.84367165219537887</v>
      </c>
      <c r="AT242">
        <f t="shared" ca="1" si="83"/>
        <v>0.92352732685840289</v>
      </c>
      <c r="AU242">
        <f t="shared" ca="1" si="84"/>
        <v>1.0046847641995535</v>
      </c>
      <c r="AX242">
        <f t="shared" si="93"/>
        <v>0.78640514965745045</v>
      </c>
      <c r="AY242">
        <f t="shared" si="94"/>
        <v>0.92754289466422624</v>
      </c>
      <c r="AZ242">
        <f t="shared" si="95"/>
        <v>1.2480721131454526</v>
      </c>
      <c r="BA242">
        <f t="shared" si="96"/>
        <v>0.64263262666088161</v>
      </c>
      <c r="BD242" s="57"/>
    </row>
    <row r="243" spans="2:56" x14ac:dyDescent="0.25">
      <c r="B243" s="1">
        <v>44400</v>
      </c>
      <c r="C243">
        <v>125.64700000000001</v>
      </c>
      <c r="D243">
        <v>183.089</v>
      </c>
      <c r="E243">
        <v>107.34</v>
      </c>
      <c r="F243">
        <v>64.665999999999997</v>
      </c>
      <c r="G243">
        <v>64841.23</v>
      </c>
      <c r="I243" s="45">
        <f t="shared" si="97"/>
        <v>-1.2829981143934632E-2</v>
      </c>
      <c r="J243" s="46">
        <f t="shared" si="86"/>
        <v>-4.8375086287022473E-3</v>
      </c>
      <c r="K243" s="46">
        <f t="shared" si="87"/>
        <v>1.2956863929336482E-2</v>
      </c>
      <c r="L243" s="46">
        <f t="shared" si="87"/>
        <v>4.37997017892644E-3</v>
      </c>
      <c r="M243" s="47">
        <f t="shared" si="88"/>
        <v>2.7744615696741803E-2</v>
      </c>
      <c r="O243" s="44">
        <f t="shared" si="89"/>
        <v>-8.2663916093489442E-5</v>
      </c>
      <c r="Q243" s="36">
        <f t="shared" si="98"/>
        <v>248.00268925762791</v>
      </c>
      <c r="R243" s="37">
        <f t="shared" si="99"/>
        <v>354.62829271921004</v>
      </c>
      <c r="T243" s="42">
        <f t="shared" si="85"/>
        <v>0.69933136850418509</v>
      </c>
      <c r="V243" s="40">
        <v>44400</v>
      </c>
      <c r="W243">
        <v>113167.55160000001</v>
      </c>
      <c r="X243">
        <v>157871.1704</v>
      </c>
      <c r="Y243">
        <v>213387.94560000001</v>
      </c>
      <c r="Z243" s="37">
        <v>64.665999999999997</v>
      </c>
      <c r="AB243" s="55">
        <f t="shared" si="100"/>
        <v>1.015603690651499E-3</v>
      </c>
      <c r="AD243" s="36">
        <f t="shared" si="101"/>
        <v>255.91923656933949</v>
      </c>
      <c r="AE243" s="37">
        <f t="shared" si="102"/>
        <v>354.62829271921004</v>
      </c>
      <c r="AG243" s="1">
        <f t="shared" si="90"/>
        <v>44400</v>
      </c>
      <c r="AH243">
        <f t="shared" si="91"/>
        <v>0.7216548758899306</v>
      </c>
      <c r="AI243">
        <f t="shared" ca="1" si="75"/>
        <v>0.74199586724580247</v>
      </c>
      <c r="AJ243">
        <f t="shared" ca="1" si="76"/>
        <v>0.76521178636124243</v>
      </c>
      <c r="AK243">
        <f t="shared" ca="1" si="77"/>
        <v>0.78978521711341121</v>
      </c>
      <c r="AL243">
        <f t="shared" ca="1" si="78"/>
        <v>0.81549620648203891</v>
      </c>
      <c r="AM243">
        <f t="shared" ca="1" si="79"/>
        <v>0.90420337344572355</v>
      </c>
      <c r="AO243" s="1">
        <f t="shared" si="92"/>
        <v>44400</v>
      </c>
      <c r="AP243" s="57">
        <f>AD243/VLOOKUP(AO243,'[1]Indice Utilities'!$Z:$AJ,11,0)</f>
        <v>0.83900660545440131</v>
      </c>
      <c r="AQ243">
        <f t="shared" ca="1" si="80"/>
        <v>0.78007104757989021</v>
      </c>
      <c r="AR243">
        <f t="shared" ca="1" si="81"/>
        <v>0.81020720544081271</v>
      </c>
      <c r="AS243">
        <f t="shared" ca="1" si="82"/>
        <v>0.84313537148610185</v>
      </c>
      <c r="AT243">
        <f t="shared" ca="1" si="83"/>
        <v>0.90639217738204347</v>
      </c>
      <c r="AU243">
        <f t="shared" ca="1" si="84"/>
        <v>1.0022946688336869</v>
      </c>
      <c r="AX243">
        <f t="shared" si="93"/>
        <v>0.77552795736015401</v>
      </c>
      <c r="AY243">
        <f t="shared" si="94"/>
        <v>0.92211939005203847</v>
      </c>
      <c r="AZ243">
        <f t="shared" si="95"/>
        <v>1.2629605462975109</v>
      </c>
      <c r="BA243">
        <f t="shared" si="96"/>
        <v>0.64479248477442008</v>
      </c>
      <c r="BD243" s="57"/>
    </row>
    <row r="244" spans="2:56" x14ac:dyDescent="0.25">
      <c r="B244" s="1">
        <v>44407</v>
      </c>
      <c r="C244">
        <v>128.43600000000001</v>
      </c>
      <c r="D244">
        <v>182.274</v>
      </c>
      <c r="E244">
        <v>105.745</v>
      </c>
      <c r="F244">
        <v>65.040999999999997</v>
      </c>
      <c r="G244">
        <v>66005.289999999994</v>
      </c>
      <c r="I244" s="45">
        <f t="shared" si="97"/>
        <v>2.2197107770181468E-2</v>
      </c>
      <c r="J244" s="46">
        <f t="shared" si="86"/>
        <v>-4.4513870303513059E-3</v>
      </c>
      <c r="K244" s="46">
        <f t="shared" si="87"/>
        <v>-1.485932550773239E-2</v>
      </c>
      <c r="L244" s="46">
        <f t="shared" si="87"/>
        <v>5.7990288559675029E-3</v>
      </c>
      <c r="M244" s="47">
        <f t="shared" si="88"/>
        <v>1.795246635512604E-2</v>
      </c>
      <c r="O244" s="44">
        <f t="shared" si="89"/>
        <v>2.1713560220163186E-3</v>
      </c>
      <c r="Q244" s="36">
        <f t="shared" si="98"/>
        <v>248.54119139042368</v>
      </c>
      <c r="R244" s="37">
        <f t="shared" si="99"/>
        <v>360.99474521282747</v>
      </c>
      <c r="T244" s="42">
        <f t="shared" si="85"/>
        <v>0.68848977633703268</v>
      </c>
      <c r="V244" s="40">
        <v>44407</v>
      </c>
      <c r="W244">
        <v>115679.6629</v>
      </c>
      <c r="X244">
        <v>157167.81570000001</v>
      </c>
      <c r="Y244">
        <v>210217.35759999999</v>
      </c>
      <c r="Z244" s="37">
        <v>65.040999999999997</v>
      </c>
      <c r="AB244" s="55">
        <f t="shared" si="100"/>
        <v>-2.8095018220752345E-3</v>
      </c>
      <c r="AD244" s="36">
        <f t="shared" si="101"/>
        <v>255.20023100789382</v>
      </c>
      <c r="AE244" s="37">
        <f t="shared" si="102"/>
        <v>360.99474521282747</v>
      </c>
      <c r="AG244" s="1">
        <f t="shared" si="90"/>
        <v>44407</v>
      </c>
      <c r="AH244">
        <f t="shared" si="91"/>
        <v>0.70693613796909538</v>
      </c>
      <c r="AI244">
        <f t="shared" ca="1" si="75"/>
        <v>0.74151430698413212</v>
      </c>
      <c r="AJ244">
        <f t="shared" ca="1" si="76"/>
        <v>0.76210354073669984</v>
      </c>
      <c r="AK244">
        <f t="shared" ca="1" si="77"/>
        <v>0.78720918699464038</v>
      </c>
      <c r="AL244">
        <f t="shared" ca="1" si="78"/>
        <v>0.81277173227097288</v>
      </c>
      <c r="AM244">
        <f t="shared" ca="1" si="79"/>
        <v>0.89492823306744573</v>
      </c>
      <c r="AO244" s="1">
        <f t="shared" si="92"/>
        <v>44407</v>
      </c>
      <c r="AP244" s="57">
        <f>AD244/VLOOKUP(AO244,'[1]Indice Utilities'!$Z:$AJ,11,0)</f>
        <v>0.82540252615184206</v>
      </c>
      <c r="AQ244">
        <f t="shared" ca="1" si="80"/>
        <v>0.78007104757989021</v>
      </c>
      <c r="AR244">
        <f t="shared" ca="1" si="81"/>
        <v>0.81020720544081271</v>
      </c>
      <c r="AS244">
        <f t="shared" ca="1" si="82"/>
        <v>0.83686955899924054</v>
      </c>
      <c r="AT244">
        <f t="shared" ca="1" si="83"/>
        <v>0.8965859846546137</v>
      </c>
      <c r="AU244">
        <f t="shared" ca="1" si="84"/>
        <v>0.9977598866136832</v>
      </c>
      <c r="AX244">
        <f t="shared" si="93"/>
        <v>0.79497592130788652</v>
      </c>
      <c r="AY244">
        <f t="shared" si="94"/>
        <v>0.92060111025539226</v>
      </c>
      <c r="AZ244">
        <f t="shared" si="95"/>
        <v>1.247699217662076</v>
      </c>
      <c r="BA244">
        <f t="shared" si="96"/>
        <v>0.65035883934387728</v>
      </c>
      <c r="BD244" s="57"/>
    </row>
    <row r="245" spans="2:56" x14ac:dyDescent="0.25">
      <c r="B245" s="1">
        <v>44414</v>
      </c>
      <c r="C245">
        <v>126.90600000000001</v>
      </c>
      <c r="D245">
        <v>182.83</v>
      </c>
      <c r="E245">
        <v>107.85899999999999</v>
      </c>
      <c r="F245">
        <v>65.135000000000005</v>
      </c>
      <c r="G245">
        <v>65860.91</v>
      </c>
      <c r="I245" s="45">
        <f t="shared" si="97"/>
        <v>-1.1912547883770941E-2</v>
      </c>
      <c r="J245" s="46">
        <f t="shared" si="86"/>
        <v>3.0503527656167151E-3</v>
      </c>
      <c r="K245" s="46">
        <f t="shared" si="87"/>
        <v>1.9991488959288706E-2</v>
      </c>
      <c r="L245" s="46">
        <f t="shared" si="87"/>
        <v>1.445242231823185E-3</v>
      </c>
      <c r="M245" s="47">
        <f t="shared" si="88"/>
        <v>-2.187400434116582E-3</v>
      </c>
      <c r="O245" s="44">
        <f t="shared" si="89"/>
        <v>3.1436340182394162E-3</v>
      </c>
      <c r="Q245" s="36">
        <f t="shared" si="98"/>
        <v>249.32251393461235</v>
      </c>
      <c r="R245" s="37">
        <f t="shared" si="99"/>
        <v>360.20510515043514</v>
      </c>
      <c r="T245" s="42">
        <f t="shared" si="85"/>
        <v>0.69216818520794121</v>
      </c>
      <c r="V245" s="40">
        <v>44414</v>
      </c>
      <c r="W245">
        <v>114301.0652</v>
      </c>
      <c r="X245">
        <v>157647.3757</v>
      </c>
      <c r="Y245">
        <v>214420.23</v>
      </c>
      <c r="Z245" s="37">
        <v>65.135000000000005</v>
      </c>
      <c r="AB245" s="55">
        <f t="shared" si="100"/>
        <v>6.83880235366853E-3</v>
      </c>
      <c r="AD245" s="36">
        <f t="shared" si="101"/>
        <v>256.94549494836735</v>
      </c>
      <c r="AE245" s="37">
        <f t="shared" si="102"/>
        <v>360.20510515043514</v>
      </c>
      <c r="AG245" s="1">
        <f t="shared" si="90"/>
        <v>44414</v>
      </c>
      <c r="AH245">
        <f t="shared" si="91"/>
        <v>0.71333107519688621</v>
      </c>
      <c r="AI245">
        <f t="shared" ca="1" si="75"/>
        <v>0.74098232292953303</v>
      </c>
      <c r="AJ245">
        <f t="shared" ca="1" si="76"/>
        <v>0.76140116932552948</v>
      </c>
      <c r="AK245">
        <f t="shared" ca="1" si="77"/>
        <v>0.78410473306218509</v>
      </c>
      <c r="AL245">
        <f t="shared" ca="1" si="78"/>
        <v>0.81170020139202637</v>
      </c>
      <c r="AM245">
        <f t="shared" ca="1" si="79"/>
        <v>0.88541339792142615</v>
      </c>
      <c r="AO245" s="1">
        <f t="shared" si="92"/>
        <v>44414</v>
      </c>
      <c r="AP245" s="57">
        <f>AD245/VLOOKUP(AO245,'[1]Indice Utilities'!$Z:$AJ,11,0)</f>
        <v>0.80243977563055524</v>
      </c>
      <c r="AQ245">
        <f t="shared" ca="1" si="80"/>
        <v>0.78007104757989021</v>
      </c>
      <c r="AR245">
        <f t="shared" ca="1" si="81"/>
        <v>0.81020720544081271</v>
      </c>
      <c r="AS245">
        <f t="shared" ca="1" si="82"/>
        <v>0.83396764577225468</v>
      </c>
      <c r="AT245">
        <f t="shared" ca="1" si="83"/>
        <v>0.88897419284599044</v>
      </c>
      <c r="AU245">
        <f t="shared" ca="1" si="84"/>
        <v>0.98229197510728816</v>
      </c>
      <c r="AX245">
        <f t="shared" si="93"/>
        <v>0.78017030208072946</v>
      </c>
      <c r="AY245">
        <f t="shared" si="94"/>
        <v>0.91713714870687613</v>
      </c>
      <c r="AZ245">
        <f t="shared" si="95"/>
        <v>1.2639983479196946</v>
      </c>
      <c r="BA245">
        <f t="shared" si="96"/>
        <v>0.64687491570826194</v>
      </c>
      <c r="BD245" s="57"/>
    </row>
    <row r="246" spans="2:56" x14ac:dyDescent="0.25">
      <c r="B246" s="1">
        <v>44421</v>
      </c>
      <c r="C246">
        <v>132.79</v>
      </c>
      <c r="D246">
        <v>193.39699999999999</v>
      </c>
      <c r="E246">
        <v>111.71599999999999</v>
      </c>
      <c r="F246">
        <v>69.076999999999998</v>
      </c>
      <c r="G246">
        <v>69544.77</v>
      </c>
      <c r="I246" s="45">
        <f t="shared" si="97"/>
        <v>4.6365026082296978E-2</v>
      </c>
      <c r="J246" s="46">
        <f t="shared" si="86"/>
        <v>5.779686047147603E-2</v>
      </c>
      <c r="K246" s="46">
        <f t="shared" si="87"/>
        <v>3.575964917160368E-2</v>
      </c>
      <c r="L246" s="46">
        <f t="shared" si="87"/>
        <v>6.0520457511322512E-2</v>
      </c>
      <c r="M246" s="47">
        <f t="shared" si="88"/>
        <v>5.5933937141166234E-2</v>
      </c>
      <c r="O246" s="44">
        <f t="shared" si="89"/>
        <v>5.01104983091748E-2</v>
      </c>
      <c r="Q246" s="36">
        <f t="shared" si="98"/>
        <v>261.81618934757199</v>
      </c>
      <c r="R246" s="37">
        <f t="shared" si="99"/>
        <v>380.35279485984677</v>
      </c>
      <c r="T246" s="42">
        <f t="shared" si="85"/>
        <v>0.68835090180958602</v>
      </c>
      <c r="V246" s="40">
        <v>44421</v>
      </c>
      <c r="W246">
        <v>119591.16130000001</v>
      </c>
      <c r="X246">
        <v>166759.01680000001</v>
      </c>
      <c r="Y246">
        <v>222088.62890000001</v>
      </c>
      <c r="Z246" s="37">
        <v>69.076999999999998</v>
      </c>
      <c r="AB246" s="55">
        <f t="shared" si="100"/>
        <v>4.5396987582918644E-2</v>
      </c>
      <c r="AD246" s="36">
        <f t="shared" si="101"/>
        <v>268.61004639202525</v>
      </c>
      <c r="AE246" s="37">
        <f t="shared" si="102"/>
        <v>380.35279485984677</v>
      </c>
      <c r="AG246" s="1">
        <f t="shared" si="90"/>
        <v>44421</v>
      </c>
      <c r="AH246">
        <f t="shared" si="91"/>
        <v>0.70621288977514485</v>
      </c>
      <c r="AI246">
        <f t="shared" ca="1" si="75"/>
        <v>0.739655014918144</v>
      </c>
      <c r="AJ246">
        <f t="shared" ca="1" si="76"/>
        <v>0.76005321262272107</v>
      </c>
      <c r="AK246">
        <f t="shared" ca="1" si="77"/>
        <v>0.78244786842219471</v>
      </c>
      <c r="AL246">
        <f t="shared" ca="1" si="78"/>
        <v>0.80681232891377053</v>
      </c>
      <c r="AM246">
        <f t="shared" ca="1" si="79"/>
        <v>0.84930369886149559</v>
      </c>
      <c r="AO246" s="1">
        <f t="shared" si="92"/>
        <v>44421</v>
      </c>
      <c r="AP246" s="57">
        <f>AD246/VLOOKUP(AO246,'[1]Indice Utilities'!$Z:$AJ,11,0)</f>
        <v>0.81489414704789565</v>
      </c>
      <c r="AQ246">
        <f t="shared" ca="1" si="80"/>
        <v>0.78007104757989021</v>
      </c>
      <c r="AR246">
        <f t="shared" ca="1" si="81"/>
        <v>0.80902417894399015</v>
      </c>
      <c r="AS246">
        <f t="shared" ca="1" si="82"/>
        <v>0.83254475953542906</v>
      </c>
      <c r="AT246">
        <f t="shared" ca="1" si="83"/>
        <v>0.88415196472141866</v>
      </c>
      <c r="AU246">
        <f t="shared" ca="1" si="84"/>
        <v>0.97127466061815015</v>
      </c>
      <c r="AX246">
        <f t="shared" si="93"/>
        <v>0.78089274044381685</v>
      </c>
      <c r="AY246">
        <f t="shared" si="94"/>
        <v>0.92801568021253278</v>
      </c>
      <c r="AZ246">
        <f t="shared" si="95"/>
        <v>1.2523457604577672</v>
      </c>
      <c r="BA246">
        <f t="shared" si="96"/>
        <v>0.6562330767239849</v>
      </c>
      <c r="BD246" s="57"/>
    </row>
    <row r="247" spans="2:56" x14ac:dyDescent="0.25">
      <c r="B247" s="1">
        <v>44428</v>
      </c>
      <c r="C247">
        <v>135.477</v>
      </c>
      <c r="D247">
        <v>193.99</v>
      </c>
      <c r="E247">
        <v>113.905</v>
      </c>
      <c r="F247">
        <v>66.965000000000003</v>
      </c>
      <c r="G247">
        <v>67822.2</v>
      </c>
      <c r="I247" s="45">
        <f t="shared" si="97"/>
        <v>2.023495745161541E-2</v>
      </c>
      <c r="J247" s="46">
        <f t="shared" si="86"/>
        <v>3.0662316375125176E-3</v>
      </c>
      <c r="K247" s="46">
        <f t="shared" si="87"/>
        <v>1.9594328475778022E-2</v>
      </c>
      <c r="L247" s="46">
        <f t="shared" si="87"/>
        <v>-3.0574576197576531E-2</v>
      </c>
      <c r="M247" s="47">
        <f t="shared" si="88"/>
        <v>-2.4769224199030493E-2</v>
      </c>
      <c r="O247" s="44">
        <f t="shared" si="89"/>
        <v>3.0802353418323547E-3</v>
      </c>
      <c r="Q247" s="36">
        <f t="shared" si="98"/>
        <v>262.62264482706428</v>
      </c>
      <c r="R247" s="37">
        <f t="shared" si="99"/>
        <v>370.93175120923536</v>
      </c>
      <c r="T247" s="42">
        <f t="shared" si="85"/>
        <v>0.70800799330581965</v>
      </c>
      <c r="V247" s="40">
        <v>44428</v>
      </c>
      <c r="W247">
        <v>122011.1669</v>
      </c>
      <c r="X247">
        <v>167270.54749999999</v>
      </c>
      <c r="Y247">
        <v>226438.9706</v>
      </c>
      <c r="Z247" s="37">
        <v>66.965000000000003</v>
      </c>
      <c r="AB247" s="55">
        <f t="shared" si="100"/>
        <v>1.4317987209514306E-2</v>
      </c>
      <c r="AD247" s="36">
        <f t="shared" si="101"/>
        <v>272.45600160061332</v>
      </c>
      <c r="AE247" s="37">
        <f t="shared" si="102"/>
        <v>370.93175120923536</v>
      </c>
      <c r="AG247" s="1">
        <f t="shared" si="90"/>
        <v>44428</v>
      </c>
      <c r="AH247">
        <f t="shared" si="91"/>
        <v>0.73451787481769448</v>
      </c>
      <c r="AI247">
        <f t="shared" ca="1" si="75"/>
        <v>0.73442011064565649</v>
      </c>
      <c r="AJ247">
        <f t="shared" ca="1" si="76"/>
        <v>0.75835007945736033</v>
      </c>
      <c r="AK247">
        <f t="shared" ca="1" si="77"/>
        <v>0.78173937585850195</v>
      </c>
      <c r="AL247">
        <f t="shared" ca="1" si="78"/>
        <v>0.80167119803769404</v>
      </c>
      <c r="AM247">
        <f t="shared" ca="1" si="79"/>
        <v>0.84220983584100262</v>
      </c>
      <c r="AO247" s="1">
        <f t="shared" si="92"/>
        <v>44428</v>
      </c>
      <c r="AP247" s="57">
        <f>AD247/VLOOKUP(AO247,'[1]Indice Utilities'!$Z:$AJ,11,0)</f>
        <v>0.84318707522481029</v>
      </c>
      <c r="AQ247">
        <f t="shared" ca="1" si="80"/>
        <v>0.78007104757989021</v>
      </c>
      <c r="AR247">
        <f t="shared" ca="1" si="81"/>
        <v>0.80902417894399015</v>
      </c>
      <c r="AS247">
        <f t="shared" ca="1" si="82"/>
        <v>0.8318724633515151</v>
      </c>
      <c r="AT247">
        <f t="shared" ca="1" si="83"/>
        <v>0.87645782898107372</v>
      </c>
      <c r="AU247">
        <f t="shared" ca="1" si="84"/>
        <v>0.95363838736963513</v>
      </c>
      <c r="AX247">
        <f t="shared" si="93"/>
        <v>0.78544803687525477</v>
      </c>
      <c r="AY247">
        <f t="shared" si="94"/>
        <v>0.91772126984772928</v>
      </c>
      <c r="AZ247">
        <f t="shared" si="95"/>
        <v>1.258860289135024</v>
      </c>
      <c r="BA247">
        <f t="shared" si="96"/>
        <v>0.62718894522069857</v>
      </c>
      <c r="BD247" s="57"/>
    </row>
    <row r="248" spans="2:56" x14ac:dyDescent="0.25">
      <c r="B248" s="1">
        <v>44435</v>
      </c>
      <c r="C248">
        <v>163.98099999999999</v>
      </c>
      <c r="D248">
        <v>231.43799999999999</v>
      </c>
      <c r="E248">
        <v>133.85900000000001</v>
      </c>
      <c r="F248">
        <v>74.566999999999993</v>
      </c>
      <c r="G248">
        <v>73203.63</v>
      </c>
      <c r="I248" s="45">
        <f t="shared" si="97"/>
        <v>0.21039733681731954</v>
      </c>
      <c r="J248" s="46">
        <f t="shared" si="86"/>
        <v>0.19304087839579354</v>
      </c>
      <c r="K248" s="46">
        <f t="shared" si="87"/>
        <v>0.17518107194591992</v>
      </c>
      <c r="L248" s="46">
        <f t="shared" si="87"/>
        <v>0.11352198909878286</v>
      </c>
      <c r="M248" s="47">
        <f t="shared" si="88"/>
        <v>7.9346143298212102E-2</v>
      </c>
      <c r="O248" s="44">
        <f t="shared" si="89"/>
        <v>0.17303531906445396</v>
      </c>
      <c r="Q248" s="36">
        <f t="shared" si="98"/>
        <v>308.06563796826612</v>
      </c>
      <c r="R248" s="37">
        <f t="shared" si="99"/>
        <v>400.36375509454012</v>
      </c>
      <c r="T248" s="42">
        <f t="shared" si="85"/>
        <v>0.76946435347405728</v>
      </c>
      <c r="V248" s="40">
        <v>44435</v>
      </c>
      <c r="W248">
        <v>147681.60569999999</v>
      </c>
      <c r="X248">
        <v>199560.9246</v>
      </c>
      <c r="Y248">
        <v>266108.18780000001</v>
      </c>
      <c r="Z248" s="37">
        <v>74.566999999999993</v>
      </c>
      <c r="AB248" s="55">
        <f t="shared" si="100"/>
        <v>0.18929553973794724</v>
      </c>
      <c r="AD248" s="36">
        <f t="shared" si="101"/>
        <v>324.03070747844441</v>
      </c>
      <c r="AE248" s="37">
        <f t="shared" si="102"/>
        <v>400.36375509454012</v>
      </c>
      <c r="AG248" s="1">
        <f t="shared" si="90"/>
        <v>44435</v>
      </c>
      <c r="AH248">
        <f t="shared" si="91"/>
        <v>0.80934076413068212</v>
      </c>
      <c r="AI248">
        <f t="shared" ca="1" si="75"/>
        <v>0.73392050121990005</v>
      </c>
      <c r="AJ248">
        <f t="shared" ca="1" si="76"/>
        <v>0.75537520826300397</v>
      </c>
      <c r="AK248">
        <f t="shared" ca="1" si="77"/>
        <v>0.77994555916666741</v>
      </c>
      <c r="AL248">
        <f t="shared" ca="1" si="78"/>
        <v>0.80026492597797561</v>
      </c>
      <c r="AM248">
        <f t="shared" ca="1" si="79"/>
        <v>0.83001345647099134</v>
      </c>
      <c r="AO248" s="1">
        <f t="shared" si="92"/>
        <v>44435</v>
      </c>
      <c r="AP248" s="57">
        <f>AD248/VLOOKUP(AO248,'[1]Indice Utilities'!$Z:$AJ,11,0)</f>
        <v>0.88148290163251986</v>
      </c>
      <c r="AQ248">
        <f t="shared" ca="1" si="80"/>
        <v>0.78007104757989021</v>
      </c>
      <c r="AR248">
        <f t="shared" ca="1" si="81"/>
        <v>0.80902417894399015</v>
      </c>
      <c r="AS248">
        <f t="shared" ca="1" si="82"/>
        <v>0.8318724633515151</v>
      </c>
      <c r="AT248">
        <f t="shared" ca="1" si="83"/>
        <v>0.8666248216530017</v>
      </c>
      <c r="AU248">
        <f t="shared" ca="1" si="84"/>
        <v>0.9388300705759226</v>
      </c>
      <c r="AX248">
        <f t="shared" si="93"/>
        <v>0.79938432481776656</v>
      </c>
      <c r="AY248">
        <f t="shared" si="94"/>
        <v>0.92061136472679173</v>
      </c>
      <c r="AZ248">
        <f t="shared" si="95"/>
        <v>1.2439202322593601</v>
      </c>
      <c r="BA248">
        <f t="shared" si="96"/>
        <v>0.58722887498325671</v>
      </c>
      <c r="BD248" s="57"/>
    </row>
    <row r="249" spans="2:56" x14ac:dyDescent="0.25">
      <c r="B249" s="1">
        <v>44442</v>
      </c>
      <c r="C249">
        <v>166.226</v>
      </c>
      <c r="D249">
        <v>233.99700000000001</v>
      </c>
      <c r="E249">
        <v>135.60300000000001</v>
      </c>
      <c r="F249">
        <v>80.715000000000003</v>
      </c>
      <c r="G249">
        <v>74734.95</v>
      </c>
      <c r="I249" s="45">
        <f t="shared" si="97"/>
        <v>1.3690610497557598E-2</v>
      </c>
      <c r="J249" s="46">
        <f t="shared" si="86"/>
        <v>1.1056956938791496E-2</v>
      </c>
      <c r="K249" s="46">
        <f t="shared" si="87"/>
        <v>1.3028634608057699E-2</v>
      </c>
      <c r="L249" s="46">
        <f t="shared" si="87"/>
        <v>8.2449340861239007E-2</v>
      </c>
      <c r="M249" s="47">
        <f t="shared" si="88"/>
        <v>2.0918634772619793E-2</v>
      </c>
      <c r="O249" s="44">
        <f t="shared" si="89"/>
        <v>3.005638572641145E-2</v>
      </c>
      <c r="Q249" s="36">
        <f t="shared" si="98"/>
        <v>317.32497761209333</v>
      </c>
      <c r="R249" s="37">
        <f t="shared" si="99"/>
        <v>408.73881826355739</v>
      </c>
      <c r="T249" s="42">
        <f t="shared" si="85"/>
        <v>0.77635145827397334</v>
      </c>
      <c r="V249" s="40">
        <v>44442</v>
      </c>
      <c r="W249">
        <v>149703.38250000001</v>
      </c>
      <c r="X249">
        <v>201766.90090000001</v>
      </c>
      <c r="Y249">
        <v>269573.71419999999</v>
      </c>
      <c r="Z249" s="37">
        <v>80.715000000000003</v>
      </c>
      <c r="AB249" s="55">
        <f t="shared" si="100"/>
        <v>1.2555012685959455E-2</v>
      </c>
      <c r="AD249" s="36">
        <f t="shared" si="101"/>
        <v>328.09891712147669</v>
      </c>
      <c r="AE249" s="37">
        <f t="shared" si="102"/>
        <v>408.73881826355739</v>
      </c>
      <c r="AG249" s="1">
        <f t="shared" si="90"/>
        <v>44442</v>
      </c>
      <c r="AH249">
        <f t="shared" si="91"/>
        <v>0.80271044114512358</v>
      </c>
      <c r="AI249">
        <f t="shared" ca="1" si="75"/>
        <v>0.73392050121990005</v>
      </c>
      <c r="AJ249">
        <f t="shared" ca="1" si="76"/>
        <v>0.75537520826300397</v>
      </c>
      <c r="AK249">
        <f t="shared" ca="1" si="77"/>
        <v>0.77994555916666741</v>
      </c>
      <c r="AL249">
        <f t="shared" ca="1" si="78"/>
        <v>0.80026492597797561</v>
      </c>
      <c r="AM249">
        <f t="shared" ca="1" si="79"/>
        <v>0.82188147605759421</v>
      </c>
      <c r="AO249" s="1">
        <f t="shared" si="92"/>
        <v>44442</v>
      </c>
      <c r="AP249" s="57">
        <f>AD249/VLOOKUP(AO249,'[1]Indice Utilities'!$Z:$AJ,11,0)</f>
        <v>0.87531181449073425</v>
      </c>
      <c r="AQ249">
        <f t="shared" ca="1" si="80"/>
        <v>0.78007104757989021</v>
      </c>
      <c r="AR249">
        <f t="shared" ca="1" si="81"/>
        <v>0.80902417894399015</v>
      </c>
      <c r="AS249">
        <f t="shared" ca="1" si="82"/>
        <v>0.8318724633515151</v>
      </c>
      <c r="AT249">
        <f t="shared" ca="1" si="83"/>
        <v>0.8666248216530017</v>
      </c>
      <c r="AU249">
        <f t="shared" ca="1" si="84"/>
        <v>0.92712359926570764</v>
      </c>
      <c r="AX249">
        <f t="shared" si="93"/>
        <v>0.80028084804713762</v>
      </c>
      <c r="AY249">
        <f t="shared" si="94"/>
        <v>0.91924933784572516</v>
      </c>
      <c r="AZ249">
        <f t="shared" si="95"/>
        <v>1.2445020751063742</v>
      </c>
      <c r="BA249">
        <f t="shared" si="96"/>
        <v>0.62776392462288511</v>
      </c>
      <c r="BD249" s="57"/>
    </row>
    <row r="250" spans="2:56" x14ac:dyDescent="0.25">
      <c r="B250" s="1">
        <v>44449</v>
      </c>
      <c r="C250">
        <v>169.661</v>
      </c>
      <c r="D250">
        <v>247.27099999999999</v>
      </c>
      <c r="E250">
        <v>141.834</v>
      </c>
      <c r="F250">
        <v>85.361000000000004</v>
      </c>
      <c r="G250">
        <v>75895.02</v>
      </c>
      <c r="I250" s="45">
        <f t="shared" si="97"/>
        <v>2.0664637301023969E-2</v>
      </c>
      <c r="J250" s="46">
        <f t="shared" si="86"/>
        <v>5.6727222998585347E-2</v>
      </c>
      <c r="K250" s="46">
        <f t="shared" si="87"/>
        <v>4.5950310833831054E-2</v>
      </c>
      <c r="L250" s="46">
        <f t="shared" si="87"/>
        <v>5.7560552561481737E-2</v>
      </c>
      <c r="M250" s="47">
        <f t="shared" si="88"/>
        <v>1.552245636077898E-2</v>
      </c>
      <c r="O250" s="44">
        <f t="shared" si="89"/>
        <v>4.5225680923730527E-2</v>
      </c>
      <c r="Q250" s="36">
        <f t="shared" si="98"/>
        <v>331.6762157987078</v>
      </c>
      <c r="R250" s="37">
        <f t="shared" si="99"/>
        <v>415.08344873300985</v>
      </c>
      <c r="T250" s="42">
        <f t="shared" si="85"/>
        <v>0.79905912127093437</v>
      </c>
      <c r="V250" s="40">
        <v>44449</v>
      </c>
      <c r="W250">
        <v>152797.3137</v>
      </c>
      <c r="X250">
        <v>213212.40090000001</v>
      </c>
      <c r="Y250">
        <v>281961.12780000002</v>
      </c>
      <c r="Z250" s="37">
        <v>85.361000000000004</v>
      </c>
      <c r="AB250" s="55">
        <f t="shared" si="100"/>
        <v>4.3358255591820848E-2</v>
      </c>
      <c r="AD250" s="36">
        <f t="shared" si="101"/>
        <v>342.3247138294293</v>
      </c>
      <c r="AE250" s="37">
        <f t="shared" si="102"/>
        <v>415.08344873300985</v>
      </c>
      <c r="AG250" s="1">
        <f t="shared" si="90"/>
        <v>44449</v>
      </c>
      <c r="AH250">
        <f t="shared" si="91"/>
        <v>0.82471299415655452</v>
      </c>
      <c r="AI250">
        <f t="shared" ca="1" si="75"/>
        <v>0.73392050121990005</v>
      </c>
      <c r="AJ250">
        <f t="shared" ca="1" si="76"/>
        <v>0.75537520826300397</v>
      </c>
      <c r="AK250">
        <f t="shared" ca="1" si="77"/>
        <v>0.77994555916666741</v>
      </c>
      <c r="AL250">
        <f t="shared" ca="1" si="78"/>
        <v>0.80026492597797561</v>
      </c>
      <c r="AM250">
        <f t="shared" ca="1" si="79"/>
        <v>0.8171410452604394</v>
      </c>
      <c r="AO250" s="1">
        <f t="shared" si="92"/>
        <v>44449</v>
      </c>
      <c r="AP250" s="57">
        <f>AD250/VLOOKUP(AO250,'[1]Indice Utilities'!$Z:$AJ,11,0)</f>
        <v>0.91303328252956317</v>
      </c>
      <c r="AQ250">
        <f t="shared" ca="1" si="80"/>
        <v>0.78007104757989021</v>
      </c>
      <c r="AR250">
        <f t="shared" ca="1" si="81"/>
        <v>0.80902417894399015</v>
      </c>
      <c r="AS250">
        <f t="shared" ca="1" si="82"/>
        <v>0.8318724633515151</v>
      </c>
      <c r="AT250">
        <f t="shared" ca="1" si="83"/>
        <v>0.8666248216530017</v>
      </c>
      <c r="AU250">
        <f t="shared" ca="1" si="84"/>
        <v>0.92004388279245342</v>
      </c>
      <c r="AX250">
        <f t="shared" si="93"/>
        <v>0.78287429761857419</v>
      </c>
      <c r="AY250">
        <f t="shared" si="94"/>
        <v>0.93102804795846439</v>
      </c>
      <c r="AZ250">
        <f t="shared" si="95"/>
        <v>1.2475938397137691</v>
      </c>
      <c r="BA250">
        <f t="shared" si="96"/>
        <v>0.63630910997657453</v>
      </c>
      <c r="BD250" s="57"/>
    </row>
    <row r="251" spans="2:56" x14ac:dyDescent="0.25">
      <c r="B251" s="1">
        <v>44456</v>
      </c>
      <c r="C251">
        <v>170.511</v>
      </c>
      <c r="D251">
        <v>262.17599999999999</v>
      </c>
      <c r="E251">
        <v>146.91499999999999</v>
      </c>
      <c r="F251">
        <v>81.888000000000005</v>
      </c>
      <c r="G251">
        <v>78512.09</v>
      </c>
      <c r="I251" s="45">
        <f t="shared" si="97"/>
        <v>5.00999051048856E-3</v>
      </c>
      <c r="J251" s="46">
        <f t="shared" si="86"/>
        <v>6.0277994588932904E-2</v>
      </c>
      <c r="K251" s="46">
        <f t="shared" si="87"/>
        <v>3.5823568396858185E-2</v>
      </c>
      <c r="L251" s="46">
        <f t="shared" si="87"/>
        <v>-4.0686027576996464E-2</v>
      </c>
      <c r="M251" s="47">
        <f t="shared" si="88"/>
        <v>3.4482763164170649E-2</v>
      </c>
      <c r="O251" s="44">
        <f t="shared" si="89"/>
        <v>1.5106381479820796E-2</v>
      </c>
      <c r="Q251" s="36">
        <f t="shared" si="98"/>
        <v>336.68664324234646</v>
      </c>
      <c r="R251" s="37">
        <f t="shared" si="99"/>
        <v>429.39667298903737</v>
      </c>
      <c r="T251" s="42">
        <f t="shared" si="85"/>
        <v>0.78409234263196581</v>
      </c>
      <c r="V251" s="40">
        <v>44456</v>
      </c>
      <c r="W251">
        <v>153563.13829999999</v>
      </c>
      <c r="X251">
        <v>226064.61040000001</v>
      </c>
      <c r="Y251">
        <v>292062.76860000001</v>
      </c>
      <c r="Z251" s="37">
        <v>81.888000000000005</v>
      </c>
      <c r="AB251" s="55">
        <f t="shared" si="100"/>
        <v>3.6593909080706297E-2</v>
      </c>
      <c r="AD251" s="36">
        <f t="shared" si="101"/>
        <v>354.85171328338225</v>
      </c>
      <c r="AE251" s="37">
        <f t="shared" si="102"/>
        <v>429.39667298903737</v>
      </c>
      <c r="AG251" s="1">
        <f t="shared" si="90"/>
        <v>44456</v>
      </c>
      <c r="AH251">
        <f t="shared" si="91"/>
        <v>0.82639604730342586</v>
      </c>
      <c r="AI251">
        <f t="shared" ref="AI251:AI314" ca="1" si="103">+_xlfn.PERCENTILE.INC(OFFSET(AH251,-52,0,52,1),0.1)</f>
        <v>0.73392050121990005</v>
      </c>
      <c r="AJ251">
        <f t="shared" ref="AJ251:AJ314" ca="1" si="104">+_xlfn.PERCENTILE.INC(OFFSET(AH251,-52,0,52,1),0.25)</f>
        <v>0.75537520826300397</v>
      </c>
      <c r="AK251">
        <f t="shared" ref="AK251:AK314" ca="1" si="105">+_xlfn.PERCENTILE.INC(OFFSET(AH251,-52,0,52,1),0.5)</f>
        <v>0.77994555916666741</v>
      </c>
      <c r="AL251">
        <f t="shared" ref="AL251:AL314" ca="1" si="106">+_xlfn.PERCENTILE.INC(OFFSET(AH251,-52,0,52,1),0.75)</f>
        <v>0.80026492597797561</v>
      </c>
      <c r="AM251">
        <f t="shared" ref="AM251:AM314" ca="1" si="107">+_xlfn.PERCENTILE.INC(OFFSET(AH251,-52,0,52,1),0.9)</f>
        <v>0.8171410452604394</v>
      </c>
      <c r="AO251" s="1">
        <f t="shared" si="92"/>
        <v>44456</v>
      </c>
      <c r="AP251" s="57">
        <f>AD251/VLOOKUP(AO251,'[1]Indice Utilities'!$Z:$AJ,11,0)</f>
        <v>0.8376334868442622</v>
      </c>
      <c r="AQ251">
        <f t="shared" ref="AQ251:AQ314" ca="1" si="108">+_xlfn.PERCENTILE.INC(OFFSET(AP251,-52,0,52,1),0.1)</f>
        <v>0.78007104757989021</v>
      </c>
      <c r="AR251">
        <f t="shared" ref="AR251:AR314" ca="1" si="109">+_xlfn.PERCENTILE.INC(OFFSET(AP251,-52,0,52,1),0.25)</f>
        <v>0.80902417894399015</v>
      </c>
      <c r="AS251">
        <f t="shared" ref="AS251:AS314" ca="1" si="110">+_xlfn.PERCENTILE.INC(OFFSET(AP251,-52,0,52,1),0.5)</f>
        <v>0.8318724633515151</v>
      </c>
      <c r="AT251">
        <f t="shared" ref="AT251:AT314" ca="1" si="111">+_xlfn.PERCENTILE.INC(OFFSET(AP251,-52,0,52,1),0.75)</f>
        <v>0.8666248216530017</v>
      </c>
      <c r="AU251">
        <f t="shared" ref="AU251:AU314" ca="1" si="112">+_xlfn.PERCENTILE.INC(OFFSET(AP251,-52,0,52,1),0.9)</f>
        <v>0.91184410642210312</v>
      </c>
      <c r="AX251">
        <f t="shared" si="93"/>
        <v>0.75902094689936184</v>
      </c>
      <c r="AY251">
        <f t="shared" si="94"/>
        <v>0.95230016590671729</v>
      </c>
      <c r="AZ251">
        <f t="shared" si="95"/>
        <v>1.2466666952618959</v>
      </c>
      <c r="BA251">
        <f t="shared" si="96"/>
        <v>0.58887112362247906</v>
      </c>
      <c r="BD251" s="57"/>
    </row>
    <row r="252" spans="2:56" x14ac:dyDescent="0.25">
      <c r="B252" s="1">
        <v>44463</v>
      </c>
      <c r="C252">
        <v>157.68799999999999</v>
      </c>
      <c r="D252">
        <v>231.40100000000001</v>
      </c>
      <c r="E252">
        <v>134.453</v>
      </c>
      <c r="F252">
        <v>78.462000000000003</v>
      </c>
      <c r="G252">
        <v>74180.2</v>
      </c>
      <c r="I252" s="45">
        <f t="shared" si="97"/>
        <v>-7.5203359314061857E-2</v>
      </c>
      <c r="J252" s="46">
        <f t="shared" si="86"/>
        <v>-0.11738297937263509</v>
      </c>
      <c r="K252" s="46">
        <f t="shared" si="87"/>
        <v>-8.4824558418132856E-2</v>
      </c>
      <c r="L252" s="46">
        <f t="shared" si="87"/>
        <v>-4.1837631887456039E-2</v>
      </c>
      <c r="M252" s="47">
        <f t="shared" si="88"/>
        <v>-5.5174814477617407E-2</v>
      </c>
      <c r="O252" s="44">
        <f t="shared" si="89"/>
        <v>-7.981213224807146E-2</v>
      </c>
      <c r="Q252" s="36">
        <f t="shared" si="98"/>
        <v>309.81496434572904</v>
      </c>
      <c r="R252" s="37">
        <f t="shared" si="99"/>
        <v>405.70479121956106</v>
      </c>
      <c r="T252" s="42">
        <f t="shared" si="85"/>
        <v>0.76364630403899281</v>
      </c>
      <c r="V252" s="40">
        <v>44463</v>
      </c>
      <c r="W252">
        <v>142014.50409999999</v>
      </c>
      <c r="X252">
        <v>199528.954</v>
      </c>
      <c r="Y252">
        <v>267287.94150000002</v>
      </c>
      <c r="Z252" s="37">
        <v>78.462000000000003</v>
      </c>
      <c r="AB252" s="55">
        <f t="shared" si="100"/>
        <v>-9.3576518248371973E-2</v>
      </c>
      <c r="AD252" s="36">
        <f t="shared" si="101"/>
        <v>321.64592545985374</v>
      </c>
      <c r="AE252" s="37">
        <f t="shared" si="102"/>
        <v>405.70479121956106</v>
      </c>
      <c r="AG252" s="1">
        <f t="shared" si="90"/>
        <v>44463</v>
      </c>
      <c r="AH252">
        <f t="shared" si="91"/>
        <v>0.79280780612172763</v>
      </c>
      <c r="AI252">
        <f t="shared" ca="1" si="103"/>
        <v>0.73392050121990005</v>
      </c>
      <c r="AJ252">
        <f t="shared" ca="1" si="104"/>
        <v>0.75537520826300397</v>
      </c>
      <c r="AK252">
        <f t="shared" ca="1" si="105"/>
        <v>0.77994555916666741</v>
      </c>
      <c r="AL252">
        <f t="shared" ca="1" si="106"/>
        <v>0.80026492597797561</v>
      </c>
      <c r="AM252">
        <f t="shared" ca="1" si="107"/>
        <v>0.8171410452604394</v>
      </c>
      <c r="AO252" s="1">
        <f t="shared" si="92"/>
        <v>44463</v>
      </c>
      <c r="AP252" s="57">
        <f>AD252/VLOOKUP(AO252,'[1]Indice Utilities'!$Z:$AJ,11,0)</f>
        <v>0.80065410547160043</v>
      </c>
      <c r="AQ252">
        <f t="shared" ca="1" si="108"/>
        <v>0.78007104757989021</v>
      </c>
      <c r="AR252">
        <f t="shared" ca="1" si="109"/>
        <v>0.80902417894399015</v>
      </c>
      <c r="AS252">
        <f t="shared" ca="1" si="110"/>
        <v>0.8318724633515151</v>
      </c>
      <c r="AT252">
        <f t="shared" ca="1" si="111"/>
        <v>0.86210746624206491</v>
      </c>
      <c r="AU252">
        <f t="shared" ca="1" si="112"/>
        <v>0.90053411654824955</v>
      </c>
      <c r="AX252">
        <f t="shared" si="93"/>
        <v>0.77440626377674804</v>
      </c>
      <c r="AY252">
        <f t="shared" si="94"/>
        <v>0.92728879171495782</v>
      </c>
      <c r="AZ252">
        <f t="shared" si="95"/>
        <v>1.2587038688990402</v>
      </c>
      <c r="BA252">
        <f t="shared" si="96"/>
        <v>0.62248403939497332</v>
      </c>
      <c r="BD252" s="57"/>
    </row>
    <row r="253" spans="2:56" x14ac:dyDescent="0.25">
      <c r="B253" s="1">
        <v>44470</v>
      </c>
      <c r="C253">
        <v>168.26599999999999</v>
      </c>
      <c r="D253">
        <v>245.268</v>
      </c>
      <c r="E253">
        <v>146.655</v>
      </c>
      <c r="F253">
        <v>83.201999999999998</v>
      </c>
      <c r="G253">
        <v>77626.16</v>
      </c>
      <c r="I253" s="45">
        <f t="shared" si="97"/>
        <v>6.7081832479326309E-2</v>
      </c>
      <c r="J253" s="46">
        <f t="shared" si="86"/>
        <v>5.9926275167350163E-2</v>
      </c>
      <c r="K253" s="46">
        <f t="shared" si="87"/>
        <v>9.075290250124568E-2</v>
      </c>
      <c r="L253" s="46">
        <f t="shared" si="87"/>
        <v>6.0411409344650835E-2</v>
      </c>
      <c r="M253" s="47">
        <f t="shared" si="88"/>
        <v>4.6453905489605152E-2</v>
      </c>
      <c r="O253" s="44">
        <f t="shared" si="89"/>
        <v>6.9543104873143247E-2</v>
      </c>
      <c r="Q253" s="36">
        <f t="shared" si="98"/>
        <v>331.36045890249318</v>
      </c>
      <c r="R253" s="37">
        <f t="shared" si="99"/>
        <v>424.55136324755455</v>
      </c>
      <c r="T253" s="42">
        <f t="shared" si="85"/>
        <v>0.7804955715317724</v>
      </c>
      <c r="V253" s="40">
        <v>44470</v>
      </c>
      <c r="W253">
        <v>151553.83799999999</v>
      </c>
      <c r="X253">
        <v>211485.9847</v>
      </c>
      <c r="Y253">
        <v>291546.62640000001</v>
      </c>
      <c r="Z253" s="37">
        <v>83.201999999999998</v>
      </c>
      <c r="AB253" s="55">
        <f t="shared" si="100"/>
        <v>7.5126910491207108E-2</v>
      </c>
      <c r="AD253" s="36">
        <f t="shared" si="101"/>
        <v>345.81019011173765</v>
      </c>
      <c r="AE253" s="37">
        <f t="shared" si="102"/>
        <v>424.55136324755455</v>
      </c>
      <c r="AG253" s="1">
        <f t="shared" si="90"/>
        <v>44470</v>
      </c>
      <c r="AH253">
        <f t="shared" si="91"/>
        <v>0.81453086728188595</v>
      </c>
      <c r="AI253">
        <f t="shared" ca="1" si="103"/>
        <v>0.73392050121990005</v>
      </c>
      <c r="AJ253">
        <f t="shared" ca="1" si="104"/>
        <v>0.75537520826300397</v>
      </c>
      <c r="AK253">
        <f t="shared" ca="1" si="105"/>
        <v>0.77994555916666741</v>
      </c>
      <c r="AL253">
        <f t="shared" ca="1" si="106"/>
        <v>0.7962715831380438</v>
      </c>
      <c r="AM253">
        <f t="shared" ca="1" si="107"/>
        <v>0.81458466366109661</v>
      </c>
      <c r="AO253" s="1">
        <f t="shared" si="92"/>
        <v>44470</v>
      </c>
      <c r="AP253" s="57">
        <f>AD253/VLOOKUP(AO253,'[1]Indice Utilities'!$Z:$AJ,11,0)</f>
        <v>0.81121539785318908</v>
      </c>
      <c r="AQ253">
        <f t="shared" ca="1" si="108"/>
        <v>0.78007104757989021</v>
      </c>
      <c r="AR253">
        <f t="shared" ca="1" si="109"/>
        <v>0.80603264897767612</v>
      </c>
      <c r="AS253">
        <f t="shared" ca="1" si="110"/>
        <v>0.83007992963446009</v>
      </c>
      <c r="AT253">
        <f t="shared" ca="1" si="111"/>
        <v>0.8611454003612935</v>
      </c>
      <c r="AU253">
        <f t="shared" ca="1" si="112"/>
        <v>0.90053411654824955</v>
      </c>
      <c r="AX253">
        <f t="shared" si="93"/>
        <v>0.76861145132793063</v>
      </c>
      <c r="AY253">
        <f t="shared" si="94"/>
        <v>0.91417835923929858</v>
      </c>
      <c r="AZ253">
        <f t="shared" si="95"/>
        <v>1.276997985069414</v>
      </c>
      <c r="BA253">
        <f t="shared" si="96"/>
        <v>0.61396396189896441</v>
      </c>
      <c r="BD253" s="57"/>
    </row>
    <row r="254" spans="2:56" x14ac:dyDescent="0.25">
      <c r="B254" s="1">
        <v>44477</v>
      </c>
      <c r="C254">
        <v>164.04900000000001</v>
      </c>
      <c r="D254">
        <v>237.55600000000001</v>
      </c>
      <c r="E254">
        <v>145.691</v>
      </c>
      <c r="F254">
        <v>81.935000000000002</v>
      </c>
      <c r="G254">
        <v>77553.31</v>
      </c>
      <c r="I254" s="45">
        <f t="shared" si="97"/>
        <v>-2.5061509752415723E-2</v>
      </c>
      <c r="J254" s="46">
        <f t="shared" si="86"/>
        <v>-3.1443156057863186E-2</v>
      </c>
      <c r="K254" s="46">
        <f t="shared" si="87"/>
        <v>-6.5732501448978464E-3</v>
      </c>
      <c r="L254" s="46">
        <f t="shared" si="87"/>
        <v>-1.522799932693919E-2</v>
      </c>
      <c r="M254" s="47">
        <f t="shared" si="88"/>
        <v>-9.3847228820809203E-4</v>
      </c>
      <c r="O254" s="44">
        <f t="shared" si="89"/>
        <v>-1.9576478820528986E-2</v>
      </c>
      <c r="Q254" s="36">
        <f t="shared" si="98"/>
        <v>324.87358789682776</v>
      </c>
      <c r="R254" s="37">
        <f t="shared" si="99"/>
        <v>424.15293355822575</v>
      </c>
      <c r="T254" s="42">
        <f t="shared" si="85"/>
        <v>0.76593502530197777</v>
      </c>
      <c r="V254" s="40">
        <v>44477</v>
      </c>
      <c r="W254">
        <v>147755.0356</v>
      </c>
      <c r="X254">
        <v>204836.08530000001</v>
      </c>
      <c r="Y254">
        <v>289629.52669999999</v>
      </c>
      <c r="Z254" s="37">
        <v>81.935000000000002</v>
      </c>
      <c r="AB254" s="55">
        <f t="shared" si="100"/>
        <v>-1.8888351848107034E-2</v>
      </c>
      <c r="AD254" s="36">
        <f t="shared" si="101"/>
        <v>339.2784055682464</v>
      </c>
      <c r="AE254" s="37">
        <f t="shared" si="102"/>
        <v>424.15293355822575</v>
      </c>
      <c r="AG254" s="1">
        <f t="shared" si="90"/>
        <v>44477</v>
      </c>
      <c r="AH254">
        <f t="shared" si="91"/>
        <v>0.79989640227649583</v>
      </c>
      <c r="AI254">
        <f t="shared" ca="1" si="103"/>
        <v>0.73392050121990005</v>
      </c>
      <c r="AJ254">
        <f t="shared" ca="1" si="104"/>
        <v>0.75537520826300397</v>
      </c>
      <c r="AK254">
        <f t="shared" ca="1" si="105"/>
        <v>0.77994555916666741</v>
      </c>
      <c r="AL254">
        <f t="shared" ca="1" si="106"/>
        <v>0.7962715831380438</v>
      </c>
      <c r="AM254">
        <f t="shared" ca="1" si="107"/>
        <v>0.81428522565040529</v>
      </c>
      <c r="AO254" s="1">
        <f t="shared" si="92"/>
        <v>44477</v>
      </c>
      <c r="AP254" s="57">
        <f>AD254/VLOOKUP(AO254,'[1]Indice Utilities'!$Z:$AJ,11,0)</f>
        <v>0.77472869606598671</v>
      </c>
      <c r="AQ254">
        <f t="shared" ca="1" si="108"/>
        <v>0.78007104757989021</v>
      </c>
      <c r="AR254">
        <f t="shared" ca="1" si="109"/>
        <v>0.80603264897767612</v>
      </c>
      <c r="AS254">
        <f t="shared" ca="1" si="110"/>
        <v>0.82776793513361036</v>
      </c>
      <c r="AT254">
        <f t="shared" ca="1" si="111"/>
        <v>0.85935925349358355</v>
      </c>
      <c r="AU254">
        <f t="shared" ca="1" si="112"/>
        <v>0.90053411654824955</v>
      </c>
      <c r="AX254">
        <f t="shared" si="93"/>
        <v>0.76377534540151049</v>
      </c>
      <c r="AY254">
        <f t="shared" si="94"/>
        <v>0.90248006747539466</v>
      </c>
      <c r="AZ254">
        <f t="shared" si="95"/>
        <v>1.2930271088603162</v>
      </c>
      <c r="BA254">
        <f t="shared" si="96"/>
        <v>0.61625455190477696</v>
      </c>
      <c r="BD254" s="57"/>
    </row>
    <row r="255" spans="2:56" x14ac:dyDescent="0.25">
      <c r="B255" s="1">
        <v>44484</v>
      </c>
      <c r="C255">
        <v>167.92599999999999</v>
      </c>
      <c r="D255">
        <v>248.16</v>
      </c>
      <c r="E255">
        <v>155.18600000000001</v>
      </c>
      <c r="F255">
        <v>87.754000000000005</v>
      </c>
      <c r="G255">
        <v>81990.22</v>
      </c>
      <c r="I255" s="45">
        <f t="shared" si="97"/>
        <v>2.3633182768562966E-2</v>
      </c>
      <c r="J255" s="46">
        <f t="shared" si="86"/>
        <v>4.463789590664935E-2</v>
      </c>
      <c r="K255" s="46">
        <f t="shared" si="87"/>
        <v>6.5172179475739833E-2</v>
      </c>
      <c r="L255" s="46">
        <f t="shared" si="87"/>
        <v>7.1019710746323295E-2</v>
      </c>
      <c r="M255" s="47">
        <f t="shared" si="88"/>
        <v>5.7211097759721774E-2</v>
      </c>
      <c r="O255" s="44">
        <f t="shared" si="89"/>
        <v>5.1115742224318861E-2</v>
      </c>
      <c r="Q255" s="36">
        <f t="shared" si="98"/>
        <v>341.4797424712516</v>
      </c>
      <c r="R255" s="37">
        <f t="shared" si="99"/>
        <v>448.41918850509819</v>
      </c>
      <c r="T255" s="42">
        <f t="shared" si="85"/>
        <v>0.76151902332647214</v>
      </c>
      <c r="V255" s="40">
        <v>44484</v>
      </c>
      <c r="W255">
        <v>151247.48300000001</v>
      </c>
      <c r="X255">
        <v>213979.69699999999</v>
      </c>
      <c r="Y255">
        <v>308505.58539999998</v>
      </c>
      <c r="Z255" s="37">
        <v>87.754000000000005</v>
      </c>
      <c r="AB255" s="55">
        <f t="shared" si="100"/>
        <v>4.9068742621031544E-2</v>
      </c>
      <c r="AD255" s="36">
        <f t="shared" si="101"/>
        <v>355.92637032794858</v>
      </c>
      <c r="AE255" s="37">
        <f t="shared" si="102"/>
        <v>448.41918850509819</v>
      </c>
      <c r="AG255" s="1">
        <f t="shared" si="90"/>
        <v>44484</v>
      </c>
      <c r="AH255">
        <f t="shared" si="91"/>
        <v>0.79373581562043694</v>
      </c>
      <c r="AI255">
        <f t="shared" ca="1" si="103"/>
        <v>0.73392050121990005</v>
      </c>
      <c r="AJ255">
        <f t="shared" ca="1" si="104"/>
        <v>0.75537520826300397</v>
      </c>
      <c r="AK255">
        <f t="shared" ca="1" si="105"/>
        <v>0.77994555916666741</v>
      </c>
      <c r="AL255">
        <f t="shared" ca="1" si="106"/>
        <v>0.79997005006733668</v>
      </c>
      <c r="AM255">
        <f t="shared" ca="1" si="107"/>
        <v>0.81428522565040529</v>
      </c>
      <c r="AO255" s="1">
        <f t="shared" si="92"/>
        <v>44484</v>
      </c>
      <c r="AP255" s="57">
        <f>AD255/VLOOKUP(AO255,'[1]Indice Utilities'!$Z:$AJ,11,0)</f>
        <v>0.75221852448109106</v>
      </c>
      <c r="AQ255">
        <f t="shared" ca="1" si="108"/>
        <v>0.77877500761377738</v>
      </c>
      <c r="AR255">
        <f t="shared" ca="1" si="109"/>
        <v>0.80242922498242242</v>
      </c>
      <c r="AS255">
        <f t="shared" ca="1" si="110"/>
        <v>0.82631836189137198</v>
      </c>
      <c r="AT255">
        <f t="shared" ca="1" si="111"/>
        <v>0.85935925349358355</v>
      </c>
      <c r="AU255">
        <f t="shared" ca="1" si="112"/>
        <v>0.90053411654824955</v>
      </c>
      <c r="AX255">
        <f t="shared" si="93"/>
        <v>0.74525696550653553</v>
      </c>
      <c r="AY255">
        <f t="shared" si="94"/>
        <v>0.89866835268559164</v>
      </c>
      <c r="AZ255">
        <f t="shared" si="95"/>
        <v>1.312875360507711</v>
      </c>
      <c r="BA255">
        <f t="shared" si="96"/>
        <v>0.62914921121197409</v>
      </c>
      <c r="BD255" s="57"/>
    </row>
    <row r="256" spans="2:56" x14ac:dyDescent="0.25">
      <c r="B256" s="1">
        <v>44491</v>
      </c>
      <c r="C256">
        <v>186.77</v>
      </c>
      <c r="D256">
        <v>264.92</v>
      </c>
      <c r="E256">
        <v>169.8</v>
      </c>
      <c r="F256">
        <v>93.713999999999999</v>
      </c>
      <c r="G256">
        <v>86898.52</v>
      </c>
      <c r="I256" s="45">
        <f t="shared" si="97"/>
        <v>0.11221609518478393</v>
      </c>
      <c r="J256" s="46">
        <f t="shared" si="86"/>
        <v>6.7537072856221902E-2</v>
      </c>
      <c r="K256" s="46">
        <f t="shared" si="87"/>
        <v>9.4170865928627556E-2</v>
      </c>
      <c r="L256" s="46">
        <f t="shared" si="87"/>
        <v>6.7917131982587531E-2</v>
      </c>
      <c r="M256" s="47">
        <f t="shared" si="88"/>
        <v>5.9864457004750182E-2</v>
      </c>
      <c r="O256" s="44">
        <f t="shared" si="89"/>
        <v>8.5460291488055229E-2</v>
      </c>
      <c r="Q256" s="36">
        <f t="shared" si="98"/>
        <v>370.66270080011083</v>
      </c>
      <c r="R256" s="37">
        <f t="shared" si="99"/>
        <v>475.26355973546663</v>
      </c>
      <c r="T256" s="42">
        <f t="shared" si="85"/>
        <v>0.77990978522826993</v>
      </c>
      <c r="V256" s="40">
        <v>44491</v>
      </c>
      <c r="W256">
        <v>168219.55220000001</v>
      </c>
      <c r="X256">
        <v>228430.44</v>
      </c>
      <c r="Y256">
        <v>337557.0196</v>
      </c>
      <c r="Z256" s="37">
        <v>93.713999999999999</v>
      </c>
      <c r="AB256" s="55">
        <f t="shared" si="100"/>
        <v>8.9760048431918441E-2</v>
      </c>
      <c r="AD256" s="36">
        <f t="shared" si="101"/>
        <v>387.87433856678223</v>
      </c>
      <c r="AE256" s="37">
        <f t="shared" si="102"/>
        <v>475.26355973546663</v>
      </c>
      <c r="AG256" s="1">
        <f t="shared" si="90"/>
        <v>44491</v>
      </c>
      <c r="AH256">
        <f t="shared" si="91"/>
        <v>0.81612471779379525</v>
      </c>
      <c r="AI256">
        <f t="shared" ca="1" si="103"/>
        <v>0.73392050121990005</v>
      </c>
      <c r="AJ256">
        <f t="shared" ca="1" si="104"/>
        <v>0.75537520826300397</v>
      </c>
      <c r="AK256">
        <f t="shared" ca="1" si="105"/>
        <v>0.77994555916666741</v>
      </c>
      <c r="AL256">
        <f t="shared" ca="1" si="106"/>
        <v>0.79997005006733668</v>
      </c>
      <c r="AM256">
        <f t="shared" ca="1" si="107"/>
        <v>0.81428522565040529</v>
      </c>
      <c r="AO256" s="1">
        <f t="shared" si="92"/>
        <v>44491</v>
      </c>
      <c r="AP256" s="57">
        <f>AD256/VLOOKUP(AO256,'[1]Indice Utilities'!$Z:$AJ,11,0)</f>
        <v>0.73617764132989127</v>
      </c>
      <c r="AQ256">
        <f t="shared" ca="1" si="108"/>
        <v>0.77524657790804563</v>
      </c>
      <c r="AR256">
        <f t="shared" ca="1" si="109"/>
        <v>0.80242922498242242</v>
      </c>
      <c r="AS256">
        <f t="shared" ca="1" si="110"/>
        <v>0.82631836189137198</v>
      </c>
      <c r="AT256">
        <f t="shared" ca="1" si="111"/>
        <v>0.85935925349358355</v>
      </c>
      <c r="AU256">
        <f t="shared" ca="1" si="112"/>
        <v>0.90053411654824955</v>
      </c>
      <c r="AX256">
        <f t="shared" si="93"/>
        <v>0.7606140390975471</v>
      </c>
      <c r="AY256">
        <f t="shared" si="94"/>
        <v>0.88034222219372749</v>
      </c>
      <c r="AZ256">
        <f t="shared" si="95"/>
        <v>1.318189240035097</v>
      </c>
      <c r="BA256">
        <f t="shared" si="96"/>
        <v>0.6165386794949782</v>
      </c>
      <c r="BD256" s="57"/>
    </row>
    <row r="257" spans="2:56" x14ac:dyDescent="0.25">
      <c r="B257" s="1">
        <v>44498</v>
      </c>
      <c r="C257">
        <v>175.20500000000001</v>
      </c>
      <c r="D257">
        <v>242.488</v>
      </c>
      <c r="E257">
        <v>163.23500000000001</v>
      </c>
      <c r="F257">
        <v>84.891000000000005</v>
      </c>
      <c r="G257">
        <v>83560.960000000006</v>
      </c>
      <c r="I257" s="45">
        <f t="shared" si="97"/>
        <v>-6.19210794024736E-2</v>
      </c>
      <c r="J257" s="46">
        <f t="shared" si="86"/>
        <v>-8.467461875283111E-2</v>
      </c>
      <c r="K257" s="46">
        <f t="shared" si="87"/>
        <v>-3.8663133097762037E-2</v>
      </c>
      <c r="L257" s="46">
        <f t="shared" si="87"/>
        <v>-9.4148152890709991E-2</v>
      </c>
      <c r="M257" s="47">
        <f t="shared" si="88"/>
        <v>-3.8407558609743875E-2</v>
      </c>
      <c r="O257" s="44">
        <f t="shared" si="89"/>
        <v>-6.9851746035944184E-2</v>
      </c>
      <c r="Q257" s="36">
        <f t="shared" si="98"/>
        <v>344.77126395882431</v>
      </c>
      <c r="R257" s="37">
        <f t="shared" si="99"/>
        <v>457.00984670985116</v>
      </c>
      <c r="T257" s="42">
        <f t="shared" si="85"/>
        <v>0.75440664230964483</v>
      </c>
      <c r="V257" s="40">
        <v>44498</v>
      </c>
      <c r="W257">
        <v>157803.48079999999</v>
      </c>
      <c r="X257">
        <v>209088.1844</v>
      </c>
      <c r="Y257">
        <v>324505.99459999998</v>
      </c>
      <c r="Z257" s="37">
        <v>84.891000000000005</v>
      </c>
      <c r="AB257" s="55">
        <f t="shared" si="100"/>
        <v>-5.8311847094520294E-2</v>
      </c>
      <c r="AD257" s="36">
        <f t="shared" si="101"/>
        <v>365.2566694443878</v>
      </c>
      <c r="AE257" s="37">
        <f t="shared" si="102"/>
        <v>457.00984670985116</v>
      </c>
      <c r="AG257" s="1">
        <f t="shared" si="90"/>
        <v>44498</v>
      </c>
      <c r="AH257">
        <f t="shared" si="91"/>
        <v>0.79923150906698937</v>
      </c>
      <c r="AI257">
        <f t="shared" ca="1" si="103"/>
        <v>0.73392050121990005</v>
      </c>
      <c r="AJ257">
        <f t="shared" ca="1" si="104"/>
        <v>0.75537520826300397</v>
      </c>
      <c r="AK257">
        <f t="shared" ca="1" si="105"/>
        <v>0.78173937585850195</v>
      </c>
      <c r="AL257">
        <f t="shared" ca="1" si="106"/>
        <v>0.80026492597797561</v>
      </c>
      <c r="AM257">
        <f t="shared" ca="1" si="107"/>
        <v>0.81483030529257727</v>
      </c>
      <c r="AO257" s="1">
        <f t="shared" si="92"/>
        <v>44498</v>
      </c>
      <c r="AP257" s="57">
        <f>AD257/VLOOKUP(AO257,'[1]Indice Utilities'!$Z:$AJ,11,0)</f>
        <v>0.75737885615488842</v>
      </c>
      <c r="AQ257">
        <f t="shared" ca="1" si="108"/>
        <v>0.77524657790804563</v>
      </c>
      <c r="AR257">
        <f t="shared" ca="1" si="109"/>
        <v>0.80242922498242242</v>
      </c>
      <c r="AS257">
        <f t="shared" ca="1" si="110"/>
        <v>0.82631836189137198</v>
      </c>
      <c r="AT257">
        <f t="shared" ca="1" si="111"/>
        <v>0.85935925349358355</v>
      </c>
      <c r="AU257">
        <f t="shared" ca="1" si="112"/>
        <v>0.90053411654824955</v>
      </c>
      <c r="AX257">
        <f t="shared" si="93"/>
        <v>0.75769881418437013</v>
      </c>
      <c r="AY257">
        <f t="shared" si="94"/>
        <v>0.85569684366448029</v>
      </c>
      <c r="AZ257">
        <f t="shared" si="95"/>
        <v>1.3456938054171077</v>
      </c>
      <c r="BA257">
        <f t="shared" si="96"/>
        <v>0.59307606229480336</v>
      </c>
      <c r="BD257" s="57"/>
    </row>
    <row r="258" spans="2:56" x14ac:dyDescent="0.25">
      <c r="B258" s="1">
        <v>44505</v>
      </c>
      <c r="C258">
        <v>185.34100000000001</v>
      </c>
      <c r="D258">
        <v>258.65300000000002</v>
      </c>
      <c r="E258">
        <v>182.374</v>
      </c>
      <c r="F258">
        <v>88.927000000000007</v>
      </c>
      <c r="G258">
        <v>92895.88</v>
      </c>
      <c r="I258" s="45">
        <f t="shared" si="97"/>
        <v>5.7852230244570535E-2</v>
      </c>
      <c r="J258" s="46">
        <f t="shared" si="86"/>
        <v>6.6663092606644492E-2</v>
      </c>
      <c r="K258" s="46">
        <f t="shared" si="87"/>
        <v>0.11724813918583621</v>
      </c>
      <c r="L258" s="46">
        <f t="shared" si="87"/>
        <v>4.7543320257742216E-2</v>
      </c>
      <c r="M258" s="47">
        <f t="shared" si="88"/>
        <v>0.11171389127171349</v>
      </c>
      <c r="O258" s="44">
        <f t="shared" si="89"/>
        <v>7.2326695573698363E-2</v>
      </c>
      <c r="Q258" s="36">
        <f t="shared" si="98"/>
        <v>369.70743020973339</v>
      </c>
      <c r="R258" s="37">
        <f t="shared" si="99"/>
        <v>508.06419503529793</v>
      </c>
      <c r="T258" s="42">
        <f t="shared" si="85"/>
        <v>0.72767857649179124</v>
      </c>
      <c r="V258" s="40">
        <v>44505</v>
      </c>
      <c r="W258">
        <v>166932.861</v>
      </c>
      <c r="X258">
        <v>223027.39670000001</v>
      </c>
      <c r="Y258">
        <v>362553.05060000002</v>
      </c>
      <c r="Z258" s="37">
        <v>88.927000000000007</v>
      </c>
      <c r="AB258" s="55">
        <f t="shared" si="100"/>
        <v>8.8389082638508198E-2</v>
      </c>
      <c r="AD258" s="36">
        <f t="shared" si="101"/>
        <v>397.54137138417411</v>
      </c>
      <c r="AE258" s="37">
        <f t="shared" si="102"/>
        <v>508.06419503529793</v>
      </c>
      <c r="AG258" s="1">
        <f t="shared" si="90"/>
        <v>44505</v>
      </c>
      <c r="AH258">
        <f t="shared" si="91"/>
        <v>0.78246287628388134</v>
      </c>
      <c r="AI258">
        <f t="shared" ca="1" si="103"/>
        <v>0.73501748424345092</v>
      </c>
      <c r="AJ258">
        <f t="shared" ca="1" si="104"/>
        <v>0.75835007945736033</v>
      </c>
      <c r="AK258">
        <f t="shared" ca="1" si="105"/>
        <v>0.78244786842219471</v>
      </c>
      <c r="AL258">
        <f t="shared" ca="1" si="106"/>
        <v>0.80026492597797561</v>
      </c>
      <c r="AM258">
        <f t="shared" ca="1" si="107"/>
        <v>0.81483030529257727</v>
      </c>
      <c r="AO258" s="1">
        <f t="shared" si="92"/>
        <v>44505</v>
      </c>
      <c r="AP258" s="57">
        <f>AD258/VLOOKUP(AO258,'[1]Indice Utilities'!$Z:$AJ,11,0)</f>
        <v>0.76960141762887557</v>
      </c>
      <c r="AQ258">
        <f t="shared" ca="1" si="108"/>
        <v>0.77524657790804563</v>
      </c>
      <c r="AR258">
        <f t="shared" ca="1" si="109"/>
        <v>0.80242922498242242</v>
      </c>
      <c r="AS258">
        <f t="shared" ca="1" si="110"/>
        <v>0.82631836189137198</v>
      </c>
      <c r="AT258">
        <f t="shared" ca="1" si="111"/>
        <v>0.85935925349358355</v>
      </c>
      <c r="AU258">
        <f t="shared" ca="1" si="112"/>
        <v>0.90053411654824955</v>
      </c>
      <c r="AX258">
        <f t="shared" si="93"/>
        <v>0.73644011431601197</v>
      </c>
      <c r="AY258">
        <f t="shared" si="94"/>
        <v>0.8386157635688557</v>
      </c>
      <c r="AZ258">
        <f t="shared" si="95"/>
        <v>1.3813753959855974</v>
      </c>
      <c r="BA258">
        <f t="shared" si="96"/>
        <v>0.57081872408677237</v>
      </c>
      <c r="BD258" s="57"/>
    </row>
    <row r="259" spans="2:56" x14ac:dyDescent="0.25">
      <c r="B259" s="1">
        <v>44512</v>
      </c>
      <c r="C259">
        <v>191.566</v>
      </c>
      <c r="D259">
        <v>273.077</v>
      </c>
      <c r="E259">
        <v>184.59899999999999</v>
      </c>
      <c r="F259">
        <v>91.32</v>
      </c>
      <c r="G259">
        <v>94963.42</v>
      </c>
      <c r="I259" s="45">
        <f t="shared" si="97"/>
        <v>3.3586740116865688E-2</v>
      </c>
      <c r="J259" s="46">
        <f t="shared" si="86"/>
        <v>5.5765832988598607E-2</v>
      </c>
      <c r="K259" s="46">
        <f t="shared" si="87"/>
        <v>1.2200203976443946E-2</v>
      </c>
      <c r="L259" s="46">
        <f t="shared" si="87"/>
        <v>2.690971246078222E-2</v>
      </c>
      <c r="M259" s="47">
        <f t="shared" si="88"/>
        <v>2.2256530644846562E-2</v>
      </c>
      <c r="O259" s="44">
        <f t="shared" si="89"/>
        <v>3.2115622385672615E-2</v>
      </c>
      <c r="Q259" s="36">
        <f t="shared" si="98"/>
        <v>381.58081443152662</v>
      </c>
      <c r="R259" s="37">
        <f t="shared" si="99"/>
        <v>519.37194136165033</v>
      </c>
      <c r="T259" s="42">
        <f t="shared" si="85"/>
        <v>0.73469662883814379</v>
      </c>
      <c r="V259" s="40">
        <v>44512</v>
      </c>
      <c r="W259">
        <v>172539.15820000001</v>
      </c>
      <c r="X259">
        <v>235463.98749999999</v>
      </c>
      <c r="Y259">
        <v>366977.12680000003</v>
      </c>
      <c r="Z259" s="37">
        <v>91.32</v>
      </c>
      <c r="AB259" s="55">
        <f t="shared" si="100"/>
        <v>2.985594819057534E-2</v>
      </c>
      <c r="AD259" s="36">
        <f t="shared" si="101"/>
        <v>409.41034597183028</v>
      </c>
      <c r="AE259" s="37">
        <f t="shared" si="102"/>
        <v>519.37194136165033</v>
      </c>
      <c r="AG259" s="1">
        <f t="shared" si="90"/>
        <v>44512</v>
      </c>
      <c r="AH259">
        <f t="shared" si="91"/>
        <v>0.7882796766002973</v>
      </c>
      <c r="AI259">
        <f t="shared" ca="1" si="103"/>
        <v>0.73501748424345092</v>
      </c>
      <c r="AJ259">
        <f t="shared" ca="1" si="104"/>
        <v>0.75835007945736033</v>
      </c>
      <c r="AK259">
        <f t="shared" ca="1" si="105"/>
        <v>0.78236630012571218</v>
      </c>
      <c r="AL259">
        <f t="shared" ca="1" si="106"/>
        <v>0.80026492597797561</v>
      </c>
      <c r="AM259">
        <f t="shared" ca="1" si="107"/>
        <v>0.81483030529257727</v>
      </c>
      <c r="AO259" s="1">
        <f t="shared" si="92"/>
        <v>44512</v>
      </c>
      <c r="AP259" s="57">
        <f>AD259/VLOOKUP(AO259,'[1]Indice Utilities'!$Z:$AJ,11,0)</f>
        <v>0.79994177177784165</v>
      </c>
      <c r="AQ259">
        <f t="shared" ca="1" si="108"/>
        <v>0.77524657790804563</v>
      </c>
      <c r="AR259">
        <f t="shared" ca="1" si="109"/>
        <v>0.80242922498242242</v>
      </c>
      <c r="AS259">
        <f t="shared" ca="1" si="110"/>
        <v>0.82631836189137198</v>
      </c>
      <c r="AT259">
        <f t="shared" ca="1" si="111"/>
        <v>0.85935925349358355</v>
      </c>
      <c r="AU259">
        <f t="shared" ca="1" si="112"/>
        <v>0.90053411654824955</v>
      </c>
      <c r="AX259">
        <f t="shared" si="93"/>
        <v>0.73910796785175525</v>
      </c>
      <c r="AY259">
        <f t="shared" si="94"/>
        <v>0.85971428502911573</v>
      </c>
      <c r="AZ259">
        <f t="shared" si="95"/>
        <v>1.3576932385944909</v>
      </c>
      <c r="BA259">
        <f t="shared" si="96"/>
        <v>0.56918571267086104</v>
      </c>
      <c r="BD259" s="57"/>
    </row>
    <row r="260" spans="2:56" x14ac:dyDescent="0.25">
      <c r="B260" s="1">
        <v>44519</v>
      </c>
      <c r="C260">
        <v>161.53200000000001</v>
      </c>
      <c r="D260">
        <v>236.666</v>
      </c>
      <c r="E260">
        <v>155.483</v>
      </c>
      <c r="F260">
        <v>80.668000000000006</v>
      </c>
      <c r="G260">
        <v>85695.15</v>
      </c>
      <c r="I260" s="45">
        <f t="shared" si="97"/>
        <v>-0.15678147479197768</v>
      </c>
      <c r="J260" s="46">
        <f t="shared" si="86"/>
        <v>-0.13333601877858625</v>
      </c>
      <c r="K260" s="46">
        <f t="shared" si="87"/>
        <v>-0.1577256648194193</v>
      </c>
      <c r="L260" s="46">
        <f t="shared" si="87"/>
        <v>-0.11664476565922022</v>
      </c>
      <c r="M260" s="47">
        <f t="shared" si="88"/>
        <v>-9.7598317331031303E-2</v>
      </c>
      <c r="O260" s="44">
        <f t="shared" si="89"/>
        <v>-0.14112198101230086</v>
      </c>
      <c r="Q260" s="36">
        <f t="shared" si="98"/>
        <v>327.73137398266243</v>
      </c>
      <c r="R260" s="37">
        <f t="shared" si="99"/>
        <v>468.68211381580221</v>
      </c>
      <c r="T260" s="42">
        <f t="shared" si="85"/>
        <v>0.69926153425062187</v>
      </c>
      <c r="V260" s="40">
        <v>44519</v>
      </c>
      <c r="W260">
        <v>145488.00829999999</v>
      </c>
      <c r="X260">
        <v>204068.7892</v>
      </c>
      <c r="Y260">
        <v>309095.46230000001</v>
      </c>
      <c r="Z260" s="37">
        <v>80.668000000000006</v>
      </c>
      <c r="AB260" s="55">
        <f t="shared" si="100"/>
        <v>-0.15010115035146704</v>
      </c>
      <c r="AD260" s="36">
        <f t="shared" si="101"/>
        <v>347.95738207566643</v>
      </c>
      <c r="AE260" s="37">
        <f t="shared" si="102"/>
        <v>468.68211381580221</v>
      </c>
      <c r="AG260" s="1">
        <f t="shared" si="90"/>
        <v>44519</v>
      </c>
      <c r="AH260">
        <f t="shared" si="91"/>
        <v>0.74241660139908372</v>
      </c>
      <c r="AI260">
        <f t="shared" ca="1" si="103"/>
        <v>0.73501748424345092</v>
      </c>
      <c r="AJ260">
        <f t="shared" ca="1" si="104"/>
        <v>0.75835007945736033</v>
      </c>
      <c r="AK260">
        <f t="shared" ca="1" si="105"/>
        <v>0.78236630012571218</v>
      </c>
      <c r="AL260">
        <f t="shared" ca="1" si="106"/>
        <v>0.79997005006733668</v>
      </c>
      <c r="AM260">
        <f t="shared" ca="1" si="107"/>
        <v>0.81483030529257727</v>
      </c>
      <c r="AO260" s="1">
        <f t="shared" si="92"/>
        <v>44519</v>
      </c>
      <c r="AP260" s="57">
        <f>AD260/VLOOKUP(AO260,'[1]Indice Utilities'!$Z:$AJ,11,0)</f>
        <v>0.77912628192565703</v>
      </c>
      <c r="AQ260">
        <f t="shared" ca="1" si="108"/>
        <v>0.77524657790804563</v>
      </c>
      <c r="AR260">
        <f t="shared" ca="1" si="109"/>
        <v>0.80242922498242242</v>
      </c>
      <c r="AS260">
        <f t="shared" ca="1" si="110"/>
        <v>0.82631836189137198</v>
      </c>
      <c r="AT260">
        <f t="shared" ca="1" si="111"/>
        <v>0.85935925349358355</v>
      </c>
      <c r="AU260">
        <f t="shared" ca="1" si="112"/>
        <v>0.90053411654824955</v>
      </c>
      <c r="AX260">
        <f t="shared" si="93"/>
        <v>0.73329847531760484</v>
      </c>
      <c r="AY260">
        <f t="shared" si="94"/>
        <v>0.87667303619057302</v>
      </c>
      <c r="AZ260">
        <f t="shared" si="95"/>
        <v>1.3455132577120774</v>
      </c>
      <c r="BA260">
        <f t="shared" si="96"/>
        <v>0.59159178625517295</v>
      </c>
      <c r="BD260" s="57"/>
    </row>
    <row r="261" spans="2:56" x14ac:dyDescent="0.25">
      <c r="B261" s="1">
        <v>44526</v>
      </c>
      <c r="C261">
        <v>144.899</v>
      </c>
      <c r="D261">
        <v>213.864</v>
      </c>
      <c r="E261">
        <v>144.245</v>
      </c>
      <c r="F261">
        <v>75.881</v>
      </c>
      <c r="G261">
        <v>80369.02</v>
      </c>
      <c r="I261" s="45">
        <f t="shared" si="97"/>
        <v>-0.1029703092885621</v>
      </c>
      <c r="J261" s="46">
        <f t="shared" si="86"/>
        <v>-9.6346750272535919E-2</v>
      </c>
      <c r="K261" s="46">
        <f t="shared" si="87"/>
        <v>-7.2277998237749497E-2</v>
      </c>
      <c r="L261" s="46">
        <f t="shared" si="87"/>
        <v>-5.9341994347200999E-2</v>
      </c>
      <c r="M261" s="47">
        <f t="shared" si="88"/>
        <v>-6.2152058780455932E-2</v>
      </c>
      <c r="O261" s="44">
        <f t="shared" si="89"/>
        <v>-8.2734263036512129E-2</v>
      </c>
      <c r="Q261" s="36">
        <f t="shared" si="98"/>
        <v>300.61676028226333</v>
      </c>
      <c r="R261" s="37">
        <f t="shared" si="99"/>
        <v>439.55255552857415</v>
      </c>
      <c r="T261" s="42">
        <f t="shared" si="85"/>
        <v>0.68391539646667132</v>
      </c>
      <c r="V261" s="40">
        <v>44526</v>
      </c>
      <c r="W261">
        <v>130507.24679999999</v>
      </c>
      <c r="X261">
        <v>184406.82689999999</v>
      </c>
      <c r="Y261">
        <v>286753.87709999998</v>
      </c>
      <c r="Z261" s="37">
        <v>75.881</v>
      </c>
      <c r="AB261" s="55">
        <f t="shared" si="100"/>
        <v>-8.651138535557934E-2</v>
      </c>
      <c r="AD261" s="36">
        <f t="shared" si="101"/>
        <v>317.85510690759992</v>
      </c>
      <c r="AE261" s="37">
        <f t="shared" si="102"/>
        <v>439.55255552857415</v>
      </c>
      <c r="AG261" s="1">
        <f t="shared" si="90"/>
        <v>44526</v>
      </c>
      <c r="AH261">
        <f t="shared" si="91"/>
        <v>0.72313333845908456</v>
      </c>
      <c r="AI261">
        <f t="shared" ca="1" si="103"/>
        <v>0.73501748424345092</v>
      </c>
      <c r="AJ261">
        <f t="shared" ca="1" si="104"/>
        <v>0.75537520826300397</v>
      </c>
      <c r="AK261">
        <f t="shared" ca="1" si="105"/>
        <v>0.78173937585850195</v>
      </c>
      <c r="AL261">
        <f t="shared" ca="1" si="106"/>
        <v>0.79939773236936595</v>
      </c>
      <c r="AM261">
        <f t="shared" ca="1" si="107"/>
        <v>0.81483030529257727</v>
      </c>
      <c r="AO261" s="1">
        <f t="shared" si="92"/>
        <v>44526</v>
      </c>
      <c r="AP261" s="57">
        <f>AD261/VLOOKUP(AO261,'[1]Indice Utilities'!$Z:$AJ,11,0)</f>
        <v>0.75215826508047512</v>
      </c>
      <c r="AQ261">
        <f t="shared" ca="1" si="108"/>
        <v>0.77516845465195372</v>
      </c>
      <c r="AR261">
        <f t="shared" ca="1" si="109"/>
        <v>0.80196170614641815</v>
      </c>
      <c r="AS261">
        <f t="shared" ca="1" si="110"/>
        <v>0.82631836189137198</v>
      </c>
      <c r="AT261">
        <f t="shared" ca="1" si="111"/>
        <v>0.85935925349358355</v>
      </c>
      <c r="AU261">
        <f t="shared" ca="1" si="112"/>
        <v>0.90053411654824955</v>
      </c>
      <c r="AX261">
        <f t="shared" si="93"/>
        <v>0.72008615539162213</v>
      </c>
      <c r="AY261">
        <f t="shared" si="94"/>
        <v>0.86723405787648977</v>
      </c>
      <c r="AZ261">
        <f t="shared" si="95"/>
        <v>1.3664781726132258</v>
      </c>
      <c r="BA261">
        <f t="shared" si="96"/>
        <v>0.609187176389694</v>
      </c>
      <c r="BD261" s="57"/>
    </row>
    <row r="262" spans="2:56" x14ac:dyDescent="0.25">
      <c r="B262" s="1">
        <v>44533</v>
      </c>
      <c r="C262">
        <v>157.72200000000001</v>
      </c>
      <c r="D262">
        <v>233.18100000000001</v>
      </c>
      <c r="E262">
        <v>151.959</v>
      </c>
      <c r="F262">
        <v>85.876999999999995</v>
      </c>
      <c r="G262">
        <v>86359.77</v>
      </c>
      <c r="I262" s="45">
        <f t="shared" si="97"/>
        <v>8.8496124886990213E-2</v>
      </c>
      <c r="J262" s="46">
        <f t="shared" si="86"/>
        <v>9.0323757154079365E-2</v>
      </c>
      <c r="K262" s="46">
        <f t="shared" si="87"/>
        <v>5.3478456792263263E-2</v>
      </c>
      <c r="L262" s="46">
        <f t="shared" si="87"/>
        <v>0.13173258127858078</v>
      </c>
      <c r="M262" s="47">
        <f t="shared" si="88"/>
        <v>7.4540538132728207E-2</v>
      </c>
      <c r="O262" s="44">
        <f t="shared" si="89"/>
        <v>9.1007730027978406E-2</v>
      </c>
      <c r="Q262" s="36">
        <f t="shared" si="98"/>
        <v>327.97520924391705</v>
      </c>
      <c r="R262" s="37">
        <f t="shared" si="99"/>
        <v>472.31703955528997</v>
      </c>
      <c r="T262" s="42">
        <f t="shared" ref="T262:T325" si="113">+Q262/R262</f>
        <v>0.69439630963287302</v>
      </c>
      <c r="V262" s="40">
        <v>44533</v>
      </c>
      <c r="W262">
        <v>142056.83180000001</v>
      </c>
      <c r="X262">
        <v>201063.54610000001</v>
      </c>
      <c r="Y262">
        <v>302090.67479999998</v>
      </c>
      <c r="Z262" s="37">
        <v>85.876999999999995</v>
      </c>
      <c r="AB262" s="55">
        <f t="shared" si="100"/>
        <v>7.2374408489028264E-2</v>
      </c>
      <c r="AD262" s="36">
        <f t="shared" si="101"/>
        <v>340.85968225525431</v>
      </c>
      <c r="AE262" s="37">
        <f t="shared" si="102"/>
        <v>472.31703955528997</v>
      </c>
      <c r="AG262" s="1">
        <f t="shared" si="90"/>
        <v>44533</v>
      </c>
      <c r="AH262">
        <f t="shared" si="91"/>
        <v>0.72167559861103192</v>
      </c>
      <c r="AI262">
        <f t="shared" ca="1" si="103"/>
        <v>0.73392050121990005</v>
      </c>
      <c r="AJ262">
        <f t="shared" ca="1" si="104"/>
        <v>0.75183130084896765</v>
      </c>
      <c r="AK262">
        <f t="shared" ca="1" si="105"/>
        <v>0.77994555916666741</v>
      </c>
      <c r="AL262">
        <f t="shared" ca="1" si="106"/>
        <v>0.79603171204482637</v>
      </c>
      <c r="AM262">
        <f t="shared" ca="1" si="107"/>
        <v>0.81428522565040529</v>
      </c>
      <c r="AO262" s="1">
        <f t="shared" si="92"/>
        <v>44533</v>
      </c>
      <c r="AP262" s="57">
        <f>AD262/VLOOKUP(AO262,'[1]Indice Utilities'!$Z:$AJ,11,0)</f>
        <v>0.74761980010736218</v>
      </c>
      <c r="AQ262">
        <f t="shared" ca="1" si="108"/>
        <v>0.77011414547258672</v>
      </c>
      <c r="AR262">
        <f t="shared" ca="1" si="109"/>
        <v>0.80047602204816071</v>
      </c>
      <c r="AS262">
        <f t="shared" ca="1" si="110"/>
        <v>0.82482641739216878</v>
      </c>
      <c r="AT262">
        <f t="shared" ca="1" si="111"/>
        <v>0.85723075855610398</v>
      </c>
      <c r="AU262">
        <f t="shared" ca="1" si="112"/>
        <v>0.90053411654824955</v>
      </c>
      <c r="AX262">
        <f t="shared" si="93"/>
        <v>0.7309116886078425</v>
      </c>
      <c r="AY262">
        <f t="shared" si="94"/>
        <v>0.88174977771818663</v>
      </c>
      <c r="AZ262">
        <f t="shared" si="95"/>
        <v>1.3423999166048928</v>
      </c>
      <c r="BA262">
        <f t="shared" si="96"/>
        <v>0.64290696435840244</v>
      </c>
      <c r="BD262" s="57"/>
    </row>
    <row r="263" spans="2:56" x14ac:dyDescent="0.25">
      <c r="B263" s="1">
        <v>44540</v>
      </c>
      <c r="C263">
        <v>144.661</v>
      </c>
      <c r="D263">
        <v>221.72399999999999</v>
      </c>
      <c r="E263">
        <v>147.917</v>
      </c>
      <c r="F263">
        <v>82.123000000000005</v>
      </c>
      <c r="G263">
        <v>85441.38</v>
      </c>
      <c r="I263" s="45">
        <f t="shared" si="97"/>
        <v>-8.2810261092301718E-2</v>
      </c>
      <c r="J263" s="46">
        <f t="shared" ref="J263:J326" si="114">+D263/D262-1</f>
        <v>-4.9133505731599136E-2</v>
      </c>
      <c r="K263" s="46">
        <f t="shared" ref="K263:L326" si="115">+E263/E262-1</f>
        <v>-2.6599280068965947E-2</v>
      </c>
      <c r="L263" s="46">
        <f t="shared" si="115"/>
        <v>-4.3713683524109981E-2</v>
      </c>
      <c r="M263" s="47">
        <f t="shared" ref="M263:M326" si="116">+G263/G262-1</f>
        <v>-1.0634465561916162E-2</v>
      </c>
      <c r="O263" s="44">
        <f t="shared" ref="O263:O326" si="117">+AVERAGE(I263:L263)</f>
        <v>-5.0564182604244196E-2</v>
      </c>
      <c r="Q263" s="36">
        <f t="shared" si="98"/>
        <v>311.39141087404244</v>
      </c>
      <c r="R263" s="37">
        <f t="shared" si="99"/>
        <v>467.29420026383303</v>
      </c>
      <c r="T263" s="42">
        <f t="shared" si="113"/>
        <v>0.66637122972686524</v>
      </c>
      <c r="V263" s="40">
        <v>44540</v>
      </c>
      <c r="W263">
        <v>130292.79829999999</v>
      </c>
      <c r="X263">
        <v>191184.609</v>
      </c>
      <c r="Y263">
        <v>294053.6029</v>
      </c>
      <c r="Z263" s="37">
        <v>82.123000000000005</v>
      </c>
      <c r="AB263" s="55">
        <f t="shared" si="100"/>
        <v>-4.5997225967045079E-2</v>
      </c>
      <c r="AD263" s="36">
        <f t="shared" si="101"/>
        <v>325.18108242750424</v>
      </c>
      <c r="AE263" s="37">
        <f t="shared" si="102"/>
        <v>467.29420026383303</v>
      </c>
      <c r="AG263" s="1">
        <f t="shared" ref="AG263:AG326" si="118">+B263</f>
        <v>44540</v>
      </c>
      <c r="AH263">
        <f t="shared" ref="AH263:AH326" si="119">+(AD263/$AD$6)/(AE263/$AE$6)</f>
        <v>0.69588084389643157</v>
      </c>
      <c r="AI263">
        <f t="shared" ca="1" si="103"/>
        <v>0.72420541725074616</v>
      </c>
      <c r="AJ263">
        <f t="shared" ca="1" si="104"/>
        <v>0.74468787508383238</v>
      </c>
      <c r="AK263">
        <f t="shared" ca="1" si="105"/>
        <v>0.77703289023196342</v>
      </c>
      <c r="AL263">
        <f t="shared" ca="1" si="106"/>
        <v>0.79603171204482637</v>
      </c>
      <c r="AM263">
        <f t="shared" ca="1" si="107"/>
        <v>0.81428522565040529</v>
      </c>
      <c r="AO263" s="1">
        <f t="shared" ref="AO263:AO326" si="120">+AG263</f>
        <v>44540</v>
      </c>
      <c r="AP263" s="57">
        <f>AD263/VLOOKUP(AO263,'[1]Indice Utilities'!$Z:$AJ,11,0)</f>
        <v>0.72213848630533495</v>
      </c>
      <c r="AQ263">
        <f t="shared" ca="1" si="108"/>
        <v>0.76518816960813607</v>
      </c>
      <c r="AR263">
        <f t="shared" ca="1" si="109"/>
        <v>0.7992579624707572</v>
      </c>
      <c r="AS263">
        <f t="shared" ca="1" si="110"/>
        <v>0.82482641739216878</v>
      </c>
      <c r="AT263">
        <f t="shared" ca="1" si="111"/>
        <v>0.85723075855610398</v>
      </c>
      <c r="AU263">
        <f t="shared" ca="1" si="112"/>
        <v>0.90053411654824955</v>
      </c>
      <c r="AX263">
        <f t="shared" ref="AX263:AX326" si="121">+(C263/$C$6)/(AD263/$AD$6)</f>
        <v>0.70270728669354399</v>
      </c>
      <c r="AY263">
        <f t="shared" ref="AY263:AY326" si="122">+(D263/$D$6)/(AD263/$AD$6)</f>
        <v>0.87885102934917803</v>
      </c>
      <c r="AZ263">
        <f t="shared" ref="AZ263:AZ326" si="123">+(E263/$E$6)/(AD263/$AD$6)</f>
        <v>1.3696952260784774</v>
      </c>
      <c r="BA263">
        <f t="shared" ref="BA263:BA326" si="124">+(F263/$F$6)/(AD263/$AD$6)</f>
        <v>0.64444585436997404</v>
      </c>
      <c r="BD263" s="57"/>
    </row>
    <row r="264" spans="2:56" x14ac:dyDescent="0.25">
      <c r="B264" s="1">
        <v>44547</v>
      </c>
      <c r="C264">
        <v>147.28</v>
      </c>
      <c r="D264">
        <v>222.31700000000001</v>
      </c>
      <c r="E264">
        <v>145.80199999999999</v>
      </c>
      <c r="F264">
        <v>73.066000000000003</v>
      </c>
      <c r="G264">
        <v>83234.039999999994</v>
      </c>
      <c r="I264" s="45">
        <f t="shared" ref="I264:I327" si="125">+C264/C263-1</f>
        <v>1.8104395794305228E-2</v>
      </c>
      <c r="J264" s="46">
        <f t="shared" si="114"/>
        <v>2.6744962205265121E-3</v>
      </c>
      <c r="K264" s="46">
        <f t="shared" si="115"/>
        <v>-1.4298559327190263E-2</v>
      </c>
      <c r="L264" s="46">
        <f t="shared" si="115"/>
        <v>-0.11028579082595624</v>
      </c>
      <c r="M264" s="47">
        <f t="shared" si="116"/>
        <v>-2.5834554638513696E-2</v>
      </c>
      <c r="O264" s="44">
        <f t="shared" si="117"/>
        <v>-2.5951364534578691E-2</v>
      </c>
      <c r="Q264" s="36">
        <f t="shared" ref="Q264:Q327" si="126">+Q263*(1+O264)</f>
        <v>303.3103788575134</v>
      </c>
      <c r="R264" s="37">
        <f t="shared" ref="R264:R327" si="127">+R263*(1+M264)</f>
        <v>455.22186271485646</v>
      </c>
      <c r="T264" s="42">
        <f t="shared" si="113"/>
        <v>0.66629132671402924</v>
      </c>
      <c r="V264" s="40">
        <v>44547</v>
      </c>
      <c r="W264">
        <v>132651.73209999999</v>
      </c>
      <c r="X264">
        <v>191696.1397</v>
      </c>
      <c r="Y264">
        <v>289850.73050000001</v>
      </c>
      <c r="Z264" s="37">
        <v>73.066000000000003</v>
      </c>
      <c r="AB264" s="55">
        <f t="shared" ref="AB264:AB327" si="128">+SUMPRODUCT(I264:L264,W263:Z263)/SUM(W263:Z263)</f>
        <v>-2.1822227470886888E-3</v>
      </c>
      <c r="AD264" s="36">
        <f t="shared" ref="AD264:AD327" si="129">+AD263*(1+AB264)</f>
        <v>324.47146487250802</v>
      </c>
      <c r="AE264" s="37">
        <f t="shared" ref="AE264:AE327" si="130">+AE263*(1+M264)</f>
        <v>455.22186271485646</v>
      </c>
      <c r="AG264" s="1">
        <f t="shared" si="118"/>
        <v>44547</v>
      </c>
      <c r="AH264">
        <f t="shared" si="119"/>
        <v>0.71277654139329338</v>
      </c>
      <c r="AI264">
        <f t="shared" ca="1" si="103"/>
        <v>0.72182137259583723</v>
      </c>
      <c r="AJ264">
        <f t="shared" ca="1" si="104"/>
        <v>0.74221560955336674</v>
      </c>
      <c r="AK264">
        <f t="shared" ca="1" si="105"/>
        <v>0.77515290595604558</v>
      </c>
      <c r="AL264">
        <f t="shared" ca="1" si="106"/>
        <v>0.79603171204482637</v>
      </c>
      <c r="AM264">
        <f t="shared" ca="1" si="107"/>
        <v>0.81428522565040529</v>
      </c>
      <c r="AO264" s="1">
        <f t="shared" si="120"/>
        <v>44547</v>
      </c>
      <c r="AP264" s="57">
        <f>AD264/VLOOKUP(AO264,'[1]Indice Utilities'!$Z:$AJ,11,0)</f>
        <v>0.76801744333072652</v>
      </c>
      <c r="AQ264">
        <f t="shared" ca="1" si="108"/>
        <v>0.75811075141109385</v>
      </c>
      <c r="AR264">
        <f t="shared" ca="1" si="109"/>
        <v>0.79595559265210625</v>
      </c>
      <c r="AS264">
        <f t="shared" ca="1" si="110"/>
        <v>0.82482641739216878</v>
      </c>
      <c r="AT264">
        <f t="shared" ca="1" si="111"/>
        <v>0.85723075855610398</v>
      </c>
      <c r="AU264">
        <f t="shared" ca="1" si="112"/>
        <v>0.90053411654824955</v>
      </c>
      <c r="AX264">
        <f t="shared" si="121"/>
        <v>0.71699401819541864</v>
      </c>
      <c r="AY264">
        <f t="shared" si="122"/>
        <v>0.88312869663598392</v>
      </c>
      <c r="AZ264">
        <f t="shared" si="123"/>
        <v>1.3530632430153824</v>
      </c>
      <c r="BA264">
        <f t="shared" si="124"/>
        <v>0.57462659690712525</v>
      </c>
      <c r="BD264" s="57"/>
    </row>
    <row r="265" spans="2:56" x14ac:dyDescent="0.25">
      <c r="B265" s="1">
        <v>44554</v>
      </c>
      <c r="C265">
        <v>148.572</v>
      </c>
      <c r="D265">
        <v>222.02099999999999</v>
      </c>
      <c r="E265">
        <v>147.80500000000001</v>
      </c>
      <c r="F265">
        <v>75.412000000000006</v>
      </c>
      <c r="G265">
        <v>84850.3</v>
      </c>
      <c r="I265" s="45">
        <f t="shared" si="125"/>
        <v>8.7724063009233522E-3</v>
      </c>
      <c r="J265" s="46">
        <f t="shared" si="114"/>
        <v>-1.3314321441906252E-3</v>
      </c>
      <c r="K265" s="46">
        <f t="shared" si="115"/>
        <v>1.3737808809207053E-2</v>
      </c>
      <c r="L265" s="46">
        <f t="shared" si="115"/>
        <v>3.2107957189390524E-2</v>
      </c>
      <c r="M265" s="47">
        <f t="shared" si="116"/>
        <v>1.9418257241868853E-2</v>
      </c>
      <c r="O265" s="44">
        <f t="shared" si="117"/>
        <v>1.3321685038832576E-2</v>
      </c>
      <c r="Q265" s="36">
        <f t="shared" si="126"/>
        <v>307.35098419366221</v>
      </c>
      <c r="R265" s="37">
        <f t="shared" si="127"/>
        <v>464.06147794717623</v>
      </c>
      <c r="T265" s="42">
        <f t="shared" si="113"/>
        <v>0.66230660979071343</v>
      </c>
      <c r="V265" s="40">
        <v>44554</v>
      </c>
      <c r="W265">
        <v>133815.88130000001</v>
      </c>
      <c r="X265">
        <v>191440.3744</v>
      </c>
      <c r="Y265">
        <v>293832.39909999998</v>
      </c>
      <c r="Z265" s="37">
        <v>75.412000000000006</v>
      </c>
      <c r="AB265" s="55">
        <f t="shared" si="128"/>
        <v>7.9650497646215467E-3</v>
      </c>
      <c r="AD265" s="36">
        <f t="shared" si="129"/>
        <v>327.05589623741719</v>
      </c>
      <c r="AE265" s="37">
        <f t="shared" si="130"/>
        <v>464.06147794717623</v>
      </c>
      <c r="AG265" s="1">
        <f t="shared" si="118"/>
        <v>44554</v>
      </c>
      <c r="AH265">
        <f t="shared" si="119"/>
        <v>0.704768466635461</v>
      </c>
      <c r="AI265">
        <f t="shared" ca="1" si="103"/>
        <v>0.72165694816204073</v>
      </c>
      <c r="AJ265">
        <f t="shared" ca="1" si="104"/>
        <v>0.74158532095174812</v>
      </c>
      <c r="AK265">
        <f t="shared" ca="1" si="105"/>
        <v>0.77515290595604558</v>
      </c>
      <c r="AL265">
        <f t="shared" ca="1" si="106"/>
        <v>0.79603171204482637</v>
      </c>
      <c r="AM265">
        <f t="shared" ca="1" si="107"/>
        <v>0.81428522565040529</v>
      </c>
      <c r="AO265" s="1">
        <f t="shared" si="120"/>
        <v>44554</v>
      </c>
      <c r="AP265" s="57">
        <f>AD265/VLOOKUP(AO265,'[1]Indice Utilities'!$Z:$AJ,11,0)</f>
        <v>0.7757840497017876</v>
      </c>
      <c r="AQ265">
        <f t="shared" ca="1" si="108"/>
        <v>0.75811075141109385</v>
      </c>
      <c r="AR265">
        <f t="shared" ca="1" si="109"/>
        <v>0.79329061226705788</v>
      </c>
      <c r="AS265">
        <f t="shared" ca="1" si="110"/>
        <v>0.82482641739216878</v>
      </c>
      <c r="AT265">
        <f t="shared" ca="1" si="111"/>
        <v>0.85723075855610398</v>
      </c>
      <c r="AU265">
        <f t="shared" ca="1" si="112"/>
        <v>0.90053411654824955</v>
      </c>
      <c r="AX265">
        <f t="shared" si="121"/>
        <v>0.71756831371014373</v>
      </c>
      <c r="AY265">
        <f t="shared" si="122"/>
        <v>0.87498358292063605</v>
      </c>
      <c r="AZ265">
        <f t="shared" si="123"/>
        <v>1.3608124284418388</v>
      </c>
      <c r="BA265">
        <f t="shared" si="124"/>
        <v>0.58839012644237887</v>
      </c>
      <c r="BD265" s="57"/>
    </row>
    <row r="266" spans="2:56" x14ac:dyDescent="0.25">
      <c r="B266" s="1">
        <v>44561</v>
      </c>
      <c r="C266">
        <v>152.58600000000001</v>
      </c>
      <c r="D266">
        <v>213.27</v>
      </c>
      <c r="E266">
        <v>144.91200000000001</v>
      </c>
      <c r="F266">
        <v>76.491</v>
      </c>
      <c r="G266">
        <v>83500.11</v>
      </c>
      <c r="I266" s="45">
        <f t="shared" si="125"/>
        <v>2.7017203779985621E-2</v>
      </c>
      <c r="J266" s="46">
        <f t="shared" si="114"/>
        <v>-3.9415190454956894E-2</v>
      </c>
      <c r="K266" s="46">
        <f t="shared" si="115"/>
        <v>-1.9573086160819986E-2</v>
      </c>
      <c r="L266" s="46">
        <f t="shared" si="115"/>
        <v>1.4308067681535919E-2</v>
      </c>
      <c r="M266" s="47">
        <f t="shared" si="116"/>
        <v>-1.5912613155168565E-2</v>
      </c>
      <c r="O266" s="44">
        <f t="shared" si="117"/>
        <v>-4.415751288563835E-3</v>
      </c>
      <c r="Q266" s="36">
        <f t="shared" si="126"/>
        <v>305.9937986891677</v>
      </c>
      <c r="R266" s="37">
        <f t="shared" si="127"/>
        <v>456.67704716838705</v>
      </c>
      <c r="T266" s="42">
        <f t="shared" si="113"/>
        <v>0.67004418239645169</v>
      </c>
      <c r="V266" s="40">
        <v>44561</v>
      </c>
      <c r="W266">
        <v>137430.8707</v>
      </c>
      <c r="X266">
        <v>183895.29610000001</v>
      </c>
      <c r="Y266">
        <v>288081.09999999998</v>
      </c>
      <c r="Z266" s="37">
        <v>76.491</v>
      </c>
      <c r="AB266" s="55">
        <f t="shared" si="128"/>
        <v>-1.5634718271232424E-2</v>
      </c>
      <c r="AD266" s="36">
        <f t="shared" si="129"/>
        <v>321.94246944079975</v>
      </c>
      <c r="AE266" s="37">
        <f t="shared" si="130"/>
        <v>456.67704716838705</v>
      </c>
      <c r="AG266" s="1">
        <f t="shared" si="118"/>
        <v>44561</v>
      </c>
      <c r="AH266">
        <f t="shared" si="119"/>
        <v>0.70496748509038232</v>
      </c>
      <c r="AI266">
        <f t="shared" ca="1" si="103"/>
        <v>0.71416345526619063</v>
      </c>
      <c r="AJ266">
        <f t="shared" ca="1" si="104"/>
        <v>0.74135864319478617</v>
      </c>
      <c r="AK266">
        <f t="shared" ca="1" si="105"/>
        <v>0.774079203578252</v>
      </c>
      <c r="AL266">
        <f t="shared" ca="1" si="106"/>
        <v>0.79603171204482637</v>
      </c>
      <c r="AM266">
        <f t="shared" ca="1" si="107"/>
        <v>0.81428522565040529</v>
      </c>
      <c r="AO266" s="1">
        <f t="shared" si="120"/>
        <v>44561</v>
      </c>
      <c r="AP266" s="57">
        <f>AD266/VLOOKUP(AO266,'[1]Indice Utilities'!$Z:$AJ,11,0)</f>
        <v>0.77242393472695403</v>
      </c>
      <c r="AQ266">
        <f t="shared" ca="1" si="108"/>
        <v>0.75811075141109385</v>
      </c>
      <c r="AR266">
        <f t="shared" ca="1" si="109"/>
        <v>0.78113401268643345</v>
      </c>
      <c r="AS266">
        <f t="shared" ca="1" si="110"/>
        <v>0.82064082780139591</v>
      </c>
      <c r="AT266">
        <f t="shared" ca="1" si="111"/>
        <v>0.85723075855610398</v>
      </c>
      <c r="AU266">
        <f t="shared" ca="1" si="112"/>
        <v>0.90053411654824955</v>
      </c>
      <c r="AX266">
        <f t="shared" si="121"/>
        <v>0.74866009269795863</v>
      </c>
      <c r="AY266">
        <f t="shared" si="122"/>
        <v>0.85384557334118694</v>
      </c>
      <c r="AZ266">
        <f t="shared" si="123"/>
        <v>1.3553679251955288</v>
      </c>
      <c r="BA266">
        <f t="shared" si="124"/>
        <v>0.60628799417481793</v>
      </c>
      <c r="BD266" s="57"/>
    </row>
    <row r="267" spans="2:56" x14ac:dyDescent="0.25">
      <c r="B267" s="1">
        <v>44568</v>
      </c>
      <c r="C267">
        <v>150.273</v>
      </c>
      <c r="D267">
        <v>217.238</v>
      </c>
      <c r="E267">
        <v>146.87799999999999</v>
      </c>
      <c r="F267">
        <v>77.664000000000001</v>
      </c>
      <c r="G267">
        <v>84402.07</v>
      </c>
      <c r="I267" s="45">
        <f t="shared" si="125"/>
        <v>-1.5158664621918283E-2</v>
      </c>
      <c r="J267" s="46">
        <f t="shared" si="114"/>
        <v>1.8605523514793498E-2</v>
      </c>
      <c r="K267" s="46">
        <f t="shared" si="115"/>
        <v>1.356685436678795E-2</v>
      </c>
      <c r="L267" s="46">
        <f t="shared" si="115"/>
        <v>1.5335137467153093E-2</v>
      </c>
      <c r="M267" s="47">
        <f t="shared" si="116"/>
        <v>1.0801901937614211E-2</v>
      </c>
      <c r="O267" s="44">
        <f t="shared" si="117"/>
        <v>8.0872126817040646E-3</v>
      </c>
      <c r="Q267" s="36">
        <f t="shared" si="126"/>
        <v>308.46843561844952</v>
      </c>
      <c r="R267" s="37">
        <f t="shared" si="127"/>
        <v>461.61002784905918</v>
      </c>
      <c r="T267" s="42">
        <f t="shared" si="113"/>
        <v>0.66824465892953888</v>
      </c>
      <c r="V267" s="40">
        <v>44568</v>
      </c>
      <c r="W267">
        <v>135347.65650000001</v>
      </c>
      <c r="X267">
        <v>187316.15789999999</v>
      </c>
      <c r="Y267">
        <v>291989.03399999999</v>
      </c>
      <c r="Z267" s="37">
        <v>77.664000000000001</v>
      </c>
      <c r="AB267" s="55">
        <f t="shared" si="128"/>
        <v>8.6101180557711376E-3</v>
      </c>
      <c r="AD267" s="36">
        <f t="shared" si="129"/>
        <v>324.71443210985154</v>
      </c>
      <c r="AE267" s="37">
        <f t="shared" si="130"/>
        <v>461.61002784905918</v>
      </c>
      <c r="AG267" s="1">
        <f t="shared" si="118"/>
        <v>44568</v>
      </c>
      <c r="AH267">
        <f t="shared" si="119"/>
        <v>0.70343886076935302</v>
      </c>
      <c r="AI267">
        <f t="shared" ca="1" si="103"/>
        <v>0.71283199477365267</v>
      </c>
      <c r="AJ267">
        <f t="shared" ca="1" si="104"/>
        <v>0.74057181289689678</v>
      </c>
      <c r="AK267">
        <f t="shared" ca="1" si="105"/>
        <v>0.77075335705760128</v>
      </c>
      <c r="AL267">
        <f t="shared" ca="1" si="106"/>
        <v>0.79404313997468734</v>
      </c>
      <c r="AM267">
        <f t="shared" ca="1" si="107"/>
        <v>0.81428522565040529</v>
      </c>
      <c r="AO267" s="1">
        <f t="shared" si="120"/>
        <v>44568</v>
      </c>
      <c r="AP267" s="57">
        <f>AD267/VLOOKUP(AO267,'[1]Indice Utilities'!$Z:$AJ,11,0)</f>
        <v>0.77685754505905302</v>
      </c>
      <c r="AQ267">
        <f t="shared" ca="1" si="108"/>
        <v>0.75811075141109385</v>
      </c>
      <c r="AR267">
        <f t="shared" ca="1" si="109"/>
        <v>0.77971220634634608</v>
      </c>
      <c r="AS267">
        <f t="shared" ca="1" si="110"/>
        <v>0.81596274700909599</v>
      </c>
      <c r="AT267">
        <f t="shared" ca="1" si="111"/>
        <v>0.85723075855610398</v>
      </c>
      <c r="AU267">
        <f t="shared" ca="1" si="112"/>
        <v>0.90053411654824955</v>
      </c>
      <c r="AX267">
        <f t="shared" si="121"/>
        <v>0.7310172605230264</v>
      </c>
      <c r="AY267">
        <f t="shared" si="122"/>
        <v>0.86230725001104613</v>
      </c>
      <c r="AZ267">
        <f t="shared" si="123"/>
        <v>1.3620287758942653</v>
      </c>
      <c r="BA267">
        <f t="shared" si="124"/>
        <v>0.61033048636949561</v>
      </c>
      <c r="BD267" s="57"/>
    </row>
    <row r="268" spans="2:56" x14ac:dyDescent="0.25">
      <c r="B268" s="1">
        <v>44575</v>
      </c>
      <c r="C268">
        <v>152.042</v>
      </c>
      <c r="D268">
        <v>226.322</v>
      </c>
      <c r="E268">
        <v>146.655</v>
      </c>
      <c r="F268">
        <v>75.647000000000006</v>
      </c>
      <c r="G268">
        <v>85481.07</v>
      </c>
      <c r="I268" s="45">
        <f t="shared" si="125"/>
        <v>1.1771908459936364E-2</v>
      </c>
      <c r="J268" s="46">
        <f t="shared" si="114"/>
        <v>4.1815888564615822E-2</v>
      </c>
      <c r="K268" s="46">
        <f t="shared" si="115"/>
        <v>-1.5182668609321492E-3</v>
      </c>
      <c r="L268" s="46">
        <f t="shared" si="115"/>
        <v>-2.5970848784507616E-2</v>
      </c>
      <c r="M268" s="47">
        <f t="shared" si="116"/>
        <v>1.2784046647197123E-2</v>
      </c>
      <c r="O268" s="44">
        <f t="shared" si="117"/>
        <v>6.5246703447781051E-3</v>
      </c>
      <c r="Q268" s="36">
        <f t="shared" si="126"/>
        <v>310.48109047262932</v>
      </c>
      <c r="R268" s="37">
        <f t="shared" si="127"/>
        <v>467.51127197789549</v>
      </c>
      <c r="T268" s="42">
        <f t="shared" si="113"/>
        <v>0.66411466221783255</v>
      </c>
      <c r="V268" s="40">
        <v>44575</v>
      </c>
      <c r="W268">
        <v>136940.70269999999</v>
      </c>
      <c r="X268">
        <v>195148.97210000001</v>
      </c>
      <c r="Y268">
        <v>291546.62640000001</v>
      </c>
      <c r="Z268" s="37">
        <v>75.647000000000006</v>
      </c>
      <c r="AB268" s="55">
        <f t="shared" si="128"/>
        <v>1.4609259427425001E-2</v>
      </c>
      <c r="AD268" s="36">
        <f t="shared" si="129"/>
        <v>329.45826948837333</v>
      </c>
      <c r="AE268" s="37">
        <f t="shared" si="130"/>
        <v>467.51127197789549</v>
      </c>
      <c r="AG268" s="1">
        <f t="shared" si="118"/>
        <v>44575</v>
      </c>
      <c r="AH268">
        <f t="shared" si="119"/>
        <v>0.70470657978905482</v>
      </c>
      <c r="AI268">
        <f t="shared" ca="1" si="103"/>
        <v>0.70752017831151515</v>
      </c>
      <c r="AJ268">
        <f t="shared" ca="1" si="104"/>
        <v>0.73826494551086785</v>
      </c>
      <c r="AK268">
        <f t="shared" ca="1" si="105"/>
        <v>0.77075335705760128</v>
      </c>
      <c r="AL268">
        <f t="shared" ca="1" si="106"/>
        <v>0.79404313997468734</v>
      </c>
      <c r="AM268">
        <f t="shared" ca="1" si="107"/>
        <v>0.81428522565040529</v>
      </c>
      <c r="AO268" s="1">
        <f t="shared" si="120"/>
        <v>44575</v>
      </c>
      <c r="AP268" s="57">
        <f>AD268/VLOOKUP(AO268,'[1]Indice Utilities'!$Z:$AJ,11,0)</f>
        <v>0.75726152129910562</v>
      </c>
      <c r="AQ268">
        <f t="shared" ca="1" si="108"/>
        <v>0.75811075141109385</v>
      </c>
      <c r="AR268">
        <f t="shared" ca="1" si="109"/>
        <v>0.778559097709006</v>
      </c>
      <c r="AS268">
        <f t="shared" ca="1" si="110"/>
        <v>0.81596274700909599</v>
      </c>
      <c r="AT268">
        <f t="shared" ca="1" si="111"/>
        <v>0.85723075855610398</v>
      </c>
      <c r="AU268">
        <f t="shared" ca="1" si="112"/>
        <v>0.90053411654824955</v>
      </c>
      <c r="AX268">
        <f t="shared" si="121"/>
        <v>0.72897297351093415</v>
      </c>
      <c r="AY268">
        <f t="shared" si="122"/>
        <v>0.88542991850177222</v>
      </c>
      <c r="AZ268">
        <f t="shared" si="123"/>
        <v>1.340378909519963</v>
      </c>
      <c r="BA268">
        <f t="shared" si="124"/>
        <v>0.58591983078776699</v>
      </c>
      <c r="BD268" s="57"/>
    </row>
    <row r="269" spans="2:56" x14ac:dyDescent="0.25">
      <c r="B269" s="1">
        <v>44582</v>
      </c>
      <c r="C269">
        <v>149.38900000000001</v>
      </c>
      <c r="D269">
        <v>221.131</v>
      </c>
      <c r="E269">
        <v>140.49799999999999</v>
      </c>
      <c r="F269">
        <v>73.206000000000003</v>
      </c>
      <c r="G269">
        <v>83622.48</v>
      </c>
      <c r="I269" s="45">
        <f t="shared" si="125"/>
        <v>-1.7449125899422491E-2</v>
      </c>
      <c r="J269" s="46">
        <f t="shared" si="114"/>
        <v>-2.2936347328143092E-2</v>
      </c>
      <c r="K269" s="46">
        <f t="shared" si="115"/>
        <v>-4.1982885002216142E-2</v>
      </c>
      <c r="L269" s="46">
        <f t="shared" si="115"/>
        <v>-3.2268298808941553E-2</v>
      </c>
      <c r="M269" s="47">
        <f t="shared" si="116"/>
        <v>-2.1742708648827325E-2</v>
      </c>
      <c r="O269" s="44">
        <f t="shared" si="117"/>
        <v>-2.8659164259680819E-2</v>
      </c>
      <c r="Q269" s="36">
        <f t="shared" si="126"/>
        <v>301.5829619012494</v>
      </c>
      <c r="R269" s="37">
        <f t="shared" si="127"/>
        <v>457.34631060123746</v>
      </c>
      <c r="T269" s="42">
        <f t="shared" si="113"/>
        <v>0.65941925169305915</v>
      </c>
      <c r="V269" s="40">
        <v>44582</v>
      </c>
      <c r="W269">
        <v>134551.13329999999</v>
      </c>
      <c r="X269">
        <v>190673.07829999999</v>
      </c>
      <c r="Y269">
        <v>279306.68199999997</v>
      </c>
      <c r="Z269" s="37">
        <v>73.206000000000003</v>
      </c>
      <c r="AB269" s="55">
        <f t="shared" si="128"/>
        <v>-3.0635792229190228E-2</v>
      </c>
      <c r="AD269" s="36">
        <f t="shared" si="129"/>
        <v>319.36505439613899</v>
      </c>
      <c r="AE269" s="37">
        <f t="shared" si="130"/>
        <v>457.34631060123746</v>
      </c>
      <c r="AG269" s="1">
        <f t="shared" si="118"/>
        <v>44582</v>
      </c>
      <c r="AH269">
        <f t="shared" si="119"/>
        <v>0.69830027485363277</v>
      </c>
      <c r="AI269">
        <f t="shared" ca="1" si="103"/>
        <v>0.70628521459453986</v>
      </c>
      <c r="AJ269">
        <f t="shared" ca="1" si="104"/>
        <v>0.73435193770719609</v>
      </c>
      <c r="AK269">
        <f t="shared" ca="1" si="105"/>
        <v>0.76972265557776109</v>
      </c>
      <c r="AL269">
        <f t="shared" ca="1" si="106"/>
        <v>0.79404313997468734</v>
      </c>
      <c r="AM269">
        <f t="shared" ca="1" si="107"/>
        <v>0.81428522565040529</v>
      </c>
      <c r="AO269" s="1">
        <f t="shared" si="120"/>
        <v>44582</v>
      </c>
      <c r="AP269" s="57">
        <f>AD269/VLOOKUP(AO269,'[1]Indice Utilities'!$Z:$AJ,11,0)</f>
        <v>0.76104060255747941</v>
      </c>
      <c r="AQ269">
        <f t="shared" ca="1" si="108"/>
        <v>0.75727325478468388</v>
      </c>
      <c r="AR269">
        <f t="shared" ca="1" si="109"/>
        <v>0.7765891712197367</v>
      </c>
      <c r="AS269">
        <f t="shared" ca="1" si="110"/>
        <v>0.81596274700909599</v>
      </c>
      <c r="AT269">
        <f t="shared" ca="1" si="111"/>
        <v>0.85723075855610398</v>
      </c>
      <c r="AU269">
        <f t="shared" ca="1" si="112"/>
        <v>0.90053411654824955</v>
      </c>
      <c r="AX269">
        <f t="shared" si="121"/>
        <v>0.73888949744285559</v>
      </c>
      <c r="AY269">
        <f t="shared" si="122"/>
        <v>0.89246269195945982</v>
      </c>
      <c r="AZ269">
        <f t="shared" si="123"/>
        <v>1.3246888275926481</v>
      </c>
      <c r="BA269">
        <f t="shared" si="124"/>
        <v>0.58493308300886193</v>
      </c>
      <c r="BD269" s="57"/>
    </row>
    <row r="270" spans="2:56" x14ac:dyDescent="0.25">
      <c r="B270" s="1">
        <v>44589</v>
      </c>
      <c r="C270">
        <v>161.566</v>
      </c>
      <c r="D270">
        <v>232.88399999999999</v>
      </c>
      <c r="E270">
        <v>155.928</v>
      </c>
      <c r="F270">
        <v>78.650000000000006</v>
      </c>
      <c r="G270">
        <v>88269.84</v>
      </c>
      <c r="I270" s="45">
        <f t="shared" si="125"/>
        <v>8.1512025651152342E-2</v>
      </c>
      <c r="J270" s="46">
        <f t="shared" si="114"/>
        <v>5.3149490573460856E-2</v>
      </c>
      <c r="K270" s="46">
        <f t="shared" si="115"/>
        <v>0.10982362738259632</v>
      </c>
      <c r="L270" s="46">
        <f t="shared" si="115"/>
        <v>7.4365489167554699E-2</v>
      </c>
      <c r="M270" s="47">
        <f t="shared" si="116"/>
        <v>5.5575486400307739E-2</v>
      </c>
      <c r="O270" s="44">
        <f t="shared" si="117"/>
        <v>7.9712658193691055E-2</v>
      </c>
      <c r="Q270" s="36">
        <f t="shared" si="126"/>
        <v>325.62294146032468</v>
      </c>
      <c r="R270" s="37">
        <f t="shared" si="127"/>
        <v>482.76355426628743</v>
      </c>
      <c r="T270" s="42">
        <f t="shared" si="113"/>
        <v>0.674497771388754</v>
      </c>
      <c r="V270" s="40">
        <v>44589</v>
      </c>
      <c r="W270">
        <v>145518.64379999999</v>
      </c>
      <c r="X270">
        <v>200807.78080000001</v>
      </c>
      <c r="Y270">
        <v>309980.27750000003</v>
      </c>
      <c r="Z270" s="37">
        <v>78.650000000000006</v>
      </c>
      <c r="AB270" s="55">
        <f t="shared" si="128"/>
        <v>8.5645514825908986E-2</v>
      </c>
      <c r="AD270" s="36">
        <f t="shared" si="129"/>
        <v>346.71723889730072</v>
      </c>
      <c r="AE270" s="37">
        <f t="shared" si="130"/>
        <v>482.76355426628743</v>
      </c>
      <c r="AG270" s="1">
        <f t="shared" si="118"/>
        <v>44589</v>
      </c>
      <c r="AH270">
        <f t="shared" si="119"/>
        <v>0.71819265525179854</v>
      </c>
      <c r="AI270">
        <f t="shared" ca="1" si="103"/>
        <v>0.70509202555885853</v>
      </c>
      <c r="AJ270">
        <f t="shared" ca="1" si="104"/>
        <v>0.73117392939654668</v>
      </c>
      <c r="AK270">
        <f t="shared" ca="1" si="105"/>
        <v>0.76972265557776109</v>
      </c>
      <c r="AL270">
        <f t="shared" ca="1" si="106"/>
        <v>0.79404313997468734</v>
      </c>
      <c r="AM270">
        <f t="shared" ca="1" si="107"/>
        <v>0.81428522565040529</v>
      </c>
      <c r="AO270" s="1">
        <f t="shared" si="120"/>
        <v>44589</v>
      </c>
      <c r="AP270" s="57">
        <f>AD270/VLOOKUP(AO270,'[1]Indice Utilities'!$Z:$AJ,11,0)</f>
        <v>0.78530287880505323</v>
      </c>
      <c r="AQ270">
        <f t="shared" ca="1" si="108"/>
        <v>0.75727325478468388</v>
      </c>
      <c r="AR270">
        <f t="shared" ca="1" si="109"/>
        <v>0.7765891712197367</v>
      </c>
      <c r="AS270">
        <f t="shared" ca="1" si="110"/>
        <v>0.81596274700909599</v>
      </c>
      <c r="AT270">
        <f t="shared" ca="1" si="111"/>
        <v>0.85723075855610398</v>
      </c>
      <c r="AU270">
        <f t="shared" ca="1" si="112"/>
        <v>0.90053411654824955</v>
      </c>
      <c r="AX270">
        <f t="shared" si="121"/>
        <v>0.73607624790853488</v>
      </c>
      <c r="AY270">
        <f t="shared" si="122"/>
        <v>0.86574910185452558</v>
      </c>
      <c r="AZ270">
        <f t="shared" si="123"/>
        <v>1.3541906079976977</v>
      </c>
      <c r="BA270">
        <f t="shared" si="124"/>
        <v>0.57885553735085937</v>
      </c>
      <c r="BD270" s="57"/>
    </row>
    <row r="271" spans="2:56" x14ac:dyDescent="0.25">
      <c r="B271" s="1">
        <v>44596</v>
      </c>
      <c r="C271">
        <v>160.81700000000001</v>
      </c>
      <c r="D271">
        <v>225.13499999999999</v>
      </c>
      <c r="E271">
        <v>151.32900000000001</v>
      </c>
      <c r="F271">
        <v>76.960999999999999</v>
      </c>
      <c r="G271">
        <v>87934.02</v>
      </c>
      <c r="I271" s="45">
        <f t="shared" si="125"/>
        <v>-4.6358763601251907E-3</v>
      </c>
      <c r="J271" s="46">
        <f t="shared" si="114"/>
        <v>-3.3274076364198435E-2</v>
      </c>
      <c r="K271" s="46">
        <f t="shared" si="115"/>
        <v>-2.9494382022471899E-2</v>
      </c>
      <c r="L271" s="46">
        <f t="shared" si="115"/>
        <v>-2.1474888747616161E-2</v>
      </c>
      <c r="M271" s="47">
        <f t="shared" si="116"/>
        <v>-3.8044704737200119E-3</v>
      </c>
      <c r="O271" s="44">
        <f t="shared" si="117"/>
        <v>-2.2219805873602921E-2</v>
      </c>
      <c r="Q271" s="36">
        <f t="shared" si="126"/>
        <v>318.38766291308468</v>
      </c>
      <c r="R271" s="37">
        <f t="shared" si="127"/>
        <v>480.92689457829323</v>
      </c>
      <c r="T271" s="42">
        <f t="shared" si="113"/>
        <v>0.66202923251415768</v>
      </c>
      <c r="V271" s="40">
        <v>44596</v>
      </c>
      <c r="W271">
        <v>144844.66269999999</v>
      </c>
      <c r="X271">
        <v>194125.91070000001</v>
      </c>
      <c r="Y271">
        <v>300837.18660000002</v>
      </c>
      <c r="Z271" s="37">
        <v>76.960999999999999</v>
      </c>
      <c r="AB271" s="55">
        <f t="shared" si="128"/>
        <v>-2.5138686512183615E-2</v>
      </c>
      <c r="AD271" s="36">
        <f t="shared" si="129"/>
        <v>338.00122292029158</v>
      </c>
      <c r="AE271" s="37">
        <f t="shared" si="130"/>
        <v>480.92689457829323</v>
      </c>
      <c r="AG271" s="1">
        <f t="shared" si="118"/>
        <v>44596</v>
      </c>
      <c r="AH271">
        <f t="shared" si="119"/>
        <v>0.70281206297824583</v>
      </c>
      <c r="AI271">
        <f t="shared" ca="1" si="103"/>
        <v>0.70509202555885853</v>
      </c>
      <c r="AJ271">
        <f t="shared" ca="1" si="104"/>
        <v>0.72276890349707146</v>
      </c>
      <c r="AK271">
        <f t="shared" ca="1" si="105"/>
        <v>0.76398149346122879</v>
      </c>
      <c r="AL271">
        <f t="shared" ca="1" si="106"/>
        <v>0.79404313997468734</v>
      </c>
      <c r="AM271">
        <f t="shared" ca="1" si="107"/>
        <v>0.81428522565040529</v>
      </c>
      <c r="AO271" s="1">
        <f t="shared" si="120"/>
        <v>44596</v>
      </c>
      <c r="AP271" s="57">
        <f>AD271/VLOOKUP(AO271,'[1]Indice Utilities'!$Z:$AJ,11,0)</f>
        <v>0.71662287596745544</v>
      </c>
      <c r="AQ271">
        <f t="shared" ca="1" si="108"/>
        <v>0.75727325478468388</v>
      </c>
      <c r="AR271">
        <f t="shared" ca="1" si="109"/>
        <v>0.7765891712197367</v>
      </c>
      <c r="AS271">
        <f t="shared" ca="1" si="110"/>
        <v>0.81596274700909599</v>
      </c>
      <c r="AT271">
        <f t="shared" ca="1" si="111"/>
        <v>0.85723075855610398</v>
      </c>
      <c r="AU271">
        <f t="shared" ca="1" si="112"/>
        <v>0.90053411654824955</v>
      </c>
      <c r="AX271">
        <f t="shared" si="121"/>
        <v>0.75155704641751864</v>
      </c>
      <c r="AY271">
        <f t="shared" si="122"/>
        <v>0.85852427268121545</v>
      </c>
      <c r="AZ271">
        <f t="shared" si="123"/>
        <v>1.3481400632999843</v>
      </c>
      <c r="BA271">
        <f t="shared" si="124"/>
        <v>0.58103103615711094</v>
      </c>
      <c r="BD271" s="57"/>
    </row>
    <row r="272" spans="2:56" x14ac:dyDescent="0.25">
      <c r="B272" s="1">
        <v>44603</v>
      </c>
      <c r="C272">
        <v>153.13</v>
      </c>
      <c r="D272">
        <v>221.68700000000001</v>
      </c>
      <c r="E272">
        <v>146.24700000000001</v>
      </c>
      <c r="F272">
        <v>75.927999999999997</v>
      </c>
      <c r="G272">
        <v>88184.98</v>
      </c>
      <c r="I272" s="45">
        <f t="shared" si="125"/>
        <v>-4.7799672920151526E-2</v>
      </c>
      <c r="J272" s="46">
        <f t="shared" si="114"/>
        <v>-1.5315255291269536E-2</v>
      </c>
      <c r="K272" s="46">
        <f t="shared" si="115"/>
        <v>-3.3582459409630672E-2</v>
      </c>
      <c r="L272" s="46">
        <f t="shared" si="115"/>
        <v>-1.3422382765296725E-2</v>
      </c>
      <c r="M272" s="47">
        <f t="shared" si="116"/>
        <v>2.8539580016926358E-3</v>
      </c>
      <c r="O272" s="44">
        <f t="shared" si="117"/>
        <v>-2.7529942596587115E-2</v>
      </c>
      <c r="Q272" s="36">
        <f t="shared" si="126"/>
        <v>309.62246882962592</v>
      </c>
      <c r="R272" s="37">
        <f t="shared" si="127"/>
        <v>482.29943973730411</v>
      </c>
      <c r="T272" s="42">
        <f t="shared" si="113"/>
        <v>0.64197144620003954</v>
      </c>
      <c r="V272" s="40">
        <v>44603</v>
      </c>
      <c r="W272">
        <v>137921.03880000001</v>
      </c>
      <c r="X272">
        <v>191152.63829999999</v>
      </c>
      <c r="Y272">
        <v>290735.54570000002</v>
      </c>
      <c r="Z272" s="37">
        <v>75.927999999999997</v>
      </c>
      <c r="AB272" s="55">
        <f t="shared" si="128"/>
        <v>-3.1256412809726006E-2</v>
      </c>
      <c r="AD272" s="36">
        <f t="shared" si="129"/>
        <v>327.43651716650271</v>
      </c>
      <c r="AE272" s="37">
        <f t="shared" si="130"/>
        <v>482.29943973730411</v>
      </c>
      <c r="AG272" s="1">
        <f t="shared" si="118"/>
        <v>44603</v>
      </c>
      <c r="AH272">
        <f t="shared" si="119"/>
        <v>0.67890710664073928</v>
      </c>
      <c r="AI272">
        <f t="shared" ca="1" si="103"/>
        <v>0.70478836848095316</v>
      </c>
      <c r="AJ272">
        <f t="shared" ca="1" si="104"/>
        <v>0.72167041793075659</v>
      </c>
      <c r="AK272">
        <f t="shared" ca="1" si="105"/>
        <v>0.76046921374926912</v>
      </c>
      <c r="AL272">
        <f t="shared" ca="1" si="106"/>
        <v>0.79404313997468734</v>
      </c>
      <c r="AM272">
        <f t="shared" ca="1" si="107"/>
        <v>0.81428522565040529</v>
      </c>
      <c r="AO272" s="1">
        <f t="shared" si="120"/>
        <v>44603</v>
      </c>
      <c r="AP272" s="57">
        <f>AD272/VLOOKUP(AO272,'[1]Indice Utilities'!$Z:$AJ,11,0)</f>
        <v>0.69553260363871106</v>
      </c>
      <c r="AQ272">
        <f t="shared" ca="1" si="108"/>
        <v>0.75272282416289249</v>
      </c>
      <c r="AR272">
        <f t="shared" ca="1" si="109"/>
        <v>0.77552021129283744</v>
      </c>
      <c r="AS272">
        <f t="shared" ca="1" si="110"/>
        <v>0.81596274700909599</v>
      </c>
      <c r="AT272">
        <f t="shared" ca="1" si="111"/>
        <v>0.85723075855610398</v>
      </c>
      <c r="AU272">
        <f t="shared" ca="1" si="112"/>
        <v>0.90053411654824955</v>
      </c>
      <c r="AX272">
        <f t="shared" si="121"/>
        <v>0.7387226866642127</v>
      </c>
      <c r="AY272">
        <f t="shared" si="122"/>
        <v>0.87265171656337193</v>
      </c>
      <c r="AZ272">
        <f t="shared" si="123"/>
        <v>1.3449030492418792</v>
      </c>
      <c r="BA272">
        <f t="shared" si="124"/>
        <v>0.59172749401509372</v>
      </c>
      <c r="BD272" s="57"/>
    </row>
    <row r="273" spans="2:56" x14ac:dyDescent="0.25">
      <c r="B273" s="1">
        <v>44610</v>
      </c>
      <c r="C273">
        <v>165.91900000000001</v>
      </c>
      <c r="D273">
        <v>223.31800000000001</v>
      </c>
      <c r="E273">
        <v>149.994</v>
      </c>
      <c r="F273">
        <v>76.397000000000006</v>
      </c>
      <c r="G273">
        <v>89443.19</v>
      </c>
      <c r="I273" s="45">
        <f t="shared" si="125"/>
        <v>8.3517272905374584E-2</v>
      </c>
      <c r="J273" s="46">
        <f t="shared" si="114"/>
        <v>7.3572198640425857E-3</v>
      </c>
      <c r="K273" s="46">
        <f t="shared" si="115"/>
        <v>2.5621038380274408E-2</v>
      </c>
      <c r="L273" s="46">
        <f t="shared" si="115"/>
        <v>6.1769044357813385E-3</v>
      </c>
      <c r="M273" s="47">
        <f t="shared" si="116"/>
        <v>1.4267849241446751E-2</v>
      </c>
      <c r="O273" s="44">
        <f t="shared" si="117"/>
        <v>3.0668108896368229E-2</v>
      </c>
      <c r="Q273" s="36">
        <f t="shared" si="126"/>
        <v>319.11800442045529</v>
      </c>
      <c r="R273" s="37">
        <f t="shared" si="127"/>
        <v>489.18081543271018</v>
      </c>
      <c r="T273" s="42">
        <f t="shared" si="113"/>
        <v>0.65235183873303781</v>
      </c>
      <c r="V273" s="40">
        <v>44610</v>
      </c>
      <c r="W273">
        <v>149439.9883</v>
      </c>
      <c r="X273">
        <v>192559.34779999999</v>
      </c>
      <c r="Y273">
        <v>298182.74080000003</v>
      </c>
      <c r="Z273" s="37">
        <v>76.397000000000006</v>
      </c>
      <c r="AB273" s="55">
        <f t="shared" si="128"/>
        <v>3.2868276604161868E-2</v>
      </c>
      <c r="AD273" s="36">
        <f t="shared" si="129"/>
        <v>338.19879118303476</v>
      </c>
      <c r="AE273" s="37">
        <f t="shared" si="130"/>
        <v>489.18081543271018</v>
      </c>
      <c r="AG273" s="1">
        <f t="shared" si="118"/>
        <v>44610</v>
      </c>
      <c r="AH273">
        <f t="shared" si="119"/>
        <v>0.69135742963238944</v>
      </c>
      <c r="AI273">
        <f t="shared" ca="1" si="103"/>
        <v>0.70471276847369546</v>
      </c>
      <c r="AJ273">
        <f t="shared" ca="1" si="104"/>
        <v>0.72078932073039759</v>
      </c>
      <c r="AK273">
        <f t="shared" ca="1" si="105"/>
        <v>0.7575156923075832</v>
      </c>
      <c r="AL273">
        <f t="shared" ca="1" si="106"/>
        <v>0.79404313997468734</v>
      </c>
      <c r="AM273">
        <f t="shared" ca="1" si="107"/>
        <v>0.81428522565040529</v>
      </c>
      <c r="AO273" s="1">
        <f t="shared" si="120"/>
        <v>44610</v>
      </c>
      <c r="AP273" s="57">
        <f>AD273/VLOOKUP(AO273,'[1]Indice Utilities'!$Z:$AJ,11,0)</f>
        <v>0.67898205397662326</v>
      </c>
      <c r="AQ273">
        <f t="shared" ca="1" si="108"/>
        <v>0.75216429102053672</v>
      </c>
      <c r="AR273">
        <f t="shared" ca="1" si="109"/>
        <v>0.77415250573122851</v>
      </c>
      <c r="AS273">
        <f t="shared" ca="1" si="110"/>
        <v>0.81305477245054236</v>
      </c>
      <c r="AT273">
        <f t="shared" ca="1" si="111"/>
        <v>0.85723075855610398</v>
      </c>
      <c r="AU273">
        <f t="shared" ca="1" si="112"/>
        <v>0.90053411654824955</v>
      </c>
      <c r="AX273">
        <f t="shared" si="121"/>
        <v>0.77494759885484699</v>
      </c>
      <c r="AY273">
        <f t="shared" si="122"/>
        <v>0.85109788636074035</v>
      </c>
      <c r="AZ273">
        <f t="shared" si="123"/>
        <v>1.3354663833991307</v>
      </c>
      <c r="BA273">
        <f t="shared" si="124"/>
        <v>0.57643607774955863</v>
      </c>
      <c r="BD273" s="57"/>
    </row>
    <row r="274" spans="2:56" x14ac:dyDescent="0.25">
      <c r="B274" s="1">
        <v>44617</v>
      </c>
      <c r="C274">
        <v>157.34800000000001</v>
      </c>
      <c r="D274">
        <v>222.911</v>
      </c>
      <c r="E274">
        <v>148.065</v>
      </c>
      <c r="F274">
        <v>75.599999999999994</v>
      </c>
      <c r="G274">
        <v>87969.87</v>
      </c>
      <c r="I274" s="45">
        <f t="shared" si="125"/>
        <v>-5.1657736606416371E-2</v>
      </c>
      <c r="J274" s="46">
        <f t="shared" si="114"/>
        <v>-1.8225131874726186E-3</v>
      </c>
      <c r="K274" s="46">
        <f t="shared" si="115"/>
        <v>-1.2860514420576785E-2</v>
      </c>
      <c r="L274" s="46">
        <f t="shared" si="115"/>
        <v>-1.0432346819901461E-2</v>
      </c>
      <c r="M274" s="47">
        <f t="shared" si="116"/>
        <v>-1.6472131640206555E-2</v>
      </c>
      <c r="O274" s="44">
        <f t="shared" si="117"/>
        <v>-1.9193277758591809E-2</v>
      </c>
      <c r="Q274" s="36">
        <f t="shared" si="126"/>
        <v>312.99308392384597</v>
      </c>
      <c r="R274" s="37">
        <f t="shared" si="127"/>
        <v>481.12296464503896</v>
      </c>
      <c r="T274" s="42">
        <f t="shared" si="113"/>
        <v>0.65054696392379607</v>
      </c>
      <c r="V274" s="40">
        <v>44617</v>
      </c>
      <c r="W274">
        <v>141719.8413</v>
      </c>
      <c r="X274">
        <v>192207.6704</v>
      </c>
      <c r="Y274">
        <v>294348.54139999999</v>
      </c>
      <c r="Z274" s="37">
        <v>75.599999999999994</v>
      </c>
      <c r="AB274" s="55">
        <f t="shared" si="128"/>
        <v>-1.8596011498770236E-2</v>
      </c>
      <c r="AD274" s="36">
        <f t="shared" si="129"/>
        <v>331.90964257332485</v>
      </c>
      <c r="AE274" s="37">
        <f t="shared" si="130"/>
        <v>481.12296464503896</v>
      </c>
      <c r="AG274" s="1">
        <f t="shared" si="118"/>
        <v>44617</v>
      </c>
      <c r="AH274">
        <f t="shared" si="119"/>
        <v>0.68986447740693457</v>
      </c>
      <c r="AI274">
        <f t="shared" ca="1" si="103"/>
        <v>0.70356563267132322</v>
      </c>
      <c r="AJ274">
        <f t="shared" ca="1" si="104"/>
        <v>0.7169772602380704</v>
      </c>
      <c r="AK274">
        <f t="shared" ca="1" si="105"/>
        <v>0.75490349851797922</v>
      </c>
      <c r="AL274">
        <f t="shared" ca="1" si="106"/>
        <v>0.79404313997468734</v>
      </c>
      <c r="AM274">
        <f t="shared" ca="1" si="107"/>
        <v>0.81428522565040529</v>
      </c>
      <c r="AO274" s="1">
        <f t="shared" si="120"/>
        <v>44617</v>
      </c>
      <c r="AP274" s="57">
        <f>AD274/VLOOKUP(AO274,'[1]Indice Utilities'!$Z:$AJ,11,0)</f>
        <v>0.65957011120349085</v>
      </c>
      <c r="AQ274">
        <f t="shared" ca="1" si="108"/>
        <v>0.74807364660467346</v>
      </c>
      <c r="AR274">
        <f t="shared" ca="1" si="109"/>
        <v>0.77171830545243436</v>
      </c>
      <c r="AS274">
        <f t="shared" ca="1" si="110"/>
        <v>0.81082919908315287</v>
      </c>
      <c r="AT274">
        <f t="shared" ca="1" si="111"/>
        <v>0.85723075855610398</v>
      </c>
      <c r="AU274">
        <f t="shared" ca="1" si="112"/>
        <v>0.90053411654824955</v>
      </c>
      <c r="AX274">
        <f t="shared" si="121"/>
        <v>0.74884101605473319</v>
      </c>
      <c r="AY274">
        <f t="shared" si="122"/>
        <v>0.86564428022798212</v>
      </c>
      <c r="AZ274">
        <f t="shared" si="123"/>
        <v>1.3432710832268835</v>
      </c>
      <c r="BA274">
        <f t="shared" si="124"/>
        <v>0.58123107644804195</v>
      </c>
      <c r="BD274" s="57"/>
    </row>
    <row r="275" spans="2:56" x14ac:dyDescent="0.25">
      <c r="B275" s="1">
        <v>44624</v>
      </c>
      <c r="C275">
        <v>143.06200000000001</v>
      </c>
      <c r="D275">
        <v>216.2</v>
      </c>
      <c r="E275">
        <v>144.50399999999999</v>
      </c>
      <c r="F275">
        <v>73.346999999999994</v>
      </c>
      <c r="G275">
        <v>89515.44</v>
      </c>
      <c r="I275" s="45">
        <f t="shared" si="125"/>
        <v>-9.0792383760835871E-2</v>
      </c>
      <c r="J275" s="46">
        <f t="shared" si="114"/>
        <v>-3.0106185876874636E-2</v>
      </c>
      <c r="K275" s="46">
        <f t="shared" si="115"/>
        <v>-2.4050248201803348E-2</v>
      </c>
      <c r="L275" s="46">
        <f t="shared" si="115"/>
        <v>-2.9801587301587329E-2</v>
      </c>
      <c r="M275" s="47">
        <f t="shared" si="116"/>
        <v>1.7569310947032291E-2</v>
      </c>
      <c r="O275" s="44">
        <f t="shared" si="117"/>
        <v>-4.3687601285275296E-2</v>
      </c>
      <c r="Q275" s="36">
        <f t="shared" si="126"/>
        <v>299.31916686833227</v>
      </c>
      <c r="R275" s="37">
        <f t="shared" si="127"/>
        <v>489.57596361464567</v>
      </c>
      <c r="T275" s="42">
        <f t="shared" si="113"/>
        <v>0.61138452275800848</v>
      </c>
      <c r="V275" s="40">
        <v>44624</v>
      </c>
      <c r="W275">
        <v>128852.9296</v>
      </c>
      <c r="X275">
        <v>186420.9791</v>
      </c>
      <c r="Y275">
        <v>287270.01929999999</v>
      </c>
      <c r="Z275" s="37">
        <v>73.346999999999994</v>
      </c>
      <c r="AB275" s="55">
        <f t="shared" si="128"/>
        <v>-4.0956573315915103E-2</v>
      </c>
      <c r="AD275" s="36">
        <f t="shared" si="129"/>
        <v>318.31576096301131</v>
      </c>
      <c r="AE275" s="37">
        <f t="shared" si="130"/>
        <v>489.57596361464567</v>
      </c>
      <c r="AG275" s="1">
        <f t="shared" si="118"/>
        <v>44624</v>
      </c>
      <c r="AH275">
        <f t="shared" si="119"/>
        <v>0.65018666074375242</v>
      </c>
      <c r="AI275">
        <f t="shared" ca="1" si="103"/>
        <v>0.70287474275735651</v>
      </c>
      <c r="AJ275">
        <f t="shared" ca="1" si="104"/>
        <v>0.71319244174598806</v>
      </c>
      <c r="AK275">
        <f t="shared" ca="1" si="105"/>
        <v>0.75064594216005542</v>
      </c>
      <c r="AL275">
        <f t="shared" ca="1" si="106"/>
        <v>0.79404313997468734</v>
      </c>
      <c r="AM275">
        <f t="shared" ca="1" si="107"/>
        <v>0.81428522565040529</v>
      </c>
      <c r="AO275" s="1">
        <f t="shared" si="120"/>
        <v>44624</v>
      </c>
      <c r="AP275" s="57">
        <f>AD275/VLOOKUP(AO275,'[1]Indice Utilities'!$Z:$AJ,11,0)</f>
        <v>0.59513765984274691</v>
      </c>
      <c r="AQ275">
        <f t="shared" ca="1" si="108"/>
        <v>0.73732185720763832</v>
      </c>
      <c r="AR275">
        <f t="shared" ca="1" si="109"/>
        <v>0.76920542405433834</v>
      </c>
      <c r="AS275">
        <f t="shared" ca="1" si="110"/>
        <v>0.81082919908315287</v>
      </c>
      <c r="AT275">
        <f t="shared" ca="1" si="111"/>
        <v>0.85723075855610398</v>
      </c>
      <c r="AU275">
        <f t="shared" ca="1" si="112"/>
        <v>0.90053411654824955</v>
      </c>
      <c r="AX275">
        <f t="shared" si="121"/>
        <v>0.70992818073243991</v>
      </c>
      <c r="AY275">
        <f t="shared" si="122"/>
        <v>0.87543797211254859</v>
      </c>
      <c r="AZ275">
        <f t="shared" si="123"/>
        <v>1.3669506967016749</v>
      </c>
      <c r="BA275">
        <f t="shared" si="124"/>
        <v>0.58799158837948584</v>
      </c>
      <c r="BD275" s="57"/>
    </row>
    <row r="276" spans="2:56" x14ac:dyDescent="0.25">
      <c r="B276" s="1">
        <v>44631</v>
      </c>
      <c r="C276">
        <v>146.191</v>
      </c>
      <c r="D276">
        <v>222.20599999999999</v>
      </c>
      <c r="E276">
        <v>145.46899999999999</v>
      </c>
      <c r="F276">
        <v>72.033000000000001</v>
      </c>
      <c r="G276">
        <v>88999.06</v>
      </c>
      <c r="I276" s="45">
        <f t="shared" si="125"/>
        <v>2.1871636073869993E-2</v>
      </c>
      <c r="J276" s="46">
        <f t="shared" si="114"/>
        <v>2.7779833487511674E-2</v>
      </c>
      <c r="K276" s="46">
        <f t="shared" si="115"/>
        <v>6.6780158334718287E-3</v>
      </c>
      <c r="L276" s="46">
        <f t="shared" si="115"/>
        <v>-1.791484314286873E-2</v>
      </c>
      <c r="M276" s="47">
        <f t="shared" si="116"/>
        <v>-5.7686137721045805E-3</v>
      </c>
      <c r="O276" s="44">
        <f t="shared" si="117"/>
        <v>9.6036605629961913E-3</v>
      </c>
      <c r="Q276" s="36">
        <f t="shared" si="126"/>
        <v>302.19372654693456</v>
      </c>
      <c r="R276" s="37">
        <f t="shared" si="127"/>
        <v>486.75178896844687</v>
      </c>
      <c r="T276" s="42">
        <f t="shared" si="113"/>
        <v>0.6208374234994829</v>
      </c>
      <c r="V276" s="40">
        <v>44631</v>
      </c>
      <c r="W276">
        <v>131671.39600000001</v>
      </c>
      <c r="X276">
        <v>191600.22769999999</v>
      </c>
      <c r="Y276">
        <v>289187.11900000001</v>
      </c>
      <c r="Z276" s="37">
        <v>72.033000000000001</v>
      </c>
      <c r="AB276" s="55">
        <f t="shared" si="128"/>
        <v>1.6451648981697781E-2</v>
      </c>
      <c r="AD276" s="36">
        <f t="shared" si="129"/>
        <v>323.55258012771679</v>
      </c>
      <c r="AE276" s="37">
        <f t="shared" si="130"/>
        <v>486.75178896844687</v>
      </c>
      <c r="AG276" s="1">
        <f t="shared" si="118"/>
        <v>44631</v>
      </c>
      <c r="AH276">
        <f t="shared" si="119"/>
        <v>0.66471780373608602</v>
      </c>
      <c r="AI276">
        <f t="shared" ca="1" si="103"/>
        <v>0.69875145366609404</v>
      </c>
      <c r="AJ276">
        <f t="shared" ca="1" si="104"/>
        <v>0.71131644053724385</v>
      </c>
      <c r="AK276">
        <f t="shared" ca="1" si="105"/>
        <v>0.74393078385558287</v>
      </c>
      <c r="AL276">
        <f t="shared" ca="1" si="106"/>
        <v>0.79404313997468734</v>
      </c>
      <c r="AM276">
        <f t="shared" ca="1" si="107"/>
        <v>0.81428522565040529</v>
      </c>
      <c r="AO276" s="1">
        <f t="shared" si="120"/>
        <v>44631</v>
      </c>
      <c r="AP276" s="57">
        <f>AD276/VLOOKUP(AO276,'[1]Indice Utilities'!$Z:$AJ,11,0)</f>
        <v>0.6218832818359048</v>
      </c>
      <c r="AQ276">
        <f t="shared" ca="1" si="108"/>
        <v>0.72354240180779061</v>
      </c>
      <c r="AR276">
        <f t="shared" ca="1" si="109"/>
        <v>0.76627323313741469</v>
      </c>
      <c r="AS276">
        <f t="shared" ca="1" si="110"/>
        <v>0.81041877265146856</v>
      </c>
      <c r="AT276">
        <f t="shared" ca="1" si="111"/>
        <v>0.85723075855610398</v>
      </c>
      <c r="AU276">
        <f t="shared" ca="1" si="112"/>
        <v>0.90053411654824955</v>
      </c>
      <c r="AX276">
        <f t="shared" si="121"/>
        <v>0.71371370420499647</v>
      </c>
      <c r="AY276">
        <f t="shared" si="122"/>
        <v>0.88519458265218576</v>
      </c>
      <c r="AZ276">
        <f t="shared" si="123"/>
        <v>1.3538068598505482</v>
      </c>
      <c r="BA276">
        <f t="shared" si="124"/>
        <v>0.56811144128975555</v>
      </c>
      <c r="BD276" s="57"/>
    </row>
    <row r="277" spans="2:56" x14ac:dyDescent="0.25">
      <c r="B277" s="1">
        <v>44638</v>
      </c>
      <c r="C277">
        <v>149.93299999999999</v>
      </c>
      <c r="D277">
        <v>232.51400000000001</v>
      </c>
      <c r="E277">
        <v>148.28700000000001</v>
      </c>
      <c r="F277">
        <v>71.281999999999996</v>
      </c>
      <c r="G277">
        <v>89057.56</v>
      </c>
      <c r="I277" s="45">
        <f t="shared" si="125"/>
        <v>2.5596650956625222E-2</v>
      </c>
      <c r="J277" s="46">
        <f t="shared" si="114"/>
        <v>4.6389386425209178E-2</v>
      </c>
      <c r="K277" s="46">
        <f t="shared" si="115"/>
        <v>1.9371824924898196E-2</v>
      </c>
      <c r="L277" s="46">
        <f t="shared" si="115"/>
        <v>-1.0425777074396514E-2</v>
      </c>
      <c r="M277" s="47">
        <f t="shared" si="116"/>
        <v>6.5731031316507149E-4</v>
      </c>
      <c r="O277" s="44">
        <f t="shared" si="117"/>
        <v>2.023302130808402E-2</v>
      </c>
      <c r="Q277" s="36">
        <f t="shared" si="126"/>
        <v>308.30801865532794</v>
      </c>
      <c r="R277" s="37">
        <f t="shared" si="127"/>
        <v>487.07173593928741</v>
      </c>
      <c r="T277" s="42">
        <f t="shared" si="113"/>
        <v>0.63298277421245808</v>
      </c>
      <c r="V277" s="40">
        <v>44638</v>
      </c>
      <c r="W277">
        <v>135041.3014</v>
      </c>
      <c r="X277">
        <v>200488.0741</v>
      </c>
      <c r="Y277">
        <v>294790.94900000002</v>
      </c>
      <c r="Z277" s="37">
        <v>71.281999999999996</v>
      </c>
      <c r="AB277" s="55">
        <f t="shared" si="128"/>
        <v>2.9157547203583947E-2</v>
      </c>
      <c r="AD277" s="36">
        <f t="shared" si="129"/>
        <v>332.98657975563208</v>
      </c>
      <c r="AE277" s="37">
        <f t="shared" si="130"/>
        <v>487.07173593928741</v>
      </c>
      <c r="AG277" s="1">
        <f t="shared" si="118"/>
        <v>44638</v>
      </c>
      <c r="AH277">
        <f t="shared" si="119"/>
        <v>0.68364997429688323</v>
      </c>
      <c r="AI277">
        <f t="shared" ca="1" si="103"/>
        <v>0.69612278699215169</v>
      </c>
      <c r="AJ277">
        <f t="shared" ca="1" si="104"/>
        <v>0.70675532592060775</v>
      </c>
      <c r="AK277">
        <f t="shared" ca="1" si="105"/>
        <v>0.74201461770764976</v>
      </c>
      <c r="AL277">
        <f t="shared" ca="1" si="106"/>
        <v>0.79404313997468734</v>
      </c>
      <c r="AM277">
        <f t="shared" ca="1" si="107"/>
        <v>0.81428522565040529</v>
      </c>
      <c r="AO277" s="1">
        <f t="shared" si="120"/>
        <v>44638</v>
      </c>
      <c r="AP277" s="57">
        <f>AD277/VLOOKUP(AO277,'[1]Indice Utilities'!$Z:$AJ,11,0)</f>
        <v>0.68082676518127072</v>
      </c>
      <c r="AQ277">
        <f t="shared" ca="1" si="108"/>
        <v>0.71717443700124339</v>
      </c>
      <c r="AR277">
        <f t="shared" ca="1" si="109"/>
        <v>0.76012516595683166</v>
      </c>
      <c r="AS277">
        <f t="shared" ca="1" si="110"/>
        <v>0.80603096154015164</v>
      </c>
      <c r="AT277">
        <f t="shared" ca="1" si="111"/>
        <v>0.85439337275718641</v>
      </c>
      <c r="AU277">
        <f t="shared" ca="1" si="112"/>
        <v>0.90053411654824955</v>
      </c>
      <c r="AX277">
        <f t="shared" si="121"/>
        <v>0.71124424706734812</v>
      </c>
      <c r="AY277">
        <f t="shared" si="122"/>
        <v>0.90001595841682247</v>
      </c>
      <c r="AZ277">
        <f t="shared" si="123"/>
        <v>1.3409342166041625</v>
      </c>
      <c r="BA277">
        <f t="shared" si="124"/>
        <v>0.54626081262001824</v>
      </c>
      <c r="BD277" s="57"/>
    </row>
    <row r="278" spans="2:56" x14ac:dyDescent="0.25">
      <c r="B278" s="1">
        <v>44645</v>
      </c>
      <c r="C278">
        <v>161.328</v>
      </c>
      <c r="D278">
        <v>251.64599999999999</v>
      </c>
      <c r="E278">
        <v>158.524</v>
      </c>
      <c r="F278">
        <v>73.769000000000005</v>
      </c>
      <c r="G278">
        <v>93010.43</v>
      </c>
      <c r="I278" s="45">
        <f t="shared" si="125"/>
        <v>7.6000613607411394E-2</v>
      </c>
      <c r="J278" s="46">
        <f t="shared" si="114"/>
        <v>8.2283217354653715E-2</v>
      </c>
      <c r="K278" s="46">
        <f t="shared" si="115"/>
        <v>6.9035046902290897E-2</v>
      </c>
      <c r="L278" s="46">
        <f t="shared" si="115"/>
        <v>3.4889593445750711E-2</v>
      </c>
      <c r="M278" s="47">
        <f t="shared" si="116"/>
        <v>4.4385563673650985E-2</v>
      </c>
      <c r="O278" s="44">
        <f t="shared" si="117"/>
        <v>6.5552117827526679E-2</v>
      </c>
      <c r="Q278" s="36">
        <f t="shared" si="126"/>
        <v>328.51826222139329</v>
      </c>
      <c r="R278" s="37">
        <f t="shared" si="127"/>
        <v>508.69068948845637</v>
      </c>
      <c r="T278" s="42">
        <f t="shared" si="113"/>
        <v>0.64581143120931506</v>
      </c>
      <c r="V278" s="40">
        <v>44645</v>
      </c>
      <c r="W278">
        <v>145304.19519999999</v>
      </c>
      <c r="X278">
        <v>216984.94</v>
      </c>
      <c r="Y278">
        <v>315141.6998</v>
      </c>
      <c r="Z278" s="37">
        <v>73.769000000000005</v>
      </c>
      <c r="AB278" s="55">
        <f t="shared" si="128"/>
        <v>7.473674942960308E-2</v>
      </c>
      <c r="AD278" s="36">
        <f t="shared" si="129"/>
        <v>357.87291433024933</v>
      </c>
      <c r="AE278" s="37">
        <f t="shared" si="130"/>
        <v>508.69068948845637</v>
      </c>
      <c r="AG278" s="1">
        <f t="shared" si="118"/>
        <v>44645</v>
      </c>
      <c r="AH278">
        <f t="shared" si="119"/>
        <v>0.70351772054277095</v>
      </c>
      <c r="AI278">
        <f t="shared" ca="1" si="103"/>
        <v>0.69180977105879371</v>
      </c>
      <c r="AJ278">
        <f t="shared" ca="1" si="104"/>
        <v>0.70590153860395422</v>
      </c>
      <c r="AK278">
        <f t="shared" ca="1" si="105"/>
        <v>0.74155800788728043</v>
      </c>
      <c r="AL278">
        <f t="shared" ca="1" si="106"/>
        <v>0.79404313997468734</v>
      </c>
      <c r="AM278">
        <f t="shared" ca="1" si="107"/>
        <v>0.81428522565040529</v>
      </c>
      <c r="AO278" s="1">
        <f t="shared" si="120"/>
        <v>44645</v>
      </c>
      <c r="AP278" s="57">
        <f>AD278/VLOOKUP(AO278,'[1]Indice Utilities'!$Z:$AJ,11,0)</f>
        <v>0.67716273225349366</v>
      </c>
      <c r="AQ278">
        <f t="shared" ca="1" si="108"/>
        <v>0.69764163087158548</v>
      </c>
      <c r="AR278">
        <f t="shared" ca="1" si="109"/>
        <v>0.75734952244094278</v>
      </c>
      <c r="AS278">
        <f t="shared" ca="1" si="110"/>
        <v>0.80241867433428959</v>
      </c>
      <c r="AT278">
        <f t="shared" ca="1" si="111"/>
        <v>0.85286349548431351</v>
      </c>
      <c r="AU278">
        <f t="shared" ca="1" si="112"/>
        <v>0.90053411654824955</v>
      </c>
      <c r="AX278">
        <f t="shared" si="121"/>
        <v>0.71208065293698797</v>
      </c>
      <c r="AY278">
        <f t="shared" si="122"/>
        <v>0.90633559116952289</v>
      </c>
      <c r="AZ278">
        <f t="shared" si="123"/>
        <v>1.3338202810140476</v>
      </c>
      <c r="BA278">
        <f t="shared" si="124"/>
        <v>0.52600753681095314</v>
      </c>
      <c r="BD278" s="57"/>
    </row>
    <row r="279" spans="2:56" x14ac:dyDescent="0.25">
      <c r="B279" s="1">
        <v>44652</v>
      </c>
      <c r="C279">
        <v>156.804</v>
      </c>
      <c r="D279">
        <v>250.2</v>
      </c>
      <c r="E279">
        <v>155.446</v>
      </c>
      <c r="F279">
        <v>74.802000000000007</v>
      </c>
      <c r="G279">
        <v>92390.98</v>
      </c>
      <c r="I279" s="45">
        <f t="shared" si="125"/>
        <v>-2.8042249330556435E-2</v>
      </c>
      <c r="J279" s="46">
        <f t="shared" si="114"/>
        <v>-5.7461672349252702E-3</v>
      </c>
      <c r="K279" s="46">
        <f t="shared" si="115"/>
        <v>-1.9416618303853106E-2</v>
      </c>
      <c r="L279" s="46">
        <f t="shared" si="115"/>
        <v>1.4003172064146252E-2</v>
      </c>
      <c r="M279" s="47">
        <f t="shared" si="116"/>
        <v>-6.6600057649448541E-3</v>
      </c>
      <c r="O279" s="44">
        <f t="shared" si="117"/>
        <v>-9.8004657012971397E-3</v>
      </c>
      <c r="Q279" s="36">
        <f t="shared" si="126"/>
        <v>325.29863026024282</v>
      </c>
      <c r="R279" s="37">
        <f t="shared" si="127"/>
        <v>505.30280656388948</v>
      </c>
      <c r="T279" s="42">
        <f t="shared" si="113"/>
        <v>0.64376968826337344</v>
      </c>
      <c r="V279" s="40">
        <v>44652</v>
      </c>
      <c r="W279">
        <v>141229.67319999999</v>
      </c>
      <c r="X279">
        <v>215738.0839</v>
      </c>
      <c r="Y279">
        <v>309021.72769999999</v>
      </c>
      <c r="Z279" s="37">
        <v>74.802000000000007</v>
      </c>
      <c r="AB279" s="55">
        <f t="shared" si="128"/>
        <v>-1.6884669495055609E-2</v>
      </c>
      <c r="AD279" s="36">
        <f t="shared" si="129"/>
        <v>351.83034845055073</v>
      </c>
      <c r="AE279" s="37">
        <f t="shared" si="130"/>
        <v>505.30280656388948</v>
      </c>
      <c r="AG279" s="1">
        <f t="shared" si="118"/>
        <v>44652</v>
      </c>
      <c r="AH279">
        <f t="shared" si="119"/>
        <v>0.69627626025478251</v>
      </c>
      <c r="AI279">
        <f t="shared" ca="1" si="103"/>
        <v>0.69180977105879371</v>
      </c>
      <c r="AJ279">
        <f t="shared" ca="1" si="104"/>
        <v>0.70491773047665196</v>
      </c>
      <c r="AK279">
        <f t="shared" ca="1" si="105"/>
        <v>0.74121390463122727</v>
      </c>
      <c r="AL279">
        <f t="shared" ca="1" si="106"/>
        <v>0.79404313997468734</v>
      </c>
      <c r="AM279">
        <f t="shared" ca="1" si="107"/>
        <v>0.81428522565040529</v>
      </c>
      <c r="AO279" s="1">
        <f t="shared" si="120"/>
        <v>44652</v>
      </c>
      <c r="AP279" s="57">
        <f>AD279/VLOOKUP(AO279,'[1]Indice Utilities'!$Z:$AJ,11,0)</f>
        <v>0.65341075077224653</v>
      </c>
      <c r="AQ279">
        <f t="shared" ca="1" si="108"/>
        <v>0.68229734902701478</v>
      </c>
      <c r="AR279">
        <f t="shared" ca="1" si="109"/>
        <v>0.75600077209460204</v>
      </c>
      <c r="AS279">
        <f t="shared" ca="1" si="110"/>
        <v>0.80152583925481224</v>
      </c>
      <c r="AT279">
        <f t="shared" ca="1" si="111"/>
        <v>0.85180637078276233</v>
      </c>
      <c r="AU279">
        <f t="shared" ca="1" si="112"/>
        <v>0.90053411654824955</v>
      </c>
      <c r="AX279">
        <f t="shared" si="121"/>
        <v>0.70399910188399073</v>
      </c>
      <c r="AY279">
        <f t="shared" si="122"/>
        <v>0.91660419416800665</v>
      </c>
      <c r="AZ279">
        <f t="shared" si="123"/>
        <v>1.3303851146944168</v>
      </c>
      <c r="BA279">
        <f t="shared" si="124"/>
        <v>0.54253381501232945</v>
      </c>
      <c r="BD279" s="57"/>
    </row>
    <row r="280" spans="2:56" x14ac:dyDescent="0.25">
      <c r="B280" s="1">
        <v>44659</v>
      </c>
      <c r="C280">
        <v>146.43</v>
      </c>
      <c r="D280">
        <v>242.59899999999999</v>
      </c>
      <c r="E280">
        <v>145.61699999999999</v>
      </c>
      <c r="F280">
        <v>70.296999999999997</v>
      </c>
      <c r="G280">
        <v>92091.48</v>
      </c>
      <c r="I280" s="45">
        <f t="shared" si="125"/>
        <v>-6.6159026555445033E-2</v>
      </c>
      <c r="J280" s="46">
        <f t="shared" si="114"/>
        <v>-3.0379696243005627E-2</v>
      </c>
      <c r="K280" s="46">
        <f t="shared" si="115"/>
        <v>-6.3230961234126415E-2</v>
      </c>
      <c r="L280" s="46">
        <f t="shared" si="115"/>
        <v>-6.0225662415443582E-2</v>
      </c>
      <c r="M280" s="47">
        <f t="shared" si="116"/>
        <v>-3.2416584389515224E-3</v>
      </c>
      <c r="O280" s="44">
        <f t="shared" si="117"/>
        <v>-5.4998836612005164E-2</v>
      </c>
      <c r="Q280" s="36">
        <f t="shared" si="126"/>
        <v>307.40758404445069</v>
      </c>
      <c r="R280" s="37">
        <f t="shared" si="127"/>
        <v>503.66478745676574</v>
      </c>
      <c r="T280" s="42">
        <f t="shared" si="113"/>
        <v>0.61034162343707288</v>
      </c>
      <c r="V280" s="40">
        <v>44659</v>
      </c>
      <c r="W280">
        <v>131885.84450000001</v>
      </c>
      <c r="X280">
        <v>209184.09640000001</v>
      </c>
      <c r="Y280">
        <v>289482.0575</v>
      </c>
      <c r="Z280" s="37">
        <v>70.296999999999997</v>
      </c>
      <c r="AB280" s="55">
        <f t="shared" si="128"/>
        <v>-5.3210961379662351E-2</v>
      </c>
      <c r="AD280" s="36">
        <f t="shared" si="129"/>
        <v>333.10911736695533</v>
      </c>
      <c r="AE280" s="37">
        <f t="shared" si="130"/>
        <v>503.66478745676574</v>
      </c>
      <c r="AG280" s="1">
        <f t="shared" si="118"/>
        <v>44659</v>
      </c>
      <c r="AH280">
        <f t="shared" si="119"/>
        <v>0.66137066887080953</v>
      </c>
      <c r="AI280">
        <f t="shared" ca="1" si="103"/>
        <v>0.69180977105879371</v>
      </c>
      <c r="AJ280">
        <f t="shared" ca="1" si="104"/>
        <v>0.70475299492385945</v>
      </c>
      <c r="AK280">
        <f t="shared" ca="1" si="105"/>
        <v>0.74021919828968419</v>
      </c>
      <c r="AL280">
        <f t="shared" ca="1" si="106"/>
        <v>0.79404313997468734</v>
      </c>
      <c r="AM280">
        <f t="shared" ca="1" si="107"/>
        <v>0.81428522565040529</v>
      </c>
      <c r="AO280" s="1">
        <f t="shared" si="120"/>
        <v>44659</v>
      </c>
      <c r="AP280" s="57">
        <f>AD280/VLOOKUP(AO280,'[1]Indice Utilities'!$Z:$AJ,11,0)</f>
        <v>0.60658453379078392</v>
      </c>
      <c r="AQ280">
        <f t="shared" ca="1" si="108"/>
        <v>0.67916652509708797</v>
      </c>
      <c r="AR280">
        <f t="shared" ca="1" si="109"/>
        <v>0.75220345963093704</v>
      </c>
      <c r="AS280">
        <f t="shared" ca="1" si="110"/>
        <v>0.80029793862472109</v>
      </c>
      <c r="AT280">
        <f t="shared" ca="1" si="111"/>
        <v>0.85180637078276233</v>
      </c>
      <c r="AU280">
        <f t="shared" ca="1" si="112"/>
        <v>0.90053411654824955</v>
      </c>
      <c r="AX280">
        <f t="shared" si="121"/>
        <v>0.69437137502715118</v>
      </c>
      <c r="AY280">
        <f t="shared" si="122"/>
        <v>0.93870756939604749</v>
      </c>
      <c r="AZ280">
        <f t="shared" si="123"/>
        <v>1.3163054643057257</v>
      </c>
      <c r="BA280">
        <f t="shared" si="124"/>
        <v>0.53851421575750602</v>
      </c>
      <c r="BD280" s="57"/>
    </row>
    <row r="281" spans="2:56" x14ac:dyDescent="0.25">
      <c r="B281" s="1">
        <v>44666</v>
      </c>
      <c r="C281">
        <v>138.77600000000001</v>
      </c>
      <c r="D281">
        <v>234.256</v>
      </c>
      <c r="E281">
        <v>141.31399999999999</v>
      </c>
      <c r="F281">
        <v>67.668999999999997</v>
      </c>
      <c r="G281">
        <v>91041.37</v>
      </c>
      <c r="I281" s="45">
        <f t="shared" si="125"/>
        <v>-5.2270709554053107E-2</v>
      </c>
      <c r="J281" s="46">
        <f t="shared" si="114"/>
        <v>-3.4390084048161684E-2</v>
      </c>
      <c r="K281" s="46">
        <f t="shared" si="115"/>
        <v>-2.9550121208375413E-2</v>
      </c>
      <c r="L281" s="46">
        <f t="shared" si="115"/>
        <v>-3.738424114827088E-2</v>
      </c>
      <c r="M281" s="47">
        <f t="shared" si="116"/>
        <v>-1.1402900680931638E-2</v>
      </c>
      <c r="O281" s="44">
        <f t="shared" si="117"/>
        <v>-3.8398788989715271E-2</v>
      </c>
      <c r="Q281" s="36">
        <f t="shared" si="126"/>
        <v>295.60350509088966</v>
      </c>
      <c r="R281" s="37">
        <f t="shared" si="127"/>
        <v>497.92154790891368</v>
      </c>
      <c r="T281" s="42">
        <f t="shared" si="113"/>
        <v>0.59367485968887068</v>
      </c>
      <c r="V281" s="40">
        <v>44666</v>
      </c>
      <c r="W281">
        <v>124992.8561</v>
      </c>
      <c r="X281">
        <v>201990.69560000001</v>
      </c>
      <c r="Y281">
        <v>280928.84330000001</v>
      </c>
      <c r="Z281" s="37">
        <v>67.668999999999997</v>
      </c>
      <c r="AB281" s="55">
        <f t="shared" si="128"/>
        <v>-3.5908155136343392E-2</v>
      </c>
      <c r="AD281" s="36">
        <f t="shared" si="129"/>
        <v>321.14778350321228</v>
      </c>
      <c r="AE281" s="37">
        <f t="shared" si="130"/>
        <v>497.92154790891368</v>
      </c>
      <c r="AG281" s="1">
        <f t="shared" si="118"/>
        <v>44666</v>
      </c>
      <c r="AH281">
        <f t="shared" si="119"/>
        <v>0.64497667323680641</v>
      </c>
      <c r="AI281">
        <f t="shared" ca="1" si="103"/>
        <v>0.69001377262948005</v>
      </c>
      <c r="AJ281">
        <f t="shared" ca="1" si="104"/>
        <v>0.70440936497748385</v>
      </c>
      <c r="AK281">
        <f t="shared" ca="1" si="105"/>
        <v>0.73701592194647669</v>
      </c>
      <c r="AL281">
        <f t="shared" ca="1" si="106"/>
        <v>0.79404313997468734</v>
      </c>
      <c r="AM281">
        <f t="shared" ca="1" si="107"/>
        <v>0.81428522565040529</v>
      </c>
      <c r="AO281" s="1">
        <f t="shared" si="120"/>
        <v>44666</v>
      </c>
      <c r="AP281" s="57">
        <f>AD281/VLOOKUP(AO281,'[1]Indice Utilities'!$Z:$AJ,11,0)</f>
        <v>0.59378756724255111</v>
      </c>
      <c r="AQ281">
        <f t="shared" ca="1" si="108"/>
        <v>0.67734466442580665</v>
      </c>
      <c r="AR281">
        <f t="shared" ca="1" si="109"/>
        <v>0.75102364883719686</v>
      </c>
      <c r="AS281">
        <f t="shared" ca="1" si="110"/>
        <v>0.79262232529144749</v>
      </c>
      <c r="AT281">
        <f t="shared" ca="1" si="111"/>
        <v>0.85180637078276233</v>
      </c>
      <c r="AU281">
        <f t="shared" ca="1" si="112"/>
        <v>0.90053411654824955</v>
      </c>
      <c r="AX281">
        <f t="shared" si="121"/>
        <v>0.68258651296186879</v>
      </c>
      <c r="AY281">
        <f t="shared" si="122"/>
        <v>0.9401856700862975</v>
      </c>
      <c r="AZ281">
        <f t="shared" si="123"/>
        <v>1.3249862916005661</v>
      </c>
      <c r="BA281">
        <f t="shared" si="124"/>
        <v>0.53768971619832118</v>
      </c>
      <c r="BD281" s="57"/>
    </row>
    <row r="282" spans="2:56" x14ac:dyDescent="0.25">
      <c r="B282" s="1">
        <v>44673</v>
      </c>
      <c r="C282">
        <v>144.21899999999999</v>
      </c>
      <c r="D282">
        <v>239.55799999999999</v>
      </c>
      <c r="E282">
        <v>143.24299999999999</v>
      </c>
      <c r="F282">
        <v>69.733999999999995</v>
      </c>
      <c r="G282">
        <v>91717.07</v>
      </c>
      <c r="I282" s="45">
        <f t="shared" si="125"/>
        <v>3.9221479218308541E-2</v>
      </c>
      <c r="J282" s="46">
        <f t="shared" si="114"/>
        <v>2.2633358377160073E-2</v>
      </c>
      <c r="K282" s="46">
        <f t="shared" si="115"/>
        <v>1.3650452184496897E-2</v>
      </c>
      <c r="L282" s="46">
        <f t="shared" si="115"/>
        <v>3.0516189096927659E-2</v>
      </c>
      <c r="M282" s="47">
        <f t="shared" si="116"/>
        <v>7.4219006150721967E-3</v>
      </c>
      <c r="O282" s="44">
        <f t="shared" si="117"/>
        <v>2.6505369719223293E-2</v>
      </c>
      <c r="Q282" s="36">
        <f t="shared" si="126"/>
        <v>303.43858528362199</v>
      </c>
      <c r="R282" s="37">
        <f t="shared" si="127"/>
        <v>501.61707215159657</v>
      </c>
      <c r="T282" s="42">
        <f t="shared" si="113"/>
        <v>0.60492076950666085</v>
      </c>
      <c r="V282" s="40">
        <v>44673</v>
      </c>
      <c r="W282">
        <v>129894.5367</v>
      </c>
      <c r="X282">
        <v>206562.50150000001</v>
      </c>
      <c r="Y282">
        <v>284763.0428</v>
      </c>
      <c r="Z282" s="37">
        <v>69.733999999999995</v>
      </c>
      <c r="AB282" s="55">
        <f t="shared" si="128"/>
        <v>2.1893815342344022E-2</v>
      </c>
      <c r="AD282" s="36">
        <f t="shared" si="129"/>
        <v>328.17893377283468</v>
      </c>
      <c r="AE282" s="37">
        <f t="shared" si="130"/>
        <v>501.61707215159657</v>
      </c>
      <c r="AG282" s="1">
        <f t="shared" si="118"/>
        <v>44673</v>
      </c>
      <c r="AH282">
        <f t="shared" si="119"/>
        <v>0.65424195465511159</v>
      </c>
      <c r="AI282">
        <f t="shared" ca="1" si="103"/>
        <v>0.68427142460788837</v>
      </c>
      <c r="AJ282">
        <f t="shared" ca="1" si="104"/>
        <v>0.70349800559941644</v>
      </c>
      <c r="AK282">
        <f t="shared" ca="1" si="105"/>
        <v>0.73418600059669759</v>
      </c>
      <c r="AL282">
        <f t="shared" ca="1" si="106"/>
        <v>0.79404313997468734</v>
      </c>
      <c r="AM282">
        <f t="shared" ca="1" si="107"/>
        <v>0.81428522565040529</v>
      </c>
      <c r="AO282" s="1">
        <f t="shared" si="120"/>
        <v>44673</v>
      </c>
      <c r="AP282" s="57">
        <f>AD282/VLOOKUP(AO282,'[1]Indice Utilities'!$Z:$AJ,11,0)</f>
        <v>0.61705296326295278</v>
      </c>
      <c r="AQ282">
        <f t="shared" ca="1" si="108"/>
        <v>0.66132937330849118</v>
      </c>
      <c r="AR282">
        <f t="shared" ca="1" si="109"/>
        <v>0.74475926041299445</v>
      </c>
      <c r="AS282">
        <f t="shared" ca="1" si="110"/>
        <v>0.78221458036535507</v>
      </c>
      <c r="AT282">
        <f t="shared" ca="1" si="111"/>
        <v>0.85180637078276233</v>
      </c>
      <c r="AU282">
        <f t="shared" ca="1" si="112"/>
        <v>0.90053411654824955</v>
      </c>
      <c r="AX282">
        <f t="shared" si="121"/>
        <v>0.69416073866447536</v>
      </c>
      <c r="AY282">
        <f t="shared" si="122"/>
        <v>0.94086608105787495</v>
      </c>
      <c r="AZ282">
        <f t="shared" si="123"/>
        <v>1.3142979568471425</v>
      </c>
      <c r="BA282">
        <f t="shared" si="124"/>
        <v>0.54222654930901448</v>
      </c>
      <c r="BD282" s="57"/>
    </row>
    <row r="283" spans="2:56" x14ac:dyDescent="0.25">
      <c r="B283" s="1">
        <v>44680</v>
      </c>
      <c r="C283">
        <v>137.55199999999999</v>
      </c>
      <c r="D283">
        <v>223.726</v>
      </c>
      <c r="E283">
        <v>138.05000000000001</v>
      </c>
      <c r="F283">
        <v>67.997</v>
      </c>
      <c r="G283">
        <v>88250.97</v>
      </c>
      <c r="I283" s="45">
        <f t="shared" si="125"/>
        <v>-4.622830556306734E-2</v>
      </c>
      <c r="J283" s="46">
        <f t="shared" si="114"/>
        <v>-6.6088379432120758E-2</v>
      </c>
      <c r="K283" s="46">
        <f t="shared" si="115"/>
        <v>-3.6253080429759055E-2</v>
      </c>
      <c r="L283" s="46">
        <f t="shared" si="115"/>
        <v>-2.4908939685089004E-2</v>
      </c>
      <c r="M283" s="47">
        <f t="shared" si="116"/>
        <v>-3.7791220325725683E-2</v>
      </c>
      <c r="O283" s="44">
        <f t="shared" si="117"/>
        <v>-4.3369676277509039E-2</v>
      </c>
      <c r="Q283" s="36">
        <f t="shared" si="126"/>
        <v>290.27855206976596</v>
      </c>
      <c r="R283" s="37">
        <f t="shared" si="127"/>
        <v>482.66035085877013</v>
      </c>
      <c r="T283" s="42">
        <f t="shared" si="113"/>
        <v>0.60141370956468632</v>
      </c>
      <c r="V283" s="40">
        <v>44680</v>
      </c>
      <c r="W283">
        <v>123889.978</v>
      </c>
      <c r="X283">
        <v>192911.0252</v>
      </c>
      <c r="Y283">
        <v>274440.19809999998</v>
      </c>
      <c r="Z283" s="37">
        <v>67.997</v>
      </c>
      <c r="AB283" s="55">
        <f t="shared" si="128"/>
        <v>-4.8256802347825381E-2</v>
      </c>
      <c r="AD283" s="36">
        <f t="shared" si="129"/>
        <v>312.34206783103895</v>
      </c>
      <c r="AE283" s="37">
        <f t="shared" si="130"/>
        <v>482.66035085877013</v>
      </c>
      <c r="AG283" s="1">
        <f t="shared" si="118"/>
        <v>44680</v>
      </c>
      <c r="AH283">
        <f t="shared" si="119"/>
        <v>0.64712601164629835</v>
      </c>
      <c r="AI283">
        <f t="shared" ca="1" si="103"/>
        <v>0.67938139340635373</v>
      </c>
      <c r="AJ283">
        <f t="shared" ca="1" si="104"/>
        <v>0.70328216132157628</v>
      </c>
      <c r="AK283">
        <f t="shared" ca="1" si="105"/>
        <v>0.72882560663838958</v>
      </c>
      <c r="AL283">
        <f t="shared" ca="1" si="106"/>
        <v>0.79404313997468734</v>
      </c>
      <c r="AM283">
        <f t="shared" ca="1" si="107"/>
        <v>0.81428522565040529</v>
      </c>
      <c r="AO283" s="1">
        <f t="shared" si="120"/>
        <v>44680</v>
      </c>
      <c r="AP283" s="57">
        <f>AD283/VLOOKUP(AO283,'[1]Indice Utilities'!$Z:$AJ,11,0)</f>
        <v>0.60954196220982537</v>
      </c>
      <c r="AQ283">
        <f t="shared" ca="1" si="108"/>
        <v>0.65402668681537102</v>
      </c>
      <c r="AR283">
        <f t="shared" ca="1" si="109"/>
        <v>0.73266785257375222</v>
      </c>
      <c r="AS283">
        <f t="shared" ca="1" si="110"/>
        <v>0.77799191349235497</v>
      </c>
      <c r="AT283">
        <f t="shared" ca="1" si="111"/>
        <v>0.85180637078276233</v>
      </c>
      <c r="AU283">
        <f t="shared" ca="1" si="112"/>
        <v>0.90053411654824955</v>
      </c>
      <c r="AX283">
        <f t="shared" si="121"/>
        <v>0.69564023736744451</v>
      </c>
      <c r="AY283">
        <f t="shared" si="122"/>
        <v>0.92323829439045313</v>
      </c>
      <c r="AZ283">
        <f t="shared" si="123"/>
        <v>1.3308743476533957</v>
      </c>
      <c r="BA283">
        <f t="shared" si="124"/>
        <v>0.55552827926787995</v>
      </c>
      <c r="BD283" s="57"/>
    </row>
    <row r="284" spans="2:56" x14ac:dyDescent="0.25">
      <c r="B284" s="1">
        <v>44687</v>
      </c>
      <c r="C284">
        <v>138.98099999999999</v>
      </c>
      <c r="D284">
        <v>222.16900000000001</v>
      </c>
      <c r="E284">
        <v>140.61699999999999</v>
      </c>
      <c r="F284">
        <v>67.012</v>
      </c>
      <c r="G284">
        <v>86507.22</v>
      </c>
      <c r="I284" s="45">
        <f t="shared" si="125"/>
        <v>1.0388798418052847E-2</v>
      </c>
      <c r="J284" s="46">
        <f t="shared" si="114"/>
        <v>-6.9594057016171273E-3</v>
      </c>
      <c r="K284" s="46">
        <f t="shared" si="115"/>
        <v>1.8594712060847396E-2</v>
      </c>
      <c r="L284" s="46">
        <f t="shared" si="115"/>
        <v>-1.4485933202935453E-2</v>
      </c>
      <c r="M284" s="47">
        <f t="shared" si="116"/>
        <v>-1.9758989617904454E-2</v>
      </c>
      <c r="O284" s="44">
        <f t="shared" si="117"/>
        <v>1.8845428935869157E-3</v>
      </c>
      <c r="Q284" s="36">
        <f t="shared" si="126"/>
        <v>290.82559445222978</v>
      </c>
      <c r="R284" s="37">
        <f t="shared" si="127"/>
        <v>473.12346999717755</v>
      </c>
      <c r="T284" s="42">
        <f t="shared" si="113"/>
        <v>0.61469280831484585</v>
      </c>
      <c r="V284" s="40">
        <v>44687</v>
      </c>
      <c r="W284">
        <v>125176.6691</v>
      </c>
      <c r="X284">
        <v>191568.25700000001</v>
      </c>
      <c r="Y284">
        <v>268541.42979999998</v>
      </c>
      <c r="Z284" s="37">
        <v>67.012</v>
      </c>
      <c r="AB284" s="55">
        <f t="shared" si="128"/>
        <v>8.5347452650454299E-3</v>
      </c>
      <c r="AD284" s="36">
        <f t="shared" si="129"/>
        <v>315.00782781553443</v>
      </c>
      <c r="AE284" s="37">
        <f t="shared" si="130"/>
        <v>473.12346999717755</v>
      </c>
      <c r="AG284" s="1">
        <f t="shared" si="118"/>
        <v>44687</v>
      </c>
      <c r="AH284">
        <f t="shared" si="119"/>
        <v>0.66580469537352194</v>
      </c>
      <c r="AI284">
        <f t="shared" ca="1" si="103"/>
        <v>0.66613673402655138</v>
      </c>
      <c r="AJ284">
        <f t="shared" ca="1" si="104"/>
        <v>0.70168411594709257</v>
      </c>
      <c r="AK284">
        <f t="shared" ca="1" si="105"/>
        <v>0.72240446853505824</v>
      </c>
      <c r="AL284">
        <f t="shared" ca="1" si="106"/>
        <v>0.79404313997468734</v>
      </c>
      <c r="AM284">
        <f t="shared" ca="1" si="107"/>
        <v>0.81428522565040529</v>
      </c>
      <c r="AO284" s="1">
        <f t="shared" si="120"/>
        <v>44687</v>
      </c>
      <c r="AP284" s="57">
        <f>AD284/VLOOKUP(AO284,'[1]Indice Utilities'!$Z:$AJ,11,0)</f>
        <v>0.63606713498153911</v>
      </c>
      <c r="AQ284">
        <f t="shared" ca="1" si="108"/>
        <v>0.62503602872953901</v>
      </c>
      <c r="AR284">
        <f t="shared" ca="1" si="109"/>
        <v>0.72075958372086513</v>
      </c>
      <c r="AS284">
        <f t="shared" ca="1" si="110"/>
        <v>0.77632079738042026</v>
      </c>
      <c r="AT284">
        <f t="shared" ca="1" si="111"/>
        <v>0.85180637078276233</v>
      </c>
      <c r="AU284">
        <f t="shared" ca="1" si="112"/>
        <v>0.90053411654824955</v>
      </c>
      <c r="AX284">
        <f t="shared" si="121"/>
        <v>0.69691907677432186</v>
      </c>
      <c r="AY284">
        <f t="shared" si="122"/>
        <v>0.90905455547749126</v>
      </c>
      <c r="AZ284">
        <f t="shared" si="123"/>
        <v>1.3441495985157337</v>
      </c>
      <c r="BA284">
        <f t="shared" si="124"/>
        <v>0.54284786547258157</v>
      </c>
      <c r="BD284" s="57"/>
    </row>
    <row r="285" spans="2:56" x14ac:dyDescent="0.25">
      <c r="B285" s="1">
        <v>44694</v>
      </c>
      <c r="C285">
        <v>142.178</v>
      </c>
      <c r="D285">
        <v>246.49199999999999</v>
      </c>
      <c r="E285">
        <v>148.648</v>
      </c>
      <c r="F285">
        <v>67.924999999999997</v>
      </c>
      <c r="G285">
        <v>88795.77</v>
      </c>
      <c r="I285" s="45">
        <f t="shared" si="125"/>
        <v>2.3003144314690527E-2</v>
      </c>
      <c r="J285" s="46">
        <f t="shared" si="114"/>
        <v>0.109479720393034</v>
      </c>
      <c r="K285" s="46">
        <f t="shared" si="115"/>
        <v>5.7112582404687862E-2</v>
      </c>
      <c r="L285" s="46">
        <f t="shared" si="115"/>
        <v>1.3624425476034041E-2</v>
      </c>
      <c r="M285" s="47">
        <f t="shared" si="116"/>
        <v>2.6455017280638593E-2</v>
      </c>
      <c r="O285" s="44">
        <f t="shared" si="117"/>
        <v>5.0804968147111607E-2</v>
      </c>
      <c r="Q285" s="36">
        <f t="shared" si="126"/>
        <v>305.60097951474012</v>
      </c>
      <c r="R285" s="37">
        <f t="shared" si="127"/>
        <v>485.63995957182857</v>
      </c>
      <c r="T285" s="42">
        <f t="shared" si="113"/>
        <v>0.62927478163901007</v>
      </c>
      <c r="V285" s="40">
        <v>44694</v>
      </c>
      <c r="W285">
        <v>128056.4065</v>
      </c>
      <c r="X285">
        <v>212541.01680000001</v>
      </c>
      <c r="Y285">
        <v>283878.22749999998</v>
      </c>
      <c r="Z285" s="37">
        <v>67.924999999999997</v>
      </c>
      <c r="AB285" s="55">
        <f t="shared" si="128"/>
        <v>6.6951530279570876E-2</v>
      </c>
      <c r="AD285" s="36">
        <f t="shared" si="129"/>
        <v>336.09808393782805</v>
      </c>
      <c r="AE285" s="37">
        <f t="shared" si="130"/>
        <v>485.63995957182857</v>
      </c>
      <c r="AG285" s="1">
        <f t="shared" si="118"/>
        <v>44694</v>
      </c>
      <c r="AH285">
        <f t="shared" si="119"/>
        <v>0.69207254739530433</v>
      </c>
      <c r="AI285">
        <f t="shared" ca="1" si="103"/>
        <v>0.66482649289982965</v>
      </c>
      <c r="AJ285">
        <f t="shared" ca="1" si="104"/>
        <v>0.69779427120392024</v>
      </c>
      <c r="AK285">
        <f t="shared" ca="1" si="105"/>
        <v>0.72166523725048126</v>
      </c>
      <c r="AL285">
        <f t="shared" ca="1" si="106"/>
        <v>0.79404313997468734</v>
      </c>
      <c r="AM285">
        <f t="shared" ca="1" si="107"/>
        <v>0.81428522565040529</v>
      </c>
      <c r="AO285" s="1">
        <f t="shared" si="120"/>
        <v>44694</v>
      </c>
      <c r="AP285" s="57">
        <f>AD285/VLOOKUP(AO285,'[1]Indice Utilities'!$Z:$AJ,11,0)</f>
        <v>0.66315713211900307</v>
      </c>
      <c r="AQ285">
        <f t="shared" ca="1" si="108"/>
        <v>0.6233016671504682</v>
      </c>
      <c r="AR285">
        <f t="shared" ca="1" si="109"/>
        <v>0.71135030788526932</v>
      </c>
      <c r="AS285">
        <f t="shared" ca="1" si="110"/>
        <v>0.77525637288388716</v>
      </c>
      <c r="AT285">
        <f t="shared" ca="1" si="111"/>
        <v>0.84527486402563867</v>
      </c>
      <c r="AU285">
        <f t="shared" ca="1" si="112"/>
        <v>0.90053411654824955</v>
      </c>
      <c r="AX285">
        <f t="shared" si="121"/>
        <v>0.6682125538413255</v>
      </c>
      <c r="AY285">
        <f t="shared" si="122"/>
        <v>0.94528904585656826</v>
      </c>
      <c r="AZ285">
        <f t="shared" si="123"/>
        <v>1.3317544545372855</v>
      </c>
      <c r="BA285">
        <f t="shared" si="124"/>
        <v>0.51571588787764122</v>
      </c>
      <c r="BD285" s="57"/>
    </row>
    <row r="286" spans="2:56" x14ac:dyDescent="0.25">
      <c r="B286" s="1">
        <v>44701</v>
      </c>
      <c r="C286">
        <v>141.36099999999999</v>
      </c>
      <c r="D286">
        <v>243.37700000000001</v>
      </c>
      <c r="E286">
        <v>147.64400000000001</v>
      </c>
      <c r="F286">
        <v>70.293999999999997</v>
      </c>
      <c r="G286">
        <v>88118.96</v>
      </c>
      <c r="I286" s="45">
        <f t="shared" si="125"/>
        <v>-5.7463179957518706E-3</v>
      </c>
      <c r="J286" s="46">
        <f t="shared" si="114"/>
        <v>-1.2637326972071983E-2</v>
      </c>
      <c r="K286" s="46">
        <f t="shared" si="115"/>
        <v>-6.7542112911037622E-3</v>
      </c>
      <c r="L286" s="46">
        <f t="shared" si="115"/>
        <v>3.4876702245123292E-2</v>
      </c>
      <c r="M286" s="47">
        <f t="shared" si="116"/>
        <v>-7.6220973138697579E-3</v>
      </c>
      <c r="O286" s="44">
        <f t="shared" si="117"/>
        <v>2.4347114965489192E-3</v>
      </c>
      <c r="Q286" s="36">
        <f t="shared" si="126"/>
        <v>306.34502973292126</v>
      </c>
      <c r="R286" s="37">
        <f t="shared" si="127"/>
        <v>481.93836454046834</v>
      </c>
      <c r="T286" s="42">
        <f t="shared" si="113"/>
        <v>0.63565188470733891</v>
      </c>
      <c r="V286" s="40">
        <v>44701</v>
      </c>
      <c r="W286">
        <v>127321.1544</v>
      </c>
      <c r="X286">
        <v>209855.48050000001</v>
      </c>
      <c r="Y286">
        <v>281961.12780000002</v>
      </c>
      <c r="Z286" s="37">
        <v>70.293999999999997</v>
      </c>
      <c r="AB286" s="55">
        <f t="shared" si="128"/>
        <v>-8.5451326275567362E-3</v>
      </c>
      <c r="AD286" s="36">
        <f t="shared" si="129"/>
        <v>333.22608123471161</v>
      </c>
      <c r="AE286" s="37">
        <f t="shared" si="130"/>
        <v>481.93836454046834</v>
      </c>
      <c r="AG286" s="1">
        <f t="shared" si="118"/>
        <v>44701</v>
      </c>
      <c r="AH286">
        <f t="shared" si="119"/>
        <v>0.69142883354481444</v>
      </c>
      <c r="AI286">
        <f t="shared" ca="1" si="103"/>
        <v>0.66482649289982965</v>
      </c>
      <c r="AJ286">
        <f t="shared" ca="1" si="104"/>
        <v>0.69617740616519475</v>
      </c>
      <c r="AK286">
        <f t="shared" ca="1" si="105"/>
        <v>0.71992376557086457</v>
      </c>
      <c r="AL286">
        <f t="shared" ca="1" si="106"/>
        <v>0.79404313997468734</v>
      </c>
      <c r="AM286">
        <f t="shared" ca="1" si="107"/>
        <v>0.81428522565040529</v>
      </c>
      <c r="AO286" s="1">
        <f t="shared" si="120"/>
        <v>44701</v>
      </c>
      <c r="AP286" s="57">
        <f>AD286/VLOOKUP(AO286,'[1]Indice Utilities'!$Z:$AJ,11,0)</f>
        <v>0.65793800036108163</v>
      </c>
      <c r="AQ286">
        <f t="shared" ca="1" si="108"/>
        <v>0.6233016671504682</v>
      </c>
      <c r="AR286">
        <f t="shared" ca="1" si="109"/>
        <v>0.69185614402435092</v>
      </c>
      <c r="AS286">
        <f t="shared" ca="1" si="110"/>
        <v>0.77357631539647032</v>
      </c>
      <c r="AT286">
        <f t="shared" ca="1" si="111"/>
        <v>0.84005172289700358</v>
      </c>
      <c r="AU286">
        <f t="shared" ca="1" si="112"/>
        <v>0.89370901531229963</v>
      </c>
      <c r="AX286">
        <f t="shared" si="121"/>
        <v>0.67009887578536242</v>
      </c>
      <c r="AY286">
        <f t="shared" si="122"/>
        <v>0.94138739928173387</v>
      </c>
      <c r="AZ286">
        <f t="shared" si="123"/>
        <v>1.3341600783796173</v>
      </c>
      <c r="BA286">
        <f t="shared" si="124"/>
        <v>0.53830222121623017</v>
      </c>
      <c r="BD286" s="57"/>
    </row>
    <row r="287" spans="2:56" x14ac:dyDescent="0.25">
      <c r="B287" s="1">
        <v>44708</v>
      </c>
      <c r="C287">
        <v>151.328</v>
      </c>
      <c r="D287">
        <v>260.28500000000003</v>
      </c>
      <c r="E287">
        <v>153.16499999999999</v>
      </c>
      <c r="F287">
        <v>75.314999999999998</v>
      </c>
      <c r="G287">
        <v>93683.29</v>
      </c>
      <c r="I287" s="45">
        <f t="shared" si="125"/>
        <v>7.0507424254214524E-2</v>
      </c>
      <c r="J287" s="46">
        <f t="shared" si="114"/>
        <v>6.947246453033773E-2</v>
      </c>
      <c r="K287" s="46">
        <f t="shared" si="115"/>
        <v>3.7394001788084719E-2</v>
      </c>
      <c r="L287" s="46">
        <f t="shared" si="115"/>
        <v>7.1428571428571397E-2</v>
      </c>
      <c r="M287" s="47">
        <f t="shared" si="116"/>
        <v>6.3145661274259135E-2</v>
      </c>
      <c r="O287" s="44">
        <f t="shared" si="117"/>
        <v>6.2200615500302092E-2</v>
      </c>
      <c r="Q287" s="36">
        <f t="shared" si="126"/>
        <v>325.3998791377673</v>
      </c>
      <c r="R287" s="37">
        <f t="shared" si="127"/>
        <v>512.37068126281122</v>
      </c>
      <c r="T287" s="42">
        <f t="shared" si="113"/>
        <v>0.6350868444224258</v>
      </c>
      <c r="V287" s="40">
        <v>44708</v>
      </c>
      <c r="W287">
        <v>136297.35709999999</v>
      </c>
      <c r="X287">
        <v>224434.10620000001</v>
      </c>
      <c r="Y287">
        <v>292505.17619999999</v>
      </c>
      <c r="Z287" s="37">
        <v>75.314999999999998</v>
      </c>
      <c r="AB287" s="55">
        <f t="shared" si="128"/>
        <v>5.5078320805824824E-2</v>
      </c>
      <c r="AD287" s="36">
        <f t="shared" si="129"/>
        <v>351.5796142378249</v>
      </c>
      <c r="AE287" s="37">
        <f t="shared" si="130"/>
        <v>512.37068126281122</v>
      </c>
      <c r="AG287" s="1">
        <f t="shared" si="118"/>
        <v>44708</v>
      </c>
      <c r="AH287">
        <f t="shared" si="119"/>
        <v>0.68618214721284676</v>
      </c>
      <c r="AI287">
        <f t="shared" ca="1" si="103"/>
        <v>0.66482649289982965</v>
      </c>
      <c r="AJ287">
        <f t="shared" ca="1" si="104"/>
        <v>0.6949287697711497</v>
      </c>
      <c r="AK287">
        <f t="shared" ca="1" si="105"/>
        <v>0.71576186522434238</v>
      </c>
      <c r="AL287">
        <f t="shared" ca="1" si="106"/>
        <v>0.79303980849640499</v>
      </c>
      <c r="AM287">
        <f t="shared" ca="1" si="107"/>
        <v>0.81428522565040529</v>
      </c>
      <c r="AO287" s="1">
        <f t="shared" si="120"/>
        <v>44708</v>
      </c>
      <c r="AP287" s="57">
        <f>AD287/VLOOKUP(AO287,'[1]Indice Utilities'!$Z:$AJ,11,0)</f>
        <v>0.64317997373900249</v>
      </c>
      <c r="AQ287">
        <f t="shared" ca="1" si="108"/>
        <v>0.6233016671504682</v>
      </c>
      <c r="AR287">
        <f t="shared" ca="1" si="109"/>
        <v>0.68036558738010888</v>
      </c>
      <c r="AS287">
        <f t="shared" ca="1" si="110"/>
        <v>0.7710126761779148</v>
      </c>
      <c r="AT287">
        <f t="shared" ca="1" si="111"/>
        <v>0.83797676649679698</v>
      </c>
      <c r="AU287">
        <f t="shared" ca="1" si="112"/>
        <v>0.88086579291834133</v>
      </c>
      <c r="AX287">
        <f t="shared" si="121"/>
        <v>0.67989817188619162</v>
      </c>
      <c r="AY287">
        <f t="shared" si="122"/>
        <v>0.95423048899222795</v>
      </c>
      <c r="AZ287">
        <f t="shared" si="123"/>
        <v>1.3117980300069632</v>
      </c>
      <c r="BA287">
        <f t="shared" si="124"/>
        <v>0.54664413863990013</v>
      </c>
      <c r="BD287" s="57"/>
    </row>
    <row r="288" spans="2:56" x14ac:dyDescent="0.25">
      <c r="B288" s="1">
        <v>44715</v>
      </c>
      <c r="C288">
        <v>142.28</v>
      </c>
      <c r="D288">
        <v>237.185</v>
      </c>
      <c r="E288">
        <v>147.374</v>
      </c>
      <c r="F288">
        <v>71.808999999999997</v>
      </c>
      <c r="G288">
        <v>91775.17</v>
      </c>
      <c r="I288" s="45">
        <f t="shared" si="125"/>
        <v>-5.9790653415098372E-2</v>
      </c>
      <c r="J288" s="46">
        <f t="shared" si="114"/>
        <v>-8.8748871429394804E-2</v>
      </c>
      <c r="K288" s="46">
        <f t="shared" si="115"/>
        <v>-3.7808898899879151E-2</v>
      </c>
      <c r="L288" s="46">
        <f t="shared" si="115"/>
        <v>-4.6551151828984949E-2</v>
      </c>
      <c r="M288" s="47">
        <f t="shared" si="116"/>
        <v>-2.0367773164242986E-2</v>
      </c>
      <c r="O288" s="44">
        <f t="shared" si="117"/>
        <v>-5.8224893893339319E-2</v>
      </c>
      <c r="Q288" s="36">
        <f t="shared" si="126"/>
        <v>306.45350570206534</v>
      </c>
      <c r="R288" s="37">
        <f t="shared" si="127"/>
        <v>501.93483145084161</v>
      </c>
      <c r="T288" s="42">
        <f t="shared" si="113"/>
        <v>0.61054441034957085</v>
      </c>
      <c r="V288" s="40">
        <v>44715</v>
      </c>
      <c r="W288">
        <v>128148.31299999999</v>
      </c>
      <c r="X288">
        <v>204516.37849999999</v>
      </c>
      <c r="Y288">
        <v>281444.98560000001</v>
      </c>
      <c r="Z288" s="37">
        <v>71.808999999999997</v>
      </c>
      <c r="AB288" s="55">
        <f t="shared" si="128"/>
        <v>-5.9895408373262932E-2</v>
      </c>
      <c r="AD288" s="36">
        <f t="shared" si="129"/>
        <v>330.52160966733612</v>
      </c>
      <c r="AE288" s="37">
        <f t="shared" si="130"/>
        <v>501.93483145084161</v>
      </c>
      <c r="AG288" s="1">
        <f t="shared" si="118"/>
        <v>44715</v>
      </c>
      <c r="AH288">
        <f t="shared" si="119"/>
        <v>0.65849506540911706</v>
      </c>
      <c r="AI288">
        <f t="shared" ca="1" si="103"/>
        <v>0.66482649289982965</v>
      </c>
      <c r="AJ288">
        <f t="shared" ca="1" si="104"/>
        <v>0.69191161893268183</v>
      </c>
      <c r="AK288">
        <f t="shared" ca="1" si="105"/>
        <v>0.7130538082950898</v>
      </c>
      <c r="AL288">
        <f t="shared" ca="1" si="106"/>
        <v>0.78941170898065494</v>
      </c>
      <c r="AM288">
        <f t="shared" ca="1" si="107"/>
        <v>0.81423532570706492</v>
      </c>
      <c r="AO288" s="1">
        <f t="shared" si="120"/>
        <v>44715</v>
      </c>
      <c r="AP288" s="57">
        <f>AD288/VLOOKUP(AO288,'[1]Indice Utilities'!$Z:$AJ,11,0)</f>
        <v>0.60756434724654595</v>
      </c>
      <c r="AQ288">
        <f t="shared" ca="1" si="108"/>
        <v>0.6233016671504682</v>
      </c>
      <c r="AR288">
        <f t="shared" ca="1" si="109"/>
        <v>0.67852722354584083</v>
      </c>
      <c r="AS288">
        <f t="shared" ca="1" si="110"/>
        <v>0.76880943047980099</v>
      </c>
      <c r="AT288">
        <f t="shared" ca="1" si="111"/>
        <v>0.82846026632494707</v>
      </c>
      <c r="AU288">
        <f t="shared" ca="1" si="112"/>
        <v>0.87366033491297657</v>
      </c>
      <c r="AX288">
        <f t="shared" si="121"/>
        <v>0.67997393229113645</v>
      </c>
      <c r="AY288">
        <f t="shared" si="122"/>
        <v>0.92494347730608195</v>
      </c>
      <c r="AZ288">
        <f t="shared" si="123"/>
        <v>1.3426169834244555</v>
      </c>
      <c r="BA288">
        <f t="shared" si="124"/>
        <v>0.55440344509304107</v>
      </c>
      <c r="BD288" s="57"/>
    </row>
    <row r="289" spans="2:56" x14ac:dyDescent="0.25">
      <c r="B289" s="1">
        <v>44722</v>
      </c>
      <c r="C289">
        <v>132.756</v>
      </c>
      <c r="D289">
        <v>218.75800000000001</v>
      </c>
      <c r="E289">
        <v>138.91800000000001</v>
      </c>
      <c r="F289">
        <v>70.909000000000006</v>
      </c>
      <c r="G289">
        <v>89141.39</v>
      </c>
      <c r="I289" s="45">
        <f t="shared" si="125"/>
        <v>-6.6938431262299702E-2</v>
      </c>
      <c r="J289" s="46">
        <f t="shared" si="114"/>
        <v>-7.7690410439108626E-2</v>
      </c>
      <c r="K289" s="46">
        <f t="shared" si="115"/>
        <v>-5.7377827839374618E-2</v>
      </c>
      <c r="L289" s="46">
        <f t="shared" si="115"/>
        <v>-1.2533247921569624E-2</v>
      </c>
      <c r="M289" s="47">
        <f t="shared" si="116"/>
        <v>-2.8698176206047865E-2</v>
      </c>
      <c r="O289" s="44">
        <f t="shared" si="117"/>
        <v>-5.3634979365588142E-2</v>
      </c>
      <c r="Q289" s="36">
        <f t="shared" si="126"/>
        <v>290.01687824722291</v>
      </c>
      <c r="R289" s="37">
        <f t="shared" si="127"/>
        <v>487.53021721391241</v>
      </c>
      <c r="T289" s="42">
        <f t="shared" si="113"/>
        <v>0.59486954450655705</v>
      </c>
      <c r="V289" s="40">
        <v>44722</v>
      </c>
      <c r="W289">
        <v>119570.3719</v>
      </c>
      <c r="X289">
        <v>188626.95540000001</v>
      </c>
      <c r="Y289">
        <v>265297.10720000003</v>
      </c>
      <c r="Z289" s="37">
        <v>70.909000000000006</v>
      </c>
      <c r="AB289" s="55">
        <f t="shared" si="128"/>
        <v>-6.6131284119681527E-2</v>
      </c>
      <c r="AD289" s="36">
        <f t="shared" si="129"/>
        <v>308.66379119073105</v>
      </c>
      <c r="AE289" s="37">
        <f t="shared" si="130"/>
        <v>487.53021721391241</v>
      </c>
      <c r="AG289" s="1">
        <f t="shared" si="118"/>
        <v>44722</v>
      </c>
      <c r="AH289">
        <f t="shared" si="119"/>
        <v>0.63311725159242682</v>
      </c>
      <c r="AI289">
        <f t="shared" ca="1" si="103"/>
        <v>0.66170538235733722</v>
      </c>
      <c r="AJ289">
        <f t="shared" ca="1" si="104"/>
        <v>0.69141098256670819</v>
      </c>
      <c r="AK289">
        <f t="shared" ca="1" si="105"/>
        <v>0.70985633968119433</v>
      </c>
      <c r="AL289">
        <f t="shared" ca="1" si="106"/>
        <v>0.78391707636298535</v>
      </c>
      <c r="AM289">
        <f t="shared" ca="1" si="107"/>
        <v>0.81135198279337606</v>
      </c>
      <c r="AO289" s="1">
        <f t="shared" si="120"/>
        <v>44722</v>
      </c>
      <c r="AP289" s="57">
        <f>AD289/VLOOKUP(AO289,'[1]Indice Utilities'!$Z:$AJ,11,0)</f>
        <v>0.58738503634318184</v>
      </c>
      <c r="AQ289">
        <f t="shared" ca="1" si="108"/>
        <v>0.61753599512024804</v>
      </c>
      <c r="AR289">
        <f t="shared" ca="1" si="109"/>
        <v>0.67366133221987101</v>
      </c>
      <c r="AS289">
        <f t="shared" ca="1" si="110"/>
        <v>0.76452902294410297</v>
      </c>
      <c r="AT289">
        <f t="shared" ca="1" si="111"/>
        <v>0.81752124182388219</v>
      </c>
      <c r="AU289">
        <f t="shared" ca="1" si="112"/>
        <v>0.85858818402555015</v>
      </c>
      <c r="AX289">
        <f t="shared" si="121"/>
        <v>0.67938622760934253</v>
      </c>
      <c r="AY289">
        <f t="shared" si="122"/>
        <v>0.91349482471637311</v>
      </c>
      <c r="AZ289">
        <f t="shared" si="123"/>
        <v>1.3552017706282165</v>
      </c>
      <c r="BA289">
        <f t="shared" si="124"/>
        <v>0.58622262418444437</v>
      </c>
      <c r="BD289" s="57"/>
    </row>
    <row r="290" spans="2:56" x14ac:dyDescent="0.25">
      <c r="B290" s="1">
        <v>44729</v>
      </c>
      <c r="C290">
        <v>138.13</v>
      </c>
      <c r="D290">
        <v>218.31299999999999</v>
      </c>
      <c r="E290">
        <v>136.79400000000001</v>
      </c>
      <c r="F290">
        <v>64.373000000000005</v>
      </c>
      <c r="G290">
        <v>87060.9</v>
      </c>
      <c r="I290" s="45">
        <f t="shared" si="125"/>
        <v>4.0480279610714431E-2</v>
      </c>
      <c r="J290" s="46">
        <f t="shared" si="114"/>
        <v>-2.0342113202718171E-3</v>
      </c>
      <c r="K290" s="46">
        <f t="shared" si="115"/>
        <v>-1.5289595300824965E-2</v>
      </c>
      <c r="L290" s="46">
        <f t="shared" si="115"/>
        <v>-9.2174477146765632E-2</v>
      </c>
      <c r="M290" s="47">
        <f t="shared" si="116"/>
        <v>-2.3339214252773077E-2</v>
      </c>
      <c r="O290" s="44">
        <f t="shared" si="117"/>
        <v>-1.7254501039286996E-2</v>
      </c>
      <c r="Q290" s="36">
        <f t="shared" si="126"/>
        <v>285.0127817200954</v>
      </c>
      <c r="R290" s="37">
        <f t="shared" si="127"/>
        <v>476.15164501965592</v>
      </c>
      <c r="T290" s="42">
        <f t="shared" si="113"/>
        <v>0.59857565273838309</v>
      </c>
      <c r="V290" s="40">
        <v>44729</v>
      </c>
      <c r="W290">
        <v>124410.7815</v>
      </c>
      <c r="X290">
        <v>188243.30729999999</v>
      </c>
      <c r="Y290">
        <v>261241.70389999999</v>
      </c>
      <c r="Z290" s="37">
        <v>64.373000000000005</v>
      </c>
      <c r="AB290" s="55">
        <f t="shared" si="128"/>
        <v>6.8643198299941867E-4</v>
      </c>
      <c r="AD290" s="36">
        <f t="shared" si="129"/>
        <v>308.87566788899818</v>
      </c>
      <c r="AE290" s="37">
        <f t="shared" si="130"/>
        <v>476.15164501965592</v>
      </c>
      <c r="AG290" s="1">
        <f t="shared" si="118"/>
        <v>44729</v>
      </c>
      <c r="AH290">
        <f t="shared" si="119"/>
        <v>0.64869180043733232</v>
      </c>
      <c r="AI290">
        <f t="shared" ca="1" si="103"/>
        <v>0.65878262575528634</v>
      </c>
      <c r="AJ290">
        <f t="shared" ca="1" si="104"/>
        <v>0.69098419157602575</v>
      </c>
      <c r="AK290">
        <f t="shared" ca="1" si="105"/>
        <v>0.70657451387212011</v>
      </c>
      <c r="AL290">
        <f t="shared" ca="1" si="106"/>
        <v>0.7768073105949993</v>
      </c>
      <c r="AM290">
        <f t="shared" ca="1" si="107"/>
        <v>0.80867773183212621</v>
      </c>
      <c r="AO290" s="1">
        <f t="shared" si="120"/>
        <v>44729</v>
      </c>
      <c r="AP290" s="57">
        <f>AD290/VLOOKUP(AO290,'[1]Indice Utilities'!$Z:$AJ,11,0)</f>
        <v>0.62139055888606964</v>
      </c>
      <c r="AQ290">
        <f t="shared" ca="1" si="108"/>
        <v>0.61029306231513814</v>
      </c>
      <c r="AR290">
        <f t="shared" ca="1" si="109"/>
        <v>0.66226037689012496</v>
      </c>
      <c r="AS290">
        <f t="shared" ca="1" si="110"/>
        <v>0.75920972935618392</v>
      </c>
      <c r="AT290">
        <f t="shared" ca="1" si="111"/>
        <v>0.81213508515186572</v>
      </c>
      <c r="AU290">
        <f t="shared" ca="1" si="112"/>
        <v>0.85629888383804542</v>
      </c>
      <c r="AX290">
        <f t="shared" si="121"/>
        <v>0.70640307440347772</v>
      </c>
      <c r="AY290">
        <f t="shared" si="122"/>
        <v>0.91101123595369504</v>
      </c>
      <c r="AZ290">
        <f t="shared" si="123"/>
        <v>1.3335658817316927</v>
      </c>
      <c r="BA290">
        <f t="shared" si="124"/>
        <v>0.53182280012934147</v>
      </c>
      <c r="BD290" s="57"/>
    </row>
    <row r="291" spans="2:56" x14ac:dyDescent="0.25">
      <c r="B291" s="1">
        <v>44736</v>
      </c>
      <c r="C291">
        <v>130.81700000000001</v>
      </c>
      <c r="D291">
        <v>201.92500000000001</v>
      </c>
      <c r="E291">
        <v>131.196</v>
      </c>
      <c r="F291">
        <v>63.52</v>
      </c>
      <c r="G291">
        <v>82605.64</v>
      </c>
      <c r="I291" s="45">
        <f t="shared" si="125"/>
        <v>-5.2942879895750306E-2</v>
      </c>
      <c r="J291" s="46">
        <f t="shared" si="114"/>
        <v>-7.5066532913752204E-2</v>
      </c>
      <c r="K291" s="46">
        <f t="shared" si="115"/>
        <v>-4.092284749331121E-2</v>
      </c>
      <c r="L291" s="46">
        <f t="shared" si="115"/>
        <v>-1.3250897115250182E-2</v>
      </c>
      <c r="M291" s="47">
        <f t="shared" si="116"/>
        <v>-5.1174063213221932E-2</v>
      </c>
      <c r="O291" s="44">
        <f t="shared" si="117"/>
        <v>-4.5545789354515975E-2</v>
      </c>
      <c r="Q291" s="36">
        <f t="shared" si="126"/>
        <v>272.03164960052732</v>
      </c>
      <c r="R291" s="37">
        <f t="shared" si="127"/>
        <v>451.78503063834046</v>
      </c>
      <c r="T291" s="42">
        <f t="shared" si="113"/>
        <v>0.60212630156463076</v>
      </c>
      <c r="V291" s="40">
        <v>44736</v>
      </c>
      <c r="W291">
        <v>117824.1482</v>
      </c>
      <c r="X291">
        <v>174112.27100000001</v>
      </c>
      <c r="Y291">
        <v>250550.1863</v>
      </c>
      <c r="Z291" s="37">
        <v>63.52</v>
      </c>
      <c r="AB291" s="55">
        <f t="shared" si="128"/>
        <v>-5.4723388086011238E-2</v>
      </c>
      <c r="AD291" s="36">
        <f t="shared" si="129"/>
        <v>291.9729448447826</v>
      </c>
      <c r="AE291" s="37">
        <f t="shared" si="130"/>
        <v>451.78503063834046</v>
      </c>
      <c r="AG291" s="1">
        <f t="shared" si="118"/>
        <v>44736</v>
      </c>
      <c r="AH291">
        <f t="shared" si="119"/>
        <v>0.64626520367938123</v>
      </c>
      <c r="AI291">
        <f t="shared" ca="1" si="103"/>
        <v>0.65466726573051215</v>
      </c>
      <c r="AJ291">
        <f t="shared" ca="1" si="104"/>
        <v>0.68894389485841256</v>
      </c>
      <c r="AK291">
        <f t="shared" ca="1" si="105"/>
        <v>0.70559018743276358</v>
      </c>
      <c r="AL291">
        <f t="shared" ca="1" si="106"/>
        <v>0.76311888046336274</v>
      </c>
      <c r="AM291">
        <f t="shared" ca="1" si="107"/>
        <v>0.80242903725826076</v>
      </c>
      <c r="AO291" s="1">
        <f t="shared" si="120"/>
        <v>44736</v>
      </c>
      <c r="AP291" s="57">
        <f>AD291/VLOOKUP(AO291,'[1]Indice Utilities'!$Z:$AJ,11,0)</f>
        <v>0.61529248903566647</v>
      </c>
      <c r="AQ291">
        <f t="shared" ca="1" si="108"/>
        <v>0.61029306231513814</v>
      </c>
      <c r="AR291">
        <f t="shared" ca="1" si="109"/>
        <v>0.65916208349288852</v>
      </c>
      <c r="AS291">
        <f t="shared" ca="1" si="110"/>
        <v>0.75732018872699702</v>
      </c>
      <c r="AT291">
        <f t="shared" ca="1" si="111"/>
        <v>0.8046336811862137</v>
      </c>
      <c r="AU291">
        <f t="shared" ca="1" si="112"/>
        <v>0.85250353570482251</v>
      </c>
      <c r="AX291">
        <f t="shared" si="121"/>
        <v>0.70773364414755946</v>
      </c>
      <c r="AY291">
        <f t="shared" si="122"/>
        <v>0.8914055107309159</v>
      </c>
      <c r="AZ291">
        <f t="shared" si="123"/>
        <v>1.3530352411254618</v>
      </c>
      <c r="BA291">
        <f t="shared" si="124"/>
        <v>0.5551556701045649</v>
      </c>
      <c r="BD291" s="57"/>
    </row>
    <row r="292" spans="2:56" x14ac:dyDescent="0.25">
      <c r="B292" s="1">
        <v>44743</v>
      </c>
      <c r="C292">
        <v>139.15100000000001</v>
      </c>
      <c r="D292">
        <v>219.833</v>
      </c>
      <c r="E292">
        <v>140.46199999999999</v>
      </c>
      <c r="F292">
        <v>69.63</v>
      </c>
      <c r="G292">
        <v>90050.77</v>
      </c>
      <c r="I292" s="45">
        <f t="shared" si="125"/>
        <v>6.3707316327388686E-2</v>
      </c>
      <c r="J292" s="46">
        <f t="shared" si="114"/>
        <v>8.86863934629194E-2</v>
      </c>
      <c r="K292" s="46">
        <f t="shared" si="115"/>
        <v>7.0627153266867859E-2</v>
      </c>
      <c r="L292" s="46">
        <f t="shared" si="115"/>
        <v>9.6190176322417997E-2</v>
      </c>
      <c r="M292" s="47">
        <f t="shared" si="116"/>
        <v>9.0128591703907857E-2</v>
      </c>
      <c r="O292" s="44">
        <f t="shared" si="117"/>
        <v>7.9802759844898485E-2</v>
      </c>
      <c r="Q292" s="36">
        <f t="shared" si="126"/>
        <v>293.74052600380975</v>
      </c>
      <c r="R292" s="37">
        <f t="shared" si="127"/>
        <v>492.50377920268096</v>
      </c>
      <c r="T292" s="42">
        <f t="shared" si="113"/>
        <v>0.59642288731134019</v>
      </c>
      <c r="V292" s="40">
        <v>44743</v>
      </c>
      <c r="W292">
        <v>125329.84669999999</v>
      </c>
      <c r="X292">
        <v>189554.1048</v>
      </c>
      <c r="Y292">
        <v>268246.4914</v>
      </c>
      <c r="Z292" s="37">
        <v>69.63</v>
      </c>
      <c r="AB292" s="55">
        <f t="shared" si="128"/>
        <v>7.4922858094267214E-2</v>
      </c>
      <c r="AD292" s="36">
        <f t="shared" si="129"/>
        <v>313.84839235875353</v>
      </c>
      <c r="AE292" s="37">
        <f t="shared" si="130"/>
        <v>492.50377920268096</v>
      </c>
      <c r="AG292" s="1">
        <f t="shared" si="118"/>
        <v>44743</v>
      </c>
      <c r="AH292">
        <f t="shared" si="119"/>
        <v>0.6372507290539895</v>
      </c>
      <c r="AI292">
        <f t="shared" ca="1" si="103"/>
        <v>0.65059219013488834</v>
      </c>
      <c r="AJ292">
        <f t="shared" ca="1" si="104"/>
        <v>0.68554910398385593</v>
      </c>
      <c r="AK292">
        <f t="shared" ca="1" si="105"/>
        <v>0.70486797586292171</v>
      </c>
      <c r="AL292">
        <f t="shared" ca="1" si="106"/>
        <v>0.74660856770109718</v>
      </c>
      <c r="AM292">
        <f t="shared" ca="1" si="107"/>
        <v>0.80242903725826076</v>
      </c>
      <c r="AO292" s="1">
        <f t="shared" si="120"/>
        <v>44743</v>
      </c>
      <c r="AP292" s="57">
        <f>AD292/VLOOKUP(AO292,'[1]Indice Utilities'!$Z:$AJ,11,0)</f>
        <v>0.61846693342772652</v>
      </c>
      <c r="AQ292">
        <f t="shared" ca="1" si="108"/>
        <v>0.61011701489240944</v>
      </c>
      <c r="AR292">
        <f t="shared" ca="1" si="109"/>
        <v>0.65680618796387291</v>
      </c>
      <c r="AS292">
        <f t="shared" ca="1" si="110"/>
        <v>0.75474002289009834</v>
      </c>
      <c r="AT292">
        <f t="shared" ca="1" si="111"/>
        <v>0.80110052301133916</v>
      </c>
      <c r="AU292">
        <f t="shared" ca="1" si="112"/>
        <v>0.85070311490779249</v>
      </c>
      <c r="AX292">
        <f t="shared" si="121"/>
        <v>0.70034928518078243</v>
      </c>
      <c r="AY292">
        <f t="shared" si="122"/>
        <v>0.90281925189603363</v>
      </c>
      <c r="AZ292">
        <f t="shared" si="123"/>
        <v>1.347628118211313</v>
      </c>
      <c r="BA292">
        <f t="shared" si="124"/>
        <v>0.56613940927558626</v>
      </c>
      <c r="BD292" s="57"/>
    </row>
    <row r="293" spans="2:56" x14ac:dyDescent="0.25">
      <c r="B293" s="1">
        <v>44750</v>
      </c>
      <c r="C293">
        <v>162.11099999999999</v>
      </c>
      <c r="D293">
        <v>253.214</v>
      </c>
      <c r="E293">
        <v>153.976</v>
      </c>
      <c r="F293">
        <v>76.83</v>
      </c>
      <c r="G293">
        <v>105850</v>
      </c>
      <c r="I293" s="45">
        <f t="shared" si="125"/>
        <v>0.16500061084720907</v>
      </c>
      <c r="J293" s="46">
        <f t="shared" si="114"/>
        <v>0.15184708392279589</v>
      </c>
      <c r="K293" s="46">
        <f t="shared" si="115"/>
        <v>9.6211074881462633E-2</v>
      </c>
      <c r="L293" s="46">
        <f t="shared" si="115"/>
        <v>0.10340370529943987</v>
      </c>
      <c r="M293" s="47">
        <f t="shared" si="116"/>
        <v>0.17544802781808522</v>
      </c>
      <c r="O293" s="44">
        <f t="shared" si="117"/>
        <v>0.12911561873772687</v>
      </c>
      <c r="Q293" s="36">
        <f t="shared" si="126"/>
        <v>331.667015767137</v>
      </c>
      <c r="R293" s="37">
        <f t="shared" si="127"/>
        <v>578.91259595674501</v>
      </c>
      <c r="T293" s="42">
        <f t="shared" si="113"/>
        <v>0.57291380094952782</v>
      </c>
      <c r="V293" s="40">
        <v>44750</v>
      </c>
      <c r="W293">
        <v>137063.24470000001</v>
      </c>
      <c r="X293">
        <v>216441.43859999999</v>
      </c>
      <c r="Y293">
        <v>294053.6029</v>
      </c>
      <c r="Z293" s="37">
        <v>76.83</v>
      </c>
      <c r="AB293" s="55">
        <f t="shared" si="128"/>
        <v>0.12907786897009857</v>
      </c>
      <c r="AD293" s="36">
        <f t="shared" si="129"/>
        <v>354.35927402411284</v>
      </c>
      <c r="AE293" s="37">
        <f t="shared" si="130"/>
        <v>578.91259595674501</v>
      </c>
      <c r="AG293" s="1">
        <f t="shared" si="118"/>
        <v>44750</v>
      </c>
      <c r="AH293">
        <f t="shared" si="119"/>
        <v>0.61211187405324607</v>
      </c>
      <c r="AI293">
        <f t="shared" ca="1" si="103"/>
        <v>0.64884128646797434</v>
      </c>
      <c r="AJ293">
        <f t="shared" ca="1" si="104"/>
        <v>0.68246425738284722</v>
      </c>
      <c r="AK293">
        <f t="shared" ca="1" si="105"/>
        <v>0.70473752321225791</v>
      </c>
      <c r="AL293">
        <f t="shared" ca="1" si="106"/>
        <v>0.74129747097785303</v>
      </c>
      <c r="AM293">
        <f t="shared" ca="1" si="107"/>
        <v>0.80242903725826076</v>
      </c>
      <c r="AO293" s="1">
        <f t="shared" si="120"/>
        <v>44750</v>
      </c>
      <c r="AP293" s="57">
        <f>AD293/VLOOKUP(AO293,'[1]Indice Utilities'!$Z:$AJ,11,0)</f>
        <v>0.59088263554338694</v>
      </c>
      <c r="AQ293">
        <f t="shared" ca="1" si="108"/>
        <v>0.61011701489240944</v>
      </c>
      <c r="AR293">
        <f t="shared" ca="1" si="109"/>
        <v>0.65085305651393555</v>
      </c>
      <c r="AS293">
        <f t="shared" ca="1" si="110"/>
        <v>0.75218839478078303</v>
      </c>
      <c r="AT293">
        <f t="shared" ca="1" si="111"/>
        <v>0.80011985520128137</v>
      </c>
      <c r="AU293">
        <f t="shared" ca="1" si="112"/>
        <v>0.84276902824776934</v>
      </c>
      <c r="AX293">
        <f t="shared" si="121"/>
        <v>0.72263159828494117</v>
      </c>
      <c r="AY293">
        <f t="shared" si="122"/>
        <v>0.92102568935690154</v>
      </c>
      <c r="AZ293">
        <f t="shared" si="123"/>
        <v>1.308399454638526</v>
      </c>
      <c r="BA293">
        <f t="shared" si="124"/>
        <v>0.55326593415609793</v>
      </c>
      <c r="BD293" s="57"/>
    </row>
    <row r="294" spans="2:56" x14ac:dyDescent="0.25">
      <c r="B294" s="1">
        <v>44757</v>
      </c>
      <c r="C294">
        <v>163.85</v>
      </c>
      <c r="D294">
        <v>235.07400000000001</v>
      </c>
      <c r="E294">
        <v>147.21899999999999</v>
      </c>
      <c r="F294">
        <v>72.33</v>
      </c>
      <c r="G294">
        <v>104222.9</v>
      </c>
      <c r="I294" s="45">
        <f t="shared" si="125"/>
        <v>1.0727217770539976E-2</v>
      </c>
      <c r="J294" s="46">
        <f t="shared" si="114"/>
        <v>-7.1639008901561496E-2</v>
      </c>
      <c r="K294" s="46">
        <f t="shared" si="115"/>
        <v>-4.3883462357770076E-2</v>
      </c>
      <c r="L294" s="46">
        <f t="shared" si="115"/>
        <v>-5.8570870753611892E-2</v>
      </c>
      <c r="M294" s="47">
        <f t="shared" si="116"/>
        <v>-1.5371752479924505E-2</v>
      </c>
      <c r="O294" s="44">
        <f t="shared" si="117"/>
        <v>-4.0841531060600872E-2</v>
      </c>
      <c r="Q294" s="36">
        <f t="shared" si="126"/>
        <v>318.12122704090666</v>
      </c>
      <c r="R294" s="37">
        <f t="shared" si="127"/>
        <v>570.01369482418738</v>
      </c>
      <c r="T294" s="42">
        <f t="shared" si="113"/>
        <v>0.55809400709052548</v>
      </c>
      <c r="V294" s="40">
        <v>44757</v>
      </c>
      <c r="W294">
        <v>138533.74890000001</v>
      </c>
      <c r="X294">
        <v>200935.6635</v>
      </c>
      <c r="Y294">
        <v>281150.04710000003</v>
      </c>
      <c r="Z294" s="37">
        <v>72.33</v>
      </c>
      <c r="AB294" s="55">
        <f t="shared" si="128"/>
        <v>-4.1603570301161019E-2</v>
      </c>
      <c r="AD294" s="36">
        <f t="shared" si="129"/>
        <v>339.61666305538228</v>
      </c>
      <c r="AE294" s="37">
        <f t="shared" si="130"/>
        <v>570.01369482418738</v>
      </c>
      <c r="AG294" s="1">
        <f t="shared" si="118"/>
        <v>44757</v>
      </c>
      <c r="AH294">
        <f t="shared" si="119"/>
        <v>0.59580439231399906</v>
      </c>
      <c r="AI294">
        <f t="shared" ca="1" si="103"/>
        <v>0.64728259052540171</v>
      </c>
      <c r="AJ294">
        <f t="shared" ca="1" si="104"/>
        <v>0.67563150382393489</v>
      </c>
      <c r="AK294">
        <f t="shared" ca="1" si="105"/>
        <v>0.70411215016591289</v>
      </c>
      <c r="AL294">
        <f t="shared" ca="1" si="106"/>
        <v>0.74129747097785303</v>
      </c>
      <c r="AM294">
        <f t="shared" ca="1" si="107"/>
        <v>0.80242903725826076</v>
      </c>
      <c r="AO294" s="1">
        <f t="shared" si="120"/>
        <v>44757</v>
      </c>
      <c r="AP294" s="57">
        <f>AD294/VLOOKUP(AO294,'[1]Indice Utilities'!$Z:$AJ,11,0)</f>
        <v>0.58453446952271393</v>
      </c>
      <c r="AQ294">
        <f t="shared" ca="1" si="108"/>
        <v>0.60776210874287395</v>
      </c>
      <c r="AR294">
        <f t="shared" ca="1" si="109"/>
        <v>0.64140176404963667</v>
      </c>
      <c r="AS294">
        <f t="shared" ca="1" si="110"/>
        <v>0.7498890325939187</v>
      </c>
      <c r="AT294">
        <f t="shared" ca="1" si="111"/>
        <v>0.78896260204825031</v>
      </c>
      <c r="AU294">
        <f t="shared" ca="1" si="112"/>
        <v>0.83886929359338736</v>
      </c>
      <c r="AX294">
        <f t="shared" si="121"/>
        <v>0.76208905018263517</v>
      </c>
      <c r="AY294">
        <f t="shared" si="122"/>
        <v>0.8921614222490164</v>
      </c>
      <c r="AZ294">
        <f t="shared" si="123"/>
        <v>1.3052869539748504</v>
      </c>
      <c r="BA294">
        <f t="shared" si="124"/>
        <v>0.54347100061499298</v>
      </c>
      <c r="BD294" s="57"/>
    </row>
    <row r="295" spans="2:56" x14ac:dyDescent="0.25">
      <c r="B295" s="1">
        <v>44764</v>
      </c>
      <c r="C295">
        <v>170.66300000000001</v>
      </c>
      <c r="D295">
        <v>252.46600000000001</v>
      </c>
      <c r="E295">
        <v>155.636</v>
      </c>
      <c r="F295">
        <v>94.167000000000002</v>
      </c>
      <c r="G295">
        <v>113851.4</v>
      </c>
      <c r="I295" s="45">
        <f t="shared" si="125"/>
        <v>4.1580714067744884E-2</v>
      </c>
      <c r="J295" s="46">
        <f t="shared" si="114"/>
        <v>7.398521316691764E-2</v>
      </c>
      <c r="K295" s="46">
        <f t="shared" si="115"/>
        <v>5.7173326812435921E-2</v>
      </c>
      <c r="L295" s="46">
        <f t="shared" si="115"/>
        <v>0.30190792202405636</v>
      </c>
      <c r="M295" s="47">
        <f t="shared" si="116"/>
        <v>9.2383727568509322E-2</v>
      </c>
      <c r="O295" s="44">
        <f t="shared" si="117"/>
        <v>0.1186617940177887</v>
      </c>
      <c r="Q295" s="36">
        <f t="shared" si="126"/>
        <v>355.87006255672094</v>
      </c>
      <c r="R295" s="37">
        <f t="shared" si="127"/>
        <v>622.67368471714451</v>
      </c>
      <c r="T295" s="42">
        <f t="shared" si="113"/>
        <v>0.57151935482608085</v>
      </c>
      <c r="V295" s="40">
        <v>44764</v>
      </c>
      <c r="W295">
        <v>144293.2236</v>
      </c>
      <c r="X295">
        <v>215802.0252</v>
      </c>
      <c r="Y295">
        <v>297224.19089999999</v>
      </c>
      <c r="Z295" s="37">
        <v>94.167000000000002</v>
      </c>
      <c r="AB295" s="55">
        <f t="shared" si="128"/>
        <v>5.9164179784606676E-2</v>
      </c>
      <c r="AD295" s="36">
        <f t="shared" si="129"/>
        <v>359.70980436623915</v>
      </c>
      <c r="AE295" s="37">
        <f t="shared" si="130"/>
        <v>622.67368471714451</v>
      </c>
      <c r="AG295" s="1">
        <f t="shared" si="118"/>
        <v>44764</v>
      </c>
      <c r="AH295">
        <f t="shared" si="119"/>
        <v>0.57768589422506389</v>
      </c>
      <c r="AI295">
        <f t="shared" ca="1" si="103"/>
        <v>0.64635128447607293</v>
      </c>
      <c r="AJ295">
        <f t="shared" ca="1" si="104"/>
        <v>0.66553297246416299</v>
      </c>
      <c r="AK295">
        <f t="shared" ca="1" si="105"/>
        <v>0.70347829065606193</v>
      </c>
      <c r="AL295">
        <f t="shared" ca="1" si="106"/>
        <v>0.73649255646304179</v>
      </c>
      <c r="AM295">
        <f t="shared" ca="1" si="107"/>
        <v>0.80242903725826076</v>
      </c>
      <c r="AO295" s="1">
        <f t="shared" si="120"/>
        <v>44764</v>
      </c>
      <c r="AP295" s="57">
        <f>AD295/VLOOKUP(AO295,'[1]Indice Utilities'!$Z:$AJ,11,0)</f>
        <v>0.57430312043571086</v>
      </c>
      <c r="AQ295">
        <f t="shared" ca="1" si="108"/>
        <v>0.60668251513636018</v>
      </c>
      <c r="AR295">
        <f t="shared" ca="1" si="109"/>
        <v>0.63252117169513056</v>
      </c>
      <c r="AS295">
        <f t="shared" ca="1" si="110"/>
        <v>0.74189872071862673</v>
      </c>
      <c r="AT295">
        <f t="shared" ca="1" si="111"/>
        <v>0.78067043114550605</v>
      </c>
      <c r="AU295">
        <f t="shared" ca="1" si="112"/>
        <v>0.83641039077502022</v>
      </c>
      <c r="AX295">
        <f t="shared" si="121"/>
        <v>0.74943740755457056</v>
      </c>
      <c r="AY295">
        <f t="shared" si="122"/>
        <v>0.90464556254939132</v>
      </c>
      <c r="AZ295">
        <f t="shared" si="123"/>
        <v>1.3028334774870172</v>
      </c>
      <c r="BA295">
        <f t="shared" si="124"/>
        <v>0.66802599124423612</v>
      </c>
      <c r="BD295" s="57"/>
    </row>
    <row r="296" spans="2:56" x14ac:dyDescent="0.25">
      <c r="B296" s="1">
        <v>44771</v>
      </c>
      <c r="C296">
        <v>188.381</v>
      </c>
      <c r="D296">
        <v>289.82799999999997</v>
      </c>
      <c r="E296">
        <v>174.4</v>
      </c>
      <c r="F296">
        <v>95.92</v>
      </c>
      <c r="G296">
        <v>122528.3</v>
      </c>
      <c r="I296" s="45">
        <f t="shared" si="125"/>
        <v>0.10381863672852343</v>
      </c>
      <c r="J296" s="46">
        <f t="shared" si="114"/>
        <v>0.14798824396156296</v>
      </c>
      <c r="K296" s="46">
        <f t="shared" si="115"/>
        <v>0.12056336580225668</v>
      </c>
      <c r="L296" s="46">
        <f t="shared" si="115"/>
        <v>1.8615863306678637E-2</v>
      </c>
      <c r="M296" s="47">
        <f t="shared" si="116"/>
        <v>7.6212501559049795E-2</v>
      </c>
      <c r="O296" s="44">
        <f t="shared" si="117"/>
        <v>9.7746527449755427E-2</v>
      </c>
      <c r="Q296" s="36">
        <f t="shared" si="126"/>
        <v>390.65512539496763</v>
      </c>
      <c r="R296" s="37">
        <f t="shared" si="127"/>
        <v>670.12920388442922</v>
      </c>
      <c r="T296" s="42">
        <f t="shared" si="113"/>
        <v>0.58295493336288051</v>
      </c>
      <c r="V296" s="40">
        <v>44771</v>
      </c>
      <c r="W296">
        <v>159273.98499999999</v>
      </c>
      <c r="X296">
        <v>246110.22070000001</v>
      </c>
      <c r="Y296">
        <v>333059.20880000002</v>
      </c>
      <c r="Z296" s="37">
        <v>95.92</v>
      </c>
      <c r="AB296" s="55">
        <f t="shared" si="128"/>
        <v>0.12587599271660987</v>
      </c>
      <c r="AD296" s="36">
        <f t="shared" si="129"/>
        <v>404.98863308073709</v>
      </c>
      <c r="AE296" s="37">
        <f t="shared" si="130"/>
        <v>670.12920388442922</v>
      </c>
      <c r="AG296" s="1">
        <f t="shared" si="118"/>
        <v>44771</v>
      </c>
      <c r="AH296">
        <f t="shared" si="119"/>
        <v>0.60434410369404168</v>
      </c>
      <c r="AI296">
        <f t="shared" ca="1" si="103"/>
        <v>0.64510552628106388</v>
      </c>
      <c r="AJ296">
        <f t="shared" ca="1" si="104"/>
        <v>0.6638810200197669</v>
      </c>
      <c r="AK296">
        <f t="shared" ca="1" si="105"/>
        <v>0.70312546187379943</v>
      </c>
      <c r="AL296">
        <f t="shared" ca="1" si="106"/>
        <v>0.73649255646304179</v>
      </c>
      <c r="AM296">
        <f t="shared" ca="1" si="107"/>
        <v>0.80242903725826076</v>
      </c>
      <c r="AO296" s="1">
        <f t="shared" si="120"/>
        <v>44771</v>
      </c>
      <c r="AP296" s="57">
        <f>AD296/VLOOKUP(AO296,'[1]Indice Utilities'!$Z:$AJ,11,0)</f>
        <v>0.568460136257395</v>
      </c>
      <c r="AQ296">
        <f t="shared" ca="1" si="108"/>
        <v>0.59628234723755058</v>
      </c>
      <c r="AR296">
        <f t="shared" ca="1" si="109"/>
        <v>0.62176010109844604</v>
      </c>
      <c r="AS296">
        <f t="shared" ca="1" si="110"/>
        <v>0.72915806381761317</v>
      </c>
      <c r="AT296">
        <f t="shared" ca="1" si="111"/>
        <v>0.77742472927570405</v>
      </c>
      <c r="AU296">
        <f t="shared" ca="1" si="112"/>
        <v>0.82435168824144744</v>
      </c>
      <c r="AX296">
        <f t="shared" si="121"/>
        <v>0.73475496668527596</v>
      </c>
      <c r="AY296">
        <f t="shared" si="122"/>
        <v>0.92241283896005288</v>
      </c>
      <c r="AZ296">
        <f t="shared" si="123"/>
        <v>1.2966858482257184</v>
      </c>
      <c r="BA296">
        <f t="shared" si="124"/>
        <v>0.60438438707683118</v>
      </c>
      <c r="BD296" s="57"/>
    </row>
    <row r="297" spans="2:56" x14ac:dyDescent="0.25">
      <c r="B297" s="1">
        <v>44778</v>
      </c>
      <c r="C297">
        <v>185.346</v>
      </c>
      <c r="D297">
        <v>278.721</v>
      </c>
      <c r="E297">
        <v>171.58199999999999</v>
      </c>
      <c r="F297">
        <v>99.945999999999998</v>
      </c>
      <c r="G297">
        <v>121003.9</v>
      </c>
      <c r="I297" s="45">
        <f t="shared" si="125"/>
        <v>-1.6110966604912402E-2</v>
      </c>
      <c r="J297" s="46">
        <f t="shared" si="114"/>
        <v>-3.8322729342920581E-2</v>
      </c>
      <c r="K297" s="46">
        <f t="shared" si="115"/>
        <v>-1.6158256880734023E-2</v>
      </c>
      <c r="L297" s="46">
        <f t="shared" si="115"/>
        <v>4.1972477064220248E-2</v>
      </c>
      <c r="M297" s="47">
        <f t="shared" si="116"/>
        <v>-1.2441207459827686E-2</v>
      </c>
      <c r="O297" s="44">
        <f t="shared" si="117"/>
        <v>-7.1548689410866895E-3</v>
      </c>
      <c r="Q297" s="36">
        <f t="shared" si="126"/>
        <v>387.86003917160281</v>
      </c>
      <c r="R297" s="37">
        <f t="shared" si="127"/>
        <v>661.79198743401389</v>
      </c>
      <c r="T297" s="42">
        <f t="shared" si="113"/>
        <v>0.58607545352046986</v>
      </c>
      <c r="V297" s="40">
        <v>44778</v>
      </c>
      <c r="W297">
        <v>155628.36009999999</v>
      </c>
      <c r="X297">
        <v>236678.87299999999</v>
      </c>
      <c r="Y297">
        <v>327676.58260000002</v>
      </c>
      <c r="Z297" s="37">
        <v>99.945999999999998</v>
      </c>
      <c r="AB297" s="55">
        <f t="shared" si="128"/>
        <v>-2.3526578301786168E-2</v>
      </c>
      <c r="AD297" s="36">
        <f t="shared" si="129"/>
        <v>395.46063629322975</v>
      </c>
      <c r="AE297" s="37">
        <f t="shared" si="130"/>
        <v>661.79198743401389</v>
      </c>
      <c r="AG297" s="1">
        <f t="shared" si="118"/>
        <v>44778</v>
      </c>
      <c r="AH297">
        <f t="shared" si="119"/>
        <v>0.59756032681290272</v>
      </c>
      <c r="AI297">
        <f t="shared" ca="1" si="103"/>
        <v>0.6380233234722712</v>
      </c>
      <c r="AJ297">
        <f t="shared" ca="1" si="104"/>
        <v>0.66065176800538639</v>
      </c>
      <c r="AK297">
        <f t="shared" ca="1" si="105"/>
        <v>0.7005561689159393</v>
      </c>
      <c r="AL297">
        <f t="shared" ca="1" si="106"/>
        <v>0.73649255646304179</v>
      </c>
      <c r="AM297">
        <f t="shared" ca="1" si="107"/>
        <v>0.80242903725826076</v>
      </c>
      <c r="AO297" s="1">
        <f t="shared" si="120"/>
        <v>44778</v>
      </c>
      <c r="AP297" s="57">
        <f>AD297/VLOOKUP(AO297,'[1]Indice Utilities'!$Z:$AJ,11,0)</f>
        <v>0.54417299882567383</v>
      </c>
      <c r="AQ297">
        <f t="shared" ca="1" si="108"/>
        <v>0.59392257650257074</v>
      </c>
      <c r="AR297">
        <f t="shared" ca="1" si="109"/>
        <v>0.62065965252148381</v>
      </c>
      <c r="AS297">
        <f t="shared" ca="1" si="110"/>
        <v>0.71938068113639519</v>
      </c>
      <c r="AT297">
        <f t="shared" ca="1" si="111"/>
        <v>0.77605242354110393</v>
      </c>
      <c r="AU297">
        <f t="shared" ca="1" si="112"/>
        <v>0.81452627212842499</v>
      </c>
      <c r="AX297">
        <f t="shared" si="121"/>
        <v>0.74033490097146637</v>
      </c>
      <c r="AY297">
        <f t="shared" si="122"/>
        <v>0.90843584851232662</v>
      </c>
      <c r="AZ297">
        <f t="shared" si="123"/>
        <v>1.3064704444057562</v>
      </c>
      <c r="BA297">
        <f t="shared" si="124"/>
        <v>0.6449247700015901</v>
      </c>
      <c r="BD297" s="57"/>
    </row>
    <row r="298" spans="2:56" x14ac:dyDescent="0.25">
      <c r="B298" s="1">
        <v>44785</v>
      </c>
      <c r="C298">
        <v>198.553</v>
      </c>
      <c r="D298">
        <v>289.14999999999998</v>
      </c>
      <c r="E298">
        <v>177.60499999999999</v>
      </c>
      <c r="F298">
        <v>102.077</v>
      </c>
      <c r="G298">
        <v>125979.6</v>
      </c>
      <c r="I298" s="45">
        <f t="shared" si="125"/>
        <v>7.1255921357892715E-2</v>
      </c>
      <c r="J298" s="46">
        <f t="shared" si="114"/>
        <v>3.7417345661073131E-2</v>
      </c>
      <c r="K298" s="46">
        <f t="shared" si="115"/>
        <v>3.510274970568017E-2</v>
      </c>
      <c r="L298" s="46">
        <f t="shared" si="115"/>
        <v>2.132151361735346E-2</v>
      </c>
      <c r="M298" s="47">
        <f t="shared" si="116"/>
        <v>4.112016224270465E-2</v>
      </c>
      <c r="O298" s="44">
        <f t="shared" si="117"/>
        <v>4.1274382585499869E-2</v>
      </c>
      <c r="Q298" s="36">
        <f t="shared" si="126"/>
        <v>403.86872281799845</v>
      </c>
      <c r="R298" s="37">
        <f t="shared" si="127"/>
        <v>689.00498132822247</v>
      </c>
      <c r="T298" s="42">
        <f t="shared" si="113"/>
        <v>0.58616226843446695</v>
      </c>
      <c r="V298" s="40">
        <v>44785</v>
      </c>
      <c r="W298">
        <v>166718.41250000001</v>
      </c>
      <c r="X298">
        <v>245534.7487</v>
      </c>
      <c r="Y298">
        <v>339179.18089999998</v>
      </c>
      <c r="Z298" s="37">
        <v>102.077</v>
      </c>
      <c r="AB298" s="55">
        <f t="shared" si="128"/>
        <v>4.3675221031550832E-2</v>
      </c>
      <c r="AD298" s="36">
        <f t="shared" si="129"/>
        <v>412.73246699261426</v>
      </c>
      <c r="AE298" s="37">
        <f t="shared" si="130"/>
        <v>689.00498132822247</v>
      </c>
      <c r="AG298" s="1">
        <f t="shared" si="118"/>
        <v>44785</v>
      </c>
      <c r="AH298">
        <f t="shared" si="119"/>
        <v>0.59902682589750422</v>
      </c>
      <c r="AI298">
        <f t="shared" ca="1" si="103"/>
        <v>0.63353059933858313</v>
      </c>
      <c r="AJ298">
        <f t="shared" ca="1" si="104"/>
        <v>0.65743178772061572</v>
      </c>
      <c r="AK298">
        <f t="shared" ca="1" si="105"/>
        <v>0.69728826755420759</v>
      </c>
      <c r="AL298">
        <f t="shared" ca="1" si="106"/>
        <v>0.73649255646304179</v>
      </c>
      <c r="AM298">
        <f t="shared" ca="1" si="107"/>
        <v>0.80242903725826076</v>
      </c>
      <c r="AO298" s="1">
        <f t="shared" si="120"/>
        <v>44785</v>
      </c>
      <c r="AP298" s="57">
        <f>AD298/VLOOKUP(AO298,'[1]Indice Utilities'!$Z:$AJ,11,0)</f>
        <v>0.54188215340580215</v>
      </c>
      <c r="AQ298">
        <f t="shared" ca="1" si="108"/>
        <v>0.59117312871330341</v>
      </c>
      <c r="AR298">
        <f t="shared" ca="1" si="109"/>
        <v>0.61811344088653308</v>
      </c>
      <c r="AS298">
        <f t="shared" ca="1" si="110"/>
        <v>0.7060777398030833</v>
      </c>
      <c r="AT298">
        <f t="shared" ca="1" si="111"/>
        <v>0.77499253447493688</v>
      </c>
      <c r="AU298">
        <f t="shared" ca="1" si="112"/>
        <v>0.81452627212842499</v>
      </c>
      <c r="AX298">
        <f t="shared" si="121"/>
        <v>0.75989937336034263</v>
      </c>
      <c r="AY298">
        <f t="shared" si="122"/>
        <v>0.90298886825687386</v>
      </c>
      <c r="AZ298">
        <f t="shared" si="123"/>
        <v>1.295739442847919</v>
      </c>
      <c r="BA298">
        <f t="shared" si="124"/>
        <v>0.63111160348937267</v>
      </c>
      <c r="BD298" s="57"/>
    </row>
    <row r="299" spans="2:56" x14ac:dyDescent="0.25">
      <c r="B299" s="1">
        <v>44792</v>
      </c>
      <c r="C299">
        <v>199.50200000000001</v>
      </c>
      <c r="D299">
        <v>301.34800000000001</v>
      </c>
      <c r="E299">
        <v>182.35400000000001</v>
      </c>
      <c r="F299">
        <v>99.376999999999995</v>
      </c>
      <c r="G299">
        <v>131009.1</v>
      </c>
      <c r="I299" s="45">
        <f t="shared" si="125"/>
        <v>4.7795802632042417E-3</v>
      </c>
      <c r="J299" s="46">
        <f t="shared" si="114"/>
        <v>4.2185716756009128E-2</v>
      </c>
      <c r="K299" s="46">
        <f t="shared" si="115"/>
        <v>2.6739112074547489E-2</v>
      </c>
      <c r="L299" s="46">
        <f t="shared" si="115"/>
        <v>-2.6450620609931752E-2</v>
      </c>
      <c r="M299" s="47">
        <f t="shared" si="116"/>
        <v>3.9923130411590346E-2</v>
      </c>
      <c r="O299" s="44">
        <f t="shared" si="117"/>
        <v>1.1813447120957277E-2</v>
      </c>
      <c r="Q299" s="36">
        <f t="shared" si="126"/>
        <v>408.63980461881738</v>
      </c>
      <c r="R299" s="37">
        <f t="shared" si="127"/>
        <v>716.51221705202443</v>
      </c>
      <c r="T299" s="42">
        <f t="shared" si="113"/>
        <v>0.57031798606323958</v>
      </c>
      <c r="V299" s="40">
        <v>44792</v>
      </c>
      <c r="W299">
        <v>167514.9356</v>
      </c>
      <c r="X299">
        <v>255893.24590000001</v>
      </c>
      <c r="Y299">
        <v>348248.53730000003</v>
      </c>
      <c r="Z299" s="37">
        <v>99.376999999999995</v>
      </c>
      <c r="AB299" s="55">
        <f t="shared" si="128"/>
        <v>2.6907022504662471E-2</v>
      </c>
      <c r="AD299" s="36">
        <f t="shared" si="129"/>
        <v>423.83786877038938</v>
      </c>
      <c r="AE299" s="37">
        <f t="shared" si="130"/>
        <v>716.51221705202443</v>
      </c>
      <c r="AG299" s="1">
        <f t="shared" si="118"/>
        <v>44792</v>
      </c>
      <c r="AH299">
        <f t="shared" si="119"/>
        <v>0.59152915844785292</v>
      </c>
      <c r="AI299">
        <f t="shared" ca="1" si="103"/>
        <v>0.61421241180716413</v>
      </c>
      <c r="AJ299">
        <f t="shared" ca="1" si="104"/>
        <v>0.65322813117727185</v>
      </c>
      <c r="AK299">
        <f t="shared" ca="1" si="105"/>
        <v>0.69607855207560698</v>
      </c>
      <c r="AL299">
        <f t="shared" ca="1" si="106"/>
        <v>0.73649255646304179</v>
      </c>
      <c r="AM299">
        <f t="shared" ca="1" si="107"/>
        <v>0.80242903725826076</v>
      </c>
      <c r="AO299" s="1">
        <f t="shared" si="120"/>
        <v>44792</v>
      </c>
      <c r="AP299" s="57">
        <f>AD299/VLOOKUP(AO299,'[1]Indice Utilities'!$Z:$AJ,11,0)</f>
        <v>0.53876232846722172</v>
      </c>
      <c r="AQ299">
        <f t="shared" ca="1" si="108"/>
        <v>0.58773479626320235</v>
      </c>
      <c r="AR299">
        <f t="shared" ca="1" si="109"/>
        <v>0.6166128447061312</v>
      </c>
      <c r="AS299">
        <f t="shared" ca="1" si="110"/>
        <v>0.68817968440999089</v>
      </c>
      <c r="AT299">
        <f t="shared" ca="1" si="111"/>
        <v>0.77300012506171223</v>
      </c>
      <c r="AU299">
        <f t="shared" ca="1" si="112"/>
        <v>0.81015926861503018</v>
      </c>
      <c r="AX299">
        <f t="shared" si="121"/>
        <v>0.74352532086595058</v>
      </c>
      <c r="AY299">
        <f t="shared" si="122"/>
        <v>0.91642386337144244</v>
      </c>
      <c r="AZ299">
        <f t="shared" si="123"/>
        <v>1.2955275754028657</v>
      </c>
      <c r="BA299">
        <f t="shared" si="124"/>
        <v>0.5983193185341763</v>
      </c>
      <c r="BD299" s="57"/>
    </row>
    <row r="300" spans="2:56" x14ac:dyDescent="0.25">
      <c r="B300" s="1">
        <v>44799</v>
      </c>
      <c r="C300">
        <v>227.15799999999999</v>
      </c>
      <c r="D300">
        <v>326.875</v>
      </c>
      <c r="E300">
        <v>197.75899999999999</v>
      </c>
      <c r="F300">
        <v>106.38800000000001</v>
      </c>
      <c r="G300">
        <v>141460</v>
      </c>
      <c r="I300" s="45">
        <f t="shared" si="125"/>
        <v>0.13862517668995777</v>
      </c>
      <c r="J300" s="46">
        <f t="shared" si="114"/>
        <v>8.4709372552663309E-2</v>
      </c>
      <c r="K300" s="46">
        <f t="shared" si="115"/>
        <v>8.4478541737499357E-2</v>
      </c>
      <c r="L300" s="46">
        <f t="shared" si="115"/>
        <v>7.0549523531602043E-2</v>
      </c>
      <c r="M300" s="47">
        <f t="shared" si="116"/>
        <v>7.9772321159369719E-2</v>
      </c>
      <c r="O300" s="44">
        <f t="shared" si="117"/>
        <v>9.4590653627930621E-2</v>
      </c>
      <c r="Q300" s="36">
        <f t="shared" si="126"/>
        <v>447.29331083610117</v>
      </c>
      <c r="R300" s="37">
        <f t="shared" si="127"/>
        <v>773.6700597453106</v>
      </c>
      <c r="T300" s="42">
        <f t="shared" si="113"/>
        <v>0.57814478562521665</v>
      </c>
      <c r="V300" s="40">
        <v>44799</v>
      </c>
      <c r="W300">
        <v>190736.6476</v>
      </c>
      <c r="X300">
        <v>277569.36040000001</v>
      </c>
      <c r="Y300">
        <v>377668.64449999999</v>
      </c>
      <c r="Z300" s="37">
        <v>106.38800000000001</v>
      </c>
      <c r="AB300" s="55">
        <f t="shared" si="128"/>
        <v>9.630618254163123E-2</v>
      </c>
      <c r="AD300" s="36">
        <f t="shared" si="129"/>
        <v>464.65607592824642</v>
      </c>
      <c r="AE300" s="37">
        <f t="shared" si="130"/>
        <v>773.6700597453106</v>
      </c>
      <c r="AG300" s="1">
        <f t="shared" si="118"/>
        <v>44799</v>
      </c>
      <c r="AH300">
        <f t="shared" si="119"/>
        <v>0.6005868652603793</v>
      </c>
      <c r="AI300">
        <f t="shared" ca="1" si="103"/>
        <v>0.60512088072996217</v>
      </c>
      <c r="AJ300">
        <f t="shared" ca="1" si="104"/>
        <v>0.64981294566714742</v>
      </c>
      <c r="AK300">
        <f t="shared" ca="1" si="105"/>
        <v>0.69397669564586795</v>
      </c>
      <c r="AL300">
        <f t="shared" ca="1" si="106"/>
        <v>0.72795415419408438</v>
      </c>
      <c r="AM300">
        <f t="shared" ca="1" si="107"/>
        <v>0.80242903725826076</v>
      </c>
      <c r="AO300" s="1">
        <f t="shared" si="120"/>
        <v>44799</v>
      </c>
      <c r="AP300" s="57">
        <f>AD300/VLOOKUP(AO300,'[1]Indice Utilities'!$Z:$AJ,11,0)</f>
        <v>0.54499626340342089</v>
      </c>
      <c r="AQ300">
        <f t="shared" ca="1" si="108"/>
        <v>0.58481952620476074</v>
      </c>
      <c r="AR300">
        <f t="shared" ca="1" si="109"/>
        <v>0.61385485732920619</v>
      </c>
      <c r="AS300">
        <f t="shared" ca="1" si="110"/>
        <v>0.67990440957894704</v>
      </c>
      <c r="AT300">
        <f t="shared" ca="1" si="111"/>
        <v>0.77030704690339524</v>
      </c>
      <c r="AU300">
        <f t="shared" ca="1" si="112"/>
        <v>0.80058287210222456</v>
      </c>
      <c r="AX300">
        <f t="shared" si="121"/>
        <v>0.772226466772025</v>
      </c>
      <c r="AY300">
        <f t="shared" si="122"/>
        <v>0.90672986220450946</v>
      </c>
      <c r="AZ300">
        <f t="shared" si="123"/>
        <v>1.2815506088786155</v>
      </c>
      <c r="BA300">
        <f t="shared" si="124"/>
        <v>0.58426238178419798</v>
      </c>
      <c r="BD300" s="57"/>
    </row>
    <row r="301" spans="2:56" x14ac:dyDescent="0.25">
      <c r="B301" s="1">
        <v>44806</v>
      </c>
      <c r="C301">
        <v>211.834</v>
      </c>
      <c r="D301">
        <v>315.50200000000001</v>
      </c>
      <c r="E301">
        <v>185.59700000000001</v>
      </c>
      <c r="F301">
        <v>100.893</v>
      </c>
      <c r="G301">
        <v>136340.29999999999</v>
      </c>
      <c r="I301" s="45">
        <f t="shared" si="125"/>
        <v>-6.7459653633153982E-2</v>
      </c>
      <c r="J301" s="46">
        <f t="shared" si="114"/>
        <v>-3.4793116634799226E-2</v>
      </c>
      <c r="K301" s="46">
        <f t="shared" si="115"/>
        <v>-6.1499097386212398E-2</v>
      </c>
      <c r="L301" s="46">
        <f t="shared" si="115"/>
        <v>-5.1650562093469188E-2</v>
      </c>
      <c r="M301" s="47">
        <f t="shared" si="116"/>
        <v>-3.6191856355153429E-2</v>
      </c>
      <c r="O301" s="44">
        <f t="shared" si="117"/>
        <v>-5.3850607436908698E-2</v>
      </c>
      <c r="Q301" s="36">
        <f t="shared" si="126"/>
        <v>423.20629434511108</v>
      </c>
      <c r="R301" s="37">
        <f t="shared" si="127"/>
        <v>745.66950407672539</v>
      </c>
      <c r="T301" s="42">
        <f t="shared" si="113"/>
        <v>0.56755210187805327</v>
      </c>
      <c r="V301" s="40">
        <v>44806</v>
      </c>
      <c r="W301">
        <v>177869.7359</v>
      </c>
      <c r="X301">
        <v>266251.74310000002</v>
      </c>
      <c r="Y301">
        <v>354442.24410000001</v>
      </c>
      <c r="Z301" s="37">
        <v>100.893</v>
      </c>
      <c r="AB301" s="55">
        <f t="shared" si="128"/>
        <v>-5.4080288849958094E-2</v>
      </c>
      <c r="AD301" s="36">
        <f t="shared" si="129"/>
        <v>439.52734112615883</v>
      </c>
      <c r="AE301" s="37">
        <f t="shared" si="130"/>
        <v>745.66950407672539</v>
      </c>
      <c r="AG301" s="1">
        <f t="shared" si="118"/>
        <v>44806</v>
      </c>
      <c r="AH301">
        <f t="shared" si="119"/>
        <v>0.58943987748348869</v>
      </c>
      <c r="AI301">
        <f t="shared" ca="1" si="103"/>
        <v>0.60096258910374556</v>
      </c>
      <c r="AJ301">
        <f t="shared" ca="1" si="104"/>
        <v>0.6483003532395738</v>
      </c>
      <c r="AK301">
        <f t="shared" ca="1" si="105"/>
        <v>0.69175069047005944</v>
      </c>
      <c r="AL301">
        <f t="shared" ca="1" si="106"/>
        <v>0.72204003357304503</v>
      </c>
      <c r="AM301">
        <f t="shared" ca="1" si="107"/>
        <v>0.79982991295554517</v>
      </c>
      <c r="AO301" s="1">
        <f t="shared" si="120"/>
        <v>44806</v>
      </c>
      <c r="AP301" s="57">
        <f>AD301/VLOOKUP(AO301,'[1]Indice Utilities'!$Z:$AJ,11,0)</f>
        <v>0.55419361140258439</v>
      </c>
      <c r="AQ301">
        <f t="shared" ca="1" si="108"/>
        <v>0.57532625534441117</v>
      </c>
      <c r="AR301">
        <f t="shared" ca="1" si="109"/>
        <v>0.60904755846900549</v>
      </c>
      <c r="AS301">
        <f t="shared" ca="1" si="110"/>
        <v>0.67807239311505851</v>
      </c>
      <c r="AT301">
        <f t="shared" ca="1" si="111"/>
        <v>0.76841343690526376</v>
      </c>
      <c r="AU301">
        <f t="shared" ca="1" si="112"/>
        <v>0.79847788248056284</v>
      </c>
      <c r="AX301">
        <f t="shared" si="121"/>
        <v>0.76130386998881616</v>
      </c>
      <c r="AY301">
        <f t="shared" si="122"/>
        <v>0.92521795881442537</v>
      </c>
      <c r="AZ301">
        <f t="shared" si="123"/>
        <v>1.2714994613185004</v>
      </c>
      <c r="BA301">
        <f t="shared" si="124"/>
        <v>0.58576314123037243</v>
      </c>
      <c r="BD301" s="57"/>
    </row>
    <row r="302" spans="2:56" x14ac:dyDescent="0.25">
      <c r="B302" s="1">
        <v>44813</v>
      </c>
      <c r="C302">
        <v>237.52600000000001</v>
      </c>
      <c r="D302">
        <v>357.70600000000002</v>
      </c>
      <c r="E302">
        <v>206.71899999999999</v>
      </c>
      <c r="F302">
        <v>106.056</v>
      </c>
      <c r="G302">
        <v>144642.20000000001</v>
      </c>
      <c r="I302" s="45">
        <f t="shared" si="125"/>
        <v>0.12128364662896418</v>
      </c>
      <c r="J302" s="46">
        <f t="shared" si="114"/>
        <v>0.13376777326292699</v>
      </c>
      <c r="K302" s="46">
        <f t="shared" si="115"/>
        <v>0.11380571884243817</v>
      </c>
      <c r="L302" s="46">
        <f t="shared" si="115"/>
        <v>5.1173024887752439E-2</v>
      </c>
      <c r="M302" s="47">
        <f t="shared" si="116"/>
        <v>6.0891020483305525E-2</v>
      </c>
      <c r="O302" s="44">
        <f t="shared" si="117"/>
        <v>0.10500754090552045</v>
      </c>
      <c r="Q302" s="36">
        <f t="shared" si="126"/>
        <v>467.64614661002906</v>
      </c>
      <c r="R302" s="37">
        <f t="shared" si="127"/>
        <v>791.07408112323753</v>
      </c>
      <c r="T302" s="42">
        <f t="shared" si="113"/>
        <v>0.59115341757376672</v>
      </c>
      <c r="V302" s="40">
        <v>44813</v>
      </c>
      <c r="W302">
        <v>198211.71059999999</v>
      </c>
      <c r="X302">
        <v>301867.0699</v>
      </c>
      <c r="Y302">
        <v>390572.20030000003</v>
      </c>
      <c r="Z302" s="37">
        <v>106.056</v>
      </c>
      <c r="AB302" s="55">
        <f t="shared" si="128"/>
        <v>0.12211798095041475</v>
      </c>
      <c r="AD302" s="36">
        <f t="shared" si="129"/>
        <v>493.20153259698952</v>
      </c>
      <c r="AE302" s="37">
        <f t="shared" si="130"/>
        <v>791.07408112323753</v>
      </c>
      <c r="AG302" s="1">
        <f t="shared" si="118"/>
        <v>44813</v>
      </c>
      <c r="AH302">
        <f t="shared" si="119"/>
        <v>0.62345808612095854</v>
      </c>
      <c r="AI302">
        <f t="shared" ca="1" si="103"/>
        <v>0.59918282983379179</v>
      </c>
      <c r="AJ302">
        <f t="shared" ca="1" si="104"/>
        <v>0.64691080965456904</v>
      </c>
      <c r="AK302">
        <f t="shared" ca="1" si="105"/>
        <v>0.69139313158860194</v>
      </c>
      <c r="AL302">
        <f t="shared" ca="1" si="106"/>
        <v>0.71906339109160688</v>
      </c>
      <c r="AM302">
        <f t="shared" ca="1" si="107"/>
        <v>0.79868193972233414</v>
      </c>
      <c r="AO302" s="1">
        <f t="shared" si="120"/>
        <v>44813</v>
      </c>
      <c r="AP302" s="57">
        <f>AD302/VLOOKUP(AO302,'[1]Indice Utilities'!$Z:$AJ,11,0)</f>
        <v>0.56966939090896396</v>
      </c>
      <c r="AQ302">
        <f t="shared" ca="1" si="108"/>
        <v>0.56904443467522658</v>
      </c>
      <c r="AR302">
        <f t="shared" ca="1" si="109"/>
        <v>0.60731939388260547</v>
      </c>
      <c r="AS302">
        <f t="shared" ca="1" si="110"/>
        <v>0.67015993218624836</v>
      </c>
      <c r="AT302">
        <f t="shared" ca="1" si="111"/>
        <v>0.76278481275079124</v>
      </c>
      <c r="AU302">
        <f t="shared" ca="1" si="112"/>
        <v>0.78468521911711364</v>
      </c>
      <c r="AX302">
        <f t="shared" si="121"/>
        <v>0.76073781369298277</v>
      </c>
      <c r="AY302">
        <f t="shared" si="122"/>
        <v>0.93482354151337221</v>
      </c>
      <c r="AZ302">
        <f t="shared" si="123"/>
        <v>1.2620806328423013</v>
      </c>
      <c r="BA302">
        <f t="shared" si="124"/>
        <v>0.54872876425468409</v>
      </c>
      <c r="BD302" s="57"/>
    </row>
    <row r="303" spans="2:56" x14ac:dyDescent="0.25">
      <c r="B303" s="1">
        <v>44820</v>
      </c>
      <c r="C303">
        <v>232.53299999999999</v>
      </c>
      <c r="D303">
        <v>371.72300000000001</v>
      </c>
      <c r="E303">
        <v>202.42599999999999</v>
      </c>
      <c r="F303">
        <v>107.714</v>
      </c>
      <c r="G303">
        <v>145741.79999999999</v>
      </c>
      <c r="I303" s="45">
        <f t="shared" si="125"/>
        <v>-2.1020856664112686E-2</v>
      </c>
      <c r="J303" s="46">
        <f t="shared" si="114"/>
        <v>3.9185811811935034E-2</v>
      </c>
      <c r="K303" s="46">
        <f t="shared" si="115"/>
        <v>-2.0767321823344731E-2</v>
      </c>
      <c r="L303" s="46">
        <f t="shared" si="115"/>
        <v>1.5633250358301209E-2</v>
      </c>
      <c r="M303" s="47">
        <f t="shared" si="116"/>
        <v>7.602207377929604E-3</v>
      </c>
      <c r="O303" s="44">
        <f t="shared" si="117"/>
        <v>3.2577209206947066E-3</v>
      </c>
      <c r="Q303" s="36">
        <f t="shared" si="126"/>
        <v>469.16960724532282</v>
      </c>
      <c r="R303" s="37">
        <f t="shared" si="127"/>
        <v>797.08799033924151</v>
      </c>
      <c r="T303" s="42">
        <f t="shared" si="113"/>
        <v>0.58860453667811974</v>
      </c>
      <c r="V303" s="40">
        <v>44820</v>
      </c>
      <c r="W303">
        <v>194045.28200000001</v>
      </c>
      <c r="X303">
        <v>313696.21799999999</v>
      </c>
      <c r="Y303">
        <v>382461.39380000002</v>
      </c>
      <c r="Z303" s="37">
        <v>107.714</v>
      </c>
      <c r="AB303" s="55">
        <f t="shared" si="128"/>
        <v>-5.0199361302593411E-4</v>
      </c>
      <c r="AD303" s="36">
        <f t="shared" si="129"/>
        <v>492.95394857769122</v>
      </c>
      <c r="AE303" s="37">
        <f t="shared" si="130"/>
        <v>797.08799033924151</v>
      </c>
      <c r="AG303" s="1">
        <f t="shared" si="118"/>
        <v>44820</v>
      </c>
      <c r="AH303">
        <f t="shared" si="119"/>
        <v>0.61844357781364823</v>
      </c>
      <c r="AI303">
        <f t="shared" ca="1" si="103"/>
        <v>0.59918282983379179</v>
      </c>
      <c r="AJ303">
        <f t="shared" ca="1" si="104"/>
        <v>0.6459430710687375</v>
      </c>
      <c r="AK303">
        <f t="shared" ca="1" si="105"/>
        <v>0.69061095351966206</v>
      </c>
      <c r="AL303">
        <f t="shared" ca="1" si="106"/>
        <v>0.71413056985791967</v>
      </c>
      <c r="AM303">
        <f t="shared" ca="1" si="107"/>
        <v>0.79364301467056597</v>
      </c>
      <c r="AO303" s="1">
        <f t="shared" si="120"/>
        <v>44820</v>
      </c>
      <c r="AP303" s="57">
        <f>AD303/VLOOKUP(AO303,'[1]Indice Utilities'!$Z:$AJ,11,0)</f>
        <v>0.53799617377399311</v>
      </c>
      <c r="AQ303">
        <f t="shared" ca="1" si="108"/>
        <v>0.56858106172255185</v>
      </c>
      <c r="AR303">
        <f t="shared" ca="1" si="109"/>
        <v>0.6037228153037747</v>
      </c>
      <c r="AS303">
        <f t="shared" ca="1" si="110"/>
        <v>0.66136362166124696</v>
      </c>
      <c r="AT303">
        <f t="shared" ca="1" si="111"/>
        <v>0.75829429275553617</v>
      </c>
      <c r="AU303">
        <f t="shared" ca="1" si="112"/>
        <v>0.77889940823899662</v>
      </c>
      <c r="AX303">
        <f t="shared" si="121"/>
        <v>0.74512049888374643</v>
      </c>
      <c r="AY303">
        <f t="shared" si="122"/>
        <v>0.97194327020234694</v>
      </c>
      <c r="AZ303">
        <f t="shared" si="123"/>
        <v>1.2364913089126912</v>
      </c>
      <c r="BA303">
        <f t="shared" si="124"/>
        <v>0.55758708355973163</v>
      </c>
      <c r="BD303" s="57"/>
    </row>
    <row r="304" spans="2:56" x14ac:dyDescent="0.25">
      <c r="B304" s="1">
        <v>44827</v>
      </c>
      <c r="C304">
        <v>234.88200000000001</v>
      </c>
      <c r="D304">
        <v>370.17</v>
      </c>
      <c r="E304">
        <v>201.06</v>
      </c>
      <c r="F304">
        <v>107.33499999999999</v>
      </c>
      <c r="G304">
        <v>142931.70000000001</v>
      </c>
      <c r="I304" s="45">
        <f t="shared" si="125"/>
        <v>1.0101792003715637E-2</v>
      </c>
      <c r="J304" s="46">
        <f t="shared" si="114"/>
        <v>-4.1778421028560997E-3</v>
      </c>
      <c r="K304" s="46">
        <f t="shared" si="115"/>
        <v>-6.7481450011361854E-3</v>
      </c>
      <c r="L304" s="46">
        <f t="shared" si="115"/>
        <v>-3.5185769723528049E-3</v>
      </c>
      <c r="M304" s="47">
        <f t="shared" si="116"/>
        <v>-1.9281359225698957E-2</v>
      </c>
      <c r="O304" s="44">
        <f t="shared" si="117"/>
        <v>-1.0856930181573632E-3</v>
      </c>
      <c r="Q304" s="36">
        <f t="shared" si="126"/>
        <v>468.66023307840499</v>
      </c>
      <c r="R304" s="37">
        <f t="shared" si="127"/>
        <v>781.71905046302015</v>
      </c>
      <c r="T304" s="42">
        <f t="shared" si="113"/>
        <v>0.59952515267577622</v>
      </c>
      <c r="V304" s="40">
        <v>44827</v>
      </c>
      <c r="W304">
        <v>196005.95430000001</v>
      </c>
      <c r="X304">
        <v>312385.42050000001</v>
      </c>
      <c r="Y304">
        <v>379880.6826</v>
      </c>
      <c r="Z304" s="37">
        <v>107.33499999999999</v>
      </c>
      <c r="AB304" s="55">
        <f t="shared" si="128"/>
        <v>-2.1696384551376201E-3</v>
      </c>
      <c r="AD304" s="36">
        <f t="shared" si="129"/>
        <v>491.88441673424512</v>
      </c>
      <c r="AE304" s="37">
        <f t="shared" si="130"/>
        <v>781.71905046302015</v>
      </c>
      <c r="AG304" s="1">
        <f t="shared" si="118"/>
        <v>44827</v>
      </c>
      <c r="AH304">
        <f t="shared" si="119"/>
        <v>0.62923427085843298</v>
      </c>
      <c r="AI304">
        <f t="shared" ca="1" si="103"/>
        <v>0.59918282983379179</v>
      </c>
      <c r="AJ304">
        <f t="shared" ca="1" si="104"/>
        <v>0.64304518719110215</v>
      </c>
      <c r="AK304">
        <f t="shared" ca="1" si="105"/>
        <v>0.68802331230989067</v>
      </c>
      <c r="AL304">
        <f t="shared" ca="1" si="106"/>
        <v>0.70691974916611011</v>
      </c>
      <c r="AM304">
        <f t="shared" ca="1" si="107"/>
        <v>0.79235499316958458</v>
      </c>
      <c r="AO304" s="1">
        <f t="shared" si="120"/>
        <v>44827</v>
      </c>
      <c r="AP304" s="57">
        <f>AD304/VLOOKUP(AO304,'[1]Indice Utilities'!$Z:$AJ,11,0)</f>
        <v>0.56015727107365687</v>
      </c>
      <c r="AQ304">
        <f t="shared" ca="1" si="108"/>
        <v>0.5556202638880654</v>
      </c>
      <c r="AR304">
        <f t="shared" ca="1" si="109"/>
        <v>0.59480013669269793</v>
      </c>
      <c r="AS304">
        <f t="shared" ca="1" si="110"/>
        <v>0.65875405578228619</v>
      </c>
      <c r="AT304">
        <f t="shared" ca="1" si="111"/>
        <v>0.75729085501305127</v>
      </c>
      <c r="AU304">
        <f t="shared" ca="1" si="112"/>
        <v>0.77675019552332647</v>
      </c>
      <c r="AX304">
        <f t="shared" si="121"/>
        <v>0.75428407491621108</v>
      </c>
      <c r="AY304">
        <f t="shared" si="122"/>
        <v>0.96998716614316216</v>
      </c>
      <c r="AZ304">
        <f t="shared" si="123"/>
        <v>1.230817715714783</v>
      </c>
      <c r="BA304">
        <f t="shared" si="124"/>
        <v>0.55683329742262633</v>
      </c>
      <c r="BD304" s="57"/>
    </row>
    <row r="305" spans="2:56" x14ac:dyDescent="0.25">
      <c r="B305" s="1">
        <v>44834</v>
      </c>
      <c r="C305">
        <v>231.90899999999999</v>
      </c>
      <c r="D305">
        <v>333.27699999999999</v>
      </c>
      <c r="E305">
        <v>182.71799999999999</v>
      </c>
      <c r="F305">
        <v>101.27200000000001</v>
      </c>
      <c r="G305">
        <v>139115.1</v>
      </c>
      <c r="I305" s="45">
        <f t="shared" si="125"/>
        <v>-1.2657419470202158E-2</v>
      </c>
      <c r="J305" s="46">
        <f t="shared" si="114"/>
        <v>-9.9665018775157432E-2</v>
      </c>
      <c r="K305" s="46">
        <f t="shared" si="115"/>
        <v>-9.1226499552372498E-2</v>
      </c>
      <c r="L305" s="46">
        <f t="shared" si="115"/>
        <v>-5.6486700517072608E-2</v>
      </c>
      <c r="M305" s="47">
        <f t="shared" si="116"/>
        <v>-2.6702264088372285E-2</v>
      </c>
      <c r="O305" s="44">
        <f t="shared" si="117"/>
        <v>-6.5008909578701174E-2</v>
      </c>
      <c r="Q305" s="36">
        <f t="shared" si="126"/>
        <v>438.19314236307792</v>
      </c>
      <c r="R305" s="37">
        <f t="shared" si="127"/>
        <v>760.84538193464493</v>
      </c>
      <c r="T305" s="42">
        <f t="shared" si="113"/>
        <v>0.57592929229439394</v>
      </c>
      <c r="V305" s="40">
        <v>44834</v>
      </c>
      <c r="W305">
        <v>193524.4785</v>
      </c>
      <c r="X305">
        <v>279615.48330000002</v>
      </c>
      <c r="Y305">
        <v>345225.41850000003</v>
      </c>
      <c r="Z305" s="37">
        <v>101.27200000000001</v>
      </c>
      <c r="AB305" s="55">
        <f t="shared" si="128"/>
        <v>-7.6854637654485719E-2</v>
      </c>
      <c r="AD305" s="36">
        <f t="shared" si="129"/>
        <v>454.08081811824667</v>
      </c>
      <c r="AE305" s="37">
        <f t="shared" si="130"/>
        <v>760.84538193464493</v>
      </c>
      <c r="AG305" s="1">
        <f t="shared" si="118"/>
        <v>44834</v>
      </c>
      <c r="AH305">
        <f t="shared" si="119"/>
        <v>0.5968109012683096</v>
      </c>
      <c r="AI305">
        <f t="shared" ca="1" si="103"/>
        <v>0.59918282983379179</v>
      </c>
      <c r="AJ305">
        <f t="shared" ca="1" si="104"/>
        <v>0.63621735968859883</v>
      </c>
      <c r="AK305">
        <f t="shared" ca="1" si="105"/>
        <v>0.684916060754865</v>
      </c>
      <c r="AL305">
        <f t="shared" ca="1" si="106"/>
        <v>0.70481822124919136</v>
      </c>
      <c r="AM305">
        <f t="shared" ca="1" si="107"/>
        <v>0.78769799656865569</v>
      </c>
      <c r="AO305" s="1">
        <f t="shared" si="120"/>
        <v>44834</v>
      </c>
      <c r="AP305" s="57">
        <f>AD305/VLOOKUP(AO305,'[1]Indice Utilities'!$Z:$AJ,11,0)</f>
        <v>0.50444929809259142</v>
      </c>
      <c r="AQ305">
        <f t="shared" ca="1" si="108"/>
        <v>0.5547899773696916</v>
      </c>
      <c r="AR305">
        <f t="shared" ca="1" si="109"/>
        <v>0.59306133431776009</v>
      </c>
      <c r="AS305">
        <f t="shared" ca="1" si="110"/>
        <v>0.65567437556666408</v>
      </c>
      <c r="AT305">
        <f t="shared" ca="1" si="111"/>
        <v>0.75347927368559464</v>
      </c>
      <c r="AU305">
        <f t="shared" ca="1" si="112"/>
        <v>0.77567851433820756</v>
      </c>
      <c r="AX305">
        <f t="shared" si="121"/>
        <v>0.8067383700960018</v>
      </c>
      <c r="AY305">
        <f t="shared" si="122"/>
        <v>0.94601935149079897</v>
      </c>
      <c r="AZ305">
        <f t="shared" si="123"/>
        <v>1.2116558990028614</v>
      </c>
      <c r="BA305">
        <f t="shared" si="124"/>
        <v>0.56911906092265196</v>
      </c>
      <c r="BD305" s="57"/>
    </row>
    <row r="306" spans="2:56" x14ac:dyDescent="0.25">
      <c r="B306" s="1">
        <v>44841</v>
      </c>
      <c r="C306">
        <v>242.49799999999999</v>
      </c>
      <c r="D306">
        <v>354.80700000000002</v>
      </c>
      <c r="E306">
        <v>188.29900000000001</v>
      </c>
      <c r="F306">
        <v>107.904</v>
      </c>
      <c r="G306">
        <v>144645.29999999999</v>
      </c>
      <c r="I306" s="45">
        <f t="shared" si="125"/>
        <v>4.5660151179988784E-2</v>
      </c>
      <c r="J306" s="46">
        <f t="shared" si="114"/>
        <v>6.4600917555066806E-2</v>
      </c>
      <c r="K306" s="46">
        <f t="shared" si="115"/>
        <v>3.0544336080736478E-2</v>
      </c>
      <c r="L306" s="46">
        <f t="shared" si="115"/>
        <v>6.5487005292677036E-2</v>
      </c>
      <c r="M306" s="47">
        <f t="shared" si="116"/>
        <v>3.9752693992240795E-2</v>
      </c>
      <c r="O306" s="44">
        <f t="shared" si="117"/>
        <v>5.1573102527117276E-2</v>
      </c>
      <c r="Q306" s="36">
        <f t="shared" si="126"/>
        <v>460.79212222084868</v>
      </c>
      <c r="R306" s="37">
        <f t="shared" si="127"/>
        <v>791.09103557810249</v>
      </c>
      <c r="T306" s="42">
        <f t="shared" si="113"/>
        <v>0.58247673339404915</v>
      </c>
      <c r="V306" s="40">
        <v>44841</v>
      </c>
      <c r="W306">
        <v>201213.98989999999</v>
      </c>
      <c r="X306">
        <v>297678.91210000002</v>
      </c>
      <c r="Y306">
        <v>355769.467</v>
      </c>
      <c r="Z306" s="37">
        <v>107.904</v>
      </c>
      <c r="AB306" s="55">
        <f t="shared" si="128"/>
        <v>4.5757621071251128E-2</v>
      </c>
      <c r="AD306" s="36">
        <f t="shared" si="129"/>
        <v>474.85847612942513</v>
      </c>
      <c r="AE306" s="37">
        <f t="shared" si="130"/>
        <v>791.09103557810249</v>
      </c>
      <c r="AG306" s="1">
        <f t="shared" si="118"/>
        <v>44841</v>
      </c>
      <c r="AH306">
        <f t="shared" si="119"/>
        <v>0.60025768814636438</v>
      </c>
      <c r="AI306">
        <f t="shared" ca="1" si="103"/>
        <v>0.59770697672136286</v>
      </c>
      <c r="AJ306">
        <f t="shared" ca="1" si="104"/>
        <v>0.63214650640892833</v>
      </c>
      <c r="AK306">
        <f t="shared" ca="1" si="105"/>
        <v>0.68127854046881131</v>
      </c>
      <c r="AL306">
        <f t="shared" ca="1" si="106"/>
        <v>0.70472205150065637</v>
      </c>
      <c r="AM306">
        <f t="shared" ca="1" si="107"/>
        <v>0.77845824879540149</v>
      </c>
      <c r="AO306" s="1">
        <f t="shared" si="120"/>
        <v>44841</v>
      </c>
      <c r="AP306" s="57">
        <f>AD306/VLOOKUP(AO306,'[1]Indice Utilities'!$Z:$AJ,11,0)</f>
        <v>0.49805052625680629</v>
      </c>
      <c r="AQ306">
        <f t="shared" ca="1" si="108"/>
        <v>0.54591599820333725</v>
      </c>
      <c r="AR306">
        <f t="shared" ca="1" si="109"/>
        <v>0.59000823574333561</v>
      </c>
      <c r="AS306">
        <f t="shared" ca="1" si="110"/>
        <v>0.64829536225562445</v>
      </c>
      <c r="AT306">
        <f t="shared" ca="1" si="111"/>
        <v>0.75217332993062913</v>
      </c>
      <c r="AU306">
        <f t="shared" ca="1" si="112"/>
        <v>0.77449821993208345</v>
      </c>
      <c r="AX306">
        <f t="shared" si="121"/>
        <v>0.80666317800595522</v>
      </c>
      <c r="AY306">
        <f t="shared" si="122"/>
        <v>0.96306548413223025</v>
      </c>
      <c r="AZ306">
        <f t="shared" si="123"/>
        <v>1.1940291888259027</v>
      </c>
      <c r="BA306">
        <f t="shared" si="124"/>
        <v>0.57985612694487032</v>
      </c>
      <c r="BD306" s="57"/>
    </row>
    <row r="307" spans="2:56" x14ac:dyDescent="0.25">
      <c r="B307" s="1">
        <v>44848</v>
      </c>
      <c r="C307">
        <v>225.84700000000001</v>
      </c>
      <c r="D307">
        <v>336.25</v>
      </c>
      <c r="E307">
        <v>176.20099999999999</v>
      </c>
      <c r="F307">
        <v>106.104</v>
      </c>
      <c r="G307">
        <v>137290.70000000001</v>
      </c>
      <c r="I307" s="45">
        <f t="shared" si="125"/>
        <v>-6.8664483830794376E-2</v>
      </c>
      <c r="J307" s="46">
        <f t="shared" si="114"/>
        <v>-5.2301673867764742E-2</v>
      </c>
      <c r="K307" s="46">
        <f t="shared" si="115"/>
        <v>-6.4248880769414707E-2</v>
      </c>
      <c r="L307" s="46">
        <f t="shared" si="115"/>
        <v>-1.6681494661921703E-2</v>
      </c>
      <c r="M307" s="47">
        <f t="shared" si="116"/>
        <v>-5.0845758555583709E-2</v>
      </c>
      <c r="O307" s="44">
        <f t="shared" si="117"/>
        <v>-5.0474133282473882E-2</v>
      </c>
      <c r="Q307" s="36">
        <f t="shared" si="126"/>
        <v>437.53403922835957</v>
      </c>
      <c r="R307" s="37">
        <f t="shared" si="127"/>
        <v>750.86741178761156</v>
      </c>
      <c r="T307" s="42">
        <f t="shared" si="113"/>
        <v>0.58270479229709782</v>
      </c>
      <c r="V307" s="40">
        <v>44848</v>
      </c>
      <c r="W307">
        <v>187397.37770000001</v>
      </c>
      <c r="X307">
        <v>282109.19559999998</v>
      </c>
      <c r="Y307">
        <v>332911.73950000003</v>
      </c>
      <c r="Z307" s="37">
        <v>106.104</v>
      </c>
      <c r="AB307" s="55">
        <f t="shared" si="128"/>
        <v>-6.1121627472256058E-2</v>
      </c>
      <c r="AD307" s="36">
        <f t="shared" si="129"/>
        <v>445.83435324939921</v>
      </c>
      <c r="AE307" s="37">
        <f t="shared" si="130"/>
        <v>750.86741178761156</v>
      </c>
      <c r="AG307" s="1">
        <f t="shared" si="118"/>
        <v>44848</v>
      </c>
      <c r="AH307">
        <f t="shared" si="119"/>
        <v>0.59375909281771677</v>
      </c>
      <c r="AI307">
        <f t="shared" ca="1" si="103"/>
        <v>0.59770697672136286</v>
      </c>
      <c r="AJ307">
        <f t="shared" ca="1" si="104"/>
        <v>0.62779022467406431</v>
      </c>
      <c r="AK307">
        <f t="shared" ca="1" si="105"/>
        <v>0.67235590100713061</v>
      </c>
      <c r="AL307">
        <f t="shared" ca="1" si="106"/>
        <v>0.70381493535434192</v>
      </c>
      <c r="AM307">
        <f t="shared" ca="1" si="107"/>
        <v>0.74048827510508375</v>
      </c>
      <c r="AO307" s="1">
        <f t="shared" si="120"/>
        <v>44848</v>
      </c>
      <c r="AP307" s="57">
        <f>AD307/VLOOKUP(AO307,'[1]Indice Utilities'!$Z:$AJ,11,0)</f>
        <v>0.50079405393967924</v>
      </c>
      <c r="AQ307">
        <f t="shared" ca="1" si="108"/>
        <v>0.54425532528344855</v>
      </c>
      <c r="AR307">
        <f t="shared" ca="1" si="109"/>
        <v>0.58667239463806486</v>
      </c>
      <c r="AS307">
        <f t="shared" ca="1" si="110"/>
        <v>0.63962355436027085</v>
      </c>
      <c r="AT307">
        <f t="shared" ca="1" si="111"/>
        <v>0.74875441635064044</v>
      </c>
      <c r="AU307">
        <f t="shared" ca="1" si="112"/>
        <v>0.77214168301714614</v>
      </c>
      <c r="AX307">
        <f t="shared" si="121"/>
        <v>0.80018252549604652</v>
      </c>
      <c r="AY307">
        <f t="shared" si="122"/>
        <v>0.97211265481661213</v>
      </c>
      <c r="AZ307">
        <f t="shared" si="123"/>
        <v>1.190052069076508</v>
      </c>
      <c r="BA307">
        <f t="shared" si="124"/>
        <v>0.60730258225402667</v>
      </c>
      <c r="BD307" s="57"/>
    </row>
    <row r="308" spans="2:56" x14ac:dyDescent="0.25">
      <c r="B308" s="1">
        <v>44855</v>
      </c>
      <c r="C308">
        <v>229.57599999999999</v>
      </c>
      <c r="D308">
        <v>342.08</v>
      </c>
      <c r="E308">
        <v>186.386</v>
      </c>
      <c r="F308">
        <v>104.967</v>
      </c>
      <c r="G308">
        <v>138944.79999999999</v>
      </c>
      <c r="I308" s="45">
        <f t="shared" si="125"/>
        <v>1.6511177921336051E-2</v>
      </c>
      <c r="J308" s="46">
        <f t="shared" si="114"/>
        <v>1.733828996282516E-2</v>
      </c>
      <c r="K308" s="46">
        <f t="shared" si="115"/>
        <v>5.7803304181020643E-2</v>
      </c>
      <c r="L308" s="46">
        <f t="shared" si="115"/>
        <v>-1.0715901379778292E-2</v>
      </c>
      <c r="M308" s="47">
        <f t="shared" si="116"/>
        <v>1.2048157668363313E-2</v>
      </c>
      <c r="O308" s="44">
        <f t="shared" si="117"/>
        <v>2.023421767135089E-2</v>
      </c>
      <c r="Q308" s="36">
        <f t="shared" si="126"/>
        <v>446.38719821673152</v>
      </c>
      <c r="R308" s="37">
        <f t="shared" si="127"/>
        <v>759.91398075286463</v>
      </c>
      <c r="T308" s="42">
        <f t="shared" si="113"/>
        <v>0.58741806246870898</v>
      </c>
      <c r="V308" s="40">
        <v>44855</v>
      </c>
      <c r="W308">
        <v>190491.56359999999</v>
      </c>
      <c r="X308">
        <v>287000.70819999999</v>
      </c>
      <c r="Y308">
        <v>352156.47129999998</v>
      </c>
      <c r="Z308" s="37">
        <v>104.967</v>
      </c>
      <c r="AB308" s="55">
        <f t="shared" si="128"/>
        <v>3.3927570866950196E-2</v>
      </c>
      <c r="AD308" s="36">
        <f t="shared" si="129"/>
        <v>460.96042986418911</v>
      </c>
      <c r="AE308" s="37">
        <f t="shared" si="130"/>
        <v>759.91398075286463</v>
      </c>
      <c r="AG308" s="1">
        <f t="shared" si="118"/>
        <v>44855</v>
      </c>
      <c r="AH308">
        <f t="shared" si="119"/>
        <v>0.60659553783640718</v>
      </c>
      <c r="AI308">
        <f t="shared" ca="1" si="103"/>
        <v>0.59688584382276888</v>
      </c>
      <c r="AJ308">
        <f t="shared" ca="1" si="104"/>
        <v>0.62220445904413091</v>
      </c>
      <c r="AK308">
        <f t="shared" ca="1" si="105"/>
        <v>0.66526124955480404</v>
      </c>
      <c r="AL308">
        <f t="shared" ca="1" si="106"/>
        <v>0.70345857571270753</v>
      </c>
      <c r="AM308">
        <f t="shared" ca="1" si="107"/>
        <v>0.72298756447427925</v>
      </c>
      <c r="AO308" s="1">
        <f t="shared" si="120"/>
        <v>44855</v>
      </c>
      <c r="AP308" s="57">
        <f>AD308/VLOOKUP(AO308,'[1]Indice Utilities'!$Z:$AJ,11,0)</f>
        <v>0.51456807920820058</v>
      </c>
      <c r="AQ308">
        <f t="shared" ca="1" si="108"/>
        <v>0.54211123794778937</v>
      </c>
      <c r="AR308">
        <f t="shared" ca="1" si="109"/>
        <v>0.58197663225096319</v>
      </c>
      <c r="AS308">
        <f t="shared" ca="1" si="110"/>
        <v>0.6289752084087219</v>
      </c>
      <c r="AT308">
        <f t="shared" ca="1" si="111"/>
        <v>0.739038181024259</v>
      </c>
      <c r="AU308">
        <f t="shared" ca="1" si="112"/>
        <v>0.77214168301714614</v>
      </c>
      <c r="AX308">
        <f t="shared" si="121"/>
        <v>0.78670354139219145</v>
      </c>
      <c r="AY308">
        <f t="shared" si="122"/>
        <v>0.95651518904085653</v>
      </c>
      <c r="AZ308">
        <f t="shared" si="123"/>
        <v>1.2175330712586085</v>
      </c>
      <c r="BA308">
        <f t="shared" si="124"/>
        <v>0.58108014971603894</v>
      </c>
      <c r="BD308" s="57"/>
    </row>
    <row r="309" spans="2:56" x14ac:dyDescent="0.25">
      <c r="B309" s="1">
        <v>44862</v>
      </c>
      <c r="C309">
        <v>226.06800000000001</v>
      </c>
      <c r="D309">
        <v>347.02800000000002</v>
      </c>
      <c r="E309">
        <v>183.928</v>
      </c>
      <c r="F309">
        <v>108.709</v>
      </c>
      <c r="G309">
        <v>147845.4</v>
      </c>
      <c r="I309" s="45">
        <f t="shared" si="125"/>
        <v>-1.5280342892985299E-2</v>
      </c>
      <c r="J309" s="46">
        <f t="shared" si="114"/>
        <v>1.446445275958852E-2</v>
      </c>
      <c r="K309" s="46">
        <f t="shared" si="115"/>
        <v>-1.3187685770390423E-2</v>
      </c>
      <c r="L309" s="46">
        <f t="shared" si="115"/>
        <v>3.564929930359062E-2</v>
      </c>
      <c r="M309" s="47">
        <f t="shared" si="116"/>
        <v>6.405853259711769E-2</v>
      </c>
      <c r="O309" s="44">
        <f t="shared" si="117"/>
        <v>5.4114308499508545E-3</v>
      </c>
      <c r="Q309" s="36">
        <f t="shared" si="126"/>
        <v>448.8027916721847</v>
      </c>
      <c r="R309" s="37">
        <f t="shared" si="127"/>
        <v>808.59295525992752</v>
      </c>
      <c r="T309" s="42">
        <f t="shared" si="113"/>
        <v>0.55504167919434089</v>
      </c>
      <c r="V309" s="40">
        <v>44862</v>
      </c>
      <c r="W309">
        <v>187581.19070000001</v>
      </c>
      <c r="X309">
        <v>289526.39110000001</v>
      </c>
      <c r="Y309">
        <v>347511.1912</v>
      </c>
      <c r="Z309" s="37">
        <v>108.709</v>
      </c>
      <c r="AB309" s="55">
        <f t="shared" si="128"/>
        <v>-4.0974268248896864E-3</v>
      </c>
      <c r="AD309" s="36">
        <f t="shared" si="129"/>
        <v>459.07167823365091</v>
      </c>
      <c r="AE309" s="37">
        <f t="shared" si="130"/>
        <v>808.59295525992752</v>
      </c>
      <c r="AG309" s="1">
        <f t="shared" si="118"/>
        <v>44862</v>
      </c>
      <c r="AH309">
        <f t="shared" si="119"/>
        <v>0.56774137747227749</v>
      </c>
      <c r="AI309">
        <f t="shared" ca="1" si="103"/>
        <v>0.59688584382276888</v>
      </c>
      <c r="AJ309">
        <f t="shared" ca="1" si="104"/>
        <v>0.61686065187354766</v>
      </c>
      <c r="AK309">
        <f t="shared" ca="1" si="105"/>
        <v>0.66304423630344778</v>
      </c>
      <c r="AL309">
        <f t="shared" ca="1" si="106"/>
        <v>0.70296876242602258</v>
      </c>
      <c r="AM309">
        <f t="shared" ca="1" si="107"/>
        <v>0.72132730427510861</v>
      </c>
      <c r="AO309" s="1">
        <f t="shared" si="120"/>
        <v>44862</v>
      </c>
      <c r="AP309" s="57">
        <f>AD309/VLOOKUP(AO309,'[1]Indice Utilities'!$Z:$AJ,11,0)</f>
        <v>0.46276337882627755</v>
      </c>
      <c r="AQ309">
        <f t="shared" ca="1" si="108"/>
        <v>0.53907431096107972</v>
      </c>
      <c r="AR309">
        <f t="shared" ca="1" si="109"/>
        <v>0.57314468805402408</v>
      </c>
      <c r="AS309">
        <f t="shared" ca="1" si="110"/>
        <v>0.62163692036098728</v>
      </c>
      <c r="AT309">
        <f t="shared" ca="1" si="111"/>
        <v>0.72850881475584173</v>
      </c>
      <c r="AU309">
        <f t="shared" ca="1" si="112"/>
        <v>0.77214168301714614</v>
      </c>
      <c r="AX309">
        <f t="shared" si="121"/>
        <v>0.77786970572309178</v>
      </c>
      <c r="AY309">
        <f t="shared" si="122"/>
        <v>0.97434295677429617</v>
      </c>
      <c r="AZ309">
        <f t="shared" si="123"/>
        <v>1.2064198447336825</v>
      </c>
      <c r="BA309">
        <f t="shared" si="124"/>
        <v>0.60427120694548808</v>
      </c>
      <c r="BD309" s="57"/>
    </row>
    <row r="310" spans="2:56" x14ac:dyDescent="0.25">
      <c r="B310" s="1">
        <v>44869</v>
      </c>
      <c r="C310">
        <v>236.72</v>
      </c>
      <c r="D310">
        <v>352.23899999999998</v>
      </c>
      <c r="E310">
        <v>189.50800000000001</v>
      </c>
      <c r="F310">
        <v>114.15600000000001</v>
      </c>
      <c r="G310">
        <v>151263.29999999999</v>
      </c>
      <c r="I310" s="45">
        <f t="shared" si="125"/>
        <v>4.7118566095157188E-2</v>
      </c>
      <c r="J310" s="46">
        <f t="shared" si="114"/>
        <v>1.5016079394169823E-2</v>
      </c>
      <c r="K310" s="46">
        <f t="shared" si="115"/>
        <v>3.0337958331521087E-2</v>
      </c>
      <c r="L310" s="46">
        <f t="shared" si="115"/>
        <v>5.0106246952874134E-2</v>
      </c>
      <c r="M310" s="47">
        <f t="shared" si="116"/>
        <v>2.3118067927713648E-2</v>
      </c>
      <c r="O310" s="44">
        <f t="shared" si="117"/>
        <v>3.5644712693430558E-2</v>
      </c>
      <c r="Q310" s="36">
        <f t="shared" si="126"/>
        <v>464.80023823734928</v>
      </c>
      <c r="R310" s="37">
        <f t="shared" si="127"/>
        <v>827.28606212549721</v>
      </c>
      <c r="T310" s="42">
        <f t="shared" si="113"/>
        <v>0.5618373855388854</v>
      </c>
      <c r="V310" s="40">
        <v>44869</v>
      </c>
      <c r="W310">
        <v>195270.7022</v>
      </c>
      <c r="X310">
        <v>293874.40230000002</v>
      </c>
      <c r="Y310">
        <v>358055.23969999998</v>
      </c>
      <c r="Z310" s="37">
        <v>114.15600000000001</v>
      </c>
      <c r="AB310" s="55">
        <f t="shared" si="128"/>
        <v>2.8778397184579512E-2</v>
      </c>
      <c r="AD310" s="36">
        <f t="shared" si="129"/>
        <v>472.28302532605034</v>
      </c>
      <c r="AE310" s="37">
        <f t="shared" si="130"/>
        <v>827.28606212549721</v>
      </c>
      <c r="AG310" s="1">
        <f t="shared" si="118"/>
        <v>44869</v>
      </c>
      <c r="AH310">
        <f t="shared" si="119"/>
        <v>0.57088236699243</v>
      </c>
      <c r="AI310">
        <f t="shared" ca="1" si="103"/>
        <v>0.59590504320943016</v>
      </c>
      <c r="AJ310">
        <f t="shared" ca="1" si="104"/>
        <v>0.61073278999903635</v>
      </c>
      <c r="AK310">
        <f t="shared" ca="1" si="105"/>
        <v>0.65993286713996335</v>
      </c>
      <c r="AL310">
        <f t="shared" ca="1" si="106"/>
        <v>0.69942822188478604</v>
      </c>
      <c r="AM310">
        <f t="shared" ca="1" si="107"/>
        <v>0.71765104386594802</v>
      </c>
      <c r="AO310" s="1">
        <f t="shared" si="120"/>
        <v>44869</v>
      </c>
      <c r="AP310" s="57">
        <f>AD310/VLOOKUP(AO310,'[1]Indice Utilities'!$Z:$AJ,11,0)</f>
        <v>0.44534321563059331</v>
      </c>
      <c r="AQ310">
        <f t="shared" ca="1" si="108"/>
        <v>0.53807278924331603</v>
      </c>
      <c r="AR310">
        <f t="shared" ca="1" si="109"/>
        <v>0.56936707724607172</v>
      </c>
      <c r="AS310">
        <f t="shared" ca="1" si="110"/>
        <v>0.61992874615689808</v>
      </c>
      <c r="AT310">
        <f t="shared" ca="1" si="111"/>
        <v>0.71800177855192526</v>
      </c>
      <c r="AU310">
        <f t="shared" ca="1" si="112"/>
        <v>0.77214168301714614</v>
      </c>
      <c r="AX310">
        <f t="shared" si="121"/>
        <v>0.79173689211855358</v>
      </c>
      <c r="AY310">
        <f t="shared" si="122"/>
        <v>0.96130884034584896</v>
      </c>
      <c r="AZ310">
        <f t="shared" si="123"/>
        <v>1.2082486987627865</v>
      </c>
      <c r="BA310">
        <f t="shared" si="124"/>
        <v>0.61679849713384072</v>
      </c>
      <c r="BD310" s="57"/>
    </row>
    <row r="311" spans="2:56" x14ac:dyDescent="0.25">
      <c r="B311" s="1">
        <v>44876</v>
      </c>
      <c r="C311">
        <v>218.29900000000001</v>
      </c>
      <c r="D311">
        <v>324.76400000000001</v>
      </c>
      <c r="E311">
        <v>186.50399999999999</v>
      </c>
      <c r="F311">
        <v>110.08199999999999</v>
      </c>
      <c r="G311">
        <v>150413.4</v>
      </c>
      <c r="I311" s="45">
        <f t="shared" si="125"/>
        <v>-7.7817674890165556E-2</v>
      </c>
      <c r="J311" s="46">
        <f t="shared" si="114"/>
        <v>-7.8001016355372266E-2</v>
      </c>
      <c r="K311" s="46">
        <f t="shared" si="115"/>
        <v>-1.585157354834632E-2</v>
      </c>
      <c r="L311" s="46">
        <f t="shared" si="115"/>
        <v>-3.5688005886681529E-2</v>
      </c>
      <c r="M311" s="47">
        <f t="shared" si="116"/>
        <v>-5.6186794814075958E-3</v>
      </c>
      <c r="O311" s="44">
        <f t="shared" si="117"/>
        <v>-5.1839567670141418E-2</v>
      </c>
      <c r="Q311" s="36">
        <f t="shared" si="126"/>
        <v>440.70519483414637</v>
      </c>
      <c r="R311" s="37">
        <f t="shared" si="127"/>
        <v>822.63780690297824</v>
      </c>
      <c r="T311" s="42">
        <f t="shared" si="113"/>
        <v>0.53572202874225916</v>
      </c>
      <c r="V311" s="40">
        <v>44876</v>
      </c>
      <c r="W311">
        <v>180075.49220000001</v>
      </c>
      <c r="X311">
        <v>270951.43160000001</v>
      </c>
      <c r="Y311">
        <v>352377.67509999999</v>
      </c>
      <c r="Z311" s="37">
        <v>110.08199999999999</v>
      </c>
      <c r="AB311" s="55">
        <f t="shared" si="128"/>
        <v>-5.1690165854282891E-2</v>
      </c>
      <c r="AD311" s="36">
        <f t="shared" si="129"/>
        <v>447.87063741678429</v>
      </c>
      <c r="AE311" s="37">
        <f t="shared" si="130"/>
        <v>822.63780690297824</v>
      </c>
      <c r="AG311" s="1">
        <f t="shared" si="118"/>
        <v>44876</v>
      </c>
      <c r="AH311">
        <f t="shared" si="119"/>
        <v>0.54443235365379461</v>
      </c>
      <c r="AI311">
        <f t="shared" ca="1" si="103"/>
        <v>0.59396362276734505</v>
      </c>
      <c r="AJ311">
        <f t="shared" ca="1" si="104"/>
        <v>0.60603267930081584</v>
      </c>
      <c r="AK311">
        <f t="shared" ca="1" si="105"/>
        <v>0.65636851003211438</v>
      </c>
      <c r="AL311">
        <f t="shared" ca="1" si="106"/>
        <v>0.69678226390449505</v>
      </c>
      <c r="AM311">
        <f t="shared" ca="1" si="107"/>
        <v>0.71199563576300229</v>
      </c>
      <c r="AO311" s="1">
        <f t="shared" si="120"/>
        <v>44876</v>
      </c>
      <c r="AP311" s="57">
        <f>AD311/VLOOKUP(AO311,'[1]Indice Utilities'!$Z:$AJ,11,0)</f>
        <v>0.44978417780315505</v>
      </c>
      <c r="AQ311">
        <f t="shared" ca="1" si="108"/>
        <v>0.51691088866477986</v>
      </c>
      <c r="AR311">
        <f t="shared" ca="1" si="109"/>
        <v>0.56638441996146049</v>
      </c>
      <c r="AS311">
        <f t="shared" ca="1" si="110"/>
        <v>0.61775994834533965</v>
      </c>
      <c r="AT311">
        <f t="shared" ca="1" si="111"/>
        <v>0.70080517172089718</v>
      </c>
      <c r="AU311">
        <f t="shared" ca="1" si="112"/>
        <v>0.77198328558733131</v>
      </c>
      <c r="AX311">
        <f t="shared" si="121"/>
        <v>0.76992322736677521</v>
      </c>
      <c r="AY311">
        <f t="shared" si="122"/>
        <v>0.93463733249788883</v>
      </c>
      <c r="AZ311">
        <f t="shared" si="123"/>
        <v>1.2539109190203104</v>
      </c>
      <c r="BA311">
        <f t="shared" si="124"/>
        <v>0.62720660202057676</v>
      </c>
      <c r="BD311" s="57"/>
    </row>
    <row r="312" spans="2:56" x14ac:dyDescent="0.25">
      <c r="B312" s="1">
        <v>44883</v>
      </c>
      <c r="C312">
        <v>222.08699999999999</v>
      </c>
      <c r="D312">
        <v>327.63799999999998</v>
      </c>
      <c r="E312">
        <v>189.31299999999999</v>
      </c>
      <c r="F312">
        <v>105.298</v>
      </c>
      <c r="G312">
        <v>157253.6</v>
      </c>
      <c r="I312" s="45">
        <f t="shared" si="125"/>
        <v>1.7352347010293201E-2</v>
      </c>
      <c r="J312" s="46">
        <f t="shared" si="114"/>
        <v>8.8495030237341066E-3</v>
      </c>
      <c r="K312" s="46">
        <f t="shared" si="115"/>
        <v>1.5061339166988263E-2</v>
      </c>
      <c r="L312" s="46">
        <f t="shared" si="115"/>
        <v>-4.3458512745044531E-2</v>
      </c>
      <c r="M312" s="47">
        <f t="shared" si="116"/>
        <v>4.5476001473273131E-2</v>
      </c>
      <c r="O312" s="44">
        <f t="shared" si="117"/>
        <v>-5.4883088600723995E-4</v>
      </c>
      <c r="Q312" s="36">
        <f t="shared" si="126"/>
        <v>440.46332221159759</v>
      </c>
      <c r="R312" s="37">
        <f t="shared" si="127"/>
        <v>860.04808502166827</v>
      </c>
      <c r="T312" s="42">
        <f t="shared" si="113"/>
        <v>0.51213801865566677</v>
      </c>
      <c r="V312" s="40">
        <v>44883</v>
      </c>
      <c r="W312">
        <v>183200.31359999999</v>
      </c>
      <c r="X312">
        <v>273349.23190000001</v>
      </c>
      <c r="Y312">
        <v>357686.56670000002</v>
      </c>
      <c r="Z312" s="37">
        <v>105.298</v>
      </c>
      <c r="AB312" s="55">
        <f t="shared" si="128"/>
        <v>1.3472079451447055E-2</v>
      </c>
      <c r="AD312" s="36">
        <f t="shared" si="129"/>
        <v>453.9043862280335</v>
      </c>
      <c r="AE312" s="37">
        <f t="shared" si="130"/>
        <v>860.04808502166827</v>
      </c>
      <c r="AG312" s="1">
        <f t="shared" si="118"/>
        <v>44883</v>
      </c>
      <c r="AH312">
        <f t="shared" si="119"/>
        <v>0.52776628904022005</v>
      </c>
      <c r="AI312">
        <f t="shared" ca="1" si="103"/>
        <v>0.59175215188483932</v>
      </c>
      <c r="AJ312">
        <f t="shared" ca="1" si="104"/>
        <v>0.60340479408562608</v>
      </c>
      <c r="AK312">
        <f t="shared" ca="1" si="105"/>
        <v>0.65221430769943201</v>
      </c>
      <c r="AL312">
        <f t="shared" ca="1" si="106"/>
        <v>0.69597969798601933</v>
      </c>
      <c r="AM312">
        <f t="shared" ca="1" si="107"/>
        <v>0.70494758324489015</v>
      </c>
      <c r="AO312" s="1">
        <f t="shared" si="120"/>
        <v>44883</v>
      </c>
      <c r="AP312" s="57">
        <f>AD312/VLOOKUP(AO312,'[1]Indice Utilities'!$Z:$AJ,11,0)</f>
        <v>0.41215356477973014</v>
      </c>
      <c r="AQ312">
        <f t="shared" ca="1" si="108"/>
        <v>0.50546117620415232</v>
      </c>
      <c r="AR312">
        <f t="shared" ca="1" si="109"/>
        <v>0.55866635615588878</v>
      </c>
      <c r="AS312">
        <f t="shared" ca="1" si="110"/>
        <v>0.61617272614930962</v>
      </c>
      <c r="AT312">
        <f t="shared" ca="1" si="111"/>
        <v>0.68450322479563086</v>
      </c>
      <c r="AU312">
        <f t="shared" ca="1" si="112"/>
        <v>0.76731975925340179</v>
      </c>
      <c r="AX312">
        <f t="shared" si="121"/>
        <v>0.77287102255770967</v>
      </c>
      <c r="AY312">
        <f t="shared" si="122"/>
        <v>0.93037433148457638</v>
      </c>
      <c r="AZ312">
        <f t="shared" si="123"/>
        <v>1.2558772189814846</v>
      </c>
      <c r="BA312">
        <f t="shared" si="124"/>
        <v>0.59197401495028712</v>
      </c>
      <c r="BD312" s="57"/>
    </row>
    <row r="313" spans="2:56" x14ac:dyDescent="0.25">
      <c r="B313" s="1">
        <v>44890</v>
      </c>
      <c r="C313">
        <v>254.84299999999999</v>
      </c>
      <c r="D313">
        <v>347.411</v>
      </c>
      <c r="E313">
        <v>197.626</v>
      </c>
      <c r="F313">
        <v>109.514</v>
      </c>
      <c r="G313">
        <v>163716.9</v>
      </c>
      <c r="I313" s="45">
        <f t="shared" si="125"/>
        <v>0.14749174872910165</v>
      </c>
      <c r="J313" s="46">
        <f t="shared" si="114"/>
        <v>6.0350142535359197E-2</v>
      </c>
      <c r="K313" s="46">
        <f t="shared" si="115"/>
        <v>4.3911405978459106E-2</v>
      </c>
      <c r="L313" s="46">
        <f t="shared" si="115"/>
        <v>4.003874717468503E-2</v>
      </c>
      <c r="M313" s="47">
        <f t="shared" si="116"/>
        <v>4.1101125824782425E-2</v>
      </c>
      <c r="O313" s="44">
        <f t="shared" si="117"/>
        <v>7.2948011104401245E-2</v>
      </c>
      <c r="Q313" s="36">
        <f t="shared" si="126"/>
        <v>472.59424553137063</v>
      </c>
      <c r="R313" s="37">
        <f t="shared" si="127"/>
        <v>895.39702957950703</v>
      </c>
      <c r="T313" s="42">
        <f t="shared" si="113"/>
        <v>0.52780412478396155</v>
      </c>
      <c r="V313" s="40">
        <v>44890</v>
      </c>
      <c r="W313">
        <v>210220.82810000001</v>
      </c>
      <c r="X313">
        <v>289846.09779999999</v>
      </c>
      <c r="Y313">
        <v>373392.03739999997</v>
      </c>
      <c r="Z313" s="37">
        <v>109.514</v>
      </c>
      <c r="AB313" s="55">
        <f t="shared" si="128"/>
        <v>7.2731086776660972E-2</v>
      </c>
      <c r="AD313" s="36">
        <f t="shared" si="129"/>
        <v>486.91734553109171</v>
      </c>
      <c r="AE313" s="37">
        <f t="shared" si="130"/>
        <v>895.39702957950703</v>
      </c>
      <c r="AG313" s="1">
        <f t="shared" si="118"/>
        <v>44890</v>
      </c>
      <c r="AH313">
        <f t="shared" si="119"/>
        <v>0.54380049234668104</v>
      </c>
      <c r="AI313">
        <f t="shared" ca="1" si="103"/>
        <v>0.58964880557992516</v>
      </c>
      <c r="AJ313">
        <f t="shared" ca="1" si="104"/>
        <v>0.6005045709818756</v>
      </c>
      <c r="AK313">
        <f t="shared" ca="1" si="105"/>
        <v>0.64943923059054232</v>
      </c>
      <c r="AL313">
        <f t="shared" ca="1" si="106"/>
        <v>0.69302462152058619</v>
      </c>
      <c r="AM313">
        <f t="shared" ca="1" si="107"/>
        <v>0.70476227795082036</v>
      </c>
      <c r="AO313" s="1">
        <f t="shared" si="120"/>
        <v>44890</v>
      </c>
      <c r="AP313" s="57">
        <f>AD313/VLOOKUP(AO313,'[1]Indice Utilities'!$Z:$AJ,11,0)</f>
        <v>0.42015703544223276</v>
      </c>
      <c r="AQ313">
        <f t="shared" ca="1" si="108"/>
        <v>0.50115957835497049</v>
      </c>
      <c r="AR313">
        <f t="shared" ca="1" si="109"/>
        <v>0.55189427440279348</v>
      </c>
      <c r="AS313">
        <f t="shared" ca="1" si="110"/>
        <v>0.61241722562274592</v>
      </c>
      <c r="AT313">
        <f t="shared" ca="1" si="111"/>
        <v>0.67944323177778509</v>
      </c>
      <c r="AU313">
        <f t="shared" ca="1" si="112"/>
        <v>0.76066269443164203</v>
      </c>
      <c r="AX313">
        <f t="shared" si="121"/>
        <v>0.8267338684866854</v>
      </c>
      <c r="AY313">
        <f t="shared" si="122"/>
        <v>0.91963640017668358</v>
      </c>
      <c r="AZ313">
        <f t="shared" si="123"/>
        <v>1.2221371875617411</v>
      </c>
      <c r="BA313">
        <f t="shared" si="124"/>
        <v>0.57393313241144694</v>
      </c>
      <c r="BD313" s="57"/>
    </row>
    <row r="314" spans="2:56" x14ac:dyDescent="0.25">
      <c r="B314" s="1">
        <v>44897</v>
      </c>
      <c r="C314">
        <v>252.93600000000001</v>
      </c>
      <c r="D314">
        <v>353.096</v>
      </c>
      <c r="E314">
        <v>208.553</v>
      </c>
      <c r="F314">
        <v>113.161</v>
      </c>
      <c r="G314">
        <v>169691.74</v>
      </c>
      <c r="I314" s="45">
        <f t="shared" si="125"/>
        <v>-7.4830385766923024E-3</v>
      </c>
      <c r="J314" s="46">
        <f t="shared" si="114"/>
        <v>1.636390327306847E-2</v>
      </c>
      <c r="K314" s="46">
        <f t="shared" si="115"/>
        <v>5.5291307823869262E-2</v>
      </c>
      <c r="L314" s="46">
        <f t="shared" si="115"/>
        <v>3.3301678324232586E-2</v>
      </c>
      <c r="M314" s="47">
        <f t="shared" si="116"/>
        <v>3.6494949513458774E-2</v>
      </c>
      <c r="O314" s="44">
        <f t="shared" si="117"/>
        <v>2.4368462711119504E-2</v>
      </c>
      <c r="Q314" s="36">
        <f t="shared" si="126"/>
        <v>484.11064078109155</v>
      </c>
      <c r="R314" s="37">
        <f t="shared" si="127"/>
        <v>928.0744989685121</v>
      </c>
      <c r="T314" s="42">
        <f t="shared" si="113"/>
        <v>0.52162907322542063</v>
      </c>
      <c r="V314" s="40">
        <v>44897</v>
      </c>
      <c r="W314">
        <v>207586.17480000001</v>
      </c>
      <c r="X314">
        <v>292947.25290000002</v>
      </c>
      <c r="Y314">
        <v>394037.7267</v>
      </c>
      <c r="Z314" s="37">
        <v>113.161</v>
      </c>
      <c r="AB314" s="55">
        <f t="shared" si="128"/>
        <v>2.726621282702751E-2</v>
      </c>
      <c r="AD314" s="36">
        <f t="shared" si="129"/>
        <v>500.19373750351377</v>
      </c>
      <c r="AE314" s="37">
        <f t="shared" si="130"/>
        <v>928.0744989685121</v>
      </c>
      <c r="AG314" s="1">
        <f t="shared" si="118"/>
        <v>44897</v>
      </c>
      <c r="AH314">
        <f t="shared" si="119"/>
        <v>0.53895860521913164</v>
      </c>
      <c r="AI314">
        <f t="shared" ca="1" si="103"/>
        <v>0.57886129255090635</v>
      </c>
      <c r="AJ314">
        <f t="shared" ca="1" si="104"/>
        <v>0.59994997258414928</v>
      </c>
      <c r="AK314">
        <f t="shared" ca="1" si="105"/>
        <v>0.64790890604181528</v>
      </c>
      <c r="AL314">
        <f t="shared" ca="1" si="106"/>
        <v>0.69158976200743694</v>
      </c>
      <c r="AM314">
        <f t="shared" ca="1" si="107"/>
        <v>0.70458769386442643</v>
      </c>
      <c r="AO314" s="1">
        <f t="shared" si="120"/>
        <v>44897</v>
      </c>
      <c r="AP314" s="57">
        <f>AD314/VLOOKUP(AO314,'[1]Indice Utilities'!$Z:$AJ,11,0)</f>
        <v>0.40311354054723014</v>
      </c>
      <c r="AQ314">
        <f t="shared" ca="1" si="108"/>
        <v>0.49832487902509359</v>
      </c>
      <c r="AR314">
        <f t="shared" ca="1" si="109"/>
        <v>0.54479044725898418</v>
      </c>
      <c r="AS314">
        <f t="shared" ca="1" si="110"/>
        <v>0.60855315472818572</v>
      </c>
      <c r="AT314">
        <f t="shared" ca="1" si="111"/>
        <v>0.67761756268427609</v>
      </c>
      <c r="AU314">
        <f t="shared" ca="1" si="112"/>
        <v>0.76066269443164203</v>
      </c>
      <c r="AX314">
        <f t="shared" si="121"/>
        <v>0.79876800853597851</v>
      </c>
      <c r="AY314">
        <f t="shared" si="122"/>
        <v>0.90987635882944318</v>
      </c>
      <c r="AZ314">
        <f t="shared" si="123"/>
        <v>1.2554786041808408</v>
      </c>
      <c r="BA314">
        <f t="shared" si="124"/>
        <v>0.57730514404301747</v>
      </c>
      <c r="BD314" s="57"/>
    </row>
    <row r="315" spans="2:56" x14ac:dyDescent="0.25">
      <c r="B315" s="1">
        <v>44904</v>
      </c>
      <c r="C315">
        <v>256.81799999999998</v>
      </c>
      <c r="D315">
        <v>360.18599999999998</v>
      </c>
      <c r="E315">
        <v>209.607</v>
      </c>
      <c r="F315">
        <v>119.224</v>
      </c>
      <c r="G315">
        <v>171177.9</v>
      </c>
      <c r="I315" s="45">
        <f t="shared" si="125"/>
        <v>1.5347755954075337E-2</v>
      </c>
      <c r="J315" s="46">
        <f t="shared" si="114"/>
        <v>2.0079525114982788E-2</v>
      </c>
      <c r="K315" s="46">
        <f t="shared" si="115"/>
        <v>5.0538711982086593E-3</v>
      </c>
      <c r="L315" s="46">
        <f t="shared" si="115"/>
        <v>5.357852970546384E-2</v>
      </c>
      <c r="M315" s="47">
        <f t="shared" si="116"/>
        <v>8.7579984741743555E-3</v>
      </c>
      <c r="O315" s="44">
        <f t="shared" si="117"/>
        <v>2.3514920493182656E-2</v>
      </c>
      <c r="Q315" s="36">
        <f t="shared" si="126"/>
        <v>495.49446400896261</v>
      </c>
      <c r="R315" s="37">
        <f t="shared" si="127"/>
        <v>936.20257401439846</v>
      </c>
      <c r="T315" s="42">
        <f t="shared" si="113"/>
        <v>0.52925988216877307</v>
      </c>
      <c r="V315" s="40">
        <v>44904</v>
      </c>
      <c r="W315">
        <v>210772.2672</v>
      </c>
      <c r="X315">
        <v>298829.85619999998</v>
      </c>
      <c r="Y315">
        <v>396028.56099999999</v>
      </c>
      <c r="Z315" s="37">
        <v>119.224</v>
      </c>
      <c r="AB315" s="55">
        <f t="shared" si="128"/>
        <v>1.2368276049715507E-2</v>
      </c>
      <c r="AD315" s="36">
        <f t="shared" si="129"/>
        <v>506.38027172729613</v>
      </c>
      <c r="AE315" s="37">
        <f t="shared" si="130"/>
        <v>936.20257401439846</v>
      </c>
      <c r="AG315" s="1">
        <f t="shared" si="118"/>
        <v>44904</v>
      </c>
      <c r="AH315">
        <f t="shared" si="119"/>
        <v>0.54088750210967496</v>
      </c>
      <c r="AI315">
        <f t="shared" ref="AI315:AI378" ca="1" si="131">+_xlfn.PERCENTILE.INC(OFFSET(AH315,-52,0,52,1),0.1)</f>
        <v>0.57156271971569339</v>
      </c>
      <c r="AJ315">
        <f t="shared" ref="AJ315:AJ378" ca="1" si="132">+_xlfn.PERCENTILE.INC(OFFSET(AH315,-52,0,52,1),0.25)</f>
        <v>0.59866020112635387</v>
      </c>
      <c r="AK315">
        <f t="shared" ref="AK315:AK378" ca="1" si="133">+_xlfn.PERCENTILE.INC(OFFSET(AH315,-52,0,52,1),0.5)</f>
        <v>0.64669560766283984</v>
      </c>
      <c r="AL315">
        <f t="shared" ref="AL315:AL378" ca="1" si="134">+_xlfn.PERCENTILE.INC(OFFSET(AH315,-52,0,52,1),0.75)</f>
        <v>0.69137528061049569</v>
      </c>
      <c r="AM315">
        <f t="shared" ref="AM315:AM378" ca="1" si="135">+_xlfn.PERCENTILE.INC(OFFSET(AH315,-52,0,52,1),0.9)</f>
        <v>0.70350983456542915</v>
      </c>
      <c r="AO315" s="1">
        <f t="shared" si="120"/>
        <v>44904</v>
      </c>
      <c r="AP315" s="57">
        <f>AD315/VLOOKUP(AO315,'[1]Indice Utilities'!$Z:$AJ,11,0)</f>
        <v>0.40409776307109446</v>
      </c>
      <c r="AQ315">
        <f t="shared" ref="AQ315:AQ378" ca="1" si="136">+_xlfn.PERCENTILE.INC(OFFSET(AP315,-52,0,52,1),0.1)</f>
        <v>0.46629209356933043</v>
      </c>
      <c r="AR315">
        <f t="shared" ref="AR315:AR378" ca="1" si="137">+_xlfn.PERCENTILE.INC(OFFSET(AP315,-52,0,52,1),0.25)</f>
        <v>0.54360028747070588</v>
      </c>
      <c r="AS315">
        <f t="shared" ref="AS315:AS378" ca="1" si="138">+_xlfn.PERCENTILE.INC(OFFSET(AP315,-52,0,52,1),0.5)</f>
        <v>0.60707444051866499</v>
      </c>
      <c r="AT315">
        <f t="shared" ref="AT315:AT378" ca="1" si="139">+_xlfn.PERCENTILE.INC(OFFSET(AP315,-52,0,52,1),0.75)</f>
        <v>0.66665853215262572</v>
      </c>
      <c r="AU315">
        <f t="shared" ref="AU315:AU378" ca="1" si="140">+_xlfn.PERCENTILE.INC(OFFSET(AP315,-52,0,52,1),0.9)</f>
        <v>0.76066269443164203</v>
      </c>
      <c r="AX315">
        <f t="shared" si="121"/>
        <v>0.80111884595945537</v>
      </c>
      <c r="AY315">
        <f t="shared" si="122"/>
        <v>0.91680692292110966</v>
      </c>
      <c r="AZ315">
        <f t="shared" si="123"/>
        <v>1.246407716628718</v>
      </c>
      <c r="BA315">
        <f t="shared" si="124"/>
        <v>0.60080537808394752</v>
      </c>
      <c r="BD315" s="57"/>
    </row>
    <row r="316" spans="2:56" x14ac:dyDescent="0.25">
      <c r="B316" s="1">
        <v>44911</v>
      </c>
      <c r="C316">
        <v>243.38</v>
      </c>
      <c r="D316">
        <v>338.68400000000003</v>
      </c>
      <c r="E316">
        <v>200.67</v>
      </c>
      <c r="F316">
        <v>113.209</v>
      </c>
      <c r="G316">
        <v>165109.6</v>
      </c>
      <c r="I316" s="45">
        <f t="shared" si="125"/>
        <v>-5.2324992796455083E-2</v>
      </c>
      <c r="J316" s="46">
        <f t="shared" si="114"/>
        <v>-5.9696934361690768E-2</v>
      </c>
      <c r="K316" s="46">
        <f t="shared" si="115"/>
        <v>-4.2636934835191598E-2</v>
      </c>
      <c r="L316" s="46">
        <f t="shared" si="115"/>
        <v>-5.0451251425887356E-2</v>
      </c>
      <c r="M316" s="47">
        <f t="shared" si="116"/>
        <v>-3.5450253800286102E-2</v>
      </c>
      <c r="O316" s="44">
        <f t="shared" si="117"/>
        <v>-5.1277528354806201E-2</v>
      </c>
      <c r="Q316" s="36">
        <f t="shared" si="126"/>
        <v>470.08673258109354</v>
      </c>
      <c r="R316" s="37">
        <f t="shared" si="127"/>
        <v>903.01395515710692</v>
      </c>
      <c r="T316" s="42">
        <f t="shared" si="113"/>
        <v>0.52057526896060824</v>
      </c>
      <c r="V316" s="40">
        <v>44911</v>
      </c>
      <c r="W316">
        <v>199743.48579999999</v>
      </c>
      <c r="X316">
        <v>280990.22210000001</v>
      </c>
      <c r="Y316">
        <v>379143.33659999998</v>
      </c>
      <c r="Z316" s="37">
        <v>113.209</v>
      </c>
      <c r="AB316" s="55">
        <f t="shared" si="128"/>
        <v>-5.0520946452959195E-2</v>
      </c>
      <c r="AD316" s="36">
        <f t="shared" si="129"/>
        <v>480.79746113452643</v>
      </c>
      <c r="AE316" s="37">
        <f t="shared" si="130"/>
        <v>903.01395515710692</v>
      </c>
      <c r="AG316" s="1">
        <f t="shared" si="118"/>
        <v>44911</v>
      </c>
      <c r="AH316">
        <f t="shared" si="119"/>
        <v>0.53243635758749364</v>
      </c>
      <c r="AI316">
        <f t="shared" ca="1" si="131"/>
        <v>0.56805547642429277</v>
      </c>
      <c r="AJ316">
        <f t="shared" ca="1" si="132"/>
        <v>0.59737297042675441</v>
      </c>
      <c r="AK316">
        <f t="shared" ca="1" si="133"/>
        <v>0.64562093845809376</v>
      </c>
      <c r="AL316">
        <f t="shared" ca="1" si="134"/>
        <v>0.69023771546329826</v>
      </c>
      <c r="AM316">
        <f t="shared" ca="1" si="135"/>
        <v>0.70350983456542915</v>
      </c>
      <c r="AO316" s="1">
        <f t="shared" si="120"/>
        <v>44911</v>
      </c>
      <c r="AP316" s="57">
        <f>AD316/VLOOKUP(AO316,'[1]Indice Utilities'!$Z:$AJ,11,0)</f>
        <v>0.39326623960900825</v>
      </c>
      <c r="AQ316">
        <f t="shared" ca="1" si="136"/>
        <v>0.45108209790546733</v>
      </c>
      <c r="AR316">
        <f t="shared" ca="1" si="137"/>
        <v>0.54110219717115704</v>
      </c>
      <c r="AS316">
        <f t="shared" ca="1" si="138"/>
        <v>0.60086109681676536</v>
      </c>
      <c r="AT316">
        <f t="shared" ca="1" si="139"/>
        <v>0.66046686643236896</v>
      </c>
      <c r="AU316">
        <f t="shared" ca="1" si="140"/>
        <v>0.76066269443164203</v>
      </c>
      <c r="AX316">
        <f t="shared" si="121"/>
        <v>0.79959668965768183</v>
      </c>
      <c r="AY316">
        <f t="shared" si="122"/>
        <v>0.90794668613343366</v>
      </c>
      <c r="AZ316">
        <f t="shared" si="123"/>
        <v>1.2567572792458876</v>
      </c>
      <c r="BA316">
        <f t="shared" si="124"/>
        <v>0.6008494792644149</v>
      </c>
      <c r="BD316" s="57"/>
    </row>
    <row r="317" spans="2:56" x14ac:dyDescent="0.25">
      <c r="B317" s="1">
        <v>44918</v>
      </c>
      <c r="C317">
        <v>298.029</v>
      </c>
      <c r="D317">
        <v>406.73700000000002</v>
      </c>
      <c r="E317">
        <v>239.73400000000001</v>
      </c>
      <c r="F317">
        <v>139.54499999999999</v>
      </c>
      <c r="G317">
        <v>187784</v>
      </c>
      <c r="I317" s="45">
        <f t="shared" si="125"/>
        <v>0.2245418686827183</v>
      </c>
      <c r="J317" s="46">
        <f t="shared" si="114"/>
        <v>0.20093361363394791</v>
      </c>
      <c r="K317" s="46">
        <f t="shared" si="115"/>
        <v>0.19466786266008884</v>
      </c>
      <c r="L317" s="46">
        <f t="shared" si="115"/>
        <v>0.23263168122675748</v>
      </c>
      <c r="M317" s="47">
        <f t="shared" si="116"/>
        <v>0.1373293860562923</v>
      </c>
      <c r="O317" s="44">
        <f t="shared" si="117"/>
        <v>0.21319375655087813</v>
      </c>
      <c r="Q317" s="36">
        <f t="shared" si="126"/>
        <v>570.30628900478496</v>
      </c>
      <c r="R317" s="37">
        <f t="shared" si="127"/>
        <v>1027.0243072190967</v>
      </c>
      <c r="T317" s="42">
        <f t="shared" si="113"/>
        <v>0.55529969933138168</v>
      </c>
      <c r="V317" s="40">
        <v>44918</v>
      </c>
      <c r="W317">
        <v>244593.86350000001</v>
      </c>
      <c r="X317">
        <v>337450.42609999998</v>
      </c>
      <c r="Y317">
        <v>452951.67580000003</v>
      </c>
      <c r="Z317" s="37">
        <v>139.54499999999999</v>
      </c>
      <c r="AB317" s="55">
        <f t="shared" si="128"/>
        <v>0.20365872118436423</v>
      </c>
      <c r="AD317" s="36">
        <f t="shared" si="129"/>
        <v>578.71605721787307</v>
      </c>
      <c r="AE317" s="37">
        <f t="shared" si="130"/>
        <v>1027.0243072190967</v>
      </c>
      <c r="AG317" s="1">
        <f t="shared" si="118"/>
        <v>44918</v>
      </c>
      <c r="AH317">
        <f t="shared" si="119"/>
        <v>0.56348817953966368</v>
      </c>
      <c r="AI317">
        <f t="shared" ca="1" si="131"/>
        <v>0.54676325603564291</v>
      </c>
      <c r="AJ317">
        <f t="shared" ca="1" si="132"/>
        <v>0.59655927402973197</v>
      </c>
      <c r="AK317">
        <f t="shared" ca="1" si="133"/>
        <v>0.64111370114539801</v>
      </c>
      <c r="AL317">
        <f t="shared" ca="1" si="134"/>
        <v>0.68710272976136877</v>
      </c>
      <c r="AM317">
        <f t="shared" ca="1" si="135"/>
        <v>0.70337618099024235</v>
      </c>
      <c r="AO317" s="1">
        <f t="shared" si="120"/>
        <v>44918</v>
      </c>
      <c r="AP317" s="57">
        <f>AD317/VLOOKUP(AO317,'[1]Indice Utilities'!$Z:$AJ,11,0)</f>
        <v>0.41162533456636063</v>
      </c>
      <c r="AQ317">
        <f t="shared" ca="1" si="136"/>
        <v>0.44578731184784948</v>
      </c>
      <c r="AR317">
        <f t="shared" ca="1" si="137"/>
        <v>0.53857078979391459</v>
      </c>
      <c r="AS317">
        <f t="shared" ca="1" si="138"/>
        <v>0.59446261354264895</v>
      </c>
      <c r="AT317">
        <f t="shared" ca="1" si="139"/>
        <v>0.65834602807168396</v>
      </c>
      <c r="AU317">
        <f t="shared" ca="1" si="140"/>
        <v>0.75319765676594053</v>
      </c>
      <c r="AX317">
        <f t="shared" si="121"/>
        <v>0.81346947212951615</v>
      </c>
      <c r="AY317">
        <f t="shared" si="122"/>
        <v>0.90589107657716061</v>
      </c>
      <c r="AZ317">
        <f t="shared" si="123"/>
        <v>1.2473697953202656</v>
      </c>
      <c r="BA317">
        <f t="shared" si="124"/>
        <v>0.61531237281375195</v>
      </c>
      <c r="BD317" s="57"/>
    </row>
    <row r="318" spans="2:56" x14ac:dyDescent="0.25">
      <c r="B318" s="1">
        <v>44925</v>
      </c>
      <c r="C318">
        <v>339.83600000000001</v>
      </c>
      <c r="D318">
        <v>432.44</v>
      </c>
      <c r="E318">
        <v>258.19400000000002</v>
      </c>
      <c r="F318">
        <v>145.27699999999999</v>
      </c>
      <c r="G318">
        <v>202085.1</v>
      </c>
      <c r="I318" s="45">
        <f t="shared" si="125"/>
        <v>0.14027829506524547</v>
      </c>
      <c r="J318" s="46">
        <f t="shared" si="114"/>
        <v>6.3193169050270726E-2</v>
      </c>
      <c r="K318" s="46">
        <f t="shared" si="115"/>
        <v>7.7002010561705969E-2</v>
      </c>
      <c r="L318" s="46">
        <f t="shared" si="115"/>
        <v>4.1076355297574363E-2</v>
      </c>
      <c r="M318" s="47">
        <f t="shared" si="116"/>
        <v>7.6157180590465723E-2</v>
      </c>
      <c r="O318" s="44">
        <f t="shared" si="117"/>
        <v>8.0387457493699133E-2</v>
      </c>
      <c r="Q318" s="36">
        <f t="shared" si="126"/>
        <v>616.15176157054646</v>
      </c>
      <c r="R318" s="37">
        <f t="shared" si="127"/>
        <v>1105.2395828547794</v>
      </c>
      <c r="T318" s="42">
        <f t="shared" si="113"/>
        <v>0.55748253241080703</v>
      </c>
      <c r="V318" s="40">
        <v>44925</v>
      </c>
      <c r="W318">
        <v>278905.62800000003</v>
      </c>
      <c r="X318">
        <v>358774.86320000002</v>
      </c>
      <c r="Y318">
        <v>487828.14370000002</v>
      </c>
      <c r="Z318" s="37">
        <v>145.27699999999999</v>
      </c>
      <c r="AB318" s="55">
        <f t="shared" si="128"/>
        <v>8.7447191978506963E-2</v>
      </c>
      <c r="AD318" s="36">
        <f t="shared" si="129"/>
        <v>629.32315137444903</v>
      </c>
      <c r="AE318" s="37">
        <f t="shared" si="130"/>
        <v>1105.2395828547794</v>
      </c>
      <c r="AG318" s="1">
        <f t="shared" si="118"/>
        <v>44925</v>
      </c>
      <c r="AH318">
        <f t="shared" si="119"/>
        <v>0.56939975833016976</v>
      </c>
      <c r="AI318">
        <f t="shared" ca="1" si="131"/>
        <v>0.54633793624238147</v>
      </c>
      <c r="AJ318">
        <f t="shared" ca="1" si="132"/>
        <v>0.59529306743992849</v>
      </c>
      <c r="AK318">
        <f t="shared" ca="1" si="133"/>
        <v>0.63518399032320816</v>
      </c>
      <c r="AL318">
        <f t="shared" ca="1" si="134"/>
        <v>0.68428301752587406</v>
      </c>
      <c r="AM318">
        <f t="shared" ca="1" si="135"/>
        <v>0.70236088416578457</v>
      </c>
      <c r="AO318" s="1">
        <f t="shared" si="120"/>
        <v>44925</v>
      </c>
      <c r="AP318" s="57">
        <f>AD318/VLOOKUP(AO318,'[1]Indice Utilities'!$Z:$AJ,11,0)</f>
        <v>0.40886450296351495</v>
      </c>
      <c r="AQ318">
        <f t="shared" ca="1" si="136"/>
        <v>0.42267565346106883</v>
      </c>
      <c r="AR318">
        <f t="shared" ca="1" si="137"/>
        <v>0.53213915013254498</v>
      </c>
      <c r="AS318">
        <f t="shared" ca="1" si="138"/>
        <v>0.59233510139296897</v>
      </c>
      <c r="AT318">
        <f t="shared" ca="1" si="139"/>
        <v>0.65454256316945525</v>
      </c>
      <c r="AU318">
        <f t="shared" ca="1" si="140"/>
        <v>0.71451384873458101</v>
      </c>
      <c r="AX318">
        <f t="shared" si="121"/>
        <v>0.85299000228215527</v>
      </c>
      <c r="AY318">
        <f t="shared" si="122"/>
        <v>0.88568641459094333</v>
      </c>
      <c r="AZ318">
        <f t="shared" si="123"/>
        <v>1.2353885203654305</v>
      </c>
      <c r="BA318">
        <f t="shared" si="124"/>
        <v>0.58907427154504455</v>
      </c>
      <c r="BD318" s="57"/>
    </row>
    <row r="319" spans="2:56" x14ac:dyDescent="0.25">
      <c r="B319" s="1">
        <v>44932</v>
      </c>
      <c r="C319">
        <v>374.214</v>
      </c>
      <c r="D319">
        <v>473.78800000000001</v>
      </c>
      <c r="E319">
        <v>295.19299999999998</v>
      </c>
      <c r="F319">
        <v>156.69200000000001</v>
      </c>
      <c r="G319">
        <v>213794.3</v>
      </c>
      <c r="I319" s="45">
        <f t="shared" si="125"/>
        <v>0.10116055979943273</v>
      </c>
      <c r="J319" s="46">
        <f t="shared" si="114"/>
        <v>9.5615576727407392E-2</v>
      </c>
      <c r="K319" s="46">
        <f t="shared" si="115"/>
        <v>0.14329922461404987</v>
      </c>
      <c r="L319" s="46">
        <f t="shared" si="115"/>
        <v>7.8574034430777262E-2</v>
      </c>
      <c r="M319" s="47">
        <f t="shared" si="116"/>
        <v>5.7941926445838732E-2</v>
      </c>
      <c r="O319" s="44">
        <f t="shared" si="117"/>
        <v>0.10466234889291681</v>
      </c>
      <c r="Q319" s="36">
        <f t="shared" si="126"/>
        <v>680.63965221102831</v>
      </c>
      <c r="R319" s="37">
        <f t="shared" si="127"/>
        <v>1169.2792934695806</v>
      </c>
      <c r="T319" s="42">
        <f t="shared" si="113"/>
        <v>0.58210186053272095</v>
      </c>
      <c r="V319" s="40">
        <v>44932</v>
      </c>
      <c r="W319">
        <v>289811.86739999999</v>
      </c>
      <c r="X319">
        <v>393079.39260000002</v>
      </c>
      <c r="Y319">
        <v>553230.73789999995</v>
      </c>
      <c r="Z319" s="37">
        <v>156.69200000000001</v>
      </c>
      <c r="AB319" s="55">
        <f t="shared" si="128"/>
        <v>0.11765208049909355</v>
      </c>
      <c r="AD319" s="36">
        <f t="shared" si="129"/>
        <v>703.36432943989894</v>
      </c>
      <c r="AE319" s="37">
        <f t="shared" si="130"/>
        <v>1169.2792934695806</v>
      </c>
      <c r="AG319" s="1">
        <f t="shared" si="118"/>
        <v>44932</v>
      </c>
      <c r="AH319">
        <f t="shared" si="119"/>
        <v>0.60153663317924588</v>
      </c>
      <c r="AI319">
        <f t="shared" ca="1" si="131"/>
        <v>0.54633793624238147</v>
      </c>
      <c r="AJ319">
        <f t="shared" ca="1" si="132"/>
        <v>0.59320160922525078</v>
      </c>
      <c r="AK319">
        <f t="shared" ca="1" si="133"/>
        <v>0.63117576122542984</v>
      </c>
      <c r="AL319">
        <f t="shared" ca="1" si="134"/>
        <v>0.68009282355477529</v>
      </c>
      <c r="AM319">
        <f t="shared" ca="1" si="135"/>
        <v>0.69809787339374774</v>
      </c>
      <c r="AO319" s="1">
        <f t="shared" si="120"/>
        <v>44932</v>
      </c>
      <c r="AP319" s="57">
        <f>AD319/VLOOKUP(AO319,'[1]Indice Utilities'!$Z:$AJ,11,0)</f>
        <v>0.43635643900578469</v>
      </c>
      <c r="AQ319">
        <f t="shared" ca="1" si="136"/>
        <v>0.4129539118459804</v>
      </c>
      <c r="AR319">
        <f t="shared" ca="1" si="137"/>
        <v>0.51203838392929835</v>
      </c>
      <c r="AS319">
        <f t="shared" ca="1" si="138"/>
        <v>0.58913383594328439</v>
      </c>
      <c r="AT319">
        <f t="shared" ca="1" si="139"/>
        <v>0.64573766799731347</v>
      </c>
      <c r="AU319">
        <f t="shared" ca="1" si="140"/>
        <v>0.694062019792967</v>
      </c>
      <c r="AX319">
        <f t="shared" si="121"/>
        <v>0.84040370416247734</v>
      </c>
      <c r="AY319">
        <f t="shared" si="122"/>
        <v>0.86822352756535937</v>
      </c>
      <c r="AZ319">
        <f t="shared" si="123"/>
        <v>1.2637374027883272</v>
      </c>
      <c r="BA319">
        <f t="shared" si="124"/>
        <v>0.56847763693687781</v>
      </c>
      <c r="BD319" s="57"/>
    </row>
    <row r="320" spans="2:56" x14ac:dyDescent="0.25">
      <c r="B320" s="1">
        <v>44939</v>
      </c>
      <c r="C320">
        <v>435.25099999999998</v>
      </c>
      <c r="D320">
        <v>555.01900000000001</v>
      </c>
      <c r="E320">
        <v>356.214</v>
      </c>
      <c r="F320">
        <v>196.529</v>
      </c>
      <c r="G320">
        <v>242154.5</v>
      </c>
      <c r="I320" s="45">
        <f t="shared" si="125"/>
        <v>0.1631072060371872</v>
      </c>
      <c r="J320" s="46">
        <f t="shared" si="114"/>
        <v>0.1714501000447457</v>
      </c>
      <c r="K320" s="46">
        <f t="shared" si="115"/>
        <v>0.20671560639988074</v>
      </c>
      <c r="L320" s="46">
        <f t="shared" si="115"/>
        <v>0.25423761264136013</v>
      </c>
      <c r="M320" s="47">
        <f t="shared" si="116"/>
        <v>0.13265180596489246</v>
      </c>
      <c r="O320" s="44">
        <f t="shared" si="117"/>
        <v>0.19887763128079344</v>
      </c>
      <c r="Q320" s="36">
        <f t="shared" si="126"/>
        <v>816.00365399854059</v>
      </c>
      <c r="R320" s="37">
        <f t="shared" si="127"/>
        <v>1324.386303425674</v>
      </c>
      <c r="T320" s="42">
        <f t="shared" si="113"/>
        <v>0.61613718889107771</v>
      </c>
      <c r="V320" s="40">
        <v>44939</v>
      </c>
      <c r="W320">
        <v>337082.45</v>
      </c>
      <c r="X320">
        <v>460473.56579999998</v>
      </c>
      <c r="Y320">
        <v>667593.10959999997</v>
      </c>
      <c r="Z320" s="37">
        <v>196.529</v>
      </c>
      <c r="AB320" s="55">
        <f t="shared" si="128"/>
        <v>0.18528602934781013</v>
      </c>
      <c r="AD320" s="36">
        <f t="shared" si="129"/>
        <v>833.68791322670279</v>
      </c>
      <c r="AE320" s="37">
        <f t="shared" si="130"/>
        <v>1324.386303425674</v>
      </c>
      <c r="AG320" s="1">
        <f t="shared" si="118"/>
        <v>44939</v>
      </c>
      <c r="AH320">
        <f t="shared" si="119"/>
        <v>0.6294899842064775</v>
      </c>
      <c r="AI320">
        <f t="shared" ca="1" si="131"/>
        <v>0.54633793624238147</v>
      </c>
      <c r="AJ320">
        <f t="shared" ca="1" si="132"/>
        <v>0.59320160922525078</v>
      </c>
      <c r="AK320">
        <f t="shared" ca="1" si="133"/>
        <v>0.62634617848969576</v>
      </c>
      <c r="AL320">
        <f t="shared" ca="1" si="134"/>
        <v>0.66908029819032633</v>
      </c>
      <c r="AM320">
        <f t="shared" ca="1" si="135"/>
        <v>0.69585588896883466</v>
      </c>
      <c r="AO320" s="1">
        <f t="shared" si="120"/>
        <v>44939</v>
      </c>
      <c r="AP320" s="57">
        <f>AD320/VLOOKUP(AO320,'[1]Indice Utilities'!$Z:$AJ,11,0)</f>
        <v>0.5034267513752444</v>
      </c>
      <c r="AQ320">
        <f t="shared" ca="1" si="136"/>
        <v>0.4129539118459804</v>
      </c>
      <c r="AR320">
        <f t="shared" ca="1" si="137"/>
        <v>0.50353548705436335</v>
      </c>
      <c r="AS320">
        <f t="shared" ca="1" si="138"/>
        <v>0.58595975293294789</v>
      </c>
      <c r="AT320">
        <f t="shared" ca="1" si="139"/>
        <v>0.63784534467090492</v>
      </c>
      <c r="AU320">
        <f t="shared" ca="1" si="140"/>
        <v>0.68064229406080601</v>
      </c>
      <c r="AX320">
        <f t="shared" si="121"/>
        <v>0.824678246506937</v>
      </c>
      <c r="AY320">
        <f t="shared" si="122"/>
        <v>0.85808869171205793</v>
      </c>
      <c r="AZ320">
        <f t="shared" si="123"/>
        <v>1.2865853545705122</v>
      </c>
      <c r="BA320">
        <f t="shared" si="124"/>
        <v>0.60154765730600479</v>
      </c>
      <c r="BD320" s="57"/>
    </row>
    <row r="321" spans="2:56" x14ac:dyDescent="0.25">
      <c r="B321" s="1">
        <v>44946</v>
      </c>
      <c r="C321">
        <v>453.09199999999998</v>
      </c>
      <c r="D321">
        <v>630.89499999999998</v>
      </c>
      <c r="E321">
        <v>391.702</v>
      </c>
      <c r="F321">
        <v>198.09200000000001</v>
      </c>
      <c r="G321">
        <v>247680</v>
      </c>
      <c r="I321" s="45">
        <f t="shared" si="125"/>
        <v>4.099014132075518E-2</v>
      </c>
      <c r="J321" s="46">
        <f t="shared" si="114"/>
        <v>0.13670883339128936</v>
      </c>
      <c r="K321" s="46">
        <f t="shared" si="115"/>
        <v>9.9625506016046472E-2</v>
      </c>
      <c r="L321" s="46">
        <f t="shared" si="115"/>
        <v>7.9530247444399293E-3</v>
      </c>
      <c r="M321" s="47">
        <f t="shared" si="116"/>
        <v>2.281807688892834E-2</v>
      </c>
      <c r="O321" s="44">
        <f t="shared" si="117"/>
        <v>7.1319376368132736E-2</v>
      </c>
      <c r="Q321" s="36">
        <f t="shared" si="126"/>
        <v>874.20052571583415</v>
      </c>
      <c r="R321" s="37">
        <f t="shared" si="127"/>
        <v>1354.6062519278846</v>
      </c>
      <c r="T321" s="42">
        <f t="shared" si="113"/>
        <v>0.64535397239726755</v>
      </c>
      <c r="V321" s="40">
        <v>44946</v>
      </c>
      <c r="W321">
        <v>350899.06219999999</v>
      </c>
      <c r="X321">
        <v>523423.81579999998</v>
      </c>
      <c r="Y321">
        <v>734101.72290000005</v>
      </c>
      <c r="Z321" s="37">
        <v>198.09200000000001</v>
      </c>
      <c r="AB321" s="55">
        <f t="shared" si="128"/>
        <v>9.7778107968446756E-2</v>
      </c>
      <c r="AD321" s="36">
        <f t="shared" si="129"/>
        <v>915.20434001817239</v>
      </c>
      <c r="AE321" s="37">
        <f t="shared" si="130"/>
        <v>1354.6062519278846</v>
      </c>
      <c r="AG321" s="1">
        <f t="shared" si="118"/>
        <v>44946</v>
      </c>
      <c r="AH321">
        <f t="shared" si="119"/>
        <v>0.67562388606700097</v>
      </c>
      <c r="AI321">
        <f t="shared" ca="1" si="131"/>
        <v>0.54633793624238147</v>
      </c>
      <c r="AJ321">
        <f t="shared" ca="1" si="132"/>
        <v>0.59320160922525078</v>
      </c>
      <c r="AK321">
        <f t="shared" ca="1" si="133"/>
        <v>0.62634617848969576</v>
      </c>
      <c r="AL321">
        <f t="shared" ca="1" si="134"/>
        <v>0.66498952664544497</v>
      </c>
      <c r="AM321">
        <f t="shared" ca="1" si="135"/>
        <v>0.69200817601025533</v>
      </c>
      <c r="AO321" s="1">
        <f t="shared" si="120"/>
        <v>44946</v>
      </c>
      <c r="AP321" s="57">
        <f>AD321/VLOOKUP(AO321,'[1]Indice Utilities'!$Z:$AJ,11,0)</f>
        <v>0.58268038687326851</v>
      </c>
      <c r="AQ321">
        <f t="shared" ca="1" si="136"/>
        <v>0.4129539118459804</v>
      </c>
      <c r="AR321">
        <f t="shared" ca="1" si="137"/>
        <v>0.50276857701635314</v>
      </c>
      <c r="AS321">
        <f t="shared" ca="1" si="138"/>
        <v>0.57941879497921245</v>
      </c>
      <c r="AT321">
        <f t="shared" ca="1" si="139"/>
        <v>0.62542924512231335</v>
      </c>
      <c r="AU321">
        <f t="shared" ca="1" si="140"/>
        <v>0.67880012180431026</v>
      </c>
      <c r="AX321">
        <f t="shared" si="121"/>
        <v>0.78201771208948545</v>
      </c>
      <c r="AY321">
        <f t="shared" si="122"/>
        <v>0.88851926324833097</v>
      </c>
      <c r="AZ321">
        <f t="shared" si="123"/>
        <v>1.2887504872643156</v>
      </c>
      <c r="BA321">
        <f t="shared" si="124"/>
        <v>0.55232635475997938</v>
      </c>
      <c r="BD321" s="57"/>
    </row>
    <row r="322" spans="2:56" x14ac:dyDescent="0.25">
      <c r="B322" s="1">
        <v>44953</v>
      </c>
      <c r="C322">
        <v>450.16500000000002</v>
      </c>
      <c r="D322">
        <v>619.14200000000005</v>
      </c>
      <c r="E322">
        <v>384.34500000000003</v>
      </c>
      <c r="F322">
        <v>190.608</v>
      </c>
      <c r="G322">
        <v>254295.4</v>
      </c>
      <c r="I322" s="45">
        <f t="shared" si="125"/>
        <v>-6.4600566772310408E-3</v>
      </c>
      <c r="J322" s="46">
        <f t="shared" si="114"/>
        <v>-1.8629090419166272E-2</v>
      </c>
      <c r="K322" s="46">
        <f t="shared" si="115"/>
        <v>-1.8782135398849098E-2</v>
      </c>
      <c r="L322" s="46">
        <f t="shared" si="115"/>
        <v>-3.7780425256951355E-2</v>
      </c>
      <c r="M322" s="47">
        <f t="shared" si="116"/>
        <v>2.6709463824289292E-2</v>
      </c>
      <c r="O322" s="44">
        <f t="shared" si="117"/>
        <v>-2.0412926938049442E-2</v>
      </c>
      <c r="Q322" s="36">
        <f t="shared" si="126"/>
        <v>856.35553425519242</v>
      </c>
      <c r="R322" s="37">
        <f t="shared" si="127"/>
        <v>1390.7870586099086</v>
      </c>
      <c r="T322" s="42">
        <f t="shared" si="113"/>
        <v>0.6157344713223889</v>
      </c>
      <c r="V322" s="40">
        <v>44953</v>
      </c>
      <c r="W322">
        <v>348632.03499999997</v>
      </c>
      <c r="X322">
        <v>513672.76130000001</v>
      </c>
      <c r="Y322">
        <v>720313.35179999995</v>
      </c>
      <c r="Z322" s="37">
        <v>190.608</v>
      </c>
      <c r="AB322" s="55">
        <f t="shared" si="128"/>
        <v>-1.604678305972607E-2</v>
      </c>
      <c r="AD322" s="36">
        <f t="shared" si="129"/>
        <v>900.51825451858099</v>
      </c>
      <c r="AE322" s="37">
        <f t="shared" si="130"/>
        <v>1390.7870586099086</v>
      </c>
      <c r="AG322" s="1">
        <f t="shared" si="118"/>
        <v>44953</v>
      </c>
      <c r="AH322">
        <f t="shared" si="119"/>
        <v>0.64748823261171906</v>
      </c>
      <c r="AI322">
        <f t="shared" ca="1" si="131"/>
        <v>0.54633793624238147</v>
      </c>
      <c r="AJ322">
        <f t="shared" ca="1" si="132"/>
        <v>0.59320160922525078</v>
      </c>
      <c r="AK322">
        <f t="shared" ca="1" si="133"/>
        <v>0.62634617848969576</v>
      </c>
      <c r="AL322">
        <f t="shared" ca="1" si="134"/>
        <v>0.66498952664544497</v>
      </c>
      <c r="AM322">
        <f t="shared" ca="1" si="135"/>
        <v>0.69142169315357194</v>
      </c>
      <c r="AO322" s="1">
        <f t="shared" si="120"/>
        <v>44953</v>
      </c>
      <c r="AP322" s="57">
        <f>AD322/VLOOKUP(AO322,'[1]Indice Utilities'!$Z:$AJ,11,0)</f>
        <v>0.52308496162982165</v>
      </c>
      <c r="AQ322">
        <f t="shared" ca="1" si="136"/>
        <v>0.4129539118459804</v>
      </c>
      <c r="AR322">
        <f t="shared" ca="1" si="137"/>
        <v>0.50276857701635314</v>
      </c>
      <c r="AS322">
        <f t="shared" ca="1" si="138"/>
        <v>0.57849175365448968</v>
      </c>
      <c r="AT322">
        <f t="shared" ca="1" si="139"/>
        <v>0.62151373962352841</v>
      </c>
      <c r="AU322">
        <f t="shared" ca="1" si="140"/>
        <v>0.67576217224004453</v>
      </c>
      <c r="AX322">
        <f t="shared" si="121"/>
        <v>0.78963696644324366</v>
      </c>
      <c r="AY322">
        <f t="shared" si="122"/>
        <v>0.88618741474884088</v>
      </c>
      <c r="AZ322">
        <f t="shared" si="123"/>
        <v>1.2851678101622004</v>
      </c>
      <c r="BA322">
        <f t="shared" si="124"/>
        <v>0.54012652334138878</v>
      </c>
      <c r="BD322" s="57"/>
    </row>
    <row r="323" spans="2:56" x14ac:dyDescent="0.25">
      <c r="B323" s="1">
        <v>44960</v>
      </c>
      <c r="C323">
        <v>410.56799999999998</v>
      </c>
      <c r="D323">
        <v>579.99</v>
      </c>
      <c r="E323">
        <v>353.89299999999997</v>
      </c>
      <c r="F323">
        <v>177.86600000000001</v>
      </c>
      <c r="G323">
        <v>239370</v>
      </c>
      <c r="I323" s="45">
        <f t="shared" si="125"/>
        <v>-8.7961080936989844E-2</v>
      </c>
      <c r="J323" s="46">
        <f t="shared" si="114"/>
        <v>-6.3235897419331999E-2</v>
      </c>
      <c r="K323" s="46">
        <f t="shared" si="115"/>
        <v>-7.9230899322223713E-2</v>
      </c>
      <c r="L323" s="46">
        <f t="shared" si="115"/>
        <v>-6.6849240325694614E-2</v>
      </c>
      <c r="M323" s="47">
        <f t="shared" si="116"/>
        <v>-5.8693157642647042E-2</v>
      </c>
      <c r="O323" s="44">
        <f t="shared" si="117"/>
        <v>-7.4319279501060043E-2</v>
      </c>
      <c r="Q323" s="36">
        <f t="shared" si="126"/>
        <v>792.71180795260113</v>
      </c>
      <c r="R323" s="37">
        <f t="shared" si="127"/>
        <v>1309.1573745315638</v>
      </c>
      <c r="T323" s="42">
        <f t="shared" si="113"/>
        <v>0.60551299895189858</v>
      </c>
      <c r="V323" s="40">
        <v>44960</v>
      </c>
      <c r="W323">
        <v>317965.89549999998</v>
      </c>
      <c r="X323">
        <v>481190.56020000001</v>
      </c>
      <c r="Y323">
        <v>663242.76789999998</v>
      </c>
      <c r="Z323" s="37">
        <v>177.86600000000001</v>
      </c>
      <c r="AB323" s="55">
        <f t="shared" si="128"/>
        <v>-7.5961435569577712E-2</v>
      </c>
      <c r="AD323" s="36">
        <f t="shared" si="129"/>
        <v>832.11359514873925</v>
      </c>
      <c r="AE323" s="37">
        <f t="shared" si="130"/>
        <v>1309.1573745315638</v>
      </c>
      <c r="AG323" s="1">
        <f t="shared" si="118"/>
        <v>44960</v>
      </c>
      <c r="AH323">
        <f t="shared" si="119"/>
        <v>0.63561005829912687</v>
      </c>
      <c r="AI323">
        <f t="shared" ca="1" si="131"/>
        <v>0.54633793624238147</v>
      </c>
      <c r="AJ323">
        <f t="shared" ca="1" si="132"/>
        <v>0.59320160922525078</v>
      </c>
      <c r="AK323">
        <f t="shared" ca="1" si="133"/>
        <v>0.62634617848969576</v>
      </c>
      <c r="AL323">
        <f t="shared" ca="1" si="134"/>
        <v>0.66220745258712865</v>
      </c>
      <c r="AM323">
        <f t="shared" ca="1" si="135"/>
        <v>0.69120813440984397</v>
      </c>
      <c r="AO323" s="1">
        <f t="shared" si="120"/>
        <v>44960</v>
      </c>
      <c r="AP323" s="57">
        <f>AD323/VLOOKUP(AO323,'[1]Indice Utilities'!$Z:$AJ,11,0)</f>
        <v>0.52299912497193435</v>
      </c>
      <c r="AQ323">
        <f t="shared" ca="1" si="136"/>
        <v>0.4129539118459804</v>
      </c>
      <c r="AR323">
        <f t="shared" ca="1" si="137"/>
        <v>0.50276857701635314</v>
      </c>
      <c r="AS323">
        <f t="shared" ca="1" si="138"/>
        <v>0.57198625567233741</v>
      </c>
      <c r="AT323">
        <f t="shared" ca="1" si="139"/>
        <v>0.61919783979231235</v>
      </c>
      <c r="AU323">
        <f t="shared" ca="1" si="140"/>
        <v>0.66279843002745187</v>
      </c>
      <c r="AX323">
        <f t="shared" si="121"/>
        <v>0.77938267194617517</v>
      </c>
      <c r="AY323">
        <f t="shared" si="122"/>
        <v>0.89839168001303515</v>
      </c>
      <c r="AZ323">
        <f t="shared" si="123"/>
        <v>1.2806205869908573</v>
      </c>
      <c r="BA323">
        <f t="shared" si="124"/>
        <v>0.54545285768125518</v>
      </c>
      <c r="BD323" s="57"/>
    </row>
    <row r="324" spans="2:56" x14ac:dyDescent="0.25">
      <c r="B324" s="1">
        <v>44967</v>
      </c>
      <c r="C324">
        <v>426.86500000000001</v>
      </c>
      <c r="D324">
        <v>584.80700000000002</v>
      </c>
      <c r="E324">
        <v>370.49599999999998</v>
      </c>
      <c r="F324">
        <v>184.971</v>
      </c>
      <c r="G324">
        <v>249897.5</v>
      </c>
      <c r="I324" s="45">
        <f t="shared" si="125"/>
        <v>3.969379006644469E-2</v>
      </c>
      <c r="J324" s="46">
        <f t="shared" si="114"/>
        <v>8.3053156088899183E-3</v>
      </c>
      <c r="K324" s="46">
        <f t="shared" si="115"/>
        <v>4.6915310559971557E-2</v>
      </c>
      <c r="L324" s="46">
        <f t="shared" si="115"/>
        <v>3.9945801895809208E-2</v>
      </c>
      <c r="M324" s="47">
        <f t="shared" si="116"/>
        <v>4.398003091448377E-2</v>
      </c>
      <c r="O324" s="44">
        <f t="shared" si="117"/>
        <v>3.3715054532778843E-2</v>
      </c>
      <c r="Q324" s="36">
        <f t="shared" si="126"/>
        <v>819.43812978650078</v>
      </c>
      <c r="R324" s="37">
        <f t="shared" si="127"/>
        <v>1366.7341563353864</v>
      </c>
      <c r="T324" s="42">
        <f t="shared" si="113"/>
        <v>0.59955926760742839</v>
      </c>
      <c r="V324" s="40">
        <v>44967</v>
      </c>
      <c r="W324">
        <v>330587.7231</v>
      </c>
      <c r="X324">
        <v>485186.89399999997</v>
      </c>
      <c r="Y324">
        <v>694358.77099999995</v>
      </c>
      <c r="Z324" s="37">
        <v>184.971</v>
      </c>
      <c r="AB324" s="55">
        <f t="shared" si="128"/>
        <v>3.2641736799313578E-2</v>
      </c>
      <c r="AD324" s="36">
        <f t="shared" si="129"/>
        <v>859.27522810871494</v>
      </c>
      <c r="AE324" s="37">
        <f t="shared" si="130"/>
        <v>1366.7341563353864</v>
      </c>
      <c r="AG324" s="1">
        <f t="shared" si="118"/>
        <v>44967</v>
      </c>
      <c r="AH324">
        <f t="shared" si="119"/>
        <v>0.62870692455121113</v>
      </c>
      <c r="AI324">
        <f t="shared" ca="1" si="131"/>
        <v>0.54633793624238147</v>
      </c>
      <c r="AJ324">
        <f t="shared" ca="1" si="132"/>
        <v>0.59320160922525078</v>
      </c>
      <c r="AK324">
        <f t="shared" ca="1" si="133"/>
        <v>0.62634617848969576</v>
      </c>
      <c r="AL324">
        <f t="shared" ca="1" si="134"/>
        <v>0.65921396627454021</v>
      </c>
      <c r="AM324">
        <f t="shared" ca="1" si="135"/>
        <v>0.68949624438752577</v>
      </c>
      <c r="AO324" s="1">
        <f t="shared" si="120"/>
        <v>44967</v>
      </c>
      <c r="AP324" s="57">
        <f>AD324/VLOOKUP(AO324,'[1]Indice Utilities'!$Z:$AJ,11,0)</f>
        <v>0.4913598155810982</v>
      </c>
      <c r="AQ324">
        <f t="shared" ca="1" si="136"/>
        <v>0.4129539118459804</v>
      </c>
      <c r="AR324">
        <f t="shared" ca="1" si="137"/>
        <v>0.50276857701635314</v>
      </c>
      <c r="AS324">
        <f t="shared" ca="1" si="138"/>
        <v>0.56906476358317948</v>
      </c>
      <c r="AT324">
        <f t="shared" ca="1" si="139"/>
        <v>0.61740645580414621</v>
      </c>
      <c r="AU324">
        <f t="shared" ca="1" si="140"/>
        <v>0.65940690011924996</v>
      </c>
      <c r="AX324">
        <f t="shared" si="121"/>
        <v>0.78470518402580403</v>
      </c>
      <c r="AY324">
        <f t="shared" si="122"/>
        <v>0.87721914985118421</v>
      </c>
      <c r="AZ324">
        <f t="shared" si="123"/>
        <v>1.2983218203968276</v>
      </c>
      <c r="BA324">
        <f t="shared" si="124"/>
        <v>0.54931094615240483</v>
      </c>
      <c r="BD324" s="57"/>
    </row>
    <row r="325" spans="2:56" x14ac:dyDescent="0.25">
      <c r="B325" s="1">
        <v>44974</v>
      </c>
      <c r="C325">
        <v>448.108</v>
      </c>
      <c r="D325">
        <v>579.72</v>
      </c>
      <c r="E325">
        <v>387.13799999999998</v>
      </c>
      <c r="F325">
        <v>192.45500000000001</v>
      </c>
      <c r="G325">
        <v>248979.4</v>
      </c>
      <c r="I325" s="45">
        <f t="shared" si="125"/>
        <v>4.976514823187661E-2</v>
      </c>
      <c r="J325" s="46">
        <f t="shared" si="114"/>
        <v>-8.6985962890321344E-3</v>
      </c>
      <c r="K325" s="46">
        <f t="shared" si="115"/>
        <v>4.4918163758852936E-2</v>
      </c>
      <c r="L325" s="46">
        <f t="shared" si="115"/>
        <v>4.0460396494585771E-2</v>
      </c>
      <c r="M325" s="47">
        <f t="shared" si="116"/>
        <v>-3.673906301583707E-3</v>
      </c>
      <c r="O325" s="44">
        <f t="shared" si="117"/>
        <v>3.1611278049070796E-2</v>
      </c>
      <c r="Q325" s="36">
        <f t="shared" si="126"/>
        <v>845.34161635119233</v>
      </c>
      <c r="R325" s="37">
        <f t="shared" si="127"/>
        <v>1361.7129031058362</v>
      </c>
      <c r="T325" s="42">
        <f t="shared" si="113"/>
        <v>0.62079283703863819</v>
      </c>
      <c r="V325" s="40">
        <v>44974</v>
      </c>
      <c r="W325">
        <v>347038.98869999999</v>
      </c>
      <c r="X325">
        <v>480966.76549999998</v>
      </c>
      <c r="Y325">
        <v>725548.50879999995</v>
      </c>
      <c r="Z325" s="37">
        <v>192.45500000000001</v>
      </c>
      <c r="AB325" s="55">
        <f t="shared" si="128"/>
        <v>2.8754273461343183E-2</v>
      </c>
      <c r="AD325" s="36">
        <f t="shared" si="129"/>
        <v>883.98306299631088</v>
      </c>
      <c r="AE325" s="37">
        <f t="shared" si="130"/>
        <v>1361.7129031058362</v>
      </c>
      <c r="AG325" s="1">
        <f t="shared" si="118"/>
        <v>44974</v>
      </c>
      <c r="AH325">
        <f t="shared" si="119"/>
        <v>0.64916992486455505</v>
      </c>
      <c r="AI325">
        <f t="shared" ca="1" si="131"/>
        <v>0.54633793624238147</v>
      </c>
      <c r="AJ325">
        <f t="shared" ca="1" si="132"/>
        <v>0.59320160922525078</v>
      </c>
      <c r="AK325">
        <f t="shared" ca="1" si="133"/>
        <v>0.62608250533608478</v>
      </c>
      <c r="AL325">
        <f t="shared" ca="1" si="134"/>
        <v>0.65530523234361293</v>
      </c>
      <c r="AM325">
        <f t="shared" ca="1" si="135"/>
        <v>0.68949624438752577</v>
      </c>
      <c r="AO325" s="1">
        <f t="shared" si="120"/>
        <v>44974</v>
      </c>
      <c r="AP325" s="57">
        <f>AD325/VLOOKUP(AO325,'[1]Indice Utilities'!$Z:$AJ,11,0)</f>
        <v>0.50616788930249867</v>
      </c>
      <c r="AQ325">
        <f t="shared" ca="1" si="136"/>
        <v>0.4129539118459804</v>
      </c>
      <c r="AR325">
        <f t="shared" ca="1" si="137"/>
        <v>0.50010817201896096</v>
      </c>
      <c r="AS325">
        <f t="shared" ca="1" si="138"/>
        <v>0.56430870366552588</v>
      </c>
      <c r="AT325">
        <f t="shared" ca="1" si="139"/>
        <v>0.61573260759248805</v>
      </c>
      <c r="AU325">
        <f t="shared" ca="1" si="140"/>
        <v>0.65748527540219814</v>
      </c>
      <c r="AX325">
        <f t="shared" si="121"/>
        <v>0.80073169568041069</v>
      </c>
      <c r="AY325">
        <f t="shared" si="122"/>
        <v>0.84528307394904523</v>
      </c>
      <c r="AZ325">
        <f t="shared" si="123"/>
        <v>1.3187211830212457</v>
      </c>
      <c r="BA325">
        <f t="shared" si="124"/>
        <v>0.55556151704678536</v>
      </c>
      <c r="BD325" s="57"/>
    </row>
    <row r="326" spans="2:56" x14ac:dyDescent="0.25">
      <c r="B326" s="1">
        <v>44981</v>
      </c>
      <c r="C326">
        <v>484.065</v>
      </c>
      <c r="D326">
        <v>590.39400000000001</v>
      </c>
      <c r="E326">
        <v>387.767</v>
      </c>
      <c r="F326">
        <v>196.05500000000001</v>
      </c>
      <c r="G326">
        <v>248324.7</v>
      </c>
      <c r="I326" s="45">
        <f t="shared" si="125"/>
        <v>8.0241816704901492E-2</v>
      </c>
      <c r="J326" s="46">
        <f t="shared" si="114"/>
        <v>1.8412336990271116E-2</v>
      </c>
      <c r="K326" s="46">
        <f t="shared" si="115"/>
        <v>1.624743631470027E-3</v>
      </c>
      <c r="L326" s="46">
        <f t="shared" si="115"/>
        <v>1.8705671455665041E-2</v>
      </c>
      <c r="M326" s="47">
        <f t="shared" si="116"/>
        <v>-2.6295348129201646E-3</v>
      </c>
      <c r="O326" s="44">
        <f t="shared" si="117"/>
        <v>2.9746142195576919E-2</v>
      </c>
      <c r="Q326" s="36">
        <f t="shared" si="126"/>
        <v>870.48726827501378</v>
      </c>
      <c r="R326" s="37">
        <f t="shared" si="127"/>
        <v>1358.1322316219168</v>
      </c>
      <c r="T326" s="42">
        <f t="shared" ref="T326:T389" si="141">+Q326/R326</f>
        <v>0.64094441469477181</v>
      </c>
      <c r="V326" s="40">
        <v>44981</v>
      </c>
      <c r="W326">
        <v>374886.6618</v>
      </c>
      <c r="X326">
        <v>489822.64120000001</v>
      </c>
      <c r="Y326">
        <v>726728.26240000001</v>
      </c>
      <c r="Z326" s="37">
        <v>196.05500000000001</v>
      </c>
      <c r="AB326" s="55">
        <f t="shared" si="128"/>
        <v>2.4383119184308299E-2</v>
      </c>
      <c r="AD326" s="36">
        <f t="shared" si="129"/>
        <v>905.53732737825976</v>
      </c>
      <c r="AE326" s="37">
        <f t="shared" si="130"/>
        <v>1358.1322316219168</v>
      </c>
      <c r="AG326" s="1">
        <f t="shared" si="118"/>
        <v>44981</v>
      </c>
      <c r="AH326">
        <f t="shared" si="119"/>
        <v>0.66675196000380876</v>
      </c>
      <c r="AI326">
        <f t="shared" ca="1" si="131"/>
        <v>0.54633793624238147</v>
      </c>
      <c r="AJ326">
        <f t="shared" ca="1" si="132"/>
        <v>0.59320160922525078</v>
      </c>
      <c r="AK326">
        <f t="shared" ca="1" si="133"/>
        <v>0.62608250533608478</v>
      </c>
      <c r="AL326">
        <f t="shared" ca="1" si="134"/>
        <v>0.65120048422159216</v>
      </c>
      <c r="AM326">
        <f t="shared" ca="1" si="135"/>
        <v>0.68592892992125043</v>
      </c>
      <c r="AO326" s="1">
        <f t="shared" si="120"/>
        <v>44981</v>
      </c>
      <c r="AP326" s="57">
        <f>AD326/VLOOKUP(AO326,'[1]Indice Utilities'!$Z:$AJ,11,0)</f>
        <v>0.52771396381207358</v>
      </c>
      <c r="AQ326">
        <f t="shared" ca="1" si="136"/>
        <v>0.4129539118459804</v>
      </c>
      <c r="AR326">
        <f t="shared" ca="1" si="137"/>
        <v>0.50010817201896096</v>
      </c>
      <c r="AS326">
        <f t="shared" ca="1" si="138"/>
        <v>0.55717544123812068</v>
      </c>
      <c r="AT326">
        <f t="shared" ca="1" si="139"/>
        <v>0.61097959391628565</v>
      </c>
      <c r="AU326">
        <f t="shared" ca="1" si="140"/>
        <v>0.65238767306892209</v>
      </c>
      <c r="AX326">
        <f t="shared" si="121"/>
        <v>0.84439488062217305</v>
      </c>
      <c r="AY326">
        <f t="shared" si="122"/>
        <v>0.84035620524891008</v>
      </c>
      <c r="AZ326">
        <f t="shared" si="123"/>
        <v>1.2894235976055679</v>
      </c>
      <c r="BA326">
        <f t="shared" si="124"/>
        <v>0.55248242347914578</v>
      </c>
      <c r="BD326" s="57"/>
    </row>
    <row r="327" spans="2:56" x14ac:dyDescent="0.25">
      <c r="B327" s="1">
        <v>44988</v>
      </c>
      <c r="C327">
        <v>484.65899999999999</v>
      </c>
      <c r="D327">
        <v>567.23500000000001</v>
      </c>
      <c r="E327">
        <v>376.279</v>
      </c>
      <c r="F327">
        <v>201.02799999999999</v>
      </c>
      <c r="G327">
        <v>245865.2</v>
      </c>
      <c r="I327" s="45">
        <f t="shared" si="125"/>
        <v>1.2271079297201393E-3</v>
      </c>
      <c r="J327" s="46">
        <f t="shared" ref="J327:J390" si="142">+D327/D326-1</f>
        <v>-3.9226347151224417E-2</v>
      </c>
      <c r="K327" s="46">
        <f t="shared" ref="K327:L390" si="143">+E327/E326-1</f>
        <v>-2.962603831682431E-2</v>
      </c>
      <c r="L327" s="46">
        <f t="shared" si="143"/>
        <v>2.5365331157073179E-2</v>
      </c>
      <c r="M327" s="47">
        <f t="shared" ref="M327:M390" si="144">+G327/G326-1</f>
        <v>-9.904371172098414E-3</v>
      </c>
      <c r="O327" s="44">
        <f t="shared" ref="O327:O390" si="145">+AVERAGE(I327:L327)</f>
        <v>-1.0564986595313852E-2</v>
      </c>
      <c r="Q327" s="36">
        <f t="shared" si="126"/>
        <v>861.29058195429684</v>
      </c>
      <c r="R327" s="37">
        <f t="shared" si="127"/>
        <v>1344.6807858991431</v>
      </c>
      <c r="T327" s="42">
        <f t="shared" si="141"/>
        <v>0.64051676129095625</v>
      </c>
      <c r="V327" s="40">
        <v>44988</v>
      </c>
      <c r="W327">
        <v>375346.19439999998</v>
      </c>
      <c r="X327">
        <v>470608.2683</v>
      </c>
      <c r="Y327">
        <v>705197.75789999997</v>
      </c>
      <c r="Z327" s="37">
        <v>201.02799999999999</v>
      </c>
      <c r="AB327" s="55">
        <f t="shared" si="128"/>
        <v>-2.5306724111833358E-2</v>
      </c>
      <c r="AD327" s="36">
        <f t="shared" si="129"/>
        <v>882.62114406133128</v>
      </c>
      <c r="AE327" s="37">
        <f t="shared" si="130"/>
        <v>1344.6807858991431</v>
      </c>
      <c r="AG327" s="1">
        <f t="shared" ref="AG327:AG390" si="146">+B327</f>
        <v>44988</v>
      </c>
      <c r="AH327">
        <f t="shared" ref="AH327:AH390" si="147">+(AD327/$AD$6)/(AE327/$AE$6)</f>
        <v>0.65637968008232683</v>
      </c>
      <c r="AI327">
        <f t="shared" ca="1" si="131"/>
        <v>0.54633793624238147</v>
      </c>
      <c r="AJ327">
        <f t="shared" ca="1" si="132"/>
        <v>0.59320160922525078</v>
      </c>
      <c r="AK327">
        <f t="shared" ca="1" si="133"/>
        <v>0.62608250533608478</v>
      </c>
      <c r="AL327">
        <f t="shared" ca="1" si="134"/>
        <v>0.65120048422159216</v>
      </c>
      <c r="AM327">
        <f t="shared" ca="1" si="135"/>
        <v>0.68284736547389502</v>
      </c>
      <c r="AO327" s="1">
        <f t="shared" ref="AO327:AO390" si="148">+AG327</f>
        <v>44988</v>
      </c>
      <c r="AP327" s="57">
        <f>AD327/VLOOKUP(AO327,'[1]Indice Utilities'!$Z:$AJ,11,0)</f>
        <v>0.53772399705917173</v>
      </c>
      <c r="AQ327">
        <f t="shared" ca="1" si="136"/>
        <v>0.4129539118459804</v>
      </c>
      <c r="AR327">
        <f t="shared" ca="1" si="137"/>
        <v>0.50010817201896096</v>
      </c>
      <c r="AS327">
        <f t="shared" ca="1" si="138"/>
        <v>0.54959493740300269</v>
      </c>
      <c r="AT327">
        <f t="shared" ca="1" si="139"/>
        <v>0.60805875098736584</v>
      </c>
      <c r="AU327">
        <f t="shared" ca="1" si="140"/>
        <v>0.64246868986325611</v>
      </c>
      <c r="AX327">
        <f t="shared" ref="AX327:AX390" si="149">+(C327/$C$6)/(AD327/$AD$6)</f>
        <v>0.86738163193505169</v>
      </c>
      <c r="AY327">
        <f t="shared" ref="AY327:AY390" si="150">+(D327/$D$6)/(AD327/$AD$6)</f>
        <v>0.8283550538249207</v>
      </c>
      <c r="AZ327">
        <f t="shared" ref="AZ327:AZ390" si="151">+(E327/$E$6)/(AD327/$AD$6)</f>
        <v>1.2837095685882716</v>
      </c>
      <c r="BA327">
        <f t="shared" ref="BA327:BA390" si="152">+(F327/$F$6)/(AD327/$AD$6)</f>
        <v>0.58120471036691002</v>
      </c>
      <c r="BD327" s="57"/>
    </row>
    <row r="328" spans="2:56" x14ac:dyDescent="0.25">
      <c r="B328" s="1">
        <v>44995</v>
      </c>
      <c r="C328">
        <v>473.029</v>
      </c>
      <c r="D328">
        <v>574.71100000000001</v>
      </c>
      <c r="E328">
        <v>365.22399999999999</v>
      </c>
      <c r="F328">
        <v>194.91800000000001</v>
      </c>
      <c r="G328">
        <v>236419.4</v>
      </c>
      <c r="I328" s="45">
        <f t="shared" ref="I328:I391" si="153">+C328/C327-1</f>
        <v>-2.3996253035639459E-2</v>
      </c>
      <c r="J328" s="46">
        <f t="shared" si="142"/>
        <v>1.3179722689890427E-2</v>
      </c>
      <c r="K328" s="46">
        <f t="shared" si="143"/>
        <v>-2.9379795311457735E-2</v>
      </c>
      <c r="L328" s="46">
        <f t="shared" si="143"/>
        <v>-3.0393775991404137E-2</v>
      </c>
      <c r="M328" s="47">
        <f t="shared" si="144"/>
        <v>-3.8418613126217194E-2</v>
      </c>
      <c r="O328" s="44">
        <f t="shared" si="145"/>
        <v>-1.7647525412152726E-2</v>
      </c>
      <c r="Q328" s="36">
        <f t="shared" ref="Q328:Q391" si="154">+Q327*(1+O328)</f>
        <v>846.09093452201057</v>
      </c>
      <c r="R328" s="37">
        <f t="shared" ref="R328:R391" si="155">+R327*(1+M328)</f>
        <v>1293.0200150074263</v>
      </c>
      <c r="T328" s="42">
        <f t="shared" si="141"/>
        <v>0.6543525426535266</v>
      </c>
      <c r="V328" s="40">
        <v>44995</v>
      </c>
      <c r="W328">
        <v>366339.35619999998</v>
      </c>
      <c r="X328">
        <v>476810.57829999999</v>
      </c>
      <c r="Y328">
        <v>684478.33400000003</v>
      </c>
      <c r="Z328" s="37">
        <v>194.91800000000001</v>
      </c>
      <c r="AB328" s="55">
        <f t="shared" ref="AB328:AB391" si="156">+SUMPRODUCT(I328:L328,W327:Z327)/SUM(W327:Z327)</f>
        <v>-1.5166817478519248E-2</v>
      </c>
      <c r="AD328" s="36">
        <f t="shared" ref="AD328:AD391" si="157">+AD327*(1+AB328)</f>
        <v>869.23459026667126</v>
      </c>
      <c r="AE328" s="37">
        <f t="shared" ref="AE328:AE391" si="158">+AE327*(1+M328)</f>
        <v>1293.0200150074263</v>
      </c>
      <c r="AG328" s="1">
        <f t="shared" si="146"/>
        <v>44995</v>
      </c>
      <c r="AH328">
        <f t="shared" si="147"/>
        <v>0.67225145796500207</v>
      </c>
      <c r="AI328">
        <f t="shared" ca="1" si="131"/>
        <v>0.54633793624238147</v>
      </c>
      <c r="AJ328">
        <f t="shared" ca="1" si="132"/>
        <v>0.59320160922525078</v>
      </c>
      <c r="AK328">
        <f t="shared" ca="1" si="133"/>
        <v>0.62608250533608478</v>
      </c>
      <c r="AL328">
        <f t="shared" ca="1" si="134"/>
        <v>0.65477638601191535</v>
      </c>
      <c r="AM328">
        <f t="shared" ca="1" si="135"/>
        <v>0.68284736547389502</v>
      </c>
      <c r="AO328" s="1">
        <f t="shared" si="148"/>
        <v>44995</v>
      </c>
      <c r="AP328" s="57">
        <f>AD328/VLOOKUP(AO328,'[1]Indice Utilities'!$Z:$AJ,11,0)</f>
        <v>0.56013998896672468</v>
      </c>
      <c r="AQ328">
        <f t="shared" ca="1" si="136"/>
        <v>0.4129539118459804</v>
      </c>
      <c r="AR328">
        <f t="shared" ca="1" si="137"/>
        <v>0.50010817201896096</v>
      </c>
      <c r="AS328">
        <f t="shared" ca="1" si="138"/>
        <v>0.54458463111454736</v>
      </c>
      <c r="AT328">
        <f t="shared" ca="1" si="139"/>
        <v>0.60805875098736584</v>
      </c>
      <c r="AU328">
        <f t="shared" ca="1" si="140"/>
        <v>0.64246868986325611</v>
      </c>
      <c r="AX328">
        <f t="shared" si="149"/>
        <v>0.85960519795768286</v>
      </c>
      <c r="AY328">
        <f t="shared" si="150"/>
        <v>0.85219767024330195</v>
      </c>
      <c r="AZ328">
        <f t="shared" si="151"/>
        <v>1.26518324761728</v>
      </c>
      <c r="BA328">
        <f t="shared" si="152"/>
        <v>0.57221843718956689</v>
      </c>
      <c r="BD328" s="57"/>
    </row>
    <row r="329" spans="2:56" x14ac:dyDescent="0.25">
      <c r="B329" s="1">
        <v>45002</v>
      </c>
      <c r="C329">
        <v>412.22899999999998</v>
      </c>
      <c r="D329">
        <v>534.32600000000002</v>
      </c>
      <c r="E329">
        <v>332.01799999999997</v>
      </c>
      <c r="F329">
        <v>166.30799999999999</v>
      </c>
      <c r="G329">
        <v>221740.3</v>
      </c>
      <c r="I329" s="45">
        <f t="shared" si="153"/>
        <v>-0.12853334573567377</v>
      </c>
      <c r="J329" s="46">
        <f t="shared" si="142"/>
        <v>-7.0270100972488758E-2</v>
      </c>
      <c r="K329" s="46">
        <f t="shared" si="143"/>
        <v>-9.0919545265371493E-2</v>
      </c>
      <c r="L329" s="46">
        <f t="shared" si="143"/>
        <v>-0.14677967145158488</v>
      </c>
      <c r="M329" s="47">
        <f t="shared" si="144"/>
        <v>-6.2089236331705489E-2</v>
      </c>
      <c r="O329" s="44">
        <f t="shared" si="145"/>
        <v>-0.10912566585627972</v>
      </c>
      <c r="Q329" s="36">
        <f t="shared" si="154"/>
        <v>753.76069791733426</v>
      </c>
      <c r="R329" s="37">
        <f t="shared" si="155"/>
        <v>1212.7373897140048</v>
      </c>
      <c r="T329" s="42">
        <f t="shared" si="141"/>
        <v>0.62153661980776453</v>
      </c>
      <c r="V329" s="40">
        <v>45002</v>
      </c>
      <c r="W329">
        <v>319252.58669999999</v>
      </c>
      <c r="X329">
        <v>443305.31579999998</v>
      </c>
      <c r="Y329">
        <v>622246.32779999997</v>
      </c>
      <c r="Z329" s="37">
        <v>166.30799999999999</v>
      </c>
      <c r="AB329" s="55">
        <f t="shared" si="156"/>
        <v>-9.3501277335281185E-2</v>
      </c>
      <c r="AD329" s="36">
        <f t="shared" si="157"/>
        <v>787.96004577272765</v>
      </c>
      <c r="AE329" s="37">
        <f t="shared" si="158"/>
        <v>1212.7373897140048</v>
      </c>
      <c r="AG329" s="1">
        <f t="shared" si="146"/>
        <v>45002</v>
      </c>
      <c r="AH329">
        <f t="shared" si="147"/>
        <v>0.64973674635243928</v>
      </c>
      <c r="AI329">
        <f t="shared" ca="1" si="131"/>
        <v>0.54633793624238147</v>
      </c>
      <c r="AJ329">
        <f t="shared" ca="1" si="132"/>
        <v>0.59320160922525078</v>
      </c>
      <c r="AK329">
        <f t="shared" ca="1" si="133"/>
        <v>0.62608250533608478</v>
      </c>
      <c r="AL329">
        <f t="shared" ca="1" si="134"/>
        <v>0.65477638601191535</v>
      </c>
      <c r="AM329">
        <f t="shared" ca="1" si="135"/>
        <v>0.68284736547389502</v>
      </c>
      <c r="AO329" s="1">
        <f t="shared" si="148"/>
        <v>45002</v>
      </c>
      <c r="AP329" s="57">
        <f>AD329/VLOOKUP(AO329,'[1]Indice Utilities'!$Z:$AJ,11,0)</f>
        <v>0.54382139426139042</v>
      </c>
      <c r="AQ329">
        <f t="shared" ca="1" si="136"/>
        <v>0.4129539118459804</v>
      </c>
      <c r="AR329">
        <f t="shared" ca="1" si="137"/>
        <v>0.50010817201896096</v>
      </c>
      <c r="AS329">
        <f t="shared" ca="1" si="138"/>
        <v>0.54458463111454736</v>
      </c>
      <c r="AT329">
        <f t="shared" ca="1" si="139"/>
        <v>0.6068294871547244</v>
      </c>
      <c r="AU329">
        <f t="shared" ca="1" si="140"/>
        <v>0.64246868986325611</v>
      </c>
      <c r="AX329">
        <f t="shared" si="149"/>
        <v>0.82638535181861172</v>
      </c>
      <c r="AY329">
        <f t="shared" si="150"/>
        <v>0.87403725355257211</v>
      </c>
      <c r="AZ329">
        <f t="shared" si="151"/>
        <v>1.2687865225949706</v>
      </c>
      <c r="BA329">
        <f t="shared" si="152"/>
        <v>0.53858697290290736</v>
      </c>
      <c r="BD329" s="57"/>
    </row>
    <row r="330" spans="2:56" x14ac:dyDescent="0.25">
      <c r="B330" s="1">
        <v>45009</v>
      </c>
      <c r="C330">
        <v>398.50200000000001</v>
      </c>
      <c r="D330">
        <v>511.32100000000003</v>
      </c>
      <c r="E330">
        <v>325.60500000000002</v>
      </c>
      <c r="F330">
        <v>164.36600000000001</v>
      </c>
      <c r="G330">
        <v>219276.7</v>
      </c>
      <c r="I330" s="45">
        <f t="shared" si="153"/>
        <v>-3.3299452488786518E-2</v>
      </c>
      <c r="J330" s="46">
        <f t="shared" si="142"/>
        <v>-4.3054240295250401E-2</v>
      </c>
      <c r="K330" s="46">
        <f t="shared" si="143"/>
        <v>-1.9315217849634525E-2</v>
      </c>
      <c r="L330" s="46">
        <f t="shared" si="143"/>
        <v>-1.167712918199959E-2</v>
      </c>
      <c r="M330" s="47">
        <f t="shared" si="144"/>
        <v>-1.1110294339819915E-2</v>
      </c>
      <c r="O330" s="44">
        <f t="shared" si="145"/>
        <v>-2.6836509953917759E-2</v>
      </c>
      <c r="Q330" s="36">
        <f t="shared" si="154"/>
        <v>733.53239144480369</v>
      </c>
      <c r="R330" s="37">
        <f t="shared" si="155"/>
        <v>1199.2635203573773</v>
      </c>
      <c r="T330" s="42">
        <f t="shared" si="141"/>
        <v>0.6116523841450735</v>
      </c>
      <c r="V330" s="40">
        <v>45009</v>
      </c>
      <c r="W330">
        <v>308622.06679999997</v>
      </c>
      <c r="X330">
        <v>424218.82549999998</v>
      </c>
      <c r="Y330">
        <v>610227.58730000001</v>
      </c>
      <c r="Z330" s="37">
        <v>164.36600000000001</v>
      </c>
      <c r="AB330" s="55">
        <f t="shared" si="156"/>
        <v>-3.0136291102753496E-2</v>
      </c>
      <c r="AD330" s="36">
        <f t="shared" si="157"/>
        <v>764.21385245598174</v>
      </c>
      <c r="AE330" s="37">
        <f t="shared" si="158"/>
        <v>1199.2635203573773</v>
      </c>
      <c r="AG330" s="1">
        <f t="shared" si="146"/>
        <v>45009</v>
      </c>
      <c r="AH330">
        <f t="shared" si="147"/>
        <v>0.63723596981274644</v>
      </c>
      <c r="AI330">
        <f t="shared" ca="1" si="131"/>
        <v>0.54633793624238147</v>
      </c>
      <c r="AJ330">
        <f t="shared" ca="1" si="132"/>
        <v>0.59320160922525078</v>
      </c>
      <c r="AK330">
        <f t="shared" ca="1" si="133"/>
        <v>0.62608250533608478</v>
      </c>
      <c r="AL330">
        <f t="shared" ca="1" si="134"/>
        <v>0.65086304842810738</v>
      </c>
      <c r="AM330">
        <f t="shared" ca="1" si="135"/>
        <v>0.6752866432568011</v>
      </c>
      <c r="AO330" s="1">
        <f t="shared" si="148"/>
        <v>45009</v>
      </c>
      <c r="AP330" s="57">
        <f>AD330/VLOOKUP(AO330,'[1]Indice Utilities'!$Z:$AJ,11,0)</f>
        <v>0.52881697132038807</v>
      </c>
      <c r="AQ330">
        <f t="shared" ca="1" si="136"/>
        <v>0.4129539118459804</v>
      </c>
      <c r="AR330">
        <f t="shared" ca="1" si="137"/>
        <v>0.50010817201896096</v>
      </c>
      <c r="AS330">
        <f t="shared" ca="1" si="138"/>
        <v>0.54399719654353218</v>
      </c>
      <c r="AT330">
        <f t="shared" ca="1" si="139"/>
        <v>0.59698680887960931</v>
      </c>
      <c r="AU330">
        <f t="shared" ca="1" si="140"/>
        <v>0.63459947737199218</v>
      </c>
      <c r="AX330">
        <f t="shared" si="149"/>
        <v>0.82369013783042366</v>
      </c>
      <c r="AY330">
        <f t="shared" si="150"/>
        <v>0.86239564996418805</v>
      </c>
      <c r="AZ330">
        <f t="shared" si="151"/>
        <v>1.2829427713313846</v>
      </c>
      <c r="BA330">
        <f t="shared" si="152"/>
        <v>0.54883775767814924</v>
      </c>
      <c r="BD330" s="57"/>
    </row>
    <row r="331" spans="2:56" x14ac:dyDescent="0.25">
      <c r="B331" s="1">
        <v>45016</v>
      </c>
      <c r="C331">
        <v>425.40199999999999</v>
      </c>
      <c r="D331">
        <v>555.48199999999997</v>
      </c>
      <c r="E331">
        <v>348.464</v>
      </c>
      <c r="F331">
        <v>174.31299999999999</v>
      </c>
      <c r="G331">
        <v>245716.2</v>
      </c>
      <c r="I331" s="45">
        <f t="shared" si="153"/>
        <v>6.7502797978429063E-2</v>
      </c>
      <c r="J331" s="46">
        <f t="shared" si="142"/>
        <v>8.6366489934893931E-2</v>
      </c>
      <c r="K331" s="46">
        <f t="shared" si="143"/>
        <v>7.020469587383471E-2</v>
      </c>
      <c r="L331" s="46">
        <f t="shared" si="143"/>
        <v>6.0517381940303761E-2</v>
      </c>
      <c r="M331" s="47">
        <f t="shared" si="144"/>
        <v>0.12057596634754164</v>
      </c>
      <c r="O331" s="44">
        <f t="shared" si="145"/>
        <v>7.1147841431865366E-2</v>
      </c>
      <c r="Q331" s="36">
        <f t="shared" si="154"/>
        <v>785.72163771645558</v>
      </c>
      <c r="R331" s="37">
        <f t="shared" si="155"/>
        <v>1343.8658782298228</v>
      </c>
      <c r="T331" s="42">
        <f t="shared" si="141"/>
        <v>0.58467266000639129</v>
      </c>
      <c r="V331" s="40">
        <v>45016</v>
      </c>
      <c r="W331">
        <v>329454.2095</v>
      </c>
      <c r="X331">
        <v>460857.21380000003</v>
      </c>
      <c r="Y331">
        <v>653067.39249999996</v>
      </c>
      <c r="Z331" s="37">
        <v>174.31299999999999</v>
      </c>
      <c r="AB331" s="55">
        <f t="shared" si="156"/>
        <v>7.468692673684002E-2</v>
      </c>
      <c r="AD331" s="36">
        <f t="shared" si="157"/>
        <v>821.29063646563986</v>
      </c>
      <c r="AE331" s="37">
        <f t="shared" si="158"/>
        <v>1343.8658782298228</v>
      </c>
      <c r="AG331" s="1">
        <f t="shared" si="146"/>
        <v>45016</v>
      </c>
      <c r="AH331">
        <f t="shared" si="147"/>
        <v>0.61114033012540392</v>
      </c>
      <c r="AI331">
        <f t="shared" ca="1" si="131"/>
        <v>0.54633793624238147</v>
      </c>
      <c r="AJ331">
        <f t="shared" ca="1" si="132"/>
        <v>0.59320160922525078</v>
      </c>
      <c r="AK331">
        <f t="shared" ca="1" si="133"/>
        <v>0.62608250533608478</v>
      </c>
      <c r="AL331">
        <f t="shared" ca="1" si="134"/>
        <v>0.64931163023652605</v>
      </c>
      <c r="AM331">
        <f t="shared" ca="1" si="135"/>
        <v>0.67170150816888274</v>
      </c>
      <c r="AO331" s="1">
        <f t="shared" si="148"/>
        <v>45016</v>
      </c>
      <c r="AP331" s="57">
        <f>AD331/VLOOKUP(AO331,'[1]Indice Utilities'!$Z:$AJ,11,0)</f>
        <v>0.50729569622852388</v>
      </c>
      <c r="AQ331">
        <f t="shared" ca="1" si="136"/>
        <v>0.4129539118459804</v>
      </c>
      <c r="AR331">
        <f t="shared" ca="1" si="137"/>
        <v>0.50010817201896096</v>
      </c>
      <c r="AS331">
        <f t="shared" ca="1" si="138"/>
        <v>0.54285177383359629</v>
      </c>
      <c r="AT331">
        <f t="shared" ca="1" si="139"/>
        <v>0.59160886846817795</v>
      </c>
      <c r="AU331">
        <f t="shared" ca="1" si="140"/>
        <v>0.62109819634023533</v>
      </c>
      <c r="AX331">
        <f t="shared" si="149"/>
        <v>0.81818388679117937</v>
      </c>
      <c r="AY331">
        <f t="shared" si="150"/>
        <v>0.87176805809989266</v>
      </c>
      <c r="AZ331">
        <f t="shared" si="151"/>
        <v>1.2775919612097881</v>
      </c>
      <c r="BA331">
        <f t="shared" si="152"/>
        <v>0.54160143517345083</v>
      </c>
      <c r="BD331" s="57"/>
    </row>
    <row r="332" spans="2:56" x14ac:dyDescent="0.25">
      <c r="B332" s="1">
        <v>45023</v>
      </c>
      <c r="C332">
        <v>434.5</v>
      </c>
      <c r="D332">
        <v>566.00199999999995</v>
      </c>
      <c r="E332">
        <v>355.54500000000002</v>
      </c>
      <c r="F332">
        <v>177.108</v>
      </c>
      <c r="G332">
        <v>252848.7</v>
      </c>
      <c r="I332" s="45">
        <f t="shared" si="153"/>
        <v>2.1386829399015594E-2</v>
      </c>
      <c r="J332" s="46">
        <f t="shared" si="142"/>
        <v>1.8938507458387432E-2</v>
      </c>
      <c r="K332" s="46">
        <f t="shared" si="143"/>
        <v>2.0320607006749647E-2</v>
      </c>
      <c r="L332" s="46">
        <f t="shared" si="143"/>
        <v>1.6034374946217511E-2</v>
      </c>
      <c r="M332" s="47">
        <f t="shared" si="144"/>
        <v>2.9027390135448972E-2</v>
      </c>
      <c r="O332" s="44">
        <f t="shared" si="145"/>
        <v>1.9170079702592546E-2</v>
      </c>
      <c r="Q332" s="36">
        <f t="shared" si="154"/>
        <v>800.78398413553145</v>
      </c>
      <c r="R332" s="37">
        <f t="shared" si="155"/>
        <v>1382.8747973669176</v>
      </c>
      <c r="T332" s="42">
        <f t="shared" si="141"/>
        <v>0.57907193453830785</v>
      </c>
      <c r="V332" s="40">
        <v>45023</v>
      </c>
      <c r="W332">
        <v>336500.37540000002</v>
      </c>
      <c r="X332">
        <v>469585.20679999999</v>
      </c>
      <c r="Y332">
        <v>666339.6213</v>
      </c>
      <c r="Z332" s="37">
        <v>177.108</v>
      </c>
      <c r="AB332" s="55">
        <f t="shared" si="156"/>
        <v>2.0122189482716747E-2</v>
      </c>
      <c r="AD332" s="36">
        <f t="shared" si="157"/>
        <v>837.81680227298261</v>
      </c>
      <c r="AE332" s="37">
        <f t="shared" si="158"/>
        <v>1382.8747973669176</v>
      </c>
      <c r="AG332" s="1">
        <f t="shared" si="146"/>
        <v>45023</v>
      </c>
      <c r="AH332">
        <f t="shared" si="147"/>
        <v>0.60585152312287383</v>
      </c>
      <c r="AI332">
        <f t="shared" ca="1" si="131"/>
        <v>0.54633793624238147</v>
      </c>
      <c r="AJ332">
        <f t="shared" ca="1" si="132"/>
        <v>0.59320160922525078</v>
      </c>
      <c r="AK332">
        <f t="shared" ca="1" si="133"/>
        <v>0.62095083196730338</v>
      </c>
      <c r="AL332">
        <f t="shared" ca="1" si="134"/>
        <v>0.64881133154413795</v>
      </c>
      <c r="AM332">
        <f t="shared" ca="1" si="135"/>
        <v>0.6666572335407801</v>
      </c>
      <c r="AO332" s="1">
        <f t="shared" si="148"/>
        <v>45023</v>
      </c>
      <c r="AP332" s="57">
        <f>AD332/VLOOKUP(AO332,'[1]Indice Utilities'!$Z:$AJ,11,0)</f>
        <v>0.50935305767000527</v>
      </c>
      <c r="AQ332">
        <f t="shared" ca="1" si="136"/>
        <v>0.4129539118459804</v>
      </c>
      <c r="AR332">
        <f t="shared" ca="1" si="137"/>
        <v>0.50010817201896096</v>
      </c>
      <c r="AS332">
        <f t="shared" ca="1" si="138"/>
        <v>0.54032224093651193</v>
      </c>
      <c r="AT332">
        <f t="shared" ca="1" si="139"/>
        <v>0.58825943614323317</v>
      </c>
      <c r="AU332">
        <f t="shared" ca="1" si="140"/>
        <v>0.6183255364112491</v>
      </c>
      <c r="AX332">
        <f t="shared" si="149"/>
        <v>0.81919818489465779</v>
      </c>
      <c r="AY332">
        <f t="shared" si="150"/>
        <v>0.87075651635479956</v>
      </c>
      <c r="AZ332">
        <f t="shared" si="151"/>
        <v>1.2778404575529525</v>
      </c>
      <c r="BA332">
        <f t="shared" si="152"/>
        <v>0.53943114004359627</v>
      </c>
      <c r="BD332" s="57"/>
    </row>
    <row r="333" spans="2:56" x14ac:dyDescent="0.25">
      <c r="B333" s="1">
        <v>45030</v>
      </c>
      <c r="C333">
        <v>525.67999999999995</v>
      </c>
      <c r="D333">
        <v>643.65</v>
      </c>
      <c r="E333">
        <v>402.6</v>
      </c>
      <c r="F333">
        <v>199.892</v>
      </c>
      <c r="G333">
        <v>275717.40000000002</v>
      </c>
      <c r="I333" s="45">
        <f t="shared" si="153"/>
        <v>0.20985040276179512</v>
      </c>
      <c r="J333" s="46">
        <f t="shared" si="142"/>
        <v>0.13718679439295278</v>
      </c>
      <c r="K333" s="46">
        <f t="shared" si="143"/>
        <v>0.13234611652533435</v>
      </c>
      <c r="L333" s="46">
        <f t="shared" si="143"/>
        <v>0.12864466878966496</v>
      </c>
      <c r="M333" s="47">
        <f t="shared" si="144"/>
        <v>9.0444206357398693E-2</v>
      </c>
      <c r="O333" s="44">
        <f t="shared" si="145"/>
        <v>0.1520069956174368</v>
      </c>
      <c r="Q333" s="36">
        <f t="shared" si="154"/>
        <v>922.50875170253471</v>
      </c>
      <c r="R333" s="37">
        <f t="shared" si="155"/>
        <v>1507.9478109064171</v>
      </c>
      <c r="T333" s="42">
        <f t="shared" si="141"/>
        <v>0.61176437608143819</v>
      </c>
      <c r="V333" s="40">
        <v>45030</v>
      </c>
      <c r="W333">
        <v>407115.212</v>
      </c>
      <c r="X333">
        <v>534006.10770000005</v>
      </c>
      <c r="Y333">
        <v>754526.2084</v>
      </c>
      <c r="Z333" s="37">
        <v>199.892</v>
      </c>
      <c r="AB333" s="55">
        <f t="shared" si="156"/>
        <v>0.15159956761241714</v>
      </c>
      <c r="AD333" s="36">
        <f t="shared" si="157"/>
        <v>964.82946723598468</v>
      </c>
      <c r="AE333" s="37">
        <f t="shared" si="158"/>
        <v>1507.9478109064171</v>
      </c>
      <c r="AG333" s="1">
        <f t="shared" si="146"/>
        <v>45030</v>
      </c>
      <c r="AH333">
        <f t="shared" si="147"/>
        <v>0.63982948233203918</v>
      </c>
      <c r="AI333">
        <f t="shared" ca="1" si="131"/>
        <v>0.54633793624238147</v>
      </c>
      <c r="AJ333">
        <f t="shared" ca="1" si="132"/>
        <v>0.59320160922525078</v>
      </c>
      <c r="AK333">
        <f t="shared" ca="1" si="133"/>
        <v>0.61527772593344721</v>
      </c>
      <c r="AL333">
        <f t="shared" ca="1" si="134"/>
        <v>0.64778912456812243</v>
      </c>
      <c r="AM333">
        <f t="shared" ca="1" si="135"/>
        <v>0.6666572335407801</v>
      </c>
      <c r="AO333" s="1">
        <f t="shared" si="148"/>
        <v>45030</v>
      </c>
      <c r="AP333" s="57">
        <f>AD333/VLOOKUP(AO333,'[1]Indice Utilities'!$Z:$AJ,11,0)</f>
        <v>0.51902981579707508</v>
      </c>
      <c r="AQ333">
        <f t="shared" ca="1" si="136"/>
        <v>0.4129539118459804</v>
      </c>
      <c r="AR333">
        <f t="shared" ca="1" si="137"/>
        <v>0.50010817201896096</v>
      </c>
      <c r="AS333">
        <f t="shared" ca="1" si="138"/>
        <v>0.53837925112060736</v>
      </c>
      <c r="AT333">
        <f t="shared" ca="1" si="139"/>
        <v>0.58524711122783091</v>
      </c>
      <c r="AU333">
        <f t="shared" ca="1" si="140"/>
        <v>0.6183255364112491</v>
      </c>
      <c r="AX333">
        <f t="shared" si="149"/>
        <v>0.86063531266460214</v>
      </c>
      <c r="AY333">
        <f t="shared" si="150"/>
        <v>0.85985861698721644</v>
      </c>
      <c r="AZ333">
        <f t="shared" si="151"/>
        <v>1.2564764006024975</v>
      </c>
      <c r="BA333">
        <f t="shared" si="152"/>
        <v>0.52867862884978345</v>
      </c>
      <c r="BD333" s="57"/>
    </row>
    <row r="334" spans="2:56" x14ac:dyDescent="0.25">
      <c r="B334" s="1">
        <v>45037</v>
      </c>
      <c r="C334">
        <v>531.65300000000002</v>
      </c>
      <c r="D334">
        <v>633.01400000000001</v>
      </c>
      <c r="E334">
        <v>417.07799999999997</v>
      </c>
      <c r="F334">
        <v>203.16</v>
      </c>
      <c r="G334">
        <v>290890.5</v>
      </c>
      <c r="I334" s="45">
        <f t="shared" si="153"/>
        <v>1.1362425810379051E-2</v>
      </c>
      <c r="J334" s="46">
        <f t="shared" si="142"/>
        <v>-1.652450866153965E-2</v>
      </c>
      <c r="K334" s="46">
        <f t="shared" si="143"/>
        <v>3.5961251862891119E-2</v>
      </c>
      <c r="L334" s="46">
        <f t="shared" si="143"/>
        <v>1.6348828367318324E-2</v>
      </c>
      <c r="M334" s="47">
        <f t="shared" si="144"/>
        <v>5.5031347314315138E-2</v>
      </c>
      <c r="O334" s="44">
        <f t="shared" si="145"/>
        <v>1.1786999344762211E-2</v>
      </c>
      <c r="Q334" s="36">
        <f t="shared" si="154"/>
        <v>933.38236175438976</v>
      </c>
      <c r="R334" s="37">
        <f t="shared" si="155"/>
        <v>1590.9322106202694</v>
      </c>
      <c r="T334" s="42">
        <f t="shared" si="141"/>
        <v>0.58668895853864478</v>
      </c>
      <c r="V334" s="40">
        <v>45037</v>
      </c>
      <c r="W334">
        <v>411741.17310000001</v>
      </c>
      <c r="X334">
        <v>525182.20270000002</v>
      </c>
      <c r="Y334">
        <v>781660.54280000005</v>
      </c>
      <c r="Z334" s="37">
        <v>203.16</v>
      </c>
      <c r="AB334" s="55">
        <f t="shared" si="156"/>
        <v>1.3526336500659385E-2</v>
      </c>
      <c r="AD334" s="36">
        <f t="shared" si="157"/>
        <v>977.88007527557068</v>
      </c>
      <c r="AE334" s="37">
        <f t="shared" si="158"/>
        <v>1590.9322106202694</v>
      </c>
      <c r="AG334" s="1">
        <f t="shared" si="146"/>
        <v>45037</v>
      </c>
      <c r="AH334">
        <f t="shared" si="147"/>
        <v>0.61465854342990311</v>
      </c>
      <c r="AI334">
        <f t="shared" ca="1" si="131"/>
        <v>0.54633793624238147</v>
      </c>
      <c r="AJ334">
        <f t="shared" ca="1" si="132"/>
        <v>0.59320160922525078</v>
      </c>
      <c r="AK334">
        <f t="shared" ca="1" si="133"/>
        <v>0.61527772593344721</v>
      </c>
      <c r="AL334">
        <f t="shared" ca="1" si="134"/>
        <v>0.64778912456812243</v>
      </c>
      <c r="AM334">
        <f t="shared" ca="1" si="135"/>
        <v>0.6666572335407801</v>
      </c>
      <c r="AO334" s="1">
        <f t="shared" si="148"/>
        <v>45037</v>
      </c>
      <c r="AP334" s="57">
        <f>AD334/VLOOKUP(AO334,'[1]Indice Utilities'!$Z:$AJ,11,0)</f>
        <v>0.50512747278139147</v>
      </c>
      <c r="AQ334">
        <f t="shared" ca="1" si="136"/>
        <v>0.4129539118459804</v>
      </c>
      <c r="AR334">
        <f t="shared" ca="1" si="137"/>
        <v>0.50010817201896096</v>
      </c>
      <c r="AS334">
        <f t="shared" ca="1" si="138"/>
        <v>0.53786008541658248</v>
      </c>
      <c r="AT334">
        <f t="shared" ca="1" si="139"/>
        <v>0.58314390753562984</v>
      </c>
      <c r="AU334">
        <f t="shared" ca="1" si="140"/>
        <v>0.6183255364112491</v>
      </c>
      <c r="AX334">
        <f t="shared" si="149"/>
        <v>0.85879782913167513</v>
      </c>
      <c r="AY334">
        <f t="shared" si="150"/>
        <v>0.83436398776062914</v>
      </c>
      <c r="AZ334">
        <f t="shared" si="151"/>
        <v>1.2842891378614862</v>
      </c>
      <c r="BA334">
        <f t="shared" si="152"/>
        <v>0.53015090547079036</v>
      </c>
      <c r="BD334" s="57"/>
    </row>
    <row r="335" spans="2:56" x14ac:dyDescent="0.25">
      <c r="B335" s="1">
        <v>45044</v>
      </c>
      <c r="C335">
        <v>514.44600000000003</v>
      </c>
      <c r="D335">
        <v>621.87800000000004</v>
      </c>
      <c r="E335">
        <v>411.255</v>
      </c>
      <c r="F335">
        <v>192.26499999999999</v>
      </c>
      <c r="G335">
        <v>297960</v>
      </c>
      <c r="I335" s="45">
        <f t="shared" si="153"/>
        <v>-3.2365095278311218E-2</v>
      </c>
      <c r="J335" s="46">
        <f t="shared" si="142"/>
        <v>-1.7592027980423808E-2</v>
      </c>
      <c r="K335" s="46">
        <f t="shared" si="143"/>
        <v>-1.3961417288852362E-2</v>
      </c>
      <c r="L335" s="46">
        <f t="shared" si="143"/>
        <v>-5.3627682614687977E-2</v>
      </c>
      <c r="M335" s="47">
        <f t="shared" si="144"/>
        <v>2.430295936099669E-2</v>
      </c>
      <c r="O335" s="44">
        <f t="shared" si="145"/>
        <v>-2.9386555790568841E-2</v>
      </c>
      <c r="Q335" s="36">
        <f t="shared" si="154"/>
        <v>905.95346890676149</v>
      </c>
      <c r="R335" s="37">
        <f t="shared" si="155"/>
        <v>1629.5965714810745</v>
      </c>
      <c r="T335" s="42">
        <f t="shared" si="141"/>
        <v>0.55593726985040048</v>
      </c>
      <c r="V335" s="40">
        <v>45044</v>
      </c>
      <c r="W335">
        <v>398414.72889999999</v>
      </c>
      <c r="X335">
        <v>515942.6789</v>
      </c>
      <c r="Y335">
        <v>770747.82140000002</v>
      </c>
      <c r="Z335" s="37">
        <v>192.26499999999999</v>
      </c>
      <c r="AB335" s="55">
        <f t="shared" si="156"/>
        <v>-1.9484115708877415E-2</v>
      </c>
      <c r="AD335" s="36">
        <f t="shared" si="157"/>
        <v>958.82694673949572</v>
      </c>
      <c r="AE335" s="37">
        <f t="shared" si="158"/>
        <v>1629.5965714810745</v>
      </c>
      <c r="AG335" s="1">
        <f t="shared" si="146"/>
        <v>45044</v>
      </c>
      <c r="AH335">
        <f t="shared" si="147"/>
        <v>0.58838301670459248</v>
      </c>
      <c r="AI335">
        <f t="shared" ca="1" si="131"/>
        <v>0.54633793624238147</v>
      </c>
      <c r="AJ335">
        <f t="shared" ca="1" si="132"/>
        <v>0.59320160922525078</v>
      </c>
      <c r="AK335">
        <f t="shared" ca="1" si="133"/>
        <v>0.61338520874157454</v>
      </c>
      <c r="AL335">
        <f t="shared" ca="1" si="134"/>
        <v>0.6472165668876535</v>
      </c>
      <c r="AM335">
        <f t="shared" ca="1" si="135"/>
        <v>0.6666572335407801</v>
      </c>
      <c r="AO335" s="1">
        <f t="shared" si="148"/>
        <v>45044</v>
      </c>
      <c r="AP335" s="57">
        <f>AD335/VLOOKUP(AO335,'[1]Indice Utilities'!$Z:$AJ,11,0)</f>
        <v>0.46233948445086209</v>
      </c>
      <c r="AQ335">
        <f t="shared" ca="1" si="136"/>
        <v>0.4129539118459804</v>
      </c>
      <c r="AR335">
        <f t="shared" ca="1" si="137"/>
        <v>0.50010817201896096</v>
      </c>
      <c r="AS335">
        <f t="shared" ca="1" si="138"/>
        <v>0.53327048418977996</v>
      </c>
      <c r="AT335">
        <f t="shared" ca="1" si="139"/>
        <v>0.57639743704510027</v>
      </c>
      <c r="AU335">
        <f t="shared" ca="1" si="140"/>
        <v>0.61814948898852051</v>
      </c>
      <c r="AX335">
        <f t="shared" si="149"/>
        <v>0.84751585250228401</v>
      </c>
      <c r="AY335">
        <f t="shared" si="150"/>
        <v>0.83597404822736698</v>
      </c>
      <c r="AZ335">
        <f t="shared" si="151"/>
        <v>1.2915228213806988</v>
      </c>
      <c r="BA335">
        <f t="shared" si="152"/>
        <v>0.51168996750831719</v>
      </c>
      <c r="BD335" s="57"/>
    </row>
    <row r="336" spans="2:56" x14ac:dyDescent="0.25">
      <c r="B336" s="1">
        <v>45051</v>
      </c>
      <c r="C336">
        <v>495.06200000000001</v>
      </c>
      <c r="D336">
        <v>625.38400000000001</v>
      </c>
      <c r="E336">
        <v>420.93900000000002</v>
      </c>
      <c r="F336">
        <v>183.64500000000001</v>
      </c>
      <c r="G336">
        <v>297140.09999999998</v>
      </c>
      <c r="I336" s="45">
        <f t="shared" si="153"/>
        <v>-3.7679367708175371E-2</v>
      </c>
      <c r="J336" s="46">
        <f t="shared" si="142"/>
        <v>5.6377617474809849E-3</v>
      </c>
      <c r="K336" s="46">
        <f t="shared" si="143"/>
        <v>2.3547434073749818E-2</v>
      </c>
      <c r="L336" s="46">
        <f t="shared" si="143"/>
        <v>-4.4833953137596416E-2</v>
      </c>
      <c r="M336" s="47">
        <f t="shared" si="144"/>
        <v>-2.751711639146226E-3</v>
      </c>
      <c r="O336" s="44">
        <f t="shared" si="145"/>
        <v>-1.3332031256135246E-2</v>
      </c>
      <c r="Q336" s="36">
        <f t="shared" si="154"/>
        <v>893.8752689426924</v>
      </c>
      <c r="R336" s="37">
        <f t="shared" si="155"/>
        <v>1625.1123916282172</v>
      </c>
      <c r="T336" s="42">
        <f t="shared" si="141"/>
        <v>0.55003904563616635</v>
      </c>
      <c r="V336" s="40">
        <v>45051</v>
      </c>
      <c r="W336">
        <v>383403.33189999999</v>
      </c>
      <c r="X336">
        <v>518852.0099</v>
      </c>
      <c r="Y336">
        <v>750986.9473</v>
      </c>
      <c r="Z336" s="37">
        <v>183.64500000000001</v>
      </c>
      <c r="AB336" s="55">
        <f t="shared" si="156"/>
        <v>3.5823113492421291E-3</v>
      </c>
      <c r="AD336" s="36">
        <f t="shared" si="157"/>
        <v>962.2617633927598</v>
      </c>
      <c r="AE336" s="37">
        <f t="shared" si="158"/>
        <v>1625.1123916282172</v>
      </c>
      <c r="AG336" s="1">
        <f t="shared" si="146"/>
        <v>45051</v>
      </c>
      <c r="AH336">
        <f t="shared" si="147"/>
        <v>0.59212013172126499</v>
      </c>
      <c r="AI336">
        <f t="shared" ca="1" si="131"/>
        <v>0.54633793624238147</v>
      </c>
      <c r="AJ336">
        <f t="shared" ca="1" si="132"/>
        <v>0.59100683820676192</v>
      </c>
      <c r="AK336">
        <f t="shared" ca="1" si="133"/>
        <v>0.611626102089325</v>
      </c>
      <c r="AL336">
        <f t="shared" ca="1" si="134"/>
        <v>0.64657096091246569</v>
      </c>
      <c r="AM336">
        <f t="shared" ca="1" si="135"/>
        <v>0.6666572335407801</v>
      </c>
      <c r="AO336" s="1">
        <f t="shared" si="148"/>
        <v>45051</v>
      </c>
      <c r="AP336" s="57">
        <f>AD336/VLOOKUP(AO336,'[1]Indice Utilities'!$Z:$AJ,11,0)</f>
        <v>0.4597148586196404</v>
      </c>
      <c r="AQ336">
        <f t="shared" ca="1" si="136"/>
        <v>0.4129539118459804</v>
      </c>
      <c r="AR336">
        <f t="shared" ca="1" si="137"/>
        <v>0.49637784858787926</v>
      </c>
      <c r="AS336">
        <f t="shared" ca="1" si="138"/>
        <v>0.52826546756623083</v>
      </c>
      <c r="AT336">
        <f t="shared" ca="1" si="139"/>
        <v>0.57082782329065074</v>
      </c>
      <c r="AU336">
        <f t="shared" ca="1" si="140"/>
        <v>0.61814948898852051</v>
      </c>
      <c r="AX336">
        <f t="shared" si="149"/>
        <v>0.81267075140140022</v>
      </c>
      <c r="AY336">
        <f t="shared" si="150"/>
        <v>0.83768621789288844</v>
      </c>
      <c r="AZ336">
        <f t="shared" si="151"/>
        <v>1.3172161913601892</v>
      </c>
      <c r="BA336">
        <f t="shared" si="152"/>
        <v>0.48700428251568556</v>
      </c>
      <c r="BD336" s="57"/>
    </row>
    <row r="337" spans="2:56" x14ac:dyDescent="0.25">
      <c r="B337" s="1">
        <v>45058</v>
      </c>
      <c r="C337">
        <v>560.05499999999995</v>
      </c>
      <c r="D337">
        <v>665.53800000000001</v>
      </c>
      <c r="E337">
        <v>458.59</v>
      </c>
      <c r="F337">
        <v>207.47</v>
      </c>
      <c r="G337">
        <v>321529.59999999998</v>
      </c>
      <c r="I337" s="45">
        <f t="shared" si="153"/>
        <v>0.1312825464285281</v>
      </c>
      <c r="J337" s="46">
        <f t="shared" si="142"/>
        <v>6.4206951249152544E-2</v>
      </c>
      <c r="K337" s="46">
        <f t="shared" si="143"/>
        <v>8.944526404063291E-2</v>
      </c>
      <c r="L337" s="46">
        <f t="shared" si="143"/>
        <v>0.12973399765852589</v>
      </c>
      <c r="M337" s="47">
        <f t="shared" si="144"/>
        <v>8.2080809692128387E-2</v>
      </c>
      <c r="O337" s="44">
        <f t="shared" si="145"/>
        <v>0.10366718984420986</v>
      </c>
      <c r="Q337" s="36">
        <f t="shared" si="154"/>
        <v>986.54080614521865</v>
      </c>
      <c r="R337" s="37">
        <f t="shared" si="155"/>
        <v>1758.5029325737726</v>
      </c>
      <c r="T337" s="42">
        <f t="shared" si="141"/>
        <v>0.56101174918218755</v>
      </c>
      <c r="V337" s="40">
        <v>45058</v>
      </c>
      <c r="W337">
        <v>433737.46490000002</v>
      </c>
      <c r="X337">
        <v>552165.44850000006</v>
      </c>
      <c r="Y337">
        <v>818159.17209999997</v>
      </c>
      <c r="Z337" s="37">
        <v>207.47</v>
      </c>
      <c r="AB337" s="55">
        <f t="shared" si="156"/>
        <v>9.123125451677018E-2</v>
      </c>
      <c r="AD337" s="36">
        <f t="shared" si="157"/>
        <v>1050.0501112406007</v>
      </c>
      <c r="AE337" s="37">
        <f t="shared" si="158"/>
        <v>1758.5029325737726</v>
      </c>
      <c r="AG337" s="1">
        <f t="shared" si="146"/>
        <v>45058</v>
      </c>
      <c r="AH337">
        <f t="shared" si="147"/>
        <v>0.59712730174622497</v>
      </c>
      <c r="AI337">
        <f t="shared" ca="1" si="131"/>
        <v>0.54633793624238147</v>
      </c>
      <c r="AJ337">
        <f t="shared" ca="1" si="132"/>
        <v>0.59100683820676192</v>
      </c>
      <c r="AK337">
        <f t="shared" ca="1" si="133"/>
        <v>0.60886793398090555</v>
      </c>
      <c r="AL337">
        <f t="shared" ca="1" si="134"/>
        <v>0.64143841266887469</v>
      </c>
      <c r="AM337">
        <f t="shared" ca="1" si="135"/>
        <v>0.66592627054433962</v>
      </c>
      <c r="AO337" s="1">
        <f t="shared" si="148"/>
        <v>45058</v>
      </c>
      <c r="AP337" s="57">
        <f>AD337/VLOOKUP(AO337,'[1]Indice Utilities'!$Z:$AJ,11,0)</f>
        <v>0.44909026644775274</v>
      </c>
      <c r="AQ337">
        <f t="shared" ca="1" si="136"/>
        <v>0.4129539118459804</v>
      </c>
      <c r="AR337">
        <f t="shared" ca="1" si="137"/>
        <v>0.48421070639239305</v>
      </c>
      <c r="AS337">
        <f t="shared" ca="1" si="138"/>
        <v>0.52539946272094762</v>
      </c>
      <c r="AT337">
        <f t="shared" ca="1" si="139"/>
        <v>0.56876244992028724</v>
      </c>
      <c r="AU337">
        <f t="shared" ca="1" si="140"/>
        <v>0.61451967485675441</v>
      </c>
      <c r="AX337">
        <f t="shared" si="149"/>
        <v>0.84249808026299755</v>
      </c>
      <c r="AY337">
        <f t="shared" si="150"/>
        <v>0.81694094845367549</v>
      </c>
      <c r="AZ337">
        <f t="shared" si="151"/>
        <v>1.3150603370781153</v>
      </c>
      <c r="BA337">
        <f t="shared" si="152"/>
        <v>0.50418762538734851</v>
      </c>
      <c r="BD337" s="57"/>
    </row>
    <row r="338" spans="2:56" x14ac:dyDescent="0.25">
      <c r="B338" s="1">
        <v>45065</v>
      </c>
      <c r="C338">
        <v>563.81299999999999</v>
      </c>
      <c r="D338">
        <v>674.01499999999999</v>
      </c>
      <c r="E338">
        <v>454.70499999999998</v>
      </c>
      <c r="F338">
        <v>207.99100000000001</v>
      </c>
      <c r="G338">
        <v>338677.6</v>
      </c>
      <c r="I338" s="45">
        <f t="shared" si="153"/>
        <v>6.7100552624297372E-3</v>
      </c>
      <c r="J338" s="46">
        <f t="shared" si="142"/>
        <v>1.2737063849096453E-2</v>
      </c>
      <c r="K338" s="46">
        <f t="shared" si="143"/>
        <v>-8.4716195294270991E-3</v>
      </c>
      <c r="L338" s="46">
        <f t="shared" si="143"/>
        <v>2.511206439485214E-3</v>
      </c>
      <c r="M338" s="47">
        <f t="shared" si="144"/>
        <v>5.3332570313899597E-2</v>
      </c>
      <c r="O338" s="44">
        <f t="shared" si="145"/>
        <v>3.3716765053960762E-3</v>
      </c>
      <c r="Q338" s="36">
        <f t="shared" si="154"/>
        <v>989.86710260291306</v>
      </c>
      <c r="R338" s="37">
        <f t="shared" si="155"/>
        <v>1852.2884138724619</v>
      </c>
      <c r="T338" s="42">
        <f t="shared" si="141"/>
        <v>0.53440225355265314</v>
      </c>
      <c r="V338" s="40">
        <v>45065</v>
      </c>
      <c r="W338">
        <v>436647.83779999998</v>
      </c>
      <c r="X338">
        <v>559198.99600000004</v>
      </c>
      <c r="Y338">
        <v>811228.11930000002</v>
      </c>
      <c r="Z338" s="37">
        <v>207.99100000000001</v>
      </c>
      <c r="AB338" s="55">
        <f t="shared" si="156"/>
        <v>1.6697930206429135E-3</v>
      </c>
      <c r="AD338" s="36">
        <f t="shared" si="157"/>
        <v>1051.8034775876756</v>
      </c>
      <c r="AE338" s="37">
        <f t="shared" si="158"/>
        <v>1852.2884138724619</v>
      </c>
      <c r="AG338" s="1">
        <f t="shared" si="146"/>
        <v>45065</v>
      </c>
      <c r="AH338">
        <f t="shared" si="147"/>
        <v>0.56784001331020406</v>
      </c>
      <c r="AI338">
        <f t="shared" ca="1" si="131"/>
        <v>0.54633793624238147</v>
      </c>
      <c r="AJ338">
        <f t="shared" ca="1" si="132"/>
        <v>0.59100683820676192</v>
      </c>
      <c r="AK338">
        <f t="shared" ca="1" si="133"/>
        <v>0.6062235304796405</v>
      </c>
      <c r="AL338">
        <f t="shared" ca="1" si="134"/>
        <v>0.63789541737350186</v>
      </c>
      <c r="AM338">
        <f t="shared" ca="1" si="135"/>
        <v>0.65828352687643799</v>
      </c>
      <c r="AO338" s="1">
        <f t="shared" si="148"/>
        <v>45065</v>
      </c>
      <c r="AP338" s="57">
        <f>AD338/VLOOKUP(AO338,'[1]Indice Utilities'!$Z:$AJ,11,0)</f>
        <v>0.42993896744273585</v>
      </c>
      <c r="AQ338">
        <f t="shared" ca="1" si="136"/>
        <v>0.4129539118459804</v>
      </c>
      <c r="AR338">
        <f t="shared" ca="1" si="137"/>
        <v>0.46265740523242371</v>
      </c>
      <c r="AS338">
        <f t="shared" ca="1" si="138"/>
        <v>0.523042043300878</v>
      </c>
      <c r="AT338">
        <f t="shared" ca="1" si="139"/>
        <v>0.56223298736959137</v>
      </c>
      <c r="AU338">
        <f t="shared" ca="1" si="140"/>
        <v>0.60589617607623003</v>
      </c>
      <c r="AX338">
        <f t="shared" si="149"/>
        <v>0.84673741271797931</v>
      </c>
      <c r="AY338">
        <f t="shared" si="150"/>
        <v>0.82596718323722162</v>
      </c>
      <c r="AZ338">
        <f t="shared" si="151"/>
        <v>1.3017459998589347</v>
      </c>
      <c r="BA338">
        <f t="shared" si="152"/>
        <v>0.50461114842515098</v>
      </c>
      <c r="BD338" s="57"/>
    </row>
    <row r="339" spans="2:56" x14ac:dyDescent="0.25">
      <c r="B339" s="1">
        <v>45072</v>
      </c>
      <c r="C339">
        <v>578.25199999999995</v>
      </c>
      <c r="D339">
        <v>690.822</v>
      </c>
      <c r="E339">
        <v>458.59</v>
      </c>
      <c r="F339">
        <v>202.11799999999999</v>
      </c>
      <c r="G339">
        <v>341669.3</v>
      </c>
      <c r="I339" s="45">
        <f t="shared" si="153"/>
        <v>2.560955494108863E-2</v>
      </c>
      <c r="J339" s="46">
        <f t="shared" si="142"/>
        <v>2.4935646832785707E-2</v>
      </c>
      <c r="K339" s="46">
        <f t="shared" si="143"/>
        <v>8.5440010556294688E-3</v>
      </c>
      <c r="L339" s="46">
        <f t="shared" si="143"/>
        <v>-2.8236798707636512E-2</v>
      </c>
      <c r="M339" s="47">
        <f t="shared" si="144"/>
        <v>8.8334746673532916E-3</v>
      </c>
      <c r="O339" s="44">
        <f t="shared" si="145"/>
        <v>7.7131010304668235E-3</v>
      </c>
      <c r="Q339" s="36">
        <f t="shared" si="154"/>
        <v>997.50204757202471</v>
      </c>
      <c r="R339" s="37">
        <f t="shared" si="155"/>
        <v>1868.6505566530363</v>
      </c>
      <c r="T339" s="42">
        <f t="shared" si="141"/>
        <v>0.53380876591429871</v>
      </c>
      <c r="V339" s="40">
        <v>45072</v>
      </c>
      <c r="W339">
        <v>447829.79670000001</v>
      </c>
      <c r="X339">
        <v>560413.88139999995</v>
      </c>
      <c r="Y339">
        <v>818159.17209999997</v>
      </c>
      <c r="Z339" s="37">
        <v>202.11799999999999</v>
      </c>
      <c r="AB339" s="55">
        <f t="shared" si="156"/>
        <v>1.7734692001515978E-2</v>
      </c>
      <c r="AD339" s="36">
        <f t="shared" si="157"/>
        <v>1070.4568883088166</v>
      </c>
      <c r="AE339" s="37">
        <f t="shared" si="158"/>
        <v>1868.6505566530363</v>
      </c>
      <c r="AG339" s="1">
        <f t="shared" si="146"/>
        <v>45072</v>
      </c>
      <c r="AH339">
        <f t="shared" si="147"/>
        <v>0.57285022311829426</v>
      </c>
      <c r="AI339">
        <f t="shared" ca="1" si="131"/>
        <v>0.54633793624238147</v>
      </c>
      <c r="AJ339">
        <f t="shared" ca="1" si="132"/>
        <v>0.58917566228876461</v>
      </c>
      <c r="AK339">
        <f t="shared" ca="1" si="133"/>
        <v>0.6050978134084577</v>
      </c>
      <c r="AL339">
        <f t="shared" ca="1" si="134"/>
        <v>0.63723965962305718</v>
      </c>
      <c r="AM339">
        <f t="shared" ca="1" si="135"/>
        <v>0.65571538670933804</v>
      </c>
      <c r="AO339" s="1">
        <f t="shared" si="148"/>
        <v>45072</v>
      </c>
      <c r="AP339" s="57">
        <f>AD339/VLOOKUP(AO339,'[1]Indice Utilities'!$Z:$AJ,11,0)</f>
        <v>0.43194733281865039</v>
      </c>
      <c r="AQ339">
        <f t="shared" ca="1" si="136"/>
        <v>0.4129539118459804</v>
      </c>
      <c r="AR339">
        <f t="shared" ca="1" si="137"/>
        <v>0.46168332799305667</v>
      </c>
      <c r="AS339">
        <f t="shared" ca="1" si="138"/>
        <v>0.52101447038450477</v>
      </c>
      <c r="AT339">
        <f t="shared" ca="1" si="139"/>
        <v>0.56014430949345773</v>
      </c>
      <c r="AU339">
        <f t="shared" ca="1" si="140"/>
        <v>0.59053287562336643</v>
      </c>
      <c r="AX339">
        <f t="shared" si="149"/>
        <v>0.85328916055891113</v>
      </c>
      <c r="AY339">
        <f t="shared" si="150"/>
        <v>0.83181129214433269</v>
      </c>
      <c r="AZ339">
        <f t="shared" si="151"/>
        <v>1.2899905342461639</v>
      </c>
      <c r="BA339">
        <f t="shared" si="152"/>
        <v>0.48181765724923353</v>
      </c>
      <c r="BD339" s="57"/>
    </row>
    <row r="340" spans="2:56" x14ac:dyDescent="0.25">
      <c r="B340" s="1">
        <v>45079</v>
      </c>
      <c r="C340">
        <v>595.85500000000002</v>
      </c>
      <c r="D340">
        <v>720.18299999999999</v>
      </c>
      <c r="E340">
        <v>482.97500000000002</v>
      </c>
      <c r="F340">
        <v>208.465</v>
      </c>
      <c r="G340">
        <v>352936.8</v>
      </c>
      <c r="I340" s="45">
        <f t="shared" si="153"/>
        <v>3.0441745121504216E-2</v>
      </c>
      <c r="J340" s="46">
        <f t="shared" si="142"/>
        <v>4.2501541641696505E-2</v>
      </c>
      <c r="K340" s="46">
        <f t="shared" si="143"/>
        <v>5.317385900259497E-2</v>
      </c>
      <c r="L340" s="46">
        <f t="shared" si="143"/>
        <v>3.1402448074886902E-2</v>
      </c>
      <c r="M340" s="47">
        <f t="shared" si="144"/>
        <v>3.2977794610168365E-2</v>
      </c>
      <c r="O340" s="44">
        <f t="shared" si="145"/>
        <v>3.9379898460170648E-2</v>
      </c>
      <c r="Q340" s="36">
        <f t="shared" si="154"/>
        <v>1036.7835769192232</v>
      </c>
      <c r="R340" s="37">
        <f t="shared" si="155"/>
        <v>1930.2745309085169</v>
      </c>
      <c r="T340" s="42">
        <f t="shared" si="141"/>
        <v>0.53711716148026012</v>
      </c>
      <c r="V340" s="40">
        <v>45079</v>
      </c>
      <c r="W340">
        <v>461462.59600000002</v>
      </c>
      <c r="X340">
        <v>584232.03090000001</v>
      </c>
      <c r="Y340">
        <v>861662.58880000003</v>
      </c>
      <c r="Z340" s="37">
        <v>208.465</v>
      </c>
      <c r="AB340" s="55">
        <f t="shared" si="156"/>
        <v>4.4323870412206048E-2</v>
      </c>
      <c r="AD340" s="36">
        <f t="shared" si="157"/>
        <v>1117.9036807080697</v>
      </c>
      <c r="AE340" s="37">
        <f t="shared" si="158"/>
        <v>1930.2745309085169</v>
      </c>
      <c r="AG340" s="1">
        <f t="shared" si="146"/>
        <v>45079</v>
      </c>
      <c r="AH340">
        <f t="shared" si="147"/>
        <v>0.57914232551258349</v>
      </c>
      <c r="AI340">
        <f t="shared" ca="1" si="131"/>
        <v>0.54633793624238147</v>
      </c>
      <c r="AJ340">
        <f t="shared" ca="1" si="132"/>
        <v>0.5857087360847103</v>
      </c>
      <c r="AK340">
        <f t="shared" ca="1" si="133"/>
        <v>0.60294036843664378</v>
      </c>
      <c r="AL340">
        <f t="shared" ca="1" si="134"/>
        <v>0.63601653617753173</v>
      </c>
      <c r="AM340">
        <f t="shared" ca="1" si="135"/>
        <v>0.64968006420365088</v>
      </c>
      <c r="AO340" s="1">
        <f t="shared" si="148"/>
        <v>45079</v>
      </c>
      <c r="AP340" s="57">
        <f>AD340/VLOOKUP(AO340,'[1]Indice Utilities'!$Z:$AJ,11,0)</f>
        <v>0.43205056169073108</v>
      </c>
      <c r="AQ340">
        <f t="shared" ca="1" si="136"/>
        <v>0.4129539118459804</v>
      </c>
      <c r="AR340">
        <f t="shared" ca="1" si="137"/>
        <v>0.45723218841551905</v>
      </c>
      <c r="AS340">
        <f t="shared" ca="1" si="138"/>
        <v>0.51679894750263777</v>
      </c>
      <c r="AT340">
        <f t="shared" ca="1" si="139"/>
        <v>0.55568020579361943</v>
      </c>
      <c r="AU340">
        <f t="shared" ca="1" si="140"/>
        <v>0.58709997966113503</v>
      </c>
      <c r="AX340">
        <f t="shared" si="149"/>
        <v>0.8419464465104417</v>
      </c>
      <c r="AY340">
        <f t="shared" si="150"/>
        <v>0.8303597944890021</v>
      </c>
      <c r="AZ340">
        <f t="shared" si="151"/>
        <v>1.3009223934454395</v>
      </c>
      <c r="BA340">
        <f t="shared" si="152"/>
        <v>0.47585612595105736</v>
      </c>
      <c r="BD340" s="57"/>
    </row>
    <row r="341" spans="2:56" x14ac:dyDescent="0.25">
      <c r="B341" s="1">
        <v>45086</v>
      </c>
      <c r="C341">
        <v>712.90599999999995</v>
      </c>
      <c r="D341">
        <v>846.84699999999998</v>
      </c>
      <c r="E341">
        <v>605.51900000000001</v>
      </c>
      <c r="F341">
        <v>245.98</v>
      </c>
      <c r="G341">
        <v>381763.9</v>
      </c>
      <c r="I341" s="45">
        <f t="shared" si="153"/>
        <v>0.19644208742059721</v>
      </c>
      <c r="J341" s="46">
        <f t="shared" si="142"/>
        <v>0.1758775200192173</v>
      </c>
      <c r="K341" s="46">
        <f t="shared" si="143"/>
        <v>0.25372741860344727</v>
      </c>
      <c r="L341" s="46">
        <f t="shared" si="143"/>
        <v>0.17995826637565049</v>
      </c>
      <c r="M341" s="47">
        <f t="shared" si="144"/>
        <v>8.1677796138005521E-2</v>
      </c>
      <c r="O341" s="44">
        <f t="shared" si="145"/>
        <v>0.20150132310472807</v>
      </c>
      <c r="Q341" s="36">
        <f t="shared" si="154"/>
        <v>1245.6968394416992</v>
      </c>
      <c r="R341" s="37">
        <f t="shared" si="155"/>
        <v>2087.935100534447</v>
      </c>
      <c r="T341" s="42">
        <f t="shared" si="141"/>
        <v>0.59661664729082775</v>
      </c>
      <c r="V341" s="40">
        <v>45086</v>
      </c>
      <c r="W341">
        <v>552113.05220000003</v>
      </c>
      <c r="X341">
        <v>686985.76560000004</v>
      </c>
      <c r="Y341">
        <v>1067382.1355000001</v>
      </c>
      <c r="Z341" s="37">
        <v>245.98</v>
      </c>
      <c r="AB341" s="55">
        <f t="shared" si="156"/>
        <v>0.21601819526729241</v>
      </c>
      <c r="AD341" s="36">
        <f t="shared" si="157"/>
        <v>1359.3912162972904</v>
      </c>
      <c r="AE341" s="37">
        <f t="shared" si="158"/>
        <v>2087.935100534447</v>
      </c>
      <c r="AG341" s="1">
        <f t="shared" si="146"/>
        <v>45086</v>
      </c>
      <c r="AH341">
        <f t="shared" si="147"/>
        <v>0.65106966971786051</v>
      </c>
      <c r="AI341">
        <f t="shared" ca="1" si="131"/>
        <v>0.54633793624238147</v>
      </c>
      <c r="AJ341">
        <f t="shared" ca="1" si="132"/>
        <v>0.57877821769070359</v>
      </c>
      <c r="AK341">
        <f t="shared" ca="1" si="133"/>
        <v>0.60106174921981259</v>
      </c>
      <c r="AL341">
        <f t="shared" ca="1" si="134"/>
        <v>0.63374045326910178</v>
      </c>
      <c r="AM341">
        <f t="shared" ca="1" si="135"/>
        <v>0.64912211242183282</v>
      </c>
      <c r="AO341" s="1">
        <f t="shared" si="148"/>
        <v>45086</v>
      </c>
      <c r="AP341" s="57">
        <f>AD341/VLOOKUP(AO341,'[1]Indice Utilities'!$Z:$AJ,11,0)</f>
        <v>0.51896724794569893</v>
      </c>
      <c r="AQ341">
        <f t="shared" ca="1" si="136"/>
        <v>0.4129539118459804</v>
      </c>
      <c r="AR341">
        <f t="shared" ca="1" si="137"/>
        <v>0.44961069996430447</v>
      </c>
      <c r="AS341">
        <f t="shared" ca="1" si="138"/>
        <v>0.51196056843910287</v>
      </c>
      <c r="AT341">
        <f t="shared" ca="1" si="139"/>
        <v>0.54729560040321179</v>
      </c>
      <c r="AU341">
        <f t="shared" ca="1" si="140"/>
        <v>0.58434906125776942</v>
      </c>
      <c r="AX341">
        <f t="shared" si="149"/>
        <v>0.82839234468681955</v>
      </c>
      <c r="AY341">
        <f t="shared" si="150"/>
        <v>0.80294967597320555</v>
      </c>
      <c r="AZ341">
        <f t="shared" si="151"/>
        <v>1.3412645308150666</v>
      </c>
      <c r="BA341">
        <f t="shared" si="152"/>
        <v>0.4617450393478873</v>
      </c>
      <c r="BD341" s="57"/>
    </row>
    <row r="342" spans="2:56" x14ac:dyDescent="0.25">
      <c r="B342" s="1">
        <v>45093</v>
      </c>
      <c r="C342">
        <v>789.13300000000004</v>
      </c>
      <c r="D342">
        <v>983.83699999999999</v>
      </c>
      <c r="E342">
        <v>717.37</v>
      </c>
      <c r="F342">
        <v>288.94299999999998</v>
      </c>
      <c r="G342">
        <v>409416.5</v>
      </c>
      <c r="I342" s="45">
        <f t="shared" si="153"/>
        <v>0.10692433504557419</v>
      </c>
      <c r="J342" s="46">
        <f t="shared" si="142"/>
        <v>0.16176475797871404</v>
      </c>
      <c r="K342" s="46">
        <f t="shared" si="143"/>
        <v>0.18471922433482679</v>
      </c>
      <c r="L342" s="46">
        <f t="shared" si="143"/>
        <v>0.17466054150743959</v>
      </c>
      <c r="M342" s="47">
        <f t="shared" si="144"/>
        <v>7.2433773858659789E-2</v>
      </c>
      <c r="O342" s="44">
        <f t="shared" si="145"/>
        <v>0.15701721471663865</v>
      </c>
      <c r="Q342" s="36">
        <f t="shared" si="154"/>
        <v>1441.2926875521546</v>
      </c>
      <c r="R342" s="37">
        <f t="shared" si="155"/>
        <v>2239.1721194381171</v>
      </c>
      <c r="T342" s="42">
        <f t="shared" si="141"/>
        <v>0.64367212999857415</v>
      </c>
      <c r="V342" s="40">
        <v>45093</v>
      </c>
      <c r="W342">
        <v>611147.66830000002</v>
      </c>
      <c r="X342">
        <v>798115.81590000005</v>
      </c>
      <c r="Y342">
        <v>1264548.4680000001</v>
      </c>
      <c r="Z342" s="37">
        <v>288.94299999999998</v>
      </c>
      <c r="AB342" s="55">
        <f t="shared" si="156"/>
        <v>0.15926175088978572</v>
      </c>
      <c r="AD342" s="36">
        <f t="shared" si="157"/>
        <v>1575.8902415489924</v>
      </c>
      <c r="AE342" s="37">
        <f t="shared" si="158"/>
        <v>2239.1721194381171</v>
      </c>
      <c r="AG342" s="1">
        <f t="shared" si="146"/>
        <v>45093</v>
      </c>
      <c r="AH342">
        <f t="shared" si="147"/>
        <v>0.7037825399257096</v>
      </c>
      <c r="AI342">
        <f t="shared" ca="1" si="131"/>
        <v>0.54633793624238147</v>
      </c>
      <c r="AJ342">
        <f t="shared" ca="1" si="132"/>
        <v>0.57877821769070359</v>
      </c>
      <c r="AK342">
        <f t="shared" ca="1" si="133"/>
        <v>0.60106174921981259</v>
      </c>
      <c r="AL342">
        <f t="shared" ca="1" si="134"/>
        <v>0.63601653617753173</v>
      </c>
      <c r="AM342">
        <f t="shared" ca="1" si="135"/>
        <v>0.64968006420365088</v>
      </c>
      <c r="AO342" s="1">
        <f t="shared" si="148"/>
        <v>45093</v>
      </c>
      <c r="AP342" s="57">
        <f>AD342/VLOOKUP(AO342,'[1]Indice Utilities'!$Z:$AJ,11,0)</f>
        <v>0.58216293055319723</v>
      </c>
      <c r="AQ342">
        <f t="shared" ca="1" si="136"/>
        <v>0.4129539118459804</v>
      </c>
      <c r="AR342">
        <f t="shared" ca="1" si="137"/>
        <v>0.44961069996430447</v>
      </c>
      <c r="AS342">
        <f t="shared" ca="1" si="138"/>
        <v>0.51196056843910287</v>
      </c>
      <c r="AT342">
        <f t="shared" ca="1" si="139"/>
        <v>0.54437881497011054</v>
      </c>
      <c r="AU342">
        <f t="shared" ca="1" si="140"/>
        <v>0.5818426602295127</v>
      </c>
      <c r="AX342">
        <f t="shared" si="149"/>
        <v>0.79099275430720262</v>
      </c>
      <c r="AY342">
        <f t="shared" si="150"/>
        <v>0.8046833558168397</v>
      </c>
      <c r="AZ342">
        <f t="shared" si="151"/>
        <v>1.3707187987142635</v>
      </c>
      <c r="BA342">
        <f t="shared" si="152"/>
        <v>0.46787852488228104</v>
      </c>
      <c r="BD342" s="57"/>
    </row>
    <row r="343" spans="2:56" x14ac:dyDescent="0.25">
      <c r="B343" s="1">
        <v>45100</v>
      </c>
      <c r="C343">
        <v>799.53700000000003</v>
      </c>
      <c r="D343">
        <v>1037.829</v>
      </c>
      <c r="E343">
        <v>724.39700000000005</v>
      </c>
      <c r="F343">
        <v>294.15300000000002</v>
      </c>
      <c r="G343">
        <v>420736.7</v>
      </c>
      <c r="I343" s="45">
        <f t="shared" si="153"/>
        <v>1.318408937403448E-2</v>
      </c>
      <c r="J343" s="46">
        <f t="shared" si="142"/>
        <v>5.4879009429407377E-2</v>
      </c>
      <c r="K343" s="46">
        <f t="shared" si="143"/>
        <v>9.7955030179683877E-3</v>
      </c>
      <c r="L343" s="46">
        <f t="shared" si="143"/>
        <v>1.8031237995037142E-2</v>
      </c>
      <c r="M343" s="47">
        <f t="shared" si="144"/>
        <v>2.7649593995356936E-2</v>
      </c>
      <c r="O343" s="44">
        <f t="shared" si="145"/>
        <v>2.3972459954111847E-2</v>
      </c>
      <c r="Q343" s="36">
        <f t="shared" si="154"/>
        <v>1475.8440187866527</v>
      </c>
      <c r="R343" s="37">
        <f t="shared" si="155"/>
        <v>2301.0843194263039</v>
      </c>
      <c r="T343" s="42">
        <f t="shared" si="141"/>
        <v>0.64136894347035645</v>
      </c>
      <c r="V343" s="40">
        <v>45100</v>
      </c>
      <c r="W343">
        <v>619204.80579999997</v>
      </c>
      <c r="X343">
        <v>841915.63430000003</v>
      </c>
      <c r="Y343">
        <v>1276935.8816</v>
      </c>
      <c r="Z343" s="37">
        <v>294.15300000000002</v>
      </c>
      <c r="AB343" s="55">
        <f t="shared" si="156"/>
        <v>2.4026516469937174E-2</v>
      </c>
      <c r="AD343" s="36">
        <f t="shared" si="157"/>
        <v>1613.7533943923825</v>
      </c>
      <c r="AE343" s="37">
        <f t="shared" si="158"/>
        <v>2301.0843194263039</v>
      </c>
      <c r="AG343" s="1">
        <f t="shared" si="146"/>
        <v>45100</v>
      </c>
      <c r="AH343">
        <f t="shared" si="147"/>
        <v>0.70130128686232418</v>
      </c>
      <c r="AI343">
        <f t="shared" ca="1" si="131"/>
        <v>0.54633793624238147</v>
      </c>
      <c r="AJ343">
        <f t="shared" ca="1" si="132"/>
        <v>0.57877821769070359</v>
      </c>
      <c r="AK343">
        <f t="shared" ca="1" si="133"/>
        <v>0.60106174921981259</v>
      </c>
      <c r="AL343">
        <f t="shared" ca="1" si="134"/>
        <v>0.63601653617753173</v>
      </c>
      <c r="AM343">
        <f t="shared" ca="1" si="135"/>
        <v>0.65093637738131838</v>
      </c>
      <c r="AO343" s="1">
        <f t="shared" si="148"/>
        <v>45100</v>
      </c>
      <c r="AP343" s="57">
        <f>AD343/VLOOKUP(AO343,'[1]Indice Utilities'!$Z:$AJ,11,0)</f>
        <v>0.57330431300746976</v>
      </c>
      <c r="AQ343">
        <f t="shared" ca="1" si="136"/>
        <v>0.4129539118459804</v>
      </c>
      <c r="AR343">
        <f t="shared" ca="1" si="137"/>
        <v>0.44961069996430447</v>
      </c>
      <c r="AS343">
        <f t="shared" ca="1" si="138"/>
        <v>0.51196056843910287</v>
      </c>
      <c r="AT343">
        <f t="shared" ca="1" si="139"/>
        <v>0.54437881497011054</v>
      </c>
      <c r="AU343">
        <f t="shared" ca="1" si="140"/>
        <v>0.58137694954144858</v>
      </c>
      <c r="AX343">
        <f t="shared" si="149"/>
        <v>0.78261769649959079</v>
      </c>
      <c r="AY343">
        <f t="shared" si="150"/>
        <v>0.82892734478650509</v>
      </c>
      <c r="AZ343">
        <f t="shared" si="151"/>
        <v>1.3516697630207222</v>
      </c>
      <c r="BA343">
        <f t="shared" si="152"/>
        <v>0.46513927740774846</v>
      </c>
      <c r="BD343" s="57"/>
    </row>
    <row r="344" spans="2:56" x14ac:dyDescent="0.25">
      <c r="B344" s="1">
        <v>45107</v>
      </c>
      <c r="C344">
        <v>807.48800000000006</v>
      </c>
      <c r="D344">
        <v>1155.431</v>
      </c>
      <c r="E344">
        <v>741.04499999999996</v>
      </c>
      <c r="F344">
        <v>308.64800000000002</v>
      </c>
      <c r="G344">
        <v>426280.97</v>
      </c>
      <c r="I344" s="45">
        <f t="shared" si="153"/>
        <v>9.944505382490032E-3</v>
      </c>
      <c r="J344" s="46">
        <f t="shared" si="142"/>
        <v>0.11331539203471874</v>
      </c>
      <c r="K344" s="46">
        <f t="shared" si="143"/>
        <v>2.2981873199364289E-2</v>
      </c>
      <c r="L344" s="46">
        <f t="shared" si="143"/>
        <v>4.9277076895357208E-2</v>
      </c>
      <c r="M344" s="47">
        <f t="shared" si="144"/>
        <v>1.3177528844048991E-2</v>
      </c>
      <c r="O344" s="44">
        <f t="shared" si="145"/>
        <v>4.8879711877982568E-2</v>
      </c>
      <c r="Q344" s="36">
        <f t="shared" si="154"/>
        <v>1547.9828492017882</v>
      </c>
      <c r="R344" s="37">
        <f t="shared" si="155"/>
        <v>2331.4069244181328</v>
      </c>
      <c r="T344" s="42">
        <f t="shared" si="141"/>
        <v>0.6639693967573379</v>
      </c>
      <c r="V344" s="40">
        <v>45107</v>
      </c>
      <c r="W344">
        <v>625362.54209999996</v>
      </c>
      <c r="X344">
        <v>915735.91229999997</v>
      </c>
      <c r="Y344">
        <v>1306282.2542000001</v>
      </c>
      <c r="Z344" s="37">
        <v>308.64800000000002</v>
      </c>
      <c r="AB344" s="55">
        <f t="shared" si="156"/>
        <v>4.7810008400768295E-2</v>
      </c>
      <c r="AD344" s="36">
        <f t="shared" si="157"/>
        <v>1690.9069577350506</v>
      </c>
      <c r="AE344" s="37">
        <f t="shared" si="158"/>
        <v>2331.4069244181328</v>
      </c>
      <c r="AG344" s="1">
        <f t="shared" si="146"/>
        <v>45107</v>
      </c>
      <c r="AH344">
        <f t="shared" si="147"/>
        <v>0.72527319878191721</v>
      </c>
      <c r="AI344">
        <f t="shared" ca="1" si="131"/>
        <v>0.54633793624238147</v>
      </c>
      <c r="AJ344">
        <f t="shared" ca="1" si="132"/>
        <v>0.57877821769070359</v>
      </c>
      <c r="AK344">
        <f t="shared" ca="1" si="133"/>
        <v>0.60106174921981259</v>
      </c>
      <c r="AL344">
        <f t="shared" ca="1" si="134"/>
        <v>0.63601653617753173</v>
      </c>
      <c r="AM344">
        <f t="shared" ca="1" si="135"/>
        <v>0.65584867904588018</v>
      </c>
      <c r="AO344" s="1">
        <f t="shared" si="148"/>
        <v>45107</v>
      </c>
      <c r="AP344" s="57">
        <f>AD344/VLOOKUP(AO344,'[1]Indice Utilities'!$Z:$AJ,11,0)</f>
        <v>0.58945040485682176</v>
      </c>
      <c r="AQ344">
        <f t="shared" ca="1" si="136"/>
        <v>0.4129539118459804</v>
      </c>
      <c r="AR344">
        <f t="shared" ca="1" si="137"/>
        <v>0.44961069996430447</v>
      </c>
      <c r="AS344">
        <f t="shared" ca="1" si="138"/>
        <v>0.51196056843910287</v>
      </c>
      <c r="AT344">
        <f t="shared" ca="1" si="139"/>
        <v>0.54437881497011054</v>
      </c>
      <c r="AU344">
        <f t="shared" ca="1" si="140"/>
        <v>0.57420323969288678</v>
      </c>
      <c r="AX344">
        <f t="shared" si="149"/>
        <v>0.75433564869381275</v>
      </c>
      <c r="AY344">
        <f t="shared" si="150"/>
        <v>0.88074895680544985</v>
      </c>
      <c r="AZ344">
        <f t="shared" si="151"/>
        <v>1.3196415905897783</v>
      </c>
      <c r="BA344">
        <f t="shared" si="152"/>
        <v>0.46579053209515331</v>
      </c>
      <c r="BD344" s="57"/>
    </row>
    <row r="345" spans="2:56" x14ac:dyDescent="0.25">
      <c r="B345" s="1">
        <v>45114</v>
      </c>
      <c r="C345">
        <v>806.81500000000005</v>
      </c>
      <c r="D345">
        <v>1091.454</v>
      </c>
      <c r="E345">
        <v>725.77</v>
      </c>
      <c r="F345">
        <v>293.63200000000001</v>
      </c>
      <c r="G345">
        <v>423580.4</v>
      </c>
      <c r="I345" s="45">
        <f t="shared" si="153"/>
        <v>-8.3344891812631161E-4</v>
      </c>
      <c r="J345" s="46">
        <f t="shared" si="142"/>
        <v>-5.5370679858857907E-2</v>
      </c>
      <c r="K345" s="46">
        <f t="shared" si="143"/>
        <v>-2.0612783299259752E-2</v>
      </c>
      <c r="L345" s="46">
        <f t="shared" si="143"/>
        <v>-4.8650890334620778E-2</v>
      </c>
      <c r="M345" s="47">
        <f t="shared" si="144"/>
        <v>-6.3351877987890548E-3</v>
      </c>
      <c r="O345" s="44">
        <f t="shared" si="145"/>
        <v>-3.1366950602716187E-2</v>
      </c>
      <c r="Q345" s="36">
        <f t="shared" si="154"/>
        <v>1499.4273476370238</v>
      </c>
      <c r="R345" s="37">
        <f t="shared" si="155"/>
        <v>2316.6370237165465</v>
      </c>
      <c r="T345" s="42">
        <f t="shared" si="141"/>
        <v>0.64724310812900443</v>
      </c>
      <c r="V345" s="40">
        <v>45114</v>
      </c>
      <c r="W345">
        <v>624841.73860000004</v>
      </c>
      <c r="X345">
        <v>865030.429</v>
      </c>
      <c r="Y345">
        <v>1267571.5867999999</v>
      </c>
      <c r="Z345" s="37">
        <v>293.63200000000001</v>
      </c>
      <c r="AB345" s="55">
        <f t="shared" si="156"/>
        <v>-2.7449362277419693E-2</v>
      </c>
      <c r="AD345" s="36">
        <f t="shared" si="157"/>
        <v>1644.4926400747715</v>
      </c>
      <c r="AE345" s="37">
        <f t="shared" si="158"/>
        <v>2316.6370237165465</v>
      </c>
      <c r="AG345" s="1">
        <f t="shared" si="146"/>
        <v>45114</v>
      </c>
      <c r="AH345">
        <f t="shared" si="147"/>
        <v>0.70986202121406838</v>
      </c>
      <c r="AI345">
        <f t="shared" ca="1" si="131"/>
        <v>0.54633793624238147</v>
      </c>
      <c r="AJ345">
        <f t="shared" ca="1" si="132"/>
        <v>0.57877821769070359</v>
      </c>
      <c r="AK345">
        <f t="shared" ca="1" si="133"/>
        <v>0.60106174921981259</v>
      </c>
      <c r="AL345">
        <f t="shared" ca="1" si="134"/>
        <v>0.63601653617753173</v>
      </c>
      <c r="AM345">
        <f t="shared" ca="1" si="135"/>
        <v>0.66571473201166054</v>
      </c>
      <c r="AO345" s="1">
        <f t="shared" si="148"/>
        <v>45114</v>
      </c>
      <c r="AP345" s="57">
        <f>AD345/VLOOKUP(AO345,'[1]Indice Utilities'!$Z:$AJ,11,0)</f>
        <v>0.575053658217071</v>
      </c>
      <c r="AQ345">
        <f t="shared" ca="1" si="136"/>
        <v>0.4129539118459804</v>
      </c>
      <c r="AR345">
        <f t="shared" ca="1" si="137"/>
        <v>0.44961069996430447</v>
      </c>
      <c r="AS345">
        <f t="shared" ca="1" si="138"/>
        <v>0.51196056843910287</v>
      </c>
      <c r="AT345">
        <f t="shared" ca="1" si="139"/>
        <v>0.54437881497011054</v>
      </c>
      <c r="AU345">
        <f t="shared" ca="1" si="140"/>
        <v>0.57420323969288678</v>
      </c>
      <c r="AX345">
        <f t="shared" si="149"/>
        <v>0.77497964551075593</v>
      </c>
      <c r="AY345">
        <f t="shared" si="150"/>
        <v>0.855463207787721</v>
      </c>
      <c r="AZ345">
        <f t="shared" si="151"/>
        <v>1.3289180576517488</v>
      </c>
      <c r="BA345">
        <f t="shared" si="152"/>
        <v>0.4556363348205319</v>
      </c>
      <c r="BD345" s="57"/>
    </row>
    <row r="346" spans="2:56" x14ac:dyDescent="0.25">
      <c r="B346" s="1">
        <v>45121</v>
      </c>
      <c r="C346">
        <v>833.21699999999998</v>
      </c>
      <c r="D346">
        <v>1212.431</v>
      </c>
      <c r="E346">
        <v>747.93399999999997</v>
      </c>
      <c r="F346">
        <v>310.827</v>
      </c>
      <c r="G346">
        <v>443303.6</v>
      </c>
      <c r="I346" s="45">
        <f t="shared" si="153"/>
        <v>3.2723734685150774E-2</v>
      </c>
      <c r="J346" s="46">
        <f t="shared" si="142"/>
        <v>0.11084021864412064</v>
      </c>
      <c r="K346" s="46">
        <f t="shared" si="143"/>
        <v>3.0538600383041459E-2</v>
      </c>
      <c r="L346" s="46">
        <f t="shared" si="143"/>
        <v>5.8559693766347065E-2</v>
      </c>
      <c r="M346" s="47">
        <f t="shared" si="144"/>
        <v>4.6563060991490435E-2</v>
      </c>
      <c r="O346" s="44">
        <f t="shared" si="145"/>
        <v>5.8165561869664983E-2</v>
      </c>
      <c r="Q346" s="36">
        <f t="shared" si="154"/>
        <v>1586.6423817950729</v>
      </c>
      <c r="R346" s="37">
        <f t="shared" si="155"/>
        <v>2424.5067347470049</v>
      </c>
      <c r="T346" s="42">
        <f t="shared" si="141"/>
        <v>0.65441863248139731</v>
      </c>
      <c r="V346" s="40">
        <v>45121</v>
      </c>
      <c r="W346">
        <v>636054.33299999998</v>
      </c>
      <c r="X346">
        <v>960910.46950000001</v>
      </c>
      <c r="Y346">
        <v>1306282.2542000001</v>
      </c>
      <c r="Z346" s="37">
        <v>310.827</v>
      </c>
      <c r="AB346" s="55">
        <f t="shared" si="156"/>
        <v>5.622521385436411E-2</v>
      </c>
      <c r="AD346" s="36">
        <f t="shared" si="157"/>
        <v>1736.9545904449035</v>
      </c>
      <c r="AE346" s="37">
        <f t="shared" si="158"/>
        <v>2424.5067347470049</v>
      </c>
      <c r="AG346" s="1">
        <f t="shared" si="146"/>
        <v>45121</v>
      </c>
      <c r="AH346">
        <f t="shared" si="147"/>
        <v>0.71641565913247629</v>
      </c>
      <c r="AI346">
        <f t="shared" ca="1" si="131"/>
        <v>0.54633793624238147</v>
      </c>
      <c r="AJ346">
        <f t="shared" ca="1" si="132"/>
        <v>0.57877821769070359</v>
      </c>
      <c r="AK346">
        <f t="shared" ca="1" si="133"/>
        <v>0.60106174921981259</v>
      </c>
      <c r="AL346">
        <f t="shared" ca="1" si="134"/>
        <v>0.63788434794256965</v>
      </c>
      <c r="AM346">
        <f t="shared" ca="1" si="135"/>
        <v>0.67170150816888274</v>
      </c>
      <c r="AO346" s="1">
        <f t="shared" si="148"/>
        <v>45121</v>
      </c>
      <c r="AP346" s="57">
        <f>AD346/VLOOKUP(AO346,'[1]Indice Utilities'!$Z:$AJ,11,0)</f>
        <v>0.60288518453109707</v>
      </c>
      <c r="AQ346">
        <f t="shared" ca="1" si="136"/>
        <v>0.4129539118459804</v>
      </c>
      <c r="AR346">
        <f t="shared" ca="1" si="137"/>
        <v>0.44961069996430447</v>
      </c>
      <c r="AS346">
        <f t="shared" ca="1" si="138"/>
        <v>0.51196056843910287</v>
      </c>
      <c r="AT346">
        <f t="shared" ca="1" si="139"/>
        <v>0.54437881497011054</v>
      </c>
      <c r="AU346">
        <f t="shared" ca="1" si="140"/>
        <v>0.57420323969288678</v>
      </c>
      <c r="AX346">
        <f t="shared" si="149"/>
        <v>0.75773600489639104</v>
      </c>
      <c r="AY346">
        <f t="shared" si="150"/>
        <v>0.8996972656173885</v>
      </c>
      <c r="AZ346">
        <f t="shared" si="151"/>
        <v>1.2965997565600764</v>
      </c>
      <c r="BA346">
        <f t="shared" si="152"/>
        <v>0.45664338696893353</v>
      </c>
      <c r="BD346" s="57"/>
    </row>
    <row r="347" spans="2:56" x14ac:dyDescent="0.25">
      <c r="B347" s="1">
        <v>45128</v>
      </c>
      <c r="C347">
        <v>881.81600000000003</v>
      </c>
      <c r="D347">
        <v>1307.711</v>
      </c>
      <c r="E347">
        <v>808.01099999999997</v>
      </c>
      <c r="F347">
        <v>336.40499999999997</v>
      </c>
      <c r="G347">
        <v>472973.6</v>
      </c>
      <c r="I347" s="45">
        <f t="shared" si="153"/>
        <v>5.8326942441164764E-2</v>
      </c>
      <c r="J347" s="46">
        <f t="shared" si="142"/>
        <v>7.8585915404670414E-2</v>
      </c>
      <c r="K347" s="46">
        <f t="shared" si="143"/>
        <v>8.032393232557955E-2</v>
      </c>
      <c r="L347" s="46">
        <f t="shared" si="143"/>
        <v>8.2290148539219565E-2</v>
      </c>
      <c r="M347" s="47">
        <f t="shared" si="144"/>
        <v>6.6929300822280657E-2</v>
      </c>
      <c r="O347" s="44">
        <f t="shared" si="145"/>
        <v>7.4881734677658573E-2</v>
      </c>
      <c r="Q347" s="36">
        <f t="shared" si="154"/>
        <v>1705.4529156569799</v>
      </c>
      <c r="R347" s="37">
        <f t="shared" si="155"/>
        <v>2586.7772753425324</v>
      </c>
      <c r="T347" s="42">
        <f t="shared" si="141"/>
        <v>0.65929638856563311</v>
      </c>
      <c r="V347" s="40">
        <v>45128</v>
      </c>
      <c r="W347">
        <v>673153.92830000003</v>
      </c>
      <c r="X347">
        <v>1036425.193</v>
      </c>
      <c r="Y347">
        <v>1411206.5965</v>
      </c>
      <c r="Z347" s="37">
        <v>336.40499999999997</v>
      </c>
      <c r="AB347" s="55">
        <f t="shared" si="156"/>
        <v>7.4930291537759125E-2</v>
      </c>
      <c r="AD347" s="36">
        <f t="shared" si="157"/>
        <v>1867.1051042947893</v>
      </c>
      <c r="AE347" s="37">
        <f t="shared" si="158"/>
        <v>2586.7772753425324</v>
      </c>
      <c r="AG347" s="1">
        <f t="shared" si="146"/>
        <v>45128</v>
      </c>
      <c r="AH347">
        <f t="shared" si="147"/>
        <v>0.72178811917525976</v>
      </c>
      <c r="AI347">
        <f t="shared" ca="1" si="131"/>
        <v>0.54633793624238147</v>
      </c>
      <c r="AJ347">
        <f t="shared" ca="1" si="132"/>
        <v>0.57877821769070359</v>
      </c>
      <c r="AK347">
        <f t="shared" ca="1" si="133"/>
        <v>0.60294036843664378</v>
      </c>
      <c r="AL347">
        <f t="shared" ca="1" si="134"/>
        <v>0.64174416990195915</v>
      </c>
      <c r="AM347">
        <f t="shared" ca="1" si="135"/>
        <v>0.6752866432568011</v>
      </c>
      <c r="AO347" s="1">
        <f t="shared" si="148"/>
        <v>45128</v>
      </c>
      <c r="AP347" s="57">
        <f>AD347/VLOOKUP(AO347,'[1]Indice Utilities'!$Z:$AJ,11,0)</f>
        <v>0.60613032015014667</v>
      </c>
      <c r="AQ347">
        <f t="shared" ca="1" si="136"/>
        <v>0.4129539118459804</v>
      </c>
      <c r="AR347">
        <f t="shared" ca="1" si="137"/>
        <v>0.44961069996430447</v>
      </c>
      <c r="AS347">
        <f t="shared" ca="1" si="138"/>
        <v>0.51196056843910287</v>
      </c>
      <c r="AT347">
        <f t="shared" ca="1" si="139"/>
        <v>0.54437881497011054</v>
      </c>
      <c r="AU347">
        <f t="shared" ca="1" si="140"/>
        <v>0.57420323969288678</v>
      </c>
      <c r="AX347">
        <f t="shared" si="149"/>
        <v>0.74603203161422049</v>
      </c>
      <c r="AY347">
        <f t="shared" si="150"/>
        <v>0.90275695685790658</v>
      </c>
      <c r="AZ347">
        <f t="shared" si="151"/>
        <v>1.3031056606056823</v>
      </c>
      <c r="BA347">
        <f t="shared" si="152"/>
        <v>0.45976994322584758</v>
      </c>
      <c r="BD347" s="57"/>
    </row>
    <row r="348" spans="2:56" x14ac:dyDescent="0.25">
      <c r="B348" s="1">
        <v>45135</v>
      </c>
      <c r="C348">
        <v>841.60400000000004</v>
      </c>
      <c r="D348">
        <v>1283.5650000000001</v>
      </c>
      <c r="E348">
        <v>775.37599999999998</v>
      </c>
      <c r="F348">
        <v>335.83699999999999</v>
      </c>
      <c r="G348">
        <v>457787.8</v>
      </c>
      <c r="I348" s="45">
        <f t="shared" si="153"/>
        <v>-4.5601349941484348E-2</v>
      </c>
      <c r="J348" s="46">
        <f t="shared" si="142"/>
        <v>-1.846432430407019E-2</v>
      </c>
      <c r="K348" s="46">
        <f t="shared" si="143"/>
        <v>-4.0389301630794572E-2</v>
      </c>
      <c r="L348" s="46">
        <f t="shared" si="143"/>
        <v>-1.6884410160371566E-3</v>
      </c>
      <c r="M348" s="47">
        <f t="shared" si="144"/>
        <v>-3.2107077435188702E-2</v>
      </c>
      <c r="O348" s="44">
        <f t="shared" si="145"/>
        <v>-2.6535854223096567E-2</v>
      </c>
      <c r="Q348" s="36">
        <f t="shared" si="154"/>
        <v>1660.1972657027513</v>
      </c>
      <c r="R348" s="37">
        <f t="shared" si="155"/>
        <v>2503.7234170555234</v>
      </c>
      <c r="T348" s="42">
        <f t="shared" si="141"/>
        <v>0.66309132006889493</v>
      </c>
      <c r="V348" s="40">
        <v>45135</v>
      </c>
      <c r="W348">
        <v>642457.15330000001</v>
      </c>
      <c r="X348">
        <v>1016283.6707</v>
      </c>
      <c r="Y348">
        <v>1354209.7472000001</v>
      </c>
      <c r="Z348" s="37">
        <v>335.83699999999999</v>
      </c>
      <c r="AB348" s="55">
        <f t="shared" si="156"/>
        <v>-3.4228662453912241E-2</v>
      </c>
      <c r="AD348" s="36">
        <f t="shared" si="157"/>
        <v>1803.1965939139063</v>
      </c>
      <c r="AE348" s="37">
        <f t="shared" si="158"/>
        <v>2503.7234170555234</v>
      </c>
      <c r="AG348" s="1">
        <f t="shared" si="146"/>
        <v>45135</v>
      </c>
      <c r="AH348">
        <f t="shared" si="147"/>
        <v>0.72020598666386881</v>
      </c>
      <c r="AI348">
        <f t="shared" ca="1" si="131"/>
        <v>0.54633793624238147</v>
      </c>
      <c r="AJ348">
        <f t="shared" ca="1" si="132"/>
        <v>0.5860728439065902</v>
      </c>
      <c r="AK348">
        <f t="shared" ca="1" si="133"/>
        <v>0.6050978134084577</v>
      </c>
      <c r="AL348">
        <f t="shared" ca="1" si="134"/>
        <v>0.64790865567492806</v>
      </c>
      <c r="AM348">
        <f t="shared" ca="1" si="135"/>
        <v>0.69873354678279187</v>
      </c>
      <c r="AO348" s="1">
        <f t="shared" si="148"/>
        <v>45135</v>
      </c>
      <c r="AP348" s="57">
        <f>AD348/VLOOKUP(AO348,'[1]Indice Utilities'!$Z:$AJ,11,0)</f>
        <v>0.62147679968387504</v>
      </c>
      <c r="AQ348">
        <f t="shared" ca="1" si="136"/>
        <v>0.4129539118459804</v>
      </c>
      <c r="AR348">
        <f t="shared" ca="1" si="137"/>
        <v>0.44961069996430447</v>
      </c>
      <c r="AS348">
        <f t="shared" ca="1" si="138"/>
        <v>0.51196056843910287</v>
      </c>
      <c r="AT348">
        <f t="shared" ca="1" si="139"/>
        <v>0.54437881497011054</v>
      </c>
      <c r="AU348">
        <f t="shared" ca="1" si="140"/>
        <v>0.57487872369611082</v>
      </c>
      <c r="AX348">
        <f t="shared" si="149"/>
        <v>0.73724694054615791</v>
      </c>
      <c r="AY348">
        <f t="shared" si="150"/>
        <v>0.91749270783928349</v>
      </c>
      <c r="AZ348">
        <f t="shared" si="151"/>
        <v>1.2947931714353758</v>
      </c>
      <c r="BA348">
        <f t="shared" si="152"/>
        <v>0.4752612041293473</v>
      </c>
      <c r="BD348" s="57"/>
    </row>
    <row r="349" spans="2:56" x14ac:dyDescent="0.25">
      <c r="B349" s="1">
        <v>45142</v>
      </c>
      <c r="C349">
        <v>804.01800000000003</v>
      </c>
      <c r="D349">
        <v>1172.9670000000001</v>
      </c>
      <c r="E349">
        <v>804.13099999999997</v>
      </c>
      <c r="F349">
        <v>331.858</v>
      </c>
      <c r="G349">
        <v>451570.6</v>
      </c>
      <c r="I349" s="45">
        <f t="shared" si="153"/>
        <v>-4.465995884049978E-2</v>
      </c>
      <c r="J349" s="46">
        <f t="shared" si="142"/>
        <v>-8.6164705332413938E-2</v>
      </c>
      <c r="K349" s="46">
        <f t="shared" si="143"/>
        <v>3.7085233486721325E-2</v>
      </c>
      <c r="L349" s="46">
        <f t="shared" si="143"/>
        <v>-1.1848009599895182E-2</v>
      </c>
      <c r="M349" s="47">
        <f t="shared" si="144"/>
        <v>-1.3580964805090967E-2</v>
      </c>
      <c r="O349" s="44">
        <f t="shared" si="145"/>
        <v>-2.6396860071521894E-2</v>
      </c>
      <c r="Q349" s="36">
        <f t="shared" si="154"/>
        <v>1616.3732707888726</v>
      </c>
      <c r="R349" s="37">
        <f t="shared" si="155"/>
        <v>2469.7204374468101</v>
      </c>
      <c r="T349" s="42">
        <f t="shared" si="141"/>
        <v>0.65447620964738606</v>
      </c>
      <c r="V349" s="40">
        <v>45142</v>
      </c>
      <c r="W349">
        <v>609952.88359999994</v>
      </c>
      <c r="X349">
        <v>928716.00439999998</v>
      </c>
      <c r="Y349">
        <v>1391298.2533</v>
      </c>
      <c r="Z349" s="37">
        <v>331.858</v>
      </c>
      <c r="AB349" s="55">
        <f t="shared" si="156"/>
        <v>-2.1917162337621008E-2</v>
      </c>
      <c r="AD349" s="36">
        <f t="shared" si="157"/>
        <v>1763.6756414384499</v>
      </c>
      <c r="AE349" s="37">
        <f t="shared" si="158"/>
        <v>2469.7204374468101</v>
      </c>
      <c r="AG349" s="1">
        <f t="shared" si="146"/>
        <v>45142</v>
      </c>
      <c r="AH349">
        <f t="shared" si="147"/>
        <v>0.71411954757994101</v>
      </c>
      <c r="AI349">
        <f t="shared" ca="1" si="131"/>
        <v>0.54633793624238147</v>
      </c>
      <c r="AJ349">
        <f t="shared" ca="1" si="132"/>
        <v>0.5860728439065902</v>
      </c>
      <c r="AK349">
        <f t="shared" ca="1" si="133"/>
        <v>0.6062235304796405</v>
      </c>
      <c r="AL349">
        <f t="shared" ca="1" si="134"/>
        <v>0.64931163023652605</v>
      </c>
      <c r="AM349">
        <f t="shared" ca="1" si="135"/>
        <v>0.70353441461937105</v>
      </c>
      <c r="AO349" s="1">
        <f t="shared" si="148"/>
        <v>45142</v>
      </c>
      <c r="AP349" s="57">
        <f>AD349/VLOOKUP(AO349,'[1]Indice Utilities'!$Z:$AJ,11,0)</f>
        <v>0.61973511902006595</v>
      </c>
      <c r="AQ349">
        <f t="shared" ca="1" si="136"/>
        <v>0.4129539118459804</v>
      </c>
      <c r="AR349">
        <f t="shared" ca="1" si="137"/>
        <v>0.44961069996430447</v>
      </c>
      <c r="AS349">
        <f t="shared" ca="1" si="138"/>
        <v>0.51196056843910287</v>
      </c>
      <c r="AT349">
        <f t="shared" ca="1" si="139"/>
        <v>0.54437881497011054</v>
      </c>
      <c r="AU349">
        <f t="shared" ca="1" si="140"/>
        <v>0.58145200331958458</v>
      </c>
      <c r="AX349">
        <f t="shared" si="149"/>
        <v>0.7201041623523553</v>
      </c>
      <c r="AY349">
        <f t="shared" si="150"/>
        <v>0.85722516206044519</v>
      </c>
      <c r="AZ349">
        <f t="shared" si="151"/>
        <v>1.3729009719916885</v>
      </c>
      <c r="BA349">
        <f t="shared" si="152"/>
        <v>0.48015391614761688</v>
      </c>
      <c r="BD349" s="57"/>
    </row>
    <row r="350" spans="2:56" x14ac:dyDescent="0.25">
      <c r="B350" s="1">
        <v>45149</v>
      </c>
      <c r="C350">
        <v>858.49400000000003</v>
      </c>
      <c r="D350">
        <v>1242.297</v>
      </c>
      <c r="E350">
        <v>849.81600000000003</v>
      </c>
      <c r="F350">
        <v>358.1</v>
      </c>
      <c r="G350">
        <v>480252.6</v>
      </c>
      <c r="I350" s="45">
        <f t="shared" si="153"/>
        <v>6.7754702009158896E-2</v>
      </c>
      <c r="J350" s="46">
        <f t="shared" si="142"/>
        <v>5.9106522178373311E-2</v>
      </c>
      <c r="K350" s="46">
        <f t="shared" si="143"/>
        <v>5.6812882478103788E-2</v>
      </c>
      <c r="L350" s="46">
        <f t="shared" si="143"/>
        <v>7.9075990333214774E-2</v>
      </c>
      <c r="M350" s="47">
        <f t="shared" si="144"/>
        <v>6.3516092500264687E-2</v>
      </c>
      <c r="O350" s="44">
        <f t="shared" si="145"/>
        <v>6.5687524249712692E-2</v>
      </c>
      <c r="Q350" s="36">
        <f t="shared" si="154"/>
        <v>1722.5488292104039</v>
      </c>
      <c r="R350" s="37">
        <f t="shared" si="155"/>
        <v>2626.587429201476</v>
      </c>
      <c r="T350" s="42">
        <f t="shared" si="141"/>
        <v>0.65581248507463008</v>
      </c>
      <c r="V350" s="40">
        <v>45149</v>
      </c>
      <c r="W350">
        <v>651280.17850000004</v>
      </c>
      <c r="X350">
        <v>983609.64549999998</v>
      </c>
      <c r="Y350">
        <v>1470341.7493</v>
      </c>
      <c r="Z350" s="37">
        <v>358.1</v>
      </c>
      <c r="AB350" s="55">
        <f t="shared" si="156"/>
        <v>5.9819921167779101E-2</v>
      </c>
      <c r="AD350" s="36">
        <f t="shared" si="157"/>
        <v>1869.1785792748301</v>
      </c>
      <c r="AE350" s="37">
        <f t="shared" si="158"/>
        <v>2626.587429201476</v>
      </c>
      <c r="AG350" s="1">
        <f t="shared" si="146"/>
        <v>45149</v>
      </c>
      <c r="AH350">
        <f t="shared" si="147"/>
        <v>0.71163767803575073</v>
      </c>
      <c r="AI350">
        <f t="shared" ca="1" si="131"/>
        <v>0.54633793624238147</v>
      </c>
      <c r="AJ350">
        <f t="shared" ca="1" si="132"/>
        <v>0.5860728439065902</v>
      </c>
      <c r="AK350">
        <f t="shared" ca="1" si="133"/>
        <v>0.60886793398090555</v>
      </c>
      <c r="AL350">
        <f t="shared" ca="1" si="134"/>
        <v>0.65006997719379456</v>
      </c>
      <c r="AM350">
        <f t="shared" ca="1" si="135"/>
        <v>0.70925407308523247</v>
      </c>
      <c r="AO350" s="1">
        <f t="shared" si="148"/>
        <v>45149</v>
      </c>
      <c r="AP350" s="57">
        <f>AD350/VLOOKUP(AO350,'[1]Indice Utilities'!$Z:$AJ,11,0)</f>
        <v>0.61781900141493462</v>
      </c>
      <c r="AQ350">
        <f t="shared" ca="1" si="136"/>
        <v>0.4129539118459804</v>
      </c>
      <c r="AR350">
        <f t="shared" ca="1" si="137"/>
        <v>0.44961069996430447</v>
      </c>
      <c r="AS350">
        <f t="shared" ca="1" si="138"/>
        <v>0.51196056843910287</v>
      </c>
      <c r="AT350">
        <f t="shared" ca="1" si="139"/>
        <v>0.54729560040321179</v>
      </c>
      <c r="AU350">
        <f t="shared" ca="1" si="140"/>
        <v>0.58262864124126135</v>
      </c>
      <c r="AX350">
        <f t="shared" si="149"/>
        <v>0.72549552044735643</v>
      </c>
      <c r="AY350">
        <f t="shared" si="150"/>
        <v>0.85664813614114244</v>
      </c>
      <c r="AZ350">
        <f t="shared" si="151"/>
        <v>1.3690056250016802</v>
      </c>
      <c r="BA350">
        <f t="shared" si="152"/>
        <v>0.48887792372166367</v>
      </c>
      <c r="BD350" s="57"/>
    </row>
    <row r="351" spans="2:56" x14ac:dyDescent="0.25">
      <c r="B351" s="1">
        <v>45156</v>
      </c>
      <c r="C351">
        <v>980.61099999999999</v>
      </c>
      <c r="D351">
        <v>1364.1610000000001</v>
      </c>
      <c r="E351">
        <v>938.16</v>
      </c>
      <c r="F351">
        <v>389.315</v>
      </c>
      <c r="G351">
        <v>584293.18999999994</v>
      </c>
      <c r="I351" s="45">
        <f t="shared" si="153"/>
        <v>0.14224560684174836</v>
      </c>
      <c r="J351" s="46">
        <f t="shared" si="142"/>
        <v>9.8095704972321451E-2</v>
      </c>
      <c r="K351" s="46">
        <f t="shared" si="143"/>
        <v>0.10395662119800053</v>
      </c>
      <c r="L351" s="46">
        <f t="shared" si="143"/>
        <v>8.7168388718235068E-2</v>
      </c>
      <c r="M351" s="47">
        <f t="shared" si="144"/>
        <v>0.21663722382762729</v>
      </c>
      <c r="O351" s="44">
        <f t="shared" si="145"/>
        <v>0.10786658043257635</v>
      </c>
      <c r="Q351" s="36">
        <f t="shared" si="154"/>
        <v>1908.354281045468</v>
      </c>
      <c r="R351" s="37">
        <f t="shared" si="155"/>
        <v>3195.6040380042282</v>
      </c>
      <c r="T351" s="42">
        <f t="shared" si="141"/>
        <v>0.59718108324750563</v>
      </c>
      <c r="V351" s="40">
        <v>45156</v>
      </c>
      <c r="W351">
        <v>743921.94240000006</v>
      </c>
      <c r="X351">
        <v>1080097.1288000001</v>
      </c>
      <c r="Y351">
        <v>1623193.5845999999</v>
      </c>
      <c r="Z351" s="37">
        <v>389.315</v>
      </c>
      <c r="AB351" s="55">
        <f t="shared" si="156"/>
        <v>0.11012807133268038</v>
      </c>
      <c r="AD351" s="36">
        <f t="shared" si="157"/>
        <v>2075.027611186727</v>
      </c>
      <c r="AE351" s="37">
        <f t="shared" si="158"/>
        <v>3195.6040380042282</v>
      </c>
      <c r="AG351" s="1">
        <f t="shared" si="146"/>
        <v>45156</v>
      </c>
      <c r="AH351">
        <f t="shared" si="147"/>
        <v>0.64933814906638354</v>
      </c>
      <c r="AI351">
        <f t="shared" ca="1" si="131"/>
        <v>0.54633793624238147</v>
      </c>
      <c r="AJ351">
        <f t="shared" ca="1" si="132"/>
        <v>0.5860728439065902</v>
      </c>
      <c r="AK351">
        <f t="shared" ca="1" si="133"/>
        <v>0.61289943677765346</v>
      </c>
      <c r="AL351">
        <f t="shared" ca="1" si="134"/>
        <v>0.65239717230897709</v>
      </c>
      <c r="AM351">
        <f t="shared" ca="1" si="135"/>
        <v>0.71146011235358253</v>
      </c>
      <c r="AO351" s="1">
        <f t="shared" si="148"/>
        <v>45156</v>
      </c>
      <c r="AP351" s="57">
        <f>AD351/VLOOKUP(AO351,'[1]Indice Utilities'!$Z:$AJ,11,0)</f>
        <v>0.54021824653527395</v>
      </c>
      <c r="AQ351">
        <f t="shared" ca="1" si="136"/>
        <v>0.4129539118459804</v>
      </c>
      <c r="AR351">
        <f t="shared" ca="1" si="137"/>
        <v>0.44961069996430447</v>
      </c>
      <c r="AS351">
        <f t="shared" ca="1" si="138"/>
        <v>0.51196056843910287</v>
      </c>
      <c r="AT351">
        <f t="shared" ca="1" si="139"/>
        <v>0.55568020579361943</v>
      </c>
      <c r="AU351">
        <f t="shared" ca="1" si="140"/>
        <v>0.58877340305846648</v>
      </c>
      <c r="AX351">
        <f t="shared" si="149"/>
        <v>0.74648510601081797</v>
      </c>
      <c r="AY351">
        <f t="shared" si="150"/>
        <v>0.84736316760269725</v>
      </c>
      <c r="AZ351">
        <f t="shared" si="151"/>
        <v>1.3613950166701103</v>
      </c>
      <c r="BA351">
        <f t="shared" si="152"/>
        <v>0.4787669444070124</v>
      </c>
      <c r="BD351" s="57"/>
    </row>
    <row r="352" spans="2:56" x14ac:dyDescent="0.25">
      <c r="B352" s="1">
        <v>45163</v>
      </c>
      <c r="C352">
        <v>1124.172</v>
      </c>
      <c r="D352">
        <v>1547.8040000000001</v>
      </c>
      <c r="E352">
        <v>1072.232</v>
      </c>
      <c r="F352">
        <v>431.42500000000001</v>
      </c>
      <c r="G352">
        <v>631166.1</v>
      </c>
      <c r="I352" s="45">
        <f t="shared" si="153"/>
        <v>0.14639954069452621</v>
      </c>
      <c r="J352" s="46">
        <f t="shared" si="142"/>
        <v>0.13461974063178772</v>
      </c>
      <c r="K352" s="46">
        <f t="shared" si="143"/>
        <v>0.14290952502771392</v>
      </c>
      <c r="L352" s="46">
        <f t="shared" si="143"/>
        <v>0.10816433993039065</v>
      </c>
      <c r="M352" s="47">
        <f t="shared" si="144"/>
        <v>8.0221557947646183E-2</v>
      </c>
      <c r="O352" s="44">
        <f t="shared" si="145"/>
        <v>0.13302328657110463</v>
      </c>
      <c r="Q352" s="36">
        <f t="shared" si="154"/>
        <v>2162.209839452174</v>
      </c>
      <c r="R352" s="37">
        <f t="shared" si="155"/>
        <v>3451.9603725167167</v>
      </c>
      <c r="T352" s="42">
        <f t="shared" si="141"/>
        <v>0.626371570388502</v>
      </c>
      <c r="V352" s="40">
        <v>45163</v>
      </c>
      <c r="W352">
        <v>852831.15899999999</v>
      </c>
      <c r="X352">
        <v>1225499.7378</v>
      </c>
      <c r="Y352">
        <v>1855162.6505</v>
      </c>
      <c r="Z352" s="37">
        <v>431.42500000000001</v>
      </c>
      <c r="AB352" s="55">
        <f t="shared" si="156"/>
        <v>0.14106157391089541</v>
      </c>
      <c r="AD352" s="36">
        <f t="shared" si="157"/>
        <v>2367.7342719292919</v>
      </c>
      <c r="AE352" s="37">
        <f t="shared" si="158"/>
        <v>3451.9603725167167</v>
      </c>
      <c r="AG352" s="1">
        <f t="shared" si="146"/>
        <v>45163</v>
      </c>
      <c r="AH352">
        <f t="shared" si="147"/>
        <v>0.68591003847563026</v>
      </c>
      <c r="AI352">
        <f t="shared" ca="1" si="131"/>
        <v>0.54633793624238147</v>
      </c>
      <c r="AJ352">
        <f t="shared" ca="1" si="132"/>
        <v>0.5860728439065902</v>
      </c>
      <c r="AK352">
        <f t="shared" ca="1" si="133"/>
        <v>0.61655106062177567</v>
      </c>
      <c r="AL352">
        <f t="shared" ca="1" si="134"/>
        <v>0.65239717230897709</v>
      </c>
      <c r="AM352">
        <f t="shared" ca="1" si="135"/>
        <v>0.71146011235358253</v>
      </c>
      <c r="AO352" s="1">
        <f t="shared" si="148"/>
        <v>45163</v>
      </c>
      <c r="AP352" s="57">
        <f>AD352/VLOOKUP(AO352,'[1]Indice Utilities'!$Z:$AJ,11,0)</f>
        <v>0.58417194438088682</v>
      </c>
      <c r="AQ352">
        <f t="shared" ca="1" si="136"/>
        <v>0.4129539118459804</v>
      </c>
      <c r="AR352">
        <f t="shared" ca="1" si="137"/>
        <v>0.44961069996430447</v>
      </c>
      <c r="AS352">
        <f t="shared" ca="1" si="138"/>
        <v>0.51196056843910287</v>
      </c>
      <c r="AT352">
        <f t="shared" ca="1" si="139"/>
        <v>0.55568020579361943</v>
      </c>
      <c r="AU352">
        <f t="shared" ca="1" si="140"/>
        <v>0.58877340305846648</v>
      </c>
      <c r="AX352">
        <f t="shared" si="149"/>
        <v>0.74997721615760315</v>
      </c>
      <c r="AY352">
        <f t="shared" si="150"/>
        <v>0.84257940099679507</v>
      </c>
      <c r="AZ352">
        <f t="shared" si="151"/>
        <v>1.3635997981639467</v>
      </c>
      <c r="BA352">
        <f t="shared" si="152"/>
        <v>0.46496391348177796</v>
      </c>
      <c r="BD352" s="57"/>
    </row>
    <row r="353" spans="2:56" x14ac:dyDescent="0.25">
      <c r="B353" s="1">
        <v>45170</v>
      </c>
      <c r="C353">
        <v>1147.3109999999999</v>
      </c>
      <c r="D353">
        <v>1653.4760000000001</v>
      </c>
      <c r="E353">
        <v>1153.4590000000001</v>
      </c>
      <c r="F353">
        <v>432.70400000000001</v>
      </c>
      <c r="G353">
        <v>634791.69999999995</v>
      </c>
      <c r="I353" s="45">
        <f t="shared" si="153"/>
        <v>2.0583149197809458E-2</v>
      </c>
      <c r="J353" s="46">
        <f t="shared" si="142"/>
        <v>6.8272210176482329E-2</v>
      </c>
      <c r="K353" s="46">
        <f t="shared" si="143"/>
        <v>7.5755060471987434E-2</v>
      </c>
      <c r="L353" s="46">
        <f t="shared" si="143"/>
        <v>2.9645940777656143E-3</v>
      </c>
      <c r="M353" s="47">
        <f t="shared" si="144"/>
        <v>5.7442882309426402E-3</v>
      </c>
      <c r="O353" s="44">
        <f t="shared" si="145"/>
        <v>4.1893753481011209E-2</v>
      </c>
      <c r="Q353" s="36">
        <f t="shared" si="154"/>
        <v>2252.7929254404003</v>
      </c>
      <c r="R353" s="37">
        <f t="shared" si="155"/>
        <v>3471.7894278582448</v>
      </c>
      <c r="T353" s="42">
        <f t="shared" si="141"/>
        <v>0.64888524268309489</v>
      </c>
      <c r="V353" s="40">
        <v>45170</v>
      </c>
      <c r="W353">
        <v>870385.3027</v>
      </c>
      <c r="X353">
        <v>1309166.9822</v>
      </c>
      <c r="Y353">
        <v>1995700.8067999999</v>
      </c>
      <c r="Z353" s="37">
        <v>432.70400000000001</v>
      </c>
      <c r="AB353" s="55">
        <f t="shared" si="156"/>
        <v>6.1455357215212995E-2</v>
      </c>
      <c r="AD353" s="36">
        <f t="shared" si="157"/>
        <v>2513.2442274014088</v>
      </c>
      <c r="AE353" s="37">
        <f t="shared" si="158"/>
        <v>3471.7894278582448</v>
      </c>
      <c r="AG353" s="1">
        <f t="shared" si="146"/>
        <v>45170</v>
      </c>
      <c r="AH353">
        <f t="shared" si="147"/>
        <v>0.72390456841497874</v>
      </c>
      <c r="AI353">
        <f t="shared" ca="1" si="131"/>
        <v>0.54633793624238147</v>
      </c>
      <c r="AJ353">
        <f t="shared" ca="1" si="132"/>
        <v>0.5860728439065902</v>
      </c>
      <c r="AK353">
        <f t="shared" ca="1" si="133"/>
        <v>0.62095083196730338</v>
      </c>
      <c r="AL353">
        <f t="shared" ca="1" si="134"/>
        <v>0.65897275006269729</v>
      </c>
      <c r="AM353">
        <f t="shared" ca="1" si="135"/>
        <v>0.71146011235358253</v>
      </c>
      <c r="AO353" s="1">
        <f t="shared" si="148"/>
        <v>45170</v>
      </c>
      <c r="AP353" s="57">
        <f>AD353/VLOOKUP(AO353,'[1]Indice Utilities'!$Z:$AJ,11,0)</f>
        <v>0.63491260860888743</v>
      </c>
      <c r="AQ353">
        <f t="shared" ca="1" si="136"/>
        <v>0.4129539118459804</v>
      </c>
      <c r="AR353">
        <f t="shared" ca="1" si="137"/>
        <v>0.44961069996430447</v>
      </c>
      <c r="AS353">
        <f t="shared" ca="1" si="138"/>
        <v>0.51196056843910287</v>
      </c>
      <c r="AT353">
        <f t="shared" ca="1" si="139"/>
        <v>0.56014430949345773</v>
      </c>
      <c r="AU353">
        <f t="shared" ca="1" si="140"/>
        <v>0.58892255880922828</v>
      </c>
      <c r="AX353">
        <f t="shared" si="149"/>
        <v>0.72109872910796657</v>
      </c>
      <c r="AY353">
        <f t="shared" si="150"/>
        <v>0.84799059407782917</v>
      </c>
      <c r="AZ353">
        <f t="shared" si="151"/>
        <v>1.381969927762142</v>
      </c>
      <c r="BA353">
        <f t="shared" si="152"/>
        <v>0.43934239869450153</v>
      </c>
      <c r="BD353" s="57"/>
    </row>
    <row r="354" spans="2:56" x14ac:dyDescent="0.25">
      <c r="B354" s="1">
        <v>45177</v>
      </c>
      <c r="C354">
        <v>917.12099999999998</v>
      </c>
      <c r="D354">
        <v>1305.087</v>
      </c>
      <c r="E354">
        <v>973.03300000000002</v>
      </c>
      <c r="F354">
        <v>361.88900000000001</v>
      </c>
      <c r="G354">
        <v>532550.40000000002</v>
      </c>
      <c r="I354" s="45">
        <f t="shared" si="153"/>
        <v>-0.20063435284765851</v>
      </c>
      <c r="J354" s="46">
        <f t="shared" si="142"/>
        <v>-0.21070097177098435</v>
      </c>
      <c r="K354" s="46">
        <f t="shared" si="143"/>
        <v>-0.15642168468926942</v>
      </c>
      <c r="L354" s="46">
        <f t="shared" si="143"/>
        <v>-0.16365691095991719</v>
      </c>
      <c r="M354" s="47">
        <f t="shared" si="144"/>
        <v>-0.16106275491629762</v>
      </c>
      <c r="O354" s="44">
        <f t="shared" si="145"/>
        <v>-0.18285348006695737</v>
      </c>
      <c r="Q354" s="36">
        <f t="shared" si="154"/>
        <v>1840.8618991534015</v>
      </c>
      <c r="R354" s="37">
        <f t="shared" si="155"/>
        <v>2912.6134581181191</v>
      </c>
      <c r="T354" s="42">
        <f t="shared" si="141"/>
        <v>0.63203096656114766</v>
      </c>
      <c r="V354" s="40">
        <v>45177</v>
      </c>
      <c r="W354">
        <v>695487.21070000005</v>
      </c>
      <c r="X354">
        <v>1033324.0379999999</v>
      </c>
      <c r="Y354">
        <v>1672227.0966</v>
      </c>
      <c r="Z354" s="37">
        <v>361.88900000000001</v>
      </c>
      <c r="AB354" s="55">
        <f t="shared" si="156"/>
        <v>-0.18265589940128288</v>
      </c>
      <c r="AD354" s="36">
        <f t="shared" si="157"/>
        <v>2054.1853426303219</v>
      </c>
      <c r="AE354" s="37">
        <f t="shared" si="158"/>
        <v>2912.6134581181191</v>
      </c>
      <c r="AG354" s="1">
        <f t="shared" si="146"/>
        <v>45177</v>
      </c>
      <c r="AH354">
        <f t="shared" si="147"/>
        <v>0.70527221417069208</v>
      </c>
      <c r="AI354">
        <f t="shared" ca="1" si="131"/>
        <v>0.54633793624238147</v>
      </c>
      <c r="AJ354">
        <f t="shared" ca="1" si="132"/>
        <v>0.5860728439065902</v>
      </c>
      <c r="AK354">
        <f t="shared" ca="1" si="133"/>
        <v>0.62608250533608478</v>
      </c>
      <c r="AL354">
        <f t="shared" ca="1" si="134"/>
        <v>0.66812683449410715</v>
      </c>
      <c r="AM354">
        <f t="shared" ca="1" si="135"/>
        <v>0.71387136062552192</v>
      </c>
      <c r="AO354" s="1">
        <f t="shared" si="148"/>
        <v>45177</v>
      </c>
      <c r="AP354" s="57">
        <f>AD354/VLOOKUP(AO354,'[1]Indice Utilities'!$Z:$AJ,11,0)</f>
        <v>0.62138812277203881</v>
      </c>
      <c r="AQ354">
        <f t="shared" ca="1" si="136"/>
        <v>0.4129539118459804</v>
      </c>
      <c r="AR354">
        <f t="shared" ca="1" si="137"/>
        <v>0.44961069996430447</v>
      </c>
      <c r="AS354">
        <f t="shared" ca="1" si="138"/>
        <v>0.51196056843910287</v>
      </c>
      <c r="AT354">
        <f t="shared" ca="1" si="139"/>
        <v>0.56253530103248361</v>
      </c>
      <c r="AU354">
        <f t="shared" ca="1" si="140"/>
        <v>0.60154170656366956</v>
      </c>
      <c r="AX354">
        <f t="shared" si="149"/>
        <v>0.70523730682326224</v>
      </c>
      <c r="AY354">
        <f t="shared" si="150"/>
        <v>0.81889396566597883</v>
      </c>
      <c r="AZ354">
        <f t="shared" si="151"/>
        <v>1.426326883154492</v>
      </c>
      <c r="BA354">
        <f t="shared" si="152"/>
        <v>0.44955481859021557</v>
      </c>
      <c r="BD354" s="57"/>
    </row>
    <row r="355" spans="2:56" x14ac:dyDescent="0.25">
      <c r="B355" s="1">
        <v>45184</v>
      </c>
      <c r="C355">
        <v>967.94200000000001</v>
      </c>
      <c r="D355">
        <v>1375.184</v>
      </c>
      <c r="E355">
        <v>1001.436</v>
      </c>
      <c r="F355">
        <v>365.536</v>
      </c>
      <c r="G355">
        <v>567513.4</v>
      </c>
      <c r="I355" s="45">
        <f t="shared" si="153"/>
        <v>5.5413625901053365E-2</v>
      </c>
      <c r="J355" s="46">
        <f t="shared" si="142"/>
        <v>5.3710595538841499E-2</v>
      </c>
      <c r="K355" s="46">
        <f t="shared" si="143"/>
        <v>2.9190171350817584E-2</v>
      </c>
      <c r="L355" s="46">
        <f t="shared" si="143"/>
        <v>1.0077675751404502E-2</v>
      </c>
      <c r="M355" s="47">
        <f t="shared" si="144"/>
        <v>6.5652002139140242E-2</v>
      </c>
      <c r="O355" s="44">
        <f t="shared" si="145"/>
        <v>3.7098017135529238E-2</v>
      </c>
      <c r="Q355" s="36">
        <f t="shared" si="154"/>
        <v>1909.1542254323374</v>
      </c>
      <c r="R355" s="37">
        <f t="shared" si="155"/>
        <v>3103.8323631009785</v>
      </c>
      <c r="T355" s="42">
        <f t="shared" si="141"/>
        <v>0.61509579194056041</v>
      </c>
      <c r="V355" s="40">
        <v>45184</v>
      </c>
      <c r="W355">
        <v>734026.67460000003</v>
      </c>
      <c r="X355">
        <v>1088825.1218000001</v>
      </c>
      <c r="Y355">
        <v>1721039.4047999999</v>
      </c>
      <c r="Z355" s="37">
        <v>365.536</v>
      </c>
      <c r="AB355" s="55">
        <f t="shared" si="156"/>
        <v>4.1999220975214337E-2</v>
      </c>
      <c r="AD355" s="36">
        <f t="shared" si="157"/>
        <v>2140.4595267594991</v>
      </c>
      <c r="AE355" s="37">
        <f t="shared" si="158"/>
        <v>3103.8323631009785</v>
      </c>
      <c r="AG355" s="1">
        <f t="shared" si="146"/>
        <v>45184</v>
      </c>
      <c r="AH355">
        <f t="shared" si="147"/>
        <v>0.68961827713562718</v>
      </c>
      <c r="AI355">
        <f t="shared" ca="1" si="131"/>
        <v>0.54633793624238147</v>
      </c>
      <c r="AJ355">
        <f t="shared" ca="1" si="132"/>
        <v>0.5860728439065902</v>
      </c>
      <c r="AK355">
        <f t="shared" ca="1" si="133"/>
        <v>0.62897059770482211</v>
      </c>
      <c r="AL355">
        <f t="shared" ca="1" si="134"/>
        <v>0.6730945649905018</v>
      </c>
      <c r="AM355">
        <f t="shared" ca="1" si="135"/>
        <v>0.71387136062552192</v>
      </c>
      <c r="AO355" s="1">
        <f t="shared" si="148"/>
        <v>45184</v>
      </c>
      <c r="AP355" s="57">
        <f>AD355/VLOOKUP(AO355,'[1]Indice Utilities'!$Z:$AJ,11,0)</f>
        <v>0.61086552301138874</v>
      </c>
      <c r="AQ355">
        <f t="shared" ca="1" si="136"/>
        <v>0.4129539118459804</v>
      </c>
      <c r="AR355">
        <f t="shared" ca="1" si="137"/>
        <v>0.44961069996430447</v>
      </c>
      <c r="AS355">
        <f t="shared" ca="1" si="138"/>
        <v>0.51196056843910287</v>
      </c>
      <c r="AT355">
        <f t="shared" ca="1" si="139"/>
        <v>0.56344403155711009</v>
      </c>
      <c r="AU355">
        <f t="shared" ca="1" si="140"/>
        <v>0.60580580658824168</v>
      </c>
      <c r="AX355">
        <f t="shared" si="149"/>
        <v>0.71431633357501123</v>
      </c>
      <c r="AY355">
        <f t="shared" si="150"/>
        <v>0.82809778632798736</v>
      </c>
      <c r="AZ355">
        <f t="shared" si="151"/>
        <v>1.4087933846074987</v>
      </c>
      <c r="BA355">
        <f t="shared" si="152"/>
        <v>0.43578275025912933</v>
      </c>
      <c r="BD355" s="57"/>
    </row>
    <row r="356" spans="2:56" x14ac:dyDescent="0.25">
      <c r="B356" s="1">
        <v>45191</v>
      </c>
      <c r="C356">
        <v>927.66499999999996</v>
      </c>
      <c r="D356">
        <v>1319.9459999999999</v>
      </c>
      <c r="E356">
        <v>943.38599999999997</v>
      </c>
      <c r="F356">
        <v>336.73700000000002</v>
      </c>
      <c r="G356">
        <v>553392.19999999995</v>
      </c>
      <c r="I356" s="45">
        <f t="shared" si="153"/>
        <v>-4.1610964293315122E-2</v>
      </c>
      <c r="J356" s="46">
        <f t="shared" si="142"/>
        <v>-4.0167715738403054E-2</v>
      </c>
      <c r="K356" s="46">
        <f t="shared" si="143"/>
        <v>-5.7966759733023454E-2</v>
      </c>
      <c r="L356" s="46">
        <f t="shared" si="143"/>
        <v>-7.8785673640899834E-2</v>
      </c>
      <c r="M356" s="47">
        <f t="shared" si="144"/>
        <v>-2.4882584270257024E-2</v>
      </c>
      <c r="O356" s="44">
        <f t="shared" si="145"/>
        <v>-5.4632778351410366E-2</v>
      </c>
      <c r="Q356" s="36">
        <f t="shared" si="154"/>
        <v>1804.8518257956341</v>
      </c>
      <c r="R356" s="37">
        <f t="shared" si="155"/>
        <v>3026.6009927653672</v>
      </c>
      <c r="T356" s="42">
        <f t="shared" si="141"/>
        <v>0.59632962194549599</v>
      </c>
      <c r="V356" s="40">
        <v>45191</v>
      </c>
      <c r="W356">
        <v>703483.07720000006</v>
      </c>
      <c r="X356">
        <v>1045089.2447</v>
      </c>
      <c r="Y356">
        <v>1621276.4848</v>
      </c>
      <c r="Z356" s="37">
        <v>336.73700000000002</v>
      </c>
      <c r="AB356" s="55">
        <f t="shared" si="156"/>
        <v>-4.9113556185278261E-2</v>
      </c>
      <c r="AD356" s="36">
        <f t="shared" si="157"/>
        <v>2035.3339475296823</v>
      </c>
      <c r="AE356" s="37">
        <f t="shared" si="158"/>
        <v>3026.6009927653672</v>
      </c>
      <c r="AG356" s="1">
        <f t="shared" si="146"/>
        <v>45191</v>
      </c>
      <c r="AH356">
        <f t="shared" si="147"/>
        <v>0.67248175507602126</v>
      </c>
      <c r="AI356">
        <f t="shared" ca="1" si="131"/>
        <v>0.54633793624238147</v>
      </c>
      <c r="AJ356">
        <f t="shared" ca="1" si="132"/>
        <v>0.5860728439065902</v>
      </c>
      <c r="AK356">
        <f t="shared" ca="1" si="133"/>
        <v>0.62936212753245524</v>
      </c>
      <c r="AL356">
        <f t="shared" ca="1" si="134"/>
        <v>0.67819542416915835</v>
      </c>
      <c r="AM356">
        <f t="shared" ca="1" si="135"/>
        <v>0.71387136062552192</v>
      </c>
      <c r="AO356" s="1">
        <f t="shared" si="148"/>
        <v>45191</v>
      </c>
      <c r="AP356" s="57">
        <f>AD356/VLOOKUP(AO356,'[1]Indice Utilities'!$Z:$AJ,11,0)</f>
        <v>0.60302361315604547</v>
      </c>
      <c r="AQ356">
        <f t="shared" ca="1" si="136"/>
        <v>0.4129539118459804</v>
      </c>
      <c r="AR356">
        <f t="shared" ca="1" si="137"/>
        <v>0.44961069996430447</v>
      </c>
      <c r="AS356">
        <f t="shared" ca="1" si="138"/>
        <v>0.51196056843910287</v>
      </c>
      <c r="AT356">
        <f t="shared" ca="1" si="139"/>
        <v>0.57374164930987004</v>
      </c>
      <c r="AU356">
        <f t="shared" ca="1" si="140"/>
        <v>0.6103920027252645</v>
      </c>
      <c r="AX356">
        <f t="shared" si="149"/>
        <v>0.71995236295311105</v>
      </c>
      <c r="AY356">
        <f t="shared" si="150"/>
        <v>0.83588844389713035</v>
      </c>
      <c r="AZ356">
        <f t="shared" si="151"/>
        <v>1.3956768503759127</v>
      </c>
      <c r="BA356">
        <f t="shared" si="152"/>
        <v>0.42218428428568638</v>
      </c>
      <c r="BD356" s="57"/>
    </row>
    <row r="357" spans="2:56" x14ac:dyDescent="0.25">
      <c r="B357" s="1">
        <v>45198</v>
      </c>
      <c r="C357">
        <v>827.72</v>
      </c>
      <c r="D357">
        <v>1219.1199999999999</v>
      </c>
      <c r="E357">
        <v>917.81500000000005</v>
      </c>
      <c r="F357">
        <v>339.95800000000003</v>
      </c>
      <c r="G357">
        <v>562568.5</v>
      </c>
      <c r="I357" s="45">
        <f t="shared" si="153"/>
        <v>-0.10773824602631332</v>
      </c>
      <c r="J357" s="46">
        <f t="shared" si="142"/>
        <v>-7.6386458233897447E-2</v>
      </c>
      <c r="K357" s="46">
        <f t="shared" si="143"/>
        <v>-2.7105553824203321E-2</v>
      </c>
      <c r="L357" s="46">
        <f t="shared" si="143"/>
        <v>9.5653284313870213E-3</v>
      </c>
      <c r="M357" s="47">
        <f t="shared" si="144"/>
        <v>1.6581910623243434E-2</v>
      </c>
      <c r="O357" s="44">
        <f t="shared" si="145"/>
        <v>-5.0416232413256767E-2</v>
      </c>
      <c r="Q357" s="36">
        <f t="shared" si="154"/>
        <v>1713.8579966748307</v>
      </c>
      <c r="R357" s="37">
        <f t="shared" si="155"/>
        <v>3076.7878199196225</v>
      </c>
      <c r="T357" s="42">
        <f t="shared" si="141"/>
        <v>0.55702833506393801</v>
      </c>
      <c r="V357" s="40">
        <v>45198</v>
      </c>
      <c r="W357">
        <v>627690.84039999999</v>
      </c>
      <c r="X357">
        <v>938371.14690000005</v>
      </c>
      <c r="Y357">
        <v>1577330.6605</v>
      </c>
      <c r="Z357" s="37">
        <v>339.95800000000003</v>
      </c>
      <c r="AB357" s="55">
        <f t="shared" si="156"/>
        <v>-5.9214862868131629E-2</v>
      </c>
      <c r="AD357" s="36">
        <f t="shared" si="157"/>
        <v>1914.8119269358592</v>
      </c>
      <c r="AE357" s="37">
        <f t="shared" si="158"/>
        <v>3076.7878199196225</v>
      </c>
      <c r="AG357" s="1">
        <f t="shared" si="146"/>
        <v>45198</v>
      </c>
      <c r="AH357">
        <f t="shared" si="147"/>
        <v>0.62234123345752235</v>
      </c>
      <c r="AI357">
        <f t="shared" ca="1" si="131"/>
        <v>0.54633793624238147</v>
      </c>
      <c r="AJ357">
        <f t="shared" ca="1" si="132"/>
        <v>0.5860728439065902</v>
      </c>
      <c r="AK357">
        <f t="shared" ca="1" si="133"/>
        <v>0.63255002125280213</v>
      </c>
      <c r="AL357">
        <f t="shared" ca="1" si="134"/>
        <v>0.67819542416915835</v>
      </c>
      <c r="AM357">
        <f t="shared" ca="1" si="135"/>
        <v>0.71387136062552192</v>
      </c>
      <c r="AO357" s="1">
        <f t="shared" si="148"/>
        <v>45198</v>
      </c>
      <c r="AP357" s="57">
        <f>AD357/VLOOKUP(AO357,'[1]Indice Utilities'!$Z:$AJ,11,0)</f>
        <v>0.5478323710093902</v>
      </c>
      <c r="AQ357">
        <f t="shared" ca="1" si="136"/>
        <v>0.4129539118459804</v>
      </c>
      <c r="AR357">
        <f t="shared" ca="1" si="137"/>
        <v>0.44961069996430447</v>
      </c>
      <c r="AS357">
        <f t="shared" ca="1" si="138"/>
        <v>0.51196056843910287</v>
      </c>
      <c r="AT357">
        <f t="shared" ca="1" si="139"/>
        <v>0.57683097630110258</v>
      </c>
      <c r="AU357">
        <f t="shared" ca="1" si="140"/>
        <v>0.6103920027252645</v>
      </c>
      <c r="AX357">
        <f t="shared" si="149"/>
        <v>0.68281899106575816</v>
      </c>
      <c r="AY357">
        <f t="shared" si="150"/>
        <v>0.82063146590821345</v>
      </c>
      <c r="AZ357">
        <f t="shared" si="151"/>
        <v>1.4433117646038307</v>
      </c>
      <c r="BA357">
        <f t="shared" si="152"/>
        <v>0.45304990353361219</v>
      </c>
      <c r="BD357" s="57"/>
    </row>
    <row r="358" spans="2:56" x14ac:dyDescent="0.25">
      <c r="B358" s="1">
        <v>45205</v>
      </c>
      <c r="C358">
        <v>967.82100000000003</v>
      </c>
      <c r="D358">
        <v>1343.6859999999999</v>
      </c>
      <c r="E358">
        <v>948.02</v>
      </c>
      <c r="F358">
        <v>343.13099999999997</v>
      </c>
      <c r="G358">
        <v>628917.80000000005</v>
      </c>
      <c r="I358" s="45">
        <f t="shared" si="153"/>
        <v>0.16926134441598606</v>
      </c>
      <c r="J358" s="46">
        <f t="shared" si="142"/>
        <v>0.10217698011680554</v>
      </c>
      <c r="K358" s="46">
        <f t="shared" si="143"/>
        <v>3.2909682234437243E-2</v>
      </c>
      <c r="L358" s="46">
        <f t="shared" si="143"/>
        <v>9.333505903670325E-3</v>
      </c>
      <c r="M358" s="47">
        <f t="shared" si="144"/>
        <v>0.11793994864625379</v>
      </c>
      <c r="O358" s="44">
        <f t="shared" si="145"/>
        <v>7.8420378167724791E-2</v>
      </c>
      <c r="Q358" s="36">
        <f t="shared" si="154"/>
        <v>1848.2593888998501</v>
      </c>
      <c r="R358" s="37">
        <f t="shared" si="155"/>
        <v>3439.6640173963619</v>
      </c>
      <c r="T358" s="42">
        <f t="shared" si="141"/>
        <v>0.53733718745555903</v>
      </c>
      <c r="V358" s="40">
        <v>45205</v>
      </c>
      <c r="W358">
        <v>733934.76809999999</v>
      </c>
      <c r="X358">
        <v>1034251.1874000001</v>
      </c>
      <c r="Y358">
        <v>1629239.8221</v>
      </c>
      <c r="Z358" s="37">
        <v>343.13099999999997</v>
      </c>
      <c r="AB358" s="55">
        <f t="shared" si="156"/>
        <v>8.0807238150502184E-2</v>
      </c>
      <c r="AD358" s="36">
        <f t="shared" si="157"/>
        <v>2069.5425903291875</v>
      </c>
      <c r="AE358" s="37">
        <f t="shared" si="158"/>
        <v>3439.6640173963619</v>
      </c>
      <c r="AG358" s="1">
        <f t="shared" si="146"/>
        <v>45205</v>
      </c>
      <c r="AH358">
        <f t="shared" si="147"/>
        <v>0.60166998284202144</v>
      </c>
      <c r="AI358">
        <f t="shared" ca="1" si="131"/>
        <v>0.54633793624238147</v>
      </c>
      <c r="AJ358">
        <f t="shared" ca="1" si="132"/>
        <v>0.5860728439065902</v>
      </c>
      <c r="AK358">
        <f t="shared" ca="1" si="133"/>
        <v>0.63255002125280213</v>
      </c>
      <c r="AL358">
        <f t="shared" ca="1" si="134"/>
        <v>0.67819542416915835</v>
      </c>
      <c r="AM358">
        <f t="shared" ca="1" si="135"/>
        <v>0.71387136062552192</v>
      </c>
      <c r="AO358" s="1">
        <f t="shared" si="148"/>
        <v>45205</v>
      </c>
      <c r="AP358" s="57">
        <f>AD358/VLOOKUP(AO358,'[1]Indice Utilities'!$Z:$AJ,11,0)</f>
        <v>0.52490378184686826</v>
      </c>
      <c r="AQ358">
        <f t="shared" ca="1" si="136"/>
        <v>0.4129539118459804</v>
      </c>
      <c r="AR358">
        <f t="shared" ca="1" si="137"/>
        <v>0.44961069996430447</v>
      </c>
      <c r="AS358">
        <f t="shared" ca="1" si="138"/>
        <v>0.51676766357694981</v>
      </c>
      <c r="AT358">
        <f t="shared" ca="1" si="139"/>
        <v>0.57683097630110258</v>
      </c>
      <c r="AU358">
        <f t="shared" ca="1" si="140"/>
        <v>0.6103920027252645</v>
      </c>
      <c r="AX358">
        <f t="shared" si="149"/>
        <v>0.738701429176716</v>
      </c>
      <c r="AY358">
        <f t="shared" si="150"/>
        <v>0.83685700738950175</v>
      </c>
      <c r="AZ358">
        <f t="shared" si="151"/>
        <v>1.3793492896043797</v>
      </c>
      <c r="BA358">
        <f t="shared" si="152"/>
        <v>0.42308973454452781</v>
      </c>
      <c r="BD358" s="57"/>
    </row>
    <row r="359" spans="2:56" x14ac:dyDescent="0.25">
      <c r="B359" s="1">
        <v>45212</v>
      </c>
      <c r="C359">
        <v>1030.9639999999999</v>
      </c>
      <c r="D359">
        <v>1372.8440000000001</v>
      </c>
      <c r="E359">
        <v>988.221</v>
      </c>
      <c r="F359">
        <v>355.06799999999998</v>
      </c>
      <c r="G359">
        <v>760673.8</v>
      </c>
      <c r="I359" s="45">
        <f t="shared" si="153"/>
        <v>6.5242436359616018E-2</v>
      </c>
      <c r="J359" s="46">
        <f t="shared" si="142"/>
        <v>2.1700010270256698E-2</v>
      </c>
      <c r="K359" s="46">
        <f t="shared" si="143"/>
        <v>4.2405223518491297E-2</v>
      </c>
      <c r="L359" s="46">
        <f t="shared" si="143"/>
        <v>3.4788462715406032E-2</v>
      </c>
      <c r="M359" s="47">
        <f t="shared" si="144"/>
        <v>0.20949637615599359</v>
      </c>
      <c r="O359" s="44">
        <f t="shared" si="145"/>
        <v>4.1034033215942511E-2</v>
      </c>
      <c r="Q359" s="36">
        <f t="shared" si="154"/>
        <v>1924.1009260556441</v>
      </c>
      <c r="R359" s="37">
        <f t="shared" si="155"/>
        <v>4160.2611642350666</v>
      </c>
      <c r="T359" s="42">
        <f t="shared" si="141"/>
        <v>0.46249522568360735</v>
      </c>
      <c r="V359" s="40">
        <v>45212</v>
      </c>
      <c r="W359">
        <v>781818.06079999998</v>
      </c>
      <c r="X359">
        <v>1056694.5981000001</v>
      </c>
      <c r="Y359">
        <v>1698329.1466000001</v>
      </c>
      <c r="Z359" s="37">
        <v>355.06799999999998</v>
      </c>
      <c r="AB359" s="55">
        <f t="shared" si="156"/>
        <v>4.1034918312706954E-2</v>
      </c>
      <c r="AD359" s="36">
        <f t="shared" si="157"/>
        <v>2154.4661014680137</v>
      </c>
      <c r="AE359" s="37">
        <f t="shared" si="158"/>
        <v>4160.2611642350666</v>
      </c>
      <c r="AG359" s="1">
        <f t="shared" si="146"/>
        <v>45212</v>
      </c>
      <c r="AH359">
        <f t="shared" si="147"/>
        <v>0.51786799347827683</v>
      </c>
      <c r="AI359">
        <f t="shared" ca="1" si="131"/>
        <v>0.54633793624238147</v>
      </c>
      <c r="AJ359">
        <f t="shared" ca="1" si="132"/>
        <v>0.5860728439065902</v>
      </c>
      <c r="AK359">
        <f t="shared" ca="1" si="133"/>
        <v>0.63255002125280213</v>
      </c>
      <c r="AL359">
        <f t="shared" ca="1" si="134"/>
        <v>0.67819542416915835</v>
      </c>
      <c r="AM359">
        <f t="shared" ca="1" si="135"/>
        <v>0.71387136062552192</v>
      </c>
      <c r="AO359" s="1">
        <f t="shared" si="148"/>
        <v>45212</v>
      </c>
      <c r="AP359" s="57">
        <f>AD359/VLOOKUP(AO359,'[1]Indice Utilities'!$Z:$AJ,11,0)</f>
        <v>0.45660917189041711</v>
      </c>
      <c r="AQ359">
        <f t="shared" ca="1" si="136"/>
        <v>0.4129539118459804</v>
      </c>
      <c r="AR359">
        <f t="shared" ca="1" si="137"/>
        <v>0.44961069996430447</v>
      </c>
      <c r="AS359">
        <f t="shared" ca="1" si="138"/>
        <v>0.518998531871387</v>
      </c>
      <c r="AT359">
        <f t="shared" ca="1" si="139"/>
        <v>0.57683097630110258</v>
      </c>
      <c r="AU359">
        <f t="shared" ca="1" si="140"/>
        <v>0.6103920027252645</v>
      </c>
      <c r="AX359">
        <f t="shared" si="149"/>
        <v>0.75587868986558504</v>
      </c>
      <c r="AY359">
        <f t="shared" si="150"/>
        <v>0.82131424989124102</v>
      </c>
      <c r="AZ359">
        <f t="shared" si="151"/>
        <v>1.3811649150736998</v>
      </c>
      <c r="BA359">
        <f t="shared" si="152"/>
        <v>0.42055109612422431</v>
      </c>
      <c r="BD359" s="57"/>
    </row>
    <row r="360" spans="2:56" x14ac:dyDescent="0.25">
      <c r="B360" s="1">
        <v>45219</v>
      </c>
      <c r="C360">
        <v>1039.2449999999999</v>
      </c>
      <c r="D360">
        <v>1463.932</v>
      </c>
      <c r="E360">
        <v>992.16899999999998</v>
      </c>
      <c r="F360">
        <v>392.678</v>
      </c>
      <c r="G360">
        <v>800804.8</v>
      </c>
      <c r="I360" s="45">
        <f t="shared" si="153"/>
        <v>8.032288227328932E-3</v>
      </c>
      <c r="J360" s="46">
        <f t="shared" si="142"/>
        <v>6.6349854754072624E-2</v>
      </c>
      <c r="K360" s="46">
        <f t="shared" si="143"/>
        <v>3.995057785657341E-3</v>
      </c>
      <c r="L360" s="46">
        <f t="shared" si="143"/>
        <v>0.10592337242443706</v>
      </c>
      <c r="M360" s="47">
        <f t="shared" si="144"/>
        <v>5.2757173968657867E-2</v>
      </c>
      <c r="O360" s="44">
        <f t="shared" si="145"/>
        <v>4.6075143297873988E-2</v>
      </c>
      <c r="Q360" s="36">
        <f t="shared" si="154"/>
        <v>2012.7541519432302</v>
      </c>
      <c r="R360" s="37">
        <f t="shared" si="155"/>
        <v>4379.7447862316676</v>
      </c>
      <c r="T360" s="42">
        <f t="shared" si="141"/>
        <v>0.45955968901900418</v>
      </c>
      <c r="V360" s="40">
        <v>45219</v>
      </c>
      <c r="W360">
        <v>788098.33909999998</v>
      </c>
      <c r="X360">
        <v>1126806.2782000001</v>
      </c>
      <c r="Y360">
        <v>1705112.7302000001</v>
      </c>
      <c r="Z360" s="37">
        <v>392.678</v>
      </c>
      <c r="AB360" s="55">
        <f t="shared" si="156"/>
        <v>2.3525366883641811E-2</v>
      </c>
      <c r="AD360" s="36">
        <f t="shared" si="157"/>
        <v>2205.1507069434178</v>
      </c>
      <c r="AE360" s="37">
        <f t="shared" si="158"/>
        <v>4379.7447862316676</v>
      </c>
      <c r="AG360" s="1">
        <f t="shared" si="146"/>
        <v>45219</v>
      </c>
      <c r="AH360">
        <f t="shared" si="147"/>
        <v>0.50348840276620999</v>
      </c>
      <c r="AI360">
        <f t="shared" ca="1" si="131"/>
        <v>0.54386367847739236</v>
      </c>
      <c r="AJ360">
        <f t="shared" ca="1" si="132"/>
        <v>0.57756929991401118</v>
      </c>
      <c r="AK360">
        <f t="shared" ca="1" si="133"/>
        <v>0.63255002125280213</v>
      </c>
      <c r="AL360">
        <f t="shared" ca="1" si="134"/>
        <v>0.67819542416915835</v>
      </c>
      <c r="AM360">
        <f t="shared" ca="1" si="135"/>
        <v>0.71387136062552192</v>
      </c>
      <c r="AO360" s="1">
        <f t="shared" si="148"/>
        <v>45219</v>
      </c>
      <c r="AP360" s="57">
        <f>AD360/VLOOKUP(AO360,'[1]Indice Utilities'!$Z:$AJ,11,0)</f>
        <v>0.43803939807913805</v>
      </c>
      <c r="AQ360">
        <f t="shared" ca="1" si="136"/>
        <v>0.4129539118459804</v>
      </c>
      <c r="AR360">
        <f t="shared" ca="1" si="137"/>
        <v>0.44961069996430447</v>
      </c>
      <c r="AS360">
        <f t="shared" ca="1" si="138"/>
        <v>0.518998531871387</v>
      </c>
      <c r="AT360">
        <f t="shared" ca="1" si="139"/>
        <v>0.57683097630110258</v>
      </c>
      <c r="AU360">
        <f t="shared" ca="1" si="140"/>
        <v>0.6103920027252645</v>
      </c>
      <c r="AX360">
        <f t="shared" si="149"/>
        <v>0.74443697246841434</v>
      </c>
      <c r="AY360">
        <f t="shared" si="150"/>
        <v>0.85567818777718674</v>
      </c>
      <c r="AZ360">
        <f t="shared" si="151"/>
        <v>1.3548103384511279</v>
      </c>
      <c r="BA360">
        <f t="shared" si="152"/>
        <v>0.45440719062839779</v>
      </c>
      <c r="BD360" s="57"/>
    </row>
    <row r="361" spans="2:56" x14ac:dyDescent="0.25">
      <c r="B361" s="1">
        <v>45226</v>
      </c>
      <c r="C361">
        <v>994.22</v>
      </c>
      <c r="D361">
        <v>1381.4839999999999</v>
      </c>
      <c r="E361">
        <v>879.072</v>
      </c>
      <c r="F361">
        <v>337.589</v>
      </c>
      <c r="G361">
        <v>655565.19999999995</v>
      </c>
      <c r="I361" s="45">
        <f t="shared" si="153"/>
        <v>-4.3324721312106296E-2</v>
      </c>
      <c r="J361" s="46">
        <f t="shared" si="142"/>
        <v>-5.631955582636361E-2</v>
      </c>
      <c r="K361" s="46">
        <f t="shared" si="143"/>
        <v>-0.11398965297242702</v>
      </c>
      <c r="L361" s="46">
        <f t="shared" si="143"/>
        <v>-0.14029051793072189</v>
      </c>
      <c r="M361" s="47">
        <f t="shared" si="144"/>
        <v>-0.1813670447529786</v>
      </c>
      <c r="O361" s="44">
        <f t="shared" si="145"/>
        <v>-8.8481112010404706E-2</v>
      </c>
      <c r="Q361" s="36">
        <f t="shared" si="154"/>
        <v>1834.6634263757339</v>
      </c>
      <c r="R361" s="37">
        <f t="shared" si="155"/>
        <v>3585.4034175805641</v>
      </c>
      <c r="T361" s="42">
        <f t="shared" si="141"/>
        <v>0.51170348568858337</v>
      </c>
      <c r="V361" s="40">
        <v>45226</v>
      </c>
      <c r="W361">
        <v>752959.41610000003</v>
      </c>
      <c r="X361">
        <v>1063344.4975000001</v>
      </c>
      <c r="Y361">
        <v>1510748.3126000001</v>
      </c>
      <c r="Z361" s="37">
        <v>337.589</v>
      </c>
      <c r="AB361" s="55">
        <f t="shared" si="156"/>
        <v>-8.0660937666213184E-2</v>
      </c>
      <c r="AD361" s="36">
        <f t="shared" si="157"/>
        <v>2027.2811832260488</v>
      </c>
      <c r="AE361" s="37">
        <f t="shared" si="158"/>
        <v>3585.4034175805641</v>
      </c>
      <c r="AG361" s="1">
        <f t="shared" si="146"/>
        <v>45226</v>
      </c>
      <c r="AH361">
        <f t="shared" si="147"/>
        <v>0.56542624277244125</v>
      </c>
      <c r="AI361">
        <f t="shared" ca="1" si="131"/>
        <v>0.54117880113337558</v>
      </c>
      <c r="AJ361">
        <f t="shared" ca="1" si="132"/>
        <v>0.57235825908682814</v>
      </c>
      <c r="AK361">
        <f t="shared" ca="1" si="133"/>
        <v>0.63255002125280213</v>
      </c>
      <c r="AL361">
        <f t="shared" ca="1" si="134"/>
        <v>0.67819542416915835</v>
      </c>
      <c r="AM361">
        <f t="shared" ca="1" si="135"/>
        <v>0.71387136062552192</v>
      </c>
      <c r="AO361" s="1">
        <f t="shared" si="148"/>
        <v>45226</v>
      </c>
      <c r="AP361" s="57">
        <f>AD361/VLOOKUP(AO361,'[1]Indice Utilities'!$Z:$AJ,11,0)</f>
        <v>0.49833390921827064</v>
      </c>
      <c r="AQ361">
        <f t="shared" ca="1" si="136"/>
        <v>0.4129539118459804</v>
      </c>
      <c r="AR361">
        <f t="shared" ca="1" si="137"/>
        <v>0.44815350374346286</v>
      </c>
      <c r="AS361">
        <f t="shared" ca="1" si="138"/>
        <v>0.518998531871387</v>
      </c>
      <c r="AT361">
        <f t="shared" ca="1" si="139"/>
        <v>0.57683097630110258</v>
      </c>
      <c r="AU361">
        <f t="shared" ca="1" si="140"/>
        <v>0.6103920027252645</v>
      </c>
      <c r="AX361">
        <f t="shared" si="149"/>
        <v>0.77467006165698815</v>
      </c>
      <c r="AY361">
        <f t="shared" si="150"/>
        <v>0.87833401776861708</v>
      </c>
      <c r="AZ361">
        <f t="shared" si="151"/>
        <v>1.3056945226284793</v>
      </c>
      <c r="BA361">
        <f t="shared" si="152"/>
        <v>0.42493372305098293</v>
      </c>
      <c r="BD361" s="57"/>
    </row>
    <row r="362" spans="2:56" x14ac:dyDescent="0.25">
      <c r="B362" s="1">
        <v>45233</v>
      </c>
      <c r="C362">
        <v>988.31399999999996</v>
      </c>
      <c r="D362">
        <v>1462.6030000000001</v>
      </c>
      <c r="E362">
        <v>930.3</v>
      </c>
      <c r="F362">
        <v>332.28399999999999</v>
      </c>
      <c r="G362">
        <v>637284.1</v>
      </c>
      <c r="I362" s="45">
        <f t="shared" si="153"/>
        <v>-5.9403351370924673E-3</v>
      </c>
      <c r="J362" s="46">
        <f t="shared" si="142"/>
        <v>5.8718740137417624E-2</v>
      </c>
      <c r="K362" s="46">
        <f t="shared" si="143"/>
        <v>5.8275090095009308E-2</v>
      </c>
      <c r="L362" s="46">
        <f t="shared" si="143"/>
        <v>-1.5714374579740453E-2</v>
      </c>
      <c r="M362" s="47">
        <f t="shared" si="144"/>
        <v>-2.7886013473564453E-2</v>
      </c>
      <c r="O362" s="44">
        <f t="shared" si="145"/>
        <v>2.3834780128898503E-2</v>
      </c>
      <c r="Q362" s="36">
        <f t="shared" si="154"/>
        <v>1878.3922257539311</v>
      </c>
      <c r="R362" s="37">
        <f t="shared" si="155"/>
        <v>3485.4208095697486</v>
      </c>
      <c r="T362" s="42">
        <f t="shared" si="141"/>
        <v>0.53892839010902838</v>
      </c>
      <c r="V362" s="40">
        <v>45233</v>
      </c>
      <c r="W362">
        <v>748486.63249999995</v>
      </c>
      <c r="X362">
        <v>1125783.2168000001</v>
      </c>
      <c r="Y362">
        <v>1598787.4305</v>
      </c>
      <c r="Z362" s="37">
        <v>332.28399999999999</v>
      </c>
      <c r="AB362" s="55">
        <f t="shared" si="156"/>
        <v>4.3877968944214203E-2</v>
      </c>
      <c r="AD362" s="36">
        <f t="shared" si="157"/>
        <v>2116.234164024831</v>
      </c>
      <c r="AE362" s="37">
        <f t="shared" si="158"/>
        <v>3485.4208095697486</v>
      </c>
      <c r="AG362" s="1">
        <f t="shared" si="146"/>
        <v>45233</v>
      </c>
      <c r="AH362">
        <f t="shared" si="147"/>
        <v>0.60716747837575047</v>
      </c>
      <c r="AI362">
        <f t="shared" ca="1" si="131"/>
        <v>0.54117880113337558</v>
      </c>
      <c r="AJ362">
        <f t="shared" ca="1" si="132"/>
        <v>0.57235825908682814</v>
      </c>
      <c r="AK362">
        <f t="shared" ca="1" si="133"/>
        <v>0.63255002125280213</v>
      </c>
      <c r="AL362">
        <f t="shared" ca="1" si="134"/>
        <v>0.67819542416915835</v>
      </c>
      <c r="AM362">
        <f t="shared" ca="1" si="135"/>
        <v>0.71387136062552192</v>
      </c>
      <c r="AO362" s="1">
        <f t="shared" si="148"/>
        <v>45233</v>
      </c>
      <c r="AP362" s="57">
        <f>AD362/VLOOKUP(AO362,'[1]Indice Utilities'!$Z:$AJ,11,0)</f>
        <v>0.5553383550048232</v>
      </c>
      <c r="AQ362">
        <f t="shared" ca="1" si="136"/>
        <v>0.4129539118459804</v>
      </c>
      <c r="AR362">
        <f t="shared" ca="1" si="137"/>
        <v>0.44815350374346286</v>
      </c>
      <c r="AS362">
        <f t="shared" ca="1" si="138"/>
        <v>0.518998531871387</v>
      </c>
      <c r="AT362">
        <f t="shared" ca="1" si="139"/>
        <v>0.57683097630110258</v>
      </c>
      <c r="AU362">
        <f t="shared" ca="1" si="140"/>
        <v>0.6103920027252645</v>
      </c>
      <c r="AX362">
        <f t="shared" si="149"/>
        <v>0.73769950586171118</v>
      </c>
      <c r="AY362">
        <f t="shared" si="150"/>
        <v>0.89082125725130756</v>
      </c>
      <c r="AZ362">
        <f t="shared" si="151"/>
        <v>1.3237026067029276</v>
      </c>
      <c r="BA362">
        <f t="shared" si="152"/>
        <v>0.40067533543065709</v>
      </c>
      <c r="BD362" s="57"/>
    </row>
    <row r="363" spans="2:56" x14ac:dyDescent="0.25">
      <c r="B363" s="1">
        <v>45240</v>
      </c>
      <c r="C363">
        <v>998.346</v>
      </c>
      <c r="D363">
        <v>1425.0129999999999</v>
      </c>
      <c r="E363">
        <v>916.87099999999998</v>
      </c>
      <c r="F363">
        <v>313.90600000000001</v>
      </c>
      <c r="G363">
        <v>660274.69999999995</v>
      </c>
      <c r="I363" s="45">
        <f t="shared" si="153"/>
        <v>1.015062014703827E-2</v>
      </c>
      <c r="J363" s="46">
        <f t="shared" si="142"/>
        <v>-2.5700754066551257E-2</v>
      </c>
      <c r="K363" s="46">
        <f t="shared" si="143"/>
        <v>-1.4435128453187063E-2</v>
      </c>
      <c r="L363" s="46">
        <f t="shared" si="143"/>
        <v>-5.5308109930059746E-2</v>
      </c>
      <c r="M363" s="47">
        <f t="shared" si="144"/>
        <v>3.6075903980657964E-2</v>
      </c>
      <c r="O363" s="44">
        <f t="shared" si="145"/>
        <v>-2.1323343075689949E-2</v>
      </c>
      <c r="Q363" s="36">
        <f t="shared" si="154"/>
        <v>1838.3386238934713</v>
      </c>
      <c r="R363" s="37">
        <f t="shared" si="155"/>
        <v>3611.1605160279742</v>
      </c>
      <c r="T363" s="42">
        <f t="shared" si="141"/>
        <v>0.50907142336489553</v>
      </c>
      <c r="V363" s="40">
        <v>45240</v>
      </c>
      <c r="W363">
        <v>756084.23750000005</v>
      </c>
      <c r="X363">
        <v>1096849.7601000001</v>
      </c>
      <c r="Y363">
        <v>1575708.4992</v>
      </c>
      <c r="Z363" s="37">
        <v>313.90600000000001</v>
      </c>
      <c r="AB363" s="55">
        <f t="shared" si="156"/>
        <v>-1.2792390029404513E-2</v>
      </c>
      <c r="AD363" s="36">
        <f t="shared" si="157"/>
        <v>2089.1624712050748</v>
      </c>
      <c r="AE363" s="37">
        <f t="shared" si="158"/>
        <v>3611.1605160279742</v>
      </c>
      <c r="AG363" s="1">
        <f t="shared" si="146"/>
        <v>45240</v>
      </c>
      <c r="AH363">
        <f t="shared" si="147"/>
        <v>0.57852938464862491</v>
      </c>
      <c r="AI363">
        <f t="shared" ca="1" si="131"/>
        <v>0.54117880113337558</v>
      </c>
      <c r="AJ363">
        <f t="shared" ca="1" si="132"/>
        <v>0.57756929991401118</v>
      </c>
      <c r="AK363">
        <f t="shared" ca="1" si="133"/>
        <v>0.63255002125280213</v>
      </c>
      <c r="AL363">
        <f t="shared" ca="1" si="134"/>
        <v>0.67819542416915835</v>
      </c>
      <c r="AM363">
        <f t="shared" ca="1" si="135"/>
        <v>0.71387136062552192</v>
      </c>
      <c r="AO363" s="1">
        <f t="shared" si="148"/>
        <v>45240</v>
      </c>
      <c r="AP363" s="57">
        <f>AD363/VLOOKUP(AO363,'[1]Indice Utilities'!$Z:$AJ,11,0)</f>
        <v>0.5382874010384604</v>
      </c>
      <c r="AQ363">
        <f t="shared" ca="1" si="136"/>
        <v>0.4129539118459804</v>
      </c>
      <c r="AR363">
        <f t="shared" ca="1" si="137"/>
        <v>0.44961069996430447</v>
      </c>
      <c r="AS363">
        <f t="shared" ca="1" si="138"/>
        <v>0.52101447038450477</v>
      </c>
      <c r="AT363">
        <f t="shared" ca="1" si="139"/>
        <v>0.57683097630110258</v>
      </c>
      <c r="AU363">
        <f t="shared" ca="1" si="140"/>
        <v>0.6103920027252645</v>
      </c>
      <c r="AX363">
        <f t="shared" si="149"/>
        <v>0.75484387053151569</v>
      </c>
      <c r="AY363">
        <f t="shared" si="150"/>
        <v>0.87917320575282765</v>
      </c>
      <c r="AZ363">
        <f t="shared" si="151"/>
        <v>1.3214999320965628</v>
      </c>
      <c r="BA363">
        <f t="shared" si="152"/>
        <v>0.38341959290981248</v>
      </c>
      <c r="BD363" s="57"/>
    </row>
    <row r="364" spans="2:56" x14ac:dyDescent="0.25">
      <c r="B364" s="1">
        <v>45247</v>
      </c>
      <c r="C364">
        <v>992.88499999999999</v>
      </c>
      <c r="D364">
        <v>1435.0650000000001</v>
      </c>
      <c r="E364">
        <v>954.97</v>
      </c>
      <c r="F364">
        <v>345.59500000000003</v>
      </c>
      <c r="G364">
        <v>645079.6</v>
      </c>
      <c r="I364" s="45">
        <f t="shared" si="153"/>
        <v>-5.4700474584963299E-3</v>
      </c>
      <c r="J364" s="46">
        <f t="shared" si="142"/>
        <v>7.0539707357055725E-3</v>
      </c>
      <c r="K364" s="46">
        <f t="shared" si="143"/>
        <v>4.1553282850041118E-2</v>
      </c>
      <c r="L364" s="46">
        <f t="shared" si="143"/>
        <v>0.10095060304677195</v>
      </c>
      <c r="M364" s="47">
        <f t="shared" si="144"/>
        <v>-2.3013300373314283E-2</v>
      </c>
      <c r="O364" s="44">
        <f t="shared" si="145"/>
        <v>3.6021952293505577E-2</v>
      </c>
      <c r="Q364" s="36">
        <f t="shared" si="154"/>
        <v>1904.5591701026708</v>
      </c>
      <c r="R364" s="37">
        <f t="shared" si="155"/>
        <v>3528.0557943763697</v>
      </c>
      <c r="T364" s="42">
        <f t="shared" si="141"/>
        <v>0.53983249730304417</v>
      </c>
      <c r="V364" s="40">
        <v>45247</v>
      </c>
      <c r="W364">
        <v>751948.44449999998</v>
      </c>
      <c r="X364">
        <v>1104586.6623</v>
      </c>
      <c r="Y364">
        <v>1641184.8281</v>
      </c>
      <c r="Z364" s="37">
        <v>345.59500000000003</v>
      </c>
      <c r="AB364" s="55">
        <f t="shared" si="156"/>
        <v>2.0154493462647662E-2</v>
      </c>
      <c r="AD364" s="36">
        <f t="shared" si="157"/>
        <v>2131.2684825733863</v>
      </c>
      <c r="AE364" s="37">
        <f t="shared" si="158"/>
        <v>3528.0557943763697</v>
      </c>
      <c r="AG364" s="1">
        <f t="shared" si="146"/>
        <v>45247</v>
      </c>
      <c r="AH364">
        <f t="shared" si="147"/>
        <v>0.60409149026797526</v>
      </c>
      <c r="AI364">
        <f t="shared" ca="1" si="131"/>
        <v>0.54117880113337558</v>
      </c>
      <c r="AJ364">
        <f t="shared" ca="1" si="132"/>
        <v>0.57898909029659384</v>
      </c>
      <c r="AK364">
        <f t="shared" ca="1" si="133"/>
        <v>0.63255002125280213</v>
      </c>
      <c r="AL364">
        <f t="shared" ca="1" si="134"/>
        <v>0.67819542416915835</v>
      </c>
      <c r="AM364">
        <f t="shared" ca="1" si="135"/>
        <v>0.71387136062552192</v>
      </c>
      <c r="AO364" s="1">
        <f t="shared" si="148"/>
        <v>45247</v>
      </c>
      <c r="AP364" s="57">
        <f>AD364/VLOOKUP(AO364,'[1]Indice Utilities'!$Z:$AJ,11,0)</f>
        <v>0.53864694006751568</v>
      </c>
      <c r="AQ364">
        <f t="shared" ca="1" si="136"/>
        <v>0.4129539118459804</v>
      </c>
      <c r="AR364">
        <f t="shared" ca="1" si="137"/>
        <v>0.45472944552975103</v>
      </c>
      <c r="AS364">
        <f t="shared" ca="1" si="138"/>
        <v>0.523042043300878</v>
      </c>
      <c r="AT364">
        <f t="shared" ca="1" si="139"/>
        <v>0.57683097630110258</v>
      </c>
      <c r="AU364">
        <f t="shared" ca="1" si="140"/>
        <v>0.6103920027252645</v>
      </c>
      <c r="AX364">
        <f t="shared" si="149"/>
        <v>0.73588347995003001</v>
      </c>
      <c r="AY364">
        <f t="shared" si="150"/>
        <v>0.86788312308722115</v>
      </c>
      <c r="AZ364">
        <f t="shared" si="151"/>
        <v>1.349219751892097</v>
      </c>
      <c r="BA364">
        <f t="shared" si="152"/>
        <v>0.41378637719979988</v>
      </c>
      <c r="BD364" s="57"/>
    </row>
    <row r="365" spans="2:56" x14ac:dyDescent="0.25">
      <c r="B365" s="1">
        <v>45254</v>
      </c>
      <c r="C365">
        <v>1370.258</v>
      </c>
      <c r="D365">
        <v>2109.857</v>
      </c>
      <c r="E365">
        <v>1304.9000000000001</v>
      </c>
      <c r="F365">
        <v>567.27499999999998</v>
      </c>
      <c r="G365">
        <v>917599.3</v>
      </c>
      <c r="I365" s="45">
        <f t="shared" si="153"/>
        <v>0.38007724963112555</v>
      </c>
      <c r="J365" s="46">
        <f t="shared" si="142"/>
        <v>0.47021702849696689</v>
      </c>
      <c r="K365" s="46">
        <f t="shared" si="143"/>
        <v>0.36643035906887134</v>
      </c>
      <c r="L365" s="46">
        <f t="shared" si="143"/>
        <v>0.64144446534238031</v>
      </c>
      <c r="M365" s="47">
        <f t="shared" si="144"/>
        <v>0.42245902676196878</v>
      </c>
      <c r="O365" s="44">
        <f t="shared" si="145"/>
        <v>0.46454227563483602</v>
      </c>
      <c r="Q365" s="36">
        <f t="shared" si="154"/>
        <v>2789.3074210633604</v>
      </c>
      <c r="R365" s="37">
        <f t="shared" si="155"/>
        <v>5018.5148116305354</v>
      </c>
      <c r="T365" s="42">
        <f t="shared" si="141"/>
        <v>0.55580336529027863</v>
      </c>
      <c r="V365" s="40">
        <v>45254</v>
      </c>
      <c r="W365">
        <v>1037747.0608</v>
      </c>
      <c r="X365">
        <v>1623982.1736000001</v>
      </c>
      <c r="Y365">
        <v>2242564.2628000001</v>
      </c>
      <c r="Z365" s="37">
        <v>567.27499999999998</v>
      </c>
      <c r="AB365" s="55">
        <f t="shared" si="156"/>
        <v>0.40216387273149079</v>
      </c>
      <c r="AD365" s="36">
        <f t="shared" si="157"/>
        <v>2988.3876693556672</v>
      </c>
      <c r="AE365" s="37">
        <f t="shared" si="158"/>
        <v>5018.5148116305354</v>
      </c>
      <c r="AG365" s="1">
        <f t="shared" si="146"/>
        <v>45254</v>
      </c>
      <c r="AH365">
        <f t="shared" si="147"/>
        <v>0.59547252155757369</v>
      </c>
      <c r="AI365">
        <f t="shared" ca="1" si="131"/>
        <v>0.54576926106597934</v>
      </c>
      <c r="AJ365">
        <f t="shared" ca="1" si="132"/>
        <v>0.5860728439065902</v>
      </c>
      <c r="AK365">
        <f t="shared" ca="1" si="133"/>
        <v>0.63255002125280213</v>
      </c>
      <c r="AL365">
        <f t="shared" ca="1" si="134"/>
        <v>0.67819542416915835</v>
      </c>
      <c r="AM365">
        <f t="shared" ca="1" si="135"/>
        <v>0.71387136062552192</v>
      </c>
      <c r="AO365" s="1">
        <f t="shared" si="148"/>
        <v>45254</v>
      </c>
      <c r="AP365" s="57">
        <f>AD365/VLOOKUP(AO365,'[1]Indice Utilities'!$Z:$AJ,11,0)</f>
        <v>0.45397777417541763</v>
      </c>
      <c r="AQ365">
        <f t="shared" ca="1" si="136"/>
        <v>0.42113522864228309</v>
      </c>
      <c r="AR365">
        <f t="shared" ca="1" si="137"/>
        <v>0.4589384369373346</v>
      </c>
      <c r="AS365">
        <f t="shared" ca="1" si="138"/>
        <v>0.52399437173834496</v>
      </c>
      <c r="AT365">
        <f t="shared" ca="1" si="139"/>
        <v>0.57683097630110258</v>
      </c>
      <c r="AU365">
        <f t="shared" ca="1" si="140"/>
        <v>0.6103920027252645</v>
      </c>
      <c r="AX365">
        <f t="shared" si="149"/>
        <v>0.72429198099364944</v>
      </c>
      <c r="AY365">
        <f t="shared" si="150"/>
        <v>0.9100052933344307</v>
      </c>
      <c r="AZ365">
        <f t="shared" si="151"/>
        <v>1.314835495261528</v>
      </c>
      <c r="BA365">
        <f t="shared" si="152"/>
        <v>0.48439941428925387</v>
      </c>
      <c r="BD365" s="57"/>
    </row>
    <row r="366" spans="2:56" x14ac:dyDescent="0.25">
      <c r="B366" s="1">
        <v>45261</v>
      </c>
      <c r="C366">
        <v>1358.8910000000001</v>
      </c>
      <c r="D366">
        <v>2187.944</v>
      </c>
      <c r="E366">
        <v>1373.2470000000001</v>
      </c>
      <c r="F366">
        <v>599.91200000000003</v>
      </c>
      <c r="G366">
        <v>870169.2</v>
      </c>
      <c r="I366" s="45">
        <f t="shared" si="153"/>
        <v>-8.2955180703195852E-3</v>
      </c>
      <c r="J366" s="46">
        <f t="shared" si="142"/>
        <v>3.7010565171004428E-2</v>
      </c>
      <c r="K366" s="46">
        <f t="shared" si="143"/>
        <v>5.2377193654686183E-2</v>
      </c>
      <c r="L366" s="46">
        <f t="shared" si="143"/>
        <v>5.7532942576351997E-2</v>
      </c>
      <c r="M366" s="47">
        <f t="shared" si="144"/>
        <v>-5.1689337600846152E-2</v>
      </c>
      <c r="O366" s="44">
        <f t="shared" si="145"/>
        <v>3.4656295832930756E-2</v>
      </c>
      <c r="Q366" s="36">
        <f t="shared" si="154"/>
        <v>2885.9744842167215</v>
      </c>
      <c r="R366" s="37">
        <f t="shared" si="155"/>
        <v>4759.1111052773176</v>
      </c>
      <c r="T366" s="42">
        <f t="shared" si="141"/>
        <v>0.6064104031982992</v>
      </c>
      <c r="V366" s="40">
        <v>45261</v>
      </c>
      <c r="W366">
        <v>1029138.4841999999</v>
      </c>
      <c r="X366">
        <v>1684087.034</v>
      </c>
      <c r="Y366">
        <v>2360023.4877999998</v>
      </c>
      <c r="Z366" s="37">
        <v>599.91200000000003</v>
      </c>
      <c r="AB366" s="55">
        <f t="shared" si="156"/>
        <v>3.4453110108820087E-2</v>
      </c>
      <c r="AD366" s="36">
        <f t="shared" si="157"/>
        <v>3091.3469187758183</v>
      </c>
      <c r="AE366" s="37">
        <f t="shared" si="158"/>
        <v>4759.1111052773176</v>
      </c>
      <c r="AG366" s="1">
        <f t="shared" si="146"/>
        <v>45261</v>
      </c>
      <c r="AH366">
        <f t="shared" si="147"/>
        <v>0.64956393124503076</v>
      </c>
      <c r="AI366">
        <f t="shared" ca="1" si="131"/>
        <v>0.56368198586294149</v>
      </c>
      <c r="AJ366">
        <f t="shared" ca="1" si="132"/>
        <v>0.5911858529670968</v>
      </c>
      <c r="AK366">
        <f t="shared" ca="1" si="133"/>
        <v>0.63255002125280213</v>
      </c>
      <c r="AL366">
        <f t="shared" ca="1" si="134"/>
        <v>0.67819542416915835</v>
      </c>
      <c r="AM366">
        <f t="shared" ca="1" si="135"/>
        <v>0.71387136062552192</v>
      </c>
      <c r="AO366" s="1">
        <f t="shared" si="148"/>
        <v>45261</v>
      </c>
      <c r="AP366" s="57">
        <f>AD366/VLOOKUP(AO366,'[1]Indice Utilities'!$Z:$AJ,11,0)</f>
        <v>0.55009642297521277</v>
      </c>
      <c r="AQ366">
        <f t="shared" ca="1" si="136"/>
        <v>0.43013980398032731</v>
      </c>
      <c r="AR366">
        <f t="shared" ca="1" si="137"/>
        <v>0.4589384369373346</v>
      </c>
      <c r="AS366">
        <f t="shared" ca="1" si="138"/>
        <v>0.52399437173834496</v>
      </c>
      <c r="AT366">
        <f t="shared" ca="1" si="139"/>
        <v>0.57683097630110258</v>
      </c>
      <c r="AU366">
        <f t="shared" ca="1" si="140"/>
        <v>0.6103920027252645</v>
      </c>
      <c r="AX366">
        <f t="shared" si="149"/>
        <v>0.69436071752113415</v>
      </c>
      <c r="AY366">
        <f t="shared" si="150"/>
        <v>0.91225507886971502</v>
      </c>
      <c r="AZ366">
        <f t="shared" si="151"/>
        <v>1.3376177954313817</v>
      </c>
      <c r="BA366">
        <f t="shared" si="152"/>
        <v>0.49520691945301182</v>
      </c>
      <c r="BD366" s="57"/>
    </row>
    <row r="367" spans="2:56" x14ac:dyDescent="0.25">
      <c r="B367" s="1">
        <v>45268</v>
      </c>
      <c r="C367">
        <v>1415.9680000000001</v>
      </c>
      <c r="D367">
        <v>2185.5770000000002</v>
      </c>
      <c r="E367">
        <v>1421.8579999999999</v>
      </c>
      <c r="F367">
        <v>697.86800000000005</v>
      </c>
      <c r="G367">
        <v>941829.9</v>
      </c>
      <c r="I367" s="45">
        <f t="shared" si="153"/>
        <v>4.2002633029433634E-2</v>
      </c>
      <c r="J367" s="46">
        <f t="shared" si="142"/>
        <v>-1.0818375607418718E-3</v>
      </c>
      <c r="K367" s="46">
        <f t="shared" si="143"/>
        <v>3.5398584522667642E-2</v>
      </c>
      <c r="L367" s="46">
        <f t="shared" si="143"/>
        <v>0.1632839483124191</v>
      </c>
      <c r="M367" s="47">
        <f t="shared" si="144"/>
        <v>8.2352604527947015E-2</v>
      </c>
      <c r="O367" s="44">
        <f t="shared" si="145"/>
        <v>5.9900832075944627E-2</v>
      </c>
      <c r="Q367" s="36">
        <f t="shared" si="154"/>
        <v>3058.8467571712486</v>
      </c>
      <c r="R367" s="37">
        <f t="shared" si="155"/>
        <v>5151.0363000347816</v>
      </c>
      <c r="T367" s="42">
        <f t="shared" si="141"/>
        <v>0.59383133392995002</v>
      </c>
      <c r="V367" s="40">
        <v>45268</v>
      </c>
      <c r="W367">
        <v>1072365.1802999999</v>
      </c>
      <c r="X367">
        <v>1682264.7058000001</v>
      </c>
      <c r="Y367">
        <v>2443564.7947999998</v>
      </c>
      <c r="Z367" s="37">
        <v>697.86800000000005</v>
      </c>
      <c r="AB367" s="55">
        <f t="shared" si="156"/>
        <v>2.4644814303426178E-2</v>
      </c>
      <c r="AD367" s="36">
        <f t="shared" si="157"/>
        <v>3167.5325895365168</v>
      </c>
      <c r="AE367" s="37">
        <f t="shared" si="158"/>
        <v>5151.0363000347816</v>
      </c>
      <c r="AG367" s="1">
        <f t="shared" si="146"/>
        <v>45268</v>
      </c>
      <c r="AH367">
        <f t="shared" si="147"/>
        <v>0.61493113327800242</v>
      </c>
      <c r="AI367">
        <f t="shared" ca="1" si="131"/>
        <v>0.56566761982621749</v>
      </c>
      <c r="AJ367">
        <f t="shared" ca="1" si="132"/>
        <v>0.59463442409849654</v>
      </c>
      <c r="AK367">
        <f t="shared" ca="1" si="133"/>
        <v>0.6364230140559366</v>
      </c>
      <c r="AL367">
        <f t="shared" ca="1" si="134"/>
        <v>0.67819542416915835</v>
      </c>
      <c r="AM367">
        <f t="shared" ca="1" si="135"/>
        <v>0.71387136062552192</v>
      </c>
      <c r="AO367" s="1">
        <f t="shared" si="148"/>
        <v>45268</v>
      </c>
      <c r="AP367" s="57">
        <f>AD367/VLOOKUP(AO367,'[1]Indice Utilities'!$Z:$AJ,11,0)</f>
        <v>0.50057133566603862</v>
      </c>
      <c r="AQ367">
        <f t="shared" ca="1" si="136"/>
        <v>0.43195765570585848</v>
      </c>
      <c r="AR367">
        <f t="shared" ca="1" si="137"/>
        <v>0.46168332799305667</v>
      </c>
      <c r="AS367">
        <f t="shared" ca="1" si="138"/>
        <v>0.52630887282947092</v>
      </c>
      <c r="AT367">
        <f t="shared" ca="1" si="139"/>
        <v>0.57683097630110258</v>
      </c>
      <c r="AU367">
        <f t="shared" ca="1" si="140"/>
        <v>0.6103920027252645</v>
      </c>
      <c r="AX367">
        <f t="shared" si="149"/>
        <v>0.70612341547943691</v>
      </c>
      <c r="AY367">
        <f t="shared" si="150"/>
        <v>0.88935029420893963</v>
      </c>
      <c r="AZ367">
        <f t="shared" si="151"/>
        <v>1.3516562546246937</v>
      </c>
      <c r="BA367">
        <f t="shared" si="152"/>
        <v>0.56221068262034879</v>
      </c>
      <c r="BD367" s="57"/>
    </row>
    <row r="368" spans="2:56" x14ac:dyDescent="0.25">
      <c r="B368" s="1">
        <v>45275</v>
      </c>
      <c r="C368">
        <v>1380.5730000000001</v>
      </c>
      <c r="D368">
        <v>2240.2379999999998</v>
      </c>
      <c r="E368">
        <v>1417.9970000000001</v>
      </c>
      <c r="F368">
        <v>691.47299999999996</v>
      </c>
      <c r="G368">
        <v>925657.9</v>
      </c>
      <c r="I368" s="45">
        <f t="shared" si="153"/>
        <v>-2.4997033831273052E-2</v>
      </c>
      <c r="J368" s="46">
        <f t="shared" si="142"/>
        <v>2.5009871535068173E-2</v>
      </c>
      <c r="K368" s="46">
        <f t="shared" si="143"/>
        <v>-2.7154610376000088E-3</v>
      </c>
      <c r="L368" s="46">
        <f t="shared" si="143"/>
        <v>-9.163624066442555E-3</v>
      </c>
      <c r="M368" s="47">
        <f t="shared" si="144"/>
        <v>-1.7170828830131657E-2</v>
      </c>
      <c r="O368" s="44">
        <f t="shared" si="145"/>
        <v>-2.9665618500618607E-3</v>
      </c>
      <c r="Q368" s="36">
        <f t="shared" si="154"/>
        <v>3049.772499076239</v>
      </c>
      <c r="R368" s="37">
        <f t="shared" si="155"/>
        <v>5062.5887374290896</v>
      </c>
      <c r="T368" s="42">
        <f t="shared" si="141"/>
        <v>0.60241363801259318</v>
      </c>
      <c r="V368" s="40">
        <v>45275</v>
      </c>
      <c r="W368">
        <v>1045559.1143</v>
      </c>
      <c r="X368">
        <v>1724338.108</v>
      </c>
      <c r="Y368">
        <v>2436928.6804</v>
      </c>
      <c r="Z368" s="37">
        <v>691.47299999999996</v>
      </c>
      <c r="AB368" s="55">
        <f t="shared" si="156"/>
        <v>1.6590986280902234E-3</v>
      </c>
      <c r="AD368" s="36">
        <f t="shared" si="157"/>
        <v>3172.7878385102476</v>
      </c>
      <c r="AE368" s="37">
        <f t="shared" si="158"/>
        <v>5062.5887374290896</v>
      </c>
      <c r="AG368" s="1">
        <f t="shared" si="146"/>
        <v>45275</v>
      </c>
      <c r="AH368">
        <f t="shared" si="147"/>
        <v>0.62671253840016028</v>
      </c>
      <c r="AI368">
        <f t="shared" ca="1" si="131"/>
        <v>0.56799598781220062</v>
      </c>
      <c r="AJ368">
        <f t="shared" ca="1" si="132"/>
        <v>0.59671360669906215</v>
      </c>
      <c r="AK368">
        <f t="shared" ca="1" si="133"/>
        <v>0.6364230140559366</v>
      </c>
      <c r="AL368">
        <f t="shared" ca="1" si="134"/>
        <v>0.67819542416915835</v>
      </c>
      <c r="AM368">
        <f t="shared" ca="1" si="135"/>
        <v>0.71387136062552192</v>
      </c>
      <c r="AO368" s="1">
        <f t="shared" si="148"/>
        <v>45275</v>
      </c>
      <c r="AP368" s="57">
        <f>AD368/VLOOKUP(AO368,'[1]Indice Utilities'!$Z:$AJ,11,0)</f>
        <v>0.45664893085192765</v>
      </c>
      <c r="AQ368">
        <f t="shared" ca="1" si="136"/>
        <v>0.43248114942223642</v>
      </c>
      <c r="AR368">
        <f t="shared" ca="1" si="137"/>
        <v>0.48410473279853916</v>
      </c>
      <c r="AS368">
        <f t="shared" ca="1" si="138"/>
        <v>0.52630887282947092</v>
      </c>
      <c r="AT368">
        <f t="shared" ca="1" si="139"/>
        <v>0.57683097630110258</v>
      </c>
      <c r="AU368">
        <f t="shared" ca="1" si="140"/>
        <v>0.6103920027252645</v>
      </c>
      <c r="AX368">
        <f t="shared" si="149"/>
        <v>0.68733207287449483</v>
      </c>
      <c r="AY368">
        <f t="shared" si="150"/>
        <v>0.9100829135035382</v>
      </c>
      <c r="AZ368">
        <f t="shared" si="151"/>
        <v>1.3457531475282201</v>
      </c>
      <c r="BA368">
        <f t="shared" si="152"/>
        <v>0.55613611062051604</v>
      </c>
      <c r="BD368" s="57"/>
    </row>
    <row r="369" spans="2:56" x14ac:dyDescent="0.25">
      <c r="B369" s="1">
        <v>45282</v>
      </c>
      <c r="C369">
        <v>1500.3910000000001</v>
      </c>
      <c r="D369">
        <v>2392.799</v>
      </c>
      <c r="E369">
        <v>1506.9380000000001</v>
      </c>
      <c r="F369">
        <v>800.41899999999998</v>
      </c>
      <c r="G369">
        <v>948473.8</v>
      </c>
      <c r="I369" s="45">
        <f t="shared" si="153"/>
        <v>8.6788601544431243E-2</v>
      </c>
      <c r="J369" s="46">
        <f t="shared" si="142"/>
        <v>6.8100353623141929E-2</v>
      </c>
      <c r="K369" s="46">
        <f t="shared" si="143"/>
        <v>6.2722981783459364E-2</v>
      </c>
      <c r="L369" s="46">
        <f t="shared" si="143"/>
        <v>0.15755640495001266</v>
      </c>
      <c r="M369" s="47">
        <f t="shared" si="144"/>
        <v>2.4648306896100536E-2</v>
      </c>
      <c r="O369" s="44">
        <f t="shared" si="145"/>
        <v>9.37920854752613E-2</v>
      </c>
      <c r="Q369" s="36">
        <f t="shared" si="154"/>
        <v>3335.8170219896983</v>
      </c>
      <c r="R369" s="37">
        <f t="shared" si="155"/>
        <v>5187.3729783179842</v>
      </c>
      <c r="T369" s="42">
        <f t="shared" si="141"/>
        <v>0.64306481063394505</v>
      </c>
      <c r="V369" s="40">
        <v>45282</v>
      </c>
      <c r="W369">
        <v>1136301.477</v>
      </c>
      <c r="X369">
        <v>1841766.3803999999</v>
      </c>
      <c r="Y369">
        <v>2589780.5156</v>
      </c>
      <c r="Z369" s="37">
        <v>800.41899999999998</v>
      </c>
      <c r="AB369" s="55">
        <f t="shared" si="156"/>
        <v>6.9348021611270363E-2</v>
      </c>
      <c r="AD369" s="36">
        <f t="shared" si="157"/>
        <v>3392.8143981032317</v>
      </c>
      <c r="AE369" s="37">
        <f t="shared" si="158"/>
        <v>5187.3729783179842</v>
      </c>
      <c r="AG369" s="1">
        <f t="shared" si="146"/>
        <v>45282</v>
      </c>
      <c r="AH369">
        <f t="shared" si="147"/>
        <v>0.65405252567810512</v>
      </c>
      <c r="AI369">
        <f t="shared" ca="1" si="131"/>
        <v>0.56974480480898226</v>
      </c>
      <c r="AJ369">
        <f t="shared" ca="1" si="132"/>
        <v>0.60043430032099065</v>
      </c>
      <c r="AK369">
        <f t="shared" ca="1" si="133"/>
        <v>0.6364230140559366</v>
      </c>
      <c r="AL369">
        <f t="shared" ca="1" si="134"/>
        <v>0.67819542416915835</v>
      </c>
      <c r="AM369">
        <f t="shared" ca="1" si="135"/>
        <v>0.71387136062552192</v>
      </c>
      <c r="AO369" s="1">
        <f t="shared" si="148"/>
        <v>45282</v>
      </c>
      <c r="AP369" s="57">
        <f>AD369/VLOOKUP(AO369,'[1]Indice Utilities'!$Z:$AJ,11,0)</f>
        <v>0.49406620510259663</v>
      </c>
      <c r="AQ369">
        <f t="shared" ca="1" si="136"/>
        <v>0.43652473491312005</v>
      </c>
      <c r="AR369">
        <f t="shared" ca="1" si="137"/>
        <v>0.48410473279853916</v>
      </c>
      <c r="AS369">
        <f t="shared" ca="1" si="138"/>
        <v>0.52630887282947092</v>
      </c>
      <c r="AT369">
        <f t="shared" ca="1" si="139"/>
        <v>0.57683097630110258</v>
      </c>
      <c r="AU369">
        <f t="shared" ca="1" si="140"/>
        <v>0.6103920027252645</v>
      </c>
      <c r="AX369">
        <f t="shared" si="149"/>
        <v>0.69854214641026502</v>
      </c>
      <c r="AY369">
        <f t="shared" si="150"/>
        <v>0.90902106900130575</v>
      </c>
      <c r="AZ369">
        <f t="shared" si="151"/>
        <v>1.3374156671003397</v>
      </c>
      <c r="BA369">
        <f t="shared" si="152"/>
        <v>0.60201066805432069</v>
      </c>
      <c r="BD369" s="57"/>
    </row>
    <row r="370" spans="2:56" x14ac:dyDescent="0.25">
      <c r="B370" s="1">
        <v>45289</v>
      </c>
      <c r="C370">
        <v>1436.2349999999999</v>
      </c>
      <c r="D370">
        <v>2218.0160000000001</v>
      </c>
      <c r="E370">
        <v>1439.02</v>
      </c>
      <c r="F370">
        <v>738.41499999999996</v>
      </c>
      <c r="G370">
        <v>929704.2</v>
      </c>
      <c r="I370" s="45">
        <f t="shared" si="153"/>
        <v>-4.2759520684941599E-2</v>
      </c>
      <c r="J370" s="46">
        <f t="shared" si="142"/>
        <v>-7.3045416685647235E-2</v>
      </c>
      <c r="K370" s="46">
        <f t="shared" si="143"/>
        <v>-4.5070201959204748E-2</v>
      </c>
      <c r="L370" s="46">
        <f t="shared" si="143"/>
        <v>-7.7464428005831976E-2</v>
      </c>
      <c r="M370" s="47">
        <f t="shared" si="144"/>
        <v>-1.9789265660263955E-2</v>
      </c>
      <c r="O370" s="44">
        <f t="shared" si="145"/>
        <v>-5.9584891833906389E-2</v>
      </c>
      <c r="Q370" s="36">
        <f t="shared" si="154"/>
        <v>3137.0527255567386</v>
      </c>
      <c r="R370" s="37">
        <f t="shared" si="155"/>
        <v>5084.7186763711752</v>
      </c>
      <c r="T370" s="42">
        <f t="shared" si="141"/>
        <v>0.61695698921057462</v>
      </c>
      <c r="V370" s="40">
        <v>45289</v>
      </c>
      <c r="W370">
        <v>1087713.5677</v>
      </c>
      <c r="X370">
        <v>1707233.7993999999</v>
      </c>
      <c r="Y370">
        <v>2473058.6365999999</v>
      </c>
      <c r="Z370" s="37">
        <v>738.41499999999996</v>
      </c>
      <c r="AB370" s="55">
        <f t="shared" si="156"/>
        <v>-5.3855835638799421E-2</v>
      </c>
      <c r="AD370" s="36">
        <f t="shared" si="157"/>
        <v>3210.0915435260317</v>
      </c>
      <c r="AE370" s="37">
        <f t="shared" si="158"/>
        <v>5084.7186763711752</v>
      </c>
      <c r="AG370" s="1">
        <f t="shared" si="146"/>
        <v>45289</v>
      </c>
      <c r="AH370">
        <f t="shared" si="147"/>
        <v>0.63132136659662486</v>
      </c>
      <c r="AI370">
        <f t="shared" ca="1" si="131"/>
        <v>0.57341813927132734</v>
      </c>
      <c r="AJ370">
        <f t="shared" ca="1" si="132"/>
        <v>0.60163664542632755</v>
      </c>
      <c r="AK370">
        <f t="shared" ca="1" si="133"/>
        <v>0.63853272607239275</v>
      </c>
      <c r="AL370">
        <f t="shared" ca="1" si="134"/>
        <v>0.67819542416915835</v>
      </c>
      <c r="AM370">
        <f t="shared" ca="1" si="135"/>
        <v>0.71387136062552192</v>
      </c>
      <c r="AO370" s="1">
        <f t="shared" si="148"/>
        <v>45289</v>
      </c>
      <c r="AP370" s="57">
        <f>AD370/VLOOKUP(AO370,'[1]Indice Utilities'!$Z:$AJ,11,0)</f>
        <v>0.46308991361782559</v>
      </c>
      <c r="AQ370">
        <f t="shared" ca="1" si="136"/>
        <v>0.43914448491599956</v>
      </c>
      <c r="AR370">
        <f t="shared" ca="1" si="137"/>
        <v>0.49338960772222201</v>
      </c>
      <c r="AS370">
        <f t="shared" ca="1" si="138"/>
        <v>0.52630887282947092</v>
      </c>
      <c r="AT370">
        <f t="shared" ca="1" si="139"/>
        <v>0.57683097630110258</v>
      </c>
      <c r="AU370">
        <f t="shared" ca="1" si="140"/>
        <v>0.6103920027252645</v>
      </c>
      <c r="AX370">
        <f t="shared" si="149"/>
        <v>0.70673460159530077</v>
      </c>
      <c r="AY370">
        <f t="shared" si="150"/>
        <v>0.89058441406651578</v>
      </c>
      <c r="AZ370">
        <f t="shared" si="151"/>
        <v>1.3498345400069096</v>
      </c>
      <c r="BA370">
        <f t="shared" si="152"/>
        <v>0.58698904133182728</v>
      </c>
      <c r="BD370" s="57"/>
    </row>
    <row r="371" spans="2:56" x14ac:dyDescent="0.25">
      <c r="B371" s="1">
        <v>45296</v>
      </c>
      <c r="C371">
        <v>1541.4490000000001</v>
      </c>
      <c r="D371">
        <v>2480.5230000000001</v>
      </c>
      <c r="E371">
        <v>1621.107</v>
      </c>
      <c r="F371">
        <v>746.65700000000004</v>
      </c>
      <c r="G371">
        <v>1055381</v>
      </c>
      <c r="I371" s="45">
        <f t="shared" si="153"/>
        <v>7.3256813822250688E-2</v>
      </c>
      <c r="J371" s="46">
        <f t="shared" si="142"/>
        <v>0.11835216698166295</v>
      </c>
      <c r="K371" s="46">
        <f t="shared" si="143"/>
        <v>0.12653541993856932</v>
      </c>
      <c r="L371" s="46">
        <f t="shared" si="143"/>
        <v>1.1161745089143693E-2</v>
      </c>
      <c r="M371" s="47">
        <f t="shared" si="144"/>
        <v>0.13517933983733754</v>
      </c>
      <c r="O371" s="44">
        <f t="shared" si="145"/>
        <v>8.2326536457906663E-2</v>
      </c>
      <c r="Q371" s="36">
        <f t="shared" si="154"/>
        <v>3395.3154111376607</v>
      </c>
      <c r="R371" s="37">
        <f t="shared" si="155"/>
        <v>5772.0675903016117</v>
      </c>
      <c r="T371" s="42">
        <f t="shared" si="141"/>
        <v>0.58823209500224216</v>
      </c>
      <c r="V371" s="40">
        <v>45296</v>
      </c>
      <c r="W371">
        <v>1167396.5134999999</v>
      </c>
      <c r="X371">
        <v>1909288.4362999999</v>
      </c>
      <c r="Y371">
        <v>2785988.2982999999</v>
      </c>
      <c r="Z371" s="37">
        <v>746.65700000000004</v>
      </c>
      <c r="AB371" s="55">
        <f t="shared" si="156"/>
        <v>0.11286844794150754</v>
      </c>
      <c r="AD371" s="36">
        <f t="shared" si="157"/>
        <v>3572.4095937939737</v>
      </c>
      <c r="AE371" s="37">
        <f t="shared" si="158"/>
        <v>5772.0675903016117</v>
      </c>
      <c r="AG371" s="1">
        <f t="shared" si="146"/>
        <v>45296</v>
      </c>
      <c r="AH371">
        <f t="shared" si="147"/>
        <v>0.61891333355077749</v>
      </c>
      <c r="AI371">
        <f t="shared" ca="1" si="131"/>
        <v>0.57859067873502079</v>
      </c>
      <c r="AJ371">
        <f t="shared" ca="1" si="132"/>
        <v>0.60348611341148684</v>
      </c>
      <c r="AK371">
        <f t="shared" ca="1" si="133"/>
        <v>0.63853272607239275</v>
      </c>
      <c r="AL371">
        <f t="shared" ca="1" si="134"/>
        <v>0.67819542416915835</v>
      </c>
      <c r="AM371">
        <f t="shared" ca="1" si="135"/>
        <v>0.71387136062552192</v>
      </c>
      <c r="AO371" s="1">
        <f t="shared" si="148"/>
        <v>45296</v>
      </c>
      <c r="AP371" s="57">
        <f>AD371/VLOOKUP(AO371,'[1]Indice Utilities'!$Z:$AJ,11,0)</f>
        <v>0.46409884699820286</v>
      </c>
      <c r="AQ371">
        <f t="shared" ca="1" si="136"/>
        <v>0.44957901722051924</v>
      </c>
      <c r="AR371">
        <f t="shared" ca="1" si="137"/>
        <v>0.49338960772222201</v>
      </c>
      <c r="AS371">
        <f t="shared" ca="1" si="138"/>
        <v>0.52630887282947092</v>
      </c>
      <c r="AT371">
        <f t="shared" ca="1" si="139"/>
        <v>0.57683097630110258</v>
      </c>
      <c r="AU371">
        <f t="shared" ca="1" si="140"/>
        <v>0.6103920027252645</v>
      </c>
      <c r="AX371">
        <f t="shared" si="149"/>
        <v>0.68157896661472905</v>
      </c>
      <c r="AY371">
        <f t="shared" si="150"/>
        <v>0.89497281659272243</v>
      </c>
      <c r="AZ371">
        <f t="shared" si="151"/>
        <v>1.3664116573589784</v>
      </c>
      <c r="BA371">
        <f t="shared" si="152"/>
        <v>0.53334323969663888</v>
      </c>
      <c r="BD371" s="57"/>
    </row>
    <row r="372" spans="2:56" x14ac:dyDescent="0.25">
      <c r="B372" s="1">
        <v>45303</v>
      </c>
      <c r="C372">
        <v>1536.433</v>
      </c>
      <c r="D372">
        <v>2533.1080000000002</v>
      </c>
      <c r="E372">
        <v>1588.5419999999999</v>
      </c>
      <c r="F372">
        <v>794.072</v>
      </c>
      <c r="G372">
        <v>1033123</v>
      </c>
      <c r="I372" s="45">
        <f t="shared" si="153"/>
        <v>-3.2540810626884298E-3</v>
      </c>
      <c r="J372" s="46">
        <f t="shared" si="142"/>
        <v>2.1199158403288454E-2</v>
      </c>
      <c r="K372" s="46">
        <f t="shared" si="143"/>
        <v>-2.0088124966458176E-2</v>
      </c>
      <c r="L372" s="46">
        <f t="shared" si="143"/>
        <v>6.3503054280613425E-2</v>
      </c>
      <c r="M372" s="47">
        <f t="shared" si="144"/>
        <v>-2.1090013938094399E-2</v>
      </c>
      <c r="O372" s="44">
        <f t="shared" si="145"/>
        <v>1.5340001663688818E-2</v>
      </c>
      <c r="Q372" s="36">
        <f t="shared" si="154"/>
        <v>3447.3995551932608</v>
      </c>
      <c r="R372" s="37">
        <f t="shared" si="155"/>
        <v>5650.3346043705278</v>
      </c>
      <c r="T372" s="42">
        <f t="shared" si="141"/>
        <v>0.61012308059184683</v>
      </c>
      <c r="V372" s="40">
        <v>45303</v>
      </c>
      <c r="W372">
        <v>1163597.7109999999</v>
      </c>
      <c r="X372">
        <v>1949763.3049999999</v>
      </c>
      <c r="Y372">
        <v>2730023.7335000001</v>
      </c>
      <c r="Z372" s="37">
        <v>794.072</v>
      </c>
      <c r="AB372" s="55">
        <f t="shared" si="156"/>
        <v>-3.2815935565424308E-3</v>
      </c>
      <c r="AD372" s="36">
        <f t="shared" si="157"/>
        <v>3560.6863974896492</v>
      </c>
      <c r="AE372" s="37">
        <f t="shared" si="158"/>
        <v>5650.3346043705278</v>
      </c>
      <c r="AG372" s="1">
        <f t="shared" si="146"/>
        <v>45303</v>
      </c>
      <c r="AH372">
        <f t="shared" si="147"/>
        <v>0.63017266176333375</v>
      </c>
      <c r="AI372">
        <f t="shared" ca="1" si="131"/>
        <v>0.57859067873502079</v>
      </c>
      <c r="AJ372">
        <f t="shared" ca="1" si="132"/>
        <v>0.60541151490914924</v>
      </c>
      <c r="AK372">
        <f t="shared" ca="1" si="133"/>
        <v>0.63853272607239275</v>
      </c>
      <c r="AL372">
        <f t="shared" ca="1" si="134"/>
        <v>0.67819542416915835</v>
      </c>
      <c r="AM372">
        <f t="shared" ca="1" si="135"/>
        <v>0.71387136062552192</v>
      </c>
      <c r="AO372" s="1">
        <f t="shared" si="148"/>
        <v>45303</v>
      </c>
      <c r="AP372" s="57">
        <f>AD372/VLOOKUP(AO372,'[1]Indice Utilities'!$Z:$AJ,11,0)</f>
        <v>0.4520352436915886</v>
      </c>
      <c r="AQ372">
        <f t="shared" ca="1" si="136"/>
        <v>0.45424091394691757</v>
      </c>
      <c r="AR372">
        <f t="shared" ca="1" si="137"/>
        <v>0.49338960772222201</v>
      </c>
      <c r="AS372">
        <f t="shared" ca="1" si="138"/>
        <v>0.52630887282947092</v>
      </c>
      <c r="AT372">
        <f t="shared" ca="1" si="139"/>
        <v>0.57683097630110258</v>
      </c>
      <c r="AU372">
        <f t="shared" ca="1" si="140"/>
        <v>0.6103920027252645</v>
      </c>
      <c r="AX372">
        <f t="shared" si="149"/>
        <v>0.68159778029069695</v>
      </c>
      <c r="AY372">
        <f t="shared" si="150"/>
        <v>0.9169545592716567</v>
      </c>
      <c r="AZ372">
        <f t="shared" si="151"/>
        <v>1.3433714081874772</v>
      </c>
      <c r="BA372">
        <f t="shared" si="152"/>
        <v>0.56907965251815584</v>
      </c>
      <c r="BD372" s="57"/>
    </row>
    <row r="373" spans="2:56" x14ac:dyDescent="0.25">
      <c r="B373" s="1">
        <v>45310</v>
      </c>
      <c r="C373">
        <v>1843.501</v>
      </c>
      <c r="D373">
        <v>3084.0810000000001</v>
      </c>
      <c r="E373">
        <v>1929.6769999999999</v>
      </c>
      <c r="F373">
        <v>978.52200000000005</v>
      </c>
      <c r="G373">
        <v>1174875</v>
      </c>
      <c r="I373" s="45">
        <f t="shared" si="153"/>
        <v>0.19985772239987032</v>
      </c>
      <c r="J373" s="46">
        <f t="shared" si="142"/>
        <v>0.21750868893075226</v>
      </c>
      <c r="K373" s="46">
        <f t="shared" si="143"/>
        <v>0.21474723362680992</v>
      </c>
      <c r="L373" s="46">
        <f t="shared" si="143"/>
        <v>0.23228372238285711</v>
      </c>
      <c r="M373" s="47">
        <f t="shared" si="144"/>
        <v>0.13720728315989472</v>
      </c>
      <c r="O373" s="44">
        <f t="shared" si="145"/>
        <v>0.2160993418350724</v>
      </c>
      <c r="Q373" s="36">
        <f t="shared" si="154"/>
        <v>4192.3803301130465</v>
      </c>
      <c r="R373" s="37">
        <f t="shared" si="155"/>
        <v>6425.6016643805469</v>
      </c>
      <c r="T373" s="42">
        <f t="shared" si="141"/>
        <v>0.65244945906823626</v>
      </c>
      <c r="V373" s="40">
        <v>45310</v>
      </c>
      <c r="W373">
        <v>1396151.8215000001</v>
      </c>
      <c r="X373">
        <v>2373854.2478999998</v>
      </c>
      <c r="Y373">
        <v>3316287.5742000001</v>
      </c>
      <c r="Z373" s="37">
        <v>978.52200000000005</v>
      </c>
      <c r="AB373" s="55">
        <f t="shared" si="156"/>
        <v>0.21270634951098297</v>
      </c>
      <c r="AD373" s="36">
        <f t="shared" si="157"/>
        <v>4318.0670028530849</v>
      </c>
      <c r="AE373" s="37">
        <f t="shared" si="158"/>
        <v>6425.6016643805469</v>
      </c>
      <c r="AG373" s="1">
        <f t="shared" si="146"/>
        <v>45310</v>
      </c>
      <c r="AH373">
        <f t="shared" si="147"/>
        <v>0.67200975541165353</v>
      </c>
      <c r="AI373">
        <f t="shared" ca="1" si="131"/>
        <v>0.57859067873502079</v>
      </c>
      <c r="AJ373">
        <f t="shared" ca="1" si="132"/>
        <v>0.60541151490914924</v>
      </c>
      <c r="AK373">
        <f t="shared" ca="1" si="133"/>
        <v>0.63853272607239275</v>
      </c>
      <c r="AL373">
        <f t="shared" ca="1" si="134"/>
        <v>0.67819542416915835</v>
      </c>
      <c r="AM373">
        <f t="shared" ca="1" si="135"/>
        <v>0.71387136062552192</v>
      </c>
      <c r="AO373" s="1">
        <f t="shared" si="148"/>
        <v>45310</v>
      </c>
      <c r="AP373" s="57">
        <f>AD373/VLOOKUP(AO373,'[1]Indice Utilities'!$Z:$AJ,11,0)</f>
        <v>0.48048696390899309</v>
      </c>
      <c r="AQ373">
        <f t="shared" ca="1" si="136"/>
        <v>0.45222949673997148</v>
      </c>
      <c r="AR373">
        <f t="shared" ca="1" si="137"/>
        <v>0.48454457343537438</v>
      </c>
      <c r="AS373">
        <f t="shared" ca="1" si="138"/>
        <v>0.52630887282947092</v>
      </c>
      <c r="AT373">
        <f t="shared" ca="1" si="139"/>
        <v>0.57683097630110258</v>
      </c>
      <c r="AU373">
        <f t="shared" ca="1" si="140"/>
        <v>0.6103920027252645</v>
      </c>
      <c r="AX373">
        <f t="shared" si="149"/>
        <v>0.6743762499323801</v>
      </c>
      <c r="AY373">
        <f t="shared" si="150"/>
        <v>0.920585716169535</v>
      </c>
      <c r="AZ373">
        <f t="shared" si="151"/>
        <v>1.3456321907501576</v>
      </c>
      <c r="BA373">
        <f t="shared" si="152"/>
        <v>0.57826661237503874</v>
      </c>
      <c r="BD373" s="57"/>
    </row>
    <row r="374" spans="2:56" x14ac:dyDescent="0.25">
      <c r="B374" s="1">
        <v>45317</v>
      </c>
      <c r="C374">
        <v>2120.4740000000002</v>
      </c>
      <c r="D374">
        <v>3436.098</v>
      </c>
      <c r="E374">
        <v>2245.5830000000001</v>
      </c>
      <c r="F374">
        <v>1070.1310000000001</v>
      </c>
      <c r="G374">
        <v>1253620</v>
      </c>
      <c r="I374" s="45">
        <f t="shared" si="153"/>
        <v>0.15024293450342596</v>
      </c>
      <c r="J374" s="46">
        <f t="shared" si="142"/>
        <v>0.11413999826852783</v>
      </c>
      <c r="K374" s="46">
        <f t="shared" si="143"/>
        <v>0.16370926326012092</v>
      </c>
      <c r="L374" s="46">
        <f t="shared" si="143"/>
        <v>9.3619765319532977E-2</v>
      </c>
      <c r="M374" s="47">
        <f t="shared" si="144"/>
        <v>6.7024151505479246E-2</v>
      </c>
      <c r="O374" s="44">
        <f t="shared" si="145"/>
        <v>0.13042799033790192</v>
      </c>
      <c r="Q374" s="36">
        <f t="shared" si="154"/>
        <v>4739.184071301841</v>
      </c>
      <c r="R374" s="37">
        <f t="shared" si="155"/>
        <v>6856.2721638478479</v>
      </c>
      <c r="T374" s="42">
        <f t="shared" si="141"/>
        <v>0.69121877866676407</v>
      </c>
      <c r="V374" s="40">
        <v>45317</v>
      </c>
      <c r="W374">
        <v>1605913.1170999999</v>
      </c>
      <c r="X374">
        <v>2644805.6795000001</v>
      </c>
      <c r="Y374">
        <v>3859195.4674999998</v>
      </c>
      <c r="Z374" s="37">
        <v>1070.1310000000001</v>
      </c>
      <c r="AB374" s="55">
        <f t="shared" si="156"/>
        <v>0.14444376440336917</v>
      </c>
      <c r="AD374" s="36">
        <f t="shared" si="157"/>
        <v>4941.7848556911586</v>
      </c>
      <c r="AE374" s="37">
        <f t="shared" si="158"/>
        <v>6856.2721638478479</v>
      </c>
      <c r="AG374" s="1">
        <f t="shared" si="146"/>
        <v>45317</v>
      </c>
      <c r="AH374">
        <f t="shared" si="147"/>
        <v>0.72076847849600989</v>
      </c>
      <c r="AI374">
        <f t="shared" ca="1" si="131"/>
        <v>0.57859067873502079</v>
      </c>
      <c r="AJ374">
        <f t="shared" ca="1" si="132"/>
        <v>0.60541151490914924</v>
      </c>
      <c r="AK374">
        <f t="shared" ca="1" si="133"/>
        <v>0.63853272607239275</v>
      </c>
      <c r="AL374">
        <f t="shared" ca="1" si="134"/>
        <v>0.67583882592592348</v>
      </c>
      <c r="AM374">
        <f t="shared" ca="1" si="135"/>
        <v>0.71387136062552192</v>
      </c>
      <c r="AO374" s="1">
        <f t="shared" si="148"/>
        <v>45317</v>
      </c>
      <c r="AP374" s="57">
        <f>AD374/VLOOKUP(AO374,'[1]Indice Utilities'!$Z:$AJ,11,0)</f>
        <v>0.54312888801286308</v>
      </c>
      <c r="AQ374">
        <f t="shared" ca="1" si="136"/>
        <v>0.45222949673997148</v>
      </c>
      <c r="AR374">
        <f t="shared" ca="1" si="137"/>
        <v>0.47638993468129553</v>
      </c>
      <c r="AS374">
        <f t="shared" ca="1" si="138"/>
        <v>0.52399437173834496</v>
      </c>
      <c r="AT374">
        <f t="shared" ca="1" si="139"/>
        <v>0.57374164930987004</v>
      </c>
      <c r="AU374">
        <f t="shared" ca="1" si="140"/>
        <v>0.6103920027252645</v>
      </c>
      <c r="AX374">
        <f t="shared" si="149"/>
        <v>0.67779347558071501</v>
      </c>
      <c r="AY374">
        <f t="shared" si="150"/>
        <v>0.89620949505881853</v>
      </c>
      <c r="AZ374">
        <f t="shared" si="151"/>
        <v>1.3682844837145223</v>
      </c>
      <c r="BA374">
        <f t="shared" si="152"/>
        <v>0.55258617031951862</v>
      </c>
      <c r="BD374" s="57"/>
    </row>
    <row r="375" spans="2:56" x14ac:dyDescent="0.25">
      <c r="B375" s="1">
        <v>45324</v>
      </c>
      <c r="C375">
        <v>2152.39</v>
      </c>
      <c r="D375">
        <v>3737.5239999999999</v>
      </c>
      <c r="E375">
        <v>2429.172</v>
      </c>
      <c r="F375">
        <v>1175.808</v>
      </c>
      <c r="G375">
        <v>1316205</v>
      </c>
      <c r="I375" s="45">
        <f t="shared" si="153"/>
        <v>1.505135172607619E-2</v>
      </c>
      <c r="J375" s="46">
        <f t="shared" si="142"/>
        <v>8.7723342000140869E-2</v>
      </c>
      <c r="K375" s="46">
        <f t="shared" si="143"/>
        <v>8.1755606450529816E-2</v>
      </c>
      <c r="L375" s="46">
        <f t="shared" si="143"/>
        <v>9.8751461269694918E-2</v>
      </c>
      <c r="M375" s="47">
        <f t="shared" si="144"/>
        <v>4.9923421770552423E-2</v>
      </c>
      <c r="O375" s="44">
        <f t="shared" si="145"/>
        <v>7.0820440361610448E-2</v>
      </c>
      <c r="Q375" s="36">
        <f t="shared" si="154"/>
        <v>5074.8151741861666</v>
      </c>
      <c r="R375" s="37">
        <f t="shared" si="155"/>
        <v>7198.5607308573217</v>
      </c>
      <c r="T375" s="42">
        <f t="shared" si="141"/>
        <v>0.70497636457139057</v>
      </c>
      <c r="V375" s="40">
        <v>45324</v>
      </c>
      <c r="W375">
        <v>1630084.5297000001</v>
      </c>
      <c r="X375">
        <v>2876816.8346000002</v>
      </c>
      <c r="Y375">
        <v>4174705.8404000001</v>
      </c>
      <c r="Z375" s="37">
        <v>1175.808</v>
      </c>
      <c r="AB375" s="55">
        <f t="shared" si="156"/>
        <v>7.0496856030905192E-2</v>
      </c>
      <c r="AD375" s="36">
        <f t="shared" si="157"/>
        <v>5290.1651511985256</v>
      </c>
      <c r="AE375" s="37">
        <f t="shared" si="158"/>
        <v>7198.5607308573217</v>
      </c>
      <c r="AG375" s="1">
        <f t="shared" si="146"/>
        <v>45324</v>
      </c>
      <c r="AH375">
        <f t="shared" si="147"/>
        <v>0.73489206370402971</v>
      </c>
      <c r="AI375">
        <f t="shared" ca="1" si="131"/>
        <v>0.57859067873502079</v>
      </c>
      <c r="AJ375">
        <f t="shared" ca="1" si="132"/>
        <v>0.60541151490914924</v>
      </c>
      <c r="AK375">
        <f t="shared" ca="1" si="133"/>
        <v>0.63853272607239275</v>
      </c>
      <c r="AL375">
        <f t="shared" ca="1" si="134"/>
        <v>0.68683709814062954</v>
      </c>
      <c r="AM375">
        <f t="shared" ca="1" si="135"/>
        <v>0.71618604797722274</v>
      </c>
      <c r="AO375" s="1">
        <f t="shared" si="148"/>
        <v>45324</v>
      </c>
      <c r="AP375" s="57">
        <f>AD375/VLOOKUP(AO375,'[1]Indice Utilities'!$Z:$AJ,11,0)</f>
        <v>0.56060236897568405</v>
      </c>
      <c r="AQ375">
        <f t="shared" ca="1" si="136"/>
        <v>0.45222949673997148</v>
      </c>
      <c r="AR375">
        <f t="shared" ca="1" si="137"/>
        <v>0.47638993468129553</v>
      </c>
      <c r="AS375">
        <f t="shared" ca="1" si="138"/>
        <v>0.52630887282947092</v>
      </c>
      <c r="AT375">
        <f t="shared" ca="1" si="139"/>
        <v>0.57374164930987004</v>
      </c>
      <c r="AU375">
        <f t="shared" ca="1" si="140"/>
        <v>0.6103920027252645</v>
      </c>
      <c r="AX375">
        <f t="shared" si="149"/>
        <v>0.64268771991559936</v>
      </c>
      <c r="AY375">
        <f t="shared" si="150"/>
        <v>0.91063134058330542</v>
      </c>
      <c r="AZ375">
        <f t="shared" si="151"/>
        <v>1.382675159799555</v>
      </c>
      <c r="BA375">
        <f t="shared" si="152"/>
        <v>0.56717108387141968</v>
      </c>
      <c r="BD375" s="57"/>
    </row>
    <row r="376" spans="2:56" x14ac:dyDescent="0.25">
      <c r="B376" s="1">
        <v>45331</v>
      </c>
      <c r="C376">
        <v>1811.14</v>
      </c>
      <c r="D376">
        <v>3048.4850000000001</v>
      </c>
      <c r="E376">
        <v>1994.9349999999999</v>
      </c>
      <c r="F376">
        <v>927.45899999999995</v>
      </c>
      <c r="G376">
        <v>1128511</v>
      </c>
      <c r="I376" s="45">
        <f t="shared" si="153"/>
        <v>-0.15854468753339301</v>
      </c>
      <c r="J376" s="46">
        <f t="shared" si="142"/>
        <v>-0.18435707703816751</v>
      </c>
      <c r="K376" s="46">
        <f t="shared" si="143"/>
        <v>-0.17875926447365609</v>
      </c>
      <c r="L376" s="46">
        <f t="shared" si="143"/>
        <v>-0.21121560662965388</v>
      </c>
      <c r="M376" s="47">
        <f t="shared" si="144"/>
        <v>-0.14260240616013464</v>
      </c>
      <c r="O376" s="44">
        <f t="shared" si="145"/>
        <v>-0.18321915891871762</v>
      </c>
      <c r="Q376" s="36">
        <f t="shared" si="154"/>
        <v>4145.0118063038317</v>
      </c>
      <c r="R376" s="37">
        <f t="shared" si="155"/>
        <v>6172.0286497472098</v>
      </c>
      <c r="T376" s="42">
        <f t="shared" si="141"/>
        <v>0.67158013054161703</v>
      </c>
      <c r="V376" s="40">
        <v>45331</v>
      </c>
      <c r="W376">
        <v>1371643.4184000001</v>
      </c>
      <c r="X376">
        <v>2346455.3832999999</v>
      </c>
      <c r="Y376">
        <v>3428437.9078000002</v>
      </c>
      <c r="Z376" s="37">
        <v>927.45899999999995</v>
      </c>
      <c r="AB376" s="55">
        <f t="shared" si="156"/>
        <v>-0.17682331545006683</v>
      </c>
      <c r="AD376" s="36">
        <f t="shared" si="157"/>
        <v>4354.740609885198</v>
      </c>
      <c r="AE376" s="37">
        <f t="shared" si="158"/>
        <v>6172.0286497472098</v>
      </c>
      <c r="AG376" s="1">
        <f t="shared" si="146"/>
        <v>45331</v>
      </c>
      <c r="AH376">
        <f t="shared" si="147"/>
        <v>0.70556066036141241</v>
      </c>
      <c r="AI376">
        <f t="shared" ca="1" si="131"/>
        <v>0.57859067873502079</v>
      </c>
      <c r="AJ376">
        <f t="shared" ca="1" si="132"/>
        <v>0.60541151490914924</v>
      </c>
      <c r="AK376">
        <f t="shared" ca="1" si="133"/>
        <v>0.64449970359829711</v>
      </c>
      <c r="AL376">
        <f t="shared" ca="1" si="134"/>
        <v>0.6925390295673014</v>
      </c>
      <c r="AM376">
        <f t="shared" ca="1" si="135"/>
        <v>0.71982695391072959</v>
      </c>
      <c r="AO376" s="1">
        <f t="shared" si="148"/>
        <v>45331</v>
      </c>
      <c r="AP376" s="57">
        <f>AD376/VLOOKUP(AO376,'[1]Indice Utilities'!$Z:$AJ,11,0)</f>
        <v>0.55709345194837534</v>
      </c>
      <c r="AQ376">
        <f t="shared" ca="1" si="136"/>
        <v>0.45222949673997148</v>
      </c>
      <c r="AR376">
        <f t="shared" ca="1" si="137"/>
        <v>0.47638993468129553</v>
      </c>
      <c r="AS376">
        <f t="shared" ca="1" si="138"/>
        <v>0.52826546756623083</v>
      </c>
      <c r="AT376">
        <f t="shared" ca="1" si="139"/>
        <v>0.57374164930987004</v>
      </c>
      <c r="AU376">
        <f t="shared" ca="1" si="140"/>
        <v>0.6103920027252645</v>
      </c>
      <c r="AX376">
        <f t="shared" si="149"/>
        <v>0.65695859264491574</v>
      </c>
      <c r="AY376">
        <f t="shared" si="150"/>
        <v>0.90229718882297227</v>
      </c>
      <c r="AZ376">
        <f t="shared" si="151"/>
        <v>1.3794233808366723</v>
      </c>
      <c r="BA376">
        <f t="shared" si="152"/>
        <v>0.54347469714028573</v>
      </c>
      <c r="BD376" s="57"/>
    </row>
    <row r="377" spans="2:56" x14ac:dyDescent="0.25">
      <c r="B377" s="1">
        <v>45338</v>
      </c>
      <c r="C377">
        <v>1733.433</v>
      </c>
      <c r="D377">
        <v>2928.239</v>
      </c>
      <c r="E377">
        <v>1981.5050000000001</v>
      </c>
      <c r="F377">
        <v>905.149</v>
      </c>
      <c r="G377">
        <v>1065369</v>
      </c>
      <c r="I377" s="45">
        <f t="shared" si="153"/>
        <v>-4.2905021146901978E-2</v>
      </c>
      <c r="J377" s="46">
        <f t="shared" si="142"/>
        <v>-3.9444510962002521E-2</v>
      </c>
      <c r="K377" s="46">
        <f t="shared" si="143"/>
        <v>-6.7320489138743556E-3</v>
      </c>
      <c r="L377" s="46">
        <f t="shared" si="143"/>
        <v>-2.4054971702253125E-2</v>
      </c>
      <c r="M377" s="47">
        <f t="shared" si="144"/>
        <v>-5.5951603484591605E-2</v>
      </c>
      <c r="O377" s="44">
        <f t="shared" si="145"/>
        <v>-2.8284138181257995E-2</v>
      </c>
      <c r="Q377" s="36">
        <f t="shared" si="154"/>
        <v>4027.7737196113885</v>
      </c>
      <c r="R377" s="37">
        <f t="shared" si="155"/>
        <v>5826.6937500410149</v>
      </c>
      <c r="T377" s="42">
        <f t="shared" si="141"/>
        <v>0.69126229941002759</v>
      </c>
      <c r="V377" s="40">
        <v>45338</v>
      </c>
      <c r="W377">
        <v>1312792.6152999999</v>
      </c>
      <c r="X377">
        <v>2253900.2925</v>
      </c>
      <c r="Y377">
        <v>3405358.9764999999</v>
      </c>
      <c r="Z377" s="37">
        <v>905.149</v>
      </c>
      <c r="AB377" s="55">
        <f t="shared" si="156"/>
        <v>-2.4415358026341989E-2</v>
      </c>
      <c r="AD377" s="36">
        <f t="shared" si="157"/>
        <v>4248.4180587829997</v>
      </c>
      <c r="AE377" s="37">
        <f t="shared" si="158"/>
        <v>5826.6937500410149</v>
      </c>
      <c r="AG377" s="1">
        <f t="shared" si="146"/>
        <v>45338</v>
      </c>
      <c r="AH377">
        <f t="shared" si="147"/>
        <v>0.72913014499056072</v>
      </c>
      <c r="AI377">
        <f t="shared" ca="1" si="131"/>
        <v>0.57859067873502079</v>
      </c>
      <c r="AJ377">
        <f t="shared" ca="1" si="132"/>
        <v>0.60541151490914924</v>
      </c>
      <c r="AK377">
        <f t="shared" ca="1" si="133"/>
        <v>0.64925403696546935</v>
      </c>
      <c r="AL377">
        <f t="shared" ca="1" si="134"/>
        <v>0.70192160012817051</v>
      </c>
      <c r="AM377">
        <f t="shared" ca="1" si="135"/>
        <v>0.71982695391072959</v>
      </c>
      <c r="AO377" s="1">
        <f t="shared" si="148"/>
        <v>45338</v>
      </c>
      <c r="AP377" s="57">
        <f>AD377/VLOOKUP(AO377,'[1]Indice Utilities'!$Z:$AJ,11,0)</f>
        <v>0.58163512595348088</v>
      </c>
      <c r="AQ377">
        <f t="shared" ca="1" si="136"/>
        <v>0.45222949673997148</v>
      </c>
      <c r="AR377">
        <f t="shared" ca="1" si="137"/>
        <v>0.47638993468129553</v>
      </c>
      <c r="AS377">
        <f t="shared" ca="1" si="138"/>
        <v>0.53327048418977996</v>
      </c>
      <c r="AT377">
        <f t="shared" ca="1" si="139"/>
        <v>0.57374164930987004</v>
      </c>
      <c r="AU377">
        <f t="shared" ca="1" si="140"/>
        <v>0.6103920027252645</v>
      </c>
      <c r="AX377">
        <f t="shared" si="149"/>
        <v>0.64450765549446221</v>
      </c>
      <c r="AY377">
        <f t="shared" si="150"/>
        <v>0.88839704950056286</v>
      </c>
      <c r="AZ377">
        <f t="shared" si="151"/>
        <v>1.4044266137606267</v>
      </c>
      <c r="BA377">
        <f t="shared" si="152"/>
        <v>0.54367545967785658</v>
      </c>
      <c r="BD377" s="57"/>
    </row>
    <row r="378" spans="2:56" x14ac:dyDescent="0.25">
      <c r="B378" s="1">
        <v>45345</v>
      </c>
      <c r="C378">
        <v>1891.4369999999999</v>
      </c>
      <c r="D378">
        <v>3389.4949999999999</v>
      </c>
      <c r="E378">
        <v>2121.8890000000001</v>
      </c>
      <c r="F378">
        <v>939.87</v>
      </c>
      <c r="G378">
        <v>1105610</v>
      </c>
      <c r="I378" s="45">
        <f t="shared" si="153"/>
        <v>9.1150912668675366E-2</v>
      </c>
      <c r="J378" s="46">
        <f t="shared" si="142"/>
        <v>0.15751992921342817</v>
      </c>
      <c r="K378" s="46">
        <f t="shared" si="143"/>
        <v>7.0847159103812452E-2</v>
      </c>
      <c r="L378" s="46">
        <f t="shared" si="143"/>
        <v>3.8359430325835886E-2</v>
      </c>
      <c r="M378" s="47">
        <f t="shared" si="144"/>
        <v>3.7771889364154543E-2</v>
      </c>
      <c r="O378" s="44">
        <f t="shared" si="145"/>
        <v>8.9469357827937968E-2</v>
      </c>
      <c r="Q378" s="36">
        <f t="shared" si="154"/>
        <v>4388.1360477812641</v>
      </c>
      <c r="R378" s="37">
        <f t="shared" si="155"/>
        <v>6046.7789817263747</v>
      </c>
      <c r="T378" s="42">
        <f t="shared" si="141"/>
        <v>0.72569810489888908</v>
      </c>
      <c r="V378" s="40">
        <v>45345</v>
      </c>
      <c r="W378">
        <v>1432454.8936999999</v>
      </c>
      <c r="X378">
        <v>2608934.5872999998</v>
      </c>
      <c r="Y378">
        <v>3646618.6025999999</v>
      </c>
      <c r="Z378" s="37">
        <v>939.87</v>
      </c>
      <c r="AB378" s="55">
        <f t="shared" si="156"/>
        <v>0.10268114178137433</v>
      </c>
      <c r="AD378" s="36">
        <f t="shared" si="157"/>
        <v>4684.6504758234478</v>
      </c>
      <c r="AE378" s="37">
        <f t="shared" si="158"/>
        <v>6046.7789817263747</v>
      </c>
      <c r="AG378" s="1">
        <f t="shared" si="146"/>
        <v>45345</v>
      </c>
      <c r="AH378">
        <f t="shared" si="147"/>
        <v>0.77473486131718428</v>
      </c>
      <c r="AI378">
        <f t="shared" ca="1" si="131"/>
        <v>0.57859067873502079</v>
      </c>
      <c r="AJ378">
        <f t="shared" ca="1" si="132"/>
        <v>0.60541151490914924</v>
      </c>
      <c r="AK378">
        <f t="shared" ca="1" si="133"/>
        <v>0.6494510401557072</v>
      </c>
      <c r="AL378">
        <f t="shared" ca="1" si="134"/>
        <v>0.7041549584869552</v>
      </c>
      <c r="AM378">
        <f t="shared" ca="1" si="135"/>
        <v>0.72071222931279577</v>
      </c>
      <c r="AO378" s="1">
        <f t="shared" si="148"/>
        <v>45345</v>
      </c>
      <c r="AP378" s="57">
        <f>AD378/VLOOKUP(AO378,'[1]Indice Utilities'!$Z:$AJ,11,0)</f>
        <v>0.62646121900226459</v>
      </c>
      <c r="AQ378">
        <f t="shared" ca="1" si="136"/>
        <v>0.45222949673997148</v>
      </c>
      <c r="AR378">
        <f t="shared" ca="1" si="137"/>
        <v>0.47638993468129553</v>
      </c>
      <c r="AS378">
        <f t="shared" ca="1" si="138"/>
        <v>0.53800569904881601</v>
      </c>
      <c r="AT378">
        <f t="shared" ca="1" si="139"/>
        <v>0.57669902515117344</v>
      </c>
      <c r="AU378">
        <f t="shared" ca="1" si="140"/>
        <v>0.6103920027252645</v>
      </c>
      <c r="AX378">
        <f t="shared" si="149"/>
        <v>0.63776833562114477</v>
      </c>
      <c r="AY378">
        <f t="shared" si="150"/>
        <v>0.93257901208869631</v>
      </c>
      <c r="AZ378">
        <f t="shared" si="151"/>
        <v>1.3638813547548037</v>
      </c>
      <c r="BA378">
        <f t="shared" si="152"/>
        <v>0.51196172601740586</v>
      </c>
      <c r="BD378" s="57"/>
    </row>
    <row r="379" spans="2:56" x14ac:dyDescent="0.25">
      <c r="B379" s="1">
        <v>45352</v>
      </c>
      <c r="C379">
        <v>1860.8150000000001</v>
      </c>
      <c r="D379">
        <v>3497.8620000000001</v>
      </c>
      <c r="E379">
        <v>2042.5160000000001</v>
      </c>
      <c r="F379">
        <v>889.70699999999999</v>
      </c>
      <c r="G379">
        <v>1054959</v>
      </c>
      <c r="I379" s="45">
        <f t="shared" si="153"/>
        <v>-1.6189807009168056E-2</v>
      </c>
      <c r="J379" s="46">
        <f t="shared" si="142"/>
        <v>3.1971429372222193E-2</v>
      </c>
      <c r="K379" s="46">
        <f t="shared" si="143"/>
        <v>-3.7406763501766638E-2</v>
      </c>
      <c r="L379" s="46">
        <f t="shared" si="143"/>
        <v>-5.3372274889080362E-2</v>
      </c>
      <c r="M379" s="47">
        <f t="shared" si="144"/>
        <v>-4.581271877063342E-2</v>
      </c>
      <c r="O379" s="44">
        <f t="shared" si="145"/>
        <v>-1.8749354006948216E-2</v>
      </c>
      <c r="Q379" s="36">
        <f t="shared" si="154"/>
        <v>4305.8613315907623</v>
      </c>
      <c r="R379" s="37">
        <f t="shared" si="155"/>
        <v>5769.7595967683674</v>
      </c>
      <c r="T379" s="42">
        <f t="shared" si="141"/>
        <v>0.74628089080218662</v>
      </c>
      <c r="V379" s="40">
        <v>45352</v>
      </c>
      <c r="W379">
        <v>1409263.8171999999</v>
      </c>
      <c r="X379">
        <v>2692346.0663999999</v>
      </c>
      <c r="Y379">
        <v>3510209.5841999999</v>
      </c>
      <c r="Z379" s="37">
        <v>889.70699999999999</v>
      </c>
      <c r="AB379" s="55">
        <f t="shared" si="156"/>
        <v>-9.9152918568837026E-3</v>
      </c>
      <c r="AD379" s="36">
        <f t="shared" si="157"/>
        <v>4638.2007991081691</v>
      </c>
      <c r="AE379" s="37">
        <f t="shared" si="158"/>
        <v>5769.7595967683674</v>
      </c>
      <c r="AG379" s="1">
        <f t="shared" si="146"/>
        <v>45352</v>
      </c>
      <c r="AH379">
        <f t="shared" si="147"/>
        <v>0.8038811186701813</v>
      </c>
      <c r="AI379">
        <f t="shared" ref="AI379:AI442" ca="1" si="159">+_xlfn.PERCENTILE.INC(OFFSET(AH379,-52,0,52,1),0.1)</f>
        <v>0.57859067873502079</v>
      </c>
      <c r="AJ379">
        <f t="shared" ref="AJ379:AJ442" ca="1" si="160">+_xlfn.PERCENTILE.INC(OFFSET(AH379,-52,0,52,1),0.25)</f>
        <v>0.60541151490914924</v>
      </c>
      <c r="AK379">
        <f t="shared" ref="AK379:AK442" ca="1" si="161">+_xlfn.PERCENTILE.INC(OFFSET(AH379,-52,0,52,1),0.5)</f>
        <v>0.6494510401557072</v>
      </c>
      <c r="AL379">
        <f t="shared" ref="AL379:AL442" ca="1" si="162">+_xlfn.PERCENTILE.INC(OFFSET(AH379,-52,0,52,1),0.75)</f>
        <v>0.70534432571837213</v>
      </c>
      <c r="AM379">
        <f t="shared" ref="AM379:AM442" ca="1" si="163">+_xlfn.PERCENTILE.INC(OFFSET(AH379,-52,0,52,1),0.9)</f>
        <v>0.7216861551073348</v>
      </c>
      <c r="AO379" s="1">
        <f t="shared" si="148"/>
        <v>45352</v>
      </c>
      <c r="AP379" s="57">
        <f>AD379/VLOOKUP(AO379,'[1]Indice Utilities'!$Z:$AJ,11,0)</f>
        <v>0.68561885895984198</v>
      </c>
      <c r="AQ379">
        <f t="shared" ref="AQ379:AQ442" ca="1" si="164">+_xlfn.PERCENTILE.INC(OFFSET(AP379,-52,0,52,1),0.1)</f>
        <v>0.45222949673997148</v>
      </c>
      <c r="AR379">
        <f t="shared" ref="AR379:AR442" ca="1" si="165">+_xlfn.PERCENTILE.INC(OFFSET(AP379,-52,0,52,1),0.25)</f>
        <v>0.47638993468129553</v>
      </c>
      <c r="AS379">
        <f t="shared" ref="AS379:AS442" ca="1" si="166">+_xlfn.PERCENTILE.INC(OFFSET(AP379,-52,0,52,1),0.5)</f>
        <v>0.53846717055298798</v>
      </c>
      <c r="AT379">
        <f t="shared" ref="AT379:AT442" ca="1" si="167">+_xlfn.PERCENTILE.INC(OFFSET(AP379,-52,0,52,1),0.75)</f>
        <v>0.58176707710341002</v>
      </c>
      <c r="AU379">
        <f t="shared" ref="AU379:AU442" ca="1" si="168">+_xlfn.PERCENTILE.INC(OFFSET(AP379,-52,0,52,1),0.9)</f>
        <v>0.61712365357457999</v>
      </c>
      <c r="AX379">
        <f t="shared" si="149"/>
        <v>0.63372657328243831</v>
      </c>
      <c r="AY379">
        <f t="shared" si="150"/>
        <v>0.97203288586555281</v>
      </c>
      <c r="AZ379">
        <f t="shared" si="151"/>
        <v>1.326010751075299</v>
      </c>
      <c r="BA379">
        <f t="shared" si="152"/>
        <v>0.48949060626604762</v>
      </c>
      <c r="BD379" s="57"/>
    </row>
    <row r="380" spans="2:56" x14ac:dyDescent="0.25">
      <c r="B380" s="1">
        <v>45359</v>
      </c>
      <c r="C380">
        <v>2063.558</v>
      </c>
      <c r="D380">
        <v>3469.2849999999999</v>
      </c>
      <c r="E380">
        <v>2008.106</v>
      </c>
      <c r="F380">
        <v>926.18</v>
      </c>
      <c r="G380">
        <v>1002336</v>
      </c>
      <c r="I380" s="45">
        <f t="shared" si="153"/>
        <v>0.10895387236237886</v>
      </c>
      <c r="J380" s="46">
        <f t="shared" si="142"/>
        <v>-8.1698477527130109E-3</v>
      </c>
      <c r="K380" s="46">
        <f t="shared" si="143"/>
        <v>-1.6846869253411056E-2</v>
      </c>
      <c r="L380" s="46">
        <f t="shared" si="143"/>
        <v>4.0994394783900656E-2</v>
      </c>
      <c r="M380" s="47">
        <f t="shared" si="144"/>
        <v>-4.9881559378136986E-2</v>
      </c>
      <c r="O380" s="44">
        <f t="shared" si="145"/>
        <v>3.1232887535038861E-2</v>
      </c>
      <c r="Q380" s="36">
        <f t="shared" si="154"/>
        <v>4440.3458143018097</v>
      </c>
      <c r="R380" s="37">
        <f t="shared" si="155"/>
        <v>5481.9549908445906</v>
      </c>
      <c r="T380" s="42">
        <f t="shared" si="141"/>
        <v>0.80999311773220106</v>
      </c>
      <c r="V380" s="40">
        <v>45359</v>
      </c>
      <c r="W380">
        <v>1562808.963</v>
      </c>
      <c r="X380">
        <v>2670350.2451999998</v>
      </c>
      <c r="Y380">
        <v>3451074.4314000001</v>
      </c>
      <c r="Z380" s="37">
        <v>926.18</v>
      </c>
      <c r="AB380" s="55">
        <f t="shared" si="156"/>
        <v>9.5168647617278022E-3</v>
      </c>
      <c r="AD380" s="36">
        <f t="shared" si="157"/>
        <v>4682.3419288510195</v>
      </c>
      <c r="AE380" s="37">
        <f t="shared" si="158"/>
        <v>5481.9549908445906</v>
      </c>
      <c r="AG380" s="1">
        <f t="shared" si="146"/>
        <v>45359</v>
      </c>
      <c r="AH380">
        <f t="shared" si="147"/>
        <v>0.85413724422600978</v>
      </c>
      <c r="AI380">
        <f t="shared" ca="1" si="159"/>
        <v>0.57859067873502079</v>
      </c>
      <c r="AJ380">
        <f t="shared" ca="1" si="160"/>
        <v>0.60541151490914924</v>
      </c>
      <c r="AK380">
        <f t="shared" ca="1" si="161"/>
        <v>0.6494510401557072</v>
      </c>
      <c r="AL380">
        <f t="shared" ca="1" si="162"/>
        <v>0.70663600057457643</v>
      </c>
      <c r="AM380">
        <f t="shared" ca="1" si="163"/>
        <v>0.72369292349100689</v>
      </c>
      <c r="AO380" s="1">
        <f t="shared" si="148"/>
        <v>45359</v>
      </c>
      <c r="AP380" s="57">
        <f>AD380/VLOOKUP(AO380,'[1]Indice Utilities'!$Z:$AJ,11,0)</f>
        <v>0.77490515257447168</v>
      </c>
      <c r="AQ380">
        <f t="shared" ca="1" si="164"/>
        <v>0.45222949673997148</v>
      </c>
      <c r="AR380">
        <f t="shared" ca="1" si="165"/>
        <v>0.47638993468129553</v>
      </c>
      <c r="AS380">
        <f t="shared" ca="1" si="166"/>
        <v>0.53943259330139481</v>
      </c>
      <c r="AT380">
        <f t="shared" ca="1" si="167"/>
        <v>0.58266518401011957</v>
      </c>
      <c r="AU380">
        <f t="shared" ca="1" si="168"/>
        <v>0.61954350725955276</v>
      </c>
      <c r="AX380">
        <f t="shared" si="149"/>
        <v>0.69614838740348695</v>
      </c>
      <c r="AY380">
        <f t="shared" si="150"/>
        <v>0.95500289180899589</v>
      </c>
      <c r="AZ380">
        <f t="shared" si="151"/>
        <v>1.2913817161747132</v>
      </c>
      <c r="BA380">
        <f t="shared" si="152"/>
        <v>0.50475330844779653</v>
      </c>
      <c r="BD380" s="57"/>
    </row>
    <row r="381" spans="2:56" x14ac:dyDescent="0.25">
      <c r="B381" s="1">
        <v>45366</v>
      </c>
      <c r="C381">
        <v>2261.65</v>
      </c>
      <c r="D381">
        <v>3894.5709999999999</v>
      </c>
      <c r="E381">
        <v>2200.8339999999998</v>
      </c>
      <c r="F381">
        <v>1086.3779999999999</v>
      </c>
      <c r="G381">
        <v>1068974</v>
      </c>
      <c r="I381" s="45">
        <f t="shared" si="153"/>
        <v>9.5995363348158946E-2</v>
      </c>
      <c r="J381" s="46">
        <f t="shared" si="142"/>
        <v>0.12258606600495492</v>
      </c>
      <c r="K381" s="46">
        <f t="shared" si="143"/>
        <v>9.5975013271211607E-2</v>
      </c>
      <c r="L381" s="46">
        <f t="shared" si="143"/>
        <v>0.17296637802586967</v>
      </c>
      <c r="M381" s="47">
        <f t="shared" si="144"/>
        <v>6.6482696421160226E-2</v>
      </c>
      <c r="O381" s="44">
        <f t="shared" si="145"/>
        <v>0.12188070516254879</v>
      </c>
      <c r="Q381" s="36">
        <f t="shared" si="154"/>
        <v>4981.5382933144865</v>
      </c>
      <c r="R381" s="37">
        <f t="shared" si="155"/>
        <v>5846.4101402953756</v>
      </c>
      <c r="T381" s="42">
        <f t="shared" si="141"/>
        <v>0.85206787990806376</v>
      </c>
      <c r="V381" s="40">
        <v>45366</v>
      </c>
      <c r="W381">
        <v>1712831.0257999999</v>
      </c>
      <c r="X381">
        <v>2997697.9394</v>
      </c>
      <c r="Y381">
        <v>3782290.2749999999</v>
      </c>
      <c r="Z381" s="37">
        <v>1086.3779999999999</v>
      </c>
      <c r="AB381" s="55">
        <f t="shared" si="156"/>
        <v>0.10523493030715232</v>
      </c>
      <c r="AD381" s="36">
        <f t="shared" si="157"/>
        <v>5175.0878554079136</v>
      </c>
      <c r="AE381" s="37">
        <f t="shared" si="158"/>
        <v>5846.4101402953756</v>
      </c>
      <c r="AG381" s="1">
        <f t="shared" si="146"/>
        <v>45366</v>
      </c>
      <c r="AH381">
        <f t="shared" si="147"/>
        <v>0.88517359049778443</v>
      </c>
      <c r="AI381">
        <f t="shared" ca="1" si="159"/>
        <v>0.57859067873502079</v>
      </c>
      <c r="AJ381">
        <f t="shared" ca="1" si="160"/>
        <v>0.60541151490914924</v>
      </c>
      <c r="AK381">
        <f t="shared" ca="1" si="161"/>
        <v>0.6494510401557072</v>
      </c>
      <c r="AL381">
        <f t="shared" ca="1" si="162"/>
        <v>0.71030593541948894</v>
      </c>
      <c r="AM381">
        <f t="shared" ca="1" si="163"/>
        <v>0.7251363357452234</v>
      </c>
      <c r="AO381" s="1">
        <f t="shared" si="148"/>
        <v>45366</v>
      </c>
      <c r="AP381" s="57">
        <f>AD381/VLOOKUP(AO381,'[1]Indice Utilities'!$Z:$AJ,11,0)</f>
        <v>0.79907066841495944</v>
      </c>
      <c r="AQ381">
        <f t="shared" ca="1" si="164"/>
        <v>0.45222949673997148</v>
      </c>
      <c r="AR381">
        <f t="shared" ca="1" si="165"/>
        <v>0.47638993468129553</v>
      </c>
      <c r="AS381">
        <f t="shared" ca="1" si="166"/>
        <v>0.53943259330139481</v>
      </c>
      <c r="AT381">
        <f t="shared" ca="1" si="167"/>
        <v>0.58549155949987053</v>
      </c>
      <c r="AU381">
        <f t="shared" ca="1" si="168"/>
        <v>0.62122282239684157</v>
      </c>
      <c r="AX381">
        <f t="shared" si="149"/>
        <v>0.69032871100489335</v>
      </c>
      <c r="AY381">
        <f t="shared" si="150"/>
        <v>0.96999552759455387</v>
      </c>
      <c r="AZ381">
        <f t="shared" si="151"/>
        <v>1.2805622177806613</v>
      </c>
      <c r="BA381">
        <f t="shared" si="152"/>
        <v>0.53568580196976701</v>
      </c>
      <c r="BD381" s="57"/>
    </row>
    <row r="382" spans="2:56" x14ac:dyDescent="0.25">
      <c r="B382" s="1">
        <v>45373</v>
      </c>
      <c r="C382">
        <v>2499.2220000000002</v>
      </c>
      <c r="D382">
        <v>4718.6850000000004</v>
      </c>
      <c r="E382">
        <v>2446.42</v>
      </c>
      <c r="F382">
        <v>1238.049</v>
      </c>
      <c r="G382">
        <v>1227404</v>
      </c>
      <c r="I382" s="45">
        <f t="shared" si="153"/>
        <v>0.1050436628125484</v>
      </c>
      <c r="J382" s="46">
        <f t="shared" si="142"/>
        <v>0.21160584824361917</v>
      </c>
      <c r="K382" s="46">
        <f t="shared" si="143"/>
        <v>0.11158769811807723</v>
      </c>
      <c r="L382" s="46">
        <f t="shared" si="143"/>
        <v>0.13961162689229711</v>
      </c>
      <c r="M382" s="47">
        <f t="shared" si="144"/>
        <v>0.14820753357892702</v>
      </c>
      <c r="O382" s="44">
        <f t="shared" si="145"/>
        <v>0.14196220901663548</v>
      </c>
      <c r="Q382" s="36">
        <f t="shared" si="154"/>
        <v>5688.7284737343716</v>
      </c>
      <c r="R382" s="37">
        <f t="shared" si="155"/>
        <v>6712.8921674793819</v>
      </c>
      <c r="T382" s="42">
        <f t="shared" si="141"/>
        <v>0.84743331664009547</v>
      </c>
      <c r="V382" s="40">
        <v>45373</v>
      </c>
      <c r="W382">
        <v>1892753.3404999999</v>
      </c>
      <c r="X382">
        <v>3632028.0107999998</v>
      </c>
      <c r="Y382">
        <v>4204347.1513999999</v>
      </c>
      <c r="Z382" s="37">
        <v>1238.049</v>
      </c>
      <c r="AB382" s="55">
        <f t="shared" si="156"/>
        <v>0.14557039505197128</v>
      </c>
      <c r="AD382" s="36">
        <f t="shared" si="157"/>
        <v>5928.4274389483026</v>
      </c>
      <c r="AE382" s="37">
        <f t="shared" si="158"/>
        <v>6712.8921674793819</v>
      </c>
      <c r="AG382" s="1">
        <f t="shared" si="146"/>
        <v>45373</v>
      </c>
      <c r="AH382">
        <f t="shared" si="147"/>
        <v>0.88314057354720821</v>
      </c>
      <c r="AI382">
        <f t="shared" ca="1" si="159"/>
        <v>0.57859067873502079</v>
      </c>
      <c r="AJ382">
        <f t="shared" ca="1" si="160"/>
        <v>0.60541151490914924</v>
      </c>
      <c r="AK382">
        <f t="shared" ca="1" si="161"/>
        <v>0.6494510401557072</v>
      </c>
      <c r="AL382">
        <f t="shared" ca="1" si="162"/>
        <v>0.71225814542179833</v>
      </c>
      <c r="AM382">
        <f t="shared" ca="1" si="163"/>
        <v>0.72874445036969637</v>
      </c>
      <c r="AO382" s="1">
        <f t="shared" si="148"/>
        <v>45373</v>
      </c>
      <c r="AP382" s="57">
        <f>AD382/VLOOKUP(AO382,'[1]Indice Utilities'!$Z:$AJ,11,0)</f>
        <v>0.76888699956893425</v>
      </c>
      <c r="AQ382">
        <f t="shared" ca="1" si="164"/>
        <v>0.45222949673997148</v>
      </c>
      <c r="AR382">
        <f t="shared" ca="1" si="165"/>
        <v>0.47638993468129553</v>
      </c>
      <c r="AS382">
        <f t="shared" ca="1" si="166"/>
        <v>0.53943259330139481</v>
      </c>
      <c r="AT382">
        <f t="shared" ca="1" si="167"/>
        <v>0.59280909977539054</v>
      </c>
      <c r="AU382">
        <f t="shared" ca="1" si="168"/>
        <v>0.62146793199269146</v>
      </c>
      <c r="AX382">
        <f t="shared" si="149"/>
        <v>0.66590701946247877</v>
      </c>
      <c r="AY382">
        <f t="shared" si="150"/>
        <v>1.0259101134945083</v>
      </c>
      <c r="AZ382">
        <f t="shared" si="151"/>
        <v>1.2425750648830329</v>
      </c>
      <c r="BA382">
        <f t="shared" si="152"/>
        <v>0.53289939310816048</v>
      </c>
      <c r="BD382" s="57"/>
    </row>
    <row r="383" spans="2:56" x14ac:dyDescent="0.25">
      <c r="B383" s="1">
        <v>45380</v>
      </c>
      <c r="C383">
        <v>2482.6370000000002</v>
      </c>
      <c r="D383">
        <v>4628.2190000000001</v>
      </c>
      <c r="E383">
        <v>2428.1849999999999</v>
      </c>
      <c r="F383">
        <v>1205.6969999999999</v>
      </c>
      <c r="G383">
        <v>1213485</v>
      </c>
      <c r="I383" s="45">
        <f t="shared" si="153"/>
        <v>-6.6360651434727025E-3</v>
      </c>
      <c r="J383" s="46">
        <f t="shared" si="142"/>
        <v>-1.917186673829685E-2</v>
      </c>
      <c r="K383" s="46">
        <f t="shared" si="143"/>
        <v>-7.4537487430613725E-3</v>
      </c>
      <c r="L383" s="46">
        <f t="shared" si="143"/>
        <v>-2.6131437447144745E-2</v>
      </c>
      <c r="M383" s="47">
        <f t="shared" si="144"/>
        <v>-1.1340194426610939E-2</v>
      </c>
      <c r="O383" s="44">
        <f t="shared" si="145"/>
        <v>-1.4848279517993918E-2</v>
      </c>
      <c r="Q383" s="36">
        <f t="shared" si="154"/>
        <v>5604.2606432543926</v>
      </c>
      <c r="R383" s="37">
        <f t="shared" si="155"/>
        <v>6636.766665135292</v>
      </c>
      <c r="T383" s="42">
        <f t="shared" si="141"/>
        <v>0.84442634885675139</v>
      </c>
      <c r="V383" s="40">
        <v>45380</v>
      </c>
      <c r="W383">
        <v>1880192.7838999999</v>
      </c>
      <c r="X383">
        <v>3562395.8906999999</v>
      </c>
      <c r="Y383">
        <v>4173009.9445000002</v>
      </c>
      <c r="Z383" s="37">
        <v>1205.6969999999999</v>
      </c>
      <c r="AB383" s="55">
        <f t="shared" si="156"/>
        <v>-1.1671059889948664E-2</v>
      </c>
      <c r="AD383" s="36">
        <f t="shared" si="157"/>
        <v>5859.2364072551218</v>
      </c>
      <c r="AE383" s="37">
        <f t="shared" si="158"/>
        <v>6636.766665135292</v>
      </c>
      <c r="AG383" s="1">
        <f t="shared" si="146"/>
        <v>45380</v>
      </c>
      <c r="AH383">
        <f t="shared" si="147"/>
        <v>0.88284502121119546</v>
      </c>
      <c r="AI383">
        <f t="shared" ca="1" si="159"/>
        <v>0.57859067873502079</v>
      </c>
      <c r="AJ383">
        <f t="shared" ca="1" si="160"/>
        <v>0.60541151490914924</v>
      </c>
      <c r="AK383">
        <f t="shared" ca="1" si="161"/>
        <v>0.65031680048144569</v>
      </c>
      <c r="AL383">
        <f t="shared" ca="1" si="162"/>
        <v>0.71469357546807477</v>
      </c>
      <c r="AM383">
        <f t="shared" ca="1" si="163"/>
        <v>0.73431587183268276</v>
      </c>
      <c r="AO383" s="1">
        <f t="shared" si="148"/>
        <v>45380</v>
      </c>
      <c r="AP383" s="57">
        <f>AD383/VLOOKUP(AO383,'[1]Indice Utilities'!$Z:$AJ,11,0)</f>
        <v>0.7607498751664763</v>
      </c>
      <c r="AQ383">
        <f t="shared" ca="1" si="164"/>
        <v>0.45222949673997148</v>
      </c>
      <c r="AR383">
        <f t="shared" ca="1" si="165"/>
        <v>0.47638993468129553</v>
      </c>
      <c r="AS383">
        <f t="shared" ca="1" si="166"/>
        <v>0.54167356727406846</v>
      </c>
      <c r="AT383">
        <f t="shared" ca="1" si="167"/>
        <v>0.60291979168733412</v>
      </c>
      <c r="AU383">
        <f t="shared" ca="1" si="168"/>
        <v>0.62596277707042558</v>
      </c>
      <c r="AX383">
        <f t="shared" si="149"/>
        <v>0.6692994510796908</v>
      </c>
      <c r="AY383">
        <f t="shared" si="150"/>
        <v>1.0181240887280651</v>
      </c>
      <c r="AZ383">
        <f t="shared" si="151"/>
        <v>1.2478772729428234</v>
      </c>
      <c r="BA383">
        <f t="shared" si="152"/>
        <v>0.52510246830750995</v>
      </c>
      <c r="BD383" s="57"/>
    </row>
    <row r="384" spans="2:56" x14ac:dyDescent="0.25">
      <c r="B384" s="1">
        <v>45387</v>
      </c>
      <c r="C384">
        <v>2577.739</v>
      </c>
      <c r="D384">
        <v>4452.232</v>
      </c>
      <c r="E384">
        <v>2464.7829999999999</v>
      </c>
      <c r="F384">
        <v>1198.5920000000001</v>
      </c>
      <c r="G384">
        <v>1214371</v>
      </c>
      <c r="I384" s="45">
        <f t="shared" si="153"/>
        <v>3.830684872577006E-2</v>
      </c>
      <c r="J384" s="46">
        <f t="shared" si="142"/>
        <v>-3.8024777997756831E-2</v>
      </c>
      <c r="K384" s="46">
        <f t="shared" si="143"/>
        <v>1.5072162952987522E-2</v>
      </c>
      <c r="L384" s="46">
        <f t="shared" si="143"/>
        <v>-5.8928569947506171E-3</v>
      </c>
      <c r="M384" s="47">
        <f t="shared" si="144"/>
        <v>7.30128514155437E-4</v>
      </c>
      <c r="O384" s="44">
        <f t="shared" si="145"/>
        <v>2.3653441715625334E-3</v>
      </c>
      <c r="Q384" s="36">
        <f t="shared" si="154"/>
        <v>5617.5166485028312</v>
      </c>
      <c r="R384" s="37">
        <f t="shared" si="155"/>
        <v>6641.6123577193039</v>
      </c>
      <c r="T384" s="42">
        <f t="shared" si="141"/>
        <v>0.84580616060402813</v>
      </c>
      <c r="V384" s="40">
        <v>45387</v>
      </c>
      <c r="W384">
        <v>1952216.8537000001</v>
      </c>
      <c r="X384">
        <v>3426936.1601999998</v>
      </c>
      <c r="Y384">
        <v>4235905.5621999996</v>
      </c>
      <c r="Z384" s="37">
        <v>1198.5920000000001</v>
      </c>
      <c r="AB384" s="55">
        <f t="shared" si="156"/>
        <v>-5.6762249699895576E-5</v>
      </c>
      <c r="AD384" s="36">
        <f t="shared" si="157"/>
        <v>5858.9038238151225</v>
      </c>
      <c r="AE384" s="37">
        <f t="shared" si="158"/>
        <v>6641.6123577193039</v>
      </c>
      <c r="AG384" s="1">
        <f t="shared" si="146"/>
        <v>45387</v>
      </c>
      <c r="AH384">
        <f t="shared" si="147"/>
        <v>0.88215082547019363</v>
      </c>
      <c r="AI384">
        <f t="shared" ca="1" si="159"/>
        <v>0.57859067873502079</v>
      </c>
      <c r="AJ384">
        <f t="shared" ca="1" si="160"/>
        <v>0.60541151490914924</v>
      </c>
      <c r="AK384">
        <f t="shared" ca="1" si="161"/>
        <v>0.65256109769798276</v>
      </c>
      <c r="AL384">
        <f t="shared" ca="1" si="162"/>
        <v>0.71736324101532445</v>
      </c>
      <c r="AM384">
        <f t="shared" ca="1" si="163"/>
        <v>0.77075058155586873</v>
      </c>
      <c r="AO384" s="1">
        <f t="shared" si="148"/>
        <v>45387</v>
      </c>
      <c r="AP384" s="57">
        <f>AD384/VLOOKUP(AO384,'[1]Indice Utilities'!$Z:$AJ,11,0)</f>
        <v>0.68579119831937063</v>
      </c>
      <c r="AQ384">
        <f t="shared" ca="1" si="164"/>
        <v>0.45222949673997148</v>
      </c>
      <c r="AR384">
        <f t="shared" ca="1" si="165"/>
        <v>0.47638993468129553</v>
      </c>
      <c r="AS384">
        <f t="shared" ca="1" si="166"/>
        <v>0.54548062951112664</v>
      </c>
      <c r="AT384">
        <f t="shared" ca="1" si="167"/>
        <v>0.6038002899045708</v>
      </c>
      <c r="AU384">
        <f t="shared" ca="1" si="168"/>
        <v>0.63406746964822513</v>
      </c>
      <c r="AX384">
        <f t="shared" si="149"/>
        <v>0.69497765239948284</v>
      </c>
      <c r="AY384">
        <f t="shared" si="150"/>
        <v>0.97946574295908639</v>
      </c>
      <c r="AZ384">
        <f t="shared" si="151"/>
        <v>1.2667573865450317</v>
      </c>
      <c r="BA384">
        <f t="shared" si="152"/>
        <v>0.52203774659110813</v>
      </c>
      <c r="BD384" s="57"/>
    </row>
    <row r="385" spans="2:56" x14ac:dyDescent="0.25">
      <c r="B385" s="1">
        <v>45394</v>
      </c>
      <c r="C385">
        <v>2484.2959999999998</v>
      </c>
      <c r="D385">
        <v>4482.7190000000001</v>
      </c>
      <c r="E385">
        <v>2657.768</v>
      </c>
      <c r="F385">
        <v>1165.671</v>
      </c>
      <c r="G385">
        <v>1244524</v>
      </c>
      <c r="I385" s="45">
        <f t="shared" si="153"/>
        <v>-3.6249984967446358E-2</v>
      </c>
      <c r="J385" s="46">
        <f t="shared" si="142"/>
        <v>6.8475766761479928E-3</v>
      </c>
      <c r="K385" s="46">
        <f t="shared" si="143"/>
        <v>7.8296953524914725E-2</v>
      </c>
      <c r="L385" s="46">
        <f t="shared" si="143"/>
        <v>-2.7466393902178643E-2</v>
      </c>
      <c r="M385" s="47">
        <f t="shared" si="144"/>
        <v>2.4830138400867563E-2</v>
      </c>
      <c r="O385" s="44">
        <f t="shared" si="145"/>
        <v>5.3570378328594292E-3</v>
      </c>
      <c r="Q385" s="36">
        <f t="shared" si="154"/>
        <v>5647.609897715578</v>
      </c>
      <c r="R385" s="37">
        <f t="shared" si="155"/>
        <v>6806.5245117663862</v>
      </c>
      <c r="T385" s="42">
        <f t="shared" si="141"/>
        <v>0.8297347475870539</v>
      </c>
      <c r="V385" s="40">
        <v>45394</v>
      </c>
      <c r="W385">
        <v>1881448.8396000001</v>
      </c>
      <c r="X385">
        <v>3450402.6321999999</v>
      </c>
      <c r="Y385">
        <v>4567563.8135000002</v>
      </c>
      <c r="Z385" s="37">
        <v>1165.671</v>
      </c>
      <c r="AB385" s="55">
        <f t="shared" si="156"/>
        <v>2.9567008399494769E-2</v>
      </c>
      <c r="AD385" s="36">
        <f t="shared" si="157"/>
        <v>6032.1340823856963</v>
      </c>
      <c r="AE385" s="37">
        <f t="shared" si="158"/>
        <v>6806.5245117663862</v>
      </c>
      <c r="AG385" s="1">
        <f t="shared" si="146"/>
        <v>45394</v>
      </c>
      <c r="AH385">
        <f t="shared" si="147"/>
        <v>0.88622821705232868</v>
      </c>
      <c r="AI385">
        <f t="shared" ca="1" si="159"/>
        <v>0.57859067873502079</v>
      </c>
      <c r="AJ385">
        <f t="shared" ca="1" si="160"/>
        <v>0.60639848134880669</v>
      </c>
      <c r="AK385">
        <f t="shared" ca="1" si="161"/>
        <v>0.66303114054487933</v>
      </c>
      <c r="AL385">
        <f t="shared" ca="1" si="162"/>
        <v>0.72034660962190411</v>
      </c>
      <c r="AM385">
        <f t="shared" ca="1" si="163"/>
        <v>0.80096649293488154</v>
      </c>
      <c r="AO385" s="1">
        <f t="shared" si="148"/>
        <v>45394</v>
      </c>
      <c r="AP385" s="57">
        <f>AD385/VLOOKUP(AO385,'[1]Indice Utilities'!$Z:$AJ,11,0)</f>
        <v>0.75258901424812341</v>
      </c>
      <c r="AQ385">
        <f t="shared" ca="1" si="164"/>
        <v>0.45222949673997148</v>
      </c>
      <c r="AR385">
        <f t="shared" ca="1" si="165"/>
        <v>0.47638993468129553</v>
      </c>
      <c r="AS385">
        <f t="shared" ca="1" si="166"/>
        <v>0.54896439699230148</v>
      </c>
      <c r="AT385">
        <f t="shared" ca="1" si="167"/>
        <v>0.60731412086545722</v>
      </c>
      <c r="AU385">
        <f t="shared" ca="1" si="168"/>
        <v>0.6805482339247465</v>
      </c>
      <c r="AX385">
        <f t="shared" si="149"/>
        <v>0.65054990834302184</v>
      </c>
      <c r="AY385">
        <f t="shared" si="150"/>
        <v>0.95785189471902954</v>
      </c>
      <c r="AZ385">
        <f t="shared" si="151"/>
        <v>1.3267136763542011</v>
      </c>
      <c r="BA385">
        <f t="shared" si="152"/>
        <v>0.49311919289320549</v>
      </c>
      <c r="BD385" s="57"/>
    </row>
    <row r="386" spans="2:56" x14ac:dyDescent="0.25">
      <c r="B386" s="1">
        <v>45401</v>
      </c>
      <c r="C386">
        <v>2458.002</v>
      </c>
      <c r="D386">
        <v>4405.8360000000002</v>
      </c>
      <c r="E386">
        <v>2602.3780000000002</v>
      </c>
      <c r="F386">
        <v>1108.925</v>
      </c>
      <c r="G386">
        <v>1189210</v>
      </c>
      <c r="I386" s="45">
        <f t="shared" si="153"/>
        <v>-1.0584084988262243E-2</v>
      </c>
      <c r="J386" s="46">
        <f t="shared" si="142"/>
        <v>-1.7150974665152918E-2</v>
      </c>
      <c r="K386" s="46">
        <f t="shared" si="143"/>
        <v>-2.08407957353689E-2</v>
      </c>
      <c r="L386" s="46">
        <f t="shared" si="143"/>
        <v>-4.8680974305786218E-2</v>
      </c>
      <c r="M386" s="47">
        <f t="shared" si="144"/>
        <v>-4.4445908636555065E-2</v>
      </c>
      <c r="O386" s="44">
        <f t="shared" si="145"/>
        <v>-2.431420742364257E-2</v>
      </c>
      <c r="Q386" s="36">
        <f t="shared" si="154"/>
        <v>5510.2927392147049</v>
      </c>
      <c r="R386" s="37">
        <f t="shared" si="155"/>
        <v>6504.0023451839452</v>
      </c>
      <c r="T386" s="42">
        <f t="shared" si="141"/>
        <v>0.84721567532873687</v>
      </c>
      <c r="V386" s="40">
        <v>45401</v>
      </c>
      <c r="W386">
        <v>1861535.7620000001</v>
      </c>
      <c r="X386">
        <v>3391224.9213</v>
      </c>
      <c r="Y386">
        <v>4472372.4390000002</v>
      </c>
      <c r="Z386" s="37">
        <v>1108.925</v>
      </c>
      <c r="AB386" s="55">
        <f t="shared" si="156"/>
        <v>-1.7609026557508446E-2</v>
      </c>
      <c r="AD386" s="36">
        <f t="shared" si="157"/>
        <v>5925.9140731305151</v>
      </c>
      <c r="AE386" s="37">
        <f t="shared" si="158"/>
        <v>6504.0023451839452</v>
      </c>
      <c r="AG386" s="1">
        <f t="shared" si="146"/>
        <v>45401</v>
      </c>
      <c r="AH386">
        <f t="shared" si="147"/>
        <v>0.91111807140083678</v>
      </c>
      <c r="AI386">
        <f t="shared" ca="1" si="159"/>
        <v>0.57859067873502079</v>
      </c>
      <c r="AJ386">
        <f t="shared" ca="1" si="160"/>
        <v>0.60639848134880669</v>
      </c>
      <c r="AK386">
        <f t="shared" ca="1" si="161"/>
        <v>0.67224575524383745</v>
      </c>
      <c r="AL386">
        <f t="shared" ca="1" si="162"/>
        <v>0.72102338866582238</v>
      </c>
      <c r="AM386">
        <f t="shared" ca="1" si="163"/>
        <v>0.84911163167042691</v>
      </c>
      <c r="AO386" s="1">
        <f t="shared" si="148"/>
        <v>45401</v>
      </c>
      <c r="AP386" s="57">
        <f>AD386/VLOOKUP(AO386,'[1]Indice Utilities'!$Z:$AJ,11,0)</f>
        <v>0.79461575189192302</v>
      </c>
      <c r="AQ386">
        <f t="shared" ca="1" si="164"/>
        <v>0.45222949673997148</v>
      </c>
      <c r="AR386">
        <f t="shared" ca="1" si="165"/>
        <v>0.47638993468129553</v>
      </c>
      <c r="AS386">
        <f t="shared" ca="1" si="166"/>
        <v>0.55271738899001799</v>
      </c>
      <c r="AT386">
        <f t="shared" ca="1" si="167"/>
        <v>0.61260389261227521</v>
      </c>
      <c r="AU386">
        <f t="shared" ca="1" si="168"/>
        <v>0.68577396438341776</v>
      </c>
      <c r="AX386">
        <f t="shared" si="149"/>
        <v>0.65520190049027627</v>
      </c>
      <c r="AY386">
        <f t="shared" si="150"/>
        <v>0.95829850496366031</v>
      </c>
      <c r="AZ386">
        <f t="shared" si="151"/>
        <v>1.3223491896243782</v>
      </c>
      <c r="BA386">
        <f t="shared" si="152"/>
        <v>0.47752237430522659</v>
      </c>
      <c r="BD386" s="57"/>
    </row>
    <row r="387" spans="2:56" x14ac:dyDescent="0.25">
      <c r="B387" s="1">
        <v>45408</v>
      </c>
      <c r="C387">
        <v>2720.9780000000001</v>
      </c>
      <c r="D387">
        <v>4611.6469999999999</v>
      </c>
      <c r="E387">
        <v>2842.4290000000001</v>
      </c>
      <c r="F387">
        <v>1289.328</v>
      </c>
      <c r="G387">
        <v>1279459</v>
      </c>
      <c r="I387" s="45">
        <f t="shared" si="153"/>
        <v>0.10698770790259737</v>
      </c>
      <c r="J387" s="46">
        <f t="shared" si="142"/>
        <v>4.6713268492063698E-2</v>
      </c>
      <c r="K387" s="46">
        <f t="shared" si="143"/>
        <v>9.2242940879457169E-2</v>
      </c>
      <c r="L387" s="46">
        <f t="shared" si="143"/>
        <v>0.16268277836643597</v>
      </c>
      <c r="M387" s="47">
        <f t="shared" si="144"/>
        <v>7.5889876472616358E-2</v>
      </c>
      <c r="O387" s="44">
        <f t="shared" si="145"/>
        <v>0.10215667391013855</v>
      </c>
      <c r="Q387" s="36">
        <f t="shared" si="154"/>
        <v>6073.2059177240653</v>
      </c>
      <c r="R387" s="37">
        <f t="shared" si="155"/>
        <v>6997.590279737562</v>
      </c>
      <c r="T387" s="42">
        <f t="shared" si="141"/>
        <v>0.8678996161449789</v>
      </c>
      <c r="V387" s="40">
        <v>45408</v>
      </c>
      <c r="W387">
        <v>2060697.1732000001</v>
      </c>
      <c r="X387">
        <v>3549639.5932</v>
      </c>
      <c r="Y387">
        <v>4884917.5514000002</v>
      </c>
      <c r="Z387" s="37">
        <v>1289.328</v>
      </c>
      <c r="AB387" s="55">
        <f t="shared" si="156"/>
        <v>7.919829985273559E-2</v>
      </c>
      <c r="AD387" s="36">
        <f t="shared" si="157"/>
        <v>6395.2363927958513</v>
      </c>
      <c r="AE387" s="37">
        <f t="shared" si="158"/>
        <v>6997.590279737562</v>
      </c>
      <c r="AG387" s="1">
        <f t="shared" si="146"/>
        <v>45408</v>
      </c>
      <c r="AH387">
        <f t="shared" si="147"/>
        <v>0.91391981198357597</v>
      </c>
      <c r="AI387">
        <f t="shared" ca="1" si="159"/>
        <v>0.57859067873502079</v>
      </c>
      <c r="AJ387">
        <f t="shared" ca="1" si="160"/>
        <v>0.60639848134880669</v>
      </c>
      <c r="AK387">
        <f t="shared" ca="1" si="161"/>
        <v>0.67919589677582581</v>
      </c>
      <c r="AL387">
        <f t="shared" ca="1" si="162"/>
        <v>0.72231723148518956</v>
      </c>
      <c r="AM387">
        <f t="shared" ca="1" si="163"/>
        <v>0.87934946734577524</v>
      </c>
      <c r="AO387" s="1">
        <f t="shared" si="148"/>
        <v>45408</v>
      </c>
      <c r="AP387" s="57">
        <f>AD387/VLOOKUP(AO387,'[1]Indice Utilities'!$Z:$AJ,11,0)</f>
        <v>0.78424064682631012</v>
      </c>
      <c r="AQ387">
        <f t="shared" ca="1" si="164"/>
        <v>0.45222949673997148</v>
      </c>
      <c r="AR387">
        <f t="shared" ca="1" si="165"/>
        <v>0.47638993468129553</v>
      </c>
      <c r="AS387">
        <f t="shared" ca="1" si="166"/>
        <v>0.55621590347659922</v>
      </c>
      <c r="AT387">
        <f t="shared" ca="1" si="167"/>
        <v>0.61829803081621748</v>
      </c>
      <c r="AU387">
        <f t="shared" ca="1" si="168"/>
        <v>0.745909232655248</v>
      </c>
      <c r="AX387">
        <f t="shared" si="149"/>
        <v>0.67207338089406665</v>
      </c>
      <c r="AY387">
        <f t="shared" si="150"/>
        <v>0.92945268766495115</v>
      </c>
      <c r="AZ387">
        <f t="shared" si="151"/>
        <v>1.3383328790843969</v>
      </c>
      <c r="BA387">
        <f t="shared" si="152"/>
        <v>0.51446248661168203</v>
      </c>
      <c r="BD387" s="57"/>
    </row>
    <row r="388" spans="2:56" x14ac:dyDescent="0.25">
      <c r="B388" s="1">
        <v>45415</v>
      </c>
      <c r="C388">
        <v>3182.6120000000001</v>
      </c>
      <c r="D388">
        <v>5633.5959999999995</v>
      </c>
      <c r="E388">
        <v>3302.752</v>
      </c>
      <c r="F388">
        <v>1526.191</v>
      </c>
      <c r="G388">
        <v>1452001.81</v>
      </c>
      <c r="I388" s="45">
        <f t="shared" si="153"/>
        <v>0.1696573805447894</v>
      </c>
      <c r="J388" s="46">
        <f t="shared" si="142"/>
        <v>0.22160174011584144</v>
      </c>
      <c r="K388" s="46">
        <f t="shared" si="143"/>
        <v>0.16194705303105184</v>
      </c>
      <c r="L388" s="46">
        <f t="shared" si="143"/>
        <v>0.18371042899867218</v>
      </c>
      <c r="M388" s="47">
        <f t="shared" si="144"/>
        <v>0.13485606807252126</v>
      </c>
      <c r="O388" s="44">
        <f t="shared" si="145"/>
        <v>0.18422915067258872</v>
      </c>
      <c r="Q388" s="36">
        <f t="shared" si="154"/>
        <v>7192.0674858061102</v>
      </c>
      <c r="R388" s="37">
        <f t="shared" si="155"/>
        <v>7941.2577908454641</v>
      </c>
      <c r="T388" s="42">
        <f t="shared" si="141"/>
        <v>0.90565848323133313</v>
      </c>
      <c r="V388" s="40">
        <v>45415</v>
      </c>
      <c r="W388">
        <v>2410309.5443000002</v>
      </c>
      <c r="X388">
        <v>4336245.9676999999</v>
      </c>
      <c r="Y388">
        <v>5676016.1237000003</v>
      </c>
      <c r="Z388" s="37">
        <v>1526.191</v>
      </c>
      <c r="AB388" s="55">
        <f t="shared" si="156"/>
        <v>0.18363698803448875</v>
      </c>
      <c r="AD388" s="36">
        <f t="shared" si="157"/>
        <v>7569.63834173743</v>
      </c>
      <c r="AE388" s="37">
        <f t="shared" si="158"/>
        <v>7941.2577908454641</v>
      </c>
      <c r="AG388" s="1">
        <f t="shared" si="146"/>
        <v>45415</v>
      </c>
      <c r="AH388">
        <f t="shared" si="147"/>
        <v>0.9532039559858605</v>
      </c>
      <c r="AI388">
        <f t="shared" ca="1" si="159"/>
        <v>0.57859067873502079</v>
      </c>
      <c r="AJ388">
        <f t="shared" ca="1" si="160"/>
        <v>0.61299021955243949</v>
      </c>
      <c r="AK388">
        <f t="shared" ca="1" si="161"/>
        <v>0.68776415780562872</v>
      </c>
      <c r="AL388">
        <f t="shared" ca="1" si="162"/>
        <v>0.72424672600671336</v>
      </c>
      <c r="AM388">
        <f t="shared" ca="1" si="163"/>
        <v>0.88277560163709523</v>
      </c>
      <c r="AO388" s="1">
        <f t="shared" si="148"/>
        <v>45415</v>
      </c>
      <c r="AP388" s="57">
        <f>AD388/VLOOKUP(AO388,'[1]Indice Utilities'!$Z:$AJ,11,0)</f>
        <v>0.80184058384907919</v>
      </c>
      <c r="AQ388">
        <f t="shared" ca="1" si="164"/>
        <v>0.45222949673997148</v>
      </c>
      <c r="AR388">
        <f t="shared" ca="1" si="165"/>
        <v>0.49067139480419575</v>
      </c>
      <c r="AS388">
        <f t="shared" ca="1" si="166"/>
        <v>0.55884791046202964</v>
      </c>
      <c r="AT388">
        <f t="shared" ca="1" si="167"/>
        <v>0.62014836995805922</v>
      </c>
      <c r="AU388">
        <f t="shared" ca="1" si="168"/>
        <v>0.75993378907464104</v>
      </c>
      <c r="AX388">
        <f t="shared" si="149"/>
        <v>0.66413570898608076</v>
      </c>
      <c r="AY388">
        <f t="shared" si="150"/>
        <v>0.95926456513689651</v>
      </c>
      <c r="AZ388">
        <f t="shared" si="151"/>
        <v>1.3138081696897481</v>
      </c>
      <c r="BA388">
        <f t="shared" si="152"/>
        <v>0.5144944073960398</v>
      </c>
      <c r="BD388" s="57"/>
    </row>
    <row r="389" spans="2:56" x14ac:dyDescent="0.25">
      <c r="B389" s="1">
        <v>45422</v>
      </c>
      <c r="C389">
        <v>3203.29</v>
      </c>
      <c r="D389">
        <v>5630.6469999999999</v>
      </c>
      <c r="E389">
        <v>3241.4160000000002</v>
      </c>
      <c r="F389">
        <v>1519.604</v>
      </c>
      <c r="G389">
        <v>1407510.54</v>
      </c>
      <c r="I389" s="45">
        <f t="shared" si="153"/>
        <v>6.4971790466445967E-3</v>
      </c>
      <c r="J389" s="46">
        <f t="shared" si="142"/>
        <v>-5.2346671646308351E-4</v>
      </c>
      <c r="K389" s="46">
        <f t="shared" si="143"/>
        <v>-1.8571179428549245E-2</v>
      </c>
      <c r="L389" s="46">
        <f t="shared" si="143"/>
        <v>-4.3159735577001923E-3</v>
      </c>
      <c r="M389" s="47">
        <f t="shared" si="144"/>
        <v>-3.0641332327264847E-2</v>
      </c>
      <c r="O389" s="44">
        <f t="shared" si="145"/>
        <v>-4.228360164016981E-3</v>
      </c>
      <c r="Q389" s="36">
        <f t="shared" si="154"/>
        <v>7161.6568341522061</v>
      </c>
      <c r="R389" s="37">
        <f t="shared" si="155"/>
        <v>7697.9270717796871</v>
      </c>
      <c r="T389" s="42">
        <f t="shared" si="141"/>
        <v>0.93033576018231878</v>
      </c>
      <c r="V389" s="40">
        <v>45422</v>
      </c>
      <c r="W389">
        <v>2294047.8067999999</v>
      </c>
      <c r="X389">
        <v>4333976.0500999996</v>
      </c>
      <c r="Y389">
        <v>5507680.0214999998</v>
      </c>
      <c r="Z389" s="37">
        <v>1519.604</v>
      </c>
      <c r="AB389" s="55">
        <f t="shared" si="156"/>
        <v>-7.4071027069777572E-3</v>
      </c>
      <c r="AD389" s="36">
        <f t="shared" si="157"/>
        <v>7513.569253085504</v>
      </c>
      <c r="AE389" s="37">
        <f t="shared" si="158"/>
        <v>7697.9270717796871</v>
      </c>
      <c r="AG389" s="1">
        <f t="shared" si="146"/>
        <v>45422</v>
      </c>
      <c r="AH389">
        <f t="shared" si="147"/>
        <v>0.9760509787927153</v>
      </c>
      <c r="AI389">
        <f t="shared" ca="1" si="159"/>
        <v>0.57859067873502079</v>
      </c>
      <c r="AJ389">
        <f t="shared" ca="1" si="160"/>
        <v>0.61791778348258375</v>
      </c>
      <c r="AK389">
        <f t="shared" ca="1" si="161"/>
        <v>0.69545978199897562</v>
      </c>
      <c r="AL389">
        <f t="shared" ca="1" si="162"/>
        <v>0.72623743533407814</v>
      </c>
      <c r="AM389">
        <f t="shared" ca="1" si="163"/>
        <v>0.88311101831360694</v>
      </c>
      <c r="AO389" s="1">
        <f t="shared" si="148"/>
        <v>45422</v>
      </c>
      <c r="AP389" s="57">
        <f>AD389/VLOOKUP(AO389,'[1]Indice Utilities'!$Z:$AJ,11,0)</f>
        <v>0.84589968550277472</v>
      </c>
      <c r="AQ389">
        <f t="shared" ca="1" si="164"/>
        <v>0.45222949673997148</v>
      </c>
      <c r="AR389">
        <f t="shared" ca="1" si="165"/>
        <v>0.49726698318935214</v>
      </c>
      <c r="AS389">
        <f t="shared" ca="1" si="166"/>
        <v>0.5669533409915769</v>
      </c>
      <c r="AT389">
        <f t="shared" ca="1" si="167"/>
        <v>0.62141029199999787</v>
      </c>
      <c r="AU389">
        <f t="shared" ca="1" si="168"/>
        <v>0.76807328712868839</v>
      </c>
      <c r="AX389">
        <f t="shared" si="149"/>
        <v>0.67343894906120927</v>
      </c>
      <c r="AY389">
        <f t="shared" si="150"/>
        <v>0.96591706900128038</v>
      </c>
      <c r="AZ389">
        <f t="shared" si="151"/>
        <v>1.2990312604011118</v>
      </c>
      <c r="BA389">
        <f t="shared" si="152"/>
        <v>0.51609664398687127</v>
      </c>
      <c r="BD389" s="57"/>
    </row>
    <row r="390" spans="2:56" x14ac:dyDescent="0.25">
      <c r="B390" s="1">
        <v>45429</v>
      </c>
      <c r="C390">
        <v>3533.962</v>
      </c>
      <c r="D390">
        <v>6177.01</v>
      </c>
      <c r="E390">
        <v>3467.5529999999999</v>
      </c>
      <c r="F390">
        <v>1613.356</v>
      </c>
      <c r="G390">
        <v>1473463.27</v>
      </c>
      <c r="I390" s="45">
        <f t="shared" si="153"/>
        <v>0.10322886782027219</v>
      </c>
      <c r="J390" s="46">
        <f t="shared" si="142"/>
        <v>9.7033786703375258E-2</v>
      </c>
      <c r="K390" s="46">
        <f t="shared" si="143"/>
        <v>6.9764880533692564E-2</v>
      </c>
      <c r="L390" s="46">
        <f t="shared" si="143"/>
        <v>6.1695020544826118E-2</v>
      </c>
      <c r="M390" s="47">
        <f t="shared" si="144"/>
        <v>4.6857716603670996E-2</v>
      </c>
      <c r="O390" s="44">
        <f t="shared" si="145"/>
        <v>8.2930638900541531E-2</v>
      </c>
      <c r="Q390" s="36">
        <f t="shared" si="154"/>
        <v>7755.5776109948783</v>
      </c>
      <c r="R390" s="37">
        <f t="shared" si="155"/>
        <v>8058.6343569448663</v>
      </c>
      <c r="T390" s="42">
        <f t="shared" ref="T390:T453" si="169">+Q390/R390</f>
        <v>0.96239353561328711</v>
      </c>
      <c r="V390" s="40">
        <v>45429</v>
      </c>
      <c r="W390">
        <v>2530860.2522999998</v>
      </c>
      <c r="X390">
        <v>4754518.2484999998</v>
      </c>
      <c r="Y390">
        <v>5751741.5625</v>
      </c>
      <c r="Z390" s="37">
        <v>1613.356</v>
      </c>
      <c r="AB390" s="55">
        <f t="shared" si="156"/>
        <v>8.5826091747653377E-2</v>
      </c>
      <c r="AD390" s="36">
        <f t="shared" si="157"/>
        <v>8158.429537153168</v>
      </c>
      <c r="AE390" s="37">
        <f t="shared" si="158"/>
        <v>8058.6343569448663</v>
      </c>
      <c r="AG390" s="1">
        <f t="shared" si="146"/>
        <v>45429</v>
      </c>
      <c r="AH390">
        <f t="shared" si="147"/>
        <v>1.0123836342223791</v>
      </c>
      <c r="AI390">
        <f t="shared" ca="1" si="159"/>
        <v>0.57859067873502079</v>
      </c>
      <c r="AJ390">
        <f t="shared" ca="1" si="160"/>
        <v>0.6214842584808361</v>
      </c>
      <c r="AK390">
        <f t="shared" ca="1" si="161"/>
        <v>0.70254191339401695</v>
      </c>
      <c r="AL390">
        <f t="shared" ca="1" si="162"/>
        <v>0.73057062466892797</v>
      </c>
      <c r="AM390">
        <f t="shared" ca="1" si="163"/>
        <v>0.88497028880272677</v>
      </c>
      <c r="AO390" s="1">
        <f t="shared" si="148"/>
        <v>45429</v>
      </c>
      <c r="AP390" s="57">
        <f>AD390/VLOOKUP(AO390,'[1]Indice Utilities'!$Z:$AJ,11,0)</f>
        <v>0.87845548197271328</v>
      </c>
      <c r="AQ390">
        <f t="shared" ca="1" si="164"/>
        <v>0.45424091394691757</v>
      </c>
      <c r="AR390">
        <f t="shared" ca="1" si="165"/>
        <v>0.50001197905409667</v>
      </c>
      <c r="AS390">
        <f t="shared" ca="1" si="166"/>
        <v>0.57417898561227032</v>
      </c>
      <c r="AT390">
        <f t="shared" ca="1" si="167"/>
        <v>0.62272290451347245</v>
      </c>
      <c r="AU390">
        <f t="shared" ca="1" si="168"/>
        <v>0.77430333727391798</v>
      </c>
      <c r="AX390">
        <f t="shared" si="149"/>
        <v>0.68423230475431929</v>
      </c>
      <c r="AY390">
        <f t="shared" si="150"/>
        <v>0.97588708532725332</v>
      </c>
      <c r="AZ390">
        <f t="shared" si="151"/>
        <v>1.2798163828020122</v>
      </c>
      <c r="BA390">
        <f t="shared" si="152"/>
        <v>0.50462706800390456</v>
      </c>
      <c r="BD390" s="57"/>
    </row>
    <row r="391" spans="2:56" x14ac:dyDescent="0.25">
      <c r="B391" s="1">
        <v>45436</v>
      </c>
      <c r="C391">
        <v>3507.5259999999998</v>
      </c>
      <c r="D391">
        <v>6202.9949999999999</v>
      </c>
      <c r="E391">
        <v>3564.0590000000002</v>
      </c>
      <c r="F391">
        <v>1594.0840000000001</v>
      </c>
      <c r="G391">
        <v>1520808.84</v>
      </c>
      <c r="I391" s="45">
        <f t="shared" si="153"/>
        <v>-7.4805558180874865E-3</v>
      </c>
      <c r="J391" s="46">
        <f t="shared" ref="J391:J454" si="170">+D391/D390-1</f>
        <v>4.2067278505295569E-3</v>
      </c>
      <c r="K391" s="46">
        <f t="shared" ref="K391:L454" si="171">+E391/E390-1</f>
        <v>2.7831153554105814E-2</v>
      </c>
      <c r="L391" s="46">
        <f t="shared" si="171"/>
        <v>-1.1945286719112214E-2</v>
      </c>
      <c r="M391" s="47">
        <f t="shared" ref="M391:M454" si="172">+G391/G390-1</f>
        <v>3.2132168452356558E-2</v>
      </c>
      <c r="O391" s="44">
        <f t="shared" ref="O391:O454" si="173">+AVERAGE(I391:L391)</f>
        <v>3.1530097168589177E-3</v>
      </c>
      <c r="Q391" s="36">
        <f t="shared" si="154"/>
        <v>7780.0310225621979</v>
      </c>
      <c r="R391" s="37">
        <f t="shared" si="155"/>
        <v>8317.5757535981666</v>
      </c>
      <c r="T391" s="42">
        <f t="shared" si="169"/>
        <v>0.93537242738024629</v>
      </c>
      <c r="V391" s="40">
        <v>45436</v>
      </c>
      <c r="W391">
        <v>2511927.5109000001</v>
      </c>
      <c r="X391">
        <v>4612056.9412000002</v>
      </c>
      <c r="Y391">
        <v>5911819.3890000004</v>
      </c>
      <c r="Z391" s="37">
        <v>1594.0840000000001</v>
      </c>
      <c r="AB391" s="55">
        <f t="shared" si="156"/>
        <v>1.2357569435208772E-2</v>
      </c>
      <c r="AD391" s="36">
        <f t="shared" si="157"/>
        <v>8259.2478966407962</v>
      </c>
      <c r="AE391" s="37">
        <f t="shared" si="158"/>
        <v>8317.5757535981666</v>
      </c>
      <c r="AG391" s="1">
        <f t="shared" ref="AG391:AG454" si="174">+B391</f>
        <v>45436</v>
      </c>
      <c r="AH391">
        <f t="shared" ref="AH391:AH454" si="175">+(AD391/$AD$6)/(AE391/$AE$6)</f>
        <v>0.99298739696694238</v>
      </c>
      <c r="AI391">
        <f t="shared" ca="1" si="159"/>
        <v>0.58077534511708251</v>
      </c>
      <c r="AJ391">
        <f t="shared" ca="1" si="160"/>
        <v>0.62561971216450085</v>
      </c>
      <c r="AK391">
        <f t="shared" ca="1" si="161"/>
        <v>0.70452737704820079</v>
      </c>
      <c r="AL391">
        <f t="shared" ca="1" si="162"/>
        <v>0.74485276310731829</v>
      </c>
      <c r="AM391">
        <f t="shared" ca="1" si="163"/>
        <v>0.88612275439687427</v>
      </c>
      <c r="AO391" s="1">
        <f t="shared" ref="AO391:AO454" si="176">+AG391</f>
        <v>45436</v>
      </c>
      <c r="AP391" s="57">
        <f>AD391/VLOOKUP(AO391,'[1]Indice Utilities'!$Z:$AJ,11,0)</f>
        <v>0.86544122658601075</v>
      </c>
      <c r="AQ391">
        <f t="shared" ca="1" si="164"/>
        <v>0.45661314778656814</v>
      </c>
      <c r="AR391">
        <f t="shared" ca="1" si="165"/>
        <v>0.51436826987578388</v>
      </c>
      <c r="AS391">
        <f t="shared" ca="1" si="166"/>
        <v>0.57834439208527599</v>
      </c>
      <c r="AT391">
        <f t="shared" ca="1" si="167"/>
        <v>0.62857406640392033</v>
      </c>
      <c r="AU391">
        <f t="shared" ca="1" si="168"/>
        <v>0.78330709740112625</v>
      </c>
      <c r="AX391">
        <f t="shared" ref="AX391:AX454" si="177">+(C391/$C$6)/(AD391/$AD$6)</f>
        <v>0.67082411127220742</v>
      </c>
      <c r="AY391">
        <f t="shared" ref="AY391:AY454" si="178">+(D391/$D$6)/(AD391/$AD$6)</f>
        <v>0.96802988024755554</v>
      </c>
      <c r="AZ391">
        <f t="shared" ref="AZ391:AZ454" si="179">+(E391/$E$6)/(AD391/$AD$6)</f>
        <v>1.2993779952736586</v>
      </c>
      <c r="BA391">
        <f t="shared" ref="BA391:BA454" si="180">+(F391/$F$6)/(AD391/$AD$6)</f>
        <v>0.49251289074525317</v>
      </c>
      <c r="BD391" s="57"/>
    </row>
    <row r="392" spans="2:56" x14ac:dyDescent="0.25">
      <c r="B392" s="1">
        <v>45443</v>
      </c>
      <c r="C392">
        <v>4013.4160000000002</v>
      </c>
      <c r="D392">
        <v>7163.6360000000004</v>
      </c>
      <c r="E392">
        <v>3871.9360000000001</v>
      </c>
      <c r="F392">
        <v>1789.4059999999999</v>
      </c>
      <c r="G392">
        <v>1651417</v>
      </c>
      <c r="I392" s="45">
        <f t="shared" ref="I392:I455" si="181">+C392/C391-1</f>
        <v>0.14422986458261478</v>
      </c>
      <c r="J392" s="46">
        <f t="shared" si="170"/>
        <v>0.15486728588367393</v>
      </c>
      <c r="K392" s="46">
        <f t="shared" si="171"/>
        <v>8.638381126687289E-2</v>
      </c>
      <c r="L392" s="46">
        <f t="shared" si="171"/>
        <v>0.12252930209449442</v>
      </c>
      <c r="M392" s="47">
        <f t="shared" si="172"/>
        <v>8.5880721208853483E-2</v>
      </c>
      <c r="O392" s="44">
        <f t="shared" si="173"/>
        <v>0.127002565956914</v>
      </c>
      <c r="Q392" s="36">
        <f t="shared" ref="Q392:Q455" si="182">+Q391*(1+O392)</f>
        <v>8768.1149256519911</v>
      </c>
      <c r="R392" s="37">
        <f t="shared" ref="R392:R455" si="183">+R391*(1+M392)</f>
        <v>9031.8951580264493</v>
      </c>
      <c r="T392" s="42">
        <f t="shared" si="169"/>
        <v>0.97079458654476936</v>
      </c>
      <c r="V392" s="40">
        <v>45443</v>
      </c>
      <c r="W392">
        <v>2874222.9805999999</v>
      </c>
      <c r="X392">
        <v>5326313.6886</v>
      </c>
      <c r="Y392">
        <v>6422505.2600999996</v>
      </c>
      <c r="Z392" s="37">
        <v>1789.4059999999999</v>
      </c>
      <c r="AB392" s="55">
        <f t="shared" ref="AB392:AB455" si="184">+SUMPRODUCT(I392:L392,W391:Z391)/SUM(W391:Z391)</f>
        <v>0.12175991919753379</v>
      </c>
      <c r="AD392" s="36">
        <f t="shared" ref="AD392:AD455" si="185">+AD391*(1+AB392)</f>
        <v>9264.8932531681803</v>
      </c>
      <c r="AE392" s="37">
        <f t="shared" ref="AE392:AE455" si="186">+AE391*(1+M392)</f>
        <v>9031.8951580264493</v>
      </c>
      <c r="AG392" s="1">
        <f t="shared" si="174"/>
        <v>45443</v>
      </c>
      <c r="AH392">
        <f t="shared" si="175"/>
        <v>1.0257972541825477</v>
      </c>
      <c r="AI392">
        <f t="shared" ca="1" si="159"/>
        <v>0.59609226768601842</v>
      </c>
      <c r="AJ392">
        <f t="shared" ca="1" si="160"/>
        <v>0.62930763092254038</v>
      </c>
      <c r="AK392">
        <f t="shared" ca="1" si="161"/>
        <v>0.7054164372660523</v>
      </c>
      <c r="AL392">
        <f t="shared" ca="1" si="162"/>
        <v>0.78202142565543353</v>
      </c>
      <c r="AM392">
        <f t="shared" ca="1" si="163"/>
        <v>0.90862908596598591</v>
      </c>
      <c r="AO392" s="1">
        <f t="shared" si="176"/>
        <v>45443</v>
      </c>
      <c r="AP392" s="57">
        <f>AD392/VLOOKUP(AO392,'[1]Indice Utilities'!$Z:$AJ,11,0)</f>
        <v>0.88820897974567892</v>
      </c>
      <c r="AQ392">
        <f t="shared" ca="1" si="164"/>
        <v>0.45729302912851744</v>
      </c>
      <c r="AR392">
        <f t="shared" ca="1" si="165"/>
        <v>0.52341964837157595</v>
      </c>
      <c r="AS392">
        <f t="shared" ca="1" si="166"/>
        <v>0.58189902825333906</v>
      </c>
      <c r="AT392">
        <f t="shared" ca="1" si="167"/>
        <v>0.64758917119662607</v>
      </c>
      <c r="AU392">
        <f t="shared" ca="1" si="168"/>
        <v>0.7935782413853617</v>
      </c>
      <c r="AX392">
        <f t="shared" si="177"/>
        <v>0.68426137256610797</v>
      </c>
      <c r="AY392">
        <f t="shared" si="178"/>
        <v>0.99660009358823443</v>
      </c>
      <c r="AZ392">
        <f t="shared" si="179"/>
        <v>1.2584004782338185</v>
      </c>
      <c r="BA392">
        <f t="shared" si="180"/>
        <v>0.49285069118560326</v>
      </c>
      <c r="BD392" s="57"/>
    </row>
    <row r="393" spans="2:56" x14ac:dyDescent="0.25">
      <c r="B393" s="1">
        <v>45450</v>
      </c>
      <c r="C393">
        <v>3707.8040000000001</v>
      </c>
      <c r="D393">
        <v>6306.3220000000001</v>
      </c>
      <c r="E393">
        <v>3632.5160000000001</v>
      </c>
      <c r="F393">
        <v>1622.402</v>
      </c>
      <c r="G393">
        <v>1519209</v>
      </c>
      <c r="I393" s="45">
        <f t="shared" si="181"/>
        <v>-7.6147600946425698E-2</v>
      </c>
      <c r="J393" s="46">
        <f t="shared" si="170"/>
        <v>-0.11967581825765583</v>
      </c>
      <c r="K393" s="46">
        <f t="shared" si="171"/>
        <v>-6.1834699747103317E-2</v>
      </c>
      <c r="L393" s="46">
        <f t="shared" si="171"/>
        <v>-9.3329294749207259E-2</v>
      </c>
      <c r="M393" s="47">
        <f t="shared" si="172"/>
        <v>-8.0057308360032664E-2</v>
      </c>
      <c r="O393" s="44">
        <f t="shared" si="173"/>
        <v>-8.7746853425098026E-2</v>
      </c>
      <c r="Q393" s="36">
        <f t="shared" si="182"/>
        <v>7998.7404304563916</v>
      </c>
      <c r="R393" s="37">
        <f t="shared" si="183"/>
        <v>8308.8259422848405</v>
      </c>
      <c r="T393" s="42">
        <f t="shared" si="169"/>
        <v>0.96267998463532878</v>
      </c>
      <c r="V393" s="40">
        <v>45450</v>
      </c>
      <c r="W393">
        <v>2517533.8081</v>
      </c>
      <c r="X393">
        <v>4688882.4622</v>
      </c>
      <c r="Y393">
        <v>6025370.6799999997</v>
      </c>
      <c r="Z393" s="37">
        <v>1622.402</v>
      </c>
      <c r="AB393" s="55">
        <f t="shared" si="184"/>
        <v>-8.571701055413869E-2</v>
      </c>
      <c r="AD393" s="36">
        <f t="shared" si="185"/>
        <v>8470.7343004033955</v>
      </c>
      <c r="AE393" s="37">
        <f t="shared" si="186"/>
        <v>8308.8259422848405</v>
      </c>
      <c r="AG393" s="1">
        <f t="shared" si="174"/>
        <v>45450</v>
      </c>
      <c r="AH393">
        <f t="shared" si="175"/>
        <v>1.0194863100085632</v>
      </c>
      <c r="AI393">
        <f t="shared" ca="1" si="159"/>
        <v>0.60191213358461682</v>
      </c>
      <c r="AJ393">
        <f t="shared" ca="1" si="160"/>
        <v>0.63103419038830211</v>
      </c>
      <c r="AK393">
        <f t="shared" ca="1" si="161"/>
        <v>0.70771134078774045</v>
      </c>
      <c r="AL393">
        <f t="shared" ca="1" si="162"/>
        <v>0.81644515005913842</v>
      </c>
      <c r="AM393">
        <f t="shared" ca="1" si="163"/>
        <v>0.91363963792530201</v>
      </c>
      <c r="AO393" s="1">
        <f t="shared" si="176"/>
        <v>45450</v>
      </c>
      <c r="AP393" s="57">
        <f>AD393/VLOOKUP(AO393,'[1]Indice Utilities'!$Z:$AJ,11,0)</f>
        <v>0.88073235034186337</v>
      </c>
      <c r="AQ393">
        <f t="shared" ca="1" si="164"/>
        <v>0.46319080695586334</v>
      </c>
      <c r="AR393">
        <f t="shared" ca="1" si="165"/>
        <v>0.53494149624056231</v>
      </c>
      <c r="AS393">
        <f t="shared" ca="1" si="166"/>
        <v>0.58316743746704203</v>
      </c>
      <c r="AT393">
        <f t="shared" ca="1" si="167"/>
        <v>0.68566194379972412</v>
      </c>
      <c r="AU393">
        <f t="shared" ca="1" si="168"/>
        <v>0.79862517676265576</v>
      </c>
      <c r="AX393">
        <f t="shared" si="177"/>
        <v>0.69142324414023582</v>
      </c>
      <c r="AY393">
        <f t="shared" si="178"/>
        <v>0.95958381818319582</v>
      </c>
      <c r="AZ393">
        <f t="shared" si="179"/>
        <v>1.2912716042285362</v>
      </c>
      <c r="BA393">
        <f t="shared" si="180"/>
        <v>0.4887472357234004</v>
      </c>
      <c r="BD393" s="57"/>
    </row>
    <row r="394" spans="2:56" x14ac:dyDescent="0.25">
      <c r="B394" s="1">
        <v>45457</v>
      </c>
      <c r="C394">
        <v>3986.9589999999998</v>
      </c>
      <c r="D394">
        <v>6961.3689999999997</v>
      </c>
      <c r="E394">
        <v>3853.1770000000001</v>
      </c>
      <c r="F394">
        <v>1800.7619999999999</v>
      </c>
      <c r="G394">
        <v>1582372</v>
      </c>
      <c r="I394" s="45">
        <f t="shared" si="181"/>
        <v>7.5288499607853998E-2</v>
      </c>
      <c r="J394" s="46">
        <f t="shared" si="170"/>
        <v>0.10387148007983082</v>
      </c>
      <c r="K394" s="46">
        <f t="shared" si="171"/>
        <v>6.0746050395923845E-2</v>
      </c>
      <c r="L394" s="46">
        <f t="shared" si="171"/>
        <v>0.1099357619135084</v>
      </c>
      <c r="M394" s="47">
        <f t="shared" si="172"/>
        <v>4.1576241320318674E-2</v>
      </c>
      <c r="O394" s="44">
        <f t="shared" si="173"/>
        <v>8.7460447999279267E-2</v>
      </c>
      <c r="Q394" s="36">
        <f t="shared" si="182"/>
        <v>8698.3138519340555</v>
      </c>
      <c r="R394" s="37">
        <f t="shared" si="183"/>
        <v>8654.2756947498001</v>
      </c>
      <c r="T394" s="42">
        <f t="shared" si="169"/>
        <v>1.0050886011420888</v>
      </c>
      <c r="V394" s="40">
        <v>45457</v>
      </c>
      <c r="W394">
        <v>2707075.6710000001</v>
      </c>
      <c r="X394">
        <v>5175923.6551000001</v>
      </c>
      <c r="Y394">
        <v>6391389.2570000002</v>
      </c>
      <c r="Z394" s="37">
        <v>1800.7619999999999</v>
      </c>
      <c r="AB394" s="55">
        <f t="shared" si="184"/>
        <v>7.8798917770433491E-2</v>
      </c>
      <c r="AD394" s="36">
        <f t="shared" si="185"/>
        <v>9138.2189959960742</v>
      </c>
      <c r="AE394" s="37">
        <f t="shared" si="186"/>
        <v>8654.2756947498001</v>
      </c>
      <c r="AG394" s="1">
        <f t="shared" si="174"/>
        <v>45457</v>
      </c>
      <c r="AH394">
        <f t="shared" si="175"/>
        <v>1.0559195614186248</v>
      </c>
      <c r="AI394">
        <f t="shared" ca="1" si="159"/>
        <v>0.60191213358461682</v>
      </c>
      <c r="AJ394">
        <f t="shared" ca="1" si="160"/>
        <v>0.63103419038830211</v>
      </c>
      <c r="AK394">
        <f t="shared" ca="1" si="161"/>
        <v>0.71074984962490961</v>
      </c>
      <c r="AL394">
        <f t="shared" ca="1" si="162"/>
        <v>0.86114063953705577</v>
      </c>
      <c r="AM394">
        <f t="shared" ca="1" si="163"/>
        <v>0.94927554158563199</v>
      </c>
      <c r="AO394" s="1">
        <f t="shared" si="176"/>
        <v>45457</v>
      </c>
      <c r="AP394" s="57">
        <f>AD394/VLOOKUP(AO394,'[1]Indice Utilities'!$Z:$AJ,11,0)</f>
        <v>0.88943108271032734</v>
      </c>
      <c r="AQ394">
        <f t="shared" ca="1" si="164"/>
        <v>0.46319080695586334</v>
      </c>
      <c r="AR394">
        <f t="shared" ca="1" si="165"/>
        <v>0.53855705531025189</v>
      </c>
      <c r="AS394">
        <f t="shared" ca="1" si="166"/>
        <v>0.58681117461885424</v>
      </c>
      <c r="AT394">
        <f t="shared" ca="1" si="167"/>
        <v>0.70249065230155883</v>
      </c>
      <c r="AU394">
        <f t="shared" ca="1" si="168"/>
        <v>0.80156359230566721</v>
      </c>
      <c r="AX394">
        <f t="shared" si="177"/>
        <v>0.68917334874798264</v>
      </c>
      <c r="AY394">
        <f t="shared" si="178"/>
        <v>0.98188568063056558</v>
      </c>
      <c r="AZ394">
        <f t="shared" si="179"/>
        <v>1.2696631704123571</v>
      </c>
      <c r="BA394">
        <f t="shared" si="180"/>
        <v>0.50285370751661429</v>
      </c>
      <c r="BD394" s="57"/>
    </row>
    <row r="395" spans="2:56" x14ac:dyDescent="0.25">
      <c r="B395" s="1">
        <v>45464</v>
      </c>
      <c r="C395">
        <v>3884.4929999999999</v>
      </c>
      <c r="D395">
        <v>6936.4719999999998</v>
      </c>
      <c r="E395">
        <v>3864.29</v>
      </c>
      <c r="F395">
        <v>1781.54</v>
      </c>
      <c r="G395">
        <v>1576462</v>
      </c>
      <c r="I395" s="45">
        <f t="shared" si="181"/>
        <v>-2.5700289368413398E-2</v>
      </c>
      <c r="J395" s="46">
        <f t="shared" si="170"/>
        <v>-3.5764517008076702E-3</v>
      </c>
      <c r="K395" s="46">
        <f t="shared" si="171"/>
        <v>2.8841135509736215E-3</v>
      </c>
      <c r="L395" s="46">
        <f t="shared" si="171"/>
        <v>-1.0674370072224937E-2</v>
      </c>
      <c r="M395" s="47">
        <f t="shared" si="172"/>
        <v>-3.7348992525145785E-3</v>
      </c>
      <c r="O395" s="44">
        <f t="shared" si="173"/>
        <v>-9.2667493976180959E-3</v>
      </c>
      <c r="Q395" s="36">
        <f t="shared" si="182"/>
        <v>8617.7087572863529</v>
      </c>
      <c r="R395" s="37">
        <f t="shared" si="183"/>
        <v>8621.9528469264242</v>
      </c>
      <c r="T395" s="42">
        <f t="shared" si="169"/>
        <v>0.99950775773013134</v>
      </c>
      <c r="V395" s="40">
        <v>45464</v>
      </c>
      <c r="W395">
        <v>2637502.4416</v>
      </c>
      <c r="X395">
        <v>5157412.6369000003</v>
      </c>
      <c r="Y395">
        <v>6409822.9080999997</v>
      </c>
      <c r="Z395" s="37">
        <v>1781.54</v>
      </c>
      <c r="AB395" s="55">
        <f t="shared" si="184"/>
        <v>-4.8801397205253984E-3</v>
      </c>
      <c r="AD395" s="36">
        <f t="shared" si="185"/>
        <v>9093.623210498854</v>
      </c>
      <c r="AE395" s="37">
        <f t="shared" si="186"/>
        <v>8621.9528469264242</v>
      </c>
      <c r="AG395" s="1">
        <f t="shared" si="174"/>
        <v>45464</v>
      </c>
      <c r="AH395">
        <f t="shared" si="175"/>
        <v>1.0547057461281026</v>
      </c>
      <c r="AI395">
        <f t="shared" ca="1" si="159"/>
        <v>0.60191213358461682</v>
      </c>
      <c r="AJ395">
        <f t="shared" ca="1" si="160"/>
        <v>0.63103419038830211</v>
      </c>
      <c r="AK395">
        <f t="shared" ca="1" si="161"/>
        <v>0.71287861280784592</v>
      </c>
      <c r="AL395">
        <f t="shared" ca="1" si="162"/>
        <v>0.88232437440544409</v>
      </c>
      <c r="AM395">
        <f t="shared" ca="1" si="163"/>
        <v>0.97376627651202974</v>
      </c>
      <c r="AO395" s="1">
        <f t="shared" si="176"/>
        <v>45464</v>
      </c>
      <c r="AP395" s="57">
        <f>AD395/VLOOKUP(AO395,'[1]Indice Utilities'!$Z:$AJ,11,0)</f>
        <v>0.88579350305851801</v>
      </c>
      <c r="AQ395">
        <f t="shared" ca="1" si="164"/>
        <v>0.46319080695586334</v>
      </c>
      <c r="AR395">
        <f t="shared" ca="1" si="165"/>
        <v>0.53855705531025189</v>
      </c>
      <c r="AS395">
        <f t="shared" ca="1" si="166"/>
        <v>0.59616779469395942</v>
      </c>
      <c r="AT395">
        <f t="shared" ca="1" si="167"/>
        <v>0.7546292294777116</v>
      </c>
      <c r="AU395">
        <f t="shared" ca="1" si="168"/>
        <v>0.8414937753374051</v>
      </c>
      <c r="AX395">
        <f t="shared" si="177"/>
        <v>0.67475428946979743</v>
      </c>
      <c r="AY395">
        <f t="shared" si="178"/>
        <v>0.98317203079768123</v>
      </c>
      <c r="AZ395">
        <f t="shared" si="179"/>
        <v>1.2795695011148791</v>
      </c>
      <c r="BA395">
        <f t="shared" si="180"/>
        <v>0.4999257685508105</v>
      </c>
      <c r="BD395" s="57"/>
    </row>
    <row r="396" spans="2:56" x14ac:dyDescent="0.25">
      <c r="B396" s="1">
        <v>45471</v>
      </c>
      <c r="C396">
        <v>3779.95</v>
      </c>
      <c r="D396">
        <v>6799.4369999999999</v>
      </c>
      <c r="E396">
        <v>3762.5819999999999</v>
      </c>
      <c r="F396">
        <v>1819.346</v>
      </c>
      <c r="G396">
        <v>1611295</v>
      </c>
      <c r="I396" s="45">
        <f t="shared" si="181"/>
        <v>-2.6912907295752686E-2</v>
      </c>
      <c r="J396" s="46">
        <f t="shared" si="170"/>
        <v>-1.9755720198971427E-2</v>
      </c>
      <c r="K396" s="46">
        <f t="shared" si="171"/>
        <v>-2.6319970809644211E-2</v>
      </c>
      <c r="L396" s="46">
        <f t="shared" si="171"/>
        <v>2.1220966130426566E-2</v>
      </c>
      <c r="M396" s="47">
        <f t="shared" si="172"/>
        <v>2.2095680073481061E-2</v>
      </c>
      <c r="O396" s="44">
        <f t="shared" si="173"/>
        <v>-1.2941908043485439E-2</v>
      </c>
      <c r="Q396" s="36">
        <f t="shared" si="182"/>
        <v>8506.1791630040134</v>
      </c>
      <c r="R396" s="37">
        <f t="shared" si="183"/>
        <v>8812.4607586407492</v>
      </c>
      <c r="T396" s="42">
        <f t="shared" si="169"/>
        <v>0.96524448686634745</v>
      </c>
      <c r="V396" s="40">
        <v>45471</v>
      </c>
      <c r="W396">
        <v>2566519.9789</v>
      </c>
      <c r="X396">
        <v>4885981.6452000001</v>
      </c>
      <c r="Y396">
        <v>6097925.5308999997</v>
      </c>
      <c r="Z396" s="37">
        <v>1819.346</v>
      </c>
      <c r="AB396" s="55">
        <f t="shared" si="184"/>
        <v>-2.4041061211722302E-2</v>
      </c>
      <c r="AD396" s="36">
        <f t="shared" si="185"/>
        <v>8875.0028582589111</v>
      </c>
      <c r="AE396" s="37">
        <f t="shared" si="186"/>
        <v>8812.4607586407492</v>
      </c>
      <c r="AG396" s="1">
        <f t="shared" si="174"/>
        <v>45471</v>
      </c>
      <c r="AH396">
        <f t="shared" si="175"/>
        <v>1.0070970074456034</v>
      </c>
      <c r="AI396">
        <f t="shared" ca="1" si="159"/>
        <v>0.60191213358461682</v>
      </c>
      <c r="AJ396">
        <f t="shared" ca="1" si="160"/>
        <v>0.63103419038830211</v>
      </c>
      <c r="AK396">
        <f t="shared" ca="1" si="161"/>
        <v>0.71526760335620865</v>
      </c>
      <c r="AL396">
        <f t="shared" ca="1" si="162"/>
        <v>0.88291890929519867</v>
      </c>
      <c r="AM396">
        <f t="shared" ca="1" si="163"/>
        <v>0.99129375514951967</v>
      </c>
      <c r="AO396" s="1">
        <f t="shared" si="176"/>
        <v>45471</v>
      </c>
      <c r="AP396" s="57">
        <f>AD396/VLOOKUP(AO396,'[1]Indice Utilities'!$Z:$AJ,11,0)</f>
        <v>0.8301423240159993</v>
      </c>
      <c r="AQ396">
        <f t="shared" ca="1" si="164"/>
        <v>0.46319080695586334</v>
      </c>
      <c r="AR396">
        <f t="shared" ca="1" si="165"/>
        <v>0.53855705531025189</v>
      </c>
      <c r="AS396">
        <f t="shared" ca="1" si="166"/>
        <v>0.60295439884357127</v>
      </c>
      <c r="AT396">
        <f t="shared" ca="1" si="167"/>
        <v>0.76278415626709073</v>
      </c>
      <c r="AU396">
        <f t="shared" ca="1" si="168"/>
        <v>0.86348707247768708</v>
      </c>
      <c r="AX396">
        <f t="shared" si="177"/>
        <v>0.67276876488788995</v>
      </c>
      <c r="AY396">
        <f t="shared" si="178"/>
        <v>0.98748904379763169</v>
      </c>
      <c r="AZ396">
        <f t="shared" si="179"/>
        <v>1.2765816467068656</v>
      </c>
      <c r="BA396">
        <f t="shared" si="180"/>
        <v>0.52311081548863092</v>
      </c>
      <c r="BD396" s="57"/>
    </row>
    <row r="397" spans="2:56" x14ac:dyDescent="0.25">
      <c r="B397" s="1">
        <v>45478</v>
      </c>
      <c r="C397">
        <v>3560.8710000000001</v>
      </c>
      <c r="D397">
        <v>6382.7330000000002</v>
      </c>
      <c r="E397">
        <v>3621.8620000000001</v>
      </c>
      <c r="F397">
        <v>1723.922</v>
      </c>
      <c r="G397">
        <v>1629030</v>
      </c>
      <c r="I397" s="45">
        <f t="shared" si="181"/>
        <v>-5.7958174049921207E-2</v>
      </c>
      <c r="J397" s="46">
        <f t="shared" si="170"/>
        <v>-6.1285074043630372E-2</v>
      </c>
      <c r="K397" s="46">
        <f t="shared" si="171"/>
        <v>-3.7399849358764725E-2</v>
      </c>
      <c r="L397" s="46">
        <f t="shared" si="171"/>
        <v>-5.2449616510548247E-2</v>
      </c>
      <c r="M397" s="47">
        <f t="shared" si="172"/>
        <v>1.1006674755398516E-2</v>
      </c>
      <c r="O397" s="44">
        <f t="shared" si="173"/>
        <v>-5.2273178490716138E-2</v>
      </c>
      <c r="Q397" s="36">
        <f t="shared" si="182"/>
        <v>8061.5341413422948</v>
      </c>
      <c r="R397" s="37">
        <f t="shared" si="183"/>
        <v>8909.4566480058202</v>
      </c>
      <c r="T397" s="42">
        <f t="shared" si="169"/>
        <v>0.90482893175608936</v>
      </c>
      <c r="V397" s="40">
        <v>45478</v>
      </c>
      <c r="W397">
        <v>2265495.5170999998</v>
      </c>
      <c r="X397">
        <v>4586544.3463000003</v>
      </c>
      <c r="Y397">
        <v>5869864.3990000002</v>
      </c>
      <c r="Z397" s="37">
        <v>1723.922</v>
      </c>
      <c r="AB397" s="55">
        <f t="shared" si="184"/>
        <v>-4.9906521309829047E-2</v>
      </c>
      <c r="AD397" s="36">
        <f t="shared" si="185"/>
        <v>8432.082338988419</v>
      </c>
      <c r="AE397" s="37">
        <f t="shared" si="186"/>
        <v>8909.4566480058202</v>
      </c>
      <c r="AG397" s="1">
        <f t="shared" si="174"/>
        <v>45478</v>
      </c>
      <c r="AH397">
        <f t="shared" si="175"/>
        <v>0.94641936900560031</v>
      </c>
      <c r="AI397">
        <f t="shared" ca="1" si="159"/>
        <v>0.60191213358461682</v>
      </c>
      <c r="AJ397">
        <f t="shared" ca="1" si="160"/>
        <v>0.63103419038830211</v>
      </c>
      <c r="AK397">
        <f t="shared" ca="1" si="161"/>
        <v>0.71526760335620865</v>
      </c>
      <c r="AL397">
        <f t="shared" ca="1" si="162"/>
        <v>0.88364882778485221</v>
      </c>
      <c r="AM397">
        <f t="shared" ca="1" si="163"/>
        <v>1.0056860463977373</v>
      </c>
      <c r="AO397" s="1">
        <f t="shared" si="176"/>
        <v>45478</v>
      </c>
      <c r="AP397" s="57">
        <f>AD397/VLOOKUP(AO397,'[1]Indice Utilities'!$Z:$AJ,11,0)</f>
        <v>0.79328406298099718</v>
      </c>
      <c r="AQ397">
        <f t="shared" ca="1" si="164"/>
        <v>0.46319080695586334</v>
      </c>
      <c r="AR397">
        <f t="shared" ca="1" si="165"/>
        <v>0.53855705531025189</v>
      </c>
      <c r="AS397">
        <f t="shared" ca="1" si="166"/>
        <v>0.60457696665309602</v>
      </c>
      <c r="AT397">
        <f t="shared" ca="1" si="167"/>
        <v>0.77039153782031855</v>
      </c>
      <c r="AU397">
        <f t="shared" ca="1" si="168"/>
        <v>0.86348707247768708</v>
      </c>
      <c r="AX397">
        <f t="shared" si="177"/>
        <v>0.66706732540771796</v>
      </c>
      <c r="AY397">
        <f t="shared" si="178"/>
        <v>0.97566263259608033</v>
      </c>
      <c r="AZ397">
        <f t="shared" si="179"/>
        <v>1.2933860856723061</v>
      </c>
      <c r="BA397">
        <f t="shared" si="180"/>
        <v>0.52171061578812616</v>
      </c>
      <c r="BD397" s="57"/>
    </row>
    <row r="398" spans="2:56" x14ac:dyDescent="0.25">
      <c r="B398" s="1">
        <v>45485</v>
      </c>
      <c r="C398">
        <v>3881.0839999999998</v>
      </c>
      <c r="D398">
        <v>6620.2709999999997</v>
      </c>
      <c r="E398">
        <v>3739.788</v>
      </c>
      <c r="F398">
        <v>1779.672</v>
      </c>
      <c r="G398">
        <v>1715610</v>
      </c>
      <c r="I398" s="45">
        <f t="shared" si="181"/>
        <v>8.9925470481800662E-2</v>
      </c>
      <c r="J398" s="46">
        <f t="shared" si="170"/>
        <v>3.7215719347809095E-2</v>
      </c>
      <c r="K398" s="46">
        <f t="shared" si="171"/>
        <v>3.255949564064009E-2</v>
      </c>
      <c r="L398" s="46">
        <f t="shared" si="171"/>
        <v>3.2339050142639936E-2</v>
      </c>
      <c r="M398" s="47">
        <f t="shared" si="172"/>
        <v>5.3148192482643131E-2</v>
      </c>
      <c r="O398" s="44">
        <f t="shared" si="173"/>
        <v>4.8009933903222446E-2</v>
      </c>
      <c r="Q398" s="36">
        <f t="shared" si="182"/>
        <v>8448.567862626709</v>
      </c>
      <c r="R398" s="37">
        <f t="shared" si="183"/>
        <v>9382.9781648497974</v>
      </c>
      <c r="T398" s="42">
        <f t="shared" si="169"/>
        <v>0.90041431560359531</v>
      </c>
      <c r="V398" s="40">
        <v>45485</v>
      </c>
      <c r="W398">
        <v>2469221.6184</v>
      </c>
      <c r="X398">
        <v>4757235.7555</v>
      </c>
      <c r="Y398">
        <v>6060984.4939999999</v>
      </c>
      <c r="Z398" s="37">
        <v>1779.672</v>
      </c>
      <c r="AB398" s="55">
        <f t="shared" si="184"/>
        <v>4.4452169108623582E-2</v>
      </c>
      <c r="AD398" s="36">
        <f t="shared" si="185"/>
        <v>8806.9066890589693</v>
      </c>
      <c r="AE398" s="37">
        <f t="shared" si="186"/>
        <v>9382.9781648497974</v>
      </c>
      <c r="AG398" s="1">
        <f t="shared" si="174"/>
        <v>45485</v>
      </c>
      <c r="AH398">
        <f t="shared" si="175"/>
        <v>0.93860462364189579</v>
      </c>
      <c r="AI398">
        <f t="shared" ca="1" si="159"/>
        <v>0.60191213358461682</v>
      </c>
      <c r="AJ398">
        <f t="shared" ca="1" si="160"/>
        <v>0.63103419038830211</v>
      </c>
      <c r="AK398">
        <f t="shared" ca="1" si="161"/>
        <v>0.7183108228981725</v>
      </c>
      <c r="AL398">
        <f t="shared" ca="1" si="162"/>
        <v>0.88543724713642047</v>
      </c>
      <c r="AM398">
        <f t="shared" ca="1" si="163"/>
        <v>1.0056860463977373</v>
      </c>
      <c r="AO398" s="1">
        <f t="shared" si="176"/>
        <v>45485</v>
      </c>
      <c r="AP398" s="57">
        <f>AD398/VLOOKUP(AO398,'[1]Indice Utilities'!$Z:$AJ,11,0)</f>
        <v>0.76983703904474232</v>
      </c>
      <c r="AQ398">
        <f t="shared" ca="1" si="164"/>
        <v>0.46319080695586334</v>
      </c>
      <c r="AR398">
        <f t="shared" ca="1" si="165"/>
        <v>0.53855705531025189</v>
      </c>
      <c r="AS398">
        <f t="shared" ca="1" si="166"/>
        <v>0.60849792158076776</v>
      </c>
      <c r="AT398">
        <f t="shared" ca="1" si="167"/>
        <v>0.77723902613743134</v>
      </c>
      <c r="AU398">
        <f t="shared" ca="1" si="168"/>
        <v>0.86348707247768708</v>
      </c>
      <c r="AX398">
        <f t="shared" si="177"/>
        <v>0.69611006611105952</v>
      </c>
      <c r="AY398">
        <f t="shared" si="178"/>
        <v>0.96890278869598967</v>
      </c>
      <c r="AZ398">
        <f t="shared" si="179"/>
        <v>1.2786589216720043</v>
      </c>
      <c r="BA398">
        <f t="shared" si="180"/>
        <v>0.51566003449606812</v>
      </c>
      <c r="BD398" s="57"/>
    </row>
    <row r="399" spans="2:56" x14ac:dyDescent="0.25">
      <c r="B399" s="1">
        <v>45492</v>
      </c>
      <c r="C399">
        <v>3457.3429999999998</v>
      </c>
      <c r="D399">
        <v>6282.5680000000002</v>
      </c>
      <c r="E399">
        <v>3447.616</v>
      </c>
      <c r="F399">
        <v>1592.855</v>
      </c>
      <c r="G399">
        <v>1569019</v>
      </c>
      <c r="I399" s="45">
        <f t="shared" si="181"/>
        <v>-0.10918109476630755</v>
      </c>
      <c r="J399" s="46">
        <f t="shared" si="170"/>
        <v>-5.1010449572230443E-2</v>
      </c>
      <c r="K399" s="46">
        <f t="shared" si="171"/>
        <v>-7.8125284107013582E-2</v>
      </c>
      <c r="L399" s="46">
        <f t="shared" si="171"/>
        <v>-0.104972714073155</v>
      </c>
      <c r="M399" s="47">
        <f t="shared" si="172"/>
        <v>-8.5445410087374163E-2</v>
      </c>
      <c r="O399" s="44">
        <f t="shared" si="173"/>
        <v>-8.5822385629676645E-2</v>
      </c>
      <c r="Q399" s="36">
        <f t="shared" si="182"/>
        <v>7723.4916135018666</v>
      </c>
      <c r="R399" s="37">
        <f t="shared" si="183"/>
        <v>8581.2457477133285</v>
      </c>
      <c r="T399" s="42">
        <f t="shared" si="169"/>
        <v>0.90004316862268741</v>
      </c>
      <c r="V399" s="40">
        <v>45492</v>
      </c>
      <c r="W399">
        <v>2199629.1836000001</v>
      </c>
      <c r="X399">
        <v>4328828.7721999995</v>
      </c>
      <c r="Y399">
        <v>5426866.8948999997</v>
      </c>
      <c r="Z399" s="37">
        <v>1592.855</v>
      </c>
      <c r="AB399" s="55">
        <f t="shared" si="184"/>
        <v>-7.4192758675017415E-2</v>
      </c>
      <c r="AD399" s="36">
        <f t="shared" si="185"/>
        <v>8153.4979864042207</v>
      </c>
      <c r="AE399" s="37">
        <f t="shared" si="186"/>
        <v>8581.2457477133285</v>
      </c>
      <c r="AG399" s="1">
        <f t="shared" si="174"/>
        <v>45492</v>
      </c>
      <c r="AH399">
        <f t="shared" si="175"/>
        <v>0.95015318592605391</v>
      </c>
      <c r="AI399">
        <f t="shared" ca="1" si="159"/>
        <v>0.60191213358461682</v>
      </c>
      <c r="AJ399">
        <f t="shared" ca="1" si="160"/>
        <v>0.63103419038830211</v>
      </c>
      <c r="AK399">
        <f t="shared" ca="1" si="161"/>
        <v>0.72048723257993941</v>
      </c>
      <c r="AL399">
        <f t="shared" ca="1" si="162"/>
        <v>0.89245068063945565</v>
      </c>
      <c r="AM399">
        <f t="shared" ca="1" si="163"/>
        <v>1.0056860463977373</v>
      </c>
      <c r="AO399" s="1">
        <f t="shared" si="176"/>
        <v>45492</v>
      </c>
      <c r="AP399" s="57">
        <f>AD399/VLOOKUP(AO399,'[1]Indice Utilities'!$Z:$AJ,11,0)</f>
        <v>0.82060569150031548</v>
      </c>
      <c r="AQ399">
        <f t="shared" ca="1" si="164"/>
        <v>0.46319080695586334</v>
      </c>
      <c r="AR399">
        <f t="shared" ca="1" si="165"/>
        <v>0.53855705531025189</v>
      </c>
      <c r="AS399">
        <f t="shared" ca="1" si="166"/>
        <v>0.61434226221316168</v>
      </c>
      <c r="AT399">
        <f t="shared" ca="1" si="167"/>
        <v>0.77723902613743134</v>
      </c>
      <c r="AU399">
        <f t="shared" ca="1" si="168"/>
        <v>0.86348707247768708</v>
      </c>
      <c r="AX399">
        <f t="shared" si="177"/>
        <v>0.66980250243855377</v>
      </c>
      <c r="AY399">
        <f t="shared" si="178"/>
        <v>0.99316421476342531</v>
      </c>
      <c r="AZ399">
        <f t="shared" si="179"/>
        <v>1.2732275980617809</v>
      </c>
      <c r="BA399">
        <f t="shared" si="180"/>
        <v>0.49851608470401887</v>
      </c>
      <c r="BD399" s="57"/>
    </row>
    <row r="400" spans="2:56" x14ac:dyDescent="0.25">
      <c r="B400" s="1">
        <v>45499</v>
      </c>
      <c r="C400">
        <v>3433.2669999999998</v>
      </c>
      <c r="D400">
        <v>6069.1279999999997</v>
      </c>
      <c r="E400">
        <v>3494.4580000000001</v>
      </c>
      <c r="F400">
        <v>1592.855</v>
      </c>
      <c r="G400">
        <v>1542022</v>
      </c>
      <c r="I400" s="45">
        <f t="shared" si="181"/>
        <v>-6.9637290832873511E-3</v>
      </c>
      <c r="J400" s="46">
        <f t="shared" si="170"/>
        <v>-3.3973368851718089E-2</v>
      </c>
      <c r="K400" s="46">
        <f t="shared" si="171"/>
        <v>1.358677996621438E-2</v>
      </c>
      <c r="L400" s="46">
        <f t="shared" si="171"/>
        <v>0</v>
      </c>
      <c r="M400" s="47">
        <f t="shared" si="172"/>
        <v>-1.7206292594289851E-2</v>
      </c>
      <c r="O400" s="44">
        <f t="shared" si="173"/>
        <v>-6.8375794921977651E-3</v>
      </c>
      <c r="Q400" s="36">
        <f t="shared" si="182"/>
        <v>7670.6816256372249</v>
      </c>
      <c r="R400" s="37">
        <f t="shared" si="183"/>
        <v>8433.5943225546671</v>
      </c>
      <c r="T400" s="42">
        <f t="shared" si="169"/>
        <v>0.90953884337581659</v>
      </c>
      <c r="V400" s="40">
        <v>45499</v>
      </c>
      <c r="W400">
        <v>2184311.4315999998</v>
      </c>
      <c r="X400">
        <v>4181763.6883</v>
      </c>
      <c r="Y400">
        <v>5500601.4994000001</v>
      </c>
      <c r="Z400" s="37">
        <v>1592.855</v>
      </c>
      <c r="AB400" s="55">
        <f t="shared" si="184"/>
        <v>-7.4140237532089193E-3</v>
      </c>
      <c r="AD400" s="36">
        <f t="shared" si="185"/>
        <v>8093.0477586612787</v>
      </c>
      <c r="AE400" s="37">
        <f t="shared" si="186"/>
        <v>8433.5943225546671</v>
      </c>
      <c r="AG400" s="1">
        <f t="shared" si="174"/>
        <v>45499</v>
      </c>
      <c r="AH400">
        <f t="shared" si="175"/>
        <v>0.9596202341648522</v>
      </c>
      <c r="AI400">
        <f t="shared" ca="1" si="159"/>
        <v>0.60191213358461682</v>
      </c>
      <c r="AJ400">
        <f t="shared" ca="1" si="160"/>
        <v>0.63103419038830211</v>
      </c>
      <c r="AK400">
        <f t="shared" ca="1" si="161"/>
        <v>0.72048723257993941</v>
      </c>
      <c r="AL400">
        <f t="shared" ca="1" si="162"/>
        <v>0.91181850654652163</v>
      </c>
      <c r="AM400">
        <f t="shared" ca="1" si="163"/>
        <v>1.0056860463977373</v>
      </c>
      <c r="AO400" s="1">
        <f t="shared" si="176"/>
        <v>45499</v>
      </c>
      <c r="AP400" s="57">
        <f>AD400/VLOOKUP(AO400,'[1]Indice Utilities'!$Z:$AJ,11,0)</f>
        <v>0.83250618791875231</v>
      </c>
      <c r="AQ400">
        <f t="shared" ca="1" si="164"/>
        <v>0.46319080695586334</v>
      </c>
      <c r="AR400">
        <f t="shared" ca="1" si="165"/>
        <v>0.53855705531025189</v>
      </c>
      <c r="AS400">
        <f t="shared" ca="1" si="166"/>
        <v>0.61877706021750023</v>
      </c>
      <c r="AT400">
        <f t="shared" ca="1" si="167"/>
        <v>0.78650150086498183</v>
      </c>
      <c r="AU400">
        <f t="shared" ca="1" si="168"/>
        <v>0.86348707247768708</v>
      </c>
      <c r="AX400">
        <f t="shared" si="177"/>
        <v>0.6701063637704342</v>
      </c>
      <c r="AY400">
        <f t="shared" si="178"/>
        <v>0.96658939731624327</v>
      </c>
      <c r="AZ400">
        <f t="shared" si="179"/>
        <v>1.3001661238085926</v>
      </c>
      <c r="BA400">
        <f t="shared" si="180"/>
        <v>0.5022397017828415</v>
      </c>
      <c r="BD400" s="57"/>
    </row>
    <row r="401" spans="2:56" x14ac:dyDescent="0.25">
      <c r="B401" s="1">
        <v>45506</v>
      </c>
      <c r="C401">
        <v>3322.5160000000001</v>
      </c>
      <c r="D401">
        <v>5651.527</v>
      </c>
      <c r="E401">
        <v>3316.4560000000001</v>
      </c>
      <c r="F401">
        <v>1469.95</v>
      </c>
      <c r="G401">
        <v>1433350</v>
      </c>
      <c r="I401" s="45">
        <f t="shared" si="181"/>
        <v>-3.2258196056409227E-2</v>
      </c>
      <c r="J401" s="46">
        <f t="shared" si="170"/>
        <v>-6.8807413519701655E-2</v>
      </c>
      <c r="K401" s="46">
        <f t="shared" si="171"/>
        <v>-5.0938371558622242E-2</v>
      </c>
      <c r="L401" s="46">
        <f t="shared" si="171"/>
        <v>-7.7160193489049567E-2</v>
      </c>
      <c r="M401" s="47">
        <f t="shared" si="172"/>
        <v>-7.0473702709818675E-2</v>
      </c>
      <c r="O401" s="44">
        <f t="shared" si="173"/>
        <v>-5.7291043655945673E-2</v>
      </c>
      <c r="Q401" s="36">
        <f t="shared" si="182"/>
        <v>7231.2202697519815</v>
      </c>
      <c r="R401" s="37">
        <f t="shared" si="183"/>
        <v>7839.2477034917347</v>
      </c>
      <c r="T401" s="42">
        <f t="shared" si="169"/>
        <v>0.92243803784017087</v>
      </c>
      <c r="V401" s="40">
        <v>45506</v>
      </c>
      <c r="W401">
        <v>2113849.7725999998</v>
      </c>
      <c r="X401">
        <v>3894027.6546999998</v>
      </c>
      <c r="Y401">
        <v>5220410.0021000002</v>
      </c>
      <c r="Z401" s="37">
        <v>1469.95</v>
      </c>
      <c r="AB401" s="55">
        <f t="shared" si="184"/>
        <v>-5.3799998315369517E-2</v>
      </c>
      <c r="AD401" s="36">
        <f t="shared" si="185"/>
        <v>7657.6418028790968</v>
      </c>
      <c r="AE401" s="37">
        <f t="shared" si="186"/>
        <v>7839.2477034917347</v>
      </c>
      <c r="AG401" s="1">
        <f t="shared" si="174"/>
        <v>45506</v>
      </c>
      <c r="AH401">
        <f t="shared" si="175"/>
        <v>0.97683375912056614</v>
      </c>
      <c r="AI401">
        <f t="shared" ca="1" si="159"/>
        <v>0.60191213358461682</v>
      </c>
      <c r="AJ401">
        <f t="shared" ca="1" si="160"/>
        <v>0.63103419038830211</v>
      </c>
      <c r="AK401">
        <f t="shared" ca="1" si="161"/>
        <v>0.72233652345549437</v>
      </c>
      <c r="AL401">
        <f t="shared" ca="1" si="162"/>
        <v>0.92009101489815592</v>
      </c>
      <c r="AM401">
        <f t="shared" ca="1" si="163"/>
        <v>1.0056860463977373</v>
      </c>
      <c r="AO401" s="1">
        <f t="shared" si="176"/>
        <v>45506</v>
      </c>
      <c r="AP401" s="57">
        <f>AD401/VLOOKUP(AO401,'[1]Indice Utilities'!$Z:$AJ,11,0)</f>
        <v>0.83752010453805381</v>
      </c>
      <c r="AQ401">
        <f t="shared" ca="1" si="164"/>
        <v>0.46319080695586334</v>
      </c>
      <c r="AR401">
        <f t="shared" ca="1" si="165"/>
        <v>0.53855705531025189</v>
      </c>
      <c r="AS401">
        <f t="shared" ca="1" si="166"/>
        <v>0.61877706021750023</v>
      </c>
      <c r="AT401">
        <f t="shared" ca="1" si="167"/>
        <v>0.7936169852087287</v>
      </c>
      <c r="AU401">
        <f t="shared" ca="1" si="168"/>
        <v>0.86348707247768708</v>
      </c>
      <c r="AX401">
        <f t="shared" si="177"/>
        <v>0.68536243939410024</v>
      </c>
      <c r="AY401">
        <f t="shared" si="178"/>
        <v>0.95125859157559289</v>
      </c>
      <c r="AZ401">
        <f t="shared" si="179"/>
        <v>1.3040982630619036</v>
      </c>
      <c r="BA401">
        <f t="shared" si="180"/>
        <v>0.48984019064700396</v>
      </c>
      <c r="BD401" s="57"/>
    </row>
    <row r="402" spans="2:56" x14ac:dyDescent="0.25">
      <c r="B402" s="1">
        <v>45513</v>
      </c>
      <c r="C402">
        <v>3847.3780000000002</v>
      </c>
      <c r="D402">
        <v>6143.3680000000004</v>
      </c>
      <c r="E402">
        <v>3887.9360000000001</v>
      </c>
      <c r="F402">
        <v>1725.5930000000001</v>
      </c>
      <c r="G402">
        <v>1583895</v>
      </c>
      <c r="I402" s="45">
        <f t="shared" si="181"/>
        <v>0.15797124829496689</v>
      </c>
      <c r="J402" s="46">
        <f t="shared" si="170"/>
        <v>8.7027983764387917E-2</v>
      </c>
      <c r="K402" s="46">
        <f t="shared" si="171"/>
        <v>0.17231647276490336</v>
      </c>
      <c r="L402" s="46">
        <f t="shared" si="171"/>
        <v>0.17391271811966402</v>
      </c>
      <c r="M402" s="47">
        <f t="shared" si="172"/>
        <v>0.10503017406774351</v>
      </c>
      <c r="O402" s="44">
        <f t="shared" si="173"/>
        <v>0.14780710573598055</v>
      </c>
      <c r="Q402" s="36">
        <f t="shared" si="182"/>
        <v>8300.0460087633801</v>
      </c>
      <c r="R402" s="37">
        <f t="shared" si="183"/>
        <v>8662.6052543496298</v>
      </c>
      <c r="T402" s="42">
        <f t="shared" si="169"/>
        <v>0.9581466273781547</v>
      </c>
      <c r="V402" s="40">
        <v>45513</v>
      </c>
      <c r="W402">
        <v>2447776.7656</v>
      </c>
      <c r="X402">
        <v>4232916.7609999999</v>
      </c>
      <c r="Y402">
        <v>6119972.1776999999</v>
      </c>
      <c r="Z402" s="37">
        <v>1725.5930000000001</v>
      </c>
      <c r="AB402" s="55">
        <f t="shared" si="184"/>
        <v>0.1400417738882157</v>
      </c>
      <c r="AD402" s="36">
        <f t="shared" si="185"/>
        <v>8730.0315447548401</v>
      </c>
      <c r="AE402" s="37">
        <f t="shared" si="186"/>
        <v>8662.6052543496298</v>
      </c>
      <c r="AG402" s="1">
        <f t="shared" si="174"/>
        <v>45513</v>
      </c>
      <c r="AH402">
        <f t="shared" si="175"/>
        <v>1.0077836041728157</v>
      </c>
      <c r="AI402">
        <f t="shared" ca="1" si="159"/>
        <v>0.60191213358461682</v>
      </c>
      <c r="AJ402">
        <f t="shared" ca="1" si="160"/>
        <v>0.63103419038830211</v>
      </c>
      <c r="AK402">
        <f t="shared" ca="1" si="161"/>
        <v>0.72651735670276973</v>
      </c>
      <c r="AL402">
        <f t="shared" ca="1" si="162"/>
        <v>0.94055830998282186</v>
      </c>
      <c r="AM402">
        <f t="shared" ca="1" si="163"/>
        <v>1.0056860463977373</v>
      </c>
      <c r="AO402" s="1">
        <f t="shared" si="176"/>
        <v>45513</v>
      </c>
      <c r="AP402" s="57">
        <f>AD402/VLOOKUP(AO402,'[1]Indice Utilities'!$Z:$AJ,11,0)</f>
        <v>0.84296661443233178</v>
      </c>
      <c r="AQ402">
        <f t="shared" ca="1" si="164"/>
        <v>0.46319080695586334</v>
      </c>
      <c r="AR402">
        <f t="shared" ca="1" si="165"/>
        <v>0.53855705531025189</v>
      </c>
      <c r="AS402">
        <f t="shared" ca="1" si="166"/>
        <v>0.61960356209348677</v>
      </c>
      <c r="AT402">
        <f t="shared" ca="1" si="167"/>
        <v>0.79572948102268215</v>
      </c>
      <c r="AU402">
        <f t="shared" ca="1" si="168"/>
        <v>0.86348707247768708</v>
      </c>
      <c r="AX402">
        <f t="shared" si="177"/>
        <v>0.6961411569796454</v>
      </c>
      <c r="AY402">
        <f t="shared" si="178"/>
        <v>0.90702352538562248</v>
      </c>
      <c r="AZ402">
        <f t="shared" si="179"/>
        <v>1.3410174178770684</v>
      </c>
      <c r="BA402">
        <f t="shared" si="180"/>
        <v>0.50439347295624803</v>
      </c>
      <c r="BD402" s="57"/>
    </row>
    <row r="403" spans="2:56" x14ac:dyDescent="0.25">
      <c r="B403" s="1">
        <v>45520</v>
      </c>
      <c r="C403">
        <v>4169.9989999999998</v>
      </c>
      <c r="D403">
        <v>6774.4089999999997</v>
      </c>
      <c r="E403">
        <v>4112.7809999999999</v>
      </c>
      <c r="F403">
        <v>1809.1690000000001</v>
      </c>
      <c r="G403">
        <v>1649329</v>
      </c>
      <c r="I403" s="45">
        <f t="shared" si="181"/>
        <v>8.3854770703580384E-2</v>
      </c>
      <c r="J403" s="46">
        <f t="shared" si="170"/>
        <v>0.10271906224728844</v>
      </c>
      <c r="K403" s="46">
        <f t="shared" si="171"/>
        <v>5.7831456073351051E-2</v>
      </c>
      <c r="L403" s="46">
        <f t="shared" si="171"/>
        <v>4.843320528073547E-2</v>
      </c>
      <c r="M403" s="47">
        <f t="shared" si="172"/>
        <v>4.1312081924622435E-2</v>
      </c>
      <c r="O403" s="44">
        <f t="shared" si="173"/>
        <v>7.3209623576238836E-2</v>
      </c>
      <c r="Q403" s="36">
        <f t="shared" si="182"/>
        <v>8907.6892527304117</v>
      </c>
      <c r="R403" s="37">
        <f t="shared" si="183"/>
        <v>9020.4755122979859</v>
      </c>
      <c r="T403" s="42">
        <f t="shared" si="169"/>
        <v>0.98749663923882858</v>
      </c>
      <c r="V403" s="40">
        <v>45520</v>
      </c>
      <c r="W403">
        <v>2653034.6420999998</v>
      </c>
      <c r="X403">
        <v>4667717.8783999998</v>
      </c>
      <c r="Y403">
        <v>6473898.2795000002</v>
      </c>
      <c r="Z403" s="37">
        <v>1809.1690000000001</v>
      </c>
      <c r="AB403" s="55">
        <f t="shared" si="184"/>
        <v>7.7647171903589968E-2</v>
      </c>
      <c r="AD403" s="36">
        <f t="shared" si="185"/>
        <v>9407.8938048341824</v>
      </c>
      <c r="AE403" s="37">
        <f t="shared" si="186"/>
        <v>9020.4755122979859</v>
      </c>
      <c r="AG403" s="1">
        <f t="shared" si="174"/>
        <v>45520</v>
      </c>
      <c r="AH403">
        <f t="shared" si="175"/>
        <v>1.042948766060948</v>
      </c>
      <c r="AI403">
        <f t="shared" ca="1" si="159"/>
        <v>0.60191213358461682</v>
      </c>
      <c r="AJ403">
        <f t="shared" ca="1" si="160"/>
        <v>0.63103419038830211</v>
      </c>
      <c r="AK403">
        <f t="shared" ca="1" si="161"/>
        <v>0.73201110434729522</v>
      </c>
      <c r="AL403">
        <f t="shared" ca="1" si="162"/>
        <v>0.94735282323571368</v>
      </c>
      <c r="AM403">
        <f t="shared" ca="1" si="163"/>
        <v>1.0077149445000944</v>
      </c>
      <c r="AO403" s="1">
        <f t="shared" si="176"/>
        <v>45520</v>
      </c>
      <c r="AP403" s="57">
        <f>AD403/VLOOKUP(AO403,'[1]Indice Utilities'!$Z:$AJ,11,0)</f>
        <v>0.90148208983032085</v>
      </c>
      <c r="AQ403">
        <f t="shared" ca="1" si="164"/>
        <v>0.46319080695586334</v>
      </c>
      <c r="AR403">
        <f t="shared" ca="1" si="165"/>
        <v>0.53855705531025189</v>
      </c>
      <c r="AS403">
        <f t="shared" ca="1" si="166"/>
        <v>0.62392467088715176</v>
      </c>
      <c r="AT403">
        <f t="shared" ca="1" si="167"/>
        <v>0.79976314727348941</v>
      </c>
      <c r="AU403">
        <f t="shared" ca="1" si="168"/>
        <v>0.86348707247768708</v>
      </c>
      <c r="AX403">
        <f t="shared" si="177"/>
        <v>0.70015115684171281</v>
      </c>
      <c r="AY403">
        <f t="shared" si="178"/>
        <v>0.92812578868711937</v>
      </c>
      <c r="AZ403">
        <f t="shared" si="179"/>
        <v>1.3163588647171198</v>
      </c>
      <c r="BA403">
        <f t="shared" si="180"/>
        <v>0.49071985651859656</v>
      </c>
      <c r="BD403" s="57"/>
    </row>
    <row r="404" spans="2:56" x14ac:dyDescent="0.25">
      <c r="B404" s="1">
        <v>45527</v>
      </c>
      <c r="C404">
        <v>3982.2049999999999</v>
      </c>
      <c r="D404">
        <v>6393.9279999999999</v>
      </c>
      <c r="E404">
        <v>4178.3599999999997</v>
      </c>
      <c r="F404">
        <v>1760.0070000000001</v>
      </c>
      <c r="G404">
        <v>1606967</v>
      </c>
      <c r="I404" s="45">
        <f t="shared" si="181"/>
        <v>-4.5034543173751329E-2</v>
      </c>
      <c r="J404" s="46">
        <f t="shared" si="170"/>
        <v>-5.6164456559974374E-2</v>
      </c>
      <c r="K404" s="46">
        <f t="shared" si="171"/>
        <v>1.5945171892206123E-2</v>
      </c>
      <c r="L404" s="46">
        <f t="shared" si="171"/>
        <v>-2.7173801894682104E-2</v>
      </c>
      <c r="M404" s="47">
        <f t="shared" si="172"/>
        <v>-2.5684384376919334E-2</v>
      </c>
      <c r="O404" s="44">
        <f t="shared" si="173"/>
        <v>-2.8106907434050421E-2</v>
      </c>
      <c r="Q404" s="36">
        <f t="shared" si="182"/>
        <v>8657.3216554526316</v>
      </c>
      <c r="R404" s="37">
        <f t="shared" si="183"/>
        <v>8788.7901519775369</v>
      </c>
      <c r="T404" s="42">
        <f t="shared" si="169"/>
        <v>0.98504134309142377</v>
      </c>
      <c r="V404" s="40">
        <v>45527</v>
      </c>
      <c r="W404">
        <v>2533556.1767000002</v>
      </c>
      <c r="X404">
        <v>4405558.3810999999</v>
      </c>
      <c r="Y404">
        <v>6577126.7259</v>
      </c>
      <c r="Z404" s="37">
        <v>1760.0070000000001</v>
      </c>
      <c r="AB404" s="55">
        <f t="shared" si="184"/>
        <v>-2.0183422623855977E-2</v>
      </c>
      <c r="AD404" s="36">
        <f t="shared" si="185"/>
        <v>9218.0103081708585</v>
      </c>
      <c r="AE404" s="37">
        <f t="shared" si="186"/>
        <v>8788.7901519775369</v>
      </c>
      <c r="AG404" s="1">
        <f t="shared" si="174"/>
        <v>45527</v>
      </c>
      <c r="AH404">
        <f t="shared" si="175"/>
        <v>1.0488372288757792</v>
      </c>
      <c r="AI404">
        <f t="shared" ca="1" si="159"/>
        <v>0.60191213358461682</v>
      </c>
      <c r="AJ404">
        <f t="shared" ca="1" si="160"/>
        <v>0.63103419038830211</v>
      </c>
      <c r="AK404">
        <f t="shared" ca="1" si="161"/>
        <v>0.75481346251060699</v>
      </c>
      <c r="AL404">
        <f t="shared" ca="1" si="162"/>
        <v>0.95091587844100556</v>
      </c>
      <c r="AM404">
        <f t="shared" ca="1" si="163"/>
        <v>1.0119236312174227</v>
      </c>
      <c r="AO404" s="1">
        <f t="shared" si="176"/>
        <v>45527</v>
      </c>
      <c r="AP404" s="57">
        <f>AD404/VLOOKUP(AO404,'[1]Indice Utilities'!$Z:$AJ,11,0)</f>
        <v>0.92090056886575189</v>
      </c>
      <c r="AQ404">
        <f t="shared" ca="1" si="164"/>
        <v>0.46319080695586334</v>
      </c>
      <c r="AR404">
        <f t="shared" ca="1" si="165"/>
        <v>0.53855705531025189</v>
      </c>
      <c r="AS404">
        <f t="shared" ca="1" si="166"/>
        <v>0.63068691380557595</v>
      </c>
      <c r="AT404">
        <f t="shared" ca="1" si="167"/>
        <v>0.80653186076188832</v>
      </c>
      <c r="AU404">
        <f t="shared" ca="1" si="168"/>
        <v>0.87715405643404298</v>
      </c>
      <c r="AX404">
        <f t="shared" si="177"/>
        <v>0.68239319968567402</v>
      </c>
      <c r="AY404">
        <f t="shared" si="178"/>
        <v>0.89404295494984343</v>
      </c>
      <c r="AZ404">
        <f t="shared" si="179"/>
        <v>1.3648967204332836</v>
      </c>
      <c r="BA404">
        <f t="shared" si="180"/>
        <v>0.48721887685363069</v>
      </c>
      <c r="BD404" s="57"/>
    </row>
    <row r="405" spans="2:56" x14ac:dyDescent="0.25">
      <c r="B405" s="1">
        <v>45534</v>
      </c>
      <c r="C405">
        <v>4227.7820000000002</v>
      </c>
      <c r="D405">
        <v>7062.0889999999999</v>
      </c>
      <c r="E405">
        <v>4740.4709999999995</v>
      </c>
      <c r="F405">
        <v>1853.415</v>
      </c>
      <c r="G405">
        <v>1717565</v>
      </c>
      <c r="I405" s="45">
        <f t="shared" si="181"/>
        <v>6.1668598176136236E-2</v>
      </c>
      <c r="J405" s="46">
        <f t="shared" si="170"/>
        <v>0.10449929996083784</v>
      </c>
      <c r="K405" s="46">
        <f t="shared" si="171"/>
        <v>0.13452909754066189</v>
      </c>
      <c r="L405" s="46">
        <f t="shared" si="171"/>
        <v>5.3072516188856111E-2</v>
      </c>
      <c r="M405" s="47">
        <f t="shared" si="172"/>
        <v>6.8824064215382119E-2</v>
      </c>
      <c r="O405" s="44">
        <f t="shared" si="173"/>
        <v>8.844237796662302E-2</v>
      </c>
      <c r="Q405" s="36">
        <f t="shared" si="182"/>
        <v>9422.9957694828045</v>
      </c>
      <c r="R405" s="37">
        <f t="shared" si="183"/>
        <v>9393.6704097727561</v>
      </c>
      <c r="T405" s="42">
        <f t="shared" si="169"/>
        <v>1.0031218212297015</v>
      </c>
      <c r="V405" s="40">
        <v>45534</v>
      </c>
      <c r="W405">
        <v>2689797.2467999998</v>
      </c>
      <c r="X405">
        <v>4865936.0349000003</v>
      </c>
      <c r="Y405">
        <v>7461941.9804999996</v>
      </c>
      <c r="Z405" s="37">
        <v>1853.415</v>
      </c>
      <c r="AB405" s="55">
        <f t="shared" si="184"/>
        <v>0.11107610682490729</v>
      </c>
      <c r="AD405" s="36">
        <f t="shared" si="185"/>
        <v>10241.911005874341</v>
      </c>
      <c r="AE405" s="37">
        <f t="shared" si="186"/>
        <v>9393.6704097727561</v>
      </c>
      <c r="AG405" s="1">
        <f t="shared" si="174"/>
        <v>45534</v>
      </c>
      <c r="AH405">
        <f t="shared" si="175"/>
        <v>1.090299165193098</v>
      </c>
      <c r="AI405">
        <f t="shared" ca="1" si="159"/>
        <v>0.60191213358461682</v>
      </c>
      <c r="AJ405">
        <f t="shared" ca="1" si="160"/>
        <v>0.63103419038830211</v>
      </c>
      <c r="AK405">
        <f t="shared" ca="1" si="161"/>
        <v>0.78930798999368279</v>
      </c>
      <c r="AL405">
        <f t="shared" ca="1" si="162"/>
        <v>0.9548080255306084</v>
      </c>
      <c r="AM405">
        <f t="shared" ca="1" si="163"/>
        <v>1.0187760424299448</v>
      </c>
      <c r="AO405" s="1">
        <f t="shared" si="176"/>
        <v>45534</v>
      </c>
      <c r="AP405" s="57">
        <f>AD405/VLOOKUP(AO405,'[1]Indice Utilities'!$Z:$AJ,11,0)</f>
        <v>0.96815310966231194</v>
      </c>
      <c r="AQ405">
        <f t="shared" ca="1" si="164"/>
        <v>0.46319080695586334</v>
      </c>
      <c r="AR405">
        <f t="shared" ca="1" si="165"/>
        <v>0.53855705531025189</v>
      </c>
      <c r="AS405">
        <f t="shared" ca="1" si="166"/>
        <v>0.66026573378436471</v>
      </c>
      <c r="AT405">
        <f t="shared" ca="1" si="167"/>
        <v>0.82298984962923649</v>
      </c>
      <c r="AU405">
        <f t="shared" ca="1" si="168"/>
        <v>0.88050466350494838</v>
      </c>
      <c r="AX405">
        <f t="shared" si="177"/>
        <v>0.65204843058459061</v>
      </c>
      <c r="AY405">
        <f t="shared" si="178"/>
        <v>0.88875083516905706</v>
      </c>
      <c r="AZ405">
        <f t="shared" si="179"/>
        <v>1.393707447183373</v>
      </c>
      <c r="BA405">
        <f t="shared" si="180"/>
        <v>0.46178367569181844</v>
      </c>
      <c r="BD405" s="57"/>
    </row>
    <row r="406" spans="2:56" x14ac:dyDescent="0.25">
      <c r="B406" s="1">
        <v>45541</v>
      </c>
      <c r="C406">
        <v>4449.2830000000004</v>
      </c>
      <c r="D406">
        <v>7238.4089999999997</v>
      </c>
      <c r="E406">
        <v>4862.2619999999997</v>
      </c>
      <c r="F406">
        <v>1863.2470000000001</v>
      </c>
      <c r="G406">
        <v>1721668</v>
      </c>
      <c r="I406" s="45">
        <f t="shared" si="181"/>
        <v>5.2391774221092868E-2</v>
      </c>
      <c r="J406" s="46">
        <f t="shared" si="170"/>
        <v>2.4967116670435496E-2</v>
      </c>
      <c r="K406" s="46">
        <f t="shared" si="171"/>
        <v>2.5691750882981923E-2</v>
      </c>
      <c r="L406" s="46">
        <f t="shared" si="171"/>
        <v>5.3048022164492448E-3</v>
      </c>
      <c r="M406" s="47">
        <f t="shared" si="172"/>
        <v>2.3888470014234997E-3</v>
      </c>
      <c r="O406" s="44">
        <f t="shared" si="173"/>
        <v>2.7088860997739883E-2</v>
      </c>
      <c r="Q406" s="36">
        <f t="shared" si="182"/>
        <v>9678.2539920646141</v>
      </c>
      <c r="R406" s="37">
        <f t="shared" si="183"/>
        <v>9416.1104511635021</v>
      </c>
      <c r="T406" s="42">
        <f t="shared" si="169"/>
        <v>1.0278398965539661</v>
      </c>
      <c r="V406" s="40">
        <v>45541</v>
      </c>
      <c r="W406">
        <v>2830720.5649999999</v>
      </c>
      <c r="X406">
        <v>4987424.5823999997</v>
      </c>
      <c r="Y406">
        <v>7653651.9523</v>
      </c>
      <c r="Z406" s="37">
        <v>1863.2470000000001</v>
      </c>
      <c r="AB406" s="55">
        <f t="shared" si="184"/>
        <v>3.0236090557538006E-2</v>
      </c>
      <c r="AD406" s="36">
        <f t="shared" si="185"/>
        <v>10551.586354530204</v>
      </c>
      <c r="AE406" s="37">
        <f t="shared" si="186"/>
        <v>9416.1104511635021</v>
      </c>
      <c r="AG406" s="1">
        <f t="shared" si="174"/>
        <v>45541</v>
      </c>
      <c r="AH406">
        <f t="shared" si="175"/>
        <v>1.1205886346868836</v>
      </c>
      <c r="AI406">
        <f t="shared" ca="1" si="159"/>
        <v>0.60191213358461682</v>
      </c>
      <c r="AJ406">
        <f t="shared" ca="1" si="160"/>
        <v>0.63103419038830211</v>
      </c>
      <c r="AK406">
        <f t="shared" ca="1" si="161"/>
        <v>0.82900918144809554</v>
      </c>
      <c r="AL406">
        <f t="shared" ca="1" si="162"/>
        <v>0.96372792032181798</v>
      </c>
      <c r="AM406">
        <f t="shared" ca="1" si="163"/>
        <v>1.0251661597651494</v>
      </c>
      <c r="AO406" s="1">
        <f t="shared" si="176"/>
        <v>45541</v>
      </c>
      <c r="AP406" s="57">
        <f>AD406/VLOOKUP(AO406,'[1]Indice Utilities'!$Z:$AJ,11,0)</f>
        <v>0.97842362798571936</v>
      </c>
      <c r="AQ406">
        <f t="shared" ca="1" si="164"/>
        <v>0.46319080695586334</v>
      </c>
      <c r="AR406">
        <f t="shared" ca="1" si="165"/>
        <v>0.53855705531025189</v>
      </c>
      <c r="AS406">
        <f t="shared" ca="1" si="166"/>
        <v>0.68570502863960625</v>
      </c>
      <c r="AT406">
        <f t="shared" ca="1" si="167"/>
        <v>0.8307332899916875</v>
      </c>
      <c r="AU406">
        <f t="shared" ca="1" si="168"/>
        <v>0.88528738778685256</v>
      </c>
      <c r="AX406">
        <f t="shared" si="177"/>
        <v>0.66607102103134086</v>
      </c>
      <c r="AY406">
        <f t="shared" si="178"/>
        <v>0.88420546446658821</v>
      </c>
      <c r="AZ406">
        <f t="shared" si="179"/>
        <v>1.3875598465459966</v>
      </c>
      <c r="BA406">
        <f t="shared" si="180"/>
        <v>0.45060870126081193</v>
      </c>
      <c r="BD406" s="57"/>
    </row>
    <row r="407" spans="2:56" x14ac:dyDescent="0.25">
      <c r="B407" s="1">
        <v>45548</v>
      </c>
      <c r="C407">
        <v>4579.2939999999999</v>
      </c>
      <c r="D407">
        <v>7841.61</v>
      </c>
      <c r="E407">
        <v>5283.8459999999995</v>
      </c>
      <c r="F407">
        <v>2045.1479999999999</v>
      </c>
      <c r="G407">
        <v>1817734</v>
      </c>
      <c r="I407" s="45">
        <f t="shared" si="181"/>
        <v>2.9220663194496677E-2</v>
      </c>
      <c r="J407" s="46">
        <f t="shared" si="170"/>
        <v>8.3333367871309738E-2</v>
      </c>
      <c r="K407" s="46">
        <f t="shared" si="171"/>
        <v>8.6705323571621529E-2</v>
      </c>
      <c r="L407" s="46">
        <f t="shared" si="171"/>
        <v>9.7625811285352748E-2</v>
      </c>
      <c r="M407" s="47">
        <f t="shared" si="172"/>
        <v>5.579821428986298E-2</v>
      </c>
      <c r="O407" s="44">
        <f t="shared" si="173"/>
        <v>7.4221291480695173E-2</v>
      </c>
      <c r="Q407" s="36">
        <f t="shared" si="182"/>
        <v>10396.586502633843</v>
      </c>
      <c r="R407" s="37">
        <f t="shared" si="183"/>
        <v>9941.5125998945423</v>
      </c>
      <c r="T407" s="42">
        <f t="shared" si="169"/>
        <v>1.045775117032405</v>
      </c>
      <c r="V407" s="40">
        <v>45548</v>
      </c>
      <c r="W407">
        <v>2913436.4256000002</v>
      </c>
      <c r="X407">
        <v>5403043.2976000002</v>
      </c>
      <c r="Y407">
        <v>8317263.3931999998</v>
      </c>
      <c r="Z407" s="37">
        <v>2045.1479999999999</v>
      </c>
      <c r="AB407" s="55">
        <f t="shared" si="184"/>
        <v>7.5103670603687472E-2</v>
      </c>
      <c r="AD407" s="36">
        <f t="shared" si="185"/>
        <v>11344.049220447203</v>
      </c>
      <c r="AE407" s="37">
        <f t="shared" si="186"/>
        <v>9941.5125998945423</v>
      </c>
      <c r="AG407" s="1">
        <f t="shared" si="174"/>
        <v>45548</v>
      </c>
      <c r="AH407">
        <f t="shared" si="175"/>
        <v>1.1410787952496826</v>
      </c>
      <c r="AI407">
        <f t="shared" ca="1" si="159"/>
        <v>0.60191213358461682</v>
      </c>
      <c r="AJ407">
        <f t="shared" ca="1" si="160"/>
        <v>0.63103419038830211</v>
      </c>
      <c r="AK407">
        <f t="shared" ca="1" si="161"/>
        <v>0.86814403484810176</v>
      </c>
      <c r="AL407">
        <f t="shared" ca="1" si="162"/>
        <v>0.97624667387467801</v>
      </c>
      <c r="AM407">
        <f t="shared" ca="1" si="163"/>
        <v>1.0412336148731078</v>
      </c>
      <c r="AO407" s="1">
        <f t="shared" si="176"/>
        <v>45548</v>
      </c>
      <c r="AP407" s="57">
        <f>AD407/VLOOKUP(AO407,'[1]Indice Utilities'!$Z:$AJ,11,0)</f>
        <v>0.98283723819456603</v>
      </c>
      <c r="AQ407">
        <f t="shared" ca="1" si="164"/>
        <v>0.46319080695586334</v>
      </c>
      <c r="AR407">
        <f t="shared" ca="1" si="165"/>
        <v>0.53855705531025189</v>
      </c>
      <c r="AS407">
        <f t="shared" ca="1" si="166"/>
        <v>0.71919010628374702</v>
      </c>
      <c r="AT407">
        <f t="shared" ca="1" si="167"/>
        <v>0.83375966707357763</v>
      </c>
      <c r="AU407">
        <f t="shared" ca="1" si="168"/>
        <v>0.88796743207696283</v>
      </c>
      <c r="AX407">
        <f t="shared" si="177"/>
        <v>0.63764460744104257</v>
      </c>
      <c r="AY407">
        <f t="shared" si="178"/>
        <v>0.89097387526631278</v>
      </c>
      <c r="AZ407">
        <f t="shared" si="179"/>
        <v>1.4025332749250732</v>
      </c>
      <c r="BA407">
        <f t="shared" si="180"/>
        <v>0.4600484165549471</v>
      </c>
      <c r="BD407" s="57"/>
    </row>
    <row r="408" spans="2:56" x14ac:dyDescent="0.25">
      <c r="B408" s="1">
        <v>45555</v>
      </c>
      <c r="C408">
        <v>4665.9690000000001</v>
      </c>
      <c r="D408">
        <v>8398.4110000000001</v>
      </c>
      <c r="E408">
        <v>5340.0569999999998</v>
      </c>
      <c r="F408">
        <v>2000.902</v>
      </c>
      <c r="G408">
        <v>1822928</v>
      </c>
      <c r="I408" s="45">
        <f t="shared" si="181"/>
        <v>1.8927590148175799E-2</v>
      </c>
      <c r="J408" s="46">
        <f t="shared" si="170"/>
        <v>7.1005954134418792E-2</v>
      </c>
      <c r="K408" s="46">
        <f t="shared" si="171"/>
        <v>1.0638273711989443E-2</v>
      </c>
      <c r="L408" s="46">
        <f t="shared" si="171"/>
        <v>-2.1634620086174672E-2</v>
      </c>
      <c r="M408" s="47">
        <f t="shared" si="172"/>
        <v>2.8574037785507045E-3</v>
      </c>
      <c r="O408" s="44">
        <f t="shared" si="173"/>
        <v>1.9734299477102341E-2</v>
      </c>
      <c r="Q408" s="36">
        <f t="shared" si="182"/>
        <v>10601.755854216421</v>
      </c>
      <c r="R408" s="37">
        <f t="shared" si="183"/>
        <v>9969.9195155619909</v>
      </c>
      <c r="T408" s="42">
        <f t="shared" si="169"/>
        <v>1.0633742667298567</v>
      </c>
      <c r="V408" s="40">
        <v>45555</v>
      </c>
      <c r="W408">
        <v>2968580.3328</v>
      </c>
      <c r="X408">
        <v>5786691.3424000004</v>
      </c>
      <c r="Y408">
        <v>8405744.9187000003</v>
      </c>
      <c r="Z408" s="37">
        <v>2000.902</v>
      </c>
      <c r="AB408" s="55">
        <f t="shared" si="184"/>
        <v>3.1692496038917016E-2</v>
      </c>
      <c r="AD408" s="36">
        <f t="shared" si="185"/>
        <v>11703.570455431507</v>
      </c>
      <c r="AE408" s="37">
        <f t="shared" si="186"/>
        <v>9969.9195155619909</v>
      </c>
      <c r="AG408" s="1">
        <f t="shared" si="174"/>
        <v>45555</v>
      </c>
      <c r="AH408">
        <f t="shared" si="175"/>
        <v>1.1738881579899889</v>
      </c>
      <c r="AI408">
        <f t="shared" ca="1" si="159"/>
        <v>0.60191213358461682</v>
      </c>
      <c r="AJ408">
        <f t="shared" ca="1" si="160"/>
        <v>0.63103419038830211</v>
      </c>
      <c r="AK408">
        <f t="shared" ca="1" si="161"/>
        <v>0.88249792334069455</v>
      </c>
      <c r="AL408">
        <f t="shared" ca="1" si="162"/>
        <v>0.9808721685821602</v>
      </c>
      <c r="AM408">
        <f t="shared" ca="1" si="163"/>
        <v>1.0482483825942961</v>
      </c>
      <c r="AO408" s="1">
        <f t="shared" si="176"/>
        <v>45555</v>
      </c>
      <c r="AP408" s="57">
        <f>AD408/VLOOKUP(AO408,'[1]Indice Utilities'!$Z:$AJ,11,0)</f>
        <v>1.0573808151817796</v>
      </c>
      <c r="AQ408">
        <f t="shared" ca="1" si="164"/>
        <v>0.46319080695586334</v>
      </c>
      <c r="AR408">
        <f t="shared" ca="1" si="165"/>
        <v>0.53855705531025189</v>
      </c>
      <c r="AS408">
        <f t="shared" ca="1" si="166"/>
        <v>0.75666944470729991</v>
      </c>
      <c r="AT408">
        <f t="shared" ca="1" si="167"/>
        <v>0.8388817320116233</v>
      </c>
      <c r="AU408">
        <f t="shared" ca="1" si="168"/>
        <v>0.88930887241386247</v>
      </c>
      <c r="AX408">
        <f t="shared" si="177"/>
        <v>0.62975517000016312</v>
      </c>
      <c r="AY408">
        <f t="shared" si="178"/>
        <v>0.92492513908179341</v>
      </c>
      <c r="AZ408">
        <f t="shared" si="179"/>
        <v>1.3739111346026793</v>
      </c>
      <c r="BA408">
        <f t="shared" si="180"/>
        <v>0.43626899058550128</v>
      </c>
      <c r="BD408" s="57"/>
    </row>
    <row r="409" spans="2:56" x14ac:dyDescent="0.25">
      <c r="B409" s="1">
        <v>45562</v>
      </c>
      <c r="C409">
        <v>4304.826</v>
      </c>
      <c r="D409">
        <v>7581.77</v>
      </c>
      <c r="E409">
        <v>5021.527</v>
      </c>
      <c r="F409">
        <v>1794.42</v>
      </c>
      <c r="G409">
        <v>1727777</v>
      </c>
      <c r="I409" s="45">
        <f t="shared" si="181"/>
        <v>-7.7399356918145035E-2</v>
      </c>
      <c r="J409" s="46">
        <f t="shared" si="170"/>
        <v>-9.723756077191259E-2</v>
      </c>
      <c r="K409" s="46">
        <f t="shared" si="171"/>
        <v>-5.9649176029394346E-2</v>
      </c>
      <c r="L409" s="46">
        <f t="shared" si="171"/>
        <v>-0.10319445929885618</v>
      </c>
      <c r="M409" s="47">
        <f t="shared" si="172"/>
        <v>-5.2196795485065839E-2</v>
      </c>
      <c r="O409" s="44">
        <f t="shared" si="173"/>
        <v>-8.4370138254577037E-2</v>
      </c>
      <c r="Q409" s="36">
        <f t="shared" si="182"/>
        <v>9707.2842470549094</v>
      </c>
      <c r="R409" s="37">
        <f t="shared" si="183"/>
        <v>9449.5216656056346</v>
      </c>
      <c r="T409" s="42">
        <f t="shared" si="169"/>
        <v>1.027277844378883</v>
      </c>
      <c r="V409" s="40">
        <v>45562</v>
      </c>
      <c r="W409">
        <v>2738814.0531000001</v>
      </c>
      <c r="X409">
        <v>5224007.5433999998</v>
      </c>
      <c r="Y409">
        <v>7904349.6078000003</v>
      </c>
      <c r="Z409" s="37">
        <v>1794.42</v>
      </c>
      <c r="AB409" s="55">
        <f t="shared" si="184"/>
        <v>-7.5397709080955472E-2</v>
      </c>
      <c r="AD409" s="36">
        <f t="shared" si="185"/>
        <v>10821.148055024418</v>
      </c>
      <c r="AE409" s="37">
        <f t="shared" si="186"/>
        <v>9449.5216656056346</v>
      </c>
      <c r="AG409" s="1">
        <f t="shared" si="174"/>
        <v>45562</v>
      </c>
      <c r="AH409">
        <f t="shared" si="175"/>
        <v>1.1451529969407053</v>
      </c>
      <c r="AI409">
        <f t="shared" ca="1" si="159"/>
        <v>0.60191213358461682</v>
      </c>
      <c r="AJ409">
        <f t="shared" ca="1" si="160"/>
        <v>0.63103419038830211</v>
      </c>
      <c r="AK409">
        <f t="shared" ca="1" si="161"/>
        <v>0.88299279737920178</v>
      </c>
      <c r="AL409">
        <f t="shared" ca="1" si="162"/>
        <v>0.9965147995866076</v>
      </c>
      <c r="AM409">
        <f t="shared" ca="1" si="163"/>
        <v>1.0541188944028703</v>
      </c>
      <c r="AO409" s="1">
        <f t="shared" si="176"/>
        <v>45562</v>
      </c>
      <c r="AP409" s="57">
        <f>AD409/VLOOKUP(AO409,'[1]Indice Utilities'!$Z:$AJ,11,0)</f>
        <v>1.0134558169620687</v>
      </c>
      <c r="AQ409">
        <f t="shared" ca="1" si="164"/>
        <v>0.46319080695586334</v>
      </c>
      <c r="AR409">
        <f t="shared" ca="1" si="165"/>
        <v>0.53855705531025189</v>
      </c>
      <c r="AS409">
        <f t="shared" ca="1" si="166"/>
        <v>0.76481843736770527</v>
      </c>
      <c r="AT409">
        <f t="shared" ca="1" si="167"/>
        <v>0.84369988219994252</v>
      </c>
      <c r="AU409">
        <f t="shared" ca="1" si="168"/>
        <v>0.90027698911832144</v>
      </c>
      <c r="AX409">
        <f t="shared" si="177"/>
        <v>0.62839182914932368</v>
      </c>
      <c r="AY409">
        <f t="shared" si="178"/>
        <v>0.90307766145689428</v>
      </c>
      <c r="AZ409">
        <f t="shared" si="179"/>
        <v>1.3973126393639221</v>
      </c>
      <c r="BA409">
        <f t="shared" si="180"/>
        <v>0.42315323229869567</v>
      </c>
      <c r="BD409" s="57"/>
    </row>
    <row r="410" spans="2:56" x14ac:dyDescent="0.25">
      <c r="B410" s="1">
        <v>45569</v>
      </c>
      <c r="C410">
        <v>4415.576</v>
      </c>
      <c r="D410">
        <v>7748.81</v>
      </c>
      <c r="E410">
        <v>4993.4210000000003</v>
      </c>
      <c r="F410">
        <v>1779.672</v>
      </c>
      <c r="G410">
        <v>1756515</v>
      </c>
      <c r="I410" s="45">
        <f t="shared" si="181"/>
        <v>2.5726939950650785E-2</v>
      </c>
      <c r="J410" s="46">
        <f t="shared" si="170"/>
        <v>2.2031794686464989E-2</v>
      </c>
      <c r="K410" s="46">
        <f t="shared" si="171"/>
        <v>-5.5971022360329359E-3</v>
      </c>
      <c r="L410" s="46">
        <f t="shared" si="171"/>
        <v>-8.2188116494466001E-3</v>
      </c>
      <c r="M410" s="47">
        <f t="shared" si="172"/>
        <v>1.6632933532510163E-2</v>
      </c>
      <c r="O410" s="44">
        <f t="shared" si="173"/>
        <v>8.4857051879090595E-3</v>
      </c>
      <c r="Q410" s="36">
        <f t="shared" si="182"/>
        <v>9789.6573993506518</v>
      </c>
      <c r="R410" s="37">
        <f t="shared" si="183"/>
        <v>9606.6949313836685</v>
      </c>
      <c r="T410" s="42">
        <f t="shared" si="169"/>
        <v>1.0190453084306104</v>
      </c>
      <c r="V410" s="40">
        <v>45569</v>
      </c>
      <c r="W410">
        <v>2809275.7122</v>
      </c>
      <c r="X410">
        <v>5339101.9567999998</v>
      </c>
      <c r="Y410">
        <v>7860108.8449999997</v>
      </c>
      <c r="Z410" s="37">
        <v>1779.672</v>
      </c>
      <c r="AB410" s="55">
        <f t="shared" si="184"/>
        <v>8.9041320523286973E-3</v>
      </c>
      <c r="AD410" s="36">
        <f t="shared" si="185"/>
        <v>10917.500986264155</v>
      </c>
      <c r="AE410" s="37">
        <f t="shared" si="186"/>
        <v>9606.6949313836685</v>
      </c>
      <c r="AG410" s="1">
        <f t="shared" si="174"/>
        <v>45569</v>
      </c>
      <c r="AH410">
        <f t="shared" si="175"/>
        <v>1.1364471406912562</v>
      </c>
      <c r="AI410">
        <f t="shared" ca="1" si="159"/>
        <v>0.60191213358461682</v>
      </c>
      <c r="AJ410">
        <f t="shared" ca="1" si="160"/>
        <v>0.64500329008292923</v>
      </c>
      <c r="AK410">
        <f t="shared" ca="1" si="161"/>
        <v>0.88415708202249632</v>
      </c>
      <c r="AL410">
        <f t="shared" ca="1" si="162"/>
        <v>1.0072686566274065</v>
      </c>
      <c r="AM410">
        <f t="shared" ca="1" si="163"/>
        <v>1.0557981798895726</v>
      </c>
      <c r="AO410" s="1">
        <f t="shared" si="176"/>
        <v>45569</v>
      </c>
      <c r="AP410" s="57">
        <f>AD410/VLOOKUP(AO410,'[1]Indice Utilities'!$Z:$AJ,11,0)</f>
        <v>1.0067432751169427</v>
      </c>
      <c r="AQ410">
        <f t="shared" ca="1" si="164"/>
        <v>0.46319080695586334</v>
      </c>
      <c r="AR410">
        <f t="shared" ca="1" si="165"/>
        <v>0.53855705531025189</v>
      </c>
      <c r="AS410">
        <f t="shared" ca="1" si="166"/>
        <v>0.76936201930683823</v>
      </c>
      <c r="AT410">
        <f t="shared" ca="1" si="167"/>
        <v>0.85078507077358378</v>
      </c>
      <c r="AU410">
        <f t="shared" ca="1" si="168"/>
        <v>0.91895872096220876</v>
      </c>
      <c r="AX410">
        <f t="shared" si="177"/>
        <v>0.63886984652561285</v>
      </c>
      <c r="AY410">
        <f t="shared" si="178"/>
        <v>0.91482833081723747</v>
      </c>
      <c r="AZ410">
        <f t="shared" si="179"/>
        <v>1.3772287113535508</v>
      </c>
      <c r="BA410">
        <f t="shared" si="180"/>
        <v>0.41597154997261021</v>
      </c>
      <c r="BD410" s="57"/>
    </row>
    <row r="411" spans="2:56" x14ac:dyDescent="0.25">
      <c r="B411" s="1">
        <v>45576</v>
      </c>
      <c r="C411">
        <v>4535.9570000000003</v>
      </c>
      <c r="D411">
        <v>8008.65</v>
      </c>
      <c r="E411">
        <v>5302.5829999999996</v>
      </c>
      <c r="F411">
        <v>1828.8340000000001</v>
      </c>
      <c r="G411">
        <v>1782989</v>
      </c>
      <c r="I411" s="45">
        <f t="shared" si="181"/>
        <v>2.7262807842057368E-2</v>
      </c>
      <c r="J411" s="46">
        <f t="shared" si="170"/>
        <v>3.3532890856789566E-2</v>
      </c>
      <c r="K411" s="46">
        <f t="shared" si="171"/>
        <v>6.1913866265231654E-2</v>
      </c>
      <c r="L411" s="46">
        <f t="shared" si="171"/>
        <v>2.7624191424037603E-2</v>
      </c>
      <c r="M411" s="47">
        <f t="shared" si="172"/>
        <v>1.5071889508486924E-2</v>
      </c>
      <c r="O411" s="44">
        <f t="shared" si="173"/>
        <v>3.7583439097029048E-2</v>
      </c>
      <c r="Q411" s="36">
        <f t="shared" si="182"/>
        <v>10157.586391999926</v>
      </c>
      <c r="R411" s="37">
        <f t="shared" si="183"/>
        <v>9751.4859759312239</v>
      </c>
      <c r="T411" s="42">
        <f t="shared" si="169"/>
        <v>1.0416449777060692</v>
      </c>
      <c r="V411" s="40">
        <v>45576</v>
      </c>
      <c r="W411">
        <v>2885864.4720999999</v>
      </c>
      <c r="X411">
        <v>5518137.7110000001</v>
      </c>
      <c r="Y411">
        <v>8346757.2351000002</v>
      </c>
      <c r="Z411" s="37">
        <v>1828.8340000000001</v>
      </c>
      <c r="AB411" s="55">
        <f t="shared" si="184"/>
        <v>4.6365447541173561E-2</v>
      </c>
      <c r="AD411" s="36">
        <f t="shared" si="185"/>
        <v>11423.695805523497</v>
      </c>
      <c r="AE411" s="37">
        <f t="shared" si="186"/>
        <v>9751.4859759312239</v>
      </c>
      <c r="AG411" s="1">
        <f t="shared" si="174"/>
        <v>45576</v>
      </c>
      <c r="AH411">
        <f t="shared" si="175"/>
        <v>1.171482565192592</v>
      </c>
      <c r="AI411">
        <f t="shared" ca="1" si="159"/>
        <v>0.60439908907875284</v>
      </c>
      <c r="AJ411">
        <f t="shared" ca="1" si="160"/>
        <v>0.65293037706983648</v>
      </c>
      <c r="AK411">
        <f t="shared" ca="1" si="161"/>
        <v>0.8857009037750565</v>
      </c>
      <c r="AL411">
        <f t="shared" ca="1" si="162"/>
        <v>1.0089336116852066</v>
      </c>
      <c r="AM411">
        <f t="shared" ca="1" si="163"/>
        <v>1.0868612048156505</v>
      </c>
      <c r="AO411" s="1">
        <f t="shared" si="176"/>
        <v>45576</v>
      </c>
      <c r="AP411" s="57">
        <f>AD411/VLOOKUP(AO411,'[1]Indice Utilities'!$Z:$AJ,11,0)</f>
        <v>1.0452468322626862</v>
      </c>
      <c r="AQ411">
        <f t="shared" ca="1" si="164"/>
        <v>0.46319080695586334</v>
      </c>
      <c r="AR411">
        <f t="shared" ca="1" si="165"/>
        <v>0.54200840102652625</v>
      </c>
      <c r="AS411">
        <f t="shared" ca="1" si="166"/>
        <v>0.77237109580960706</v>
      </c>
      <c r="AT411">
        <f t="shared" ca="1" si="167"/>
        <v>0.86869479043268638</v>
      </c>
      <c r="AU411">
        <f t="shared" ca="1" si="168"/>
        <v>0.96342785558265587</v>
      </c>
      <c r="AX411">
        <f t="shared" si="177"/>
        <v>0.62720652132552457</v>
      </c>
      <c r="AY411">
        <f t="shared" si="178"/>
        <v>0.90360893663781439</v>
      </c>
      <c r="AZ411">
        <f t="shared" si="179"/>
        <v>1.3976935773649803</v>
      </c>
      <c r="BA411">
        <f t="shared" si="180"/>
        <v>0.40852116122573601</v>
      </c>
      <c r="BD411" s="57"/>
    </row>
    <row r="412" spans="2:56" x14ac:dyDescent="0.25">
      <c r="B412" s="1">
        <v>45583</v>
      </c>
      <c r="C412">
        <v>4473.3590000000004</v>
      </c>
      <c r="D412">
        <v>8092.17</v>
      </c>
      <c r="E412">
        <v>5658.5860000000002</v>
      </c>
      <c r="F412">
        <v>1873.08</v>
      </c>
      <c r="G412">
        <v>1823330</v>
      </c>
      <c r="I412" s="45">
        <f t="shared" si="181"/>
        <v>-1.3800395374118368E-2</v>
      </c>
      <c r="J412" s="46">
        <f t="shared" si="170"/>
        <v>1.0428723942237594E-2</v>
      </c>
      <c r="K412" s="46">
        <f t="shared" si="171"/>
        <v>6.7137657251192584E-2</v>
      </c>
      <c r="L412" s="46">
        <f t="shared" si="171"/>
        <v>2.4193557206394711E-2</v>
      </c>
      <c r="M412" s="47">
        <f t="shared" si="172"/>
        <v>2.2625490117998526E-2</v>
      </c>
      <c r="O412" s="44">
        <f t="shared" si="173"/>
        <v>2.198988575642663E-2</v>
      </c>
      <c r="Q412" s="36">
        <f t="shared" si="182"/>
        <v>10380.950556321039</v>
      </c>
      <c r="R412" s="37">
        <f t="shared" si="183"/>
        <v>9972.118125515457</v>
      </c>
      <c r="T412" s="42">
        <f t="shared" si="169"/>
        <v>1.0409975519402954</v>
      </c>
      <c r="V412" s="40">
        <v>45583</v>
      </c>
      <c r="W412">
        <v>2846038.3169999998</v>
      </c>
      <c r="X412">
        <v>5575684.9177999999</v>
      </c>
      <c r="Y412">
        <v>8907140.2295999993</v>
      </c>
      <c r="Z412" s="37">
        <v>1873.08</v>
      </c>
      <c r="AB412" s="55">
        <f t="shared" si="184"/>
        <v>3.4510908276236069E-2</v>
      </c>
      <c r="AD412" s="36">
        <f t="shared" si="185"/>
        <v>11817.937923643542</v>
      </c>
      <c r="AE412" s="37">
        <f t="shared" si="186"/>
        <v>9972.118125515457</v>
      </c>
      <c r="AG412" s="1">
        <f t="shared" si="174"/>
        <v>45583</v>
      </c>
      <c r="AH412">
        <f t="shared" si="175"/>
        <v>1.1850980679225231</v>
      </c>
      <c r="AI412">
        <f t="shared" ca="1" si="159"/>
        <v>0.60794384386597566</v>
      </c>
      <c r="AJ412">
        <f t="shared" ca="1" si="160"/>
        <v>0.66752044797826637</v>
      </c>
      <c r="AK412">
        <f t="shared" ca="1" si="161"/>
        <v>0.89867314422658273</v>
      </c>
      <c r="AL412">
        <f t="shared" ca="1" si="162"/>
        <v>1.0141593031689251</v>
      </c>
      <c r="AM412">
        <f t="shared" ca="1" si="163"/>
        <v>1.1175596877375051</v>
      </c>
      <c r="AO412" s="1">
        <f t="shared" si="176"/>
        <v>45583</v>
      </c>
      <c r="AP412" s="57">
        <f>AD412/VLOOKUP(AO412,'[1]Indice Utilities'!$Z:$AJ,11,0)</f>
        <v>1.0754053478245569</v>
      </c>
      <c r="AQ412">
        <f t="shared" ca="1" si="164"/>
        <v>0.46573765868928191</v>
      </c>
      <c r="AR412">
        <f t="shared" ca="1" si="165"/>
        <v>0.5483545392346254</v>
      </c>
      <c r="AS412">
        <f t="shared" ca="1" si="166"/>
        <v>0.7795728997003909</v>
      </c>
      <c r="AT412">
        <f t="shared" ca="1" si="167"/>
        <v>0.8790246990650008</v>
      </c>
      <c r="AU412">
        <f t="shared" ca="1" si="168"/>
        <v>0.9773965761533786</v>
      </c>
      <c r="AX412">
        <f t="shared" si="177"/>
        <v>0.59791619247463845</v>
      </c>
      <c r="AY412">
        <f t="shared" si="178"/>
        <v>0.88257399461461283</v>
      </c>
      <c r="AZ412">
        <f t="shared" si="179"/>
        <v>1.4417745021070707</v>
      </c>
      <c r="BA412">
        <f t="shared" si="180"/>
        <v>0.40444691105968589</v>
      </c>
      <c r="BD412" s="57"/>
    </row>
    <row r="413" spans="2:56" x14ac:dyDescent="0.25">
      <c r="B413" s="1">
        <v>45590</v>
      </c>
      <c r="C413">
        <v>5017.4809999999998</v>
      </c>
      <c r="D413">
        <v>8584.0110000000004</v>
      </c>
      <c r="E413">
        <v>5892.799</v>
      </c>
      <c r="F413">
        <v>2010.7339999999999</v>
      </c>
      <c r="G413">
        <v>1872785</v>
      </c>
      <c r="I413" s="45">
        <f t="shared" si="181"/>
        <v>0.12163611281813047</v>
      </c>
      <c r="J413" s="46">
        <f t="shared" si="170"/>
        <v>6.0779864980592402E-2</v>
      </c>
      <c r="K413" s="46">
        <f t="shared" si="171"/>
        <v>4.1390729061995257E-2</v>
      </c>
      <c r="L413" s="46">
        <f t="shared" si="171"/>
        <v>7.3490721165139661E-2</v>
      </c>
      <c r="M413" s="47">
        <f t="shared" si="172"/>
        <v>2.7123449951462542E-2</v>
      </c>
      <c r="O413" s="44">
        <f t="shared" si="173"/>
        <v>7.4324357006464448E-2</v>
      </c>
      <c r="Q413" s="36">
        <f t="shared" si="182"/>
        <v>11152.508031535499</v>
      </c>
      <c r="R413" s="37">
        <f t="shared" si="183"/>
        <v>10242.596372402948</v>
      </c>
      <c r="T413" s="42">
        <f t="shared" si="169"/>
        <v>1.088836035908255</v>
      </c>
      <c r="V413" s="40">
        <v>45590</v>
      </c>
      <c r="W413">
        <v>3192219.5115999999</v>
      </c>
      <c r="X413">
        <v>5914574.0240000002</v>
      </c>
      <c r="Y413">
        <v>9275813.2523999996</v>
      </c>
      <c r="Z413" s="37">
        <v>2010.7339999999999</v>
      </c>
      <c r="AB413" s="55">
        <f t="shared" si="184"/>
        <v>6.0809942702097747E-2</v>
      </c>
      <c r="AD413" s="36">
        <f t="shared" si="185"/>
        <v>12536.586051637254</v>
      </c>
      <c r="AE413" s="37">
        <f t="shared" si="186"/>
        <v>10242.596372402948</v>
      </c>
      <c r="AG413" s="1">
        <f t="shared" si="174"/>
        <v>45590</v>
      </c>
      <c r="AH413">
        <f t="shared" si="175"/>
        <v>1.2239656426777781</v>
      </c>
      <c r="AI413">
        <f t="shared" ca="1" si="159"/>
        <v>0.61532935330527994</v>
      </c>
      <c r="AJ413">
        <f t="shared" ca="1" si="160"/>
        <v>0.69717293412397274</v>
      </c>
      <c r="AK413">
        <f t="shared" ca="1" si="161"/>
        <v>0.91251894169220638</v>
      </c>
      <c r="AL413">
        <f t="shared" ca="1" si="162"/>
        <v>1.0210640460520592</v>
      </c>
      <c r="AM413">
        <f t="shared" ca="1" si="163"/>
        <v>1.1348612900908188</v>
      </c>
      <c r="AO413" s="1">
        <f t="shared" si="176"/>
        <v>45590</v>
      </c>
      <c r="AP413" s="57">
        <f>AD413/VLOOKUP(AO413,'[1]Indice Utilities'!$Z:$AJ,11,0)</f>
        <v>1.0972661637918022</v>
      </c>
      <c r="AQ413">
        <f t="shared" ca="1" si="164"/>
        <v>0.48184488802835346</v>
      </c>
      <c r="AR413">
        <f t="shared" ca="1" si="165"/>
        <v>0.55402787199742054</v>
      </c>
      <c r="AS413">
        <f t="shared" ca="1" si="166"/>
        <v>0.78876235490365365</v>
      </c>
      <c r="AT413">
        <f t="shared" ca="1" si="167"/>
        <v>0.88199763852102708</v>
      </c>
      <c r="AU413">
        <f t="shared" ca="1" si="168"/>
        <v>0.98239587717368138</v>
      </c>
      <c r="AX413">
        <f t="shared" si="177"/>
        <v>0.63220032818508798</v>
      </c>
      <c r="AY413">
        <f t="shared" si="178"/>
        <v>0.88254897051392389</v>
      </c>
      <c r="AZ413">
        <f t="shared" si="179"/>
        <v>1.4153813416075069</v>
      </c>
      <c r="BA413">
        <f t="shared" si="180"/>
        <v>0.40928161468826013</v>
      </c>
      <c r="BD413" s="57"/>
    </row>
    <row r="414" spans="2:56" x14ac:dyDescent="0.25">
      <c r="B414" s="1">
        <v>45597</v>
      </c>
      <c r="C414">
        <v>5190.83</v>
      </c>
      <c r="D414">
        <v>8249.9310000000005</v>
      </c>
      <c r="E414">
        <v>5705.4290000000001</v>
      </c>
      <c r="F414">
        <v>2059.8960000000002</v>
      </c>
      <c r="G414">
        <v>1879879</v>
      </c>
      <c r="I414" s="45">
        <f t="shared" si="181"/>
        <v>3.454900975210462E-2</v>
      </c>
      <c r="J414" s="46">
        <f t="shared" si="170"/>
        <v>-3.8918869046183691E-2</v>
      </c>
      <c r="K414" s="46">
        <f t="shared" si="171"/>
        <v>-3.179643493694595E-2</v>
      </c>
      <c r="L414" s="46">
        <f t="shared" si="171"/>
        <v>2.4449778041252701E-2</v>
      </c>
      <c r="M414" s="47">
        <f t="shared" si="172"/>
        <v>3.7879414882113771E-3</v>
      </c>
      <c r="O414" s="44">
        <f t="shared" si="173"/>
        <v>-2.9291290474430798E-3</v>
      </c>
      <c r="Q414" s="36">
        <f t="shared" si="182"/>
        <v>11119.840896308486</v>
      </c>
      <c r="R414" s="37">
        <f t="shared" si="183"/>
        <v>10281.394728148976</v>
      </c>
      <c r="T414" s="42">
        <f t="shared" si="169"/>
        <v>1.0815498471101361</v>
      </c>
      <c r="V414" s="40">
        <v>45597</v>
      </c>
      <c r="W414">
        <v>3302507.3258000002</v>
      </c>
      <c r="X414">
        <v>5684385.1971000005</v>
      </c>
      <c r="Y414">
        <v>8980874.8342000004</v>
      </c>
      <c r="Z414" s="37">
        <v>2059.8960000000002</v>
      </c>
      <c r="AB414" s="55">
        <f t="shared" si="184"/>
        <v>-2.2561749731139513E-2</v>
      </c>
      <c r="AD414" s="36">
        <f t="shared" si="185"/>
        <v>12253.73873465732</v>
      </c>
      <c r="AE414" s="37">
        <f t="shared" si="186"/>
        <v>10281.394728148976</v>
      </c>
      <c r="AG414" s="1">
        <f t="shared" si="174"/>
        <v>45597</v>
      </c>
      <c r="AH414">
        <f t="shared" si="175"/>
        <v>1.191836230264397</v>
      </c>
      <c r="AI414">
        <f t="shared" ca="1" si="159"/>
        <v>0.61969325403571573</v>
      </c>
      <c r="AJ414">
        <f t="shared" ca="1" si="160"/>
        <v>0.71696652396236049</v>
      </c>
      <c r="AK414">
        <f t="shared" ca="1" si="161"/>
        <v>0.92626221781273588</v>
      </c>
      <c r="AL414">
        <f t="shared" ca="1" si="162"/>
        <v>1.0300851321521478</v>
      </c>
      <c r="AM414">
        <f t="shared" ca="1" si="163"/>
        <v>1.1406156297938399</v>
      </c>
      <c r="AO414" s="1">
        <f t="shared" si="176"/>
        <v>45597</v>
      </c>
      <c r="AP414" s="57">
        <f>AD414/VLOOKUP(AO414,'[1]Indice Utilities'!$Z:$AJ,11,0)</f>
        <v>1.0091907311053094</v>
      </c>
      <c r="AQ414">
        <f t="shared" ca="1" si="164"/>
        <v>0.48184488802835346</v>
      </c>
      <c r="AR414">
        <f t="shared" ca="1" si="165"/>
        <v>0.55665467771248733</v>
      </c>
      <c r="AS414">
        <f t="shared" ca="1" si="166"/>
        <v>0.7939499074364601</v>
      </c>
      <c r="AT414">
        <f t="shared" ca="1" si="167"/>
        <v>0.88639737223030823</v>
      </c>
      <c r="AU414">
        <f t="shared" ca="1" si="168"/>
        <v>1.0043526714247051</v>
      </c>
      <c r="AX414">
        <f t="shared" si="177"/>
        <v>0.66913917406949575</v>
      </c>
      <c r="AY414">
        <f t="shared" si="178"/>
        <v>0.8677797932200183</v>
      </c>
      <c r="AZ414">
        <f t="shared" si="179"/>
        <v>1.4020090379020584</v>
      </c>
      <c r="BA414">
        <f t="shared" si="180"/>
        <v>0.42896669862103459</v>
      </c>
      <c r="BD414" s="57"/>
    </row>
    <row r="415" spans="2:56" x14ac:dyDescent="0.25">
      <c r="B415" s="1">
        <v>45604</v>
      </c>
      <c r="C415">
        <v>5681.9849999999997</v>
      </c>
      <c r="D415">
        <v>8537.6110000000008</v>
      </c>
      <c r="E415">
        <v>5855.3249999999998</v>
      </c>
      <c r="F415">
        <v>2207.3829999999998</v>
      </c>
      <c r="G415">
        <v>1964487</v>
      </c>
      <c r="I415" s="45">
        <f t="shared" si="181"/>
        <v>9.4619742892755099E-2</v>
      </c>
      <c r="J415" s="46">
        <f t="shared" si="170"/>
        <v>3.4870594675276756E-2</v>
      </c>
      <c r="K415" s="46">
        <f t="shared" si="171"/>
        <v>2.6272520436237068E-2</v>
      </c>
      <c r="L415" s="46">
        <f t="shared" si="171"/>
        <v>7.15992457871657E-2</v>
      </c>
      <c r="M415" s="47">
        <f t="shared" si="172"/>
        <v>4.5007152056063093E-2</v>
      </c>
      <c r="O415" s="44">
        <f t="shared" si="173"/>
        <v>5.6840525947858656E-2</v>
      </c>
      <c r="Q415" s="36">
        <f t="shared" si="182"/>
        <v>11751.898501311167</v>
      </c>
      <c r="R415" s="37">
        <f t="shared" si="183"/>
        <v>10744.131024027183</v>
      </c>
      <c r="T415" s="42">
        <f t="shared" si="169"/>
        <v>1.0937970204412348</v>
      </c>
      <c r="V415" s="40">
        <v>45604</v>
      </c>
      <c r="W415">
        <v>3614989.4660999998</v>
      </c>
      <c r="X415">
        <v>5882603.3536</v>
      </c>
      <c r="Y415">
        <v>9216825.5688000005</v>
      </c>
      <c r="Z415" s="37">
        <v>2207.3829999999998</v>
      </c>
      <c r="AB415" s="55">
        <f t="shared" si="184"/>
        <v>4.1558440176036132E-2</v>
      </c>
      <c r="AD415" s="36">
        <f t="shared" si="185"/>
        <v>12762.985002794352</v>
      </c>
      <c r="AE415" s="37">
        <f t="shared" si="186"/>
        <v>10744.131024027183</v>
      </c>
      <c r="AG415" s="1">
        <f t="shared" si="174"/>
        <v>45604</v>
      </c>
      <c r="AH415">
        <f t="shared" si="175"/>
        <v>1.1879029559721852</v>
      </c>
      <c r="AI415">
        <f t="shared" ca="1" si="159"/>
        <v>0.62705855073647765</v>
      </c>
      <c r="AJ415">
        <f t="shared" ca="1" si="160"/>
        <v>0.72703972836692299</v>
      </c>
      <c r="AK415">
        <f t="shared" ca="1" si="161"/>
        <v>0.94251199632374805</v>
      </c>
      <c r="AL415">
        <f t="shared" ca="1" si="162"/>
        <v>1.0444208817646559</v>
      </c>
      <c r="AM415">
        <f t="shared" ca="1" si="163"/>
        <v>1.144745576771603</v>
      </c>
      <c r="AO415" s="1">
        <f t="shared" si="176"/>
        <v>45604</v>
      </c>
      <c r="AP415" s="57">
        <f>AD415/VLOOKUP(AO415,'[1]Indice Utilities'!$Z:$AJ,11,0)</f>
        <v>1.0373343306463105</v>
      </c>
      <c r="AQ415">
        <f t="shared" ca="1" si="164"/>
        <v>0.48184488802835346</v>
      </c>
      <c r="AR415">
        <f t="shared" ca="1" si="165"/>
        <v>0.55972513971885685</v>
      </c>
      <c r="AS415">
        <f t="shared" ca="1" si="166"/>
        <v>0.79684321015344128</v>
      </c>
      <c r="AT415">
        <f t="shared" ca="1" si="167"/>
        <v>0.88851450548684108</v>
      </c>
      <c r="AU415">
        <f t="shared" ca="1" si="168"/>
        <v>1.0089459855064729</v>
      </c>
      <c r="AX415">
        <f t="shared" si="177"/>
        <v>0.70322789622407411</v>
      </c>
      <c r="AY415">
        <f t="shared" si="178"/>
        <v>0.86220778020387356</v>
      </c>
      <c r="AZ415">
        <f t="shared" si="179"/>
        <v>1.3814331423966448</v>
      </c>
      <c r="BA415">
        <f t="shared" si="180"/>
        <v>0.44133902907302974</v>
      </c>
      <c r="BD415" s="57"/>
    </row>
    <row r="416" spans="2:56" x14ac:dyDescent="0.25">
      <c r="B416" s="1">
        <v>45611</v>
      </c>
      <c r="C416">
        <v>5807.1809999999996</v>
      </c>
      <c r="D416">
        <v>8314.8909999999996</v>
      </c>
      <c r="E416">
        <v>5939.6419999999998</v>
      </c>
      <c r="F416">
        <v>2349.953</v>
      </c>
      <c r="G416">
        <v>2066915</v>
      </c>
      <c r="I416" s="45">
        <f t="shared" si="181"/>
        <v>2.2033849086190882E-2</v>
      </c>
      <c r="J416" s="46">
        <f t="shared" si="170"/>
        <v>-2.6086922910870669E-2</v>
      </c>
      <c r="K416" s="46">
        <f t="shared" si="171"/>
        <v>1.4400054651108274E-2</v>
      </c>
      <c r="L416" s="46">
        <f t="shared" si="171"/>
        <v>6.4587794687193112E-2</v>
      </c>
      <c r="M416" s="47">
        <f t="shared" si="172"/>
        <v>5.2139820726734287E-2</v>
      </c>
      <c r="O416" s="44">
        <f t="shared" si="173"/>
        <v>1.87336938784054E-2</v>
      </c>
      <c r="Q416" s="36">
        <f t="shared" si="182"/>
        <v>11972.054970324823</v>
      </c>
      <c r="R416" s="37">
        <f t="shared" si="183"/>
        <v>11304.328089484505</v>
      </c>
      <c r="T416" s="42">
        <f t="shared" si="169"/>
        <v>1.0590682502803019</v>
      </c>
      <c r="V416" s="40">
        <v>45611</v>
      </c>
      <c r="W416">
        <v>3694641.7763999999</v>
      </c>
      <c r="X416">
        <v>5729144.1357000005</v>
      </c>
      <c r="Y416">
        <v>9349547.8568999991</v>
      </c>
      <c r="Z416" s="37">
        <v>2349.953</v>
      </c>
      <c r="AB416" s="55">
        <f t="shared" si="184"/>
        <v>3.1554017676629375E-3</v>
      </c>
      <c r="AD416" s="36">
        <f t="shared" si="185"/>
        <v>12803.257348232824</v>
      </c>
      <c r="AE416" s="37">
        <f t="shared" si="186"/>
        <v>11304.328089484505</v>
      </c>
      <c r="AG416" s="1">
        <f t="shared" si="174"/>
        <v>45611</v>
      </c>
      <c r="AH416">
        <f t="shared" si="175"/>
        <v>1.1325978197804301</v>
      </c>
      <c r="AI416">
        <f t="shared" ca="1" si="159"/>
        <v>0.6302875322466629</v>
      </c>
      <c r="AJ416">
        <f t="shared" ca="1" si="160"/>
        <v>0.73345158402566246</v>
      </c>
      <c r="AK416">
        <f t="shared" ca="1" si="161"/>
        <v>0.94828627746582717</v>
      </c>
      <c r="AL416">
        <f t="shared" ca="1" si="162"/>
        <v>1.05030435818886</v>
      </c>
      <c r="AM416">
        <f t="shared" ca="1" si="163"/>
        <v>1.1688496083674034</v>
      </c>
      <c r="AO416" s="1">
        <f t="shared" si="176"/>
        <v>45611</v>
      </c>
      <c r="AP416" s="57">
        <f>AD416/VLOOKUP(AO416,'[1]Indice Utilities'!$Z:$AJ,11,0)</f>
        <v>0.94555178183005928</v>
      </c>
      <c r="AQ416">
        <f t="shared" ca="1" si="164"/>
        <v>0.48184488802835346</v>
      </c>
      <c r="AR416">
        <f t="shared" ca="1" si="165"/>
        <v>0.57637693670903167</v>
      </c>
      <c r="AS416">
        <f t="shared" ca="1" si="166"/>
        <v>0.80045562613201926</v>
      </c>
      <c r="AT416">
        <f t="shared" ca="1" si="167"/>
        <v>0.89244383449032572</v>
      </c>
      <c r="AU416">
        <f t="shared" ca="1" si="168"/>
        <v>1.0130293083763928</v>
      </c>
      <c r="AX416">
        <f t="shared" si="177"/>
        <v>0.71646198813883821</v>
      </c>
      <c r="AY416">
        <f t="shared" si="178"/>
        <v>0.83707412712813711</v>
      </c>
      <c r="AZ416">
        <f t="shared" si="179"/>
        <v>1.396918017562113</v>
      </c>
      <c r="BA416">
        <f t="shared" si="180"/>
        <v>0.46836625994569736</v>
      </c>
      <c r="BD416" s="57"/>
    </row>
    <row r="417" spans="2:56" x14ac:dyDescent="0.25">
      <c r="B417" s="1">
        <v>45618</v>
      </c>
      <c r="C417">
        <v>5845.7030000000004</v>
      </c>
      <c r="D417">
        <v>8352.0110000000004</v>
      </c>
      <c r="E417">
        <v>5780.3770000000004</v>
      </c>
      <c r="F417">
        <v>2345.0369999999998</v>
      </c>
      <c r="G417">
        <v>2211988</v>
      </c>
      <c r="I417" s="45">
        <f t="shared" si="181"/>
        <v>6.6335111648838652E-3</v>
      </c>
      <c r="J417" s="46">
        <f t="shared" si="170"/>
        <v>4.4642798083582846E-3</v>
      </c>
      <c r="K417" s="46">
        <f t="shared" si="171"/>
        <v>-2.6813905619227474E-2</v>
      </c>
      <c r="L417" s="46">
        <f t="shared" si="171"/>
        <v>-2.0919567327517541E-3</v>
      </c>
      <c r="M417" s="47">
        <f t="shared" si="172"/>
        <v>7.018817900107166E-2</v>
      </c>
      <c r="O417" s="44">
        <f t="shared" si="173"/>
        <v>-4.4520178446842695E-3</v>
      </c>
      <c r="Q417" s="36">
        <f t="shared" si="182"/>
        <v>11918.755167959396</v>
      </c>
      <c r="R417" s="37">
        <f t="shared" si="183"/>
        <v>12097.758292916085</v>
      </c>
      <c r="T417" s="42">
        <f t="shared" si="169"/>
        <v>0.98520361205583806</v>
      </c>
      <c r="V417" s="40">
        <v>45618</v>
      </c>
      <c r="W417">
        <v>3719150.1795000001</v>
      </c>
      <c r="X417">
        <v>5754720.6720000003</v>
      </c>
      <c r="Y417">
        <v>9098850.2015000004</v>
      </c>
      <c r="Z417" s="37">
        <v>2345.0369999999998</v>
      </c>
      <c r="AB417" s="55">
        <f t="shared" si="184"/>
        <v>-1.0684982918844222E-2</v>
      </c>
      <c r="AD417" s="36">
        <f t="shared" si="185"/>
        <v>12666.454762161389</v>
      </c>
      <c r="AE417" s="37">
        <f t="shared" si="186"/>
        <v>12097.758292916085</v>
      </c>
      <c r="AG417" s="1">
        <f t="shared" si="174"/>
        <v>45618</v>
      </c>
      <c r="AH417">
        <f t="shared" si="175"/>
        <v>1.0470084172187757</v>
      </c>
      <c r="AI417">
        <f t="shared" ca="1" si="159"/>
        <v>0.63314562306146549</v>
      </c>
      <c r="AJ417">
        <f t="shared" ca="1" si="160"/>
        <v>0.76477416191389569</v>
      </c>
      <c r="AK417">
        <f t="shared" ca="1" si="161"/>
        <v>0.9516785709559572</v>
      </c>
      <c r="AL417">
        <f t="shared" ca="1" si="162"/>
        <v>1.0550091999507332</v>
      </c>
      <c r="AM417">
        <f t="shared" ca="1" si="163"/>
        <v>1.1688496083674034</v>
      </c>
      <c r="AO417" s="1">
        <f t="shared" si="176"/>
        <v>45618</v>
      </c>
      <c r="AP417" s="57">
        <f>AD417/VLOOKUP(AO417,'[1]Indice Utilities'!$Z:$AJ,11,0)</f>
        <v>0.87554046338858127</v>
      </c>
      <c r="AQ417">
        <f t="shared" ca="1" si="164"/>
        <v>0.48184488802835346</v>
      </c>
      <c r="AR417">
        <f t="shared" ca="1" si="165"/>
        <v>0.61525469574006864</v>
      </c>
      <c r="AS417">
        <f t="shared" ca="1" si="166"/>
        <v>0.81122313767469734</v>
      </c>
      <c r="AT417">
        <f t="shared" ca="1" si="167"/>
        <v>0.90633670958917856</v>
      </c>
      <c r="AU417">
        <f t="shared" ca="1" si="168"/>
        <v>1.0130293083763928</v>
      </c>
      <c r="AX417">
        <f t="shared" si="177"/>
        <v>0.72900404247801798</v>
      </c>
      <c r="AY417">
        <f t="shared" si="178"/>
        <v>0.84989214328584384</v>
      </c>
      <c r="AZ417">
        <f t="shared" si="179"/>
        <v>1.37414389371377</v>
      </c>
      <c r="BA417">
        <f t="shared" si="180"/>
        <v>0.47243441161317123</v>
      </c>
      <c r="BD417" s="57"/>
    </row>
    <row r="418" spans="2:56" x14ac:dyDescent="0.25">
      <c r="B418" s="1">
        <v>45625</v>
      </c>
      <c r="C418">
        <v>5942.0079999999998</v>
      </c>
      <c r="D418">
        <v>8593.2909999999993</v>
      </c>
      <c r="E418">
        <v>5892.799</v>
      </c>
      <c r="F418">
        <v>2640.01</v>
      </c>
      <c r="G418">
        <v>2258295</v>
      </c>
      <c r="I418" s="45">
        <f t="shared" si="181"/>
        <v>1.6474494171188514E-2</v>
      </c>
      <c r="J418" s="46">
        <f t="shared" si="170"/>
        <v>2.8888850840833369E-2</v>
      </c>
      <c r="K418" s="46">
        <f t="shared" si="171"/>
        <v>1.9448904457269656E-2</v>
      </c>
      <c r="L418" s="46">
        <f t="shared" si="171"/>
        <v>0.12578607501715333</v>
      </c>
      <c r="M418" s="47">
        <f t="shared" si="172"/>
        <v>2.0934562031982074E-2</v>
      </c>
      <c r="O418" s="44">
        <f t="shared" si="173"/>
        <v>4.7649581121611218E-2</v>
      </c>
      <c r="Q418" s="36">
        <f t="shared" si="182"/>
        <v>12486.678859203699</v>
      </c>
      <c r="R418" s="37">
        <f t="shared" si="183"/>
        <v>12351.019564347063</v>
      </c>
      <c r="T418" s="42">
        <f t="shared" si="169"/>
        <v>1.0109836515236552</v>
      </c>
      <c r="V418" s="40">
        <v>45625</v>
      </c>
      <c r="W418">
        <v>3780421.1874000002</v>
      </c>
      <c r="X418">
        <v>5920968.1580999997</v>
      </c>
      <c r="Y418">
        <v>9275813.2523999996</v>
      </c>
      <c r="Z418" s="37">
        <v>2640.01</v>
      </c>
      <c r="AB418" s="55">
        <f t="shared" si="184"/>
        <v>2.1791363990673052E-2</v>
      </c>
      <c r="AD418" s="36">
        <f t="shared" si="185"/>
        <v>12942.474088355042</v>
      </c>
      <c r="AE418" s="37">
        <f t="shared" si="186"/>
        <v>12351.019564347063</v>
      </c>
      <c r="AG418" s="1">
        <f t="shared" si="174"/>
        <v>45625</v>
      </c>
      <c r="AH418">
        <f t="shared" si="175"/>
        <v>1.0478871012167525</v>
      </c>
      <c r="AI418">
        <f t="shared" ca="1" si="159"/>
        <v>0.65001279068833817</v>
      </c>
      <c r="AJ418">
        <f t="shared" ca="1" si="160"/>
        <v>0.79659455433193205</v>
      </c>
      <c r="AK418">
        <f t="shared" ca="1" si="161"/>
        <v>0.95641209507535629</v>
      </c>
      <c r="AL418">
        <f t="shared" ca="1" si="162"/>
        <v>1.0550091999507332</v>
      </c>
      <c r="AM418">
        <f t="shared" ca="1" si="163"/>
        <v>1.1688496083674034</v>
      </c>
      <c r="AO418" s="1">
        <f t="shared" si="176"/>
        <v>45625</v>
      </c>
      <c r="AP418" s="57">
        <f>AD418/VLOOKUP(AO418,'[1]Indice Utilities'!$Z:$AJ,11,0)</f>
        <v>0.88687243236448055</v>
      </c>
      <c r="AQ418">
        <f t="shared" ca="1" si="164"/>
        <v>0.49471671815894086</v>
      </c>
      <c r="AR418">
        <f t="shared" ca="1" si="165"/>
        <v>0.67082944897044761</v>
      </c>
      <c r="AS418">
        <f t="shared" ca="1" si="166"/>
        <v>0.82537400775815739</v>
      </c>
      <c r="AT418">
        <f t="shared" ca="1" si="167"/>
        <v>0.90633670958917856</v>
      </c>
      <c r="AU418">
        <f t="shared" ca="1" si="168"/>
        <v>1.0130293083763928</v>
      </c>
      <c r="AX418">
        <f t="shared" si="177"/>
        <v>0.72521068531301369</v>
      </c>
      <c r="AY418">
        <f t="shared" si="178"/>
        <v>0.85579559728203636</v>
      </c>
      <c r="AZ418">
        <f t="shared" si="179"/>
        <v>1.3709936650295833</v>
      </c>
      <c r="BA418">
        <f t="shared" si="180"/>
        <v>0.52051730000517527</v>
      </c>
      <c r="BD418" s="57"/>
    </row>
    <row r="419" spans="2:56" x14ac:dyDescent="0.25">
      <c r="B419" s="1">
        <v>45632</v>
      </c>
      <c r="C419">
        <v>5864.9639999999999</v>
      </c>
      <c r="D419">
        <v>8528.3310000000001</v>
      </c>
      <c r="E419">
        <v>5920.9049999999997</v>
      </c>
      <c r="F419">
        <v>2615.4290000000001</v>
      </c>
      <c r="G419">
        <v>2202444</v>
      </c>
      <c r="I419" s="45">
        <f t="shared" si="181"/>
        <v>-1.29659872554867E-2</v>
      </c>
      <c r="J419" s="46">
        <f t="shared" si="170"/>
        <v>-7.5593855718373293E-3</v>
      </c>
      <c r="K419" s="46">
        <f t="shared" si="171"/>
        <v>4.7695500898639054E-3</v>
      </c>
      <c r="L419" s="46">
        <f t="shared" si="171"/>
        <v>-9.3109495797364383E-3</v>
      </c>
      <c r="M419" s="47">
        <f t="shared" si="172"/>
        <v>-2.4731489907208748E-2</v>
      </c>
      <c r="O419" s="44">
        <f t="shared" si="173"/>
        <v>-6.2666930792991404E-3</v>
      </c>
      <c r="Q419" s="36">
        <f t="shared" si="182"/>
        <v>12408.428675213296</v>
      </c>
      <c r="R419" s="37">
        <f t="shared" si="183"/>
        <v>12045.560448647677</v>
      </c>
      <c r="T419" s="42">
        <f t="shared" si="169"/>
        <v>1.0301246445204928</v>
      </c>
      <c r="V419" s="40">
        <v>45632</v>
      </c>
      <c r="W419">
        <v>3731404.3810999999</v>
      </c>
      <c r="X419">
        <v>5876209.2194999997</v>
      </c>
      <c r="Y419">
        <v>9320054.0151000004</v>
      </c>
      <c r="Z419" s="37">
        <v>2615.4290000000001</v>
      </c>
      <c r="AB419" s="55">
        <f t="shared" si="184"/>
        <v>-2.6111333109620468E-3</v>
      </c>
      <c r="AD419" s="36">
        <f t="shared" si="185"/>
        <v>12908.679563136675</v>
      </c>
      <c r="AE419" s="37">
        <f t="shared" si="186"/>
        <v>12045.560448647677</v>
      </c>
      <c r="AG419" s="1">
        <f t="shared" si="174"/>
        <v>45632</v>
      </c>
      <c r="AH419">
        <f t="shared" si="175"/>
        <v>1.0716545417848031</v>
      </c>
      <c r="AI419">
        <f t="shared" ca="1" si="159"/>
        <v>0.65584824865145996</v>
      </c>
      <c r="AJ419">
        <f t="shared" ca="1" si="160"/>
        <v>0.84157321283705266</v>
      </c>
      <c r="AK419">
        <f t="shared" ca="1" si="161"/>
        <v>0.96783560647878375</v>
      </c>
      <c r="AL419">
        <f t="shared" ca="1" si="162"/>
        <v>1.0550091999507332</v>
      </c>
      <c r="AM419">
        <f t="shared" ca="1" si="163"/>
        <v>1.1688496083674034</v>
      </c>
      <c r="AO419" s="1">
        <f t="shared" si="176"/>
        <v>45632</v>
      </c>
      <c r="AP419" s="57">
        <f>AD419/VLOOKUP(AO419,'[1]Indice Utilities'!$Z:$AJ,11,0)</f>
        <v>0.89763476781103047</v>
      </c>
      <c r="AQ419">
        <f t="shared" ca="1" si="164"/>
        <v>0.49471671815894086</v>
      </c>
      <c r="AR419">
        <f t="shared" ca="1" si="165"/>
        <v>0.6857481134794885</v>
      </c>
      <c r="AS419">
        <f t="shared" ca="1" si="166"/>
        <v>0.8313242559673758</v>
      </c>
      <c r="AT419">
        <f t="shared" ca="1" si="167"/>
        <v>0.90633670958917856</v>
      </c>
      <c r="AU419">
        <f t="shared" ca="1" si="168"/>
        <v>1.0130293083763928</v>
      </c>
      <c r="AX419">
        <f t="shared" si="177"/>
        <v>0.71768157507704977</v>
      </c>
      <c r="AY419">
        <f t="shared" si="178"/>
        <v>0.85154981848849953</v>
      </c>
      <c r="AZ419">
        <f t="shared" si="179"/>
        <v>1.3811390261059628</v>
      </c>
      <c r="BA419">
        <f t="shared" si="180"/>
        <v>0.51702079990253214</v>
      </c>
      <c r="BD419" s="57"/>
    </row>
    <row r="420" spans="2:56" x14ac:dyDescent="0.25">
      <c r="B420" s="1">
        <v>45639</v>
      </c>
      <c r="C420">
        <v>6009.4210000000003</v>
      </c>
      <c r="D420">
        <v>9442.4120000000003</v>
      </c>
      <c r="E420">
        <v>6333.12</v>
      </c>
      <c r="F420">
        <v>2846.491</v>
      </c>
      <c r="G420">
        <v>2370662</v>
      </c>
      <c r="I420" s="45">
        <f t="shared" si="181"/>
        <v>2.4630500715775883E-2</v>
      </c>
      <c r="J420" s="46">
        <f t="shared" si="170"/>
        <v>0.10718169827132651</v>
      </c>
      <c r="K420" s="46">
        <f t="shared" si="171"/>
        <v>6.9620269198712004E-2</v>
      </c>
      <c r="L420" s="46">
        <f t="shared" si="171"/>
        <v>8.834573601500928E-2</v>
      </c>
      <c r="M420" s="47">
        <f t="shared" si="172"/>
        <v>7.6377878393275811E-2</v>
      </c>
      <c r="O420" s="44">
        <f t="shared" si="173"/>
        <v>7.2444551050205919E-2</v>
      </c>
      <c r="Q420" s="36">
        <f t="shared" si="182"/>
        <v>13307.351719827624</v>
      </c>
      <c r="R420" s="37">
        <f t="shared" si="183"/>
        <v>12965.574799773342</v>
      </c>
      <c r="T420" s="42">
        <f t="shared" si="169"/>
        <v>1.0263603369177476</v>
      </c>
      <c r="V420" s="40">
        <v>45639</v>
      </c>
      <c r="W420">
        <v>3823310.8930000002</v>
      </c>
      <c r="X420">
        <v>6506031.4264000002</v>
      </c>
      <c r="Y420">
        <v>9968918.5351999998</v>
      </c>
      <c r="Z420" s="37">
        <v>2846.491</v>
      </c>
      <c r="AB420" s="55">
        <f t="shared" si="184"/>
        <v>7.2414351653593667E-2</v>
      </c>
      <c r="AD420" s="36">
        <f t="shared" si="185"/>
        <v>13843.45322440521</v>
      </c>
      <c r="AE420" s="37">
        <f t="shared" si="186"/>
        <v>12965.574799773342</v>
      </c>
      <c r="AG420" s="1">
        <f t="shared" si="174"/>
        <v>45639</v>
      </c>
      <c r="AH420">
        <f t="shared" si="175"/>
        <v>1.0677084077018486</v>
      </c>
      <c r="AI420">
        <f t="shared" ca="1" si="159"/>
        <v>0.67536484590662949</v>
      </c>
      <c r="AJ420">
        <f t="shared" ca="1" si="160"/>
        <v>0.87514743015914764</v>
      </c>
      <c r="AK420">
        <f t="shared" ca="1" si="161"/>
        <v>0.97644236895664072</v>
      </c>
      <c r="AL420">
        <f t="shared" ca="1" si="162"/>
        <v>1.0598533065101694</v>
      </c>
      <c r="AM420">
        <f t="shared" ca="1" si="163"/>
        <v>1.1688496083674034</v>
      </c>
      <c r="AO420" s="1">
        <f t="shared" si="176"/>
        <v>45639</v>
      </c>
      <c r="AP420" s="57">
        <f>AD420/VLOOKUP(AO420,'[1]Indice Utilities'!$Z:$AJ,11,0)</f>
        <v>0.88688329404310551</v>
      </c>
      <c r="AQ420">
        <f t="shared" ca="1" si="164"/>
        <v>0.49897247339362333</v>
      </c>
      <c r="AR420">
        <f t="shared" ca="1" si="165"/>
        <v>0.73588956026593522</v>
      </c>
      <c r="AS420">
        <f t="shared" ca="1" si="166"/>
        <v>0.83501314622840306</v>
      </c>
      <c r="AT420">
        <f t="shared" ca="1" si="167"/>
        <v>0.90633670958917856</v>
      </c>
      <c r="AU420">
        <f t="shared" ca="1" si="168"/>
        <v>1.0130293083763928</v>
      </c>
      <c r="AX420">
        <f t="shared" si="177"/>
        <v>0.68570364662857153</v>
      </c>
      <c r="AY420">
        <f t="shared" si="178"/>
        <v>0.87915680421748255</v>
      </c>
      <c r="AZ420">
        <f t="shared" si="179"/>
        <v>1.3775405883242935</v>
      </c>
      <c r="BA420">
        <f t="shared" si="180"/>
        <v>0.52470146649692573</v>
      </c>
      <c r="BD420" s="57"/>
    </row>
    <row r="421" spans="2:56" x14ac:dyDescent="0.25">
      <c r="B421" s="1">
        <v>45646</v>
      </c>
      <c r="C421">
        <v>6683.5550000000003</v>
      </c>
      <c r="D421">
        <v>10556.013999999999</v>
      </c>
      <c r="E421">
        <v>6942.0739999999996</v>
      </c>
      <c r="F421">
        <v>3569.1759999999999</v>
      </c>
      <c r="G421">
        <v>2467562</v>
      </c>
      <c r="I421" s="45">
        <f t="shared" si="181"/>
        <v>0.11217952611407989</v>
      </c>
      <c r="J421" s="46">
        <f t="shared" si="170"/>
        <v>0.1179361798659071</v>
      </c>
      <c r="K421" s="46">
        <f t="shared" si="171"/>
        <v>9.6153870446162415E-2</v>
      </c>
      <c r="L421" s="46">
        <f t="shared" si="171"/>
        <v>0.253886276120318</v>
      </c>
      <c r="M421" s="47">
        <f t="shared" si="172"/>
        <v>4.0874658639654227E-2</v>
      </c>
      <c r="O421" s="44">
        <f t="shared" si="173"/>
        <v>0.14503896313661685</v>
      </c>
      <c r="Q421" s="36">
        <f t="shared" si="182"/>
        <v>15237.436215365698</v>
      </c>
      <c r="R421" s="37">
        <f t="shared" si="183"/>
        <v>13495.53824378098</v>
      </c>
      <c r="T421" s="42">
        <f t="shared" si="169"/>
        <v>1.1290721377776407</v>
      </c>
      <c r="V421" s="40">
        <v>45646</v>
      </c>
      <c r="W421">
        <v>4252207.9483000003</v>
      </c>
      <c r="X421">
        <v>7273327.5159999998</v>
      </c>
      <c r="Y421">
        <v>10927468.394300001</v>
      </c>
      <c r="Z421" s="37">
        <v>3569.1759999999999</v>
      </c>
      <c r="AB421" s="55">
        <f t="shared" si="184"/>
        <v>0.106174823191102</v>
      </c>
      <c r="AD421" s="36">
        <f t="shared" si="185"/>
        <v>15313.279422860724</v>
      </c>
      <c r="AE421" s="37">
        <f t="shared" si="186"/>
        <v>13495.53824378098</v>
      </c>
      <c r="AG421" s="1">
        <f t="shared" si="174"/>
        <v>45646</v>
      </c>
      <c r="AH421">
        <f t="shared" si="175"/>
        <v>1.1346920105181719</v>
      </c>
      <c r="AI421">
        <f t="shared" ca="1" si="159"/>
        <v>0.70708144217487212</v>
      </c>
      <c r="AJ421">
        <f t="shared" ca="1" si="160"/>
        <v>0.882671472275945</v>
      </c>
      <c r="AK421">
        <f t="shared" ca="1" si="161"/>
        <v>0.98491057804375426</v>
      </c>
      <c r="AL421">
        <f t="shared" ca="1" si="162"/>
        <v>1.0686949412225872</v>
      </c>
      <c r="AM421">
        <f t="shared" ca="1" si="163"/>
        <v>1.1688496083674034</v>
      </c>
      <c r="AO421" s="1">
        <f t="shared" si="176"/>
        <v>45646</v>
      </c>
      <c r="AP421" s="57">
        <f>AD421/VLOOKUP(AO421,'[1]Indice Utilities'!$Z:$AJ,11,0)</f>
        <v>0.99444799432384912</v>
      </c>
      <c r="AQ421">
        <f t="shared" ca="1" si="164"/>
        <v>0.54452534440641431</v>
      </c>
      <c r="AR421">
        <f t="shared" ca="1" si="165"/>
        <v>0.7587096599368881</v>
      </c>
      <c r="AS421">
        <f t="shared" ca="1" si="166"/>
        <v>0.8402433594851928</v>
      </c>
      <c r="AT421">
        <f t="shared" ca="1" si="167"/>
        <v>0.90633670958917856</v>
      </c>
      <c r="AU421">
        <f t="shared" ca="1" si="168"/>
        <v>1.0130293083763928</v>
      </c>
      <c r="AX421">
        <f t="shared" si="177"/>
        <v>0.68942588528821591</v>
      </c>
      <c r="AY421">
        <f t="shared" si="178"/>
        <v>0.88850440147851451</v>
      </c>
      <c r="AZ421">
        <f t="shared" si="179"/>
        <v>1.3650613048960092</v>
      </c>
      <c r="BA421">
        <f t="shared" si="180"/>
        <v>0.59476671689447669</v>
      </c>
      <c r="BD421" s="57"/>
    </row>
    <row r="422" spans="2:56" x14ac:dyDescent="0.25">
      <c r="B422" s="1">
        <v>45653</v>
      </c>
      <c r="C422">
        <v>7521.4070000000002</v>
      </c>
      <c r="D422">
        <v>11112.814</v>
      </c>
      <c r="E422">
        <v>7129.4440000000004</v>
      </c>
      <c r="F422">
        <v>3618.3380000000002</v>
      </c>
      <c r="G422">
        <v>2577546</v>
      </c>
      <c r="I422" s="45">
        <f t="shared" si="181"/>
        <v>0.12536023119432693</v>
      </c>
      <c r="J422" s="46">
        <f t="shared" si="170"/>
        <v>5.2747182790777059E-2</v>
      </c>
      <c r="K422" s="46">
        <f t="shared" si="171"/>
        <v>2.6990493042857278E-2</v>
      </c>
      <c r="L422" s="46">
        <f t="shared" si="171"/>
        <v>1.3774047567281622E-2</v>
      </c>
      <c r="M422" s="47">
        <f t="shared" si="172"/>
        <v>4.4571929702272861E-2</v>
      </c>
      <c r="O422" s="44">
        <f t="shared" si="173"/>
        <v>5.4717988648810723E-2</v>
      </c>
      <c r="Q422" s="36">
        <f t="shared" si="182"/>
        <v>16071.198077235056</v>
      </c>
      <c r="R422" s="37">
        <f t="shared" si="183"/>
        <v>14097.06042567712</v>
      </c>
      <c r="T422" s="42">
        <f t="shared" si="169"/>
        <v>1.1400389579065817</v>
      </c>
      <c r="V422" s="40">
        <v>45653</v>
      </c>
      <c r="W422">
        <v>4785265.7170000002</v>
      </c>
      <c r="X422">
        <v>7656975.5608000001</v>
      </c>
      <c r="Y422">
        <v>11222406.8125</v>
      </c>
      <c r="Z422" s="37">
        <v>3618.3380000000002</v>
      </c>
      <c r="AB422" s="55">
        <f t="shared" si="184"/>
        <v>5.3957129935826076E-2</v>
      </c>
      <c r="AD422" s="36">
        <f t="shared" si="185"/>
        <v>16139.540030423632</v>
      </c>
      <c r="AE422" s="37">
        <f t="shared" si="186"/>
        <v>14097.06042567712</v>
      </c>
      <c r="AG422" s="1">
        <f t="shared" si="174"/>
        <v>45653</v>
      </c>
      <c r="AH422">
        <f t="shared" si="175"/>
        <v>1.1448869156456358</v>
      </c>
      <c r="AI422">
        <f t="shared" ca="1" si="159"/>
        <v>0.72160464514546496</v>
      </c>
      <c r="AJ422">
        <f t="shared" ca="1" si="160"/>
        <v>0.88306668546320499</v>
      </c>
      <c r="AK422">
        <f t="shared" ca="1" si="161"/>
        <v>1.0000422022062729</v>
      </c>
      <c r="AL422">
        <f t="shared" ca="1" si="162"/>
        <v>1.0763156976368768</v>
      </c>
      <c r="AM422">
        <f t="shared" ca="1" si="163"/>
        <v>1.1688496083674034</v>
      </c>
      <c r="AO422" s="1">
        <f t="shared" si="176"/>
        <v>45653</v>
      </c>
      <c r="AP422" s="57">
        <f>AD422/VLOOKUP(AO422,'[1]Indice Utilities'!$Z:$AJ,11,0)</f>
        <v>0.99442864244141893</v>
      </c>
      <c r="AQ422">
        <f t="shared" ca="1" si="164"/>
        <v>0.55744434365110618</v>
      </c>
      <c r="AR422">
        <f t="shared" ca="1" si="165"/>
        <v>0.76685271846831982</v>
      </c>
      <c r="AS422">
        <f t="shared" ca="1" si="166"/>
        <v>0.84443314996755325</v>
      </c>
      <c r="AT422">
        <f t="shared" ca="1" si="167"/>
        <v>0.92706337210682876</v>
      </c>
      <c r="AU422">
        <f t="shared" ca="1" si="168"/>
        <v>1.0130293083763928</v>
      </c>
      <c r="AX422">
        <f t="shared" si="177"/>
        <v>0.73613285742138357</v>
      </c>
      <c r="AY422">
        <f t="shared" si="178"/>
        <v>0.88748439475015928</v>
      </c>
      <c r="AZ422">
        <f t="shared" si="179"/>
        <v>1.3301347300855004</v>
      </c>
      <c r="BA422">
        <f t="shared" si="180"/>
        <v>0.57209069023626269</v>
      </c>
      <c r="BD422" s="57"/>
    </row>
    <row r="423" spans="2:56" x14ac:dyDescent="0.25">
      <c r="B423" s="1">
        <v>45660</v>
      </c>
      <c r="C423">
        <v>8378.52</v>
      </c>
      <c r="D423">
        <v>12064.016</v>
      </c>
      <c r="E423">
        <v>7710.2920000000004</v>
      </c>
      <c r="F423">
        <v>3932.9760000000001</v>
      </c>
      <c r="G423">
        <v>2728911</v>
      </c>
      <c r="I423" s="45">
        <f t="shared" si="181"/>
        <v>0.11395647117620422</v>
      </c>
      <c r="J423" s="46">
        <f t="shared" si="170"/>
        <v>8.5595061700843633E-2</v>
      </c>
      <c r="K423" s="46">
        <f t="shared" si="171"/>
        <v>8.147171083747895E-2</v>
      </c>
      <c r="L423" s="46">
        <f t="shared" si="171"/>
        <v>8.6956497706958347E-2</v>
      </c>
      <c r="M423" s="47">
        <f t="shared" si="172"/>
        <v>5.8724461173534914E-2</v>
      </c>
      <c r="O423" s="44">
        <f t="shared" si="173"/>
        <v>9.1994935355371288E-2</v>
      </c>
      <c r="Q423" s="36">
        <f t="shared" si="182"/>
        <v>17549.666905433663</v>
      </c>
      <c r="R423" s="37">
        <f t="shared" si="183"/>
        <v>14924.902703305772</v>
      </c>
      <c r="T423" s="42">
        <f t="shared" si="169"/>
        <v>1.1758647446020887</v>
      </c>
      <c r="V423" s="40">
        <v>45660</v>
      </c>
      <c r="W423">
        <v>5330577.6873000003</v>
      </c>
      <c r="X423">
        <v>8312374.3039999995</v>
      </c>
      <c r="Y423">
        <v>12136715.9089</v>
      </c>
      <c r="Z423" s="37">
        <v>3932.9760000000001</v>
      </c>
      <c r="AB423" s="55">
        <f t="shared" si="184"/>
        <v>8.9374294372382826E-2</v>
      </c>
      <c r="AD423" s="36">
        <f t="shared" si="185"/>
        <v>17582.00003213757</v>
      </c>
      <c r="AE423" s="37">
        <f t="shared" si="186"/>
        <v>14924.902703305772</v>
      </c>
      <c r="AG423" s="1">
        <f t="shared" si="174"/>
        <v>45660</v>
      </c>
      <c r="AH423">
        <f t="shared" si="175"/>
        <v>1.1780311323733632</v>
      </c>
      <c r="AI423">
        <f t="shared" ca="1" si="159"/>
        <v>0.72970633686190767</v>
      </c>
      <c r="AJ423">
        <f t="shared" ca="1" si="160"/>
        <v>0.88466533626014043</v>
      </c>
      <c r="AK423">
        <f t="shared" ca="1" si="161"/>
        <v>1.0074403058092094</v>
      </c>
      <c r="AL423">
        <f t="shared" ca="1" si="162"/>
        <v>1.0978715325665445</v>
      </c>
      <c r="AM423">
        <f t="shared" ca="1" si="163"/>
        <v>1.1688496083674034</v>
      </c>
      <c r="AO423" s="1">
        <f t="shared" si="176"/>
        <v>45660</v>
      </c>
      <c r="AP423" s="57">
        <f>AD423/VLOOKUP(AO423,'[1]Indice Utilities'!$Z:$AJ,11,0)</f>
        <v>1.0145928377499722</v>
      </c>
      <c r="AQ423">
        <f t="shared" ca="1" si="164"/>
        <v>0.56270564467346373</v>
      </c>
      <c r="AR423">
        <f t="shared" ca="1" si="165"/>
        <v>0.76959952917579033</v>
      </c>
      <c r="AS423">
        <f t="shared" ca="1" si="166"/>
        <v>0.85567045604439274</v>
      </c>
      <c r="AT423">
        <f t="shared" ca="1" si="167"/>
        <v>0.95120211378812247</v>
      </c>
      <c r="AU423">
        <f t="shared" ca="1" si="168"/>
        <v>1.0130293083763928</v>
      </c>
      <c r="AX423">
        <f t="shared" si="177"/>
        <v>0.75274399662828051</v>
      </c>
      <c r="AY423">
        <f t="shared" si="178"/>
        <v>0.88440555395370635</v>
      </c>
      <c r="AZ423">
        <f t="shared" si="179"/>
        <v>1.3204856123566546</v>
      </c>
      <c r="BA423">
        <f t="shared" si="180"/>
        <v>0.57082097149008038</v>
      </c>
      <c r="BD423" s="57"/>
    </row>
    <row r="424" spans="2:56" x14ac:dyDescent="0.25">
      <c r="B424" s="1">
        <v>45667</v>
      </c>
      <c r="C424">
        <v>9062.2839999999997</v>
      </c>
      <c r="D424">
        <v>12690.415999999999</v>
      </c>
      <c r="E424">
        <v>8085.0330000000004</v>
      </c>
      <c r="F424">
        <v>4562.2520000000004</v>
      </c>
      <c r="G424">
        <v>2805140</v>
      </c>
      <c r="I424" s="45">
        <f t="shared" si="181"/>
        <v>8.160916247738248E-2</v>
      </c>
      <c r="J424" s="46">
        <f t="shared" si="170"/>
        <v>5.1923008059670872E-2</v>
      </c>
      <c r="K424" s="46">
        <f t="shared" si="171"/>
        <v>4.8602698834233404E-2</v>
      </c>
      <c r="L424" s="46">
        <f t="shared" si="171"/>
        <v>0.1599999593183381</v>
      </c>
      <c r="M424" s="47">
        <f t="shared" si="172"/>
        <v>2.7933853467555281E-2</v>
      </c>
      <c r="O424" s="44">
        <f t="shared" si="173"/>
        <v>8.5533707172406215E-2</v>
      </c>
      <c r="Q424" s="36">
        <f t="shared" si="182"/>
        <v>19050.754975496297</v>
      </c>
      <c r="R424" s="37">
        <f t="shared" si="183"/>
        <v>15341.812748437434</v>
      </c>
      <c r="T424" s="42">
        <f t="shared" si="169"/>
        <v>1.2417538453815777</v>
      </c>
      <c r="V424" s="40">
        <v>45667</v>
      </c>
      <c r="W424">
        <v>5765601.8433999997</v>
      </c>
      <c r="X424">
        <v>8743978.3543999996</v>
      </c>
      <c r="Y424">
        <v>12726592.745300001</v>
      </c>
      <c r="Z424" s="37">
        <v>4562.2520000000004</v>
      </c>
      <c r="AB424" s="55">
        <f t="shared" si="184"/>
        <v>5.6513979165133496E-2</v>
      </c>
      <c r="AD424" s="36">
        <f t="shared" si="185"/>
        <v>18575.628815635169</v>
      </c>
      <c r="AE424" s="37">
        <f t="shared" si="186"/>
        <v>15341.812748437434</v>
      </c>
      <c r="AG424" s="1">
        <f t="shared" si="174"/>
        <v>45667</v>
      </c>
      <c r="AH424">
        <f t="shared" si="175"/>
        <v>1.2107844829175809</v>
      </c>
      <c r="AI424">
        <f t="shared" ca="1" si="159"/>
        <v>0.73887634346534514</v>
      </c>
      <c r="AJ424">
        <f t="shared" ca="1" si="160"/>
        <v>0.88596456041369265</v>
      </c>
      <c r="AK424">
        <f t="shared" ca="1" si="161"/>
        <v>1.0100836191975975</v>
      </c>
      <c r="AL424">
        <f t="shared" ca="1" si="162"/>
        <v>1.1235909309602703</v>
      </c>
      <c r="AM424">
        <f t="shared" ca="1" si="163"/>
        <v>1.1736475987102493</v>
      </c>
      <c r="AO424" s="1">
        <f t="shared" si="176"/>
        <v>45667</v>
      </c>
      <c r="AP424" s="57">
        <f>AD424/VLOOKUP(AO424,'[1]Indice Utilities'!$Z:$AJ,11,0)</f>
        <v>1.1259410450609917</v>
      </c>
      <c r="AQ424">
        <f t="shared" ca="1" si="164"/>
        <v>0.58611773525835931</v>
      </c>
      <c r="AR424">
        <f t="shared" ca="1" si="165"/>
        <v>0.77363812419203937</v>
      </c>
      <c r="AS424">
        <f t="shared" ca="1" si="166"/>
        <v>0.87049084498729601</v>
      </c>
      <c r="AT424">
        <f t="shared" ca="1" si="167"/>
        <v>0.97072073924316382</v>
      </c>
      <c r="AU424">
        <f t="shared" ca="1" si="168"/>
        <v>1.0144791356711818</v>
      </c>
      <c r="AX424">
        <f t="shared" si="177"/>
        <v>0.7706237871044167</v>
      </c>
      <c r="AY424">
        <f t="shared" si="178"/>
        <v>0.8805624620270659</v>
      </c>
      <c r="AZ424">
        <f t="shared" si="179"/>
        <v>1.3105976865380784</v>
      </c>
      <c r="BA424">
        <f t="shared" si="180"/>
        <v>0.62673312115546831</v>
      </c>
      <c r="BD424" s="57"/>
    </row>
    <row r="425" spans="2:56" x14ac:dyDescent="0.25">
      <c r="B425" s="1">
        <v>45674</v>
      </c>
      <c r="C425">
        <v>8311.1059999999998</v>
      </c>
      <c r="D425">
        <v>11437.615</v>
      </c>
      <c r="E425">
        <v>7344.92</v>
      </c>
      <c r="F425">
        <v>3932.9760000000001</v>
      </c>
      <c r="G425">
        <v>2510886</v>
      </c>
      <c r="I425" s="45">
        <f t="shared" si="181"/>
        <v>-8.2890582550712355E-2</v>
      </c>
      <c r="J425" s="46">
        <f t="shared" si="170"/>
        <v>-9.8720246838243875E-2</v>
      </c>
      <c r="K425" s="46">
        <f t="shared" si="171"/>
        <v>-9.1541122961402932E-2</v>
      </c>
      <c r="L425" s="46">
        <f t="shared" si="171"/>
        <v>-0.13793100424965565</v>
      </c>
      <c r="M425" s="47">
        <f t="shared" si="172"/>
        <v>-0.10489815125091795</v>
      </c>
      <c r="O425" s="44">
        <f t="shared" si="173"/>
        <v>-0.1027707391500037</v>
      </c>
      <c r="Q425" s="36">
        <f t="shared" si="182"/>
        <v>17092.894805298933</v>
      </c>
      <c r="R425" s="37">
        <f t="shared" si="183"/>
        <v>13732.484954288584</v>
      </c>
      <c r="T425" s="42">
        <f t="shared" si="169"/>
        <v>1.2447051543982148</v>
      </c>
      <c r="V425" s="40">
        <v>45674</v>
      </c>
      <c r="W425">
        <v>5287687.9818000002</v>
      </c>
      <c r="X425">
        <v>7880770.2536000004</v>
      </c>
      <c r="Y425">
        <v>11561585.9934</v>
      </c>
      <c r="Z425" s="37">
        <v>3932.9760000000001</v>
      </c>
      <c r="AB425" s="55">
        <f t="shared" si="184"/>
        <v>-9.2022393906521019E-2</v>
      </c>
      <c r="AD425" s="36">
        <f t="shared" si="185"/>
        <v>16866.254983701467</v>
      </c>
      <c r="AE425" s="37">
        <f t="shared" si="186"/>
        <v>13732.484954288584</v>
      </c>
      <c r="AG425" s="1">
        <f t="shared" si="174"/>
        <v>45674</v>
      </c>
      <c r="AH425">
        <f t="shared" si="175"/>
        <v>1.2282012352348672</v>
      </c>
      <c r="AI425">
        <f t="shared" ca="1" si="159"/>
        <v>0.77764948705248405</v>
      </c>
      <c r="AJ425">
        <f t="shared" ca="1" si="160"/>
        <v>0.90489560781370981</v>
      </c>
      <c r="AK425">
        <f t="shared" ca="1" si="161"/>
        <v>1.0159349721154711</v>
      </c>
      <c r="AL425">
        <f t="shared" ca="1" si="162"/>
        <v>1.1331213674648655</v>
      </c>
      <c r="AM425">
        <f t="shared" ca="1" si="163"/>
        <v>1.1776168349350258</v>
      </c>
      <c r="AO425" s="1">
        <f t="shared" si="176"/>
        <v>45674</v>
      </c>
      <c r="AP425" s="57">
        <f>AD425/VLOOKUP(AO425,'[1]Indice Utilities'!$Z:$AJ,11,0)</f>
        <v>1.1672526920188904</v>
      </c>
      <c r="AQ425">
        <f t="shared" ca="1" si="164"/>
        <v>0.63237698299802236</v>
      </c>
      <c r="AR425">
        <f t="shared" ca="1" si="165"/>
        <v>0.78190677326335045</v>
      </c>
      <c r="AS425">
        <f t="shared" ca="1" si="166"/>
        <v>0.87699797268064728</v>
      </c>
      <c r="AT425">
        <f t="shared" ca="1" si="167"/>
        <v>0.979527030537931</v>
      </c>
      <c r="AU425">
        <f t="shared" ca="1" si="168"/>
        <v>1.0350601813566767</v>
      </c>
      <c r="AX425">
        <f t="shared" si="177"/>
        <v>0.77837418865937746</v>
      </c>
      <c r="AY425">
        <f t="shared" si="178"/>
        <v>0.87406684161939063</v>
      </c>
      <c r="AZ425">
        <f t="shared" si="179"/>
        <v>1.3112923651105859</v>
      </c>
      <c r="BA425">
        <f t="shared" si="180"/>
        <v>0.59504462305246464</v>
      </c>
      <c r="BD425" s="57"/>
    </row>
    <row r="426" spans="2:56" x14ac:dyDescent="0.25">
      <c r="B426" s="1">
        <v>45681</v>
      </c>
      <c r="C426">
        <v>8551.8690000000006</v>
      </c>
      <c r="D426">
        <v>11275.215</v>
      </c>
      <c r="E426">
        <v>7719.6610000000001</v>
      </c>
      <c r="F426">
        <v>3878.8980000000001</v>
      </c>
      <c r="G426">
        <v>2566082</v>
      </c>
      <c r="I426" s="45">
        <f t="shared" si="181"/>
        <v>2.8968827975482503E-2</v>
      </c>
      <c r="J426" s="46">
        <f t="shared" si="170"/>
        <v>-1.4198764340292991E-2</v>
      </c>
      <c r="K426" s="46">
        <f t="shared" si="171"/>
        <v>5.1020433170136714E-2</v>
      </c>
      <c r="L426" s="46">
        <f t="shared" si="171"/>
        <v>-1.3749893210637465E-2</v>
      </c>
      <c r="M426" s="47">
        <f t="shared" si="172"/>
        <v>2.1982678624198781E-2</v>
      </c>
      <c r="O426" s="44">
        <f t="shared" si="173"/>
        <v>1.301015089867219E-2</v>
      </c>
      <c r="Q426" s="36">
        <f t="shared" si="182"/>
        <v>17315.275946011003</v>
      </c>
      <c r="R426" s="37">
        <f t="shared" si="183"/>
        <v>14034.361757750356</v>
      </c>
      <c r="T426" s="42">
        <f t="shared" si="169"/>
        <v>1.2337772279846493</v>
      </c>
      <c r="V426" s="40">
        <v>45681</v>
      </c>
      <c r="W426">
        <v>5440865.5015000002</v>
      </c>
      <c r="X426">
        <v>7768872.9072000002</v>
      </c>
      <c r="Y426">
        <v>12151462.8298</v>
      </c>
      <c r="Z426" s="37">
        <v>3878.8980000000001</v>
      </c>
      <c r="AB426" s="55">
        <f t="shared" si="184"/>
        <v>2.5515668837784455E-2</v>
      </c>
      <c r="AD426" s="36">
        <f t="shared" si="185"/>
        <v>17296.608760399224</v>
      </c>
      <c r="AE426" s="37">
        <f t="shared" si="186"/>
        <v>14034.361757750356</v>
      </c>
      <c r="AG426" s="1">
        <f t="shared" si="174"/>
        <v>45681</v>
      </c>
      <c r="AH426">
        <f t="shared" si="175"/>
        <v>1.2324471222104076</v>
      </c>
      <c r="AI426">
        <f t="shared" ca="1" si="159"/>
        <v>0.80890673122576418</v>
      </c>
      <c r="AJ426">
        <f t="shared" ca="1" si="160"/>
        <v>0.91321937683789112</v>
      </c>
      <c r="AK426">
        <f t="shared" ca="1" si="161"/>
        <v>1.0226417820955556</v>
      </c>
      <c r="AL426">
        <f t="shared" ca="1" si="162"/>
        <v>1.1351307930614429</v>
      </c>
      <c r="AM426">
        <f t="shared" ca="1" si="163"/>
        <v>1.1843913743676071</v>
      </c>
      <c r="AO426" s="1">
        <f t="shared" si="176"/>
        <v>45681</v>
      </c>
      <c r="AP426" s="57">
        <f>AD426/VLOOKUP(AO426,'[1]Indice Utilities'!$Z:$AJ,11,0)</f>
        <v>1.1528883526467273</v>
      </c>
      <c r="AQ426">
        <f t="shared" ca="1" si="164"/>
        <v>0.68563609289579486</v>
      </c>
      <c r="AR426">
        <f t="shared" ca="1" si="165"/>
        <v>0.79102320894232547</v>
      </c>
      <c r="AS426">
        <f t="shared" ca="1" si="166"/>
        <v>0.87959391615728832</v>
      </c>
      <c r="AT426">
        <f t="shared" ca="1" si="167"/>
        <v>0.98573508925627928</v>
      </c>
      <c r="AU426">
        <f t="shared" ca="1" si="168"/>
        <v>1.0444555821010486</v>
      </c>
      <c r="AX426">
        <f t="shared" si="177"/>
        <v>0.7809951626959456</v>
      </c>
      <c r="AY426">
        <f t="shared" si="178"/>
        <v>0.84021746200532132</v>
      </c>
      <c r="AZ426">
        <f t="shared" si="179"/>
        <v>1.343904448727856</v>
      </c>
      <c r="BA426">
        <f t="shared" si="180"/>
        <v>0.57226119586746071</v>
      </c>
      <c r="BD426" s="57"/>
    </row>
    <row r="427" spans="2:56" x14ac:dyDescent="0.25">
      <c r="B427" s="1">
        <v>45688</v>
      </c>
      <c r="C427">
        <v>8445.9330000000009</v>
      </c>
      <c r="D427">
        <v>11089.614</v>
      </c>
      <c r="E427">
        <v>7596.3289999999997</v>
      </c>
      <c r="F427">
        <v>3893.6460000000002</v>
      </c>
      <c r="G427">
        <v>2564659</v>
      </c>
      <c r="I427" s="45">
        <f t="shared" si="181"/>
        <v>-1.2387467581647882E-2</v>
      </c>
      <c r="J427" s="46">
        <f t="shared" si="170"/>
        <v>-1.6460972141107755E-2</v>
      </c>
      <c r="K427" s="46">
        <f t="shared" si="171"/>
        <v>-1.5976349220516384E-2</v>
      </c>
      <c r="L427" s="46">
        <f t="shared" si="171"/>
        <v>3.8021108056978115E-3</v>
      </c>
      <c r="M427" s="47">
        <f t="shared" si="172"/>
        <v>-5.5454190474035769E-4</v>
      </c>
      <c r="O427" s="44">
        <f t="shared" si="173"/>
        <v>-1.0255669534393552E-2</v>
      </c>
      <c r="Q427" s="36">
        <f t="shared" si="182"/>
        <v>17137.696198011879</v>
      </c>
      <c r="R427" s="37">
        <f t="shared" si="183"/>
        <v>14026.579116049397</v>
      </c>
      <c r="T427" s="42">
        <f t="shared" si="169"/>
        <v>1.2218015566178</v>
      </c>
      <c r="V427" s="40">
        <v>45688</v>
      </c>
      <c r="W427">
        <v>5373467.3927999996</v>
      </c>
      <c r="X427">
        <v>7640990.2255999995</v>
      </c>
      <c r="Y427">
        <v>11915512.0953</v>
      </c>
      <c r="Z427" s="37">
        <v>3893.6460000000002</v>
      </c>
      <c r="AB427" s="55">
        <f t="shared" si="184"/>
        <v>-1.5351933016676226E-2</v>
      </c>
      <c r="AD427" s="36">
        <f t="shared" si="185"/>
        <v>17031.072381293918</v>
      </c>
      <c r="AE427" s="37">
        <f t="shared" si="186"/>
        <v>14026.579116049397</v>
      </c>
      <c r="AG427" s="1">
        <f t="shared" si="174"/>
        <v>45688</v>
      </c>
      <c r="AH427">
        <f t="shared" si="175"/>
        <v>1.2142000013251086</v>
      </c>
      <c r="AI427">
        <f t="shared" ca="1" si="159"/>
        <v>0.85693860235042818</v>
      </c>
      <c r="AJ427">
        <f t="shared" ca="1" si="160"/>
        <v>0.93243342072731583</v>
      </c>
      <c r="AK427">
        <f t="shared" ca="1" si="161"/>
        <v>1.0343730101217479</v>
      </c>
      <c r="AL427">
        <f t="shared" ca="1" si="162"/>
        <v>1.1376050543308627</v>
      </c>
      <c r="AM427">
        <f t="shared" ca="1" si="163"/>
        <v>1.1876224671672191</v>
      </c>
      <c r="AO427" s="1">
        <f t="shared" si="176"/>
        <v>45688</v>
      </c>
      <c r="AP427" s="57">
        <f>AD427/VLOOKUP(AO427,'[1]Indice Utilities'!$Z:$AJ,11,0)</f>
        <v>1.1032439935873377</v>
      </c>
      <c r="AQ427">
        <f t="shared" ca="1" si="164"/>
        <v>0.69247097991224593</v>
      </c>
      <c r="AR427">
        <f t="shared" ca="1" si="165"/>
        <v>0.7942828296641915</v>
      </c>
      <c r="AS427">
        <f t="shared" ca="1" si="166"/>
        <v>0.88326292670019069</v>
      </c>
      <c r="AT427">
        <f t="shared" ca="1" si="167"/>
        <v>0.9944334804120265</v>
      </c>
      <c r="AU427">
        <f t="shared" ca="1" si="168"/>
        <v>1.0561674168898703</v>
      </c>
      <c r="AX427">
        <f t="shared" si="177"/>
        <v>0.78334649333109285</v>
      </c>
      <c r="AY427">
        <f t="shared" si="178"/>
        <v>0.83927109947271672</v>
      </c>
      <c r="AZ427">
        <f t="shared" si="179"/>
        <v>1.3430522094940256</v>
      </c>
      <c r="BA427">
        <f t="shared" si="180"/>
        <v>0.58339320982354481</v>
      </c>
      <c r="BD427" s="57"/>
    </row>
    <row r="428" spans="2:56" x14ac:dyDescent="0.25">
      <c r="B428" s="1">
        <v>45695</v>
      </c>
      <c r="C428">
        <v>8060.7139999999999</v>
      </c>
      <c r="D428">
        <v>10463.213</v>
      </c>
      <c r="E428">
        <v>7145.0619999999999</v>
      </c>
      <c r="F428">
        <v>3608.5050000000001</v>
      </c>
      <c r="G428">
        <v>2416382</v>
      </c>
      <c r="I428" s="45">
        <f t="shared" si="181"/>
        <v>-4.5609999511007304E-2</v>
      </c>
      <c r="J428" s="46">
        <f t="shared" si="170"/>
        <v>-5.6485374513486231E-2</v>
      </c>
      <c r="K428" s="46">
        <f t="shared" si="171"/>
        <v>-5.9405931470319362E-2</v>
      </c>
      <c r="L428" s="46">
        <f t="shared" si="171"/>
        <v>-7.3232389385167518E-2</v>
      </c>
      <c r="M428" s="47">
        <f t="shared" si="172"/>
        <v>-5.7815483461933881E-2</v>
      </c>
      <c r="O428" s="44">
        <f t="shared" si="173"/>
        <v>-5.8683423719995104E-2</v>
      </c>
      <c r="Q428" s="36">
        <f t="shared" si="182"/>
        <v>16131.997510439398</v>
      </c>
      <c r="R428" s="37">
        <f t="shared" si="183"/>
        <v>13215.625663137936</v>
      </c>
      <c r="T428" s="42">
        <f t="shared" si="169"/>
        <v>1.220676033177607</v>
      </c>
      <c r="V428" s="40">
        <v>45695</v>
      </c>
      <c r="W428">
        <v>5128383.3612000002</v>
      </c>
      <c r="X428">
        <v>7209386.1752000004</v>
      </c>
      <c r="Y428">
        <v>11207659.8916</v>
      </c>
      <c r="Z428" s="37">
        <v>3608.5050000000001</v>
      </c>
      <c r="AB428" s="55">
        <f t="shared" si="184"/>
        <v>-5.5539940028320606E-2</v>
      </c>
      <c r="AD428" s="36">
        <f t="shared" si="185"/>
        <v>16085.167642618866</v>
      </c>
      <c r="AE428" s="37">
        <f t="shared" si="186"/>
        <v>13215.625663137936</v>
      </c>
      <c r="AG428" s="1">
        <f t="shared" si="174"/>
        <v>45695</v>
      </c>
      <c r="AH428">
        <f t="shared" si="175"/>
        <v>1.2171325106071127</v>
      </c>
      <c r="AI428">
        <f t="shared" ca="1" si="159"/>
        <v>0.88222024504429386</v>
      </c>
      <c r="AJ428">
        <f t="shared" ca="1" si="160"/>
        <v>0.94446568266467423</v>
      </c>
      <c r="AK428">
        <f t="shared" ca="1" si="161"/>
        <v>1.044978591639862</v>
      </c>
      <c r="AL428">
        <f t="shared" ca="1" si="162"/>
        <v>1.1420308253486708</v>
      </c>
      <c r="AM428">
        <f t="shared" ca="1" si="163"/>
        <v>1.1914429028351758</v>
      </c>
      <c r="AO428" s="1">
        <f t="shared" si="176"/>
        <v>45695</v>
      </c>
      <c r="AP428" s="57">
        <f>AD428/VLOOKUP(AO428,'[1]Indice Utilities'!$Z:$AJ,11,0)</f>
        <v>1.108920881022684</v>
      </c>
      <c r="AQ428">
        <f t="shared" ca="1" si="164"/>
        <v>0.75340510033995867</v>
      </c>
      <c r="AR428">
        <f t="shared" ca="1" si="165"/>
        <v>0.79795693928420031</v>
      </c>
      <c r="AS428">
        <f t="shared" ca="1" si="166"/>
        <v>0.88633296771149928</v>
      </c>
      <c r="AT428">
        <f t="shared" ca="1" si="167"/>
        <v>0.99752181452212252</v>
      </c>
      <c r="AU428">
        <f t="shared" ca="1" si="168"/>
        <v>1.0736028945602791</v>
      </c>
      <c r="AX428">
        <f t="shared" si="177"/>
        <v>0.79158250500897898</v>
      </c>
      <c r="AY428">
        <f t="shared" si="178"/>
        <v>0.83843096247436877</v>
      </c>
      <c r="AZ428">
        <f t="shared" si="179"/>
        <v>1.3375546468462023</v>
      </c>
      <c r="BA428">
        <f t="shared" si="180"/>
        <v>0.57246457953266627</v>
      </c>
      <c r="BD428" s="57"/>
    </row>
    <row r="429" spans="2:56" x14ac:dyDescent="0.25">
      <c r="B429" s="1">
        <v>45702</v>
      </c>
      <c r="C429">
        <v>7868.1040000000003</v>
      </c>
      <c r="D429">
        <v>10231.213</v>
      </c>
      <c r="E429">
        <v>6684.393</v>
      </c>
      <c r="F429">
        <v>3461.0189999999998</v>
      </c>
      <c r="G429">
        <v>2387386</v>
      </c>
      <c r="I429" s="45">
        <f t="shared" si="181"/>
        <v>-2.3894905587767967E-2</v>
      </c>
      <c r="J429" s="46">
        <f t="shared" si="170"/>
        <v>-2.2172921453477046E-2</v>
      </c>
      <c r="K429" s="46">
        <f t="shared" si="171"/>
        <v>-6.4473758240306323E-2</v>
      </c>
      <c r="L429" s="46">
        <f t="shared" si="171"/>
        <v>-4.0871773767806929E-2</v>
      </c>
      <c r="M429" s="47">
        <f t="shared" si="172"/>
        <v>-1.1999758316358911E-2</v>
      </c>
      <c r="O429" s="44">
        <f t="shared" si="173"/>
        <v>-3.7853339762339566E-2</v>
      </c>
      <c r="Q429" s="36">
        <f t="shared" si="182"/>
        <v>15521.34752763152</v>
      </c>
      <c r="R429" s="37">
        <f t="shared" si="183"/>
        <v>13057.04134918081</v>
      </c>
      <c r="T429" s="42">
        <f t="shared" si="169"/>
        <v>1.1887338879113927</v>
      </c>
      <c r="V429" s="40">
        <v>45702</v>
      </c>
      <c r="W429">
        <v>5005841.3454</v>
      </c>
      <c r="X429">
        <v>7049532.8232000005</v>
      </c>
      <c r="Y429">
        <v>10485060.767000001</v>
      </c>
      <c r="Z429" s="37">
        <v>3461.0189999999998</v>
      </c>
      <c r="AB429" s="55">
        <f t="shared" si="184"/>
        <v>-4.268296788915972E-2</v>
      </c>
      <c r="AD429" s="36">
        <f t="shared" si="185"/>
        <v>15398.604948637214</v>
      </c>
      <c r="AE429" s="37">
        <f t="shared" si="186"/>
        <v>13057.04134918081</v>
      </c>
      <c r="AG429" s="1">
        <f t="shared" si="174"/>
        <v>45702</v>
      </c>
      <c r="AH429">
        <f t="shared" si="175"/>
        <v>1.1793333984963839</v>
      </c>
      <c r="AI429">
        <f t="shared" ca="1" si="159"/>
        <v>0.88287457644479672</v>
      </c>
      <c r="AJ429">
        <f t="shared" ca="1" si="160"/>
        <v>0.94921973169594054</v>
      </c>
      <c r="AK429">
        <f t="shared" ca="1" si="161"/>
        <v>1.0474477592177642</v>
      </c>
      <c r="AL429">
        <f t="shared" ca="1" si="162"/>
        <v>1.1449534359694031</v>
      </c>
      <c r="AM429">
        <f t="shared" ca="1" si="163"/>
        <v>1.2088896576522625</v>
      </c>
      <c r="AO429" s="1">
        <f t="shared" si="176"/>
        <v>45702</v>
      </c>
      <c r="AP429" s="57">
        <f>AD429/VLOOKUP(AO429,'[1]Indice Utilities'!$Z:$AJ,11,0)</f>
        <v>1.0258667361226794</v>
      </c>
      <c r="AQ429">
        <f t="shared" ca="1" si="164"/>
        <v>0.76156358760672205</v>
      </c>
      <c r="AR429">
        <f t="shared" ca="1" si="165"/>
        <v>0.80114810499054923</v>
      </c>
      <c r="AS429">
        <f t="shared" ca="1" si="166"/>
        <v>0.88687786320379303</v>
      </c>
      <c r="AT429">
        <f t="shared" ca="1" si="167"/>
        <v>1.0073551391140345</v>
      </c>
      <c r="AU429">
        <f t="shared" ca="1" si="168"/>
        <v>1.0950800821950777</v>
      </c>
      <c r="AX429">
        <f t="shared" si="177"/>
        <v>0.80711790333779343</v>
      </c>
      <c r="AY429">
        <f t="shared" si="178"/>
        <v>0.8563939333572187</v>
      </c>
      <c r="AZ429">
        <f t="shared" si="179"/>
        <v>1.3071087528372329</v>
      </c>
      <c r="BA429">
        <f t="shared" si="180"/>
        <v>0.5735476527950798</v>
      </c>
      <c r="BD429" s="57"/>
    </row>
    <row r="430" spans="2:56" x14ac:dyDescent="0.25">
      <c r="B430" s="1">
        <v>45709</v>
      </c>
      <c r="C430">
        <v>7579.19</v>
      </c>
      <c r="D430">
        <v>10184.813</v>
      </c>
      <c r="E430">
        <v>6721.9989999999998</v>
      </c>
      <c r="F430">
        <v>3377.4430000000002</v>
      </c>
      <c r="G430">
        <v>2364530</v>
      </c>
      <c r="I430" s="45">
        <f t="shared" si="181"/>
        <v>-3.6719646817073182E-2</v>
      </c>
      <c r="J430" s="46">
        <f t="shared" si="170"/>
        <v>-4.5351416298340386E-3</v>
      </c>
      <c r="K430" s="46">
        <f t="shared" si="171"/>
        <v>5.6259409044321362E-3</v>
      </c>
      <c r="L430" s="46">
        <f t="shared" si="171"/>
        <v>-2.4147801557864779E-2</v>
      </c>
      <c r="M430" s="47">
        <f t="shared" si="172"/>
        <v>-9.5736508465744663E-3</v>
      </c>
      <c r="O430" s="44">
        <f t="shared" si="173"/>
        <v>-1.4944162275084966E-2</v>
      </c>
      <c r="Q430" s="36">
        <f t="shared" si="182"/>
        <v>15289.393991450606</v>
      </c>
      <c r="R430" s="37">
        <f t="shared" si="183"/>
        <v>12932.037794214468</v>
      </c>
      <c r="T430" s="42">
        <f t="shared" si="169"/>
        <v>1.1822880689608541</v>
      </c>
      <c r="V430" s="40">
        <v>45709</v>
      </c>
      <c r="W430">
        <v>4822028.3217000002</v>
      </c>
      <c r="X430">
        <v>7017562.1528000003</v>
      </c>
      <c r="Y430">
        <v>11484714.1623</v>
      </c>
      <c r="Z430" s="37">
        <v>3377.4430000000002</v>
      </c>
      <c r="AB430" s="55">
        <f t="shared" si="184"/>
        <v>-6.9588060583749209E-3</v>
      </c>
      <c r="AD430" s="36">
        <f t="shared" si="185"/>
        <v>15291.449043230115</v>
      </c>
      <c r="AE430" s="37">
        <f t="shared" si="186"/>
        <v>12932.037794214468</v>
      </c>
      <c r="AG430" s="1">
        <f t="shared" si="174"/>
        <v>45709</v>
      </c>
      <c r="AH430">
        <f t="shared" si="175"/>
        <v>1.1824469806352715</v>
      </c>
      <c r="AI430">
        <f t="shared" ca="1" si="159"/>
        <v>0.88334387524226587</v>
      </c>
      <c r="AJ430">
        <f t="shared" ca="1" si="160"/>
        <v>0.95244126347090885</v>
      </c>
      <c r="AK430">
        <f t="shared" ca="1" si="161"/>
        <v>1.048362165046266</v>
      </c>
      <c r="AL430">
        <f t="shared" ca="1" si="162"/>
        <v>1.151735389003677</v>
      </c>
      <c r="AM430">
        <f t="shared" ca="1" si="163"/>
        <v>1.2088896576522625</v>
      </c>
      <c r="AO430" s="1">
        <f t="shared" si="176"/>
        <v>45709</v>
      </c>
      <c r="AP430" s="57">
        <f>AD430/VLOOKUP(AO430,'[1]Indice Utilities'!$Z:$AJ,11,0)</f>
        <v>1.0357482988784945</v>
      </c>
      <c r="AQ430">
        <f t="shared" ca="1" si="164"/>
        <v>0.76898200351651502</v>
      </c>
      <c r="AR430">
        <f t="shared" ca="1" si="165"/>
        <v>0.81591441458750635</v>
      </c>
      <c r="AS430">
        <f t="shared" ca="1" si="166"/>
        <v>0.88754613689439221</v>
      </c>
      <c r="AT430">
        <f t="shared" ca="1" si="167"/>
        <v>1.0102570025694992</v>
      </c>
      <c r="AU430">
        <f t="shared" ca="1" si="168"/>
        <v>1.0950800821950777</v>
      </c>
      <c r="AX430">
        <f t="shared" si="177"/>
        <v>0.78292907054689254</v>
      </c>
      <c r="AY430">
        <f t="shared" si="178"/>
        <v>0.85848408986407743</v>
      </c>
      <c r="AZ430">
        <f t="shared" si="179"/>
        <v>1.3236736577049093</v>
      </c>
      <c r="BA430">
        <f t="shared" si="180"/>
        <v>0.56361985918210178</v>
      </c>
      <c r="BD430" s="57"/>
    </row>
    <row r="431" spans="2:56" x14ac:dyDescent="0.25">
      <c r="B431" s="1">
        <v>45716</v>
      </c>
      <c r="C431">
        <v>7271.0140000000001</v>
      </c>
      <c r="D431">
        <v>9349.6119999999992</v>
      </c>
      <c r="E431">
        <v>6515.1679999999997</v>
      </c>
      <c r="F431">
        <v>3161.1289999999999</v>
      </c>
      <c r="G431">
        <v>2205801</v>
      </c>
      <c r="I431" s="45">
        <f t="shared" si="181"/>
        <v>-4.0660809400476783E-2</v>
      </c>
      <c r="J431" s="46">
        <f t="shared" si="170"/>
        <v>-8.2004549322604259E-2</v>
      </c>
      <c r="K431" s="46">
        <f t="shared" si="171"/>
        <v>-3.0769269677070832E-2</v>
      </c>
      <c r="L431" s="46">
        <f t="shared" si="171"/>
        <v>-6.4046676731480123E-2</v>
      </c>
      <c r="M431" s="47">
        <f t="shared" si="172"/>
        <v>-6.7129196922855683E-2</v>
      </c>
      <c r="O431" s="44">
        <f t="shared" si="173"/>
        <v>-5.4370326282907999E-2</v>
      </c>
      <c r="Q431" s="36">
        <f t="shared" si="182"/>
        <v>14458.104651467504</v>
      </c>
      <c r="R431" s="37">
        <f t="shared" si="183"/>
        <v>12063.920482512833</v>
      </c>
      <c r="T431" s="42">
        <f t="shared" si="169"/>
        <v>1.1984582186549673</v>
      </c>
      <c r="V431" s="40">
        <v>45716</v>
      </c>
      <c r="W431">
        <v>4625961.0964000002</v>
      </c>
      <c r="X431">
        <v>6442090.0855999999</v>
      </c>
      <c r="Y431">
        <v>11131338.342</v>
      </c>
      <c r="Z431" s="37">
        <v>3161.1289999999999</v>
      </c>
      <c r="AB431" s="55">
        <f t="shared" si="184"/>
        <v>-4.8231631997172821E-2</v>
      </c>
      <c r="AD431" s="36">
        <f t="shared" si="185"/>
        <v>14553.917500273519</v>
      </c>
      <c r="AE431" s="37">
        <f t="shared" si="186"/>
        <v>12063.920482512833</v>
      </c>
      <c r="AG431" s="1">
        <f t="shared" si="174"/>
        <v>45716</v>
      </c>
      <c r="AH431">
        <f t="shared" si="175"/>
        <v>1.206400317489662</v>
      </c>
      <c r="AI431">
        <f t="shared" ca="1" si="159"/>
        <v>0.88527905315323885</v>
      </c>
      <c r="AJ431">
        <f t="shared" ca="1" si="160"/>
        <v>0.9580161646201043</v>
      </c>
      <c r="AK431">
        <f t="shared" ca="1" si="161"/>
        <v>1.051771487501941</v>
      </c>
      <c r="AL431">
        <f t="shared" ca="1" si="162"/>
        <v>1.1720839633919411</v>
      </c>
      <c r="AM431">
        <f t="shared" ca="1" si="163"/>
        <v>1.2088896576522625</v>
      </c>
      <c r="AO431" s="1">
        <f t="shared" si="176"/>
        <v>45716</v>
      </c>
      <c r="AP431" s="57">
        <f>AD431/VLOOKUP(AO431,'[1]Indice Utilities'!$Z:$AJ,11,0)</f>
        <v>1.0948043769181446</v>
      </c>
      <c r="AQ431">
        <f t="shared" ca="1" si="164"/>
        <v>0.77034385039771525</v>
      </c>
      <c r="AR431">
        <f t="shared" ca="1" si="165"/>
        <v>0.82775816588707829</v>
      </c>
      <c r="AS431">
        <f t="shared" ca="1" si="166"/>
        <v>0.88882003122800313</v>
      </c>
      <c r="AT431">
        <f t="shared" ca="1" si="167"/>
        <v>1.0137400721590446</v>
      </c>
      <c r="AU431">
        <f t="shared" ca="1" si="168"/>
        <v>1.0950800821950777</v>
      </c>
      <c r="AX431">
        <f t="shared" si="177"/>
        <v>0.78915686430236764</v>
      </c>
      <c r="AY431">
        <f t="shared" si="178"/>
        <v>0.82802130798678408</v>
      </c>
      <c r="AZ431">
        <f t="shared" si="179"/>
        <v>1.347959471124955</v>
      </c>
      <c r="BA431">
        <f t="shared" si="180"/>
        <v>0.55425447829135721</v>
      </c>
      <c r="BD431" s="57"/>
    </row>
    <row r="432" spans="2:56" x14ac:dyDescent="0.25">
      <c r="B432" s="1">
        <v>45723</v>
      </c>
      <c r="C432">
        <v>7357.6890000000003</v>
      </c>
      <c r="D432">
        <v>9604.8119999999999</v>
      </c>
      <c r="E432">
        <v>6618.5839999999998</v>
      </c>
      <c r="F432">
        <v>3288.951</v>
      </c>
      <c r="G432">
        <v>2262289</v>
      </c>
      <c r="I432" s="45">
        <f t="shared" si="181"/>
        <v>1.1920620700221374E-2</v>
      </c>
      <c r="J432" s="46">
        <f t="shared" si="170"/>
        <v>2.7295250326965448E-2</v>
      </c>
      <c r="K432" s="46">
        <f t="shared" si="171"/>
        <v>1.5873113325703958E-2</v>
      </c>
      <c r="L432" s="46">
        <f t="shared" si="171"/>
        <v>4.0435553246957134E-2</v>
      </c>
      <c r="M432" s="47">
        <f t="shared" si="172"/>
        <v>2.5608837787270966E-2</v>
      </c>
      <c r="O432" s="44">
        <f t="shared" si="173"/>
        <v>2.3881134399961979E-2</v>
      </c>
      <c r="Q432" s="36">
        <f t="shared" si="182"/>
        <v>14803.380591817917</v>
      </c>
      <c r="R432" s="37">
        <f t="shared" si="183"/>
        <v>12372.86346522804</v>
      </c>
      <c r="T432" s="42">
        <f t="shared" si="169"/>
        <v>1.1964393394803441</v>
      </c>
      <c r="V432" s="40">
        <v>45723</v>
      </c>
      <c r="W432">
        <v>4681105.0036000004</v>
      </c>
      <c r="X432">
        <v>6617928.7728000004</v>
      </c>
      <c r="Y432">
        <v>11308026.2522</v>
      </c>
      <c r="Z432" s="37">
        <v>3288.951</v>
      </c>
      <c r="AB432" s="55">
        <f t="shared" si="184"/>
        <v>1.8367241334666055E-2</v>
      </c>
      <c r="AD432" s="36">
        <f t="shared" si="185"/>
        <v>14821.232815365862</v>
      </c>
      <c r="AE432" s="37">
        <f t="shared" si="186"/>
        <v>12372.86346522804</v>
      </c>
      <c r="AG432" s="1">
        <f t="shared" si="174"/>
        <v>45723</v>
      </c>
      <c r="AH432">
        <f t="shared" si="175"/>
        <v>1.1978821925109395</v>
      </c>
      <c r="AI432">
        <f t="shared" ca="1" si="159"/>
        <v>0.88871720248717956</v>
      </c>
      <c r="AJ432">
        <f t="shared" ca="1" si="160"/>
        <v>0.97194329263574952</v>
      </c>
      <c r="AK432">
        <f t="shared" ca="1" si="161"/>
        <v>1.0553126537733637</v>
      </c>
      <c r="AL432">
        <f t="shared" ca="1" si="162"/>
        <v>1.1749239015858324</v>
      </c>
      <c r="AM432">
        <f t="shared" ca="1" si="163"/>
        <v>1.2103460663747889</v>
      </c>
      <c r="AO432" s="1">
        <f t="shared" si="176"/>
        <v>45723</v>
      </c>
      <c r="AP432" s="57">
        <f>AD432/VLOOKUP(AO432,'[1]Indice Utilities'!$Z:$AJ,11,0)</f>
        <v>1.0653626243102334</v>
      </c>
      <c r="AQ432">
        <f t="shared" ca="1" si="164"/>
        <v>0.77583870199965554</v>
      </c>
      <c r="AR432">
        <f t="shared" ca="1" si="165"/>
        <v>0.83191522194306411</v>
      </c>
      <c r="AS432">
        <f t="shared" ca="1" si="166"/>
        <v>0.89353292526067896</v>
      </c>
      <c r="AT432">
        <f t="shared" ca="1" si="167"/>
        <v>1.017411312343149</v>
      </c>
      <c r="AU432">
        <f t="shared" ca="1" si="168"/>
        <v>1.0970199851044364</v>
      </c>
      <c r="AX432">
        <f t="shared" si="177"/>
        <v>0.78416122548099543</v>
      </c>
      <c r="AY432">
        <f t="shared" si="178"/>
        <v>0.83528055728650907</v>
      </c>
      <c r="AZ432">
        <f t="shared" si="179"/>
        <v>1.3446581242871753</v>
      </c>
      <c r="BA432">
        <f t="shared" si="180"/>
        <v>0.56626533273487534</v>
      </c>
      <c r="BD432" s="57"/>
    </row>
    <row r="433" spans="2:56" x14ac:dyDescent="0.25">
      <c r="B433" s="1">
        <v>45730</v>
      </c>
      <c r="C433">
        <v>7531.0370000000003</v>
      </c>
      <c r="D433">
        <v>9813.6129999999994</v>
      </c>
      <c r="E433">
        <v>6938.2309999999998</v>
      </c>
      <c r="F433">
        <v>3456.1030000000001</v>
      </c>
      <c r="G433">
        <v>2335575</v>
      </c>
      <c r="I433" s="45">
        <f t="shared" si="181"/>
        <v>2.3560115139414028E-2</v>
      </c>
      <c r="J433" s="46">
        <f t="shared" si="170"/>
        <v>2.1739207388962845E-2</v>
      </c>
      <c r="K433" s="46">
        <f t="shared" si="171"/>
        <v>4.8295375566737464E-2</v>
      </c>
      <c r="L433" s="46">
        <f t="shared" si="171"/>
        <v>5.0822283457552242E-2</v>
      </c>
      <c r="M433" s="47">
        <f t="shared" si="172"/>
        <v>3.2394623321777116E-2</v>
      </c>
      <c r="O433" s="44">
        <f t="shared" si="173"/>
        <v>3.6104245388166645E-2</v>
      </c>
      <c r="Q433" s="36">
        <f t="shared" si="182"/>
        <v>15337.845477279334</v>
      </c>
      <c r="R433" s="37">
        <f t="shared" si="183"/>
        <v>12773.677716595879</v>
      </c>
      <c r="T433" s="42">
        <f t="shared" si="169"/>
        <v>1.2007384104698386</v>
      </c>
      <c r="V433" s="40">
        <v>45730</v>
      </c>
      <c r="W433">
        <v>4791392.8178000003</v>
      </c>
      <c r="X433">
        <v>6761796.7895999998</v>
      </c>
      <c r="Y433">
        <v>11854152.52</v>
      </c>
      <c r="Z433" s="37">
        <v>3456.1030000000001</v>
      </c>
      <c r="AB433" s="55">
        <f t="shared" si="184"/>
        <v>3.5401860733441592E-2</v>
      </c>
      <c r="AD433" s="36">
        <f t="shared" si="185"/>
        <v>15345.93203539336</v>
      </c>
      <c r="AE433" s="37">
        <f t="shared" si="186"/>
        <v>12773.677716595879</v>
      </c>
      <c r="AG433" s="1">
        <f t="shared" si="174"/>
        <v>45730</v>
      </c>
      <c r="AH433">
        <f t="shared" si="175"/>
        <v>1.201371474673699</v>
      </c>
      <c r="AI433">
        <f t="shared" ca="1" si="159"/>
        <v>0.91139824545911075</v>
      </c>
      <c r="AJ433">
        <f t="shared" ca="1" si="160"/>
        <v>0.97663806403860343</v>
      </c>
      <c r="AK433">
        <f t="shared" ca="1" si="161"/>
        <v>1.0618139845602368</v>
      </c>
      <c r="AL433">
        <f t="shared" ca="1" si="162"/>
        <v>1.1783566989041183</v>
      </c>
      <c r="AM433">
        <f t="shared" ca="1" si="163"/>
        <v>1.2103460663747889</v>
      </c>
      <c r="AO433" s="1">
        <f t="shared" si="176"/>
        <v>45730</v>
      </c>
      <c r="AP433" s="57">
        <f>AD433/VLOOKUP(AO433,'[1]Indice Utilities'!$Z:$AJ,11,0)</f>
        <v>1.0642973404426344</v>
      </c>
      <c r="AQ433">
        <f t="shared" ca="1" si="164"/>
        <v>0.78514498844177882</v>
      </c>
      <c r="AR433">
        <f t="shared" ca="1" si="165"/>
        <v>0.83626662538322849</v>
      </c>
      <c r="AS433">
        <f t="shared" ca="1" si="166"/>
        <v>0.89955842882067572</v>
      </c>
      <c r="AT433">
        <f t="shared" ca="1" si="167"/>
        <v>1.0283371268116333</v>
      </c>
      <c r="AU433">
        <f t="shared" ca="1" si="168"/>
        <v>1.0970199851044364</v>
      </c>
      <c r="AX433">
        <f t="shared" si="177"/>
        <v>0.77519288372983308</v>
      </c>
      <c r="AY433">
        <f t="shared" si="178"/>
        <v>0.82425860616551672</v>
      </c>
      <c r="AZ433">
        <f t="shared" si="179"/>
        <v>1.3614027044629609</v>
      </c>
      <c r="BA433">
        <f t="shared" si="180"/>
        <v>0.57469882231600811</v>
      </c>
      <c r="BD433" s="57"/>
    </row>
    <row r="434" spans="2:56" x14ac:dyDescent="0.25">
      <c r="B434" s="1">
        <v>45737</v>
      </c>
      <c r="C434">
        <v>7877.7349999999997</v>
      </c>
      <c r="D434">
        <v>9906.4130000000005</v>
      </c>
      <c r="E434">
        <v>7088.6540000000005</v>
      </c>
      <c r="F434">
        <v>3672.4160000000002</v>
      </c>
      <c r="G434">
        <v>2433538</v>
      </c>
      <c r="I434" s="45">
        <f t="shared" si="181"/>
        <v>4.6035891205951973E-2</v>
      </c>
      <c r="J434" s="46">
        <f t="shared" si="170"/>
        <v>9.4562522487895428E-3</v>
      </c>
      <c r="K434" s="46">
        <f t="shared" si="171"/>
        <v>2.1680310153985971E-2</v>
      </c>
      <c r="L434" s="46">
        <f t="shared" si="171"/>
        <v>6.2588701783482747E-2</v>
      </c>
      <c r="M434" s="47">
        <f t="shared" si="172"/>
        <v>4.1943846804320062E-2</v>
      </c>
      <c r="O434" s="44">
        <f t="shared" si="173"/>
        <v>3.4940288848052559E-2</v>
      </c>
      <c r="Q434" s="36">
        <f t="shared" si="182"/>
        <v>15873.754228562271</v>
      </c>
      <c r="R434" s="37">
        <f t="shared" si="183"/>
        <v>13309.454897868534</v>
      </c>
      <c r="T434" s="42">
        <f t="shared" si="169"/>
        <v>1.1926674946773665</v>
      </c>
      <c r="V434" s="40">
        <v>45737</v>
      </c>
      <c r="W434">
        <v>5011968.4462000001</v>
      </c>
      <c r="X434">
        <v>6825738.1304000001</v>
      </c>
      <c r="Y434">
        <v>12111153.116699999</v>
      </c>
      <c r="Z434" s="37">
        <v>3672.4160000000002</v>
      </c>
      <c r="AB434" s="55">
        <f t="shared" si="184"/>
        <v>2.3140403223223697E-2</v>
      </c>
      <c r="AD434" s="36">
        <f t="shared" si="185"/>
        <v>15701.043090528547</v>
      </c>
      <c r="AE434" s="37">
        <f t="shared" si="186"/>
        <v>13309.454897868534</v>
      </c>
      <c r="AG434" s="1">
        <f t="shared" si="174"/>
        <v>45737</v>
      </c>
      <c r="AH434">
        <f t="shared" si="175"/>
        <v>1.1796909198019085</v>
      </c>
      <c r="AI434">
        <f t="shared" ca="1" si="159"/>
        <v>0.91638829314940795</v>
      </c>
      <c r="AJ434">
        <f t="shared" ca="1" si="160"/>
        <v>0.98894898750534832</v>
      </c>
      <c r="AK434">
        <f t="shared" ca="1" si="161"/>
        <v>1.0696814747433259</v>
      </c>
      <c r="AL434">
        <f t="shared" ca="1" si="162"/>
        <v>1.1801117940311059</v>
      </c>
      <c r="AM434">
        <f t="shared" ca="1" si="163"/>
        <v>1.2103460663747889</v>
      </c>
      <c r="AO434" s="1">
        <f t="shared" si="176"/>
        <v>45737</v>
      </c>
      <c r="AP434" s="57">
        <f>AD434/VLOOKUP(AO434,'[1]Indice Utilities'!$Z:$AJ,11,0)</f>
        <v>1.0475979967429645</v>
      </c>
      <c r="AQ434">
        <f t="shared" ca="1" si="164"/>
        <v>0.78514498844177882</v>
      </c>
      <c r="AR434">
        <f t="shared" ca="1" si="165"/>
        <v>0.84160498695876229</v>
      </c>
      <c r="AS434">
        <f t="shared" ca="1" si="166"/>
        <v>0.91119132934803637</v>
      </c>
      <c r="AT434">
        <f t="shared" ca="1" si="167"/>
        <v>1.0361448068204484</v>
      </c>
      <c r="AU434">
        <f t="shared" ca="1" si="168"/>
        <v>1.0970199851044364</v>
      </c>
      <c r="AX434">
        <f t="shared" si="177"/>
        <v>0.79253988644599971</v>
      </c>
      <c r="AY434">
        <f t="shared" si="178"/>
        <v>0.8132344308194821</v>
      </c>
      <c r="AZ434">
        <f t="shared" si="179"/>
        <v>1.3594598873804125</v>
      </c>
      <c r="BA434">
        <f t="shared" si="180"/>
        <v>0.59685696469170801</v>
      </c>
      <c r="BD434" s="57"/>
    </row>
    <row r="435" spans="2:56" x14ac:dyDescent="0.25">
      <c r="B435" s="1">
        <v>45744</v>
      </c>
      <c r="C435">
        <v>7829.5820000000003</v>
      </c>
      <c r="D435">
        <v>9465.6119999999992</v>
      </c>
      <c r="E435">
        <v>6872.4210000000003</v>
      </c>
      <c r="F435">
        <v>3495.4319999999998</v>
      </c>
      <c r="G435">
        <v>2378563</v>
      </c>
      <c r="I435" s="45">
        <f t="shared" si="181"/>
        <v>-6.112543770512624E-3</v>
      </c>
      <c r="J435" s="46">
        <f t="shared" si="170"/>
        <v>-4.4496529672243712E-2</v>
      </c>
      <c r="K435" s="46">
        <f t="shared" si="171"/>
        <v>-3.0504098521383582E-2</v>
      </c>
      <c r="L435" s="46">
        <f t="shared" si="171"/>
        <v>-4.8192797330150028E-2</v>
      </c>
      <c r="M435" s="47">
        <f t="shared" si="172"/>
        <v>-2.2590565670229878E-2</v>
      </c>
      <c r="O435" s="44">
        <f t="shared" si="173"/>
        <v>-3.2326492323572487E-2</v>
      </c>
      <c r="Q435" s="36">
        <f t="shared" si="182"/>
        <v>15360.611434346378</v>
      </c>
      <c r="R435" s="37">
        <f t="shared" si="183"/>
        <v>13008.786782963272</v>
      </c>
      <c r="T435" s="42">
        <f t="shared" si="169"/>
        <v>1.1807873932151098</v>
      </c>
      <c r="V435" s="40">
        <v>45744</v>
      </c>
      <c r="W435">
        <v>4981332.9423000002</v>
      </c>
      <c r="X435">
        <v>6522016.7615999999</v>
      </c>
      <c r="Y435">
        <v>11741714.759</v>
      </c>
      <c r="Z435" s="37">
        <v>3495.4319999999998</v>
      </c>
      <c r="AB435" s="55">
        <f t="shared" si="184"/>
        <v>-2.9390392816306152E-2</v>
      </c>
      <c r="AD435" s="36">
        <f t="shared" si="185"/>
        <v>15239.583266472162</v>
      </c>
      <c r="AE435" s="37">
        <f t="shared" si="186"/>
        <v>13008.786782963272</v>
      </c>
      <c r="AG435" s="1">
        <f t="shared" si="174"/>
        <v>45744</v>
      </c>
      <c r="AH435">
        <f t="shared" si="175"/>
        <v>1.1714838224906885</v>
      </c>
      <c r="AI435">
        <f t="shared" ca="1" si="159"/>
        <v>0.93938609817826624</v>
      </c>
      <c r="AJ435">
        <f t="shared" ca="1" si="160"/>
        <v>1.0035696048259382</v>
      </c>
      <c r="AK435">
        <f t="shared" ca="1" si="161"/>
        <v>1.0809768534889506</v>
      </c>
      <c r="AL435">
        <f t="shared" ca="1" si="162"/>
        <v>1.1803799350102493</v>
      </c>
      <c r="AM435">
        <f t="shared" ca="1" si="163"/>
        <v>1.2103460663747889</v>
      </c>
      <c r="AO435" s="1">
        <f t="shared" si="176"/>
        <v>45744</v>
      </c>
      <c r="AP435" s="57">
        <f>AD435/VLOOKUP(AO435,'[1]Indice Utilities'!$Z:$AJ,11,0)</f>
        <v>1.0482114982812036</v>
      </c>
      <c r="AQ435">
        <f t="shared" ca="1" si="164"/>
        <v>0.79341723187208979</v>
      </c>
      <c r="AR435">
        <f t="shared" ca="1" si="165"/>
        <v>0.84516641773516399</v>
      </c>
      <c r="AS435">
        <f t="shared" ca="1" si="166"/>
        <v>0.93322617534790564</v>
      </c>
      <c r="AT435">
        <f t="shared" ca="1" si="167"/>
        <v>1.0393124560504043</v>
      </c>
      <c r="AU435">
        <f t="shared" ca="1" si="168"/>
        <v>1.0970199851044364</v>
      </c>
      <c r="AX435">
        <f t="shared" si="177"/>
        <v>0.81154714096204617</v>
      </c>
      <c r="AY435">
        <f t="shared" si="178"/>
        <v>0.80057761131450622</v>
      </c>
      <c r="AZ435">
        <f t="shared" si="179"/>
        <v>1.3579000035494739</v>
      </c>
      <c r="BA435">
        <f t="shared" si="180"/>
        <v>0.58529480210442331</v>
      </c>
      <c r="BD435" s="57"/>
    </row>
    <row r="436" spans="2:56" x14ac:dyDescent="0.25">
      <c r="B436" s="1">
        <v>45751</v>
      </c>
      <c r="C436">
        <v>6818.3819999999996</v>
      </c>
      <c r="D436">
        <v>8342.7309999999998</v>
      </c>
      <c r="E436">
        <v>6054.5</v>
      </c>
      <c r="F436">
        <v>2895.654</v>
      </c>
      <c r="G436">
        <v>2107816</v>
      </c>
      <c r="I436" s="45">
        <f t="shared" si="181"/>
        <v>-0.12915121139289432</v>
      </c>
      <c r="J436" s="46">
        <f t="shared" si="170"/>
        <v>-0.1186274062363849</v>
      </c>
      <c r="K436" s="46">
        <f t="shared" si="171"/>
        <v>-0.11901497303497566</v>
      </c>
      <c r="L436" s="46">
        <f t="shared" si="171"/>
        <v>-0.17158909113379972</v>
      </c>
      <c r="M436" s="47">
        <f t="shared" si="172"/>
        <v>-0.11382797092193897</v>
      </c>
      <c r="O436" s="44">
        <f t="shared" si="173"/>
        <v>-0.13459567044951365</v>
      </c>
      <c r="Q436" s="36">
        <f t="shared" si="182"/>
        <v>13293.13963982606</v>
      </c>
      <c r="R436" s="37">
        <f t="shared" si="183"/>
        <v>11528.022979302425</v>
      </c>
      <c r="T436" s="42">
        <f t="shared" si="169"/>
        <v>1.1531152968460205</v>
      </c>
      <c r="V436" s="40">
        <v>45751</v>
      </c>
      <c r="W436">
        <v>4337987.3592999997</v>
      </c>
      <c r="X436">
        <v>5748326.5378999999</v>
      </c>
      <c r="Y436">
        <v>10344274.014799999</v>
      </c>
      <c r="Z436" s="37">
        <v>2895.654</v>
      </c>
      <c r="AB436" s="55">
        <f t="shared" si="184"/>
        <v>-0.12108598433025992</v>
      </c>
      <c r="AD436" s="36">
        <f t="shared" si="185"/>
        <v>13394.283325868422</v>
      </c>
      <c r="AE436" s="37">
        <f t="shared" si="186"/>
        <v>11528.022979302425</v>
      </c>
      <c r="AG436" s="1">
        <f t="shared" si="174"/>
        <v>45751</v>
      </c>
      <c r="AH436">
        <f t="shared" si="175"/>
        <v>1.1618890203391083</v>
      </c>
      <c r="AI436">
        <f t="shared" ca="1" si="159"/>
        <v>0.94679275069764568</v>
      </c>
      <c r="AJ436">
        <f t="shared" ca="1" si="160"/>
        <v>1.0076119549910125</v>
      </c>
      <c r="AK436">
        <f t="shared" ca="1" si="161"/>
        <v>1.1054438999399907</v>
      </c>
      <c r="AL436">
        <f t="shared" ca="1" si="162"/>
        <v>1.1803799350102493</v>
      </c>
      <c r="AM436">
        <f t="shared" ca="1" si="163"/>
        <v>1.2103460663747889</v>
      </c>
      <c r="AO436" s="1">
        <f t="shared" si="176"/>
        <v>45751</v>
      </c>
      <c r="AP436" s="57">
        <f>AD436/VLOOKUP(AO436,'[1]Indice Utilities'!$Z:$AJ,11,0)</f>
        <v>1.049348634239136</v>
      </c>
      <c r="AQ436">
        <f t="shared" ca="1" si="164"/>
        <v>0.79533823508763868</v>
      </c>
      <c r="AR436">
        <f t="shared" ca="1" si="165"/>
        <v>0.86055584131520169</v>
      </c>
      <c r="AS436">
        <f t="shared" ca="1" si="166"/>
        <v>0.95685244574618555</v>
      </c>
      <c r="AT436">
        <f t="shared" ca="1" si="167"/>
        <v>1.0458346233827558</v>
      </c>
      <c r="AU436">
        <f t="shared" ca="1" si="168"/>
        <v>1.0970199851044364</v>
      </c>
      <c r="AX436">
        <f t="shared" si="177"/>
        <v>0.80410009626006451</v>
      </c>
      <c r="AY436">
        <f t="shared" si="178"/>
        <v>0.80281705970482997</v>
      </c>
      <c r="AZ436">
        <f t="shared" si="179"/>
        <v>1.3610996638064268</v>
      </c>
      <c r="BA436">
        <f t="shared" si="180"/>
        <v>0.55166329165489192</v>
      </c>
      <c r="BD436" s="57"/>
    </row>
    <row r="437" spans="2:56" x14ac:dyDescent="0.25">
      <c r="B437" s="1">
        <v>45758</v>
      </c>
      <c r="C437">
        <v>7694.7560000000003</v>
      </c>
      <c r="D437">
        <v>9813.6129999999994</v>
      </c>
      <c r="E437">
        <v>6787.8090000000002</v>
      </c>
      <c r="F437">
        <v>3446.27</v>
      </c>
      <c r="G437">
        <v>2248803</v>
      </c>
      <c r="I437" s="45">
        <f t="shared" si="181"/>
        <v>0.12853107966083455</v>
      </c>
      <c r="J437" s="46">
        <f t="shared" si="170"/>
        <v>0.17630701505298441</v>
      </c>
      <c r="K437" s="46">
        <f t="shared" si="171"/>
        <v>0.12111801139648204</v>
      </c>
      <c r="L437" s="46">
        <f t="shared" si="171"/>
        <v>0.19015255275664833</v>
      </c>
      <c r="M437" s="47">
        <f t="shared" si="172"/>
        <v>6.6887716954421084E-2</v>
      </c>
      <c r="O437" s="44">
        <f t="shared" si="173"/>
        <v>0.15402716471673733</v>
      </c>
      <c r="Q437" s="36">
        <f t="shared" si="182"/>
        <v>15340.644248732138</v>
      </c>
      <c r="R437" s="37">
        <f t="shared" si="183"/>
        <v>12299.106117386067</v>
      </c>
      <c r="T437" s="42">
        <f t="shared" si="169"/>
        <v>1.2472974948192812</v>
      </c>
      <c r="V437" s="40">
        <v>45758</v>
      </c>
      <c r="W437">
        <v>4895553.5312000001</v>
      </c>
      <c r="X437">
        <v>6761796.7895999998</v>
      </c>
      <c r="Y437">
        <v>11597151.9234</v>
      </c>
      <c r="Z437" s="37">
        <v>3446.27</v>
      </c>
      <c r="AB437" s="55">
        <f t="shared" si="184"/>
        <v>0.13822728744135893</v>
      </c>
      <c r="AD437" s="36">
        <f t="shared" si="185"/>
        <v>15245.738777224236</v>
      </c>
      <c r="AE437" s="37">
        <f t="shared" si="186"/>
        <v>12299.106117386067</v>
      </c>
      <c r="AG437" s="1">
        <f t="shared" si="174"/>
        <v>45758</v>
      </c>
      <c r="AH437">
        <f t="shared" si="175"/>
        <v>1.2395810420460391</v>
      </c>
      <c r="AI437">
        <f t="shared" ca="1" si="159"/>
        <v>0.95045826293203461</v>
      </c>
      <c r="AJ437">
        <f t="shared" ca="1" si="160"/>
        <v>1.0112336267099882</v>
      </c>
      <c r="AK437">
        <f t="shared" ca="1" si="161"/>
        <v>1.126593227233657</v>
      </c>
      <c r="AL437">
        <f t="shared" ca="1" si="162"/>
        <v>1.1803799350102493</v>
      </c>
      <c r="AM437">
        <f t="shared" ca="1" si="163"/>
        <v>1.2103460663747889</v>
      </c>
      <c r="AO437" s="1">
        <f t="shared" si="176"/>
        <v>45758</v>
      </c>
      <c r="AP437" s="57">
        <f>AD437/VLOOKUP(AO437,'[1]Indice Utilities'!$Z:$AJ,11,0)</f>
        <v>1.1472743083396424</v>
      </c>
      <c r="AQ437">
        <f t="shared" ca="1" si="164"/>
        <v>0.80371709461420282</v>
      </c>
      <c r="AR437">
        <f t="shared" ca="1" si="165"/>
        <v>0.87301565418793858</v>
      </c>
      <c r="AS437">
        <f t="shared" ca="1" si="166"/>
        <v>0.9732883688240157</v>
      </c>
      <c r="AT437">
        <f t="shared" ca="1" si="167"/>
        <v>1.0477513721275242</v>
      </c>
      <c r="AU437">
        <f t="shared" ca="1" si="168"/>
        <v>1.0970199851044364</v>
      </c>
      <c r="AX437">
        <f t="shared" si="177"/>
        <v>0.79725021513728511</v>
      </c>
      <c r="AY437">
        <f t="shared" si="178"/>
        <v>0.82967553981054543</v>
      </c>
      <c r="AZ437">
        <f t="shared" si="179"/>
        <v>1.3406402791742051</v>
      </c>
      <c r="BA437">
        <f t="shared" si="180"/>
        <v>0.57682984942410387</v>
      </c>
      <c r="BD437" s="57"/>
    </row>
    <row r="438" spans="2:56" x14ac:dyDescent="0.25">
      <c r="B438" s="1">
        <v>45765</v>
      </c>
      <c r="C438">
        <v>7627.3419999999996</v>
      </c>
      <c r="D438">
        <v>9836.8130000000001</v>
      </c>
      <c r="E438">
        <v>6646.7879999999996</v>
      </c>
      <c r="F438">
        <v>3475.768</v>
      </c>
      <c r="G438">
        <v>2177975</v>
      </c>
      <c r="I438" s="45">
        <f t="shared" si="181"/>
        <v>-8.7610315388818583E-3</v>
      </c>
      <c r="J438" s="46">
        <f t="shared" si="170"/>
        <v>2.3640630621974967E-3</v>
      </c>
      <c r="K438" s="46">
        <f t="shared" si="171"/>
        <v>-2.0775628778004873E-2</v>
      </c>
      <c r="L438" s="46">
        <f t="shared" si="171"/>
        <v>8.5593990023997701E-3</v>
      </c>
      <c r="M438" s="47">
        <f t="shared" si="172"/>
        <v>-3.1495866912308434E-2</v>
      </c>
      <c r="O438" s="44">
        <f t="shared" si="173"/>
        <v>-4.6532995630723661E-3</v>
      </c>
      <c r="Q438" s="36">
        <f t="shared" si="182"/>
        <v>15269.259635552264</v>
      </c>
      <c r="R438" s="37">
        <f t="shared" si="183"/>
        <v>11911.735107972518</v>
      </c>
      <c r="T438" s="42">
        <f t="shared" si="169"/>
        <v>1.2818669570088539</v>
      </c>
      <c r="V438" s="40">
        <v>45765</v>
      </c>
      <c r="W438">
        <v>4852663.8256999999</v>
      </c>
      <c r="X438">
        <v>6777782.1248000003</v>
      </c>
      <c r="Y438">
        <v>11356213.864</v>
      </c>
      <c r="Z438" s="37">
        <v>3475.768</v>
      </c>
      <c r="AB438" s="55">
        <f t="shared" si="184"/>
        <v>-1.1514919724838174E-2</v>
      </c>
      <c r="AD438" s="36">
        <f t="shared" si="185"/>
        <v>15070.185319058646</v>
      </c>
      <c r="AE438" s="37">
        <f t="shared" si="186"/>
        <v>11911.735107972518</v>
      </c>
      <c r="AG438" s="1">
        <f t="shared" si="174"/>
        <v>45765</v>
      </c>
      <c r="AH438">
        <f t="shared" si="175"/>
        <v>1.2651545037273519</v>
      </c>
      <c r="AI438">
        <f t="shared" ca="1" si="159"/>
        <v>0.95384558380375972</v>
      </c>
      <c r="AJ438">
        <f t="shared" ca="1" si="160"/>
        <v>1.0177106410620171</v>
      </c>
      <c r="AK438">
        <f t="shared" ca="1" si="161"/>
        <v>1.1336449151493011</v>
      </c>
      <c r="AL438">
        <f t="shared" ca="1" si="162"/>
        <v>1.1831097524570844</v>
      </c>
      <c r="AM438">
        <f t="shared" ca="1" si="163"/>
        <v>1.2138584494843558</v>
      </c>
      <c r="AO438" s="1">
        <f t="shared" si="176"/>
        <v>45765</v>
      </c>
      <c r="AP438" s="57">
        <f>AD438/VLOOKUP(AO438,'[1]Indice Utilities'!$Z:$AJ,11,0)</f>
        <v>1.1548772858137211</v>
      </c>
      <c r="AQ438">
        <f t="shared" ca="1" si="164"/>
        <v>0.82155935475188391</v>
      </c>
      <c r="AR438">
        <f t="shared" ca="1" si="165"/>
        <v>0.87772672732668022</v>
      </c>
      <c r="AS438">
        <f t="shared" ca="1" si="166"/>
        <v>0.98063043309014275</v>
      </c>
      <c r="AT438">
        <f t="shared" ca="1" si="167"/>
        <v>1.0484957822706868</v>
      </c>
      <c r="AU438">
        <f t="shared" ca="1" si="168"/>
        <v>1.1026462106077841</v>
      </c>
      <c r="AX438">
        <f t="shared" si="177"/>
        <v>0.79947132903422569</v>
      </c>
      <c r="AY438">
        <f t="shared" si="178"/>
        <v>0.84132473185768242</v>
      </c>
      <c r="AZ438">
        <f t="shared" si="179"/>
        <v>1.3280803732958764</v>
      </c>
      <c r="BA438">
        <f t="shared" si="180"/>
        <v>0.58854420554316711</v>
      </c>
      <c r="BD438" s="57"/>
    </row>
    <row r="439" spans="2:56" x14ac:dyDescent="0.25">
      <c r="B439" s="1">
        <v>45772</v>
      </c>
      <c r="C439">
        <v>8118.4970000000003</v>
      </c>
      <c r="D439">
        <v>10393.612999999999</v>
      </c>
      <c r="E439">
        <v>7154.4629999999997</v>
      </c>
      <c r="F439">
        <v>3721.5790000000002</v>
      </c>
      <c r="G439">
        <v>2225243</v>
      </c>
      <c r="I439" s="45">
        <f t="shared" si="181"/>
        <v>6.4393992035495451E-2</v>
      </c>
      <c r="J439" s="46">
        <f t="shared" si="170"/>
        <v>5.6603698779269296E-2</v>
      </c>
      <c r="K439" s="46">
        <f t="shared" si="171"/>
        <v>7.6378996892935369E-2</v>
      </c>
      <c r="L439" s="46">
        <f t="shared" si="171"/>
        <v>7.0721348490463187E-2</v>
      </c>
      <c r="M439" s="47">
        <f t="shared" si="172"/>
        <v>2.1702728451887587E-2</v>
      </c>
      <c r="O439" s="44">
        <f t="shared" si="173"/>
        <v>6.7024509049540826E-2</v>
      </c>
      <c r="Q439" s="36">
        <f t="shared" si="182"/>
        <v>16292.674266175123</v>
      </c>
      <c r="R439" s="37">
        <f t="shared" si="183"/>
        <v>12170.25226041166</v>
      </c>
      <c r="T439" s="42">
        <f t="shared" si="169"/>
        <v>1.3387293802588791</v>
      </c>
      <c r="V439" s="40">
        <v>45772</v>
      </c>
      <c r="W439">
        <v>5165145.966</v>
      </c>
      <c r="X439">
        <v>7161430.1695999997</v>
      </c>
      <c r="Y439">
        <v>12223590.877699999</v>
      </c>
      <c r="Z439" s="37">
        <v>3721.5790000000002</v>
      </c>
      <c r="AB439" s="55">
        <f t="shared" si="184"/>
        <v>6.8018388249569309E-2</v>
      </c>
      <c r="AD439" s="36">
        <f t="shared" si="185"/>
        <v>16095.235035083337</v>
      </c>
      <c r="AE439" s="37">
        <f t="shared" si="186"/>
        <v>12170.25226041166</v>
      </c>
      <c r="AG439" s="1">
        <f t="shared" si="174"/>
        <v>45772</v>
      </c>
      <c r="AH439">
        <f t="shared" si="175"/>
        <v>1.3225062793019635</v>
      </c>
      <c r="AI439">
        <f t="shared" ca="1" si="159"/>
        <v>0.96126330862763854</v>
      </c>
      <c r="AJ439">
        <f t="shared" ca="1" si="160"/>
        <v>1.0242195181390517</v>
      </c>
      <c r="AK439">
        <f t="shared" ca="1" si="161"/>
        <v>1.1355695756047139</v>
      </c>
      <c r="AL439">
        <f t="shared" ca="1" si="162"/>
        <v>1.1857992899349385</v>
      </c>
      <c r="AM439">
        <f t="shared" ca="1" si="163"/>
        <v>1.2168392596789124</v>
      </c>
      <c r="AO439" s="1">
        <f t="shared" si="176"/>
        <v>45772</v>
      </c>
      <c r="AP439" s="57">
        <f>AD439/VLOOKUP(AO439,'[1]Indice Utilities'!$Z:$AJ,11,0)</f>
        <v>1.226781482385408</v>
      </c>
      <c r="AQ439">
        <f t="shared" ca="1" si="164"/>
        <v>0.83037871040627464</v>
      </c>
      <c r="AR439">
        <f t="shared" ca="1" si="165"/>
        <v>0.88016313324957585</v>
      </c>
      <c r="AS439">
        <f t="shared" ca="1" si="166"/>
        <v>0.98863294031799254</v>
      </c>
      <c r="AT439">
        <f t="shared" ca="1" si="167"/>
        <v>1.0513566794747971</v>
      </c>
      <c r="AU439">
        <f t="shared" ca="1" si="168"/>
        <v>1.1083531922791494</v>
      </c>
      <c r="AX439">
        <f t="shared" si="177"/>
        <v>0.79675826632847846</v>
      </c>
      <c r="AY439">
        <f t="shared" si="178"/>
        <v>0.83233288240687053</v>
      </c>
      <c r="AZ439">
        <f t="shared" si="179"/>
        <v>1.3384767862885969</v>
      </c>
      <c r="BA439">
        <f t="shared" si="180"/>
        <v>0.59003370385620546</v>
      </c>
      <c r="BD439" s="57"/>
    </row>
    <row r="440" spans="2:56" x14ac:dyDescent="0.25">
      <c r="B440" s="1">
        <v>45779</v>
      </c>
      <c r="C440">
        <v>7704.3860000000004</v>
      </c>
      <c r="D440">
        <v>9744.0130000000008</v>
      </c>
      <c r="E440">
        <v>6759.6049999999996</v>
      </c>
      <c r="F440">
        <v>3515</v>
      </c>
      <c r="G440">
        <v>2100844</v>
      </c>
      <c r="I440" s="45">
        <f t="shared" si="181"/>
        <v>-5.1008333192707922E-2</v>
      </c>
      <c r="J440" s="46">
        <f t="shared" si="170"/>
        <v>-6.2499921826991156E-2</v>
      </c>
      <c r="K440" s="46">
        <f t="shared" si="171"/>
        <v>-5.5190445460407078E-2</v>
      </c>
      <c r="L440" s="46">
        <f t="shared" si="171"/>
        <v>-5.550842800864908E-2</v>
      </c>
      <c r="M440" s="47">
        <f t="shared" si="172"/>
        <v>-5.5903557499113576E-2</v>
      </c>
      <c r="O440" s="44">
        <f t="shared" si="173"/>
        <v>-5.6051782122188809E-2</v>
      </c>
      <c r="Q440" s="36">
        <f t="shared" si="182"/>
        <v>15379.440838019682</v>
      </c>
      <c r="R440" s="37">
        <f t="shared" si="183"/>
        <v>11489.891863393021</v>
      </c>
      <c r="T440" s="42">
        <f t="shared" si="169"/>
        <v>1.3385191976452648</v>
      </c>
      <c r="V440" s="40">
        <v>45779</v>
      </c>
      <c r="W440">
        <v>4901680.6320000002</v>
      </c>
      <c r="X440">
        <v>6713840.784</v>
      </c>
      <c r="Y440">
        <v>11548964.3115</v>
      </c>
      <c r="Z440" s="37">
        <v>3515</v>
      </c>
      <c r="AB440" s="55">
        <f t="shared" si="184"/>
        <v>-5.644264091402592E-2</v>
      </c>
      <c r="AD440" s="36">
        <f t="shared" si="185"/>
        <v>15186.777463571278</v>
      </c>
      <c r="AE440" s="37">
        <f t="shared" si="186"/>
        <v>11489.891863393021</v>
      </c>
      <c r="AG440" s="1">
        <f t="shared" si="174"/>
        <v>45779</v>
      </c>
      <c r="AH440">
        <f t="shared" si="175"/>
        <v>1.3217511221281895</v>
      </c>
      <c r="AI440">
        <f t="shared" ca="1" si="159"/>
        <v>0.97612925682550034</v>
      </c>
      <c r="AJ440">
        <f t="shared" ca="1" si="160"/>
        <v>1.0386608880913479</v>
      </c>
      <c r="AK440">
        <f t="shared" ca="1" si="161"/>
        <v>1.1387629679704694</v>
      </c>
      <c r="AL440">
        <f t="shared" ca="1" si="162"/>
        <v>1.1888862745452382</v>
      </c>
      <c r="AM440">
        <f t="shared" ca="1" si="163"/>
        <v>1.2232823294707116</v>
      </c>
      <c r="AO440" s="1">
        <f t="shared" si="176"/>
        <v>45779</v>
      </c>
      <c r="AP440" s="57">
        <f>AD440/VLOOKUP(AO440,'[1]Indice Utilities'!$Z:$AJ,11,0)</f>
        <v>1.2077172101022293</v>
      </c>
      <c r="AQ440">
        <f t="shared" ca="1" si="164"/>
        <v>0.8330075795806825</v>
      </c>
      <c r="AR440">
        <f t="shared" ca="1" si="165"/>
        <v>0.88452821487935429</v>
      </c>
      <c r="AS440">
        <f t="shared" ca="1" si="166"/>
        <v>0.99443831838263397</v>
      </c>
      <c r="AT440">
        <f t="shared" ca="1" si="167"/>
        <v>1.0591099464969933</v>
      </c>
      <c r="AU440">
        <f t="shared" ca="1" si="168"/>
        <v>1.1242390286571609</v>
      </c>
      <c r="AX440">
        <f t="shared" si="177"/>
        <v>0.80134710192711889</v>
      </c>
      <c r="AY440">
        <f t="shared" si="178"/>
        <v>0.82698962051262781</v>
      </c>
      <c r="AZ440">
        <f t="shared" si="179"/>
        <v>1.3402530795159515</v>
      </c>
      <c r="BA440">
        <f t="shared" si="180"/>
        <v>0.59061789420292032</v>
      </c>
      <c r="BD440" s="57"/>
    </row>
    <row r="441" spans="2:56" x14ac:dyDescent="0.25">
      <c r="B441" s="1">
        <v>45786</v>
      </c>
      <c r="C441">
        <v>7559.9290000000001</v>
      </c>
      <c r="D441">
        <v>9465.6119999999992</v>
      </c>
      <c r="E441">
        <v>6425.6170000000002</v>
      </c>
      <c r="F441">
        <v>3375</v>
      </c>
      <c r="G441">
        <v>2114386</v>
      </c>
      <c r="I441" s="45">
        <f t="shared" si="181"/>
        <v>-1.8749969173403325E-2</v>
      </c>
      <c r="J441" s="46">
        <f t="shared" si="170"/>
        <v>-2.8571493079904697E-2</v>
      </c>
      <c r="K441" s="46">
        <f t="shared" si="171"/>
        <v>-4.9409395963225577E-2</v>
      </c>
      <c r="L441" s="46">
        <f t="shared" si="171"/>
        <v>-3.9829302987197779E-2</v>
      </c>
      <c r="M441" s="47">
        <f t="shared" si="172"/>
        <v>6.4459807582095685E-3</v>
      </c>
      <c r="O441" s="44">
        <f t="shared" si="173"/>
        <v>-3.4140040300932845E-2</v>
      </c>
      <c r="Q441" s="36">
        <f t="shared" si="182"/>
        <v>14854.386108003877</v>
      </c>
      <c r="R441" s="37">
        <f t="shared" si="183"/>
        <v>11563.955485258361</v>
      </c>
      <c r="T441" s="42">
        <f t="shared" si="169"/>
        <v>1.2845419655013486</v>
      </c>
      <c r="V441" s="40">
        <v>45786</v>
      </c>
      <c r="W441">
        <v>4809774.1200999999</v>
      </c>
      <c r="X441">
        <v>6522016.7615999999</v>
      </c>
      <c r="Y441">
        <v>10890400.282600001</v>
      </c>
      <c r="Z441" s="37">
        <v>3375</v>
      </c>
      <c r="AB441" s="55">
        <f t="shared" si="184"/>
        <v>-3.6882689055913943E-2</v>
      </c>
      <c r="AD441" s="36">
        <f t="shared" si="185"/>
        <v>14626.648272621016</v>
      </c>
      <c r="AE441" s="37">
        <f t="shared" si="186"/>
        <v>11563.955485258361</v>
      </c>
      <c r="AG441" s="1">
        <f t="shared" si="174"/>
        <v>45786</v>
      </c>
      <c r="AH441">
        <f t="shared" si="175"/>
        <v>1.2648481993265155</v>
      </c>
      <c r="AI441">
        <f t="shared" ca="1" si="159"/>
        <v>0.97844912290520381</v>
      </c>
      <c r="AJ441">
        <f t="shared" ca="1" si="160"/>
        <v>1.0459935044293187</v>
      </c>
      <c r="AK441">
        <f t="shared" ca="1" si="161"/>
        <v>1.1429828554476593</v>
      </c>
      <c r="AL441">
        <f t="shared" ca="1" si="162"/>
        <v>1.1933477208260326</v>
      </c>
      <c r="AM441">
        <f t="shared" ca="1" si="163"/>
        <v>1.2277776759791583</v>
      </c>
      <c r="AO441" s="1">
        <f t="shared" si="176"/>
        <v>45786</v>
      </c>
      <c r="AP441" s="57">
        <f>AD441/VLOOKUP(AO441,'[1]Indice Utilities'!$Z:$AJ,11,0)</f>
        <v>1.0920729160012386</v>
      </c>
      <c r="AQ441">
        <f t="shared" ca="1" si="164"/>
        <v>0.83806475552748161</v>
      </c>
      <c r="AR441">
        <f t="shared" ca="1" si="165"/>
        <v>0.88660270003798991</v>
      </c>
      <c r="AS441">
        <f t="shared" ca="1" si="166"/>
        <v>1.0005956347203959</v>
      </c>
      <c r="AT441">
        <f t="shared" ca="1" si="167"/>
        <v>1.0645636614095342</v>
      </c>
      <c r="AU441">
        <f t="shared" ca="1" si="168"/>
        <v>1.1451409820117773</v>
      </c>
      <c r="AX441">
        <f t="shared" si="177"/>
        <v>0.81643415556304888</v>
      </c>
      <c r="AY441">
        <f t="shared" si="178"/>
        <v>0.83412610609761684</v>
      </c>
      <c r="AZ441">
        <f t="shared" si="179"/>
        <v>1.322821186933457</v>
      </c>
      <c r="BA441">
        <f t="shared" si="180"/>
        <v>0.58881092542004387</v>
      </c>
      <c r="BD441" s="57"/>
    </row>
    <row r="442" spans="2:56" x14ac:dyDescent="0.25">
      <c r="B442" s="1">
        <v>45793</v>
      </c>
      <c r="C442">
        <v>8031.8220000000001</v>
      </c>
      <c r="D442">
        <v>10092.013000000001</v>
      </c>
      <c r="E442">
        <v>6918.4369999999999</v>
      </c>
      <c r="F442">
        <v>3580</v>
      </c>
      <c r="G442">
        <v>2318360</v>
      </c>
      <c r="I442" s="45">
        <f t="shared" si="181"/>
        <v>6.2420295217058275E-2</v>
      </c>
      <c r="J442" s="46">
        <f t="shared" si="170"/>
        <v>6.6176492338794635E-2</v>
      </c>
      <c r="K442" s="46">
        <f t="shared" si="171"/>
        <v>7.669613672897091E-2</v>
      </c>
      <c r="L442" s="46">
        <f t="shared" si="171"/>
        <v>6.0740740740740762E-2</v>
      </c>
      <c r="M442" s="47">
        <f t="shared" si="172"/>
        <v>9.6469613400769871E-2</v>
      </c>
      <c r="O442" s="44">
        <f t="shared" si="173"/>
        <v>6.6508416256391145E-2</v>
      </c>
      <c r="Q442" s="36">
        <f t="shared" si="182"/>
        <v>15842.327802508153</v>
      </c>
      <c r="R442" s="37">
        <f t="shared" si="183"/>
        <v>12679.525800304948</v>
      </c>
      <c r="T442" s="42">
        <f t="shared" si="169"/>
        <v>1.2494416630413054</v>
      </c>
      <c r="V442" s="40">
        <v>45793</v>
      </c>
      <c r="W442">
        <v>5110002.0588999996</v>
      </c>
      <c r="X442">
        <v>6953620.8119999999</v>
      </c>
      <c r="Y442">
        <v>11725652.2217</v>
      </c>
      <c r="Z442" s="37">
        <v>3580</v>
      </c>
      <c r="AB442" s="55">
        <f t="shared" si="184"/>
        <v>7.0517364114958028E-2</v>
      </c>
      <c r="AD442" s="36">
        <f t="shared" si="185"/>
        <v>15658.080954642855</v>
      </c>
      <c r="AE442" s="37">
        <f t="shared" si="186"/>
        <v>12679.525800304948</v>
      </c>
      <c r="AG442" s="1">
        <f t="shared" si="174"/>
        <v>45793</v>
      </c>
      <c r="AH442">
        <f t="shared" si="175"/>
        <v>1.2349106111102572</v>
      </c>
      <c r="AI442">
        <f t="shared" ca="1" si="159"/>
        <v>0.99439835801480847</v>
      </c>
      <c r="AJ442">
        <f t="shared" ca="1" si="160"/>
        <v>1.0476674302172584</v>
      </c>
      <c r="AK442">
        <f t="shared" ca="1" si="161"/>
        <v>1.1450199562931704</v>
      </c>
      <c r="AL442">
        <f t="shared" ca="1" si="162"/>
        <v>1.1987545130516293</v>
      </c>
      <c r="AM442">
        <f t="shared" ca="1" si="163"/>
        <v>1.2320225335128536</v>
      </c>
      <c r="AO442" s="1">
        <f t="shared" si="176"/>
        <v>45793</v>
      </c>
      <c r="AP442" s="57">
        <f>AD442/VLOOKUP(AO442,'[1]Indice Utilities'!$Z:$AJ,11,0)</f>
        <v>1.0257792174891638</v>
      </c>
      <c r="AQ442">
        <f t="shared" ca="1" si="164"/>
        <v>0.83806475552748161</v>
      </c>
      <c r="AR442">
        <f t="shared" ca="1" si="165"/>
        <v>0.88688057862344927</v>
      </c>
      <c r="AS442">
        <f t="shared" ca="1" si="166"/>
        <v>1.0079670031111261</v>
      </c>
      <c r="AT442">
        <f t="shared" ca="1" si="167"/>
        <v>1.0678733051888143</v>
      </c>
      <c r="AU442">
        <f t="shared" ca="1" si="168"/>
        <v>1.1451409820117773</v>
      </c>
      <c r="AX442">
        <f t="shared" si="177"/>
        <v>0.81025889504902815</v>
      </c>
      <c r="AY442">
        <f t="shared" si="178"/>
        <v>0.83074378406053917</v>
      </c>
      <c r="AZ442">
        <f t="shared" si="179"/>
        <v>1.330456197440566</v>
      </c>
      <c r="BA442">
        <f t="shared" si="180"/>
        <v>0.58343354169006079</v>
      </c>
      <c r="BD442" s="57"/>
    </row>
    <row r="443" spans="2:56" x14ac:dyDescent="0.25">
      <c r="B443" s="1">
        <v>45800</v>
      </c>
      <c r="C443">
        <v>8060.7139999999999</v>
      </c>
      <c r="D443">
        <v>10138.413</v>
      </c>
      <c r="E443">
        <v>6946.8689999999997</v>
      </c>
      <c r="F443">
        <v>3660</v>
      </c>
      <c r="G443">
        <v>2345902</v>
      </c>
      <c r="I443" s="45">
        <f t="shared" si="181"/>
        <v>3.5971912724162003E-3</v>
      </c>
      <c r="J443" s="46">
        <f t="shared" si="170"/>
        <v>4.5976952269086713E-3</v>
      </c>
      <c r="K443" s="46">
        <f t="shared" si="171"/>
        <v>4.109598743184284E-3</v>
      </c>
      <c r="L443" s="46">
        <f t="shared" si="171"/>
        <v>2.2346368715083775E-2</v>
      </c>
      <c r="M443" s="47">
        <f t="shared" si="172"/>
        <v>1.1879949619558738E-2</v>
      </c>
      <c r="O443" s="44">
        <f t="shared" si="173"/>
        <v>8.6627134893982327E-3</v>
      </c>
      <c r="Q443" s="36">
        <f t="shared" si="182"/>
        <v>15979.565349266408</v>
      </c>
      <c r="R443" s="37">
        <f t="shared" si="183"/>
        <v>12830.157928012466</v>
      </c>
      <c r="T443" s="42">
        <f t="shared" si="169"/>
        <v>1.2454691079349651</v>
      </c>
      <c r="V443" s="40">
        <v>45800</v>
      </c>
      <c r="W443">
        <v>5128383.3612000002</v>
      </c>
      <c r="X443">
        <v>6985591.4824000001</v>
      </c>
      <c r="Y443">
        <v>11773839.8336</v>
      </c>
      <c r="Z443" s="37">
        <v>3660</v>
      </c>
      <c r="AB443" s="55">
        <f t="shared" si="184"/>
        <v>4.1449422221444951E-3</v>
      </c>
      <c r="AD443" s="36">
        <f t="shared" si="185"/>
        <v>15722.98279550951</v>
      </c>
      <c r="AE443" s="37">
        <f t="shared" si="186"/>
        <v>12830.157928012466</v>
      </c>
      <c r="AG443" s="1">
        <f t="shared" si="174"/>
        <v>45800</v>
      </c>
      <c r="AH443">
        <f t="shared" si="175"/>
        <v>1.2254707139014285</v>
      </c>
      <c r="AI443">
        <f t="shared" ref="AI443:AI489" ca="1" si="187">+_xlfn.PERCENTILE.INC(OFFSET(AH443,-52,0,52,1),0.1)</f>
        <v>0.99439835801480847</v>
      </c>
      <c r="AJ443">
        <f t="shared" ref="AJ443:AJ489" ca="1" si="188">+_xlfn.PERCENTILE.INC(OFFSET(AH443,-52,0,52,1),0.25)</f>
        <v>1.0485996969610225</v>
      </c>
      <c r="AK443">
        <f t="shared" ref="AK443:AK489" ca="1" si="189">+_xlfn.PERCENTILE.INC(OFFSET(AH443,-52,0,52,1),0.5)</f>
        <v>1.1535210086399068</v>
      </c>
      <c r="AL443">
        <f t="shared" ref="AL443:AL489" ca="1" si="190">+_xlfn.PERCENTILE.INC(OFFSET(AH443,-52,0,52,1),0.75)</f>
        <v>1.2026286853776897</v>
      </c>
      <c r="AM443">
        <f t="shared" ref="AM443:AM489" ca="1" si="191">+_xlfn.PERCENTILE.INC(OFFSET(AH443,-52,0,52,1),0.9)</f>
        <v>1.2346642622202724</v>
      </c>
      <c r="AO443" s="1">
        <f t="shared" si="176"/>
        <v>45800</v>
      </c>
      <c r="AP443" s="57">
        <f>AD443/VLOOKUP(AO443,'[1]Indice Utilities'!$Z:$AJ,11,0)</f>
        <v>1.0290979330641401</v>
      </c>
      <c r="AQ443">
        <f t="shared" ref="AQ443:AQ492" ca="1" si="192">+_xlfn.PERCENTILE.INC(OFFSET(AP443,-52,0,52,1),0.1)</f>
        <v>0.83806475552748161</v>
      </c>
      <c r="AR443">
        <f t="shared" ref="AR443:AR492" ca="1" si="193">+_xlfn.PERCENTILE.INC(OFFSET(AP443,-52,0,52,1),0.25)</f>
        <v>0.88787755832003556</v>
      </c>
      <c r="AS443">
        <f t="shared" ref="AS443:AS492" ca="1" si="194">+_xlfn.PERCENTILE.INC(OFFSET(AP443,-52,0,52,1),0.5)</f>
        <v>1.011323274033689</v>
      </c>
      <c r="AT443">
        <f t="shared" ref="AT443:AT492" ca="1" si="195">+_xlfn.PERCENTILE.INC(OFFSET(AP443,-52,0,52,1),0.75)</f>
        <v>1.0678733051888143</v>
      </c>
      <c r="AU443">
        <f t="shared" ref="AU443:AU492" ca="1" si="196">+_xlfn.PERCENTILE.INC(OFFSET(AP443,-52,0,52,1),0.9)</f>
        <v>1.1451409820117773</v>
      </c>
      <c r="AX443">
        <f t="shared" si="177"/>
        <v>0.80981690698472863</v>
      </c>
      <c r="AY443">
        <f t="shared" si="178"/>
        <v>0.83111835323736571</v>
      </c>
      <c r="AZ443">
        <f t="shared" si="179"/>
        <v>1.3304093685928129</v>
      </c>
      <c r="BA443">
        <f t="shared" si="180"/>
        <v>0.59400902962618163</v>
      </c>
      <c r="BD443" s="57"/>
    </row>
    <row r="444" spans="2:56" x14ac:dyDescent="0.25">
      <c r="B444" s="1">
        <v>45807</v>
      </c>
      <c r="C444">
        <v>7569.5590000000002</v>
      </c>
      <c r="D444">
        <v>9396.0120000000006</v>
      </c>
      <c r="E444">
        <v>6596.2079999999996</v>
      </c>
      <c r="F444">
        <v>3135</v>
      </c>
      <c r="G444">
        <v>2278992</v>
      </c>
      <c r="I444" s="45">
        <f t="shared" si="181"/>
        <v>-6.0931947219563853E-2</v>
      </c>
      <c r="J444" s="46">
        <f t="shared" si="170"/>
        <v>-7.3226549362311433E-2</v>
      </c>
      <c r="K444" s="46">
        <f t="shared" si="171"/>
        <v>-5.0477560466449023E-2</v>
      </c>
      <c r="L444" s="46">
        <f t="shared" si="171"/>
        <v>-0.14344262295081966</v>
      </c>
      <c r="M444" s="47">
        <f t="shared" si="172"/>
        <v>-2.8522078074872725E-2</v>
      </c>
      <c r="O444" s="44">
        <f t="shared" si="173"/>
        <v>-8.2019669999785993E-2</v>
      </c>
      <c r="Q444" s="36">
        <f t="shared" si="182"/>
        <v>14668.926672579562</v>
      </c>
      <c r="R444" s="37">
        <f t="shared" si="183"/>
        <v>12464.215161876748</v>
      </c>
      <c r="T444" s="42">
        <f t="shared" si="169"/>
        <v>1.1768833000770222</v>
      </c>
      <c r="V444" s="40">
        <v>45807</v>
      </c>
      <c r="W444">
        <v>4815901.2209000001</v>
      </c>
      <c r="X444">
        <v>6474060.7560000001</v>
      </c>
      <c r="Y444">
        <v>11179525.9538</v>
      </c>
      <c r="Z444" s="37">
        <v>3135</v>
      </c>
      <c r="AB444" s="55">
        <f t="shared" si="184"/>
        <v>-5.9387412250198883E-2</v>
      </c>
      <c r="AD444" s="36">
        <f t="shared" si="185"/>
        <v>14789.235534429803</v>
      </c>
      <c r="AE444" s="37">
        <f t="shared" si="186"/>
        <v>12464.215161876748</v>
      </c>
      <c r="AG444" s="1">
        <f t="shared" si="174"/>
        <v>45807</v>
      </c>
      <c r="AH444">
        <f t="shared" si="175"/>
        <v>1.1865356416234214</v>
      </c>
      <c r="AI444">
        <f t="shared" ca="1" si="187"/>
        <v>1.0071656671183247</v>
      </c>
      <c r="AJ444">
        <f t="shared" ca="1" si="188"/>
        <v>1.0532386168150218</v>
      </c>
      <c r="AK444">
        <f t="shared" ca="1" si="189"/>
        <v>1.16668579276585</v>
      </c>
      <c r="AL444">
        <f t="shared" ca="1" si="190"/>
        <v>1.2074963588466416</v>
      </c>
      <c r="AM444">
        <f t="shared" ca="1" si="191"/>
        <v>1.2346642622202724</v>
      </c>
      <c r="AO444" s="1">
        <f t="shared" si="176"/>
        <v>45807</v>
      </c>
      <c r="AP444" s="57">
        <f>AD444/VLOOKUP(AO444,'[1]Indice Utilities'!$Z:$AJ,11,0)</f>
        <v>1.000767976826008</v>
      </c>
      <c r="AQ444">
        <f t="shared" ca="1" si="192"/>
        <v>0.83806475552748161</v>
      </c>
      <c r="AR444">
        <f t="shared" ca="1" si="193"/>
        <v>0.88912555696916518</v>
      </c>
      <c r="AS444">
        <f t="shared" ca="1" si="194"/>
        <v>1.0140243273560205</v>
      </c>
      <c r="AT444">
        <f t="shared" ca="1" si="195"/>
        <v>1.0678733051888143</v>
      </c>
      <c r="AU444">
        <f t="shared" ca="1" si="196"/>
        <v>1.1451409820117773</v>
      </c>
      <c r="AX444">
        <f t="shared" si="177"/>
        <v>0.80848714535075639</v>
      </c>
      <c r="AY444">
        <f t="shared" si="178"/>
        <v>0.81889019363516324</v>
      </c>
      <c r="AZ444">
        <f t="shared" si="179"/>
        <v>1.3430115285471371</v>
      </c>
      <c r="BA444">
        <f t="shared" si="180"/>
        <v>0.54092707559583519</v>
      </c>
      <c r="BD444" s="57"/>
    </row>
    <row r="445" spans="2:56" x14ac:dyDescent="0.25">
      <c r="B445" s="1">
        <v>45814</v>
      </c>
      <c r="C445">
        <v>6914.6859999999997</v>
      </c>
      <c r="D445">
        <v>8537.6110000000008</v>
      </c>
      <c r="E445">
        <v>6283.4570000000003</v>
      </c>
      <c r="F445">
        <v>2920</v>
      </c>
      <c r="G445">
        <v>2156779</v>
      </c>
      <c r="I445" s="45">
        <f t="shared" si="181"/>
        <v>-8.6514022811632785E-2</v>
      </c>
      <c r="J445" s="46">
        <f t="shared" si="170"/>
        <v>-9.1358014442723179E-2</v>
      </c>
      <c r="K445" s="46">
        <f t="shared" si="171"/>
        <v>-4.7413756509800731E-2</v>
      </c>
      <c r="L445" s="46">
        <f t="shared" si="171"/>
        <v>-6.8580542264752742E-2</v>
      </c>
      <c r="M445" s="47">
        <f t="shared" si="172"/>
        <v>-5.36259012756517E-2</v>
      </c>
      <c r="O445" s="44">
        <f t="shared" si="173"/>
        <v>-7.3466584007227359E-2</v>
      </c>
      <c r="Q445" s="36">
        <f t="shared" si="182"/>
        <v>13591.250738892637</v>
      </c>
      <c r="R445" s="37">
        <f t="shared" si="183"/>
        <v>11795.810390127464</v>
      </c>
      <c r="T445" s="42">
        <f t="shared" si="169"/>
        <v>1.1522100041780827</v>
      </c>
      <c r="V445" s="40">
        <v>45814</v>
      </c>
      <c r="W445">
        <v>4399258.3672000002</v>
      </c>
      <c r="X445">
        <v>5882603.3536</v>
      </c>
      <c r="Y445">
        <v>10649462.223300001</v>
      </c>
      <c r="Z445" s="37">
        <v>2920</v>
      </c>
      <c r="AB445" s="55">
        <f t="shared" si="184"/>
        <v>-6.8455678286672525E-2</v>
      </c>
      <c r="AD445" s="36">
        <f t="shared" si="185"/>
        <v>13776.82838457905</v>
      </c>
      <c r="AE445" s="37">
        <f t="shared" si="186"/>
        <v>11795.810390127464</v>
      </c>
      <c r="AG445" s="1">
        <f t="shared" si="174"/>
        <v>45814</v>
      </c>
      <c r="AH445">
        <f t="shared" si="175"/>
        <v>1.1679425091564379</v>
      </c>
      <c r="AI445">
        <f t="shared" ca="1" si="187"/>
        <v>1.0071656671183247</v>
      </c>
      <c r="AJ445">
        <f t="shared" ca="1" si="188"/>
        <v>1.0556161075959942</v>
      </c>
      <c r="AK445">
        <f t="shared" ca="1" si="189"/>
        <v>1.1714831938416403</v>
      </c>
      <c r="AL445">
        <f t="shared" ca="1" si="190"/>
        <v>1.2074963588466416</v>
      </c>
      <c r="AM445">
        <f t="shared" ca="1" si="191"/>
        <v>1.2346642622202724</v>
      </c>
      <c r="AO445" s="1">
        <f t="shared" si="176"/>
        <v>45814</v>
      </c>
      <c r="AP445" s="57">
        <f>AD445/VLOOKUP(AO445,'[1]Indice Utilities'!$Z:$AJ,11,0)</f>
        <v>0.97469311188791996</v>
      </c>
      <c r="AQ445">
        <f t="shared" ca="1" si="192"/>
        <v>0.83806475552748161</v>
      </c>
      <c r="AR445">
        <f t="shared" ca="1" si="193"/>
        <v>0.89558384653585466</v>
      </c>
      <c r="AS445">
        <f t="shared" ca="1" si="194"/>
        <v>1.0140243273560205</v>
      </c>
      <c r="AT445">
        <f t="shared" ca="1" si="195"/>
        <v>1.0678733051888143</v>
      </c>
      <c r="AU445">
        <f t="shared" ca="1" si="196"/>
        <v>1.1451409820117773</v>
      </c>
      <c r="AX445">
        <f t="shared" si="177"/>
        <v>0.79281431146144365</v>
      </c>
      <c r="AY445">
        <f t="shared" si="178"/>
        <v>0.79875749779624505</v>
      </c>
      <c r="AZ445">
        <f t="shared" si="179"/>
        <v>1.3733477593312509</v>
      </c>
      <c r="BA445">
        <f t="shared" si="180"/>
        <v>0.54085456985999869</v>
      </c>
      <c r="BD445" s="57"/>
    </row>
    <row r="446" spans="2:56" x14ac:dyDescent="0.25">
      <c r="B446" s="1">
        <v>45821</v>
      </c>
      <c r="C446">
        <v>6866.5339999999997</v>
      </c>
      <c r="D446">
        <v>8231.3709999999992</v>
      </c>
      <c r="E446">
        <v>6188.6840000000002</v>
      </c>
      <c r="F446">
        <v>2705</v>
      </c>
      <c r="G446">
        <v>2127156</v>
      </c>
      <c r="I446" s="45">
        <f t="shared" si="181"/>
        <v>-6.9637290832873511E-3</v>
      </c>
      <c r="J446" s="46">
        <f t="shared" si="170"/>
        <v>-3.586951900244717E-2</v>
      </c>
      <c r="K446" s="46">
        <f t="shared" si="171"/>
        <v>-1.5082939216421787E-2</v>
      </c>
      <c r="L446" s="46">
        <f t="shared" si="171"/>
        <v>-7.3630136986301387E-2</v>
      </c>
      <c r="M446" s="47">
        <f t="shared" si="172"/>
        <v>-1.3734833286117909E-2</v>
      </c>
      <c r="O446" s="44">
        <f t="shared" si="173"/>
        <v>-3.2886581072114424E-2</v>
      </c>
      <c r="Q446" s="36">
        <f t="shared" si="182"/>
        <v>13144.28096959661</v>
      </c>
      <c r="R446" s="37">
        <f t="shared" si="183"/>
        <v>11633.796900944406</v>
      </c>
      <c r="T446" s="42">
        <f t="shared" si="169"/>
        <v>1.1298358636920665</v>
      </c>
      <c r="V446" s="40">
        <v>45821</v>
      </c>
      <c r="W446">
        <v>4368622.8633000003</v>
      </c>
      <c r="X446">
        <v>5671596.9289999995</v>
      </c>
      <c r="Y446">
        <v>10488836.850400001</v>
      </c>
      <c r="Z446" s="37">
        <v>2705</v>
      </c>
      <c r="AB446" s="55">
        <f t="shared" si="184"/>
        <v>-1.9225991093288458E-2</v>
      </c>
      <c r="AD446" s="36">
        <f t="shared" si="185"/>
        <v>13511.95520476337</v>
      </c>
      <c r="AE446" s="37">
        <f t="shared" si="186"/>
        <v>11633.796900944406</v>
      </c>
      <c r="AG446" s="1">
        <f t="shared" si="174"/>
        <v>45821</v>
      </c>
      <c r="AH446">
        <f t="shared" si="175"/>
        <v>1.1614398394445495</v>
      </c>
      <c r="AI446">
        <f t="shared" ca="1" si="187"/>
        <v>1.0071656671183247</v>
      </c>
      <c r="AJ446">
        <f t="shared" ca="1" si="188"/>
        <v>1.0647611961310426</v>
      </c>
      <c r="AK446">
        <f t="shared" ca="1" si="189"/>
        <v>1.1714831938416403</v>
      </c>
      <c r="AL446">
        <f t="shared" ca="1" si="190"/>
        <v>1.2074963588466416</v>
      </c>
      <c r="AM446">
        <f t="shared" ca="1" si="191"/>
        <v>1.2346642622202724</v>
      </c>
      <c r="AO446" s="1">
        <f t="shared" si="176"/>
        <v>45821</v>
      </c>
      <c r="AP446" s="57">
        <f>AD446/VLOOKUP(AO446,'[1]Indice Utilities'!$Z:$AJ,11,0)</f>
        <v>0.9679214109469938</v>
      </c>
      <c r="AQ446">
        <f t="shared" ca="1" si="192"/>
        <v>0.83806475552748161</v>
      </c>
      <c r="AR446">
        <f t="shared" ca="1" si="193"/>
        <v>0.90052025932549828</v>
      </c>
      <c r="AS446">
        <f t="shared" ca="1" si="194"/>
        <v>1.0140243273560205</v>
      </c>
      <c r="AT446">
        <f t="shared" ca="1" si="195"/>
        <v>1.0678733051888143</v>
      </c>
      <c r="AU446">
        <f t="shared" ca="1" si="196"/>
        <v>1.1451409820117773</v>
      </c>
      <c r="AX446">
        <f t="shared" si="177"/>
        <v>0.8027265814891289</v>
      </c>
      <c r="AY446">
        <f t="shared" si="178"/>
        <v>0.78520275166054676</v>
      </c>
      <c r="AZ446">
        <f t="shared" si="179"/>
        <v>1.3791491477858966</v>
      </c>
      <c r="BA446">
        <f t="shared" si="180"/>
        <v>0.51085302958838563</v>
      </c>
      <c r="BD446" s="57"/>
    </row>
    <row r="447" spans="2:56" x14ac:dyDescent="0.25">
      <c r="B447" s="1">
        <v>45828</v>
      </c>
      <c r="C447">
        <v>6471.6840000000002</v>
      </c>
      <c r="D447">
        <v>8036.49</v>
      </c>
      <c r="E447">
        <v>6037.0469999999996</v>
      </c>
      <c r="F447">
        <v>2560</v>
      </c>
      <c r="G447">
        <v>2064099</v>
      </c>
      <c r="I447" s="45">
        <f t="shared" si="181"/>
        <v>-5.7503538175154967E-2</v>
      </c>
      <c r="J447" s="46">
        <f t="shared" si="170"/>
        <v>-2.3675399881745052E-2</v>
      </c>
      <c r="K447" s="46">
        <f t="shared" si="171"/>
        <v>-2.4502301297012474E-2</v>
      </c>
      <c r="L447" s="46">
        <f t="shared" si="171"/>
        <v>-5.3604436229205188E-2</v>
      </c>
      <c r="M447" s="47">
        <f t="shared" si="172"/>
        <v>-2.9643806096026792E-2</v>
      </c>
      <c r="O447" s="44">
        <f t="shared" si="173"/>
        <v>-3.982141889577942E-2</v>
      </c>
      <c r="Q447" s="36">
        <f t="shared" si="182"/>
        <v>12620.857051022482</v>
      </c>
      <c r="R447" s="37">
        <f t="shared" si="183"/>
        <v>11288.926881452253</v>
      </c>
      <c r="T447" s="42">
        <f t="shared" si="169"/>
        <v>1.1179855431394985</v>
      </c>
      <c r="V447" s="40">
        <v>45828</v>
      </c>
      <c r="W447">
        <v>4117411.7308999998</v>
      </c>
      <c r="X447">
        <v>5537320.1133000003</v>
      </c>
      <c r="Y447">
        <v>10231836.253699999</v>
      </c>
      <c r="Z447" s="37">
        <v>2560</v>
      </c>
      <c r="AB447" s="55">
        <f t="shared" si="184"/>
        <v>-3.1299517732662416E-2</v>
      </c>
      <c r="AD447" s="36">
        <f t="shared" si="185"/>
        <v>13089.037523228939</v>
      </c>
      <c r="AE447" s="37">
        <f t="shared" si="186"/>
        <v>11288.926881452253</v>
      </c>
      <c r="AG447" s="1">
        <f t="shared" si="174"/>
        <v>45828</v>
      </c>
      <c r="AH447">
        <f t="shared" si="175"/>
        <v>1.1594580831889587</v>
      </c>
      <c r="AI447">
        <f t="shared" ca="1" si="187"/>
        <v>1.0071656671183247</v>
      </c>
      <c r="AJ447">
        <f t="shared" ca="1" si="188"/>
        <v>1.0706680082640645</v>
      </c>
      <c r="AK447">
        <f t="shared" ca="1" si="189"/>
        <v>1.1714831938416403</v>
      </c>
      <c r="AL447">
        <f t="shared" ca="1" si="190"/>
        <v>1.2074963588466416</v>
      </c>
      <c r="AM447">
        <f t="shared" ca="1" si="191"/>
        <v>1.2346642622202724</v>
      </c>
      <c r="AO447" s="1">
        <f t="shared" si="176"/>
        <v>45828</v>
      </c>
      <c r="AP447" s="57">
        <f>AD447/VLOOKUP(AO447,'[1]Indice Utilities'!$Z:$AJ,11,0)</f>
        <v>0.93950931408700711</v>
      </c>
      <c r="AQ447">
        <f t="shared" ca="1" si="192"/>
        <v>0.83806475552748161</v>
      </c>
      <c r="AR447">
        <f t="shared" ca="1" si="193"/>
        <v>0.91604594910689419</v>
      </c>
      <c r="AS447">
        <f t="shared" ca="1" si="194"/>
        <v>1.0140243273560205</v>
      </c>
      <c r="AT447">
        <f t="shared" ca="1" si="195"/>
        <v>1.0678733051888143</v>
      </c>
      <c r="AU447">
        <f t="shared" ca="1" si="196"/>
        <v>1.1451409820117773</v>
      </c>
      <c r="AX447">
        <f t="shared" si="177"/>
        <v>0.78101227026896769</v>
      </c>
      <c r="AY447">
        <f t="shared" si="178"/>
        <v>0.79138265806620134</v>
      </c>
      <c r="AZ447">
        <f t="shared" si="179"/>
        <v>1.3888264168965727</v>
      </c>
      <c r="BA447">
        <f t="shared" si="180"/>
        <v>0.49909032749701171</v>
      </c>
      <c r="BD447" s="57"/>
    </row>
    <row r="448" spans="2:56" x14ac:dyDescent="0.25">
      <c r="B448" s="1">
        <v>45835</v>
      </c>
      <c r="C448">
        <v>6496.6530000000002</v>
      </c>
      <c r="D448">
        <v>7993.0789999999997</v>
      </c>
      <c r="E448">
        <v>5885.41</v>
      </c>
      <c r="F448">
        <v>2640</v>
      </c>
      <c r="G448">
        <v>2041078</v>
      </c>
      <c r="I448" s="45">
        <f t="shared" si="181"/>
        <v>3.8581920872526876E-3</v>
      </c>
      <c r="J448" s="46">
        <f t="shared" si="170"/>
        <v>-5.4017363301640531E-3</v>
      </c>
      <c r="K448" s="46">
        <f t="shared" si="171"/>
        <v>-2.5117743824091487E-2</v>
      </c>
      <c r="L448" s="46">
        <f t="shared" si="171"/>
        <v>3.125E-2</v>
      </c>
      <c r="M448" s="47">
        <f t="shared" si="172"/>
        <v>-1.1153050313962631E-2</v>
      </c>
      <c r="O448" s="44">
        <f t="shared" si="173"/>
        <v>1.1471779832492868E-3</v>
      </c>
      <c r="Q448" s="36">
        <f t="shared" si="182"/>
        <v>12635.335420361151</v>
      </c>
      <c r="R448" s="37">
        <f t="shared" si="183"/>
        <v>11163.02091195277</v>
      </c>
      <c r="T448" s="42">
        <f t="shared" si="169"/>
        <v>1.1318921213192303</v>
      </c>
      <c r="V448" s="40">
        <v>45835</v>
      </c>
      <c r="W448">
        <v>4123538.8317</v>
      </c>
      <c r="X448">
        <v>5473378.7725</v>
      </c>
      <c r="Y448">
        <v>9974835.6570999995</v>
      </c>
      <c r="Z448" s="37">
        <v>2640</v>
      </c>
      <c r="AB448" s="55">
        <f t="shared" si="184"/>
        <v>-1.3622820387321929E-2</v>
      </c>
      <c r="AD448" s="36">
        <f t="shared" si="185"/>
        <v>12910.727916007074</v>
      </c>
      <c r="AE448" s="37">
        <f t="shared" si="186"/>
        <v>11163.02091195277</v>
      </c>
      <c r="AG448" s="1">
        <f t="shared" si="174"/>
        <v>45835</v>
      </c>
      <c r="AH448">
        <f t="shared" si="175"/>
        <v>1.1565621902744041</v>
      </c>
      <c r="AI448">
        <f t="shared" ca="1" si="187"/>
        <v>1.0071656671183247</v>
      </c>
      <c r="AJ448">
        <f t="shared" ca="1" si="188"/>
        <v>1.0856380093410243</v>
      </c>
      <c r="AK448">
        <f t="shared" ca="1" si="189"/>
        <v>1.1714831938416403</v>
      </c>
      <c r="AL448">
        <f t="shared" ca="1" si="190"/>
        <v>1.2074963588466416</v>
      </c>
      <c r="AM448">
        <f t="shared" ca="1" si="191"/>
        <v>1.2346642622202724</v>
      </c>
      <c r="AO448" s="1">
        <f t="shared" si="176"/>
        <v>45835</v>
      </c>
      <c r="AP448" s="57">
        <f>AD448/VLOOKUP(AO448,'[1]Indice Utilities'!$Z:$AJ,11,0)</f>
        <v>0.96927291887543443</v>
      </c>
      <c r="AQ448">
        <f t="shared" ca="1" si="192"/>
        <v>0.83806475552748161</v>
      </c>
      <c r="AR448">
        <f t="shared" ca="1" si="193"/>
        <v>0.93485712778169328</v>
      </c>
      <c r="AS448">
        <f t="shared" ca="1" si="194"/>
        <v>1.0140243273560205</v>
      </c>
      <c r="AT448">
        <f t="shared" ca="1" si="195"/>
        <v>1.0678733051888143</v>
      </c>
      <c r="AU448">
        <f t="shared" ca="1" si="196"/>
        <v>1.1451409820117773</v>
      </c>
      <c r="AX448">
        <f t="shared" si="177"/>
        <v>0.79485371502413615</v>
      </c>
      <c r="AY448">
        <f t="shared" si="178"/>
        <v>0.79797853587827128</v>
      </c>
      <c r="AZ448">
        <f t="shared" si="179"/>
        <v>1.3726414790663426</v>
      </c>
      <c r="BA448">
        <f t="shared" si="180"/>
        <v>0.5217952228308812</v>
      </c>
      <c r="BD448" s="57"/>
    </row>
    <row r="449" spans="2:56" x14ac:dyDescent="0.25">
      <c r="B449" s="1">
        <v>45842</v>
      </c>
      <c r="C449">
        <v>6438.7340000000004</v>
      </c>
      <c r="D449">
        <v>8011.7550000000001</v>
      </c>
      <c r="E449">
        <v>5923.3190000000004</v>
      </c>
      <c r="F449">
        <v>2640</v>
      </c>
      <c r="G449">
        <v>2078697</v>
      </c>
      <c r="I449" s="45">
        <f t="shared" si="181"/>
        <v>-8.9152060299356739E-3</v>
      </c>
      <c r="J449" s="46">
        <f t="shared" si="170"/>
        <v>2.3365213830615073E-3</v>
      </c>
      <c r="K449" s="46">
        <f t="shared" si="171"/>
        <v>6.4411825174457427E-3</v>
      </c>
      <c r="L449" s="46">
        <f t="shared" si="171"/>
        <v>0</v>
      </c>
      <c r="M449" s="47">
        <f t="shared" si="172"/>
        <v>1.8430946784003366E-2</v>
      </c>
      <c r="O449" s="44">
        <f t="shared" si="173"/>
        <v>-3.4375532357105998E-5</v>
      </c>
      <c r="Q449" s="36">
        <f t="shared" si="182"/>
        <v>12634.901073979565</v>
      </c>
      <c r="R449" s="37">
        <f t="shared" si="183"/>
        <v>11368.765956329687</v>
      </c>
      <c r="T449" s="42">
        <f t="shared" si="169"/>
        <v>1.1113696176448193</v>
      </c>
      <c r="V449" s="40">
        <v>45842</v>
      </c>
      <c r="W449">
        <v>4086776.2269000001</v>
      </c>
      <c r="X449">
        <v>5486167.0405999999</v>
      </c>
      <c r="Y449">
        <v>10039085.8062</v>
      </c>
      <c r="Z449" s="37">
        <v>2640</v>
      </c>
      <c r="AB449" s="55">
        <f t="shared" si="184"/>
        <v>2.0575966158313265E-3</v>
      </c>
      <c r="AD449" s="36">
        <f t="shared" si="185"/>
        <v>12937.29298607497</v>
      </c>
      <c r="AE449" s="37">
        <f t="shared" si="186"/>
        <v>11368.765956329687</v>
      </c>
      <c r="AG449" s="1">
        <f t="shared" si="174"/>
        <v>45842</v>
      </c>
      <c r="AH449">
        <f t="shared" si="175"/>
        <v>1.1379680992440511</v>
      </c>
      <c r="AI449">
        <f t="shared" ca="1" si="187"/>
        <v>1.011300120361629</v>
      </c>
      <c r="AJ449">
        <f t="shared" ca="1" si="188"/>
        <v>1.1130162673134372</v>
      </c>
      <c r="AK449">
        <f t="shared" ca="1" si="189"/>
        <v>1.1714831938416403</v>
      </c>
      <c r="AL449">
        <f t="shared" ca="1" si="190"/>
        <v>1.2074963588466416</v>
      </c>
      <c r="AM449">
        <f t="shared" ca="1" si="191"/>
        <v>1.2346642622202724</v>
      </c>
      <c r="AO449" s="1">
        <f t="shared" si="176"/>
        <v>45842</v>
      </c>
      <c r="AP449" s="57">
        <f>AD449/VLOOKUP(AO449,'[1]Indice Utilities'!$Z:$AJ,11,0)</f>
        <v>0.93506967387223627</v>
      </c>
      <c r="AQ449">
        <f t="shared" ca="1" si="192"/>
        <v>0.84622399932795678</v>
      </c>
      <c r="AR449">
        <f t="shared" ca="1" si="193"/>
        <v>0.94404116489429624</v>
      </c>
      <c r="AS449">
        <f t="shared" ca="1" si="194"/>
        <v>1.0140243273560205</v>
      </c>
      <c r="AT449">
        <f t="shared" ca="1" si="195"/>
        <v>1.0678733051888143</v>
      </c>
      <c r="AU449">
        <f t="shared" ca="1" si="196"/>
        <v>1.1451409820117773</v>
      </c>
      <c r="AX449">
        <f t="shared" si="177"/>
        <v>0.78614985111783975</v>
      </c>
      <c r="AY449">
        <f t="shared" si="178"/>
        <v>0.79820065482445368</v>
      </c>
      <c r="AZ449">
        <f t="shared" si="179"/>
        <v>1.3786462155764267</v>
      </c>
      <c r="BA449">
        <f t="shared" si="180"/>
        <v>0.52072378333650493</v>
      </c>
      <c r="BD449" s="57"/>
    </row>
    <row r="450" spans="2:56" x14ac:dyDescent="0.25">
      <c r="B450" s="1">
        <v>45849</v>
      </c>
      <c r="C450">
        <v>5994.683</v>
      </c>
      <c r="D450">
        <v>7759.6369999999997</v>
      </c>
      <c r="E450">
        <v>5705.7</v>
      </c>
      <c r="F450">
        <v>2530</v>
      </c>
      <c r="G450">
        <v>2007433</v>
      </c>
      <c r="I450" s="45">
        <f t="shared" si="181"/>
        <v>-6.8965576152082098E-2</v>
      </c>
      <c r="J450" s="46">
        <f t="shared" si="170"/>
        <v>-3.1468510956712992E-2</v>
      </c>
      <c r="K450" s="46">
        <f t="shared" si="171"/>
        <v>-3.6739368587104693E-2</v>
      </c>
      <c r="L450" s="46">
        <f t="shared" si="171"/>
        <v>-4.166666666666663E-2</v>
      </c>
      <c r="M450" s="47">
        <f t="shared" si="172"/>
        <v>-3.428301479243967E-2</v>
      </c>
      <c r="O450" s="44">
        <f t="shared" si="173"/>
        <v>-4.4710030590641603E-2</v>
      </c>
      <c r="Q450" s="36">
        <f t="shared" si="182"/>
        <v>12069.994260452208</v>
      </c>
      <c r="R450" s="37">
        <f t="shared" si="183"/>
        <v>10979.010384877052</v>
      </c>
      <c r="T450" s="42">
        <f t="shared" si="169"/>
        <v>1.0993699648082966</v>
      </c>
      <c r="V450" s="40">
        <v>45849</v>
      </c>
      <c r="W450">
        <v>3804929.5906000002</v>
      </c>
      <c r="X450">
        <v>5313525.4205</v>
      </c>
      <c r="Y450">
        <v>9637522.3739999998</v>
      </c>
      <c r="Z450" s="37">
        <v>2530</v>
      </c>
      <c r="AB450" s="55">
        <f t="shared" si="184"/>
        <v>-4.1980216711170623E-2</v>
      </c>
      <c r="AD450" s="36">
        <f t="shared" si="185"/>
        <v>12394.182622863636</v>
      </c>
      <c r="AE450" s="37">
        <f t="shared" si="186"/>
        <v>10979.010384877052</v>
      </c>
      <c r="AG450" s="1">
        <f t="shared" si="174"/>
        <v>45849</v>
      </c>
      <c r="AH450">
        <f t="shared" si="175"/>
        <v>1.1288979779029902</v>
      </c>
      <c r="AI450">
        <f t="shared" ca="1" si="187"/>
        <v>1.0433547311767308</v>
      </c>
      <c r="AJ450">
        <f t="shared" ca="1" si="188"/>
        <v>1.1295955235070434</v>
      </c>
      <c r="AK450">
        <f t="shared" ca="1" si="189"/>
        <v>1.1714831938416403</v>
      </c>
      <c r="AL450">
        <f t="shared" ca="1" si="190"/>
        <v>1.2074963588466416</v>
      </c>
      <c r="AM450">
        <f t="shared" ca="1" si="191"/>
        <v>1.2346642622202724</v>
      </c>
      <c r="AO450" s="1">
        <f t="shared" si="176"/>
        <v>45849</v>
      </c>
      <c r="AP450" s="57">
        <f>AD450/VLOOKUP(AO450,'[1]Indice Utilities'!$Z:$AJ,11,0)</f>
        <v>0.94302857431673781</v>
      </c>
      <c r="AQ450">
        <f t="shared" ca="1" si="192"/>
        <v>0.87667366028617122</v>
      </c>
      <c r="AR450">
        <f t="shared" ca="1" si="193"/>
        <v>0.94404116489429624</v>
      </c>
      <c r="AS450">
        <f t="shared" ca="1" si="194"/>
        <v>1.0140243273560205</v>
      </c>
      <c r="AT450">
        <f t="shared" ca="1" si="195"/>
        <v>1.0678733051888143</v>
      </c>
      <c r="AU450">
        <f t="shared" ca="1" si="196"/>
        <v>1.1451409820117773</v>
      </c>
      <c r="AX450">
        <f t="shared" si="177"/>
        <v>0.764005698484576</v>
      </c>
      <c r="AY450">
        <f t="shared" si="178"/>
        <v>0.80695877293734497</v>
      </c>
      <c r="AZ450">
        <f t="shared" si="179"/>
        <v>1.3861881009932919</v>
      </c>
      <c r="BA450">
        <f t="shared" si="180"/>
        <v>0.52089421088746723</v>
      </c>
      <c r="BD450" s="57"/>
    </row>
    <row r="451" spans="2:56" x14ac:dyDescent="0.25">
      <c r="B451" s="1">
        <v>45856</v>
      </c>
      <c r="C451">
        <v>6255.3220000000001</v>
      </c>
      <c r="D451">
        <v>7815.6629999999996</v>
      </c>
      <c r="E451">
        <v>5800.7950000000001</v>
      </c>
      <c r="F451">
        <v>2515</v>
      </c>
      <c r="G451">
        <v>2075286</v>
      </c>
      <c r="I451" s="45">
        <f t="shared" si="181"/>
        <v>4.3478362408821303E-2</v>
      </c>
      <c r="J451" s="46">
        <f t="shared" si="170"/>
        <v>7.2201831090810131E-3</v>
      </c>
      <c r="K451" s="46">
        <f t="shared" si="171"/>
        <v>1.6666666666666607E-2</v>
      </c>
      <c r="L451" s="46">
        <f t="shared" si="171"/>
        <v>-5.9288537549406772E-3</v>
      </c>
      <c r="M451" s="47">
        <f t="shared" si="172"/>
        <v>3.3800879033073494E-2</v>
      </c>
      <c r="O451" s="44">
        <f t="shared" si="173"/>
        <v>1.5359089607407062E-2</v>
      </c>
      <c r="Q451" s="36">
        <f t="shared" si="182"/>
        <v>12255.378383859381</v>
      </c>
      <c r="R451" s="37">
        <f t="shared" si="183"/>
        <v>11350.110586799139</v>
      </c>
      <c r="T451" s="42">
        <f t="shared" si="169"/>
        <v>1.0797585001606171</v>
      </c>
      <c r="V451" s="40">
        <v>45856</v>
      </c>
      <c r="W451">
        <v>3970361.3119000001</v>
      </c>
      <c r="X451">
        <v>5351890.2249999996</v>
      </c>
      <c r="Y451">
        <v>9798147.7468999997</v>
      </c>
      <c r="Z451" s="37">
        <v>2515</v>
      </c>
      <c r="AB451" s="55">
        <f t="shared" si="184"/>
        <v>1.9426231500720141E-2</v>
      </c>
      <c r="AD451" s="36">
        <f t="shared" si="185"/>
        <v>12634.954883757588</v>
      </c>
      <c r="AE451" s="37">
        <f t="shared" si="186"/>
        <v>11350.110586799139</v>
      </c>
      <c r="AG451" s="1">
        <f t="shared" si="174"/>
        <v>45856</v>
      </c>
      <c r="AH451">
        <f t="shared" si="175"/>
        <v>1.1132010377460817</v>
      </c>
      <c r="AI451">
        <f t="shared" ca="1" si="187"/>
        <v>1.0470962856185735</v>
      </c>
      <c r="AJ451">
        <f t="shared" ca="1" si="188"/>
        <v>1.1316728593110701</v>
      </c>
      <c r="AK451">
        <f t="shared" ca="1" si="189"/>
        <v>1.1714831938416403</v>
      </c>
      <c r="AL451">
        <f t="shared" ca="1" si="190"/>
        <v>1.2074963588466416</v>
      </c>
      <c r="AM451">
        <f t="shared" ca="1" si="191"/>
        <v>1.2346642622202724</v>
      </c>
      <c r="AO451" s="1">
        <f t="shared" si="176"/>
        <v>45856</v>
      </c>
      <c r="AP451" s="57">
        <f>AD451/VLOOKUP(AO451,'[1]Indice Utilities'!$Z:$AJ,11,0)</f>
        <v>0.9026635312352348</v>
      </c>
      <c r="AQ451">
        <f t="shared" ca="1" si="192"/>
        <v>0.88687351853234309</v>
      </c>
      <c r="AR451">
        <f t="shared" ca="1" si="193"/>
        <v>0.94492097995172886</v>
      </c>
      <c r="AS451">
        <f t="shared" ca="1" si="194"/>
        <v>1.0140243273560205</v>
      </c>
      <c r="AT451">
        <f t="shared" ca="1" si="195"/>
        <v>1.0678733051888143</v>
      </c>
      <c r="AU451">
        <f t="shared" ca="1" si="196"/>
        <v>1.1451409820117773</v>
      </c>
      <c r="AX451">
        <f t="shared" si="177"/>
        <v>0.78203149035323782</v>
      </c>
      <c r="AY451">
        <f t="shared" si="178"/>
        <v>0.7972966929082379</v>
      </c>
      <c r="AZ451">
        <f t="shared" si="179"/>
        <v>1.3824357196843928</v>
      </c>
      <c r="BA451">
        <f t="shared" si="180"/>
        <v>0.50793857298241829</v>
      </c>
      <c r="BD451" s="57"/>
    </row>
    <row r="452" spans="2:56" x14ac:dyDescent="0.25">
      <c r="B452" s="1">
        <v>45863</v>
      </c>
      <c r="C452">
        <v>6612.4930000000004</v>
      </c>
      <c r="D452">
        <v>8581.3549999999996</v>
      </c>
      <c r="E452">
        <v>6314.308</v>
      </c>
      <c r="F452">
        <v>2660</v>
      </c>
      <c r="G452">
        <v>2197099</v>
      </c>
      <c r="I452" s="45">
        <f t="shared" si="181"/>
        <v>5.7098739281526978E-2</v>
      </c>
      <c r="J452" s="46">
        <f t="shared" si="170"/>
        <v>9.7968911914446677E-2</v>
      </c>
      <c r="K452" s="46">
        <f t="shared" si="171"/>
        <v>8.8524590163934436E-2</v>
      </c>
      <c r="L452" s="46">
        <f t="shared" si="171"/>
        <v>5.7654075546719641E-2</v>
      </c>
      <c r="M452" s="47">
        <f t="shared" si="172"/>
        <v>5.8696969959803225E-2</v>
      </c>
      <c r="O452" s="44">
        <f t="shared" si="173"/>
        <v>7.5311579226656933E-2</v>
      </c>
      <c r="Q452" s="36">
        <f t="shared" si="182"/>
        <v>13178.350283968066</v>
      </c>
      <c r="R452" s="37">
        <f t="shared" si="183"/>
        <v>12016.327686952933</v>
      </c>
      <c r="T452" s="42">
        <f t="shared" si="169"/>
        <v>1.0967036375245351</v>
      </c>
      <c r="V452" s="40">
        <v>45863</v>
      </c>
      <c r="W452">
        <v>4197064.0411999999</v>
      </c>
      <c r="X452">
        <v>5876209.2194999997</v>
      </c>
      <c r="Y452">
        <v>10665524.760600001</v>
      </c>
      <c r="Z452" s="37">
        <v>2660</v>
      </c>
      <c r="AB452" s="55">
        <f t="shared" si="184"/>
        <v>8.4638956022597661E-2</v>
      </c>
      <c r="AD452" s="36">
        <f t="shared" si="185"/>
        <v>13704.364274511452</v>
      </c>
      <c r="AE452" s="37">
        <f t="shared" si="186"/>
        <v>12016.327686952933</v>
      </c>
      <c r="AG452" s="1">
        <f t="shared" si="174"/>
        <v>45863</v>
      </c>
      <c r="AH452">
        <f t="shared" si="175"/>
        <v>1.1404785747804924</v>
      </c>
      <c r="AI452">
        <f t="shared" ca="1" si="187"/>
        <v>1.0479821139826553</v>
      </c>
      <c r="AJ452">
        <f t="shared" ca="1" si="188"/>
        <v>1.1316728593110701</v>
      </c>
      <c r="AK452">
        <f t="shared" ca="1" si="189"/>
        <v>1.1714831938416403</v>
      </c>
      <c r="AL452">
        <f t="shared" ca="1" si="190"/>
        <v>1.2074963588466416</v>
      </c>
      <c r="AM452">
        <f t="shared" ca="1" si="191"/>
        <v>1.2346642622202724</v>
      </c>
      <c r="AO452" s="1">
        <f t="shared" si="176"/>
        <v>45863</v>
      </c>
      <c r="AP452" s="57">
        <f>AD452/VLOOKUP(AO452,'[1]Indice Utilities'!$Z:$AJ,11,0)</f>
        <v>0.91864161098544728</v>
      </c>
      <c r="AQ452">
        <f t="shared" ca="1" si="192"/>
        <v>0.88795844141989799</v>
      </c>
      <c r="AR452">
        <f t="shared" ca="1" si="193"/>
        <v>0.94492097995172886</v>
      </c>
      <c r="AS452">
        <f t="shared" ca="1" si="194"/>
        <v>1.0140243273560205</v>
      </c>
      <c r="AT452">
        <f t="shared" ca="1" si="195"/>
        <v>1.0678733051888143</v>
      </c>
      <c r="AU452">
        <f t="shared" ca="1" si="196"/>
        <v>1.1451409820117773</v>
      </c>
      <c r="AX452">
        <f t="shared" si="177"/>
        <v>0.76217482134547099</v>
      </c>
      <c r="AY452">
        <f t="shared" si="178"/>
        <v>0.80709528043837497</v>
      </c>
      <c r="AZ452">
        <f t="shared" si="179"/>
        <v>1.3873881874164271</v>
      </c>
      <c r="BA452">
        <f t="shared" si="180"/>
        <v>0.49530149996848077</v>
      </c>
      <c r="BD452" s="57"/>
    </row>
    <row r="453" spans="2:56" x14ac:dyDescent="0.25">
      <c r="B453" s="1">
        <v>45870</v>
      </c>
      <c r="C453">
        <v>6725.5159999999996</v>
      </c>
      <c r="D453">
        <v>8604.2360000000008</v>
      </c>
      <c r="E453">
        <v>6361.8559999999998</v>
      </c>
      <c r="F453">
        <v>2725</v>
      </c>
      <c r="G453">
        <v>2278849</v>
      </c>
      <c r="I453" s="45">
        <f t="shared" si="181"/>
        <v>1.7092343235750818E-2</v>
      </c>
      <c r="J453" s="46">
        <f t="shared" si="170"/>
        <v>2.6663621304561236E-3</v>
      </c>
      <c r="K453" s="46">
        <f t="shared" si="171"/>
        <v>7.5301996671686133E-3</v>
      </c>
      <c r="L453" s="46">
        <f t="shared" si="171"/>
        <v>2.4436090225563811E-2</v>
      </c>
      <c r="M453" s="47">
        <f t="shared" si="172"/>
        <v>3.7208154935212345E-2</v>
      </c>
      <c r="O453" s="44">
        <f t="shared" si="173"/>
        <v>1.2931248814734841E-2</v>
      </c>
      <c r="Q453" s="36">
        <f t="shared" si="182"/>
        <v>13348.762810457789</v>
      </c>
      <c r="R453" s="37">
        <f t="shared" si="183"/>
        <v>12463.43306928136</v>
      </c>
      <c r="T453" s="42">
        <f t="shared" si="169"/>
        <v>1.0710341794475955</v>
      </c>
      <c r="V453" s="40">
        <v>45870</v>
      </c>
      <c r="W453">
        <v>4258335.0489999996</v>
      </c>
      <c r="X453">
        <v>5857026.8173000002</v>
      </c>
      <c r="Y453">
        <v>10745837.447000001</v>
      </c>
      <c r="Z453" s="37">
        <v>2725</v>
      </c>
      <c r="AB453" s="55">
        <f t="shared" si="184"/>
        <v>8.089320034217265E-3</v>
      </c>
      <c r="AD453" s="36">
        <f t="shared" si="185"/>
        <v>13815.22326299347</v>
      </c>
      <c r="AE453" s="37">
        <f t="shared" si="186"/>
        <v>12463.43306928136</v>
      </c>
      <c r="AG453" s="1">
        <f t="shared" si="174"/>
        <v>45870</v>
      </c>
      <c r="AH453">
        <f t="shared" si="175"/>
        <v>1.1084605009067581</v>
      </c>
      <c r="AI453">
        <f t="shared" ca="1" si="187"/>
        <v>1.0507243467583862</v>
      </c>
      <c r="AJ453">
        <f t="shared" ca="1" si="188"/>
        <v>1.1341684628337365</v>
      </c>
      <c r="AK453">
        <f t="shared" ca="1" si="189"/>
        <v>1.1714831938416403</v>
      </c>
      <c r="AL453">
        <f t="shared" ca="1" si="190"/>
        <v>1.2074963588466416</v>
      </c>
      <c r="AM453">
        <f t="shared" ca="1" si="191"/>
        <v>1.2346642622202724</v>
      </c>
      <c r="AO453" s="1">
        <f t="shared" si="176"/>
        <v>45870</v>
      </c>
      <c r="AP453" s="57">
        <f>AD453/VLOOKUP(AO453,'[1]Indice Utilities'!$Z:$AJ,11,0)</f>
        <v>0.86763840377737766</v>
      </c>
      <c r="AQ453">
        <f t="shared" ca="1" si="192"/>
        <v>0.89801950001295949</v>
      </c>
      <c r="AR453">
        <f t="shared" ca="1" si="193"/>
        <v>0.94492097995172886</v>
      </c>
      <c r="AS453">
        <f t="shared" ca="1" si="194"/>
        <v>1.0140243273560205</v>
      </c>
      <c r="AT453">
        <f t="shared" ca="1" si="195"/>
        <v>1.0678733051888143</v>
      </c>
      <c r="AU453">
        <f t="shared" ca="1" si="196"/>
        <v>1.1451409820117773</v>
      </c>
      <c r="AX453">
        <f t="shared" si="177"/>
        <v>0.76898163643995576</v>
      </c>
      <c r="AY453">
        <f t="shared" si="178"/>
        <v>0.80275355828820572</v>
      </c>
      <c r="AZ453">
        <f t="shared" si="179"/>
        <v>1.3866186950935036</v>
      </c>
      <c r="BA453">
        <f t="shared" si="180"/>
        <v>0.50333310950397236</v>
      </c>
      <c r="BD453" s="57"/>
    </row>
    <row r="454" spans="2:56" x14ac:dyDescent="0.25">
      <c r="B454" s="1">
        <v>45877</v>
      </c>
      <c r="C454">
        <v>7083.5649999999996</v>
      </c>
      <c r="D454">
        <v>8895.4279999999999</v>
      </c>
      <c r="E454">
        <v>6467.1009999999997</v>
      </c>
      <c r="F454">
        <v>2925</v>
      </c>
      <c r="G454">
        <v>2300926</v>
      </c>
      <c r="I454" s="45">
        <f t="shared" si="181"/>
        <v>5.3237402156206315E-2</v>
      </c>
      <c r="J454" s="46">
        <f t="shared" si="170"/>
        <v>3.3842865304949621E-2</v>
      </c>
      <c r="K454" s="46">
        <f t="shared" si="171"/>
        <v>1.6543128294636E-2</v>
      </c>
      <c r="L454" s="46">
        <f t="shared" si="171"/>
        <v>7.3394495412844041E-2</v>
      </c>
      <c r="M454" s="47">
        <f t="shared" si="172"/>
        <v>9.6877853688419613E-3</v>
      </c>
      <c r="O454" s="44">
        <f t="shared" si="173"/>
        <v>4.4254472792158994E-2</v>
      </c>
      <c r="Q454" s="36">
        <f t="shared" si="182"/>
        <v>13939.505271062177</v>
      </c>
      <c r="R454" s="37">
        <f t="shared" si="183"/>
        <v>12584.176133815485</v>
      </c>
      <c r="T454" s="42">
        <f t="shared" ref="T454:T492" si="197">+Q454/R454</f>
        <v>1.1077010622574432</v>
      </c>
      <c r="V454" s="40">
        <v>45877</v>
      </c>
      <c r="W454">
        <v>4485037.7783000004</v>
      </c>
      <c r="X454">
        <v>6055244.9737999998</v>
      </c>
      <c r="Y454">
        <v>10890400.282600001</v>
      </c>
      <c r="Z454" s="37">
        <v>2925</v>
      </c>
      <c r="AB454" s="55">
        <f t="shared" si="184"/>
        <v>2.8896339137865195E-2</v>
      </c>
      <c r="AD454" s="36">
        <f t="shared" si="185"/>
        <v>14214.432639666253</v>
      </c>
      <c r="AE454" s="37">
        <f t="shared" si="186"/>
        <v>12584.176133815485</v>
      </c>
      <c r="AG454" s="1">
        <f t="shared" si="174"/>
        <v>45877</v>
      </c>
      <c r="AH454">
        <f t="shared" si="175"/>
        <v>1.1295481315991784</v>
      </c>
      <c r="AI454">
        <f t="shared" ca="1" si="187"/>
        <v>1.0681030211101441</v>
      </c>
      <c r="AJ454">
        <f t="shared" ca="1" si="188"/>
        <v>1.1341684628337365</v>
      </c>
      <c r="AK454">
        <f t="shared" ca="1" si="189"/>
        <v>1.1714831938416403</v>
      </c>
      <c r="AL454">
        <f t="shared" ca="1" si="190"/>
        <v>1.2074963588466416</v>
      </c>
      <c r="AM454">
        <f t="shared" ca="1" si="191"/>
        <v>1.2346642622202724</v>
      </c>
      <c r="AO454" s="1">
        <f t="shared" si="176"/>
        <v>45877</v>
      </c>
      <c r="AP454" s="57">
        <f>AD454/VLOOKUP(AO454,'[1]Indice Utilities'!$Z:$AJ,11,0)</f>
        <v>0.89816836591087179</v>
      </c>
      <c r="AQ454">
        <f t="shared" ca="1" si="192"/>
        <v>0.89801950001295949</v>
      </c>
      <c r="AR454">
        <f t="shared" ca="1" si="193"/>
        <v>0.94492097995172886</v>
      </c>
      <c r="AS454">
        <f t="shared" ca="1" si="194"/>
        <v>1.0140243273560205</v>
      </c>
      <c r="AT454">
        <f t="shared" ca="1" si="195"/>
        <v>1.0678733051888143</v>
      </c>
      <c r="AU454">
        <f t="shared" ca="1" si="196"/>
        <v>1.1451409820117773</v>
      </c>
      <c r="AX454">
        <f t="shared" si="177"/>
        <v>0.78717378054673337</v>
      </c>
      <c r="AY454">
        <f t="shared" si="178"/>
        <v>0.80661287951498739</v>
      </c>
      <c r="AZ454">
        <f t="shared" si="179"/>
        <v>1.3699705718102522</v>
      </c>
      <c r="BA454">
        <f t="shared" si="180"/>
        <v>0.52510147869055734</v>
      </c>
      <c r="BD454" s="57"/>
    </row>
    <row r="455" spans="2:56" x14ac:dyDescent="0.25">
      <c r="B455" s="1">
        <v>45884</v>
      </c>
      <c r="C455">
        <v>6638.4229999999998</v>
      </c>
      <c r="D455">
        <v>8491.5169999999998</v>
      </c>
      <c r="E455">
        <v>6152.3310000000001</v>
      </c>
      <c r="F455">
        <v>2600</v>
      </c>
      <c r="G455">
        <v>2188543</v>
      </c>
      <c r="I455" s="45">
        <f t="shared" si="181"/>
        <v>-6.284152118318953E-2</v>
      </c>
      <c r="J455" s="46">
        <f t="shared" ref="J455:J489" si="198">+D455/D454-1</f>
        <v>-4.5406584146372775E-2</v>
      </c>
      <c r="K455" s="46">
        <f t="shared" ref="K455:L489" si="199">+E455/E454-1</f>
        <v>-4.867250410964663E-2</v>
      </c>
      <c r="L455" s="46">
        <f t="shared" si="199"/>
        <v>-0.11111111111111116</v>
      </c>
      <c r="M455" s="47">
        <f t="shared" ref="M455:M489" si="200">+G455/G454-1</f>
        <v>-4.8842509494003705E-2</v>
      </c>
      <c r="O455" s="44">
        <f t="shared" ref="O455:O489" si="201">+AVERAGE(I455:L455)</f>
        <v>-6.7007930137580024E-2</v>
      </c>
      <c r="Q455" s="36">
        <f t="shared" si="182"/>
        <v>13005.447875706413</v>
      </c>
      <c r="R455" s="37">
        <f t="shared" si="183"/>
        <v>11969.533391525387</v>
      </c>
      <c r="T455" s="42">
        <f t="shared" si="197"/>
        <v>1.0865459371135111</v>
      </c>
      <c r="V455" s="40">
        <v>45884</v>
      </c>
      <c r="W455">
        <v>4203191.1419000002</v>
      </c>
      <c r="X455">
        <v>5780297.2083000001</v>
      </c>
      <c r="Y455">
        <v>10360336.552100001</v>
      </c>
      <c r="Z455" s="37">
        <v>2600</v>
      </c>
      <c r="AB455" s="55">
        <f t="shared" si="184"/>
        <v>-5.0723267764001434E-2</v>
      </c>
      <c r="AD455" s="36">
        <f t="shared" si="185"/>
        <v>13493.430166771099</v>
      </c>
      <c r="AE455" s="37">
        <f t="shared" si="186"/>
        <v>11969.533391525387</v>
      </c>
      <c r="AG455" s="1">
        <f t="shared" ref="AG455:AG489" si="202">+B455</f>
        <v>45884</v>
      </c>
      <c r="AH455">
        <f t="shared" ref="AH455:AH489" si="203">+(AD455/$AD$6)/(AE455/$AE$6)</f>
        <v>1.1273146350320269</v>
      </c>
      <c r="AI455">
        <f t="shared" ca="1" si="187"/>
        <v>1.0735190041256326</v>
      </c>
      <c r="AJ455">
        <f t="shared" ca="1" si="188"/>
        <v>1.1341684628337365</v>
      </c>
      <c r="AK455">
        <f t="shared" ca="1" si="189"/>
        <v>1.1714831938416403</v>
      </c>
      <c r="AL455">
        <f t="shared" ca="1" si="190"/>
        <v>1.2074963588466416</v>
      </c>
      <c r="AM455">
        <f t="shared" ca="1" si="191"/>
        <v>1.2346642622202724</v>
      </c>
      <c r="AO455" s="1">
        <f t="shared" ref="AO455:AO492" si="204">+AG455</f>
        <v>45884</v>
      </c>
      <c r="AP455" s="57">
        <f>AD455/VLOOKUP(AO455,'[1]Indice Utilities'!$Z:$AJ,11,0)</f>
        <v>0.88275416959712472</v>
      </c>
      <c r="AQ455">
        <f t="shared" ca="1" si="192"/>
        <v>0.89849973830281671</v>
      </c>
      <c r="AR455">
        <f t="shared" ca="1" si="193"/>
        <v>0.94492097995172886</v>
      </c>
      <c r="AS455">
        <f t="shared" ca="1" si="194"/>
        <v>1.0140243273560205</v>
      </c>
      <c r="AT455">
        <f t="shared" ca="1" si="195"/>
        <v>1.0678733051888143</v>
      </c>
      <c r="AU455">
        <f t="shared" ca="1" si="196"/>
        <v>1.1451409820117773</v>
      </c>
      <c r="AX455">
        <f t="shared" ref="AX455:AX505" si="205">+(C455/$C$6)/(AD455/$AD$6)</f>
        <v>0.77712489697709586</v>
      </c>
      <c r="AY455">
        <f t="shared" ref="AY455:AY505" si="206">+(D455/$D$6)/(AD455/$AD$6)</f>
        <v>0.81113053525925527</v>
      </c>
      <c r="AZ455">
        <f t="shared" ref="AZ455:AZ505" si="207">+(E455/$E$6)/(AD455/$AD$6)</f>
        <v>1.3729301785938153</v>
      </c>
      <c r="BA455">
        <f t="shared" ref="BA455:BA505" si="208">+(F455/$F$6)/(AD455/$AD$6)</f>
        <v>0.49169736716049861</v>
      </c>
      <c r="BD455" s="57"/>
    </row>
    <row r="456" spans="2:56" x14ac:dyDescent="0.25">
      <c r="B456" s="1">
        <v>45891</v>
      </c>
      <c r="C456">
        <v>5961.0330000000004</v>
      </c>
      <c r="D456">
        <v>8237.8989999999994</v>
      </c>
      <c r="E456">
        <v>5761.2520000000004</v>
      </c>
      <c r="F456">
        <v>2415</v>
      </c>
      <c r="G456">
        <v>2106200</v>
      </c>
      <c r="I456" s="45">
        <f t="shared" ref="I456:I489" si="209">+C456/C455-1</f>
        <v>-0.102040800955287</v>
      </c>
      <c r="J456" s="46">
        <f t="shared" si="198"/>
        <v>-2.9867219249516963E-2</v>
      </c>
      <c r="K456" s="46">
        <f t="shared" si="199"/>
        <v>-6.3565988240879667E-2</v>
      </c>
      <c r="L456" s="46">
        <f t="shared" si="199"/>
        <v>-7.1153846153846123E-2</v>
      </c>
      <c r="M456" s="47">
        <f t="shared" si="200"/>
        <v>-3.7624574888407536E-2</v>
      </c>
      <c r="O456" s="44">
        <f t="shared" si="201"/>
        <v>-6.6656963649882439E-2</v>
      </c>
      <c r="Q456" s="36">
        <f t="shared" ref="Q456:Q489" si="210">+Q455*(1+O456)</f>
        <v>12138.54420940501</v>
      </c>
      <c r="R456" s="37">
        <f t="shared" ref="R456:R489" si="211">+R455*(1+M456)</f>
        <v>11519.184786056645</v>
      </c>
      <c r="T456" s="42">
        <f t="shared" si="197"/>
        <v>1.0537676437049666</v>
      </c>
      <c r="V456" s="40">
        <v>45891</v>
      </c>
      <c r="W456">
        <v>3774294.0866</v>
      </c>
      <c r="X456">
        <v>5607655.5882000001</v>
      </c>
      <c r="Y456">
        <v>9701772.5231999997</v>
      </c>
      <c r="Z456" s="37">
        <v>2415</v>
      </c>
      <c r="AB456" s="55">
        <f t="shared" ref="AB456:AB489" si="212">+SUMPRODUCT(I456:L456,W455:Z455)/SUM(W455:Z455)</f>
        <v>-6.1941517108255684E-2</v>
      </c>
      <c r="AD456" s="36">
        <f t="shared" ref="AD456:AD489" si="213">+AD455*(1+AB456)</f>
        <v>12657.626631246994</v>
      </c>
      <c r="AE456" s="37">
        <f t="shared" ref="AE456:AE489" si="214">+AE455*(1+M456)</f>
        <v>11519.184786056645</v>
      </c>
      <c r="AG456" s="1">
        <f t="shared" si="202"/>
        <v>45891</v>
      </c>
      <c r="AH456">
        <f t="shared" si="203"/>
        <v>1.098830070559192</v>
      </c>
      <c r="AI456">
        <f t="shared" ca="1" si="187"/>
        <v>1.092115298764464</v>
      </c>
      <c r="AJ456">
        <f t="shared" ca="1" si="188"/>
        <v>1.1341684628337365</v>
      </c>
      <c r="AK456">
        <f t="shared" ca="1" si="189"/>
        <v>1.1714831938416403</v>
      </c>
      <c r="AL456">
        <f t="shared" ca="1" si="190"/>
        <v>1.2074963588466416</v>
      </c>
      <c r="AM456">
        <f t="shared" ca="1" si="191"/>
        <v>1.2346642622202724</v>
      </c>
      <c r="AO456" s="1">
        <f t="shared" si="204"/>
        <v>45891</v>
      </c>
      <c r="AP456" s="57">
        <f>AD456/VLOOKUP(AO456,'[1]Indice Utilities'!$Z:$AJ,11,0)</f>
        <v>0.84579842220417856</v>
      </c>
      <c r="AQ456">
        <f t="shared" ca="1" si="192"/>
        <v>0.89768812762101458</v>
      </c>
      <c r="AR456">
        <f t="shared" ca="1" si="193"/>
        <v>0.94492097995172886</v>
      </c>
      <c r="AS456">
        <f t="shared" ca="1" si="194"/>
        <v>1.0140243273560205</v>
      </c>
      <c r="AT456">
        <f t="shared" ca="1" si="195"/>
        <v>1.0678733051888143</v>
      </c>
      <c r="AU456">
        <f t="shared" ca="1" si="196"/>
        <v>1.1451409820117773</v>
      </c>
      <c r="AX456">
        <f t="shared" si="205"/>
        <v>0.7439050579192833</v>
      </c>
      <c r="AY456">
        <f t="shared" si="206"/>
        <v>0.83886488537143888</v>
      </c>
      <c r="AZ456">
        <f t="shared" si="207"/>
        <v>1.3705526238006869</v>
      </c>
      <c r="BA456">
        <f t="shared" si="208"/>
        <v>0.48686858727124327</v>
      </c>
      <c r="BD456" s="57"/>
    </row>
    <row r="457" spans="2:56" x14ac:dyDescent="0.25">
      <c r="B457" s="1">
        <v>45898</v>
      </c>
      <c r="C457">
        <v>5357.4880000000003</v>
      </c>
      <c r="D457">
        <v>7395.9040000000005</v>
      </c>
      <c r="E457">
        <v>5055.4040000000005</v>
      </c>
      <c r="F457">
        <v>2105</v>
      </c>
      <c r="G457">
        <v>1984845</v>
      </c>
      <c r="I457" s="45">
        <f t="shared" si="209"/>
        <v>-0.10124839100873961</v>
      </c>
      <c r="J457" s="46">
        <f t="shared" si="198"/>
        <v>-0.10220992027214693</v>
      </c>
      <c r="K457" s="46">
        <f t="shared" si="199"/>
        <v>-0.12251642524923401</v>
      </c>
      <c r="L457" s="46">
        <f t="shared" si="199"/>
        <v>-0.12836438923395443</v>
      </c>
      <c r="M457" s="47">
        <f t="shared" si="200"/>
        <v>-5.7617984996676475E-2</v>
      </c>
      <c r="O457" s="44">
        <f t="shared" si="201"/>
        <v>-0.11358478144101875</v>
      </c>
      <c r="Q457" s="36">
        <f t="shared" si="210"/>
        <v>10759.790318367599</v>
      </c>
      <c r="R457" s="37">
        <f t="shared" si="211"/>
        <v>10855.47256987969</v>
      </c>
      <c r="T457" s="42">
        <f t="shared" si="197"/>
        <v>0.99118580504937415</v>
      </c>
      <c r="V457" s="40">
        <v>45898</v>
      </c>
      <c r="W457">
        <v>3382159.6360999998</v>
      </c>
      <c r="X457">
        <v>5000212.8505999995</v>
      </c>
      <c r="Y457">
        <v>8513144.7636999991</v>
      </c>
      <c r="Z457" s="37">
        <v>2105</v>
      </c>
      <c r="AB457" s="55">
        <f t="shared" si="212"/>
        <v>-0.1123451906441303</v>
      </c>
      <c r="AD457" s="36">
        <f t="shared" si="213"/>
        <v>11235.603154257331</v>
      </c>
      <c r="AE457" s="37">
        <f t="shared" si="214"/>
        <v>10855.47256987969</v>
      </c>
      <c r="AG457" s="1">
        <f t="shared" si="202"/>
        <v>45898</v>
      </c>
      <c r="AH457">
        <f t="shared" si="203"/>
        <v>1.0350174146662556</v>
      </c>
      <c r="AI457">
        <f t="shared" ca="1" si="187"/>
        <v>1.0997931135939487</v>
      </c>
      <c r="AJ457">
        <f t="shared" ca="1" si="188"/>
        <v>1.1341684628337365</v>
      </c>
      <c r="AK457">
        <f t="shared" ca="1" si="189"/>
        <v>1.1714831938416403</v>
      </c>
      <c r="AL457">
        <f t="shared" ca="1" si="190"/>
        <v>1.2074963588466416</v>
      </c>
      <c r="AM457">
        <f t="shared" ca="1" si="191"/>
        <v>1.2346642622202724</v>
      </c>
      <c r="AO457" s="1">
        <f t="shared" si="204"/>
        <v>45898</v>
      </c>
      <c r="AP457" s="57">
        <f>AD457/VLOOKUP(AO457,'[1]Indice Utilities'!$Z:$AJ,11,0)</f>
        <v>0.77705226480518808</v>
      </c>
      <c r="AQ457">
        <f t="shared" ca="1" si="192"/>
        <v>0.88795844141989799</v>
      </c>
      <c r="AR457">
        <f t="shared" ca="1" si="193"/>
        <v>0.94492097995172886</v>
      </c>
      <c r="AS457">
        <f t="shared" ca="1" si="194"/>
        <v>1.0140243273560205</v>
      </c>
      <c r="AT457">
        <f t="shared" ca="1" si="195"/>
        <v>1.0678733051888143</v>
      </c>
      <c r="AU457">
        <f t="shared" ca="1" si="196"/>
        <v>1.1451409820117773</v>
      </c>
      <c r="AX457">
        <f t="shared" si="205"/>
        <v>0.7532048051729191</v>
      </c>
      <c r="AY457">
        <f t="shared" si="206"/>
        <v>0.84844307086560855</v>
      </c>
      <c r="AZ457">
        <f t="shared" si="207"/>
        <v>1.3548480817553021</v>
      </c>
      <c r="BA457">
        <f t="shared" si="208"/>
        <v>0.47808223867667554</v>
      </c>
      <c r="BD457" s="57"/>
    </row>
    <row r="458" spans="2:56" x14ac:dyDescent="0.25">
      <c r="B458" s="1">
        <v>45905</v>
      </c>
      <c r="C458">
        <v>5473.9549999999999</v>
      </c>
      <c r="D458">
        <v>7698.55</v>
      </c>
      <c r="E458">
        <v>5324.4570000000003</v>
      </c>
      <c r="F458">
        <v>2215</v>
      </c>
      <c r="G458">
        <v>1997624</v>
      </c>
      <c r="I458" s="45">
        <f t="shared" si="209"/>
        <v>2.1739106088525029E-2</v>
      </c>
      <c r="J458" s="46">
        <f t="shared" si="198"/>
        <v>4.0920758300810878E-2</v>
      </c>
      <c r="K458" s="46">
        <f t="shared" si="199"/>
        <v>5.3220870181690749E-2</v>
      </c>
      <c r="L458" s="46">
        <f t="shared" si="199"/>
        <v>5.2256532066508266E-2</v>
      </c>
      <c r="M458" s="47">
        <f t="shared" si="200"/>
        <v>6.4382861130214408E-3</v>
      </c>
      <c r="O458" s="44">
        <f t="shared" si="201"/>
        <v>4.203431665938373E-2</v>
      </c>
      <c r="Q458" s="36">
        <f t="shared" si="210"/>
        <v>11212.070751798434</v>
      </c>
      <c r="R458" s="37">
        <f t="shared" si="211"/>
        <v>10925.363208176632</v>
      </c>
      <c r="T458" s="42">
        <f t="shared" si="197"/>
        <v>1.0262423809770669</v>
      </c>
      <c r="V458" s="40">
        <v>45905</v>
      </c>
      <c r="W458">
        <v>3455684.8456000001</v>
      </c>
      <c r="X458">
        <v>5204825.1410999997</v>
      </c>
      <c r="Y458">
        <v>8930770.7332000006</v>
      </c>
      <c r="Z458" s="37">
        <v>2215</v>
      </c>
      <c r="AB458" s="55">
        <f t="shared" si="212"/>
        <v>4.3279734279716334E-2</v>
      </c>
      <c r="AD458" s="36">
        <f t="shared" si="213"/>
        <v>11721.877073245932</v>
      </c>
      <c r="AE458" s="37">
        <f t="shared" si="214"/>
        <v>10925.363208176632</v>
      </c>
      <c r="AG458" s="1">
        <f t="shared" si="202"/>
        <v>45905</v>
      </c>
      <c r="AH458">
        <f t="shared" si="203"/>
        <v>1.0729050238323594</v>
      </c>
      <c r="AI458">
        <f t="shared" ca="1" si="187"/>
        <v>1.0997931135939487</v>
      </c>
      <c r="AJ458">
        <f t="shared" ca="1" si="188"/>
        <v>1.1341684628337365</v>
      </c>
      <c r="AK458">
        <f t="shared" ca="1" si="189"/>
        <v>1.1714831938416403</v>
      </c>
      <c r="AL458">
        <f t="shared" ca="1" si="190"/>
        <v>1.2074963588466416</v>
      </c>
      <c r="AM458">
        <f t="shared" ca="1" si="191"/>
        <v>1.2346642622202724</v>
      </c>
      <c r="AO458" s="1">
        <f t="shared" si="204"/>
        <v>45905</v>
      </c>
      <c r="AP458" s="57">
        <f>AD458/VLOOKUP(AO458,'[1]Indice Utilities'!$Z:$AJ,11,0)</f>
        <v>0.82934851371645224</v>
      </c>
      <c r="AQ458">
        <f t="shared" ca="1" si="192"/>
        <v>0.88687351853234309</v>
      </c>
      <c r="AR458">
        <f t="shared" ca="1" si="193"/>
        <v>0.94214875925930519</v>
      </c>
      <c r="AS458">
        <f t="shared" ca="1" si="194"/>
        <v>1.0140243273560205</v>
      </c>
      <c r="AT458">
        <f t="shared" ca="1" si="195"/>
        <v>1.0678733051888143</v>
      </c>
      <c r="AU458">
        <f t="shared" ca="1" si="196"/>
        <v>1.1451409820117773</v>
      </c>
      <c r="AX458">
        <f t="shared" si="205"/>
        <v>0.73765336280616978</v>
      </c>
      <c r="AY458">
        <f t="shared" si="206"/>
        <v>0.84652464308648301</v>
      </c>
      <c r="AZ458">
        <f t="shared" si="207"/>
        <v>1.3677580698099989</v>
      </c>
      <c r="BA458">
        <f t="shared" si="208"/>
        <v>0.48219585024320355</v>
      </c>
      <c r="BD458" s="57"/>
    </row>
    <row r="459" spans="2:56" x14ac:dyDescent="0.25">
      <c r="B459" s="1">
        <v>45912</v>
      </c>
      <c r="C459">
        <v>4316.5630000000001</v>
      </c>
      <c r="D459">
        <v>6071.8289999999997</v>
      </c>
      <c r="E459">
        <v>4223.1760000000004</v>
      </c>
      <c r="F459">
        <v>1614</v>
      </c>
      <c r="G459">
        <v>1759874</v>
      </c>
      <c r="I459" s="45">
        <f t="shared" si="209"/>
        <v>-0.21143615539404326</v>
      </c>
      <c r="J459" s="46">
        <f t="shared" si="198"/>
        <v>-0.21130225821745663</v>
      </c>
      <c r="K459" s="46">
        <f t="shared" si="199"/>
        <v>-0.20683442461832258</v>
      </c>
      <c r="L459" s="46">
        <f t="shared" si="199"/>
        <v>-0.27133182844243797</v>
      </c>
      <c r="M459" s="47">
        <f t="shared" si="200"/>
        <v>-0.11901639147306997</v>
      </c>
      <c r="O459" s="44">
        <f t="shared" si="201"/>
        <v>-0.22522616666806511</v>
      </c>
      <c r="Q459" s="36">
        <f t="shared" si="210"/>
        <v>8686.8190359597429</v>
      </c>
      <c r="R459" s="37">
        <f t="shared" si="211"/>
        <v>9625.0659036068064</v>
      </c>
      <c r="T459" s="42">
        <f t="shared" si="197"/>
        <v>0.90252047341354058</v>
      </c>
      <c r="V459" s="40">
        <v>45912</v>
      </c>
      <c r="W459">
        <v>2725028.0764000001</v>
      </c>
      <c r="X459">
        <v>4105034.0794000002</v>
      </c>
      <c r="Y459">
        <v>7083578.9448999995</v>
      </c>
      <c r="Z459" s="37">
        <v>1614</v>
      </c>
      <c r="AB459" s="55">
        <f t="shared" si="212"/>
        <v>-0.20906816408223322</v>
      </c>
      <c r="AD459" s="36">
        <f t="shared" si="213"/>
        <v>9271.2057539447851</v>
      </c>
      <c r="AE459" s="37">
        <f t="shared" si="214"/>
        <v>9625.0659036068064</v>
      </c>
      <c r="AG459" s="1">
        <f t="shared" si="202"/>
        <v>45912</v>
      </c>
      <c r="AH459">
        <f t="shared" si="203"/>
        <v>0.96323556085684381</v>
      </c>
      <c r="AI459">
        <f t="shared" ca="1" si="187"/>
        <v>1.0754975285050428</v>
      </c>
      <c r="AJ459">
        <f t="shared" ca="1" si="188"/>
        <v>1.1341684628337365</v>
      </c>
      <c r="AK459">
        <f t="shared" ca="1" si="189"/>
        <v>1.1714831938416403</v>
      </c>
      <c r="AL459">
        <f t="shared" ca="1" si="190"/>
        <v>1.2074963588466416</v>
      </c>
      <c r="AM459">
        <f t="shared" ca="1" si="191"/>
        <v>1.2346642622202724</v>
      </c>
      <c r="AO459" s="1">
        <f t="shared" si="204"/>
        <v>45912</v>
      </c>
      <c r="AP459" s="57">
        <f>AD459/VLOOKUP(AO459,'[1]Indice Utilities'!$Z:$AJ,11,0)</f>
        <v>0.74316986029543519</v>
      </c>
      <c r="AQ459">
        <f t="shared" ca="1" si="192"/>
        <v>0.88316599587386035</v>
      </c>
      <c r="AR459">
        <f t="shared" ca="1" si="193"/>
        <v>0.93839940403331434</v>
      </c>
      <c r="AS459">
        <f t="shared" ca="1" si="194"/>
        <v>1.0140243273560205</v>
      </c>
      <c r="AT459">
        <f t="shared" ca="1" si="195"/>
        <v>1.0678733051888143</v>
      </c>
      <c r="AU459">
        <f t="shared" ca="1" si="196"/>
        <v>1.1451409820117773</v>
      </c>
      <c r="AX459">
        <f t="shared" si="205"/>
        <v>0.73544488329513114</v>
      </c>
      <c r="AY459">
        <f t="shared" si="206"/>
        <v>0.84413351953504923</v>
      </c>
      <c r="AZ459">
        <f t="shared" si="207"/>
        <v>1.3716208744650571</v>
      </c>
      <c r="BA459">
        <f t="shared" si="208"/>
        <v>0.44423647218809142</v>
      </c>
      <c r="BD459" s="57"/>
    </row>
    <row r="460" spans="2:56" x14ac:dyDescent="0.25">
      <c r="B460" s="1">
        <v>45919</v>
      </c>
      <c r="C460">
        <v>3889.5169999999998</v>
      </c>
      <c r="D460">
        <v>5721.8950000000004</v>
      </c>
      <c r="E460">
        <v>3914.3380000000002</v>
      </c>
      <c r="F460">
        <v>1551</v>
      </c>
      <c r="G460">
        <v>1683960</v>
      </c>
      <c r="I460" s="45">
        <f t="shared" si="209"/>
        <v>-9.8931951184310307E-2</v>
      </c>
      <c r="J460" s="46">
        <f t="shared" si="198"/>
        <v>-5.7632387209850533E-2</v>
      </c>
      <c r="K460" s="46">
        <f t="shared" si="199"/>
        <v>-7.312932257618443E-2</v>
      </c>
      <c r="L460" s="46">
        <f t="shared" si="199"/>
        <v>-3.9033457249070591E-2</v>
      </c>
      <c r="M460" s="47">
        <f t="shared" si="200"/>
        <v>-4.3136042693965537E-2</v>
      </c>
      <c r="O460" s="44">
        <f t="shared" si="201"/>
        <v>-6.7181779554853965E-2</v>
      </c>
      <c r="Q460" s="36">
        <f t="shared" si="210"/>
        <v>8103.223074452987</v>
      </c>
      <c r="R460" s="37">
        <f t="shared" si="211"/>
        <v>9209.8786498565914</v>
      </c>
      <c r="T460" s="42">
        <f t="shared" si="197"/>
        <v>0.87984037385543223</v>
      </c>
      <c r="V460" s="40">
        <v>45919</v>
      </c>
      <c r="W460">
        <v>2455435.6416000002</v>
      </c>
      <c r="X460">
        <v>3868451.1184</v>
      </c>
      <c r="Y460">
        <v>6565562.1173</v>
      </c>
      <c r="Z460" s="37">
        <v>1551</v>
      </c>
      <c r="AB460" s="55">
        <f t="shared" si="212"/>
        <v>-7.3606669834448718E-2</v>
      </c>
      <c r="AD460" s="36">
        <f t="shared" si="213"/>
        <v>8588.7831730469297</v>
      </c>
      <c r="AE460" s="37">
        <f t="shared" si="214"/>
        <v>9209.8786498565914</v>
      </c>
      <c r="AG460" s="1">
        <f t="shared" si="202"/>
        <v>45919</v>
      </c>
      <c r="AH460">
        <f t="shared" si="203"/>
        <v>0.93256203469962851</v>
      </c>
      <c r="AI460">
        <f t="shared" ca="1" si="187"/>
        <v>1.0717795899895588</v>
      </c>
      <c r="AJ460">
        <f t="shared" ca="1" si="188"/>
        <v>1.1318353977351172</v>
      </c>
      <c r="AK460">
        <f t="shared" ca="1" si="189"/>
        <v>1.1714831938416403</v>
      </c>
      <c r="AL460">
        <f t="shared" ca="1" si="190"/>
        <v>1.2074963588466416</v>
      </c>
      <c r="AM460">
        <f t="shared" ca="1" si="191"/>
        <v>1.2346642622202724</v>
      </c>
      <c r="AO460" s="1">
        <f t="shared" si="204"/>
        <v>45919</v>
      </c>
      <c r="AP460" s="57">
        <f>AD460/VLOOKUP(AO460,'[1]Indice Utilities'!$Z:$AJ,11,0)</f>
        <v>0.72965959443436168</v>
      </c>
      <c r="AQ460">
        <f t="shared" ca="1" si="192"/>
        <v>0.87626183400943558</v>
      </c>
      <c r="AR460">
        <f t="shared" ca="1" si="193"/>
        <v>0.93096265815053902</v>
      </c>
      <c r="AS460">
        <f t="shared" ca="1" si="194"/>
        <v>1.0140243273560205</v>
      </c>
      <c r="AT460">
        <f t="shared" ca="1" si="195"/>
        <v>1.0678733051888143</v>
      </c>
      <c r="AU460">
        <f t="shared" ca="1" si="196"/>
        <v>1.1451409820117773</v>
      </c>
      <c r="AX460">
        <f t="shared" si="205"/>
        <v>0.71533965587144399</v>
      </c>
      <c r="AY460">
        <f t="shared" si="206"/>
        <v>0.85868935340697494</v>
      </c>
      <c r="AZ460">
        <f t="shared" si="207"/>
        <v>1.3723276363150014</v>
      </c>
      <c r="BA460">
        <f t="shared" si="208"/>
        <v>0.46081547971224168</v>
      </c>
      <c r="BD460" s="57"/>
    </row>
    <row r="461" spans="2:56" x14ac:dyDescent="0.25">
      <c r="B461" s="1">
        <v>45926</v>
      </c>
      <c r="C461">
        <v>4210.7730000000001</v>
      </c>
      <c r="D461">
        <v>6266.9250000000002</v>
      </c>
      <c r="E461">
        <v>4156.1409999999996</v>
      </c>
      <c r="F461">
        <v>1581</v>
      </c>
      <c r="G461">
        <v>1791046</v>
      </c>
      <c r="I461" s="45">
        <f t="shared" si="209"/>
        <v>8.2595345386072383E-2</v>
      </c>
      <c r="J461" s="46">
        <f t="shared" si="198"/>
        <v>9.5253408180331789E-2</v>
      </c>
      <c r="K461" s="46">
        <f t="shared" si="199"/>
        <v>6.1773663899233888E-2</v>
      </c>
      <c r="L461" s="46">
        <f t="shared" si="199"/>
        <v>1.934235976789167E-2</v>
      </c>
      <c r="M461" s="47">
        <f t="shared" si="200"/>
        <v>6.3591771776051687E-2</v>
      </c>
      <c r="O461" s="44">
        <f t="shared" si="201"/>
        <v>6.4741194308382433E-2</v>
      </c>
      <c r="Q461" s="36">
        <f t="shared" si="210"/>
        <v>8627.8354140403153</v>
      </c>
      <c r="R461" s="37">
        <f t="shared" si="211"/>
        <v>9795.5511510434026</v>
      </c>
      <c r="T461" s="42">
        <f t="shared" si="197"/>
        <v>0.88079121644128167</v>
      </c>
      <c r="V461" s="40">
        <v>45926</v>
      </c>
      <c r="W461">
        <v>2648439.3165000002</v>
      </c>
      <c r="X461">
        <v>4200946.0905999998</v>
      </c>
      <c r="Y461">
        <v>6971141.1838999996</v>
      </c>
      <c r="Z461" s="37">
        <v>1581</v>
      </c>
      <c r="AB461" s="55">
        <f t="shared" si="212"/>
        <v>7.5781517736394799E-2</v>
      </c>
      <c r="AD461" s="36">
        <f t="shared" si="213"/>
        <v>9239.6541974092343</v>
      </c>
      <c r="AE461" s="37">
        <f t="shared" si="214"/>
        <v>9795.5511510434026</v>
      </c>
      <c r="AG461" s="1">
        <f t="shared" si="202"/>
        <v>45926</v>
      </c>
      <c r="AH461">
        <f t="shared" si="203"/>
        <v>0.94325005861717592</v>
      </c>
      <c r="AI461">
        <f t="shared" ca="1" si="187"/>
        <v>1.0681030211101441</v>
      </c>
      <c r="AJ461">
        <f t="shared" ca="1" si="188"/>
        <v>1.1293855931751313</v>
      </c>
      <c r="AK461">
        <f t="shared" ca="1" si="189"/>
        <v>1.169712537174515</v>
      </c>
      <c r="AL461">
        <f t="shared" ca="1" si="190"/>
        <v>1.2074963588466416</v>
      </c>
      <c r="AM461">
        <f t="shared" ca="1" si="191"/>
        <v>1.2346642622202724</v>
      </c>
      <c r="AO461" s="1">
        <f t="shared" si="204"/>
        <v>45926</v>
      </c>
      <c r="AP461" s="57">
        <f>AD461/VLOOKUP(AO461,'[1]Indice Utilities'!$Z:$AJ,11,0)</f>
        <v>0.74524511796205162</v>
      </c>
      <c r="AQ461">
        <f t="shared" ca="1" si="192"/>
        <v>0.868428609738498</v>
      </c>
      <c r="AR461">
        <f t="shared" ca="1" si="193"/>
        <v>0.9146470910478941</v>
      </c>
      <c r="AS461">
        <f t="shared" ca="1" si="194"/>
        <v>1.011323274033689</v>
      </c>
      <c r="AT461">
        <f t="shared" ca="1" si="195"/>
        <v>1.0678733051888143</v>
      </c>
      <c r="AU461">
        <f t="shared" ca="1" si="196"/>
        <v>1.1451409820117773</v>
      </c>
      <c r="AX461">
        <f t="shared" si="205"/>
        <v>0.7198705025589236</v>
      </c>
      <c r="AY461">
        <f t="shared" si="206"/>
        <v>0.87423182624114093</v>
      </c>
      <c r="AZ461">
        <f t="shared" si="207"/>
        <v>1.3544584271593676</v>
      </c>
      <c r="BA461">
        <f t="shared" si="208"/>
        <v>0.4366395320639353</v>
      </c>
      <c r="BD461" s="57"/>
    </row>
    <row r="462" spans="2:56" x14ac:dyDescent="0.25">
      <c r="B462" s="1">
        <v>45933</v>
      </c>
      <c r="C462">
        <v>4103.616</v>
      </c>
      <c r="D462">
        <v>6224.0010000000002</v>
      </c>
      <c r="E462">
        <v>4189.6580000000004</v>
      </c>
      <c r="F462">
        <v>1531</v>
      </c>
      <c r="G462">
        <v>1805024</v>
      </c>
      <c r="I462" s="45">
        <f t="shared" si="209"/>
        <v>-2.5448296547926019E-2</v>
      </c>
      <c r="J462" s="46">
        <f t="shared" si="198"/>
        <v>-6.849292116947292E-3</v>
      </c>
      <c r="K462" s="46">
        <f t="shared" si="199"/>
        <v>8.0644520963077948E-3</v>
      </c>
      <c r="L462" s="46">
        <f t="shared" si="199"/>
        <v>-3.1625553447185317E-2</v>
      </c>
      <c r="M462" s="47">
        <f t="shared" si="200"/>
        <v>7.8043780003416163E-3</v>
      </c>
      <c r="O462" s="44">
        <f t="shared" si="201"/>
        <v>-1.3964672503937708E-2</v>
      </c>
      <c r="Q462" s="36">
        <f t="shared" si="210"/>
        <v>8507.3505180653665</v>
      </c>
      <c r="R462" s="37">
        <f t="shared" si="211"/>
        <v>9871.9993349478264</v>
      </c>
      <c r="T462" s="42">
        <f t="shared" si="197"/>
        <v>0.8617657102091294</v>
      </c>
      <c r="V462" s="40">
        <v>45933</v>
      </c>
      <c r="W462">
        <v>2581041.2078</v>
      </c>
      <c r="X462">
        <v>4172172.4871999999</v>
      </c>
      <c r="Y462">
        <v>7027360.0643999996</v>
      </c>
      <c r="Z462" s="37">
        <v>1531</v>
      </c>
      <c r="AB462" s="55">
        <f t="shared" si="212"/>
        <v>-2.8941564562435526E-3</v>
      </c>
      <c r="AD462" s="36">
        <f t="shared" si="213"/>
        <v>9212.9131925603451</v>
      </c>
      <c r="AE462" s="37">
        <f t="shared" si="214"/>
        <v>9871.9993349478264</v>
      </c>
      <c r="AG462" s="1">
        <f t="shared" si="202"/>
        <v>45933</v>
      </c>
      <c r="AH462">
        <f t="shared" si="203"/>
        <v>0.93323681252142587</v>
      </c>
      <c r="AI462">
        <f t="shared" ca="1" si="187"/>
        <v>1.0498692318652623</v>
      </c>
      <c r="AJ462">
        <f t="shared" ca="1" si="188"/>
        <v>1.1285021421852495</v>
      </c>
      <c r="AK462">
        <f t="shared" ca="1" si="189"/>
        <v>1.169712537174515</v>
      </c>
      <c r="AL462">
        <f t="shared" ca="1" si="190"/>
        <v>1.2074963588466416</v>
      </c>
      <c r="AM462">
        <f t="shared" ca="1" si="191"/>
        <v>1.2346642622202724</v>
      </c>
      <c r="AO462" s="1">
        <f t="shared" si="204"/>
        <v>45933</v>
      </c>
      <c r="AP462" s="57">
        <f>AD462/VLOOKUP(AO462,'[1]Indice Utilities'!$Z:$AJ,11,0)</f>
        <v>0.73684421311132864</v>
      </c>
      <c r="AQ462">
        <f t="shared" ca="1" si="192"/>
        <v>0.84798242036149851</v>
      </c>
      <c r="AR462">
        <f t="shared" ca="1" si="193"/>
        <v>0.90153973990414404</v>
      </c>
      <c r="AS462">
        <f t="shared" ca="1" si="194"/>
        <v>1.0079670031111261</v>
      </c>
      <c r="AT462">
        <f t="shared" ca="1" si="195"/>
        <v>1.0678733051888143</v>
      </c>
      <c r="AU462">
        <f t="shared" ca="1" si="196"/>
        <v>1.1451409820117773</v>
      </c>
      <c r="AX462">
        <f t="shared" si="205"/>
        <v>0.70358731630772264</v>
      </c>
      <c r="AY462">
        <f t="shared" si="206"/>
        <v>0.87076408458254262</v>
      </c>
      <c r="AZ462">
        <f t="shared" si="207"/>
        <v>1.3693444894566169</v>
      </c>
      <c r="BA462">
        <f t="shared" si="208"/>
        <v>0.42405785498431692</v>
      </c>
      <c r="BD462" s="57"/>
    </row>
    <row r="463" spans="2:56" x14ac:dyDescent="0.25">
      <c r="B463" s="1">
        <v>45940</v>
      </c>
      <c r="C463">
        <v>4600.433</v>
      </c>
      <c r="D463">
        <v>7139.7160000000003</v>
      </c>
      <c r="E463">
        <v>4690.0339999999997</v>
      </c>
      <c r="F463">
        <v>1795</v>
      </c>
      <c r="G463">
        <v>1924930</v>
      </c>
      <c r="I463" s="45">
        <f t="shared" si="209"/>
        <v>0.12106810188867567</v>
      </c>
      <c r="J463" s="46">
        <f t="shared" si="198"/>
        <v>0.14712642237686024</v>
      </c>
      <c r="K463" s="46">
        <f t="shared" si="199"/>
        <v>0.11943122803818329</v>
      </c>
      <c r="L463" s="46">
        <f t="shared" si="199"/>
        <v>0.17243631613324628</v>
      </c>
      <c r="M463" s="47">
        <f t="shared" si="200"/>
        <v>6.6429033630577727E-2</v>
      </c>
      <c r="O463" s="44">
        <f t="shared" si="201"/>
        <v>0.14001551710924137</v>
      </c>
      <c r="Q463" s="36">
        <f t="shared" si="210"/>
        <v>9698.5116000818616</v>
      </c>
      <c r="R463" s="37">
        <f t="shared" si="211"/>
        <v>10527.786710770117</v>
      </c>
      <c r="T463" s="42">
        <f t="shared" si="197"/>
        <v>0.92122987162725367</v>
      </c>
      <c r="V463" s="40">
        <v>45940</v>
      </c>
      <c r="W463">
        <v>2893523.3481000001</v>
      </c>
      <c r="X463">
        <v>4786009.3589000003</v>
      </c>
      <c r="Y463">
        <v>7826471.2945999997</v>
      </c>
      <c r="Z463" s="37">
        <v>1795</v>
      </c>
      <c r="AB463" s="55">
        <f t="shared" si="212"/>
        <v>0.1281276586334959</v>
      </c>
      <c r="AD463" s="36">
        <f t="shared" si="213"/>
        <v>10393.342189116747</v>
      </c>
      <c r="AE463" s="37">
        <f t="shared" si="214"/>
        <v>10527.786710770117</v>
      </c>
      <c r="AG463" s="1">
        <f t="shared" si="202"/>
        <v>45940</v>
      </c>
      <c r="AH463">
        <f t="shared" si="203"/>
        <v>0.98722955495329034</v>
      </c>
      <c r="AI463">
        <f t="shared" ca="1" si="187"/>
        <v>1.0470962856185735</v>
      </c>
      <c r="AJ463">
        <f t="shared" ca="1" si="188"/>
        <v>1.1237862357105406</v>
      </c>
      <c r="AK463">
        <f t="shared" ca="1" si="189"/>
        <v>1.169712537174515</v>
      </c>
      <c r="AL463">
        <f t="shared" ca="1" si="190"/>
        <v>1.2074963588466416</v>
      </c>
      <c r="AM463">
        <f t="shared" ca="1" si="191"/>
        <v>1.2346642622202724</v>
      </c>
      <c r="AO463" s="1">
        <f t="shared" si="204"/>
        <v>45940</v>
      </c>
      <c r="AP463" s="57">
        <f>AD463/VLOOKUP(AO463,'[1]Indice Utilities'!$Z:$AJ,11,0)</f>
        <v>0.78277753472972877</v>
      </c>
      <c r="AQ463">
        <f t="shared" ca="1" si="192"/>
        <v>0.83099350456522492</v>
      </c>
      <c r="AR463">
        <f t="shared" ca="1" si="193"/>
        <v>0.89803496638591152</v>
      </c>
      <c r="AS463">
        <f t="shared" ca="1" si="194"/>
        <v>1.0049793539656586</v>
      </c>
      <c r="AT463">
        <f t="shared" ca="1" si="195"/>
        <v>1.0678733051888143</v>
      </c>
      <c r="AU463">
        <f t="shared" ca="1" si="196"/>
        <v>1.1451409820117773</v>
      </c>
      <c r="AX463">
        <f t="shared" si="205"/>
        <v>0.69918443286948961</v>
      </c>
      <c r="AY463">
        <f t="shared" si="206"/>
        <v>0.88542859616736613</v>
      </c>
      <c r="AZ463">
        <f t="shared" si="207"/>
        <v>1.3587885836400202</v>
      </c>
      <c r="BA463">
        <f t="shared" si="208"/>
        <v>0.44071326992143373</v>
      </c>
      <c r="BD463" s="57"/>
    </row>
    <row r="464" spans="2:56" x14ac:dyDescent="0.25">
      <c r="B464" s="1">
        <v>45947</v>
      </c>
      <c r="C464">
        <v>4722.2020000000002</v>
      </c>
      <c r="D464">
        <v>7816.9639999999999</v>
      </c>
      <c r="E464">
        <v>4774.2579999999998</v>
      </c>
      <c r="F464">
        <v>1953</v>
      </c>
      <c r="G464">
        <v>1989555</v>
      </c>
      <c r="I464" s="45">
        <f t="shared" si="209"/>
        <v>2.6469030197809662E-2</v>
      </c>
      <c r="J464" s="46">
        <f t="shared" si="198"/>
        <v>9.4856434065444528E-2</v>
      </c>
      <c r="K464" s="46">
        <f t="shared" si="199"/>
        <v>1.7958078768725461E-2</v>
      </c>
      <c r="L464" s="46">
        <f t="shared" si="199"/>
        <v>8.8022284122562633E-2</v>
      </c>
      <c r="M464" s="47">
        <f t="shared" si="200"/>
        <v>3.3572649395043008E-2</v>
      </c>
      <c r="O464" s="44">
        <f t="shared" si="201"/>
        <v>5.6826456788635571E-2</v>
      </c>
      <c r="Q464" s="36">
        <f t="shared" si="210"/>
        <v>10249.643650437994</v>
      </c>
      <c r="R464" s="37">
        <f t="shared" si="211"/>
        <v>10881.232402916596</v>
      </c>
      <c r="T464" s="42">
        <f t="shared" si="197"/>
        <v>0.94195613795462074</v>
      </c>
      <c r="V464" s="40">
        <v>45947</v>
      </c>
      <c r="W464">
        <v>2970112.108</v>
      </c>
      <c r="X464">
        <v>5239992.8786000004</v>
      </c>
      <c r="Y464">
        <v>7967018.4957999997</v>
      </c>
      <c r="Z464" s="37">
        <v>1953</v>
      </c>
      <c r="AB464" s="55">
        <f t="shared" si="212"/>
        <v>4.3286537695540264E-2</v>
      </c>
      <c r="AD464" s="36">
        <f t="shared" si="213"/>
        <v>10843.233987568598</v>
      </c>
      <c r="AE464" s="37">
        <f t="shared" si="214"/>
        <v>10881.232402916596</v>
      </c>
      <c r="AG464" s="1">
        <f t="shared" si="202"/>
        <v>45947</v>
      </c>
      <c r="AH464">
        <f t="shared" si="203"/>
        <v>0.99650789414829399</v>
      </c>
      <c r="AI464">
        <f t="shared" ca="1" si="187"/>
        <v>1.0362165149215077</v>
      </c>
      <c r="AJ464">
        <f t="shared" ca="1" si="188"/>
        <v>1.1120159035362507</v>
      </c>
      <c r="AK464">
        <f t="shared" ca="1" si="189"/>
        <v>1.1649157647477733</v>
      </c>
      <c r="AL464">
        <f t="shared" ca="1" si="190"/>
        <v>1.2074963588466416</v>
      </c>
      <c r="AM464">
        <f t="shared" ca="1" si="191"/>
        <v>1.2346642622202724</v>
      </c>
      <c r="AO464" s="1">
        <f t="shared" si="204"/>
        <v>45947</v>
      </c>
      <c r="AP464" s="57">
        <f>AD464/VLOOKUP(AO464,'[1]Indice Utilities'!$Z:$AJ,11,0)</f>
        <v>0.7896288738013606</v>
      </c>
      <c r="AQ464">
        <f t="shared" ca="1" si="192"/>
        <v>0.78743463262840119</v>
      </c>
      <c r="AR464">
        <f t="shared" ca="1" si="193"/>
        <v>0.89494689936904925</v>
      </c>
      <c r="AS464">
        <f t="shared" ca="1" si="194"/>
        <v>0.99760798557492858</v>
      </c>
      <c r="AT464">
        <f t="shared" ca="1" si="195"/>
        <v>1.0678733051888143</v>
      </c>
      <c r="AU464">
        <f t="shared" ca="1" si="196"/>
        <v>1.1451409820117773</v>
      </c>
      <c r="AX464">
        <f t="shared" si="205"/>
        <v>0.68791376175735974</v>
      </c>
      <c r="AY464">
        <f t="shared" si="206"/>
        <v>0.92919553774811359</v>
      </c>
      <c r="AZ464">
        <f t="shared" si="207"/>
        <v>1.3258005026215773</v>
      </c>
      <c r="BA464">
        <f t="shared" si="208"/>
        <v>0.45961089428240554</v>
      </c>
      <c r="BD464" s="57"/>
    </row>
    <row r="465" spans="2:56" x14ac:dyDescent="0.25">
      <c r="B465" s="1">
        <v>45954</v>
      </c>
      <c r="C465">
        <v>5143.5230000000001</v>
      </c>
      <c r="D465">
        <v>8594.3680000000004</v>
      </c>
      <c r="E465">
        <v>5342.1629999999996</v>
      </c>
      <c r="F465">
        <v>2127</v>
      </c>
      <c r="G465">
        <v>2076859</v>
      </c>
      <c r="I465" s="45">
        <f t="shared" si="209"/>
        <v>8.9221299724154157E-2</v>
      </c>
      <c r="J465" s="46">
        <f t="shared" si="198"/>
        <v>9.9450886559027341E-2</v>
      </c>
      <c r="K465" s="46">
        <f t="shared" si="199"/>
        <v>0.11895146847949989</v>
      </c>
      <c r="L465" s="46">
        <f t="shared" si="199"/>
        <v>8.9093701996927788E-2</v>
      </c>
      <c r="M465" s="47">
        <f t="shared" si="200"/>
        <v>4.3881169407229192E-2</v>
      </c>
      <c r="O465" s="44">
        <f t="shared" si="201"/>
        <v>9.9179339189902294E-2</v>
      </c>
      <c r="Q465" s="36">
        <f t="shared" si="210"/>
        <v>11266.196534620412</v>
      </c>
      <c r="R465" s="37">
        <f t="shared" si="211"/>
        <v>11358.71360534841</v>
      </c>
      <c r="T465" s="42">
        <f t="shared" si="197"/>
        <v>0.99185496932641781</v>
      </c>
      <c r="V465" s="40">
        <v>45954</v>
      </c>
      <c r="W465">
        <v>3235109.2171</v>
      </c>
      <c r="X465">
        <v>5761114.8060999997</v>
      </c>
      <c r="Y465">
        <v>8914708.1959000006</v>
      </c>
      <c r="Z465" s="37">
        <v>2127</v>
      </c>
      <c r="AB465" s="55">
        <f t="shared" si="212"/>
        <v>0.1071743341659199</v>
      </c>
      <c r="AD465" s="36">
        <f t="shared" si="213"/>
        <v>12005.350370391534</v>
      </c>
      <c r="AE465" s="37">
        <f t="shared" si="214"/>
        <v>11358.71360534841</v>
      </c>
      <c r="AG465" s="1">
        <f t="shared" si="202"/>
        <v>45954</v>
      </c>
      <c r="AH465">
        <f t="shared" si="203"/>
        <v>1.056928696990709</v>
      </c>
      <c r="AI465">
        <f t="shared" ca="1" si="187"/>
        <v>1.0003588462000901</v>
      </c>
      <c r="AJ465">
        <f t="shared" ca="1" si="188"/>
        <v>1.1060528933198666</v>
      </c>
      <c r="AK465">
        <f t="shared" ca="1" si="189"/>
        <v>1.1616644298918288</v>
      </c>
      <c r="AL465">
        <f t="shared" ca="1" si="190"/>
        <v>1.2074963588466416</v>
      </c>
      <c r="AM465">
        <f t="shared" ca="1" si="191"/>
        <v>1.2346642622202724</v>
      </c>
      <c r="AO465" s="1">
        <f t="shared" si="204"/>
        <v>45954</v>
      </c>
      <c r="AP465" s="57">
        <f>AD465/VLOOKUP(AO465,'[1]Indice Utilities'!$Z:$AJ,11,0)</f>
        <v>0.85390746505934423</v>
      </c>
      <c r="AQ465">
        <f t="shared" ca="1" si="192"/>
        <v>0.78346266863689196</v>
      </c>
      <c r="AR465">
        <f t="shared" ca="1" si="193"/>
        <v>0.88688057862344927</v>
      </c>
      <c r="AS465">
        <f t="shared" ca="1" si="194"/>
        <v>0.99443831838263397</v>
      </c>
      <c r="AT465">
        <f t="shared" ca="1" si="195"/>
        <v>1.0645636614095342</v>
      </c>
      <c r="AU465">
        <f t="shared" ca="1" si="196"/>
        <v>1.1451409820117773</v>
      </c>
      <c r="AX465">
        <f t="shared" si="205"/>
        <v>0.67675911422202073</v>
      </c>
      <c r="AY465">
        <f t="shared" si="206"/>
        <v>0.92271363798680595</v>
      </c>
      <c r="AZ465">
        <f t="shared" si="207"/>
        <v>1.3399031873664771</v>
      </c>
      <c r="BA465">
        <f t="shared" si="208"/>
        <v>0.45210525107523891</v>
      </c>
      <c r="BD465" s="57"/>
    </row>
    <row r="466" spans="2:56" x14ac:dyDescent="0.25">
      <c r="B466" s="1">
        <v>45961</v>
      </c>
      <c r="C466">
        <v>8125.8620000000001</v>
      </c>
      <c r="D466">
        <v>12946.816999999999</v>
      </c>
      <c r="E466">
        <v>8513.7720000000008</v>
      </c>
      <c r="F466">
        <v>3770</v>
      </c>
      <c r="G466">
        <v>3002607</v>
      </c>
      <c r="I466" s="45">
        <f t="shared" si="209"/>
        <v>0.57982417887506288</v>
      </c>
      <c r="J466" s="46">
        <f t="shared" si="198"/>
        <v>0.50643037393790902</v>
      </c>
      <c r="K466" s="46">
        <f t="shared" si="199"/>
        <v>0.59369379032425651</v>
      </c>
      <c r="L466" s="46">
        <f t="shared" si="199"/>
        <v>0.77244945933239295</v>
      </c>
      <c r="M466" s="47">
        <f t="shared" si="200"/>
        <v>0.44574427055471744</v>
      </c>
      <c r="O466" s="44">
        <f t="shared" si="201"/>
        <v>0.61309945061740534</v>
      </c>
      <c r="Q466" s="36">
        <f t="shared" si="210"/>
        <v>18173.495440543902</v>
      </c>
      <c r="R466" s="37">
        <f t="shared" si="211"/>
        <v>16421.795115804383</v>
      </c>
      <c r="T466" s="42">
        <f t="shared" si="197"/>
        <v>1.1066692351467518</v>
      </c>
      <c r="V466" s="40">
        <v>45961</v>
      </c>
      <c r="W466">
        <v>5097747.8573000003</v>
      </c>
      <c r="X466">
        <v>8638475.1421000008</v>
      </c>
      <c r="Y466">
        <v>14207314.232999999</v>
      </c>
      <c r="Z466" s="37">
        <v>3770</v>
      </c>
      <c r="AB466" s="55">
        <f t="shared" si="212"/>
        <v>0.56314490149349372</v>
      </c>
      <c r="AD466" s="36">
        <f t="shared" si="213"/>
        <v>18766.102222120553</v>
      </c>
      <c r="AE466" s="37">
        <f t="shared" si="214"/>
        <v>16421.795115804383</v>
      </c>
      <c r="AG466" s="1">
        <f t="shared" si="202"/>
        <v>45961</v>
      </c>
      <c r="AH466">
        <f t="shared" si="203"/>
        <v>1.1427558369705881</v>
      </c>
      <c r="AI466">
        <f t="shared" ca="1" si="187"/>
        <v>1.0003588462000901</v>
      </c>
      <c r="AJ466">
        <f t="shared" ca="1" si="188"/>
        <v>1.092348808877484</v>
      </c>
      <c r="AK466">
        <f t="shared" ca="1" si="189"/>
        <v>1.1604489613167541</v>
      </c>
      <c r="AL466">
        <f t="shared" ca="1" si="190"/>
        <v>1.2026286853776897</v>
      </c>
      <c r="AM466">
        <f t="shared" ca="1" si="191"/>
        <v>1.2346642622202724</v>
      </c>
      <c r="AO466" s="1">
        <f t="shared" si="204"/>
        <v>45961</v>
      </c>
      <c r="AP466" s="57">
        <f>AD466/VLOOKUP(AO466,'[1]Indice Utilities'!$Z:$AJ,11,0)</f>
        <v>0.90520523391591423</v>
      </c>
      <c r="AQ466">
        <f t="shared" ca="1" si="192"/>
        <v>0.78346266863689196</v>
      </c>
      <c r="AR466">
        <f t="shared" ca="1" si="193"/>
        <v>0.88584286667264156</v>
      </c>
      <c r="AS466">
        <f t="shared" ca="1" si="194"/>
        <v>0.98456087716466945</v>
      </c>
      <c r="AT466">
        <f t="shared" ca="1" si="195"/>
        <v>1.0530858107900105</v>
      </c>
      <c r="AU466">
        <f t="shared" ca="1" si="196"/>
        <v>1.1451409820117773</v>
      </c>
      <c r="AX466">
        <f t="shared" si="205"/>
        <v>0.68398035965859472</v>
      </c>
      <c r="AY466">
        <f t="shared" si="206"/>
        <v>0.88923544412421707</v>
      </c>
      <c r="AZ466">
        <f t="shared" si="207"/>
        <v>1.3660892136751925</v>
      </c>
      <c r="BA466">
        <f t="shared" si="208"/>
        <v>0.51264198671793981</v>
      </c>
      <c r="BD466" s="57"/>
    </row>
    <row r="467" spans="2:56" x14ac:dyDescent="0.25">
      <c r="B467" s="1">
        <v>45968</v>
      </c>
      <c r="C467">
        <v>7637.5290000000005</v>
      </c>
      <c r="D467">
        <v>11911.838</v>
      </c>
      <c r="E467">
        <v>7793.0720000000001</v>
      </c>
      <c r="F467">
        <v>3470</v>
      </c>
      <c r="G467">
        <v>2864647</v>
      </c>
      <c r="I467" s="45">
        <f t="shared" si="209"/>
        <v>-6.0096147337968531E-2</v>
      </c>
      <c r="J467" s="46">
        <f t="shared" si="198"/>
        <v>-7.994080707250284E-2</v>
      </c>
      <c r="K467" s="46">
        <f t="shared" si="199"/>
        <v>-8.4651080625602892E-2</v>
      </c>
      <c r="L467" s="46">
        <f t="shared" si="199"/>
        <v>-7.9575596816976124E-2</v>
      </c>
      <c r="M467" s="47">
        <f t="shared" si="200"/>
        <v>-4.5946738950518706E-2</v>
      </c>
      <c r="O467" s="44">
        <f t="shared" si="201"/>
        <v>-7.6065907963262597E-2</v>
      </c>
      <c r="Q467" s="36">
        <f t="shared" si="210"/>
        <v>16791.112008992717</v>
      </c>
      <c r="R467" s="37">
        <f t="shared" si="211"/>
        <v>15667.267182519616</v>
      </c>
      <c r="T467" s="42">
        <f t="shared" si="197"/>
        <v>1.0717320266119548</v>
      </c>
      <c r="V467" s="40">
        <v>45968</v>
      </c>
      <c r="W467">
        <v>4791392.8178000003</v>
      </c>
      <c r="X467">
        <v>7947908.6613999996</v>
      </c>
      <c r="Y467">
        <v>12970498.8617</v>
      </c>
      <c r="Z467" s="37">
        <v>3470</v>
      </c>
      <c r="AB467" s="55">
        <f t="shared" si="212"/>
        <v>-7.8715497181063576E-2</v>
      </c>
      <c r="AD467" s="36">
        <f t="shared" si="213"/>
        <v>17288.919155555672</v>
      </c>
      <c r="AE467" s="37">
        <f t="shared" si="214"/>
        <v>15667.267182519616</v>
      </c>
      <c r="AG467" s="1">
        <f t="shared" si="202"/>
        <v>45968</v>
      </c>
      <c r="AH467">
        <f t="shared" si="203"/>
        <v>1.1035057329490989</v>
      </c>
      <c r="AI467">
        <f t="shared" ca="1" si="187"/>
        <v>1.0003588462000901</v>
      </c>
      <c r="AJ467">
        <f t="shared" ca="1" si="188"/>
        <v>1.092348808877484</v>
      </c>
      <c r="AK467">
        <f t="shared" ca="1" si="189"/>
        <v>1.1580101367316815</v>
      </c>
      <c r="AL467">
        <f t="shared" ca="1" si="190"/>
        <v>1.2026286853776897</v>
      </c>
      <c r="AM467">
        <f t="shared" ca="1" si="191"/>
        <v>1.2346642622202724</v>
      </c>
      <c r="AO467" s="1">
        <f t="shared" si="204"/>
        <v>45968</v>
      </c>
      <c r="AP467" s="57">
        <f>AD467/VLOOKUP(AO467,'[1]Indice Utilities'!$Z:$AJ,11,0)</f>
        <v>0.89529000931529035</v>
      </c>
      <c r="AQ467">
        <f t="shared" ca="1" si="192"/>
        <v>0.78346266863689196</v>
      </c>
      <c r="AR467">
        <f t="shared" ca="1" si="193"/>
        <v>0.88584286667264156</v>
      </c>
      <c r="AS467">
        <f t="shared" ca="1" si="194"/>
        <v>0.9719830153816772</v>
      </c>
      <c r="AT467">
        <f t="shared" ca="1" si="195"/>
        <v>1.0530858107900105</v>
      </c>
      <c r="AU467">
        <f t="shared" ca="1" si="196"/>
        <v>1.1451409820117773</v>
      </c>
      <c r="AX467">
        <f t="shared" si="205"/>
        <v>0.69780374381769239</v>
      </c>
      <c r="AY467">
        <f t="shared" si="206"/>
        <v>0.88805275953311646</v>
      </c>
      <c r="AZ467">
        <f t="shared" si="207"/>
        <v>1.3572878754396707</v>
      </c>
      <c r="BA467">
        <f t="shared" si="208"/>
        <v>0.51216339060047511</v>
      </c>
      <c r="BD467" s="57"/>
    </row>
    <row r="468" spans="2:56" x14ac:dyDescent="0.25">
      <c r="B468" s="1">
        <v>45975</v>
      </c>
      <c r="C468">
        <v>7661.9449999999997</v>
      </c>
      <c r="D468">
        <v>11873.505999999999</v>
      </c>
      <c r="E468">
        <v>7629.0069999999996</v>
      </c>
      <c r="F468">
        <v>3467.5</v>
      </c>
      <c r="G468">
        <v>2992809</v>
      </c>
      <c r="I468" s="45">
        <f t="shared" si="209"/>
        <v>3.1968454718795947E-3</v>
      </c>
      <c r="J468" s="46">
        <f t="shared" si="198"/>
        <v>-3.2179752612485624E-3</v>
      </c>
      <c r="K468" s="46">
        <f t="shared" si="199"/>
        <v>-2.1052673451496418E-2</v>
      </c>
      <c r="L468" s="46">
        <f t="shared" si="199"/>
        <v>-7.2046109510082168E-4</v>
      </c>
      <c r="M468" s="47">
        <f t="shared" si="200"/>
        <v>4.4739194741969968E-2</v>
      </c>
      <c r="O468" s="44">
        <f t="shared" si="201"/>
        <v>-5.4485660839915517E-3</v>
      </c>
      <c r="Q468" s="36">
        <f t="shared" si="210"/>
        <v>16699.624525588017</v>
      </c>
      <c r="R468" s="37">
        <f t="shared" si="211"/>
        <v>16368.208100072836</v>
      </c>
      <c r="T468" s="42">
        <f t="shared" si="197"/>
        <v>1.0202475691590032</v>
      </c>
      <c r="V468" s="40">
        <v>45975</v>
      </c>
      <c r="W468">
        <v>4806710.5697999997</v>
      </c>
      <c r="X468">
        <v>7922332.1250999998</v>
      </c>
      <c r="Y468">
        <v>12697435.727700001</v>
      </c>
      <c r="Z468" s="37">
        <v>3467.5</v>
      </c>
      <c r="AB468" s="55">
        <f t="shared" si="212"/>
        <v>-1.1018629847529824E-2</v>
      </c>
      <c r="AD468" s="36">
        <f t="shared" si="213"/>
        <v>17098.418954916739</v>
      </c>
      <c r="AE468" s="37">
        <f t="shared" si="214"/>
        <v>16368.208100072836</v>
      </c>
      <c r="AG468" s="1">
        <f t="shared" si="202"/>
        <v>45975</v>
      </c>
      <c r="AH468">
        <f t="shared" si="203"/>
        <v>1.0446115329411443</v>
      </c>
      <c r="AI468">
        <f t="shared" ca="1" si="187"/>
        <v>1.0003588462000901</v>
      </c>
      <c r="AJ468">
        <f t="shared" ca="1" si="188"/>
        <v>1.092348808877484</v>
      </c>
      <c r="AK468">
        <f t="shared" ca="1" si="189"/>
        <v>1.1507245529600199</v>
      </c>
      <c r="AL468">
        <f t="shared" ca="1" si="190"/>
        <v>1.2026286853776897</v>
      </c>
      <c r="AM468">
        <f t="shared" ca="1" si="191"/>
        <v>1.2346642622202724</v>
      </c>
      <c r="AO468" s="1">
        <f t="shared" si="204"/>
        <v>45975</v>
      </c>
      <c r="AP468" s="57">
        <f>AD468/VLOOKUP(AO468,'[1]Indice Utilities'!$Z:$AJ,11,0)</f>
        <v>0.82768788087996581</v>
      </c>
      <c r="AQ468">
        <f t="shared" ca="1" si="192"/>
        <v>0.78346266863689196</v>
      </c>
      <c r="AR468">
        <f t="shared" ca="1" si="193"/>
        <v>0.88584286667264156</v>
      </c>
      <c r="AS468">
        <f t="shared" ca="1" si="194"/>
        <v>0.96859716491121417</v>
      </c>
      <c r="AT468">
        <f t="shared" ca="1" si="195"/>
        <v>1.0530858107900105</v>
      </c>
      <c r="AU468">
        <f t="shared" ca="1" si="196"/>
        <v>1.1451409820117773</v>
      </c>
      <c r="AX468">
        <f t="shared" si="205"/>
        <v>0.70783387400760955</v>
      </c>
      <c r="AY468">
        <f t="shared" si="206"/>
        <v>0.89505733316875902</v>
      </c>
      <c r="AZ468">
        <f t="shared" si="207"/>
        <v>1.3435170541316843</v>
      </c>
      <c r="BA468">
        <f t="shared" si="208"/>
        <v>0.51749649917501439</v>
      </c>
      <c r="BD468" s="57"/>
    </row>
    <row r="469" spans="2:56" x14ac:dyDescent="0.25">
      <c r="B469" s="1">
        <v>45982</v>
      </c>
      <c r="C469">
        <v>6865.9629999999997</v>
      </c>
      <c r="D469">
        <v>10694.78</v>
      </c>
      <c r="E469">
        <v>6741.1279999999997</v>
      </c>
      <c r="F469">
        <v>2892.5</v>
      </c>
      <c r="G469">
        <v>2761615</v>
      </c>
      <c r="I469" s="45">
        <f t="shared" si="209"/>
        <v>-0.10388772041563854</v>
      </c>
      <c r="J469" s="46">
        <f t="shared" si="198"/>
        <v>-9.9273626509305601E-2</v>
      </c>
      <c r="K469" s="46">
        <f t="shared" si="199"/>
        <v>-0.11638198785241638</v>
      </c>
      <c r="L469" s="46">
        <f t="shared" si="199"/>
        <v>-0.1658255227108868</v>
      </c>
      <c r="M469" s="47">
        <f t="shared" si="200"/>
        <v>-7.7249834520011107E-2</v>
      </c>
      <c r="O469" s="44">
        <f t="shared" si="201"/>
        <v>-0.12134221437206183</v>
      </c>
      <c r="Q469" s="36">
        <f t="shared" si="210"/>
        <v>14673.255106471173</v>
      </c>
      <c r="R469" s="37">
        <f t="shared" si="211"/>
        <v>15103.766732953103</v>
      </c>
      <c r="T469" s="42">
        <f t="shared" si="197"/>
        <v>0.97149640655250269</v>
      </c>
      <c r="V469" s="40">
        <v>45982</v>
      </c>
      <c r="W469">
        <v>4307351.8553999998</v>
      </c>
      <c r="X469">
        <v>7135853.6332999999</v>
      </c>
      <c r="Y469">
        <v>11219682.2971</v>
      </c>
      <c r="Z469" s="37">
        <v>2892.5</v>
      </c>
      <c r="AB469" s="55">
        <f t="shared" si="212"/>
        <v>-0.10869722897938172</v>
      </c>
      <c r="AD469" s="36">
        <f t="shared" si="213"/>
        <v>15239.868194588753</v>
      </c>
      <c r="AE469" s="37">
        <f t="shared" si="214"/>
        <v>15103.766732953103</v>
      </c>
      <c r="AG469" s="1">
        <f t="shared" si="202"/>
        <v>45982</v>
      </c>
      <c r="AH469">
        <f t="shared" si="203"/>
        <v>1.0090110939901307</v>
      </c>
      <c r="AI469">
        <f t="shared" ca="1" si="187"/>
        <v>1.0003588462000901</v>
      </c>
      <c r="AJ469">
        <f t="shared" ca="1" si="188"/>
        <v>1.0725924033204703</v>
      </c>
      <c r="AK469">
        <f t="shared" ca="1" si="189"/>
        <v>1.1507245529600199</v>
      </c>
      <c r="AL469">
        <f t="shared" ca="1" si="190"/>
        <v>1.2026286853776897</v>
      </c>
      <c r="AM469">
        <f t="shared" ca="1" si="191"/>
        <v>1.2346642622202724</v>
      </c>
      <c r="AO469" s="1">
        <f t="shared" si="204"/>
        <v>45982</v>
      </c>
      <c r="AP469" s="57">
        <f>AD469/VLOOKUP(AO469,'[1]Indice Utilities'!$Z:$AJ,11,0)</f>
        <v>0.77009475795431404</v>
      </c>
      <c r="AQ469">
        <f t="shared" ca="1" si="192"/>
        <v>0.78346266863689196</v>
      </c>
      <c r="AR469">
        <f t="shared" ca="1" si="193"/>
        <v>0.88095074304498888</v>
      </c>
      <c r="AS469">
        <f t="shared" ca="1" si="194"/>
        <v>0.96859716491121417</v>
      </c>
      <c r="AT469">
        <f t="shared" ca="1" si="195"/>
        <v>1.0530858107900105</v>
      </c>
      <c r="AU469">
        <f t="shared" ca="1" si="196"/>
        <v>1.1451409820117773</v>
      </c>
      <c r="AX469">
        <f t="shared" si="205"/>
        <v>0.71165337641401272</v>
      </c>
      <c r="AY469">
        <f t="shared" si="206"/>
        <v>0.90452063202740673</v>
      </c>
      <c r="AZ469">
        <f t="shared" si="207"/>
        <v>1.3319333309138273</v>
      </c>
      <c r="BA469">
        <f t="shared" si="208"/>
        <v>0.48432742019185049</v>
      </c>
      <c r="BD469" s="57"/>
    </row>
    <row r="470" spans="2:56" x14ac:dyDescent="0.25">
      <c r="B470" s="1">
        <v>45989</v>
      </c>
      <c r="C470">
        <v>8024.57</v>
      </c>
      <c r="D470">
        <v>12501.003000000001</v>
      </c>
      <c r="E470">
        <v>7643.4830000000002</v>
      </c>
      <c r="F470">
        <v>3402.5</v>
      </c>
      <c r="G470">
        <v>3026470</v>
      </c>
      <c r="I470" s="45">
        <f t="shared" si="209"/>
        <v>0.1687464671743788</v>
      </c>
      <c r="J470" s="46">
        <f t="shared" si="198"/>
        <v>0.16888828007682255</v>
      </c>
      <c r="K470" s="46">
        <f t="shared" si="199"/>
        <v>0.13385816142342954</v>
      </c>
      <c r="L470" s="46">
        <f t="shared" si="199"/>
        <v>0.17631806395851335</v>
      </c>
      <c r="M470" s="47">
        <f t="shared" si="200"/>
        <v>9.590583770728367E-2</v>
      </c>
      <c r="O470" s="44">
        <f t="shared" si="201"/>
        <v>0.16195274315828606</v>
      </c>
      <c r="Q470" s="36">
        <f t="shared" si="210"/>
        <v>17049.62902202551</v>
      </c>
      <c r="R470" s="37">
        <f t="shared" si="211"/>
        <v>16552.306134012375</v>
      </c>
      <c r="T470" s="42">
        <f t="shared" si="197"/>
        <v>1.0300455346817936</v>
      </c>
      <c r="V470" s="40">
        <v>45989</v>
      </c>
      <c r="W470">
        <v>5021159.0974000003</v>
      </c>
      <c r="X470">
        <v>8299586.0357999997</v>
      </c>
      <c r="Y470">
        <v>12721529.5337</v>
      </c>
      <c r="Z470" s="37">
        <v>3402.5</v>
      </c>
      <c r="AB470" s="55">
        <f t="shared" si="212"/>
        <v>0.15152218261288625</v>
      </c>
      <c r="AD470" s="36">
        <f t="shared" si="213"/>
        <v>17549.046286165547</v>
      </c>
      <c r="AE470" s="37">
        <f t="shared" si="214"/>
        <v>16552.306134012375</v>
      </c>
      <c r="AG470" s="1">
        <f t="shared" si="202"/>
        <v>45989</v>
      </c>
      <c r="AH470">
        <f t="shared" si="203"/>
        <v>1.0602176001388126</v>
      </c>
      <c r="AI470">
        <f t="shared" ca="1" si="187"/>
        <v>0.99775821413247767</v>
      </c>
      <c r="AJ470">
        <f t="shared" ca="1" si="188"/>
        <v>1.0725924033204703</v>
      </c>
      <c r="AK470">
        <f t="shared" ca="1" si="189"/>
        <v>1.1507245529600199</v>
      </c>
      <c r="AL470">
        <f t="shared" ca="1" si="190"/>
        <v>1.2026286853776897</v>
      </c>
      <c r="AM470">
        <f t="shared" ca="1" si="191"/>
        <v>1.2346642622202724</v>
      </c>
      <c r="AO470" s="1">
        <f t="shared" si="204"/>
        <v>45989</v>
      </c>
      <c r="AP470" s="57">
        <f>AD470/VLOOKUP(AO470,'[1]Indice Utilities'!$Z:$AJ,11,0)</f>
        <v>0.82860577510998323</v>
      </c>
      <c r="AQ470">
        <f t="shared" ca="1" si="192"/>
        <v>0.7776247917976421</v>
      </c>
      <c r="AR470">
        <f t="shared" ca="1" si="193"/>
        <v>0.87897522814218798</v>
      </c>
      <c r="AS470">
        <f t="shared" ca="1" si="194"/>
        <v>0.96859716491121417</v>
      </c>
      <c r="AT470">
        <f t="shared" ca="1" si="195"/>
        <v>1.0530858107900105</v>
      </c>
      <c r="AU470">
        <f t="shared" ca="1" si="196"/>
        <v>1.1451409820117773</v>
      </c>
      <c r="AX470">
        <f t="shared" si="205"/>
        <v>0.72229817375233962</v>
      </c>
      <c r="AY470">
        <f t="shared" si="206"/>
        <v>0.91816170094566796</v>
      </c>
      <c r="AZ470">
        <f t="shared" si="207"/>
        <v>1.3115018542688699</v>
      </c>
      <c r="BA470">
        <f t="shared" si="208"/>
        <v>0.49475650738169591</v>
      </c>
      <c r="BD470" s="57"/>
    </row>
    <row r="471" spans="2:56" x14ac:dyDescent="0.25">
      <c r="B471" s="1">
        <v>45996</v>
      </c>
      <c r="C471">
        <v>8235.0990000000002</v>
      </c>
      <c r="D471">
        <v>12751.409</v>
      </c>
      <c r="E471">
        <v>7433.8519999999999</v>
      </c>
      <c r="F471">
        <v>3397.5</v>
      </c>
      <c r="G471">
        <v>3046355</v>
      </c>
      <c r="I471" s="45">
        <f t="shared" si="209"/>
        <v>2.6235549069919095E-2</v>
      </c>
      <c r="J471" s="46">
        <f t="shared" si="198"/>
        <v>2.0030872722772708E-2</v>
      </c>
      <c r="K471" s="46">
        <f t="shared" si="199"/>
        <v>-2.7426109275051735E-2</v>
      </c>
      <c r="L471" s="46">
        <f t="shared" si="199"/>
        <v>-1.4695077149154967E-3</v>
      </c>
      <c r="M471" s="47">
        <f t="shared" si="200"/>
        <v>6.5703608494385168E-3</v>
      </c>
      <c r="O471" s="44">
        <f t="shared" si="201"/>
        <v>4.3427012006811427E-3</v>
      </c>
      <c r="Q471" s="36">
        <f t="shared" si="210"/>
        <v>17123.670466450629</v>
      </c>
      <c r="R471" s="37">
        <f t="shared" si="211"/>
        <v>16661.06075820321</v>
      </c>
      <c r="T471" s="42">
        <f t="shared" si="197"/>
        <v>1.0277659216877681</v>
      </c>
      <c r="V471" s="40">
        <v>45996</v>
      </c>
      <c r="W471">
        <v>5152891.7643999998</v>
      </c>
      <c r="X471">
        <v>8465833.5219000001</v>
      </c>
      <c r="Y471">
        <v>12336028.638699999</v>
      </c>
      <c r="Z471" s="37">
        <v>3397.5</v>
      </c>
      <c r="AB471" s="55">
        <f t="shared" si="212"/>
        <v>-1.9552665645128074E-3</v>
      </c>
      <c r="AD471" s="36">
        <f t="shared" si="213"/>
        <v>17514.73322272312</v>
      </c>
      <c r="AE471" s="37">
        <f t="shared" si="214"/>
        <v>16661.06075820321</v>
      </c>
      <c r="AG471" s="1">
        <f t="shared" si="202"/>
        <v>45996</v>
      </c>
      <c r="AH471">
        <f t="shared" si="203"/>
        <v>1.0512375818628235</v>
      </c>
      <c r="AI471">
        <f t="shared" ca="1" si="187"/>
        <v>0.99775821413247767</v>
      </c>
      <c r="AJ471">
        <f t="shared" ca="1" si="188"/>
        <v>1.0725924033204703</v>
      </c>
      <c r="AK471">
        <f t="shared" ca="1" si="189"/>
        <v>1.1507245529600199</v>
      </c>
      <c r="AL471">
        <f t="shared" ca="1" si="190"/>
        <v>1.2026286853776897</v>
      </c>
      <c r="AM471">
        <f t="shared" ca="1" si="191"/>
        <v>1.2346642622202724</v>
      </c>
      <c r="AO471" s="1">
        <f t="shared" si="204"/>
        <v>45996</v>
      </c>
      <c r="AP471" s="57">
        <f>AD471/VLOOKUP(AO471,'[1]Indice Utilities'!$Z:$AJ,11,0)</f>
        <v>0.78749028992749981</v>
      </c>
      <c r="AQ471">
        <f t="shared" ca="1" si="192"/>
        <v>0.7776247917976421</v>
      </c>
      <c r="AR471">
        <f t="shared" ca="1" si="193"/>
        <v>0.86420566909786933</v>
      </c>
      <c r="AS471">
        <f t="shared" ca="1" si="194"/>
        <v>0.96859716491121417</v>
      </c>
      <c r="AT471">
        <f t="shared" ca="1" si="195"/>
        <v>1.0530858107900105</v>
      </c>
      <c r="AU471">
        <f t="shared" ca="1" si="196"/>
        <v>1.1451409820117773</v>
      </c>
      <c r="AX471">
        <f t="shared" si="205"/>
        <v>0.7427002398794238</v>
      </c>
      <c r="AY471">
        <f t="shared" si="206"/>
        <v>0.93838807995350548</v>
      </c>
      <c r="AZ471">
        <f t="shared" si="207"/>
        <v>1.2780313530723202</v>
      </c>
      <c r="BA471">
        <f t="shared" si="208"/>
        <v>0.49499731056797108</v>
      </c>
      <c r="BD471" s="57"/>
    </row>
    <row r="472" spans="2:56" x14ac:dyDescent="0.25">
      <c r="B472" s="1">
        <v>46003</v>
      </c>
      <c r="C472">
        <v>8308.5390000000007</v>
      </c>
      <c r="D472">
        <v>12664.73</v>
      </c>
      <c r="E472">
        <v>7124.1080000000002</v>
      </c>
      <c r="F472">
        <v>3335</v>
      </c>
      <c r="G472">
        <v>2979065</v>
      </c>
      <c r="I472" s="45">
        <f t="shared" si="209"/>
        <v>8.9179255768510046E-3</v>
      </c>
      <c r="J472" s="46">
        <f t="shared" si="198"/>
        <v>-6.797601739541137E-3</v>
      </c>
      <c r="K472" s="46">
        <f t="shared" si="199"/>
        <v>-4.1666689086626962E-2</v>
      </c>
      <c r="L472" s="46">
        <f t="shared" si="199"/>
        <v>-1.8395879323031661E-2</v>
      </c>
      <c r="M472" s="47">
        <f t="shared" si="200"/>
        <v>-2.2088692880507965E-2</v>
      </c>
      <c r="O472" s="44">
        <f t="shared" si="201"/>
        <v>-1.4485561143087189E-2</v>
      </c>
      <c r="Q472" s="36">
        <f t="shared" si="210"/>
        <v>16875.624490914783</v>
      </c>
      <c r="R472" s="37">
        <f t="shared" si="211"/>
        <v>16293.039704051776</v>
      </c>
      <c r="T472" s="42">
        <f t="shared" si="197"/>
        <v>1.0357566664934923</v>
      </c>
      <c r="V472" s="40">
        <v>46003</v>
      </c>
      <c r="W472">
        <v>5198845.0203</v>
      </c>
      <c r="X472">
        <v>8408286.3151999991</v>
      </c>
      <c r="Y472">
        <v>11822027.4454</v>
      </c>
      <c r="Z472" s="37">
        <v>3335</v>
      </c>
      <c r="AB472" s="55">
        <f t="shared" si="212"/>
        <v>-2.0250218155397192E-2</v>
      </c>
      <c r="AD472" s="36">
        <f t="shared" si="213"/>
        <v>17160.056054029395</v>
      </c>
      <c r="AE472" s="37">
        <f t="shared" si="214"/>
        <v>16293.039704051776</v>
      </c>
      <c r="AG472" s="1">
        <f t="shared" si="202"/>
        <v>46003</v>
      </c>
      <c r="AH472">
        <f t="shared" si="203"/>
        <v>1.0532139100945055</v>
      </c>
      <c r="AI472">
        <f t="shared" ca="1" si="187"/>
        <v>0.99775821413247767</v>
      </c>
      <c r="AJ472">
        <f t="shared" ca="1" si="188"/>
        <v>1.0716058697997317</v>
      </c>
      <c r="AK472">
        <f t="shared" ca="1" si="189"/>
        <v>1.1507245529600199</v>
      </c>
      <c r="AL472">
        <f t="shared" ca="1" si="190"/>
        <v>1.2026286853776897</v>
      </c>
      <c r="AM472">
        <f t="shared" ca="1" si="191"/>
        <v>1.2346642622202724</v>
      </c>
      <c r="AO472" s="1">
        <f t="shared" si="204"/>
        <v>46003</v>
      </c>
      <c r="AP472" s="57">
        <f>AD472/VLOOKUP(AO472,'[1]Indice Utilities'!$Z:$AJ,11,0)</f>
        <v>0.78209939081201774</v>
      </c>
      <c r="AQ472">
        <f t="shared" ca="1" si="192"/>
        <v>0.7776247917976421</v>
      </c>
      <c r="AR472">
        <f t="shared" ca="1" si="193"/>
        <v>0.85188020434555278</v>
      </c>
      <c r="AS472">
        <f t="shared" ca="1" si="194"/>
        <v>0.96859716491121417</v>
      </c>
      <c r="AT472">
        <f t="shared" ca="1" si="195"/>
        <v>1.0530858107900105</v>
      </c>
      <c r="AU472">
        <f t="shared" ca="1" si="196"/>
        <v>1.1451409820117773</v>
      </c>
      <c r="AX472">
        <f t="shared" si="205"/>
        <v>0.76481117855806524</v>
      </c>
      <c r="AY472">
        <f t="shared" si="206"/>
        <v>0.95127277268092736</v>
      </c>
      <c r="AZ472">
        <f t="shared" si="207"/>
        <v>1.2500947086050547</v>
      </c>
      <c r="BA472">
        <f t="shared" si="208"/>
        <v>0.49593417501225251</v>
      </c>
      <c r="BD472" s="57"/>
    </row>
    <row r="473" spans="2:56" x14ac:dyDescent="0.25">
      <c r="B473" s="1">
        <v>46010</v>
      </c>
      <c r="C473">
        <v>9243.6779999999999</v>
      </c>
      <c r="D473">
        <v>13435.208000000001</v>
      </c>
      <c r="E473">
        <v>8101.7370000000001</v>
      </c>
      <c r="F473">
        <v>3670</v>
      </c>
      <c r="G473">
        <v>3139467</v>
      </c>
      <c r="I473" s="45">
        <f t="shared" si="209"/>
        <v>0.11255155689827046</v>
      </c>
      <c r="J473" s="46">
        <f t="shared" si="198"/>
        <v>6.0836512108825236E-2</v>
      </c>
      <c r="K473" s="46">
        <f t="shared" si="199"/>
        <v>0.1372282677354133</v>
      </c>
      <c r="L473" s="46">
        <f t="shared" si="199"/>
        <v>0.1004497751124438</v>
      </c>
      <c r="M473" s="47">
        <f t="shared" si="200"/>
        <v>5.3843068210999157E-2</v>
      </c>
      <c r="O473" s="44">
        <f t="shared" si="201"/>
        <v>0.1027665279637382</v>
      </c>
      <c r="Q473" s="36">
        <f t="shared" si="210"/>
        <v>18609.873827065923</v>
      </c>
      <c r="R473" s="37">
        <f t="shared" si="211"/>
        <v>17170.306952201554</v>
      </c>
      <c r="T473" s="42">
        <f t="shared" si="197"/>
        <v>1.0838404857217645</v>
      </c>
      <c r="V473" s="40">
        <v>46010</v>
      </c>
      <c r="W473">
        <v>5783983.1458000001</v>
      </c>
      <c r="X473">
        <v>8919817.0416000001</v>
      </c>
      <c r="Y473">
        <v>13444343.7117</v>
      </c>
      <c r="Z473" s="37">
        <v>3670</v>
      </c>
      <c r="AB473" s="55">
        <f t="shared" si="212"/>
        <v>0.10692306795457496</v>
      </c>
      <c r="AD473" s="36">
        <f t="shared" si="213"/>
        <v>18994.861893598696</v>
      </c>
      <c r="AE473" s="37">
        <f t="shared" si="214"/>
        <v>17170.306952201554</v>
      </c>
      <c r="AG473" s="1">
        <f t="shared" si="202"/>
        <v>46010</v>
      </c>
      <c r="AH473">
        <f t="shared" si="203"/>
        <v>1.1062622203829151</v>
      </c>
      <c r="AI473">
        <f t="shared" ca="1" si="187"/>
        <v>0.99775821413247767</v>
      </c>
      <c r="AJ473">
        <f t="shared" ca="1" si="188"/>
        <v>1.0697331679089728</v>
      </c>
      <c r="AK473">
        <f t="shared" ca="1" si="189"/>
        <v>1.1507245529600199</v>
      </c>
      <c r="AL473">
        <f t="shared" ca="1" si="190"/>
        <v>1.2026286853776897</v>
      </c>
      <c r="AM473">
        <f t="shared" ca="1" si="191"/>
        <v>1.2346642622202724</v>
      </c>
      <c r="AO473" s="1">
        <f t="shared" si="204"/>
        <v>46010</v>
      </c>
      <c r="AP473" s="57">
        <f>AD473/VLOOKUP(AO473,'[1]Indice Utilities'!$Z:$AJ,11,0)</f>
        <v>0.83017006198955856</v>
      </c>
      <c r="AQ473">
        <f t="shared" ca="1" si="192"/>
        <v>0.77755697740587104</v>
      </c>
      <c r="AR473">
        <f t="shared" ca="1" si="193"/>
        <v>0.84168594508224692</v>
      </c>
      <c r="AS473">
        <f t="shared" ca="1" si="194"/>
        <v>0.96859716491121417</v>
      </c>
      <c r="AT473">
        <f t="shared" ca="1" si="195"/>
        <v>1.0530858107900105</v>
      </c>
      <c r="AU473">
        <f t="shared" ca="1" si="196"/>
        <v>1.1451409820117773</v>
      </c>
      <c r="AX473">
        <f t="shared" si="205"/>
        <v>0.76870009494905089</v>
      </c>
      <c r="AY473">
        <f t="shared" si="206"/>
        <v>0.91166669071200401</v>
      </c>
      <c r="AZ473">
        <f t="shared" si="207"/>
        <v>1.2843196434591539</v>
      </c>
      <c r="BA473">
        <f t="shared" si="208"/>
        <v>0.49303394893673375</v>
      </c>
      <c r="BD473" s="57"/>
    </row>
    <row r="474" spans="2:56" x14ac:dyDescent="0.25">
      <c r="B474" s="1">
        <v>46017</v>
      </c>
      <c r="C474">
        <v>9134.3860000000004</v>
      </c>
      <c r="D474">
        <v>13425.576999999999</v>
      </c>
      <c r="E474">
        <v>8111.4170000000004</v>
      </c>
      <c r="F474">
        <v>3685</v>
      </c>
      <c r="G474">
        <v>3112380</v>
      </c>
      <c r="I474" s="45">
        <f t="shared" si="209"/>
        <v>-1.1823432187923366E-2</v>
      </c>
      <c r="J474" s="46">
        <f t="shared" si="198"/>
        <v>-7.1684785229986225E-4</v>
      </c>
      <c r="K474" s="46">
        <f t="shared" si="199"/>
        <v>1.1948055089914256E-3</v>
      </c>
      <c r="L474" s="46">
        <f t="shared" si="199"/>
        <v>4.0871934604904681E-3</v>
      </c>
      <c r="M474" s="47">
        <f t="shared" si="200"/>
        <v>-8.6278976654317052E-3</v>
      </c>
      <c r="O474" s="44">
        <f t="shared" si="201"/>
        <v>-1.8145702676853337E-3</v>
      </c>
      <c r="Q474" s="36">
        <f t="shared" si="210"/>
        <v>18576.104903333955</v>
      </c>
      <c r="R474" s="37">
        <f t="shared" si="211"/>
        <v>17022.163300933909</v>
      </c>
      <c r="T474" s="42">
        <f t="shared" si="197"/>
        <v>1.0912893135219064</v>
      </c>
      <c r="V474" s="40">
        <v>46017</v>
      </c>
      <c r="W474">
        <v>5704330.8355</v>
      </c>
      <c r="X474">
        <v>8913422.9075000007</v>
      </c>
      <c r="Y474">
        <v>13460406.249</v>
      </c>
      <c r="Z474" s="37">
        <v>3685</v>
      </c>
      <c r="AB474" s="55">
        <f t="shared" si="212"/>
        <v>-2.085205183172937E-3</v>
      </c>
      <c r="AD474" s="36">
        <f t="shared" si="213"/>
        <v>18955.25370912451</v>
      </c>
      <c r="AE474" s="37">
        <f t="shared" si="214"/>
        <v>17022.163300933909</v>
      </c>
      <c r="AG474" s="1">
        <f t="shared" si="202"/>
        <v>46017</v>
      </c>
      <c r="AH474">
        <f t="shared" si="203"/>
        <v>1.1135631455306592</v>
      </c>
      <c r="AI474">
        <f t="shared" ca="1" si="187"/>
        <v>0.99775821413247767</v>
      </c>
      <c r="AJ474">
        <f t="shared" ca="1" si="188"/>
        <v>1.0697331679089728</v>
      </c>
      <c r="AK474">
        <f t="shared" ca="1" si="189"/>
        <v>1.1507245529600199</v>
      </c>
      <c r="AL474">
        <f t="shared" ca="1" si="190"/>
        <v>1.2026286853776897</v>
      </c>
      <c r="AM474">
        <f t="shared" ca="1" si="191"/>
        <v>1.2346642622202724</v>
      </c>
      <c r="AO474" s="1">
        <f t="shared" si="204"/>
        <v>46017</v>
      </c>
      <c r="AP474" s="57">
        <f>AD474/VLOOKUP(AO474,'[1]Indice Utilities'!$Z:$AJ,11,0)</f>
        <v>0.84035405725734824</v>
      </c>
      <c r="AQ474">
        <f t="shared" ca="1" si="192"/>
        <v>0.77755697740587104</v>
      </c>
      <c r="AR474">
        <f t="shared" ca="1" si="193"/>
        <v>0.82996467492128201</v>
      </c>
      <c r="AS474">
        <f t="shared" ca="1" si="194"/>
        <v>0.95547499263186575</v>
      </c>
      <c r="AT474">
        <f t="shared" ca="1" si="195"/>
        <v>1.0530858107900105</v>
      </c>
      <c r="AU474">
        <f t="shared" ca="1" si="196"/>
        <v>1.1451409820117773</v>
      </c>
      <c r="AX474">
        <f t="shared" si="205"/>
        <v>0.76119867693012955</v>
      </c>
      <c r="AY474">
        <f t="shared" si="206"/>
        <v>0.91291678321091074</v>
      </c>
      <c r="AZ474">
        <f t="shared" si="207"/>
        <v>1.2885410280749376</v>
      </c>
      <c r="BA474">
        <f t="shared" si="208"/>
        <v>0.49608350997491407</v>
      </c>
      <c r="BD474" s="57"/>
    </row>
    <row r="475" spans="2:56" x14ac:dyDescent="0.25">
      <c r="B475" s="1">
        <v>46024</v>
      </c>
      <c r="C475">
        <v>9242.3109999999997</v>
      </c>
      <c r="D475">
        <v>13425.588</v>
      </c>
      <c r="E475">
        <v>8082.3779999999997</v>
      </c>
      <c r="F475">
        <v>3595</v>
      </c>
      <c r="G475">
        <v>3126292</v>
      </c>
      <c r="I475" s="45">
        <f t="shared" si="209"/>
        <v>1.1815244067855168E-2</v>
      </c>
      <c r="J475" s="46">
        <f t="shared" si="198"/>
        <v>8.1933163853520341E-7</v>
      </c>
      <c r="K475" s="46">
        <f t="shared" si="199"/>
        <v>-3.5800156742035183E-3</v>
      </c>
      <c r="L475" s="46">
        <f t="shared" si="199"/>
        <v>-2.4423337856173677E-2</v>
      </c>
      <c r="M475" s="47">
        <f t="shared" si="200"/>
        <v>4.4698912086571507E-3</v>
      </c>
      <c r="O475" s="44">
        <f t="shared" si="201"/>
        <v>-4.0468225327208729E-3</v>
      </c>
      <c r="Q475" s="36">
        <f t="shared" si="210"/>
        <v>18500.930703440958</v>
      </c>
      <c r="R475" s="37">
        <f t="shared" si="211"/>
        <v>17098.250519025081</v>
      </c>
      <c r="T475" s="42">
        <f t="shared" si="197"/>
        <v>1.0820364740155799</v>
      </c>
      <c r="V475" s="40">
        <v>46024</v>
      </c>
      <c r="W475">
        <v>5771728.9441999998</v>
      </c>
      <c r="X475">
        <v>8875058.1030000001</v>
      </c>
      <c r="Y475">
        <v>13412218.6372</v>
      </c>
      <c r="Z475" s="37">
        <v>3595</v>
      </c>
      <c r="AB475" s="55">
        <f t="shared" si="212"/>
        <v>6.8111261092361909E-4</v>
      </c>
      <c r="AD475" s="36">
        <f t="shared" si="213"/>
        <v>18968.164371469051</v>
      </c>
      <c r="AE475" s="37">
        <f t="shared" si="214"/>
        <v>17098.250519025081</v>
      </c>
      <c r="AG475" s="1">
        <f t="shared" si="202"/>
        <v>46024</v>
      </c>
      <c r="AH475">
        <f t="shared" si="203"/>
        <v>1.1093628760652052</v>
      </c>
      <c r="AI475">
        <f t="shared" ca="1" si="187"/>
        <v>0.99775821413247767</v>
      </c>
      <c r="AJ475">
        <f t="shared" ca="1" si="188"/>
        <v>1.0697331679089728</v>
      </c>
      <c r="AK475">
        <f t="shared" ca="1" si="189"/>
        <v>1.1496590136224962</v>
      </c>
      <c r="AL475">
        <f t="shared" ca="1" si="190"/>
        <v>1.2026286853776897</v>
      </c>
      <c r="AM475">
        <f t="shared" ca="1" si="191"/>
        <v>1.2346642622202724</v>
      </c>
      <c r="AO475" s="1">
        <f t="shared" si="204"/>
        <v>46024</v>
      </c>
      <c r="AP475" s="57">
        <f>AD475/VLOOKUP(AO475,'[1]Indice Utilities'!$Z:$AJ,11,0)</f>
        <v>0.86351978435363397</v>
      </c>
      <c r="AQ475">
        <f t="shared" ca="1" si="192"/>
        <v>0.77755697740587104</v>
      </c>
      <c r="AR475">
        <f t="shared" ca="1" si="193"/>
        <v>0.82996467492128201</v>
      </c>
      <c r="AS475">
        <f t="shared" ca="1" si="194"/>
        <v>0.94126894420187246</v>
      </c>
      <c r="AT475">
        <f t="shared" ca="1" si="195"/>
        <v>1.0530858107900105</v>
      </c>
      <c r="AU475">
        <f t="shared" ca="1" si="196"/>
        <v>1.1451409820117773</v>
      </c>
      <c r="AX475">
        <f t="shared" si="205"/>
        <v>0.7696681943687762</v>
      </c>
      <c r="AY475">
        <f t="shared" si="206"/>
        <v>0.91229615477659931</v>
      </c>
      <c r="AZ475">
        <f t="shared" si="207"/>
        <v>1.2830541266514155</v>
      </c>
      <c r="BA475">
        <f t="shared" si="208"/>
        <v>0.48363808280859638</v>
      </c>
      <c r="BD475" s="57"/>
    </row>
    <row r="476" spans="2:56" x14ac:dyDescent="0.25">
      <c r="B476" s="1">
        <v>46031</v>
      </c>
      <c r="C476">
        <v>9433.6319999999996</v>
      </c>
      <c r="D476">
        <v>14054.308000000001</v>
      </c>
      <c r="E476">
        <v>8294.3610000000008</v>
      </c>
      <c r="F476">
        <v>3652.5</v>
      </c>
      <c r="G476">
        <v>3089461</v>
      </c>
      <c r="I476" s="45">
        <f t="shared" si="209"/>
        <v>2.0700558550778014E-2</v>
      </c>
      <c r="J476" s="46">
        <f t="shared" si="198"/>
        <v>4.6829978694415519E-2</v>
      </c>
      <c r="K476" s="46">
        <f t="shared" si="199"/>
        <v>2.6227800778434451E-2</v>
      </c>
      <c r="L476" s="46">
        <f t="shared" si="199"/>
        <v>1.5994436717663429E-2</v>
      </c>
      <c r="M476" s="47">
        <f t="shared" si="200"/>
        <v>-1.1781049243000941E-2</v>
      </c>
      <c r="O476" s="44">
        <f t="shared" si="201"/>
        <v>2.7438193685322854E-2</v>
      </c>
      <c r="Q476" s="36">
        <f t="shared" si="210"/>
        <v>19008.562823440709</v>
      </c>
      <c r="R476" s="37">
        <f t="shared" si="211"/>
        <v>16896.815187691282</v>
      </c>
      <c r="T476" s="42">
        <f t="shared" si="197"/>
        <v>1.1249790337582528</v>
      </c>
      <c r="V476" s="40">
        <v>46031</v>
      </c>
      <c r="W476">
        <v>5891207.4095999999</v>
      </c>
      <c r="X476">
        <v>9290676.8181999996</v>
      </c>
      <c r="Y476">
        <v>13725438.1143</v>
      </c>
      <c r="Z476" s="37">
        <v>3652.5</v>
      </c>
      <c r="AB476" s="55">
        <f t="shared" si="212"/>
        <v>3.1605313534969419E-2</v>
      </c>
      <c r="AD476" s="36">
        <f t="shared" si="213"/>
        <v>19567.659153612167</v>
      </c>
      <c r="AE476" s="37">
        <f t="shared" si="214"/>
        <v>16896.815187691282</v>
      </c>
      <c r="AG476" s="1">
        <f t="shared" si="202"/>
        <v>46031</v>
      </c>
      <c r="AH476">
        <f t="shared" si="203"/>
        <v>1.1580678924550525</v>
      </c>
      <c r="AI476">
        <f t="shared" ca="1" si="187"/>
        <v>0.99775821413247767</v>
      </c>
      <c r="AJ476">
        <f t="shared" ca="1" si="188"/>
        <v>1.0697331679089728</v>
      </c>
      <c r="AK476">
        <f t="shared" ca="1" si="189"/>
        <v>1.1416172058755403</v>
      </c>
      <c r="AL476">
        <f t="shared" ca="1" si="190"/>
        <v>1.2026286853776897</v>
      </c>
      <c r="AM476">
        <f t="shared" ca="1" si="191"/>
        <v>1.2346642622202724</v>
      </c>
      <c r="AO476" s="1">
        <f t="shared" si="204"/>
        <v>46031</v>
      </c>
      <c r="AP476" s="57">
        <f>AD476/VLOOKUP(AO476,'[1]Indice Utilities'!$Z:$AJ,11,0)</f>
        <v>0.91964823800791318</v>
      </c>
      <c r="AQ476">
        <f t="shared" ca="1" si="192"/>
        <v>0.77755697740587104</v>
      </c>
      <c r="AR476">
        <f t="shared" ca="1" si="193"/>
        <v>0.82996467492128201</v>
      </c>
      <c r="AS476">
        <f t="shared" ca="1" si="194"/>
        <v>0.93728949397962169</v>
      </c>
      <c r="AT476">
        <f t="shared" ca="1" si="195"/>
        <v>1.0530858107900105</v>
      </c>
      <c r="AU476">
        <f t="shared" ca="1" si="196"/>
        <v>1.1451409820117773</v>
      </c>
      <c r="AX476">
        <f t="shared" si="205"/>
        <v>0.76153228912614379</v>
      </c>
      <c r="AY476">
        <f t="shared" si="206"/>
        <v>0.92576002831475446</v>
      </c>
      <c r="AZ476">
        <f t="shared" si="207"/>
        <v>1.2763658711307551</v>
      </c>
      <c r="BA476">
        <f t="shared" si="208"/>
        <v>0.47631937822669418</v>
      </c>
      <c r="BD476" s="57"/>
    </row>
    <row r="477" spans="2:56" x14ac:dyDescent="0.25">
      <c r="B477" s="1">
        <v>46038</v>
      </c>
      <c r="C477">
        <v>8638.9110000000001</v>
      </c>
      <c r="D477">
        <v>13435.261</v>
      </c>
      <c r="E477">
        <v>7537.24</v>
      </c>
      <c r="F477">
        <v>3240</v>
      </c>
      <c r="G477">
        <v>2933230</v>
      </c>
      <c r="I477" s="45">
        <f t="shared" si="209"/>
        <v>-8.4243375192078696E-2</v>
      </c>
      <c r="J477" s="46">
        <f t="shared" si="198"/>
        <v>-4.4046779108583678E-2</v>
      </c>
      <c r="K477" s="46">
        <f t="shared" si="199"/>
        <v>-9.1281413963052893E-2</v>
      </c>
      <c r="L477" s="46">
        <f t="shared" si="199"/>
        <v>-0.11293634496919913</v>
      </c>
      <c r="M477" s="47">
        <f t="shared" si="200"/>
        <v>-5.0569015112992166E-2</v>
      </c>
      <c r="O477" s="44">
        <f t="shared" si="201"/>
        <v>-8.31269783082286E-2</v>
      </c>
      <c r="Q477" s="36">
        <f t="shared" si="210"/>
        <v>17428.438433945954</v>
      </c>
      <c r="R477" s="37">
        <f t="shared" si="211"/>
        <v>16042.359885103486</v>
      </c>
      <c r="T477" s="42">
        <f t="shared" si="197"/>
        <v>1.086401162844473</v>
      </c>
      <c r="V477" s="40">
        <v>46038</v>
      </c>
      <c r="W477">
        <v>5394912.2456</v>
      </c>
      <c r="X477">
        <v>8881452.2370999996</v>
      </c>
      <c r="Y477">
        <v>12472560.205700001</v>
      </c>
      <c r="Z477" s="37">
        <v>3240</v>
      </c>
      <c r="AB477" s="55">
        <f t="shared" si="212"/>
        <v>-7.4670933645371834E-2</v>
      </c>
      <c r="AD477" s="36">
        <f t="shared" si="213"/>
        <v>18106.523775357542</v>
      </c>
      <c r="AE477" s="37">
        <f t="shared" si="214"/>
        <v>16042.359885103486</v>
      </c>
      <c r="AG477" s="1">
        <f t="shared" si="202"/>
        <v>46038</v>
      </c>
      <c r="AH477">
        <f t="shared" si="203"/>
        <v>1.1286695913218345</v>
      </c>
      <c r="AI477">
        <f t="shared" ca="1" si="187"/>
        <v>0.99775821413247767</v>
      </c>
      <c r="AJ477">
        <f t="shared" ca="1" si="188"/>
        <v>1.0697331679089728</v>
      </c>
      <c r="AK477">
        <f t="shared" ca="1" si="189"/>
        <v>1.1416172058755403</v>
      </c>
      <c r="AL477">
        <f t="shared" ca="1" si="190"/>
        <v>1.1987545130516293</v>
      </c>
      <c r="AM477">
        <f t="shared" ca="1" si="191"/>
        <v>1.2346642622202724</v>
      </c>
      <c r="AO477" s="1">
        <f t="shared" si="204"/>
        <v>46038</v>
      </c>
      <c r="AP477" s="57">
        <f>AD477/VLOOKUP(AO477,'[1]Indice Utilities'!$Z:$AJ,11,0)</f>
        <v>0.91587158624330078</v>
      </c>
      <c r="AQ477">
        <f t="shared" ca="1" si="192"/>
        <v>0.77755697740587104</v>
      </c>
      <c r="AR477">
        <f t="shared" ca="1" si="193"/>
        <v>0.82996467492128201</v>
      </c>
      <c r="AS477">
        <f t="shared" ca="1" si="194"/>
        <v>0.92735895594007478</v>
      </c>
      <c r="AT477">
        <f t="shared" ca="1" si="195"/>
        <v>1.0484957822706868</v>
      </c>
      <c r="AU477">
        <f t="shared" ca="1" si="196"/>
        <v>1.1434389656079464</v>
      </c>
      <c r="AX477">
        <f t="shared" si="205"/>
        <v>0.75365430972546632</v>
      </c>
      <c r="AY477">
        <f t="shared" si="206"/>
        <v>0.95639844571882549</v>
      </c>
      <c r="AZ477">
        <f t="shared" si="207"/>
        <v>1.253453967731784</v>
      </c>
      <c r="BA477">
        <f t="shared" si="208"/>
        <v>0.45662199964854311</v>
      </c>
      <c r="BD477" s="57"/>
    </row>
    <row r="478" spans="2:56" x14ac:dyDescent="0.25">
      <c r="B478" s="1">
        <v>46045</v>
      </c>
      <c r="C478">
        <v>9620.0480000000007</v>
      </c>
      <c r="D478">
        <v>14228.415000000001</v>
      </c>
      <c r="E478">
        <v>7886.68</v>
      </c>
      <c r="F478">
        <v>3487.5</v>
      </c>
      <c r="G478">
        <v>3093535</v>
      </c>
      <c r="I478" s="45">
        <f t="shared" si="209"/>
        <v>0.11357183793188752</v>
      </c>
      <c r="J478" s="46">
        <f t="shared" si="198"/>
        <v>5.9035250599150935E-2</v>
      </c>
      <c r="K478" s="46">
        <f t="shared" si="199"/>
        <v>4.6361798217915418E-2</v>
      </c>
      <c r="L478" s="46">
        <f t="shared" si="199"/>
        <v>7.638888888888884E-2</v>
      </c>
      <c r="M478" s="47">
        <f t="shared" si="200"/>
        <v>5.4651357036441084E-2</v>
      </c>
      <c r="O478" s="44">
        <f t="shared" si="201"/>
        <v>7.3839443909460678E-2</v>
      </c>
      <c r="Q478" s="36">
        <f t="shared" si="210"/>
        <v>18715.344636118796</v>
      </c>
      <c r="R478" s="37">
        <f t="shared" si="211"/>
        <v>16919.096622891357</v>
      </c>
      <c r="T478" s="42">
        <f t="shared" si="197"/>
        <v>1.1061668984617734</v>
      </c>
      <c r="V478" s="40">
        <v>46045</v>
      </c>
      <c r="W478">
        <v>6007622.3245999999</v>
      </c>
      <c r="X478">
        <v>9405771.2316999994</v>
      </c>
      <c r="Y478">
        <v>13050811.5644</v>
      </c>
      <c r="Z478" s="37">
        <v>3487.5</v>
      </c>
      <c r="AB478" s="55">
        <f t="shared" si="212"/>
        <v>6.4126649084848109E-2</v>
      </c>
      <c r="AD478" s="36">
        <f t="shared" si="213"/>
        <v>19267.634471646354</v>
      </c>
      <c r="AE478" s="37">
        <f t="shared" si="214"/>
        <v>16919.096622891357</v>
      </c>
      <c r="AG478" s="1">
        <f t="shared" si="202"/>
        <v>46045</v>
      </c>
      <c r="AH478">
        <f t="shared" si="203"/>
        <v>1.1388098845406114</v>
      </c>
      <c r="AI478">
        <f t="shared" ca="1" si="187"/>
        <v>0.99775821413247767</v>
      </c>
      <c r="AJ478">
        <f t="shared" ca="1" si="188"/>
        <v>1.0697331679089728</v>
      </c>
      <c r="AK478">
        <f t="shared" ca="1" si="189"/>
        <v>1.1392233370122717</v>
      </c>
      <c r="AL478">
        <f t="shared" ca="1" si="190"/>
        <v>1.189372279345301</v>
      </c>
      <c r="AM478">
        <f t="shared" ca="1" si="191"/>
        <v>1.2346642622202724</v>
      </c>
      <c r="AO478" s="1">
        <f t="shared" si="204"/>
        <v>46045</v>
      </c>
      <c r="AP478" s="57">
        <f>AD478/VLOOKUP(AO478,'[1]Indice Utilities'!$Z:$AJ,11,0)</f>
        <v>0.91564299137156346</v>
      </c>
      <c r="AQ478">
        <f t="shared" ca="1" si="192"/>
        <v>0.77755697740587104</v>
      </c>
      <c r="AR478">
        <f t="shared" ca="1" si="193"/>
        <v>0.82996467492128201</v>
      </c>
      <c r="AS478">
        <f t="shared" ca="1" si="194"/>
        <v>0.91914492449668028</v>
      </c>
      <c r="AT478">
        <f t="shared" ca="1" si="195"/>
        <v>1.0477513721275242</v>
      </c>
      <c r="AU478">
        <f t="shared" ca="1" si="196"/>
        <v>1.1083531922791494</v>
      </c>
      <c r="AX478">
        <f t="shared" si="205"/>
        <v>0.78867324257693505</v>
      </c>
      <c r="AY478">
        <f t="shared" si="206"/>
        <v>0.95182248137995318</v>
      </c>
      <c r="AZ478">
        <f t="shared" si="207"/>
        <v>1.2325284295691317</v>
      </c>
      <c r="BA478">
        <f t="shared" si="208"/>
        <v>0.46188378729788576</v>
      </c>
      <c r="BD478" s="57"/>
    </row>
    <row r="479" spans="2:56" x14ac:dyDescent="0.25">
      <c r="B479" s="1">
        <v>46052</v>
      </c>
      <c r="C479">
        <v>9997.4789999999994</v>
      </c>
      <c r="D479">
        <v>14847.793</v>
      </c>
      <c r="E479">
        <v>8066.2539999999999</v>
      </c>
      <c r="F479">
        <v>3680</v>
      </c>
      <c r="G479">
        <v>3199554</v>
      </c>
      <c r="I479" s="45">
        <f t="shared" si="209"/>
        <v>3.9233795922847703E-2</v>
      </c>
      <c r="J479" s="46">
        <f t="shared" si="198"/>
        <v>4.3531060908751806E-2</v>
      </c>
      <c r="K479" s="46">
        <f t="shared" si="199"/>
        <v>2.2769276805956418E-2</v>
      </c>
      <c r="L479" s="46">
        <f t="shared" si="199"/>
        <v>5.519713261648751E-2</v>
      </c>
      <c r="M479" s="47">
        <f t="shared" si="200"/>
        <v>3.4271149348560792E-2</v>
      </c>
      <c r="O479" s="44">
        <f t="shared" si="201"/>
        <v>4.0182816563510859E-2</v>
      </c>
      <c r="Q479" s="36">
        <f t="shared" si="210"/>
        <v>19467.379896554841</v>
      </c>
      <c r="R479" s="37">
        <f t="shared" si="211"/>
        <v>17498.933510097198</v>
      </c>
      <c r="T479" s="42">
        <f t="shared" si="197"/>
        <v>1.1124895060217135</v>
      </c>
      <c r="V479" s="40">
        <v>46052</v>
      </c>
      <c r="W479">
        <v>6231261.5033999998</v>
      </c>
      <c r="X479">
        <v>9776631.0083000008</v>
      </c>
      <c r="Y479">
        <v>13347968.5046</v>
      </c>
      <c r="Z479" s="37">
        <v>3680</v>
      </c>
      <c r="AB479" s="55">
        <f t="shared" si="212"/>
        <v>3.3107532888446783E-2</v>
      </c>
      <c r="AD479" s="36">
        <f t="shared" si="213"/>
        <v>19905.538313598954</v>
      </c>
      <c r="AE479" s="37">
        <f t="shared" si="214"/>
        <v>17498.933510097198</v>
      </c>
      <c r="AG479" s="1">
        <f t="shared" si="202"/>
        <v>46052</v>
      </c>
      <c r="AH479">
        <f t="shared" si="203"/>
        <v>1.1375286557956861</v>
      </c>
      <c r="AI479">
        <f t="shared" ca="1" si="187"/>
        <v>0.99775821413247767</v>
      </c>
      <c r="AJ479">
        <f t="shared" ca="1" si="188"/>
        <v>1.0697331679089728</v>
      </c>
      <c r="AK479">
        <f t="shared" ca="1" si="189"/>
        <v>1.1383889918923313</v>
      </c>
      <c r="AL479">
        <f t="shared" ca="1" si="190"/>
        <v>1.183469145882309</v>
      </c>
      <c r="AM479">
        <f t="shared" ca="1" si="191"/>
        <v>1.2339666213893743</v>
      </c>
      <c r="AO479" s="1">
        <f t="shared" si="204"/>
        <v>46052</v>
      </c>
      <c r="AP479" s="57">
        <f>AD479/VLOOKUP(AO479,'[1]Indice Utilities'!$Z:$AJ,11,0)</f>
        <v>0.90807040298156705</v>
      </c>
      <c r="AQ479">
        <f t="shared" ca="1" si="192"/>
        <v>0.77755697740587104</v>
      </c>
      <c r="AR479">
        <f t="shared" ca="1" si="193"/>
        <v>0.82996467492128201</v>
      </c>
      <c r="AS479">
        <f t="shared" ca="1" si="194"/>
        <v>0.91725659861437403</v>
      </c>
      <c r="AT479">
        <f t="shared" ca="1" si="195"/>
        <v>1.038710723344612</v>
      </c>
      <c r="AU479">
        <f t="shared" ca="1" si="196"/>
        <v>1.1024000319204184</v>
      </c>
      <c r="AX479">
        <f t="shared" si="205"/>
        <v>0.79335002556264389</v>
      </c>
      <c r="AY479">
        <f t="shared" si="206"/>
        <v>0.96142588469391554</v>
      </c>
      <c r="AZ479">
        <f t="shared" si="207"/>
        <v>1.220194578417926</v>
      </c>
      <c r="BA479">
        <f t="shared" si="208"/>
        <v>0.47175964983637292</v>
      </c>
      <c r="BD479" s="57"/>
    </row>
    <row r="480" spans="2:56" x14ac:dyDescent="0.25">
      <c r="B480" s="1">
        <v>46059</v>
      </c>
      <c r="C480">
        <v>8817.8349999999991</v>
      </c>
      <c r="D480">
        <v>13439.728999999999</v>
      </c>
      <c r="E480">
        <v>7274.71</v>
      </c>
      <c r="F480">
        <v>3272.5</v>
      </c>
      <c r="G480">
        <v>2977119</v>
      </c>
      <c r="I480" s="45">
        <f t="shared" si="209"/>
        <v>-0.1179941463242884</v>
      </c>
      <c r="J480" s="46">
        <f t="shared" si="198"/>
        <v>-9.4833218647377482E-2</v>
      </c>
      <c r="K480" s="46">
        <f t="shared" si="199"/>
        <v>-9.813030931086475E-2</v>
      </c>
      <c r="L480" s="46">
        <f t="shared" si="199"/>
        <v>-0.11073369565217395</v>
      </c>
      <c r="M480" s="47">
        <f t="shared" si="200"/>
        <v>-6.9520626937379371E-2</v>
      </c>
      <c r="O480" s="44">
        <f t="shared" si="201"/>
        <v>-0.10542284248367614</v>
      </c>
      <c r="Q480" s="36">
        <f t="shared" si="210"/>
        <v>17415.073372150455</v>
      </c>
      <c r="R480" s="37">
        <f t="shared" si="211"/>
        <v>16282.396681739725</v>
      </c>
      <c r="T480" s="42">
        <f t="shared" si="197"/>
        <v>1.0695644942541533</v>
      </c>
      <c r="V480" s="40">
        <v>46059</v>
      </c>
      <c r="W480">
        <v>5496009.4085999997</v>
      </c>
      <c r="X480">
        <v>8849481.5667000003</v>
      </c>
      <c r="Y480">
        <v>11998715.3706</v>
      </c>
      <c r="Z480" s="37">
        <v>3272.5</v>
      </c>
      <c r="AB480" s="55">
        <f t="shared" si="212"/>
        <v>-0.10124986436401154</v>
      </c>
      <c r="AD480" s="36">
        <f t="shared" si="213"/>
        <v>17890.105259254426</v>
      </c>
      <c r="AE480" s="37">
        <f t="shared" si="214"/>
        <v>16282.396681739725</v>
      </c>
      <c r="AG480" s="1">
        <f t="shared" si="202"/>
        <v>46059</v>
      </c>
      <c r="AH480">
        <f t="shared" si="203"/>
        <v>1.0987390621257682</v>
      </c>
      <c r="AI480">
        <f t="shared" ca="1" si="187"/>
        <v>0.99775821413247767</v>
      </c>
      <c r="AJ480">
        <f t="shared" ca="1" si="188"/>
        <v>1.0697331679089728</v>
      </c>
      <c r="AK480">
        <f t="shared" ca="1" si="189"/>
        <v>1.1377483775198685</v>
      </c>
      <c r="AL480">
        <f t="shared" ca="1" si="190"/>
        <v>1.1803799350102493</v>
      </c>
      <c r="AM480">
        <f t="shared" ca="1" si="191"/>
        <v>1.2339666213893743</v>
      </c>
      <c r="AO480" s="1">
        <f t="shared" si="204"/>
        <v>46059</v>
      </c>
      <c r="AP480" s="57">
        <f>AD480/VLOOKUP(AO480,'[1]Indice Utilities'!$Z:$AJ,11,0)</f>
        <v>0.87955198981554228</v>
      </c>
      <c r="AQ480">
        <f t="shared" ca="1" si="192"/>
        <v>0.77755697740587104</v>
      </c>
      <c r="AR480">
        <f t="shared" ca="1" si="193"/>
        <v>0.82996467492128201</v>
      </c>
      <c r="AS480">
        <f t="shared" ca="1" si="194"/>
        <v>0.91575728880743212</v>
      </c>
      <c r="AT480">
        <f t="shared" ca="1" si="195"/>
        <v>1.0307605245177287</v>
      </c>
      <c r="AU480">
        <f t="shared" ca="1" si="196"/>
        <v>1.0945312308264539</v>
      </c>
      <c r="AX480">
        <f t="shared" si="205"/>
        <v>0.7785694141396331</v>
      </c>
      <c r="AY480">
        <f t="shared" si="206"/>
        <v>0.96829000525453912</v>
      </c>
      <c r="AZ480">
        <f t="shared" si="207"/>
        <v>1.2244298647472376</v>
      </c>
      <c r="BA480">
        <f t="shared" si="208"/>
        <v>0.46678152660700084</v>
      </c>
      <c r="BD480" s="57"/>
    </row>
    <row r="481" spans="2:56" x14ac:dyDescent="0.25">
      <c r="B481" s="1">
        <v>46066</v>
      </c>
      <c r="C481">
        <v>7820.0529999999999</v>
      </c>
      <c r="D481">
        <v>12332.7</v>
      </c>
      <c r="E481">
        <v>6519.9709999999995</v>
      </c>
      <c r="F481">
        <v>3102.5</v>
      </c>
      <c r="G481">
        <v>2816128</v>
      </c>
      <c r="I481" s="45">
        <f t="shared" si="209"/>
        <v>-0.11315498645642597</v>
      </c>
      <c r="J481" s="46">
        <f t="shared" si="198"/>
        <v>-8.2369890047634065E-2</v>
      </c>
      <c r="K481" s="46">
        <f t="shared" si="199"/>
        <v>-0.10374832811204848</v>
      </c>
      <c r="L481" s="46">
        <f t="shared" si="199"/>
        <v>-5.1948051948051965E-2</v>
      </c>
      <c r="M481" s="47">
        <f t="shared" si="200"/>
        <v>-5.4076105120420159E-2</v>
      </c>
      <c r="O481" s="44">
        <f t="shared" si="201"/>
        <v>-8.7805314141040119E-2</v>
      </c>
      <c r="Q481" s="36">
        <f t="shared" si="210"/>
        <v>15885.937383919521</v>
      </c>
      <c r="R481" s="37">
        <f t="shared" si="211"/>
        <v>15401.908087165588</v>
      </c>
      <c r="T481" s="42">
        <f t="shared" si="197"/>
        <v>1.0314265800064912</v>
      </c>
      <c r="V481" s="40">
        <v>46066</v>
      </c>
      <c r="W481">
        <v>4874108.6783999996</v>
      </c>
      <c r="X481">
        <v>8120550.2816000003</v>
      </c>
      <c r="Y481">
        <v>10753868.729</v>
      </c>
      <c r="Z481" s="37">
        <v>3102.5</v>
      </c>
      <c r="AB481" s="55">
        <f t="shared" si="212"/>
        <v>-9.8523595680510487E-2</v>
      </c>
      <c r="AD481" s="36">
        <f t="shared" si="213"/>
        <v>16127.507762009867</v>
      </c>
      <c r="AE481" s="37">
        <f t="shared" si="214"/>
        <v>15401.908087165588</v>
      </c>
      <c r="AG481" s="1">
        <f t="shared" si="202"/>
        <v>46066</v>
      </c>
      <c r="AH481">
        <f t="shared" si="203"/>
        <v>1.0471110248637907</v>
      </c>
      <c r="AI481">
        <f t="shared" ca="1" si="187"/>
        <v>0.99775821413247767</v>
      </c>
      <c r="AJ481">
        <f t="shared" ca="1" si="188"/>
        <v>1.0697331679089728</v>
      </c>
      <c r="AK481">
        <f t="shared" ca="1" si="189"/>
        <v>1.1335383936974321</v>
      </c>
      <c r="AL481">
        <f t="shared" ca="1" si="190"/>
        <v>1.1794227788227651</v>
      </c>
      <c r="AM481">
        <f t="shared" ca="1" si="191"/>
        <v>1.2339666213893743</v>
      </c>
      <c r="AO481" s="1">
        <f t="shared" si="204"/>
        <v>46066</v>
      </c>
      <c r="AP481" s="57">
        <f>AD481/VLOOKUP(AO481,'[1]Indice Utilities'!$Z:$AJ,11,0)</f>
        <v>0.80371945912133602</v>
      </c>
      <c r="AQ481">
        <f t="shared" ca="1" si="192"/>
        <v>0.77755697740587104</v>
      </c>
      <c r="AR481">
        <f t="shared" ca="1" si="193"/>
        <v>0.82996467492128201</v>
      </c>
      <c r="AS481">
        <f t="shared" ca="1" si="194"/>
        <v>0.91185669717656526</v>
      </c>
      <c r="AT481">
        <f t="shared" ca="1" si="195"/>
        <v>1.0266745353580446</v>
      </c>
      <c r="AU481">
        <f t="shared" ca="1" si="196"/>
        <v>1.089401886832138</v>
      </c>
      <c r="AX481">
        <f t="shared" si="205"/>
        <v>0.76593286226776036</v>
      </c>
      <c r="AY481">
        <f t="shared" si="206"/>
        <v>0.98564095491577397</v>
      </c>
      <c r="AZ481">
        <f t="shared" si="207"/>
        <v>1.2173333745963746</v>
      </c>
      <c r="BA481">
        <f t="shared" si="208"/>
        <v>0.49089819045068722</v>
      </c>
      <c r="BD481" s="57"/>
    </row>
    <row r="482" spans="2:56" x14ac:dyDescent="0.25">
      <c r="B482" s="1">
        <v>46073</v>
      </c>
      <c r="C482">
        <v>8095.3029999999999</v>
      </c>
      <c r="D482">
        <v>12944.478999999999</v>
      </c>
      <c r="E482">
        <v>6982.5529999999999</v>
      </c>
      <c r="F482">
        <v>3200</v>
      </c>
      <c r="G482">
        <v>2873248</v>
      </c>
      <c r="I482" s="45">
        <f t="shared" si="209"/>
        <v>3.5197971164645514E-2</v>
      </c>
      <c r="J482" s="46">
        <f t="shared" si="198"/>
        <v>4.9606250050678202E-2</v>
      </c>
      <c r="K482" s="46">
        <f t="shared" si="199"/>
        <v>7.0948475077573292E-2</v>
      </c>
      <c r="L482" s="46">
        <f t="shared" si="199"/>
        <v>3.1426269137792007E-2</v>
      </c>
      <c r="M482" s="47">
        <f t="shared" si="200"/>
        <v>2.0283168946866104E-2</v>
      </c>
      <c r="O482" s="44">
        <f t="shared" si="201"/>
        <v>4.6794741357672254E-2</v>
      </c>
      <c r="Q482" s="36">
        <f t="shared" si="210"/>
        <v>16629.315715024215</v>
      </c>
      <c r="R482" s="37">
        <f t="shared" si="211"/>
        <v>15714.307591001671</v>
      </c>
      <c r="T482" s="42">
        <f t="shared" si="197"/>
        <v>1.0582277086485501</v>
      </c>
      <c r="V482" s="40">
        <v>46073</v>
      </c>
      <c r="W482">
        <v>5045667.5005999999</v>
      </c>
      <c r="X482">
        <v>8523380.7285999991</v>
      </c>
      <c r="Y482">
        <v>11516839.2513</v>
      </c>
      <c r="Z482" s="37">
        <v>3200</v>
      </c>
      <c r="AB482" s="55">
        <f t="shared" si="212"/>
        <v>5.6310108459847484E-2</v>
      </c>
      <c r="AD482" s="36">
        <f t="shared" si="213"/>
        <v>17035.649473275673</v>
      </c>
      <c r="AE482" s="37">
        <f t="shared" si="214"/>
        <v>15714.307591001671</v>
      </c>
      <c r="AG482" s="1">
        <f t="shared" si="202"/>
        <v>46073</v>
      </c>
      <c r="AH482">
        <f t="shared" si="203"/>
        <v>1.0840852754486381</v>
      </c>
      <c r="AI482">
        <f t="shared" ca="1" si="187"/>
        <v>0.99775821413247767</v>
      </c>
      <c r="AJ482">
        <f t="shared" ca="1" si="188"/>
        <v>1.0593953743517868</v>
      </c>
      <c r="AK482">
        <f t="shared" ca="1" si="189"/>
        <v>1.1292230547510842</v>
      </c>
      <c r="AL482">
        <f t="shared" ca="1" si="190"/>
        <v>1.1735355968184935</v>
      </c>
      <c r="AM482">
        <f t="shared" ca="1" si="191"/>
        <v>1.2339666213893743</v>
      </c>
      <c r="AO482" s="1">
        <f t="shared" si="204"/>
        <v>46073</v>
      </c>
      <c r="AP482" s="57">
        <f>AD482/VLOOKUP(AO482,'[1]Indice Utilities'!$Z:$AJ,11,0)</f>
        <v>0.84004412673918172</v>
      </c>
      <c r="AQ482">
        <f t="shared" ca="1" si="192"/>
        <v>0.77755697740587104</v>
      </c>
      <c r="AR482">
        <f t="shared" ca="1" si="193"/>
        <v>0.82916282906483496</v>
      </c>
      <c r="AS482">
        <f t="shared" ca="1" si="194"/>
        <v>0.9066378184487407</v>
      </c>
      <c r="AT482">
        <f t="shared" ca="1" si="195"/>
        <v>1.0266088963829079</v>
      </c>
      <c r="AU482">
        <f t="shared" ca="1" si="196"/>
        <v>1.089401886832138</v>
      </c>
      <c r="AX482">
        <f t="shared" si="205"/>
        <v>0.7506244034945303</v>
      </c>
      <c r="AY482">
        <f t="shared" si="206"/>
        <v>0.97938559737340625</v>
      </c>
      <c r="AZ482">
        <f t="shared" si="207"/>
        <v>1.2342032048579799</v>
      </c>
      <c r="BA482">
        <f t="shared" si="208"/>
        <v>0.47933394279573172</v>
      </c>
      <c r="BD482" s="57"/>
    </row>
    <row r="483" spans="2:56" x14ac:dyDescent="0.25">
      <c r="B483" s="1">
        <v>46080</v>
      </c>
      <c r="C483">
        <v>7179.6189999999997</v>
      </c>
      <c r="D483">
        <v>10938.78</v>
      </c>
      <c r="E483">
        <v>6373.8919999999998</v>
      </c>
      <c r="F483">
        <v>2725</v>
      </c>
      <c r="G483">
        <v>2642106</v>
      </c>
      <c r="I483" s="45">
        <f t="shared" si="209"/>
        <v>-0.11311299898224936</v>
      </c>
      <c r="J483" s="46">
        <f t="shared" si="198"/>
        <v>-0.15494629022921658</v>
      </c>
      <c r="K483" s="46">
        <f t="shared" si="199"/>
        <v>-8.7168833519774225E-2</v>
      </c>
      <c r="L483" s="46">
        <f t="shared" si="199"/>
        <v>-0.1484375</v>
      </c>
      <c r="M483" s="47">
        <f t="shared" si="200"/>
        <v>-8.0446240630812182E-2</v>
      </c>
      <c r="O483" s="44">
        <f t="shared" si="201"/>
        <v>-0.12591640568281004</v>
      </c>
      <c r="Q483" s="36">
        <f t="shared" si="210"/>
        <v>14535.412051223697</v>
      </c>
      <c r="R483" s="37">
        <f t="shared" si="211"/>
        <v>14450.150621189352</v>
      </c>
      <c r="T483" s="42">
        <f t="shared" si="197"/>
        <v>1.0059003834817692</v>
      </c>
      <c r="V483" s="40">
        <v>46080</v>
      </c>
      <c r="W483">
        <v>4463592.9254999999</v>
      </c>
      <c r="X483">
        <v>7167824.3037</v>
      </c>
      <c r="Y483">
        <v>10512930.669399999</v>
      </c>
      <c r="Z483" s="37">
        <v>2725</v>
      </c>
      <c r="AB483" s="55">
        <f t="shared" si="212"/>
        <v>-0.11541995110779392</v>
      </c>
      <c r="AD483" s="36">
        <f t="shared" si="213"/>
        <v>15069.395643980679</v>
      </c>
      <c r="AE483" s="37">
        <f t="shared" si="214"/>
        <v>14450.150621189352</v>
      </c>
      <c r="AG483" s="1">
        <f t="shared" si="202"/>
        <v>46080</v>
      </c>
      <c r="AH483">
        <f t="shared" si="203"/>
        <v>1.0428538801445628</v>
      </c>
      <c r="AI483">
        <f t="shared" ca="1" si="187"/>
        <v>0.99775821413247767</v>
      </c>
      <c r="AJ483">
        <f t="shared" ca="1" si="188"/>
        <v>1.0593953743517868</v>
      </c>
      <c r="AK483">
        <f t="shared" ca="1" si="189"/>
        <v>1.1287837846124122</v>
      </c>
      <c r="AL483">
        <f t="shared" ca="1" si="190"/>
        <v>1.1688278374900005</v>
      </c>
      <c r="AM483">
        <f t="shared" ca="1" si="191"/>
        <v>1.2339666213893743</v>
      </c>
      <c r="AO483" s="1">
        <f t="shared" si="204"/>
        <v>46080</v>
      </c>
      <c r="AP483" s="57">
        <f>AD483/VLOOKUP(AO483,'[1]Indice Utilities'!$Z:$AJ,11,0)</f>
        <v>0.77991006866073875</v>
      </c>
      <c r="AQ483">
        <f t="shared" ca="1" si="192"/>
        <v>0.77755697740587104</v>
      </c>
      <c r="AR483">
        <f t="shared" ca="1" si="193"/>
        <v>0.82916282906483496</v>
      </c>
      <c r="AS483">
        <f t="shared" ca="1" si="194"/>
        <v>0.90393438257557457</v>
      </c>
      <c r="AT483">
        <f t="shared" ca="1" si="195"/>
        <v>1.0070207869917969</v>
      </c>
      <c r="AU483">
        <f t="shared" ca="1" si="196"/>
        <v>1.089401886832138</v>
      </c>
      <c r="AX483">
        <f t="shared" si="205"/>
        <v>0.75258200423998678</v>
      </c>
      <c r="AY483">
        <f t="shared" si="206"/>
        <v>0.9356229923939039</v>
      </c>
      <c r="AZ483">
        <f t="shared" si="207"/>
        <v>1.2736203496507204</v>
      </c>
      <c r="BA483">
        <f t="shared" si="208"/>
        <v>0.46144247903078245</v>
      </c>
      <c r="BD483" s="57"/>
    </row>
    <row r="484" spans="2:56" x14ac:dyDescent="0.25">
      <c r="B484" s="1">
        <v>46087</v>
      </c>
      <c r="C484">
        <v>6770.6220000000003</v>
      </c>
      <c r="D484">
        <v>10128.861000000001</v>
      </c>
      <c r="E484">
        <v>6023.201</v>
      </c>
      <c r="F484">
        <v>2469</v>
      </c>
      <c r="G484">
        <v>2626115</v>
      </c>
      <c r="I484" s="45">
        <f t="shared" si="209"/>
        <v>-5.6966393342042121E-2</v>
      </c>
      <c r="J484" s="46">
        <f t="shared" si="198"/>
        <v>-7.4041072221948001E-2</v>
      </c>
      <c r="K484" s="46">
        <f t="shared" si="199"/>
        <v>-5.5019915618275239E-2</v>
      </c>
      <c r="L484" s="46">
        <f t="shared" si="199"/>
        <v>-9.3944954128440394E-2</v>
      </c>
      <c r="M484" s="47">
        <f t="shared" si="200"/>
        <v>-6.0523688300166967E-3</v>
      </c>
      <c r="O484" s="44">
        <f t="shared" si="201"/>
        <v>-6.9993083827676439E-2</v>
      </c>
      <c r="Q484" s="36">
        <f t="shared" si="210"/>
        <v>13518.033737052578</v>
      </c>
      <c r="R484" s="37">
        <f t="shared" si="211"/>
        <v>14362.692979980618</v>
      </c>
      <c r="T484" s="42">
        <f t="shared" si="197"/>
        <v>0.94119074715964712</v>
      </c>
      <c r="V484" s="40">
        <v>46087</v>
      </c>
      <c r="W484">
        <v>4209318.2427000003</v>
      </c>
      <c r="X484">
        <v>6637111.1749999998</v>
      </c>
      <c r="Y484">
        <v>9894522.9829999991</v>
      </c>
      <c r="Z484" s="37">
        <v>2469</v>
      </c>
      <c r="AB484" s="55">
        <f t="shared" si="212"/>
        <v>-6.1573136632184187E-2</v>
      </c>
      <c r="AD484" s="36">
        <f t="shared" si="213"/>
        <v>14141.525687029414</v>
      </c>
      <c r="AE484" s="37">
        <f t="shared" si="214"/>
        <v>14362.692979980618</v>
      </c>
      <c r="AG484" s="1">
        <f t="shared" si="202"/>
        <v>46087</v>
      </c>
      <c r="AH484">
        <f t="shared" si="203"/>
        <v>0.98460126570556938</v>
      </c>
      <c r="AI484">
        <f t="shared" ca="1" si="187"/>
        <v>0.99775821413247767</v>
      </c>
      <c r="AJ484">
        <f t="shared" ca="1" si="188"/>
        <v>1.0560000002666581</v>
      </c>
      <c r="AK484">
        <f t="shared" ca="1" si="189"/>
        <v>1.1279921131769308</v>
      </c>
      <c r="AL484">
        <f t="shared" ca="1" si="190"/>
        <v>1.1634023925434407</v>
      </c>
      <c r="AM484">
        <f t="shared" ca="1" si="191"/>
        <v>1.2339666213893743</v>
      </c>
      <c r="AO484" s="1">
        <f t="shared" si="204"/>
        <v>46087</v>
      </c>
      <c r="AP484" s="57">
        <f>AD484/VLOOKUP(AO484,'[1]Indice Utilities'!$Z:$AJ,11,0)</f>
        <v>0.72932406534154404</v>
      </c>
      <c r="AQ484">
        <f t="shared" ca="1" si="192"/>
        <v>0.77733804519074312</v>
      </c>
      <c r="AR484">
        <f t="shared" ca="1" si="193"/>
        <v>0.82837630155247888</v>
      </c>
      <c r="AS484">
        <f t="shared" ca="1" si="194"/>
        <v>0.90041594857305329</v>
      </c>
      <c r="AT484">
        <f t="shared" ca="1" si="195"/>
        <v>0.98121182812244201</v>
      </c>
      <c r="AU484">
        <f t="shared" ca="1" si="196"/>
        <v>1.0652560959234736</v>
      </c>
      <c r="AX484">
        <f t="shared" si="205"/>
        <v>0.75627643396450683</v>
      </c>
      <c r="AY484">
        <f t="shared" si="206"/>
        <v>0.92319230902279392</v>
      </c>
      <c r="AZ484">
        <f t="shared" si="207"/>
        <v>1.282514293297133</v>
      </c>
      <c r="BA484">
        <f t="shared" si="208"/>
        <v>0.44552463577702461</v>
      </c>
      <c r="BD484" s="57"/>
    </row>
    <row r="485" spans="2:56" x14ac:dyDescent="0.25">
      <c r="B485" s="1">
        <v>46094</v>
      </c>
      <c r="C485">
        <v>6455.2510000000002</v>
      </c>
      <c r="D485">
        <v>9587.2890000000007</v>
      </c>
      <c r="E485">
        <v>5935.2</v>
      </c>
      <c r="F485">
        <v>2421</v>
      </c>
      <c r="G485">
        <v>2642584</v>
      </c>
      <c r="I485" s="45">
        <f t="shared" si="209"/>
        <v>-4.6579324617442852E-2</v>
      </c>
      <c r="J485" s="46">
        <f t="shared" si="198"/>
        <v>-5.346820338436864E-2</v>
      </c>
      <c r="K485" s="46">
        <f t="shared" si="199"/>
        <v>-1.4610337592917855E-2</v>
      </c>
      <c r="L485" s="46">
        <f t="shared" si="199"/>
        <v>-1.9441069258809285E-2</v>
      </c>
      <c r="M485" s="47">
        <f t="shared" si="200"/>
        <v>6.2712409776419786E-3</v>
      </c>
      <c r="O485" s="44">
        <f t="shared" si="201"/>
        <v>-3.3524733713384658E-2</v>
      </c>
      <c r="Q485" s="36">
        <f t="shared" si="210"/>
        <v>13064.845255689341</v>
      </c>
      <c r="R485" s="37">
        <f t="shared" si="211"/>
        <v>14452.764888745964</v>
      </c>
      <c r="T485" s="42">
        <f t="shared" si="197"/>
        <v>0.90396857322868618</v>
      </c>
      <c r="V485" s="40">
        <v>46094</v>
      </c>
      <c r="W485">
        <v>4013251.0175000001</v>
      </c>
      <c r="X485">
        <v>6282236.7335999999</v>
      </c>
      <c r="Y485">
        <v>9749960.1471999995</v>
      </c>
      <c r="Z485" s="37">
        <v>2421</v>
      </c>
      <c r="AB485" s="55">
        <f t="shared" si="212"/>
        <v>-3.3531205807420764E-2</v>
      </c>
      <c r="AD485" s="36">
        <f t="shared" si="213"/>
        <v>13667.343278786704</v>
      </c>
      <c r="AE485" s="37">
        <f t="shared" si="214"/>
        <v>14452.764888745964</v>
      </c>
      <c r="AG485" s="1">
        <f t="shared" si="202"/>
        <v>46094</v>
      </c>
      <c r="AH485">
        <f t="shared" si="203"/>
        <v>0.94565596160975052</v>
      </c>
      <c r="AI485">
        <f t="shared" ca="1" si="187"/>
        <v>0.9881573888727907</v>
      </c>
      <c r="AJ485">
        <f t="shared" ca="1" si="188"/>
        <v>1.052719828036585</v>
      </c>
      <c r="AK485">
        <f t="shared" ca="1" si="189"/>
        <v>1.1204388902813429</v>
      </c>
      <c r="AL485">
        <f t="shared" ca="1" si="190"/>
        <v>1.1615521346681892</v>
      </c>
      <c r="AM485">
        <f t="shared" ca="1" si="191"/>
        <v>1.2339666213893743</v>
      </c>
      <c r="AO485" s="1">
        <f t="shared" si="204"/>
        <v>46094</v>
      </c>
      <c r="AP485" s="57">
        <f>AD485/VLOOKUP(AO485,'[1]Indice Utilities'!$Z:$AJ,11,0)</f>
        <v>0.66806814892334865</v>
      </c>
      <c r="AQ485">
        <f t="shared" ca="1" si="192"/>
        <v>0.77079050863940146</v>
      </c>
      <c r="AR485">
        <f t="shared" ca="1" si="193"/>
        <v>0.82169577544030836</v>
      </c>
      <c r="AS485">
        <f t="shared" ca="1" si="194"/>
        <v>0.89672918761308107</v>
      </c>
      <c r="AT485">
        <f t="shared" ca="1" si="195"/>
        <v>0.97062796712855581</v>
      </c>
      <c r="AU485">
        <f t="shared" ca="1" si="196"/>
        <v>1.0628024698222844</v>
      </c>
      <c r="AX485">
        <f t="shared" si="205"/>
        <v>0.74606608384985817</v>
      </c>
      <c r="AY485">
        <f t="shared" si="206"/>
        <v>0.90414804919915315</v>
      </c>
      <c r="AZ485">
        <f t="shared" si="207"/>
        <v>1.3076224851730687</v>
      </c>
      <c r="BA485">
        <f t="shared" si="208"/>
        <v>0.45201993390934886</v>
      </c>
      <c r="BD485" s="57"/>
    </row>
    <row r="486" spans="2:56" x14ac:dyDescent="0.25">
      <c r="B486" s="1">
        <v>46101</v>
      </c>
      <c r="C486">
        <v>6494.6729999999998</v>
      </c>
      <c r="D486">
        <v>9640.9580000000005</v>
      </c>
      <c r="E486">
        <v>6169.87</v>
      </c>
      <c r="F486">
        <v>2385</v>
      </c>
      <c r="G486">
        <v>2725326</v>
      </c>
      <c r="I486" s="45">
        <f t="shared" si="209"/>
        <v>6.1069662511961109E-3</v>
      </c>
      <c r="J486" s="46">
        <f t="shared" si="198"/>
        <v>5.5979328462925082E-3</v>
      </c>
      <c r="K486" s="46">
        <f t="shared" si="199"/>
        <v>3.9538684458821916E-2</v>
      </c>
      <c r="L486" s="46">
        <f t="shared" si="199"/>
        <v>-1.4869888475836479E-2</v>
      </c>
      <c r="M486" s="47">
        <f t="shared" si="200"/>
        <v>3.1311019819994401E-2</v>
      </c>
      <c r="O486" s="44">
        <f t="shared" si="201"/>
        <v>9.0934237701185139E-3</v>
      </c>
      <c r="Q486" s="36">
        <f t="shared" si="210"/>
        <v>13183.649430090347</v>
      </c>
      <c r="R486" s="37">
        <f t="shared" si="211"/>
        <v>14905.295696631209</v>
      </c>
      <c r="T486" s="42">
        <f t="shared" si="197"/>
        <v>0.88449432325385025</v>
      </c>
      <c r="V486" s="40">
        <v>46101</v>
      </c>
      <c r="W486">
        <v>4037759.4205999998</v>
      </c>
      <c r="X486">
        <v>6317404.4709999999</v>
      </c>
      <c r="Y486">
        <v>10135461.0426</v>
      </c>
      <c r="Z486" s="37">
        <v>2385</v>
      </c>
      <c r="AB486" s="55">
        <f t="shared" si="212"/>
        <v>2.2203902463898896E-2</v>
      </c>
      <c r="AD486" s="36">
        <f t="shared" si="213"/>
        <v>13970.811635889508</v>
      </c>
      <c r="AE486" s="37">
        <f t="shared" si="214"/>
        <v>14905.295696631209</v>
      </c>
      <c r="AG486" s="1">
        <f t="shared" si="202"/>
        <v>46101</v>
      </c>
      <c r="AH486">
        <f t="shared" si="203"/>
        <v>0.9373052316598518</v>
      </c>
      <c r="AI486">
        <f t="shared" ca="1" si="187"/>
        <v>0.98486409463034152</v>
      </c>
      <c r="AJ486">
        <f t="shared" ca="1" si="188"/>
        <v>1.0502059426130652</v>
      </c>
      <c r="AK486">
        <f t="shared" ca="1" si="189"/>
        <v>1.1133820916383703</v>
      </c>
      <c r="AL486">
        <f t="shared" ca="1" si="190"/>
        <v>1.1599535222528563</v>
      </c>
      <c r="AM486">
        <f t="shared" ca="1" si="191"/>
        <v>1.2339666213893743</v>
      </c>
      <c r="AO486" s="1">
        <f t="shared" si="204"/>
        <v>46101</v>
      </c>
      <c r="AP486" s="57">
        <f>AD486/VLOOKUP(AO486,'[1]Indice Utilities'!$Z:$AJ,11,0)</f>
        <v>0.67625880675331929</v>
      </c>
      <c r="AQ486">
        <f t="shared" ca="1" si="192"/>
        <v>0.74773008196127788</v>
      </c>
      <c r="AR486">
        <f t="shared" ca="1" si="193"/>
        <v>0.80019681279134214</v>
      </c>
      <c r="AS486">
        <f t="shared" ca="1" si="194"/>
        <v>0.88902208945620753</v>
      </c>
      <c r="AT486">
        <f t="shared" ca="1" si="195"/>
        <v>0.96825928792910398</v>
      </c>
      <c r="AU486">
        <f t="shared" ca="1" si="196"/>
        <v>1.0492349206433429</v>
      </c>
      <c r="AX486">
        <f t="shared" si="205"/>
        <v>0.73431756857492614</v>
      </c>
      <c r="AY486">
        <f t="shared" si="206"/>
        <v>0.88945992777970928</v>
      </c>
      <c r="AZ486">
        <f t="shared" si="207"/>
        <v>1.3297974648004187</v>
      </c>
      <c r="BA486">
        <f t="shared" si="208"/>
        <v>0.43562585393180742</v>
      </c>
      <c r="BD486" s="57"/>
    </row>
    <row r="487" spans="2:56" x14ac:dyDescent="0.25">
      <c r="B487" s="1">
        <v>46108</v>
      </c>
      <c r="C487">
        <v>6868.7039999999997</v>
      </c>
      <c r="D487">
        <v>10084.521000000001</v>
      </c>
      <c r="E487">
        <v>6150.3140000000003</v>
      </c>
      <c r="F487">
        <v>2430</v>
      </c>
      <c r="G487">
        <v>2793847</v>
      </c>
      <c r="I487" s="45">
        <f t="shared" si="209"/>
        <v>5.7590428340272171E-2</v>
      </c>
      <c r="J487" s="46">
        <f t="shared" si="198"/>
        <v>4.6008187153185442E-2</v>
      </c>
      <c r="K487" s="46">
        <f t="shared" si="199"/>
        <v>-3.1695967662203062E-3</v>
      </c>
      <c r="L487" s="46">
        <f t="shared" si="199"/>
        <v>1.8867924528301883E-2</v>
      </c>
      <c r="M487" s="47">
        <f t="shared" si="200"/>
        <v>2.514231324986449E-2</v>
      </c>
      <c r="O487" s="44">
        <f t="shared" si="201"/>
        <v>2.9824235813884797E-2</v>
      </c>
      <c r="Q487" s="36">
        <f t="shared" si="210"/>
        <v>13576.841699580948</v>
      </c>
      <c r="R487" s="37">
        <f t="shared" si="211"/>
        <v>15280.049310117767</v>
      </c>
      <c r="T487" s="42">
        <f t="shared" si="197"/>
        <v>0.88853389305432207</v>
      </c>
      <c r="V487" s="40">
        <v>46108</v>
      </c>
      <c r="W487">
        <v>4258335.0491000004</v>
      </c>
      <c r="X487">
        <v>6566775.7001999998</v>
      </c>
      <c r="Y487">
        <v>10103335.968</v>
      </c>
      <c r="Z487" s="37">
        <v>2430</v>
      </c>
      <c r="AB487" s="55">
        <f t="shared" si="212"/>
        <v>2.3964673750881901E-2</v>
      </c>
      <c r="AD487" s="36">
        <f t="shared" si="213"/>
        <v>14305.617578778623</v>
      </c>
      <c r="AE487" s="37">
        <f t="shared" si="214"/>
        <v>15280.049310117767</v>
      </c>
      <c r="AG487" s="1">
        <f t="shared" si="202"/>
        <v>46108</v>
      </c>
      <c r="AH487">
        <f t="shared" si="203"/>
        <v>0.93622849563097166</v>
      </c>
      <c r="AI487">
        <f t="shared" ca="1" si="187"/>
        <v>0.9653721313417164</v>
      </c>
      <c r="AJ487">
        <f t="shared" ca="1" si="188"/>
        <v>1.046486151883129</v>
      </c>
      <c r="AK487">
        <f t="shared" ca="1" si="189"/>
        <v>1.1112819569056436</v>
      </c>
      <c r="AL487">
        <f t="shared" ca="1" si="190"/>
        <v>1.1584154401385289</v>
      </c>
      <c r="AM487">
        <f t="shared" ca="1" si="191"/>
        <v>1.2339666213893743</v>
      </c>
      <c r="AO487" s="1">
        <f t="shared" si="204"/>
        <v>46108</v>
      </c>
      <c r="AP487" s="57">
        <f>AD487/VLOOKUP(AO487,'[1]Indice Utilities'!$Z:$AJ,11,0)</f>
        <v>0.66829114257037048</v>
      </c>
      <c r="AQ487">
        <f t="shared" ca="1" si="192"/>
        <v>0.7433773860620968</v>
      </c>
      <c r="AR487">
        <f t="shared" ca="1" si="193"/>
        <v>0.7890942278328954</v>
      </c>
      <c r="AS487">
        <f t="shared" ca="1" si="194"/>
        <v>0.8811530797063335</v>
      </c>
      <c r="AT487">
        <f t="shared" ca="1" si="195"/>
        <v>0.94925178347430184</v>
      </c>
      <c r="AU487">
        <f t="shared" ca="1" si="196"/>
        <v>1.0492349206433429</v>
      </c>
      <c r="AX487">
        <f t="shared" si="205"/>
        <v>0.75843166448521682</v>
      </c>
      <c r="AY487">
        <f t="shared" si="206"/>
        <v>0.90860787530313525</v>
      </c>
      <c r="AZ487">
        <f t="shared" si="207"/>
        <v>1.294558862270631</v>
      </c>
      <c r="BA487">
        <f t="shared" si="208"/>
        <v>0.43345754110883705</v>
      </c>
      <c r="BD487" s="57"/>
    </row>
    <row r="488" spans="2:56" x14ac:dyDescent="0.25">
      <c r="B488" s="1">
        <v>46115</v>
      </c>
      <c r="C488">
        <v>7965.7209999999995</v>
      </c>
      <c r="D488">
        <v>11380.681</v>
      </c>
      <c r="E488">
        <v>6736.9889999999996</v>
      </c>
      <c r="F488">
        <v>2847.5</v>
      </c>
      <c r="G488">
        <v>2999342</v>
      </c>
      <c r="I488" s="45">
        <f t="shared" si="209"/>
        <v>0.1597123707762047</v>
      </c>
      <c r="J488" s="46">
        <f t="shared" si="198"/>
        <v>0.12852965450714016</v>
      </c>
      <c r="K488" s="46">
        <f t="shared" si="199"/>
        <v>9.5389438653050718E-2</v>
      </c>
      <c r="L488" s="46">
        <f t="shared" si="199"/>
        <v>0.17181069958847739</v>
      </c>
      <c r="M488" s="47">
        <f t="shared" si="200"/>
        <v>7.3552703494500493E-2</v>
      </c>
      <c r="O488" s="44">
        <f t="shared" si="201"/>
        <v>0.13886054088121824</v>
      </c>
      <c r="Q488" s="36">
        <f t="shared" si="210"/>
        <v>15462.129281443436</v>
      </c>
      <c r="R488" s="37">
        <f t="shared" si="211"/>
        <v>16403.938246406207</v>
      </c>
      <c r="T488" s="42">
        <f t="shared" si="197"/>
        <v>0.94258641121322784</v>
      </c>
      <c r="V488" s="40">
        <v>46115</v>
      </c>
      <c r="W488">
        <v>4938443.2367000002</v>
      </c>
      <c r="X488">
        <v>7410801.3986999998</v>
      </c>
      <c r="Y488">
        <v>11067088.206599999</v>
      </c>
      <c r="Z488" s="37">
        <v>2847.5</v>
      </c>
      <c r="AB488" s="55">
        <f t="shared" si="212"/>
        <v>0.11888194070140388</v>
      </c>
      <c r="AD488" s="36">
        <f t="shared" si="213"/>
        <v>16006.297159475946</v>
      </c>
      <c r="AE488" s="37">
        <f t="shared" si="214"/>
        <v>16403.938246406207</v>
      </c>
      <c r="AG488" s="1">
        <f t="shared" si="202"/>
        <v>46115</v>
      </c>
      <c r="AH488">
        <f t="shared" si="203"/>
        <v>0.97575941332153104</v>
      </c>
      <c r="AI488">
        <f t="shared" ca="1" si="187"/>
        <v>0.9474139215344598</v>
      </c>
      <c r="AJ488">
        <f t="shared" ca="1" si="188"/>
        <v>1.0441721197419989</v>
      </c>
      <c r="AK488">
        <f t="shared" ca="1" si="189"/>
        <v>1.1089116884859815</v>
      </c>
      <c r="AL488">
        <f t="shared" ca="1" si="190"/>
        <v>1.1569386158195663</v>
      </c>
      <c r="AM488">
        <f t="shared" ca="1" si="191"/>
        <v>1.2339666213893743</v>
      </c>
      <c r="AO488" s="1">
        <f t="shared" si="204"/>
        <v>46115</v>
      </c>
      <c r="AP488" s="57">
        <f>AD488/VLOOKUP(AO488,'[1]Indice Utilities'!$Z:$AJ,11,0)</f>
        <v>0.71195872626600987</v>
      </c>
      <c r="AQ488">
        <f t="shared" ca="1" si="192"/>
        <v>0.73747677782973931</v>
      </c>
      <c r="AR488">
        <f t="shared" ca="1" si="193"/>
        <v>0.78631210112805705</v>
      </c>
      <c r="AS488">
        <f t="shared" ca="1" si="194"/>
        <v>0.87359519679645992</v>
      </c>
      <c r="AT488">
        <f t="shared" ca="1" si="195"/>
        <v>0.94038912914443973</v>
      </c>
      <c r="AU488">
        <f t="shared" ca="1" si="196"/>
        <v>1.0473235641216365</v>
      </c>
      <c r="AX488">
        <f t="shared" si="205"/>
        <v>0.78610848177647241</v>
      </c>
      <c r="AY488">
        <f t="shared" si="206"/>
        <v>0.91644247198727469</v>
      </c>
      <c r="AZ488">
        <f t="shared" si="207"/>
        <v>1.2673777758509663</v>
      </c>
      <c r="BA488">
        <f t="shared" si="208"/>
        <v>0.45396226895058878</v>
      </c>
      <c r="BD488" s="57"/>
    </row>
    <row r="489" spans="2:56" x14ac:dyDescent="0.25">
      <c r="B489" s="1">
        <v>46122</v>
      </c>
      <c r="C489">
        <v>7896.5389999999998</v>
      </c>
      <c r="D489">
        <v>11586.888000000001</v>
      </c>
      <c r="E489">
        <v>6943.4260000000004</v>
      </c>
      <c r="F489">
        <v>2867.5</v>
      </c>
      <c r="G489">
        <v>2998770</v>
      </c>
      <c r="I489" s="45">
        <f t="shared" si="209"/>
        <v>-8.6849639850554716E-3</v>
      </c>
      <c r="J489" s="46">
        <f t="shared" si="198"/>
        <v>1.8119038746451155E-2</v>
      </c>
      <c r="K489" s="46">
        <f t="shared" si="199"/>
        <v>3.0642324041200153E-2</v>
      </c>
      <c r="L489" s="46">
        <f t="shared" si="199"/>
        <v>7.0237050043897575E-3</v>
      </c>
      <c r="M489" s="47">
        <f t="shared" si="200"/>
        <v>-1.9070849539670753E-4</v>
      </c>
      <c r="O489" s="44">
        <f t="shared" si="201"/>
        <v>1.1775025951746398E-2</v>
      </c>
      <c r="Q489" s="36">
        <f t="shared" si="210"/>
        <v>15644.196255001691</v>
      </c>
      <c r="R489" s="37">
        <f t="shared" si="211"/>
        <v>16400.809876024654</v>
      </c>
      <c r="T489" s="42">
        <f t="shared" si="197"/>
        <v>0.95386730126485941</v>
      </c>
      <c r="V489" s="40">
        <v>46122</v>
      </c>
      <c r="W489">
        <v>4895553.5312000001</v>
      </c>
      <c r="X489">
        <v>7545078.2143999999</v>
      </c>
      <c r="Y489">
        <v>11364245.1468</v>
      </c>
      <c r="Z489" s="37">
        <v>2867.5</v>
      </c>
      <c r="AB489" s="55">
        <f t="shared" si="212"/>
        <v>1.8383551121957588E-2</v>
      </c>
      <c r="AD489" s="36">
        <f t="shared" si="213"/>
        <v>16300.549741580417</v>
      </c>
      <c r="AE489" s="37">
        <f t="shared" si="214"/>
        <v>16400.809876024654</v>
      </c>
      <c r="AG489" s="1">
        <f t="shared" si="202"/>
        <v>46122</v>
      </c>
      <c r="AH489">
        <f t="shared" si="203"/>
        <v>0.99388687905035722</v>
      </c>
      <c r="AI489">
        <f t="shared" ca="1" si="187"/>
        <v>0.9474139215344598</v>
      </c>
      <c r="AJ489">
        <f t="shared" ca="1" si="188"/>
        <v>1.0408947637749861</v>
      </c>
      <c r="AK489">
        <f t="shared" ca="1" si="189"/>
        <v>1.1073613606448367</v>
      </c>
      <c r="AL489">
        <f t="shared" ca="1" si="190"/>
        <v>1.1462074252965422</v>
      </c>
      <c r="AM489">
        <f t="shared" ca="1" si="191"/>
        <v>1.2339666213893743</v>
      </c>
      <c r="AO489" s="1">
        <f t="shared" si="204"/>
        <v>46122</v>
      </c>
      <c r="AP489" s="57">
        <f>AD489/VLOOKUP(AO489,'[1]Indice Utilities'!$Z:$AJ,11,0)</f>
        <v>0.75926306461481663</v>
      </c>
      <c r="AQ489">
        <f t="shared" ca="1" si="192"/>
        <v>0.73037805630205843</v>
      </c>
      <c r="AR489">
        <f t="shared" ca="1" si="193"/>
        <v>0.78260799875030096</v>
      </c>
      <c r="AS489">
        <f t="shared" ca="1" si="194"/>
        <v>0.86557909406550582</v>
      </c>
      <c r="AT489">
        <f t="shared" ca="1" si="195"/>
        <v>0.93617958392592904</v>
      </c>
      <c r="AU489">
        <f t="shared" ca="1" si="196"/>
        <v>1.0287660615066425</v>
      </c>
      <c r="AX489">
        <f t="shared" si="205"/>
        <v>0.76521381071538286</v>
      </c>
      <c r="AY489">
        <f t="shared" si="206"/>
        <v>0.91620443753059744</v>
      </c>
      <c r="AZ489">
        <f t="shared" si="207"/>
        <v>1.2826338120859735</v>
      </c>
      <c r="BA489">
        <f t="shared" si="208"/>
        <v>0.44889841897699173</v>
      </c>
      <c r="BD489" s="57"/>
    </row>
    <row r="490" spans="2:56" x14ac:dyDescent="0.25">
      <c r="B490" s="1">
        <v>46129</v>
      </c>
      <c r="C490">
        <v>7906.4219999999996</v>
      </c>
      <c r="D490">
        <v>11753.817999999999</v>
      </c>
      <c r="E490">
        <v>6874.7269999999999</v>
      </c>
      <c r="F490">
        <v>2860</v>
      </c>
      <c r="G490">
        <v>2889185</v>
      </c>
      <c r="I490" s="45">
        <f t="shared" ref="I490:I492" si="215">+C490/C489-1</f>
        <v>1.251560968672516E-3</v>
      </c>
      <c r="J490" s="46">
        <f t="shared" ref="J490:J492" si="216">+D490/D489-1</f>
        <v>1.4406801895383792E-2</v>
      </c>
      <c r="K490" s="46">
        <f t="shared" ref="K490:K492" si="217">+E490/E489-1</f>
        <v>-9.8941070301606926E-3</v>
      </c>
      <c r="L490" s="46">
        <f t="shared" ref="L490:L492" si="218">+F490/F489-1</f>
        <v>-2.6155187445510153E-3</v>
      </c>
      <c r="M490" s="47">
        <f t="shared" ref="M490:M492" si="219">+G490/G489-1</f>
        <v>-3.6543316092931488E-2</v>
      </c>
      <c r="O490" s="44">
        <f t="shared" ref="O490:O492" si="220">+AVERAGE(I490:L490)</f>
        <v>7.8718427233614996E-4</v>
      </c>
      <c r="Q490" s="36">
        <f t="shared" ref="Q490:Q492" si="221">+Q489*(1+O490)</f>
        <v>15656.511120246969</v>
      </c>
      <c r="R490" s="37">
        <f t="shared" ref="R490:R492" si="222">+R489*(1+M490)</f>
        <v>15801.469896545013</v>
      </c>
      <c r="T490" s="42">
        <f t="shared" si="197"/>
        <v>0.99082624735248592</v>
      </c>
      <c r="V490" s="40">
        <v>46129</v>
      </c>
      <c r="W490">
        <v>4901680.6320000002</v>
      </c>
      <c r="X490">
        <v>7653778.4938000003</v>
      </c>
      <c r="Y490">
        <v>11251807.3857</v>
      </c>
      <c r="Z490" s="37">
        <v>2860</v>
      </c>
      <c r="AB490" s="55">
        <f t="shared" ref="AB490:AB492" si="223">+SUMPRODUCT(I490:L490,W489:Z489)/SUM(W489:Z489)</f>
        <v>1.0000834186838594E-4</v>
      </c>
      <c r="AD490" s="36">
        <f t="shared" ref="AD490:AD492" si="224">+AD489*(1+AB490)</f>
        <v>16302.179932531613</v>
      </c>
      <c r="AE490" s="37">
        <f t="shared" ref="AE490:AE492" si="225">+AE489*(1+M490)</f>
        <v>15801.469896545013</v>
      </c>
      <c r="AG490" s="1">
        <f t="shared" ref="AG490:AG492" si="226">+B490</f>
        <v>46129</v>
      </c>
      <c r="AH490">
        <f t="shared" ref="AH490:AH492" si="227">+(AD490/$AD$6)/(AE490/$AE$6)</f>
        <v>1.0316875606677629</v>
      </c>
      <c r="AI490">
        <f t="shared" ref="AI490:AI492" ca="1" si="228">+_xlfn.PERCENTILE.INC(OFFSET(AH490,-52,0,52,1),0.1)</f>
        <v>0.9474139215344598</v>
      </c>
      <c r="AJ490">
        <f t="shared" ref="AJ490:AJ492" ca="1" si="229">+_xlfn.PERCENTILE.INC(OFFSET(AH490,-52,0,52,1),0.25)</f>
        <v>1.0285158344972243</v>
      </c>
      <c r="AK490">
        <f t="shared" ref="AK490:AK492" ca="1" si="230">+_xlfn.PERCENTILE.INC(OFFSET(AH490,-52,0,52,1),0.5)</f>
        <v>1.104883976666007</v>
      </c>
      <c r="AL490">
        <f t="shared" ref="AL490:AL492" ca="1" si="231">+_xlfn.PERCENTILE.INC(OFFSET(AH490,-52,0,52,1),0.75)</f>
        <v>1.1410478903280163</v>
      </c>
      <c r="AM490">
        <f t="shared" ref="AM490:AM492" ca="1" si="232">+_xlfn.PERCENTILE.INC(OFFSET(AH490,-52,0,52,1),0.9)</f>
        <v>1.2215772066736277</v>
      </c>
      <c r="AO490" s="1">
        <f t="shared" si="204"/>
        <v>46129</v>
      </c>
      <c r="AP490" s="57">
        <f>AD490/VLOOKUP(AO490,'[1]Indice Utilities'!$Z:$AJ,11,0)</f>
        <v>0.81395005648163699</v>
      </c>
      <c r="AQ490">
        <f t="shared" ca="1" si="192"/>
        <v>0.73037805630205843</v>
      </c>
      <c r="AR490">
        <f t="shared" ca="1" si="193"/>
        <v>0.78155206027419799</v>
      </c>
      <c r="AS490">
        <f t="shared" ca="1" si="194"/>
        <v>0.85871362470648904</v>
      </c>
      <c r="AT490">
        <f t="shared" ca="1" si="195"/>
        <v>0.92350359697399398</v>
      </c>
      <c r="AU490">
        <f t="shared" ca="1" si="196"/>
        <v>1.0232780934228483</v>
      </c>
      <c r="AX490">
        <f t="shared" si="205"/>
        <v>0.76609490657224344</v>
      </c>
      <c r="AY490">
        <f t="shared" si="206"/>
        <v>0.92931107449813177</v>
      </c>
      <c r="AZ490">
        <f t="shared" si="207"/>
        <v>1.2698163036456871</v>
      </c>
      <c r="BA490">
        <f t="shared" si="208"/>
        <v>0.44767954505876845</v>
      </c>
      <c r="BD490" s="57"/>
    </row>
    <row r="491" spans="2:56" x14ac:dyDescent="0.25">
      <c r="B491" s="1">
        <v>46136</v>
      </c>
      <c r="C491">
        <v>7120.7219999999998</v>
      </c>
      <c r="D491">
        <v>10919.169</v>
      </c>
      <c r="E491">
        <v>6344.77</v>
      </c>
      <c r="F491">
        <v>2682.5</v>
      </c>
      <c r="G491">
        <v>2840788</v>
      </c>
      <c r="I491" s="45">
        <f t="shared" si="215"/>
        <v>-9.9374913203469251E-2</v>
      </c>
      <c r="J491" s="46">
        <f t="shared" si="216"/>
        <v>-7.1010883442299333E-2</v>
      </c>
      <c r="K491" s="46">
        <f t="shared" si="217"/>
        <v>-7.7087715628562314E-2</v>
      </c>
      <c r="L491" s="46">
        <f t="shared" si="218"/>
        <v>-6.2062937062937085E-2</v>
      </c>
      <c r="M491" s="47">
        <f t="shared" si="219"/>
        <v>-1.6751090705510396E-2</v>
      </c>
      <c r="O491" s="44">
        <f t="shared" si="220"/>
        <v>-7.7384112334316996E-2</v>
      </c>
      <c r="Q491" s="36">
        <f t="shared" si="221"/>
        <v>14444.945904954295</v>
      </c>
      <c r="R491" s="37">
        <f t="shared" si="222"/>
        <v>15536.778041027595</v>
      </c>
      <c r="T491" s="42">
        <f t="shared" si="197"/>
        <v>0.9297259616382415</v>
      </c>
      <c r="V491" s="40">
        <v>46136</v>
      </c>
      <c r="W491">
        <v>4414576.1191999996</v>
      </c>
      <c r="X491">
        <v>7110277.0970000001</v>
      </c>
      <c r="Y491">
        <v>10384430.3709</v>
      </c>
      <c r="Z491" s="37">
        <v>2682.5</v>
      </c>
      <c r="AB491" s="55">
        <f t="shared" si="223"/>
        <v>-7.9720672085129271E-2</v>
      </c>
      <c r="AD491" s="36">
        <f t="shared" si="224"/>
        <v>15002.559191857486</v>
      </c>
      <c r="AE491" s="37">
        <f t="shared" si="225"/>
        <v>15536.778041027595</v>
      </c>
      <c r="AG491" s="1">
        <f t="shared" si="226"/>
        <v>46136</v>
      </c>
      <c r="AH491">
        <f t="shared" si="227"/>
        <v>0.96561585370149405</v>
      </c>
      <c r="AI491">
        <f t="shared" ca="1" si="228"/>
        <v>0.9474139215344598</v>
      </c>
      <c r="AJ491">
        <f t="shared" ca="1" si="229"/>
        <v>1.0260184439983548</v>
      </c>
      <c r="AK491">
        <f t="shared" ca="1" si="230"/>
        <v>1.1011679017541454</v>
      </c>
      <c r="AL491">
        <f t="shared" ca="1" si="231"/>
        <v>1.1392270571005816</v>
      </c>
      <c r="AM491">
        <f t="shared" ca="1" si="232"/>
        <v>1.184676328376723</v>
      </c>
      <c r="AO491" s="1">
        <f t="shared" si="204"/>
        <v>46136</v>
      </c>
      <c r="AP491" s="57">
        <f>AD491/VLOOKUP(AO491,'[1]Indice Utilities'!$Z:$AJ,11,0)</f>
        <v>0.75307005215811906</v>
      </c>
      <c r="AQ491">
        <f t="shared" ca="1" si="192"/>
        <v>0.73037805630205843</v>
      </c>
      <c r="AR491">
        <f t="shared" ca="1" si="193"/>
        <v>0.78155206027419799</v>
      </c>
      <c r="AS491">
        <f t="shared" ca="1" si="194"/>
        <v>0.84985294363176145</v>
      </c>
      <c r="AT491">
        <f t="shared" ca="1" si="195"/>
        <v>0.91889326774106372</v>
      </c>
      <c r="AU491">
        <f t="shared" ca="1" si="196"/>
        <v>0.99816049033219922</v>
      </c>
      <c r="AX491">
        <f t="shared" si="205"/>
        <v>0.7497335545820617</v>
      </c>
      <c r="AY491">
        <f t="shared" si="206"/>
        <v>0.93810634219219069</v>
      </c>
      <c r="AZ491">
        <f t="shared" si="207"/>
        <v>1.2734492995567361</v>
      </c>
      <c r="BA491">
        <f t="shared" si="208"/>
        <v>0.45626933572527628</v>
      </c>
      <c r="BD491" s="57"/>
    </row>
    <row r="492" spans="2:56" x14ac:dyDescent="0.25">
      <c r="B492" s="1">
        <v>46143</v>
      </c>
      <c r="C492">
        <v>7096.0140000000001</v>
      </c>
      <c r="D492">
        <v>10693.323</v>
      </c>
      <c r="E492">
        <v>6104.326</v>
      </c>
      <c r="F492">
        <v>2476</v>
      </c>
      <c r="G492">
        <v>2832851</v>
      </c>
      <c r="I492" s="45">
        <f t="shared" si="215"/>
        <v>-3.4698728583982819E-3</v>
      </c>
      <c r="J492" s="46">
        <f t="shared" si="216"/>
        <v>-2.068344211908435E-2</v>
      </c>
      <c r="K492" s="46">
        <f t="shared" si="217"/>
        <v>-3.7896409168496348E-2</v>
      </c>
      <c r="L492" s="46">
        <f t="shared" si="218"/>
        <v>-7.6980428704566672E-2</v>
      </c>
      <c r="M492" s="47">
        <f t="shared" si="219"/>
        <v>-2.7939430890302486E-3</v>
      </c>
      <c r="O492" s="44">
        <f t="shared" si="220"/>
        <v>-3.4757538212636413E-2</v>
      </c>
      <c r="Q492" s="36">
        <f t="shared" si="221"/>
        <v>13942.87514568338</v>
      </c>
      <c r="R492" s="37">
        <f t="shared" si="222"/>
        <v>15493.36916739407</v>
      </c>
      <c r="T492" s="42">
        <f t="shared" si="197"/>
        <v>0.89992531611692839</v>
      </c>
      <c r="V492" s="40">
        <v>46143</v>
      </c>
      <c r="W492">
        <v>4399258.3672000002</v>
      </c>
      <c r="X492">
        <v>6963212.0131000001</v>
      </c>
      <c r="Y492">
        <v>9990898.2068000007</v>
      </c>
      <c r="Z492" s="37">
        <v>2476</v>
      </c>
      <c r="AB492" s="55">
        <f t="shared" si="223"/>
        <v>-2.5379837790483913E-2</v>
      </c>
      <c r="AD492" s="36">
        <f t="shared" si="224"/>
        <v>14621.796673126009</v>
      </c>
      <c r="AE492" s="37">
        <f t="shared" si="225"/>
        <v>15493.36916739407</v>
      </c>
      <c r="AG492" s="1">
        <f t="shared" si="226"/>
        <v>46143</v>
      </c>
      <c r="AH492">
        <f t="shared" si="227"/>
        <v>0.94374545104738794</v>
      </c>
      <c r="AI492">
        <f t="shared" ca="1" si="228"/>
        <v>0.9474139215344598</v>
      </c>
      <c r="AJ492">
        <f t="shared" ca="1" si="229"/>
        <v>1.0058852940296714</v>
      </c>
      <c r="AK492">
        <f t="shared" ca="1" si="230"/>
        <v>1.0987845663424802</v>
      </c>
      <c r="AL492">
        <f t="shared" ca="1" si="231"/>
        <v>1.1381785455681912</v>
      </c>
      <c r="AM492">
        <f t="shared" ca="1" si="232"/>
        <v>1.1672922421852492</v>
      </c>
      <c r="AO492" s="1">
        <f t="shared" si="204"/>
        <v>46143</v>
      </c>
      <c r="AP492" s="57">
        <f>AD492/VLOOKUP(AO492,'[1]Indice Utilities'!$Z:$AJ,11,0)</f>
        <v>0.73681288872123651</v>
      </c>
      <c r="AQ492">
        <f t="shared" ca="1" si="192"/>
        <v>0.73037805630205843</v>
      </c>
      <c r="AR492">
        <f t="shared" ca="1" si="193"/>
        <v>0.77919561769685108</v>
      </c>
      <c r="AS492">
        <f t="shared" ca="1" si="194"/>
        <v>0.8430762397307634</v>
      </c>
      <c r="AT492">
        <f t="shared" ca="1" si="195"/>
        <v>0.91656409242883741</v>
      </c>
      <c r="AU492">
        <f t="shared" ca="1" si="196"/>
        <v>0.97415109258667143</v>
      </c>
      <c r="AX492">
        <f t="shared" si="205"/>
        <v>0.76658795235284116</v>
      </c>
      <c r="AY492">
        <f t="shared" si="206"/>
        <v>0.94262678896275198</v>
      </c>
      <c r="AZ492">
        <f t="shared" si="207"/>
        <v>1.2570950113199253</v>
      </c>
      <c r="BA492">
        <f t="shared" si="208"/>
        <v>0.43211247107964318</v>
      </c>
      <c r="BD492" s="57"/>
    </row>
    <row r="493" spans="2:56" x14ac:dyDescent="0.25">
      <c r="B493" s="1">
        <v>46150</v>
      </c>
      <c r="C493">
        <v>7288.7330000000002</v>
      </c>
      <c r="D493">
        <v>10673.683999999999</v>
      </c>
      <c r="E493">
        <v>6164.7420000000002</v>
      </c>
      <c r="F493">
        <v>2399</v>
      </c>
      <c r="G493">
        <v>2769127</v>
      </c>
      <c r="I493" s="45">
        <f t="shared" ref="I493:I494" si="233">+C493/C492-1</f>
        <v>2.7158768288788604E-2</v>
      </c>
      <c r="J493" s="46">
        <f t="shared" ref="J493:J494" si="234">+D493/D492-1</f>
        <v>-1.8365666126424207E-3</v>
      </c>
      <c r="K493" s="46">
        <f t="shared" ref="K493:K494" si="235">+E493/E492-1</f>
        <v>9.897243364787478E-3</v>
      </c>
      <c r="L493" s="46">
        <f t="shared" ref="L493:L494" si="236">+F493/F492-1</f>
        <v>-3.1098546042003239E-2</v>
      </c>
      <c r="M493" s="47">
        <f t="shared" ref="M493:M494" si="237">+G493/G492-1</f>
        <v>-2.2494652913266577E-2</v>
      </c>
      <c r="O493" s="44">
        <f t="shared" ref="O493:O494" si="238">+AVERAGE(I493:L493)</f>
        <v>1.0302247497326056E-3</v>
      </c>
      <c r="Q493" s="36">
        <f t="shared" ref="Q493:Q494" si="239">+Q492*(1+O493)</f>
        <v>13957.239440740896</v>
      </c>
      <c r="R493" s="37">
        <f t="shared" ref="R493:R494" si="240">+R492*(1+M493)</f>
        <v>15144.851205516434</v>
      </c>
      <c r="T493" s="42">
        <f t="shared" ref="T493:T494" si="241">+Q493/R493</f>
        <v>0.9215831341847085</v>
      </c>
      <c r="V493" s="40">
        <v>46150</v>
      </c>
      <c r="W493">
        <v>4518736.8326000003</v>
      </c>
      <c r="X493">
        <v>6950423.7450000001</v>
      </c>
      <c r="Y493">
        <v>9934679.3261999991</v>
      </c>
      <c r="Z493" s="37">
        <v>2399</v>
      </c>
      <c r="AB493" s="55">
        <f t="shared" ref="AB493:AB494" si="242">+SUMPRODUCT(I493:L493,W492:Z492)/SUM(W492:Z492)</f>
        <v>9.6224425161314936E-3</v>
      </c>
      <c r="AD493" s="36">
        <f t="shared" ref="AD493:AD494" si="243">+AD492*(1+AB493)</f>
        <v>14762.494071095727</v>
      </c>
      <c r="AE493" s="37">
        <f t="shared" ref="AE493:AE494" si="244">+AE492*(1+M493)</f>
        <v>15144.851205516434</v>
      </c>
      <c r="AG493" s="1">
        <f t="shared" ref="AG493:AG494" si="245">+B493</f>
        <v>46150</v>
      </c>
      <c r="AH493">
        <f t="shared" ref="AH493:AH494" si="246">+(AD493/$AD$6)/(AE493/$AE$6)</f>
        <v>0.97475332512468427</v>
      </c>
      <c r="AI493">
        <f t="shared" ref="AI493:AI494" ca="1" si="247">+_xlfn.PERCENTILE.INC(OFFSET(AH493,-52,0,52,1),0.1)</f>
        <v>0.94393650210362423</v>
      </c>
      <c r="AJ493">
        <f t="shared" ref="AJ493:AJ494" ca="1" si="248">+_xlfn.PERCENTILE.INC(OFFSET(AH493,-52,0,52,1),0.25)</f>
        <v>0.99585264037380983</v>
      </c>
      <c r="AK493">
        <f t="shared" ref="AK493:AK494" ca="1" si="249">+_xlfn.PERCENTILE.INC(OFFSET(AH493,-52,0,52,1),0.5)</f>
        <v>1.0914121687872032</v>
      </c>
      <c r="AL493">
        <f t="shared" ref="AL493:AL494" ca="1" si="250">+_xlfn.PERCENTILE.INC(OFFSET(AH493,-52,0,52,1),0.75)</f>
        <v>1.1376385166577774</v>
      </c>
      <c r="AM493">
        <f t="shared" ref="AM493:AM494" ca="1" si="251">+_xlfn.PERCENTILE.INC(OFFSET(AH493,-52,0,52,1),0.9)</f>
        <v>1.1612416638189904</v>
      </c>
      <c r="AO493" s="1">
        <f t="shared" ref="AO493:AO494" si="252">+AG493</f>
        <v>46150</v>
      </c>
      <c r="AP493" s="57">
        <f>AD493/VLOOKUP(AO493,'[1]Indice Utilities'!$Z:$AJ,11,0)</f>
        <v>0.76063620870133952</v>
      </c>
      <c r="AQ493">
        <f t="shared" ref="AQ493:AQ494" ca="1" si="253">+_xlfn.PERCENTILE.INC(OFFSET(AP493,-52,0,52,1),0.1)</f>
        <v>0.73037492386304914</v>
      </c>
      <c r="AR493">
        <f t="shared" ref="AR493:AR494" ca="1" si="254">+_xlfn.PERCENTILE.INC(OFFSET(AP493,-52,0,52,1),0.25)</f>
        <v>0.77531288809246957</v>
      </c>
      <c r="AS493">
        <f t="shared" ref="AS493:AS494" ca="1" si="255">+_xlfn.PERCENTILE.INC(OFFSET(AP493,-52,0,52,1),0.5)</f>
        <v>0.84019909199826492</v>
      </c>
      <c r="AT493">
        <f t="shared" ref="AT493:AT494" ca="1" si="256">+_xlfn.PERCENTILE.INC(OFFSET(AP493,-52,0,52,1),0.75)</f>
        <v>0.91570014008949774</v>
      </c>
      <c r="AU493">
        <f t="shared" ref="AU493:AU494" ca="1" si="257">+_xlfn.PERCENTILE.INC(OFFSET(AP493,-52,0,52,1),0.9)</f>
        <v>0.96913776808259033</v>
      </c>
      <c r="AX493">
        <f t="shared" si="205"/>
        <v>0.77990296547036986</v>
      </c>
      <c r="AY493">
        <f t="shared" si="206"/>
        <v>0.93192816685919433</v>
      </c>
      <c r="AZ493">
        <f t="shared" si="207"/>
        <v>1.2574371696965667</v>
      </c>
      <c r="BA493">
        <f t="shared" si="208"/>
        <v>0.414684127324913</v>
      </c>
      <c r="BD493" s="57"/>
    </row>
    <row r="494" spans="2:56" x14ac:dyDescent="0.25">
      <c r="B494" s="1">
        <v>46157</v>
      </c>
      <c r="C494">
        <v>6982.3590000000004</v>
      </c>
      <c r="D494">
        <v>10359.464</v>
      </c>
      <c r="E494">
        <v>6040.1509999999998</v>
      </c>
      <c r="F494">
        <v>2244</v>
      </c>
      <c r="G494">
        <v>2707869</v>
      </c>
      <c r="I494" s="45">
        <f t="shared" si="233"/>
        <v>-4.2033917280273503E-2</v>
      </c>
      <c r="J494" s="46">
        <f t="shared" si="234"/>
        <v>-2.943875797709572E-2</v>
      </c>
      <c r="K494" s="46">
        <f t="shared" si="235"/>
        <v>-2.021025373000207E-2</v>
      </c>
      <c r="L494" s="46">
        <f t="shared" si="236"/>
        <v>-6.4610254272613576E-2</v>
      </c>
      <c r="M494" s="47">
        <f t="shared" si="237"/>
        <v>-2.2121773396453159E-2</v>
      </c>
      <c r="O494" s="44">
        <f t="shared" si="238"/>
        <v>-3.9073295814996217E-2</v>
      </c>
      <c r="Q494" s="36">
        <f t="shared" si="239"/>
        <v>13411.884095312094</v>
      </c>
      <c r="R494" s="37">
        <f t="shared" si="240"/>
        <v>14809.820239024999</v>
      </c>
      <c r="T494" s="42">
        <f t="shared" si="241"/>
        <v>0.90560748738669783</v>
      </c>
      <c r="V494" s="40">
        <v>46157</v>
      </c>
      <c r="W494">
        <v>4328796.7081000004</v>
      </c>
      <c r="X494">
        <v>6745811.4544000002</v>
      </c>
      <c r="Y494">
        <v>9733897.6098999996</v>
      </c>
      <c r="Z494" s="37">
        <v>2244</v>
      </c>
      <c r="AB494" s="55">
        <f t="shared" si="242"/>
        <v>-2.7818499330265135E-2</v>
      </c>
      <c r="AD494" s="36">
        <f t="shared" si="243"/>
        <v>14351.823639665907</v>
      </c>
      <c r="AE494" s="37">
        <f t="shared" si="244"/>
        <v>14809.820239024999</v>
      </c>
      <c r="AG494" s="1">
        <f t="shared" si="245"/>
        <v>46157</v>
      </c>
      <c r="AH494">
        <f t="shared" si="246"/>
        <v>0.96907480361225207</v>
      </c>
      <c r="AI494">
        <f t="shared" ca="1" si="247"/>
        <v>0.94393650210362423</v>
      </c>
      <c r="AJ494">
        <f t="shared" ca="1" si="248"/>
        <v>0.99222254802609045</v>
      </c>
      <c r="AK494">
        <f t="shared" ca="1" si="249"/>
        <v>1.0784951496404989</v>
      </c>
      <c r="AL494">
        <f t="shared" ca="1" si="250"/>
        <v>1.1315432626483053</v>
      </c>
      <c r="AM494">
        <f t="shared" ca="1" si="251"/>
        <v>1.1593190641155682</v>
      </c>
      <c r="AO494" s="1">
        <f t="shared" si="252"/>
        <v>46157</v>
      </c>
      <c r="AP494" s="57">
        <f>AD494/VLOOKUP(AO494,'[1]Indice Utilities'!$Z:$AJ,11,0)</f>
        <v>0.76803387376213106</v>
      </c>
      <c r="AQ494">
        <f t="shared" ca="1" si="253"/>
        <v>0.73037492386304914</v>
      </c>
      <c r="AR494">
        <f t="shared" ca="1" si="254"/>
        <v>0.76773012064107038</v>
      </c>
      <c r="AS494">
        <f t="shared" ca="1" si="255"/>
        <v>0.83510709436437014</v>
      </c>
      <c r="AT494">
        <f t="shared" ca="1" si="256"/>
        <v>0.90996355007906615</v>
      </c>
      <c r="AU494">
        <f t="shared" ca="1" si="257"/>
        <v>0.96543212728396821</v>
      </c>
      <c r="AX494">
        <f t="shared" si="205"/>
        <v>0.76849907987187349</v>
      </c>
      <c r="AY494">
        <f t="shared" si="206"/>
        <v>0.93037499528625422</v>
      </c>
      <c r="AZ494">
        <f t="shared" si="207"/>
        <v>1.2672778124236304</v>
      </c>
      <c r="BA494">
        <f t="shared" si="208"/>
        <v>0.398990600158937</v>
      </c>
      <c r="BD494" s="57"/>
    </row>
    <row r="495" spans="2:56" x14ac:dyDescent="0.25">
      <c r="B495" s="1">
        <v>46164</v>
      </c>
      <c r="C495">
        <v>7506.16</v>
      </c>
      <c r="D495">
        <v>11157.383</v>
      </c>
      <c r="E495">
        <v>6433.857</v>
      </c>
      <c r="F495">
        <v>2356</v>
      </c>
      <c r="G495">
        <v>2846220</v>
      </c>
      <c r="I495" s="45">
        <f t="shared" ref="I495:I496" si="258">+C495/C494-1</f>
        <v>7.5017769782390165E-2</v>
      </c>
      <c r="J495" s="46">
        <f t="shared" ref="J495:J496" si="259">+D495/D494-1</f>
        <v>7.7023193477963714E-2</v>
      </c>
      <c r="K495" s="46">
        <f t="shared" ref="K495:K496" si="260">+E495/E494-1</f>
        <v>6.5181483045705368E-2</v>
      </c>
      <c r="L495" s="46">
        <f t="shared" ref="L495:L496" si="261">+F495/F494-1</f>
        <v>4.9910873440285108E-2</v>
      </c>
      <c r="M495" s="47">
        <f t="shared" ref="M495:M496" si="262">+G495/G494-1</f>
        <v>5.1092205716007699E-2</v>
      </c>
      <c r="O495" s="44">
        <f t="shared" ref="O495:O496" si="263">+AVERAGE(I495:L495)</f>
        <v>6.6783329936586089E-2</v>
      </c>
      <c r="Q495" s="36">
        <f t="shared" ref="Q495:Q496" si="264">+Q494*(1+O495)</f>
        <v>14307.574375920572</v>
      </c>
      <c r="R495" s="37">
        <f t="shared" ref="R495:R496" si="265">+R494*(1+M495)</f>
        <v>15566.486621294358</v>
      </c>
      <c r="T495" s="42">
        <f t="shared" ref="T495:T496" si="266">+Q495/R495</f>
        <v>0.91912675762996887</v>
      </c>
      <c r="V495" s="40">
        <v>46164</v>
      </c>
      <c r="W495">
        <v>4653533.05</v>
      </c>
      <c r="X495">
        <v>7212583.2422000002</v>
      </c>
      <c r="Y495">
        <v>10368367.8336</v>
      </c>
      <c r="Z495" s="37">
        <v>2356</v>
      </c>
      <c r="AB495" s="55">
        <f t="shared" ref="AB495:AB496" si="267">+SUMPRODUCT(I495:L495,W494:Z494)/SUM(W494:Z494)</f>
        <v>7.1064354427577331E-2</v>
      </c>
      <c r="AD495" s="36">
        <f t="shared" ref="AD495:AD496" si="268">+AD494*(1+AB495)</f>
        <v>15371.726721477207</v>
      </c>
      <c r="AE495" s="37">
        <f t="shared" ref="AE495:AE496" si="269">+AE494*(1+M495)</f>
        <v>15566.486621294358</v>
      </c>
      <c r="AG495" s="1">
        <f t="shared" ref="AG495:AG496" si="270">+B495</f>
        <v>46164</v>
      </c>
      <c r="AH495">
        <f t="shared" ref="AH495:AH496" si="271">+(AD495/$AD$6)/(AE495/$AE$6)</f>
        <v>0.98748851269041482</v>
      </c>
      <c r="AI495">
        <f t="shared" ref="AI495:AI496" ca="1" si="272">+_xlfn.PERCENTILE.INC(OFFSET(AH495,-52,0,52,1),0.1)</f>
        <v>0.94393650210362423</v>
      </c>
      <c r="AJ495">
        <f t="shared" ref="AJ495:AJ496" ca="1" si="273">+_xlfn.PERCENTILE.INC(OFFSET(AH495,-52,0,52,1),0.25)</f>
        <v>0.9865724826413601</v>
      </c>
      <c r="AK495">
        <f t="shared" ref="AK495:AK496" ca="1" si="274">+_xlfn.PERCENTILE.INC(OFFSET(AH495,-52,0,52,1),0.5)</f>
        <v>1.0665613119855859</v>
      </c>
      <c r="AL495">
        <f t="shared" ref="AL495:AL496" ca="1" si="275">+_xlfn.PERCENTILE.INC(OFFSET(AH495,-52,0,52,1),0.75)</f>
        <v>1.1290605163270373</v>
      </c>
      <c r="AM495">
        <f t="shared" ref="AM495:AM496" ca="1" si="276">+_xlfn.PERCENTILE.INC(OFFSET(AH495,-52,0,52,1),0.9)</f>
        <v>1.1579173222369876</v>
      </c>
      <c r="AO495" s="1">
        <f t="shared" ref="AO495:AO496" si="277">+AG495</f>
        <v>46164</v>
      </c>
      <c r="AP495" s="57">
        <f>AD495/VLOOKUP(AO495,'[1]Indice Utilities'!$Z:$AJ,11,0)</f>
        <v>0.8033233343178654</v>
      </c>
      <c r="AQ495">
        <f t="shared" ref="AQ495:AQ496" ca="1" si="278">+_xlfn.PERCENTILE.INC(OFFSET(AP495,-52,0,52,1),0.1)</f>
        <v>0.73037492386304914</v>
      </c>
      <c r="AR495">
        <f t="shared" ref="AR495:AR496" ca="1" si="279">+_xlfn.PERCENTILE.INC(OFFSET(AP495,-52,0,52,1),0.25)</f>
        <v>0.7661844574969332</v>
      </c>
      <c r="AS495">
        <f t="shared" ref="AS495:AS496" ca="1" si="280">+_xlfn.PERCENTILE.INC(OFFSET(AP495,-52,0,52,1),0.5)</f>
        <v>0.82975928785300535</v>
      </c>
      <c r="AT495">
        <f t="shared" ref="AT495:AT496" ca="1" si="281">+_xlfn.PERCENTILE.INC(OFFSET(AP495,-52,0,52,1),0.75)</f>
        <v>0.90592152618232746</v>
      </c>
      <c r="AU495">
        <f t="shared" ref="AU495:AU496" ca="1" si="282">+_xlfn.PERCENTILE.INC(OFFSET(AP495,-52,0,52,1),0.9)</f>
        <v>0.94267664829376474</v>
      </c>
      <c r="AX495">
        <f t="shared" si="205"/>
        <v>0.7713356937970457</v>
      </c>
      <c r="AY495">
        <f t="shared" si="206"/>
        <v>0.93555111269740421</v>
      </c>
      <c r="AZ495">
        <f t="shared" si="207"/>
        <v>1.2603172293879144</v>
      </c>
      <c r="BA495">
        <f t="shared" si="208"/>
        <v>0.39111055071122564</v>
      </c>
      <c r="BD495" s="57"/>
    </row>
    <row r="496" spans="2:56" x14ac:dyDescent="0.25">
      <c r="B496" s="1">
        <v>46171</v>
      </c>
      <c r="C496">
        <v>8958.9650000000001</v>
      </c>
      <c r="D496">
        <v>13343.359</v>
      </c>
      <c r="E496">
        <v>7470.451</v>
      </c>
      <c r="F496">
        <v>2880</v>
      </c>
      <c r="G496">
        <v>3166407</v>
      </c>
      <c r="I496" s="45">
        <f t="shared" si="258"/>
        <v>0.19354836560904642</v>
      </c>
      <c r="J496" s="46">
        <f t="shared" si="259"/>
        <v>0.19592192900431948</v>
      </c>
      <c r="K496" s="46">
        <f t="shared" si="260"/>
        <v>0.1611154864026354</v>
      </c>
      <c r="L496" s="46">
        <f t="shared" si="261"/>
        <v>0.22241086587436332</v>
      </c>
      <c r="M496" s="47">
        <f t="shared" si="262"/>
        <v>0.11249552037439137</v>
      </c>
      <c r="O496" s="44">
        <f t="shared" si="263"/>
        <v>0.19324916172259116</v>
      </c>
      <c r="Q496" s="36">
        <f t="shared" si="264"/>
        <v>17072.501130350847</v>
      </c>
      <c r="R496" s="37">
        <f t="shared" si="265"/>
        <v>17317.646634157867</v>
      </c>
      <c r="T496" s="42">
        <f t="shared" si="266"/>
        <v>0.98584417912053435</v>
      </c>
      <c r="V496" s="40">
        <v>46171</v>
      </c>
      <c r="W496">
        <v>5554216.8661000002</v>
      </c>
      <c r="X496">
        <v>8625686.8739</v>
      </c>
      <c r="Y496">
        <v>12038871.7138</v>
      </c>
      <c r="Z496" s="37">
        <v>2880</v>
      </c>
      <c r="AB496" s="55">
        <f t="shared" si="267"/>
        <v>0.17919882241451238</v>
      </c>
      <c r="AD496" s="36">
        <f t="shared" si="268"/>
        <v>18126.322048443617</v>
      </c>
      <c r="AE496" s="37">
        <f t="shared" si="269"/>
        <v>17317.646634157867</v>
      </c>
      <c r="AG496" s="1">
        <f t="shared" si="270"/>
        <v>46171</v>
      </c>
      <c r="AH496">
        <f t="shared" si="271"/>
        <v>1.0466966113450249</v>
      </c>
      <c r="AI496">
        <f t="shared" ca="1" si="272"/>
        <v>0.94393650210362423</v>
      </c>
      <c r="AJ496">
        <f t="shared" ca="1" si="273"/>
        <v>0.9865724826413601</v>
      </c>
      <c r="AK496">
        <f t="shared" ca="1" si="274"/>
        <v>1.0585731485647609</v>
      </c>
      <c r="AL496">
        <f t="shared" ca="1" si="275"/>
        <v>1.1287266879671234</v>
      </c>
      <c r="AM496">
        <f t="shared" ca="1" si="276"/>
        <v>1.1551815549440225</v>
      </c>
      <c r="AO496" s="1">
        <f t="shared" si="277"/>
        <v>46171</v>
      </c>
      <c r="AP496" s="57">
        <f>AD496/VLOOKUP(AO496,'[1]Indice Utilities'!$Z:$AJ,11,0)</f>
        <v>0.87868880098369373</v>
      </c>
      <c r="AQ496">
        <f t="shared" ca="1" si="278"/>
        <v>0.73037492386304914</v>
      </c>
      <c r="AR496">
        <f t="shared" ca="1" si="279"/>
        <v>0.7661844574969332</v>
      </c>
      <c r="AS496">
        <f t="shared" ca="1" si="280"/>
        <v>0.82897714441321768</v>
      </c>
      <c r="AT496">
        <f t="shared" ca="1" si="281"/>
        <v>0.90329895690540463</v>
      </c>
      <c r="AU496">
        <f t="shared" ca="1" si="282"/>
        <v>0.93906535006553005</v>
      </c>
      <c r="AX496">
        <f t="shared" si="205"/>
        <v>0.78072199460165759</v>
      </c>
      <c r="AY496">
        <f t="shared" si="206"/>
        <v>0.94881886761749146</v>
      </c>
      <c r="AZ496">
        <f t="shared" si="207"/>
        <v>1.240989920449534</v>
      </c>
      <c r="BA496">
        <f t="shared" si="208"/>
        <v>0.40544289721097371</v>
      </c>
      <c r="BD496" s="57"/>
    </row>
    <row r="497" spans="2:56" x14ac:dyDescent="0.25">
      <c r="B497" s="1">
        <v>46178</v>
      </c>
      <c r="C497">
        <v>8662.4740000000002</v>
      </c>
      <c r="D497">
        <v>12752.285</v>
      </c>
      <c r="E497">
        <v>7181.4009999999998</v>
      </c>
      <c r="F497">
        <v>2845</v>
      </c>
      <c r="G497">
        <v>3084617</v>
      </c>
      <c r="I497" s="45">
        <f t="shared" ref="I497" si="283">+C497/C496-1</f>
        <v>-3.3094336231919597E-2</v>
      </c>
      <c r="J497" s="46">
        <f t="shared" ref="J497" si="284">+D497/D496-1</f>
        <v>-4.4297241796462217E-2</v>
      </c>
      <c r="K497" s="46">
        <f t="shared" ref="K497" si="285">+E497/E496-1</f>
        <v>-3.8692443066690396E-2</v>
      </c>
      <c r="L497" s="46">
        <f t="shared" ref="L497" si="286">+F497/F496-1</f>
        <v>-1.215277777777779E-2</v>
      </c>
      <c r="M497" s="47">
        <f t="shared" ref="M497" si="287">+G497/G496-1</f>
        <v>-2.5830539156842414E-2</v>
      </c>
      <c r="O497" s="44">
        <f t="shared" ref="O497" si="288">+AVERAGE(I497:L497)</f>
        <v>-3.20591997182125E-2</v>
      </c>
      <c r="Q497" s="36">
        <f t="shared" ref="Q497" si="289">+Q496*(1+O497)</f>
        <v>16525.17040692352</v>
      </c>
      <c r="R497" s="37">
        <f t="shared" ref="R497" si="290">+R496*(1+M497)</f>
        <v>16870.32248466989</v>
      </c>
      <c r="T497" s="42">
        <f t="shared" ref="T497" si="291">+Q497/R497</f>
        <v>0.97954087255534028</v>
      </c>
      <c r="V497" s="40">
        <v>46178</v>
      </c>
      <c r="W497">
        <v>5370403.8424000004</v>
      </c>
      <c r="X497">
        <v>8197279.8905999996</v>
      </c>
      <c r="Y497">
        <v>11573058.131899999</v>
      </c>
      <c r="Z497" s="37">
        <v>2845</v>
      </c>
      <c r="AB497" s="55">
        <f t="shared" ref="AB497" si="292">+SUMPRODUCT(I497:L497,W496:Z496)/SUM(W496:Z496)</f>
        <v>-3.9347462931037261E-2</v>
      </c>
      <c r="AD497" s="36">
        <f t="shared" ref="AD497" si="293">+AD496*(1+AB497)</f>
        <v>17413.097263566437</v>
      </c>
      <c r="AE497" s="37">
        <f t="shared" ref="AE497" si="294">+AE496*(1+M497)</f>
        <v>16870.32248466989</v>
      </c>
      <c r="AG497" s="1">
        <f t="shared" ref="AG497" si="295">+B497</f>
        <v>46178</v>
      </c>
      <c r="AH497">
        <f t="shared" ref="AH497" si="296">+(AD497/$AD$6)/(AE497/$AE$6)</f>
        <v>1.0321733493470422</v>
      </c>
      <c r="AI497">
        <f t="shared" ref="AI497" ca="1" si="297">+_xlfn.PERCENTILE.INC(OFFSET(AH497,-52,0,52,1),0.1)</f>
        <v>0.94393650210362423</v>
      </c>
      <c r="AJ497">
        <f t="shared" ref="AJ497" ca="1" si="298">+_xlfn.PERCENTILE.INC(OFFSET(AH497,-52,0,52,1),0.25)</f>
        <v>0.9865724826413601</v>
      </c>
      <c r="AK497">
        <f t="shared" ref="AK497" ca="1" si="299">+_xlfn.PERCENTILE.INC(OFFSET(AH497,-52,0,52,1),0.5)</f>
        <v>1.0550713035426074</v>
      </c>
      <c r="AL497">
        <f t="shared" ref="AL497" ca="1" si="300">+_xlfn.PERCENTILE.INC(OFFSET(AH497,-52,0,52,1),0.75)</f>
        <v>1.1276533741044787</v>
      </c>
      <c r="AM497">
        <f t="shared" ref="AM497" ca="1" si="301">+_xlfn.PERCENTILE.INC(OFFSET(AH497,-52,0,52,1),0.9)</f>
        <v>1.1425281107515786</v>
      </c>
      <c r="AO497" s="1">
        <f t="shared" ref="AO497" si="302">+AG497</f>
        <v>46178</v>
      </c>
      <c r="AP497" s="57">
        <f>AD497/VLOOKUP(AO497,'[1]Indice Utilities'!$Z:$AJ,11,0)</f>
        <v>0.87712205535517729</v>
      </c>
      <c r="AQ497">
        <f t="shared" ref="AQ497" ca="1" si="303">+_xlfn.PERCENTILE.INC(OFFSET(AP497,-52,0,52,1),0.1)</f>
        <v>0.73037492386304914</v>
      </c>
      <c r="AR497">
        <f t="shared" ref="AR497" ca="1" si="304">+_xlfn.PERCENTILE.INC(OFFSET(AP497,-52,0,52,1),0.25)</f>
        <v>0.7661844574969332</v>
      </c>
      <c r="AS497">
        <f t="shared" ref="AS497" ca="1" si="305">+_xlfn.PERCENTILE.INC(OFFSET(AP497,-52,0,52,1),0.5)</f>
        <v>0.82897714441321768</v>
      </c>
      <c r="AT497">
        <f t="shared" ref="AT497" ca="1" si="306">+_xlfn.PERCENTILE.INC(OFFSET(AP497,-52,0,52,1),0.75)</f>
        <v>0.89929215724196254</v>
      </c>
      <c r="AU497">
        <f t="shared" ref="AU497" ca="1" si="307">+_xlfn.PERCENTILE.INC(OFFSET(AP497,-52,0,52,1),0.9)</f>
        <v>0.93352753028580393</v>
      </c>
      <c r="AX497">
        <f t="shared" si="205"/>
        <v>0.78580390857226701</v>
      </c>
      <c r="AY497">
        <f t="shared" si="206"/>
        <v>0.94393006193924012</v>
      </c>
      <c r="AZ497">
        <f t="shared" si="207"/>
        <v>1.24183608804706</v>
      </c>
      <c r="BA497">
        <f t="shared" si="208"/>
        <v>0.41692039975410844</v>
      </c>
      <c r="BD497" s="57"/>
    </row>
    <row r="498" spans="2:56" x14ac:dyDescent="0.25">
      <c r="B498" s="1">
        <v>46185</v>
      </c>
      <c r="C498">
        <v>10243.156000000001</v>
      </c>
      <c r="D498">
        <v>14731.773999999999</v>
      </c>
      <c r="E498">
        <v>8183.1090000000004</v>
      </c>
      <c r="F498">
        <v>3267.5</v>
      </c>
      <c r="G498">
        <v>3352708</v>
      </c>
      <c r="I498" s="45">
        <f t="shared" ref="I498" si="308">+C498/C497-1</f>
        <v>0.18247466024140446</v>
      </c>
      <c r="J498" s="46">
        <f t="shared" ref="J498" si="309">+D498/D497-1</f>
        <v>0.15522622024209776</v>
      </c>
      <c r="K498" s="46">
        <f t="shared" ref="K498" si="310">+E498/E497-1</f>
        <v>0.1394864316865192</v>
      </c>
      <c r="L498" s="46">
        <f t="shared" ref="L498" si="311">+F498/F497-1</f>
        <v>0.1485061511423551</v>
      </c>
      <c r="M498" s="47">
        <f t="shared" ref="M498" si="312">+G498/G497-1</f>
        <v>8.6912248749196452E-2</v>
      </c>
      <c r="O498" s="44">
        <f t="shared" ref="O498" si="313">+AVERAGE(I498:L498)</f>
        <v>0.15642336582809413</v>
      </c>
      <c r="Q498" s="36">
        <f t="shared" ref="Q498" si="314">+Q497*(1+O498)</f>
        <v>19110.093182857316</v>
      </c>
      <c r="R498" s="37">
        <f t="shared" ref="R498" si="315">+R497*(1+M498)</f>
        <v>18336.560148936682</v>
      </c>
      <c r="T498" s="42">
        <f t="shared" ref="T498" si="316">+Q498/R498</f>
        <v>1.042185285988086</v>
      </c>
      <c r="V498" s="40">
        <v>46185</v>
      </c>
      <c r="W498">
        <v>6323168.0153000001</v>
      </c>
      <c r="X498">
        <v>9469712.5724999998</v>
      </c>
      <c r="Y498">
        <v>13187343.1315</v>
      </c>
      <c r="Z498" s="37">
        <v>3267.5</v>
      </c>
      <c r="AB498" s="55">
        <f t="shared" ref="AB498" si="317">+SUMPRODUCT(I498:L498,W497:Z497)/SUM(W497:Z497)</f>
        <v>0.15380074821795847</v>
      </c>
      <c r="AD498" s="36">
        <f t="shared" ref="AD498" si="318">+AD497*(1+AB498)</f>
        <v>20091.244651495039</v>
      </c>
      <c r="AE498" s="37">
        <f t="shared" ref="AE498" si="319">+AE497*(1+M498)</f>
        <v>18336.560148936682</v>
      </c>
      <c r="AG498" s="1">
        <f t="shared" ref="AG498" si="320">+B498</f>
        <v>46185</v>
      </c>
      <c r="AH498">
        <f t="shared" ref="AH498" si="321">+(AD498/$AD$6)/(AE498/$AE$6)</f>
        <v>1.0956932209916215</v>
      </c>
      <c r="AI498">
        <f t="shared" ref="AI498" ca="1" si="322">+_xlfn.PERCENTILE.INC(OFFSET(AH498,-52,0,52,1),0.1)</f>
        <v>0.94393650210362423</v>
      </c>
      <c r="AJ498">
        <f t="shared" ref="AJ498" ca="1" si="323">+_xlfn.PERCENTILE.INC(OFFSET(AH498,-52,0,52,1),0.25)</f>
        <v>0.9865724826413601</v>
      </c>
      <c r="AK498">
        <f t="shared" ref="AK498" ca="1" si="324">+_xlfn.PERCENTILE.INC(OFFSET(AH498,-52,0,52,1),0.5)</f>
        <v>1.0522257459786646</v>
      </c>
      <c r="AL498">
        <f t="shared" ref="AL498" ca="1" si="325">+_xlfn.PERCENTILE.INC(OFFSET(AH498,-52,0,52,1),0.75)</f>
        <v>1.117001017906001</v>
      </c>
      <c r="AM498">
        <f t="shared" ref="AM498" ca="1" si="326">+_xlfn.PERCENTILE.INC(OFFSET(AH498,-52,0,52,1),0.9)</f>
        <v>1.1403117057565042</v>
      </c>
      <c r="AO498" s="1">
        <f t="shared" ref="AO498" si="327">+AG498</f>
        <v>46185</v>
      </c>
      <c r="AP498" s="57">
        <f>AD498/VLOOKUP(AO498,'[1]Indice Utilities'!$Z:$AJ,11,0)</f>
        <v>0.93595844121449367</v>
      </c>
      <c r="AQ498">
        <f t="shared" ref="AQ498" ca="1" si="328">+_xlfn.PERCENTILE.INC(OFFSET(AP498,-52,0,52,1),0.1)</f>
        <v>0.73037492386304914</v>
      </c>
      <c r="AR498">
        <f t="shared" ref="AR498" ca="1" si="329">+_xlfn.PERCENTILE.INC(OFFSET(AP498,-52,0,52,1),0.25)</f>
        <v>0.7661844574969332</v>
      </c>
      <c r="AS498">
        <f t="shared" ref="AS498" ca="1" si="330">+_xlfn.PERCENTILE.INC(OFFSET(AP498,-52,0,52,1),0.5)</f>
        <v>0.82897714441321768</v>
      </c>
      <c r="AT498">
        <f t="shared" ref="AT498" ca="1" si="331">+_xlfn.PERCENTILE.INC(OFFSET(AP498,-52,0,52,1),0.75)</f>
        <v>0.89600959846418571</v>
      </c>
      <c r="AU498">
        <f t="shared" ref="AU498" ca="1" si="332">+_xlfn.PERCENTILE.INC(OFFSET(AP498,-52,0,52,1),0.9)</f>
        <v>0.91954757530566655</v>
      </c>
      <c r="AX498">
        <f t="shared" si="205"/>
        <v>0.80533247290790466</v>
      </c>
      <c r="AY498">
        <f t="shared" si="206"/>
        <v>0.94509624760701394</v>
      </c>
      <c r="AZ498">
        <f t="shared" si="207"/>
        <v>1.2264295849121603</v>
      </c>
      <c r="BA498">
        <f t="shared" si="208"/>
        <v>0.41500722234223131</v>
      </c>
      <c r="BD498" s="57"/>
    </row>
    <row r="499" spans="2:56" x14ac:dyDescent="0.25">
      <c r="B499" s="1">
        <v>46192</v>
      </c>
      <c r="C499">
        <v>10511.146000000001</v>
      </c>
      <c r="D499">
        <v>14572.619000000001</v>
      </c>
      <c r="E499">
        <v>8232.9449999999997</v>
      </c>
      <c r="F499">
        <v>3332.5</v>
      </c>
      <c r="G499">
        <v>3291322</v>
      </c>
      <c r="I499" s="45">
        <f t="shared" ref="I499" si="333">+C499/C498-1</f>
        <v>2.6162834970003379E-2</v>
      </c>
      <c r="J499" s="46">
        <f t="shared" ref="J499" si="334">+D499/D498-1</f>
        <v>-1.0803518978773297E-2</v>
      </c>
      <c r="K499" s="46">
        <f t="shared" ref="K499" si="335">+E499/E498-1</f>
        <v>6.0901058509668093E-3</v>
      </c>
      <c r="L499" s="46">
        <f t="shared" ref="L499" si="336">+F499/F498-1</f>
        <v>1.9892884468247995E-2</v>
      </c>
      <c r="M499" s="47">
        <f t="shared" ref="M499" si="337">+G499/G498-1</f>
        <v>-1.8309378568011292E-2</v>
      </c>
      <c r="O499" s="44">
        <f t="shared" ref="O499" si="338">+AVERAGE(I499:L499)</f>
        <v>1.0335576577611222E-2</v>
      </c>
      <c r="Q499" s="36">
        <f t="shared" ref="Q499" si="339">+Q498*(1+O499)</f>
        <v>19307.607014354024</v>
      </c>
      <c r="R499" s="37">
        <f t="shared" ref="R499" si="340">+R498*(1+M499)</f>
        <v>18000.829127534689</v>
      </c>
      <c r="T499" s="42">
        <f t="shared" ref="T499" si="341">+Q499/R499</f>
        <v>1.0725954275528589</v>
      </c>
      <c r="V499" s="40">
        <v>46192</v>
      </c>
      <c r="W499">
        <v>6488599.7366000004</v>
      </c>
      <c r="X499">
        <v>9367406.4272000007</v>
      </c>
      <c r="Y499">
        <v>13267655.8181</v>
      </c>
      <c r="Z499" s="37">
        <v>3332.5</v>
      </c>
      <c r="AB499" s="55">
        <f t="shared" ref="AB499:AB504" si="342">+SUMPRODUCT(I499:L499,W498:Z498)/SUM(W498:Z498)</f>
        <v>4.9512012286381411E-3</v>
      </c>
      <c r="AD499" s="36">
        <f t="shared" ref="AD499:AD504" si="343">+AD498*(1+AB499)</f>
        <v>20190.720446698389</v>
      </c>
      <c r="AE499" s="37">
        <f t="shared" ref="AE499:AE504" si="344">+AE498*(1+M499)</f>
        <v>18000.829127534689</v>
      </c>
      <c r="AG499" s="1">
        <f t="shared" ref="AG499:AG504" si="345">+B499</f>
        <v>46192</v>
      </c>
      <c r="AH499">
        <f t="shared" ref="AH499" si="346">+(AD499/$AD$6)/(AE499/$AE$6)</f>
        <v>1.1216550250907036</v>
      </c>
      <c r="AI499">
        <f t="shared" ref="AI499" ca="1" si="347">+_xlfn.PERCENTILE.INC(OFFSET(AH499,-52,0,52,1),0.1)</f>
        <v>0.94393650210362423</v>
      </c>
      <c r="AJ499">
        <f t="shared" ref="AJ499" ca="1" si="348">+_xlfn.PERCENTILE.INC(OFFSET(AH499,-52,0,52,1),0.25)</f>
        <v>0.9865724826413601</v>
      </c>
      <c r="AK499">
        <f t="shared" ref="AK499" ca="1" si="349">+_xlfn.PERCENTILE.INC(OFFSET(AH499,-52,0,52,1),0.5)</f>
        <v>1.0522257459786646</v>
      </c>
      <c r="AL499">
        <f t="shared" ref="AL499" ca="1" si="350">+_xlfn.PERCENTILE.INC(OFFSET(AH499,-52,0,52,1),0.75)</f>
        <v>1.1132915646922261</v>
      </c>
      <c r="AM499">
        <f t="shared" ref="AM499" ca="1" si="351">+_xlfn.PERCENTILE.INC(OFFSET(AH499,-52,0,52,1),0.9)</f>
        <v>1.1387257060109552</v>
      </c>
      <c r="AO499" s="1">
        <f t="shared" ref="AO499" si="352">+AG499</f>
        <v>46192</v>
      </c>
      <c r="AP499" s="57">
        <f>AD499/VLOOKUP(AO499,'[1]Indice Utilities'!$Z:$AJ,11,0)</f>
        <v>0.95312431435668132</v>
      </c>
      <c r="AQ499">
        <f t="shared" ref="AQ499" ca="1" si="353">+_xlfn.PERCENTILE.INC(OFFSET(AP499,-52,0,52,1),0.1)</f>
        <v>0.73037492386304914</v>
      </c>
      <c r="AR499">
        <f t="shared" ref="AR499" ca="1" si="354">+_xlfn.PERCENTILE.INC(OFFSET(AP499,-52,0,52,1),0.25)</f>
        <v>0.7661844574969332</v>
      </c>
      <c r="AS499">
        <f t="shared" ref="AS499" ca="1" si="355">+_xlfn.PERCENTILE.INC(OFFSET(AP499,-52,0,52,1),0.5)</f>
        <v>0.82897714441321768</v>
      </c>
      <c r="AT499">
        <f t="shared" ref="AT499" ca="1" si="356">+_xlfn.PERCENTILE.INC(OFFSET(AP499,-52,0,52,1),0.75)</f>
        <v>0.89600959846418571</v>
      </c>
      <c r="AU499">
        <f t="shared" ref="AU499" ca="1" si="357">+_xlfn.PERCENTILE.INC(OFFSET(AP499,-52,0,52,1),0.9)</f>
        <v>0.91954757530566655</v>
      </c>
      <c r="AX499">
        <f t="shared" si="205"/>
        <v>0.82233072857889211</v>
      </c>
      <c r="AY499">
        <f t="shared" si="206"/>
        <v>0.93027987947698043</v>
      </c>
      <c r="AZ499">
        <f t="shared" si="207"/>
        <v>1.2278194895378867</v>
      </c>
      <c r="BA499">
        <f t="shared" si="208"/>
        <v>0.42117757812747419</v>
      </c>
      <c r="BD499" s="57"/>
    </row>
    <row r="500" spans="2:56" x14ac:dyDescent="0.25">
      <c r="B500" s="1">
        <v>46199</v>
      </c>
      <c r="C500">
        <v>9791.5439999999999</v>
      </c>
      <c r="D500">
        <v>14035.471</v>
      </c>
      <c r="E500">
        <v>7689.73</v>
      </c>
      <c r="F500">
        <v>2957.5</v>
      </c>
      <c r="G500">
        <v>3123411</v>
      </c>
      <c r="I500" s="45">
        <f t="shared" ref="I500" si="358">+C500/C499-1</f>
        <v>-6.846085098618182E-2</v>
      </c>
      <c r="J500" s="46">
        <f t="shared" ref="J500" si="359">+D500/D499-1</f>
        <v>-3.6860086714680551E-2</v>
      </c>
      <c r="K500" s="46">
        <f t="shared" ref="K500" si="360">+E500/E499-1</f>
        <v>-6.5980642406818002E-2</v>
      </c>
      <c r="L500" s="46">
        <f t="shared" ref="L500" si="361">+F500/F499-1</f>
        <v>-0.11252813203300827</v>
      </c>
      <c r="M500" s="47">
        <f t="shared" ref="M500" si="362">+G500/G499-1</f>
        <v>-5.1016278565269468E-2</v>
      </c>
      <c r="O500" s="44">
        <f t="shared" ref="O500" si="363">+AVERAGE(I500:L500)</f>
        <v>-7.095742803517216E-2</v>
      </c>
      <c r="Q500" s="36">
        <f t="shared" ref="Q500" si="364">+Q499*(1+O500)</f>
        <v>17937.588879101615</v>
      </c>
      <c r="R500" s="37">
        <f t="shared" ref="R500" si="365">+R499*(1+M500)</f>
        <v>17082.493814358564</v>
      </c>
      <c r="T500" s="42">
        <f t="shared" ref="T500" si="366">+Q500/R500</f>
        <v>1.0500568051735109</v>
      </c>
      <c r="V500" s="40">
        <v>46199</v>
      </c>
      <c r="W500">
        <v>6044384.9293</v>
      </c>
      <c r="X500">
        <v>9022123.1868999992</v>
      </c>
      <c r="Y500">
        <v>12392247.534700001</v>
      </c>
      <c r="Z500" s="37">
        <v>2957.5</v>
      </c>
      <c r="AB500" s="55">
        <f t="shared" si="342"/>
        <v>-5.7173146649930798E-2</v>
      </c>
      <c r="AD500" s="36">
        <f t="shared" si="343"/>
        <v>19036.353425631547</v>
      </c>
      <c r="AE500" s="37">
        <f t="shared" si="344"/>
        <v>17082.493814358564</v>
      </c>
      <c r="AG500" s="1">
        <f t="shared" si="345"/>
        <v>46199</v>
      </c>
      <c r="AH500">
        <f t="shared" ref="AH500" si="367">+(AD500/$AD$6)/(AE500/$AE$6)</f>
        <v>1.11437789075215</v>
      </c>
      <c r="AI500">
        <f t="shared" ref="AI500" ca="1" si="368">+_xlfn.PERCENTILE.INC(OFFSET(AH500,-52,0,52,1),0.1)</f>
        <v>0.94393650210362423</v>
      </c>
      <c r="AJ500">
        <f t="shared" ref="AJ500" ca="1" si="369">+_xlfn.PERCENTILE.INC(OFFSET(AH500,-52,0,52,1),0.25)</f>
        <v>0.9865724826413601</v>
      </c>
      <c r="AK500">
        <f t="shared" ref="AK500" ca="1" si="370">+_xlfn.PERCENTILE.INC(OFFSET(AH500,-52,0,52,1),0.5)</f>
        <v>1.0522257459786646</v>
      </c>
      <c r="AL500">
        <f t="shared" ref="AL500" ca="1" si="371">+_xlfn.PERCENTILE.INC(OFFSET(AH500,-52,0,52,1),0.75)</f>
        <v>1.1132915646922261</v>
      </c>
      <c r="AM500">
        <f t="shared" ref="AM500" ca="1" si="372">+_xlfn.PERCENTILE.INC(OFFSET(AH500,-52,0,52,1),0.9)</f>
        <v>1.1379241548992145</v>
      </c>
      <c r="AO500" s="1">
        <f t="shared" ref="AO500" si="373">+AG500</f>
        <v>46199</v>
      </c>
      <c r="AP500" s="57">
        <f>AD500/VLOOKUP(AO500,'[1]Indice Utilities'!$Z:$AJ,11,0)</f>
        <v>0.94761066100424629</v>
      </c>
      <c r="AQ500">
        <f t="shared" ref="AQ500" ca="1" si="374">+_xlfn.PERCENTILE.INC(OFFSET(AP500,-52,0,52,1),0.1)</f>
        <v>0.73037492386304914</v>
      </c>
      <c r="AR500">
        <f t="shared" ref="AR500" ca="1" si="375">+_xlfn.PERCENTILE.INC(OFFSET(AP500,-52,0,52,1),0.25)</f>
        <v>0.7661844574969332</v>
      </c>
      <c r="AS500">
        <f t="shared" ref="AS500" ca="1" si="376">+_xlfn.PERCENTILE.INC(OFFSET(AP500,-52,0,52,1),0.5)</f>
        <v>0.82897714441321768</v>
      </c>
      <c r="AT500">
        <f t="shared" ref="AT500" ca="1" si="377">+_xlfn.PERCENTILE.INC(OFFSET(AP500,-52,0,52,1),0.75)</f>
        <v>0.89600959846418571</v>
      </c>
      <c r="AU500">
        <f t="shared" ref="AU500" ca="1" si="378">+_xlfn.PERCENTILE.INC(OFFSET(AP500,-52,0,52,1),0.9)</f>
        <v>0.91954757530566655</v>
      </c>
      <c r="AX500">
        <f t="shared" si="205"/>
        <v>0.81248562701243743</v>
      </c>
      <c r="AY500">
        <f t="shared" si="206"/>
        <v>0.95032261678471475</v>
      </c>
      <c r="AZ500">
        <f t="shared" si="207"/>
        <v>1.2163497112791282</v>
      </c>
      <c r="BA500">
        <f t="shared" si="208"/>
        <v>0.3964495184651029</v>
      </c>
      <c r="BD500" s="57"/>
    </row>
    <row r="501" spans="2:56" x14ac:dyDescent="0.25">
      <c r="B501" s="1">
        <v>46206</v>
      </c>
      <c r="C501">
        <v>10330.925999999999</v>
      </c>
      <c r="D501">
        <v>14443.305</v>
      </c>
      <c r="E501">
        <v>7943.8950000000004</v>
      </c>
      <c r="F501">
        <v>3050</v>
      </c>
      <c r="G501">
        <v>3196900</v>
      </c>
      <c r="I501" s="45">
        <f t="shared" ref="I501" si="379">+C501/C500-1</f>
        <v>5.5086511381657433E-2</v>
      </c>
      <c r="J501" s="46">
        <f t="shared" ref="J501" si="380">+D501/D500-1</f>
        <v>2.9057378979301829E-2</v>
      </c>
      <c r="K501" s="46">
        <f t="shared" ref="K501" si="381">+E501/E500-1</f>
        <v>3.3052525901429597E-2</v>
      </c>
      <c r="L501" s="46">
        <f t="shared" ref="L501" si="382">+F501/F500-1</f>
        <v>3.1276415891800413E-2</v>
      </c>
      <c r="M501" s="47">
        <f t="shared" ref="M501" si="383">+G501/G500-1</f>
        <v>2.3528443743074501E-2</v>
      </c>
      <c r="O501" s="44">
        <f t="shared" ref="O501" si="384">+AVERAGE(I501:L501)</f>
        <v>3.7118208038547318E-2</v>
      </c>
      <c r="Q501" s="36">
        <f t="shared" ref="Q501" si="385">+Q500*(1+O501)</f>
        <v>18603.400034826042</v>
      </c>
      <c r="R501" s="37">
        <f t="shared" ref="R501" si="386">+R500*(1+M501)</f>
        <v>17484.418309061119</v>
      </c>
      <c r="T501" s="42">
        <f t="shared" ref="T501" si="387">+Q501/R501</f>
        <v>1.0639987962988178</v>
      </c>
      <c r="V501" s="40">
        <v>46206</v>
      </c>
      <c r="W501">
        <v>6353803.5192</v>
      </c>
      <c r="X501">
        <v>9284282.6842</v>
      </c>
      <c r="Y501">
        <v>12801842.236099999</v>
      </c>
      <c r="Z501" s="37">
        <v>3050</v>
      </c>
      <c r="AB501" s="55">
        <f t="shared" si="342"/>
        <v>3.6589520433009518E-2</v>
      </c>
      <c r="AD501" s="36">
        <f t="shared" si="343"/>
        <v>19732.884468268683</v>
      </c>
      <c r="AE501" s="37">
        <f t="shared" si="344"/>
        <v>17484.418309061119</v>
      </c>
      <c r="AG501" s="1">
        <f t="shared" si="345"/>
        <v>46206</v>
      </c>
      <c r="AH501">
        <f t="shared" ref="AH501" si="388">+(AD501/$AD$6)/(AE501/$AE$6)</f>
        <v>1.1285982821654592</v>
      </c>
      <c r="AI501">
        <f t="shared" ref="AI501" ca="1" si="389">+_xlfn.PERCENTILE.INC(OFFSET(AH501,-52,0,52,1),0.1)</f>
        <v>0.94393650210362423</v>
      </c>
      <c r="AJ501">
        <f t="shared" ref="AJ501" ca="1" si="390">+_xlfn.PERCENTILE.INC(OFFSET(AH501,-52,0,52,1),0.25)</f>
        <v>0.9865724826413601</v>
      </c>
      <c r="AK501">
        <f t="shared" ref="AK501" ca="1" si="391">+_xlfn.PERCENTILE.INC(OFFSET(AH501,-52,0,52,1),0.5)</f>
        <v>1.0522257459786646</v>
      </c>
      <c r="AL501">
        <f t="shared" ref="AL501" ca="1" si="392">+_xlfn.PERCENTILE.INC(OFFSET(AH501,-52,0,52,1),0.75)</f>
        <v>1.1132915646922261</v>
      </c>
      <c r="AM501">
        <f t="shared" ref="AM501" ca="1" si="393">+_xlfn.PERCENTILE.INC(OFFSET(AH501,-52,0,52,1),0.9)</f>
        <v>1.1367306033760354</v>
      </c>
      <c r="AO501" s="1">
        <f t="shared" ref="AO501" si="394">+AG501</f>
        <v>46206</v>
      </c>
      <c r="AP501" s="57">
        <f>AD501/VLOOKUP(AO501,'[1]Indice Utilities'!$Z:$AJ,11,0)</f>
        <v>0.97844948767430373</v>
      </c>
      <c r="AQ501">
        <f t="shared" ref="AQ501" ca="1" si="395">+_xlfn.PERCENTILE.INC(OFFSET(AP501,-52,0,52,1),0.1)</f>
        <v>0.73037492386304914</v>
      </c>
      <c r="AR501">
        <f t="shared" ref="AR501" ca="1" si="396">+_xlfn.PERCENTILE.INC(OFFSET(AP501,-52,0,52,1),0.25)</f>
        <v>0.7661844574969332</v>
      </c>
      <c r="AS501">
        <f t="shared" ref="AS501" ca="1" si="397">+_xlfn.PERCENTILE.INC(OFFSET(AP501,-52,0,52,1),0.5)</f>
        <v>0.82897714441321768</v>
      </c>
      <c r="AT501">
        <f t="shared" ref="AT501" ca="1" si="398">+_xlfn.PERCENTILE.INC(OFFSET(AP501,-52,0,52,1),0.75)</f>
        <v>0.89600959846418571</v>
      </c>
      <c r="AU501">
        <f t="shared" ref="AU501" ca="1" si="399">+_xlfn.PERCENTILE.INC(OFFSET(AP501,-52,0,52,1),0.9)</f>
        <v>0.91954757530566655</v>
      </c>
      <c r="AX501">
        <f t="shared" si="205"/>
        <v>0.82698368916000542</v>
      </c>
      <c r="AY501">
        <f t="shared" si="206"/>
        <v>0.94341731412133278</v>
      </c>
      <c r="AZ501">
        <f t="shared" si="207"/>
        <v>1.212199348775477</v>
      </c>
      <c r="BA501">
        <f t="shared" si="208"/>
        <v>0.39441749161609796</v>
      </c>
      <c r="BD501" s="57"/>
    </row>
    <row r="502" spans="2:56" x14ac:dyDescent="0.25">
      <c r="B502" s="1">
        <v>46213</v>
      </c>
      <c r="C502">
        <v>10958.552</v>
      </c>
      <c r="D502">
        <v>14800</v>
      </c>
      <c r="E502">
        <v>8316.3649999999998</v>
      </c>
      <c r="F502">
        <v>3085</v>
      </c>
      <c r="G502">
        <v>3280224</v>
      </c>
      <c r="I502" s="45">
        <f t="shared" ref="I502" si="400">+C502/C501-1</f>
        <v>6.0752153291970146E-2</v>
      </c>
      <c r="J502" s="46">
        <f t="shared" ref="J502" si="401">+D502/D501-1</f>
        <v>2.4696217382378816E-2</v>
      </c>
      <c r="K502" s="46">
        <f t="shared" ref="K502" si="402">+E502/E501-1</f>
        <v>4.6887578448607359E-2</v>
      </c>
      <c r="L502" s="46">
        <f t="shared" ref="L502" si="403">+F502/F501-1</f>
        <v>1.1475409836065653E-2</v>
      </c>
      <c r="M502" s="47">
        <f t="shared" ref="M502" si="404">+G502/G501-1</f>
        <v>2.60639994995151E-2</v>
      </c>
      <c r="O502" s="44">
        <f t="shared" ref="O502" si="405">+AVERAGE(I502:L502)</f>
        <v>3.5952839739755493E-2</v>
      </c>
      <c r="Q502" s="36">
        <f t="shared" ref="Q502" si="406">+Q501*(1+O502)</f>
        <v>19272.245094892703</v>
      </c>
      <c r="R502" s="37">
        <f t="shared" ref="R502" si="407">+R501*(1+M502)</f>
        <v>17940.132179117802</v>
      </c>
      <c r="T502" s="42">
        <f t="shared" ref="T502" si="408">+Q502/R502</f>
        <v>1.0742532386314005</v>
      </c>
      <c r="V502" s="40">
        <v>46213</v>
      </c>
      <c r="W502">
        <v>6739810.8689999999</v>
      </c>
      <c r="X502">
        <v>9463318.4384000003</v>
      </c>
      <c r="Y502">
        <v>13388124.847899999</v>
      </c>
      <c r="Z502" s="37">
        <v>3085</v>
      </c>
      <c r="AB502" s="55">
        <f t="shared" si="342"/>
        <v>4.2737306626006041E-2</v>
      </c>
      <c r="AD502" s="36">
        <f t="shared" si="343"/>
        <v>20576.214802404633</v>
      </c>
      <c r="AE502" s="37">
        <f t="shared" si="344"/>
        <v>17940.132179117802</v>
      </c>
      <c r="AG502" s="1">
        <f t="shared" si="345"/>
        <v>46213</v>
      </c>
      <c r="AH502">
        <f t="shared" ref="AH502" si="409">+(AD502/$AD$6)/(AE502/$AE$6)</f>
        <v>1.1469377481151011</v>
      </c>
      <c r="AI502">
        <f t="shared" ref="AI502" ca="1" si="410">+_xlfn.PERCENTILE.INC(OFFSET(AH502,-52,0,52,1),0.1)</f>
        <v>0.94393650210362423</v>
      </c>
      <c r="AJ502">
        <f t="shared" ref="AJ502" ca="1" si="411">+_xlfn.PERCENTILE.INC(OFFSET(AH502,-52,0,52,1),0.25)</f>
        <v>0.9865724826413601</v>
      </c>
      <c r="AK502">
        <f t="shared" ref="AK502" ca="1" si="412">+_xlfn.PERCENTILE.INC(OFFSET(AH502,-52,0,52,1),0.5)</f>
        <v>1.0522257459786646</v>
      </c>
      <c r="AL502">
        <f t="shared" ref="AL502" ca="1" si="413">+_xlfn.PERCENTILE.INC(OFFSET(AH502,-52,0,52,1),0.75)</f>
        <v>1.1132915646922261</v>
      </c>
      <c r="AM502">
        <f t="shared" ref="AM502" ca="1" si="414">+_xlfn.PERCENTILE.INC(OFFSET(AH502,-52,0,52,1),0.9)</f>
        <v>1.1294831162295595</v>
      </c>
      <c r="AO502" s="1">
        <f t="shared" ref="AO502" si="415">+AG502</f>
        <v>46213</v>
      </c>
      <c r="AP502" s="57">
        <f>AD502/VLOOKUP(AO502,'[1]Indice Utilities'!$Z:$AJ,11,0)</f>
        <v>0.98916261350719326</v>
      </c>
      <c r="AQ502">
        <f t="shared" ref="AQ502" ca="1" si="416">+_xlfn.PERCENTILE.INC(OFFSET(AP502,-52,0,52,1),0.1)</f>
        <v>0.73037492386304914</v>
      </c>
      <c r="AR502">
        <f t="shared" ref="AR502" ca="1" si="417">+_xlfn.PERCENTILE.INC(OFFSET(AP502,-52,0,52,1),0.25)</f>
        <v>0.7661844574969332</v>
      </c>
      <c r="AS502">
        <f t="shared" ref="AS502" ca="1" si="418">+_xlfn.PERCENTILE.INC(OFFSET(AP502,-52,0,52,1),0.5)</f>
        <v>0.82897714441321768</v>
      </c>
      <c r="AT502">
        <f t="shared" ref="AT502" ca="1" si="419">+_xlfn.PERCENTILE.INC(OFFSET(AP502,-52,0,52,1),0.75)</f>
        <v>0.89600959846418571</v>
      </c>
      <c r="AU502">
        <f t="shared" ref="AU502" ca="1" si="420">+_xlfn.PERCENTILE.INC(OFFSET(AP502,-52,0,52,1),0.9)</f>
        <v>0.91954757530566655</v>
      </c>
      <c r="AX502">
        <f t="shared" si="205"/>
        <v>0.84127106936670037</v>
      </c>
      <c r="AY502">
        <f t="shared" si="206"/>
        <v>0.92709462589497704</v>
      </c>
      <c r="AZ502">
        <f t="shared" si="207"/>
        <v>1.2170241083468758</v>
      </c>
      <c r="BA502">
        <f t="shared" si="208"/>
        <v>0.38259261603458966</v>
      </c>
      <c r="BD502" s="57"/>
    </row>
    <row r="503" spans="2:56" x14ac:dyDescent="0.25">
      <c r="B503" s="1">
        <v>46220</v>
      </c>
      <c r="C503">
        <v>10201.415999999999</v>
      </c>
      <c r="D503">
        <v>14190</v>
      </c>
      <c r="E503">
        <v>7842.4269999999997</v>
      </c>
      <c r="F503">
        <v>3040</v>
      </c>
      <c r="G503">
        <v>3199935</v>
      </c>
      <c r="I503" s="45">
        <f t="shared" ref="I503" si="421">+C503/C502-1</f>
        <v>-6.9090879889970869E-2</v>
      </c>
      <c r="J503" s="46">
        <f t="shared" ref="J503" si="422">+D503/D502-1</f>
        <v>-4.1216216216216184E-2</v>
      </c>
      <c r="K503" s="46">
        <f t="shared" ref="K503" si="423">+E503/E502-1</f>
        <v>-5.6988600187702243E-2</v>
      </c>
      <c r="L503" s="46">
        <f t="shared" ref="L503" si="424">+F503/F502-1</f>
        <v>-1.4586709886547866E-2</v>
      </c>
      <c r="M503" s="47">
        <f t="shared" ref="M503" si="425">+G503/G502-1</f>
        <v>-2.4476682080248224E-2</v>
      </c>
      <c r="O503" s="44">
        <f t="shared" ref="O503" si="426">+AVERAGE(I503:L503)</f>
        <v>-4.547060154510929E-2</v>
      </c>
      <c r="Q503" s="36">
        <f t="shared" ref="Q503" si="427">+Q502*(1+O503)</f>
        <v>18395.924517303149</v>
      </c>
      <c r="R503" s="37">
        <f t="shared" ref="R503" si="428">+R502*(1+M503)</f>
        <v>17501.017267291903</v>
      </c>
      <c r="T503" s="42">
        <f t="shared" ref="T503" si="429">+Q503/R503</f>
        <v>1.0511345847126132</v>
      </c>
      <c r="V503" s="40">
        <v>46220</v>
      </c>
      <c r="W503">
        <v>6274151.2089999998</v>
      </c>
      <c r="X503">
        <v>9073276.2595000006</v>
      </c>
      <c r="Y503">
        <v>12625154.3257</v>
      </c>
      <c r="Z503" s="37">
        <v>3040</v>
      </c>
      <c r="AB503" s="55">
        <f t="shared" si="342"/>
        <v>-5.4696850226551547E-2</v>
      </c>
      <c r="AD503" s="36">
        <f t="shared" si="343"/>
        <v>19450.760663128152</v>
      </c>
      <c r="AE503" s="37">
        <f t="shared" si="344"/>
        <v>17501.017267291903</v>
      </c>
      <c r="AG503" s="1">
        <f t="shared" si="345"/>
        <v>46220</v>
      </c>
      <c r="AH503">
        <f t="shared" ref="AH503" si="430">+(AD503/$AD$6)/(AE503/$AE$6)</f>
        <v>1.111407432268533</v>
      </c>
      <c r="AI503">
        <f t="shared" ref="AI503" ca="1" si="431">+_xlfn.PERCENTILE.INC(OFFSET(AH503,-52,0,52,1),0.1)</f>
        <v>0.94393650210362423</v>
      </c>
      <c r="AJ503">
        <f t="shared" ref="AJ503" ca="1" si="432">+_xlfn.PERCENTILE.INC(OFFSET(AH503,-52,0,52,1),0.25)</f>
        <v>0.9865724826413601</v>
      </c>
      <c r="AK503">
        <f t="shared" ref="AK503" ca="1" si="433">+_xlfn.PERCENTILE.INC(OFFSET(AH503,-52,0,52,1),0.5)</f>
        <v>1.0522257459786646</v>
      </c>
      <c r="AL503">
        <f t="shared" ref="AL503" ca="1" si="434">+_xlfn.PERCENTILE.INC(OFFSET(AH503,-52,0,52,1),0.75)</f>
        <v>1.1132915646922261</v>
      </c>
      <c r="AM503">
        <f t="shared" ref="AM503" ca="1" si="435">+_xlfn.PERCENTILE.INC(OFFSET(AH503,-52,0,52,1),0.9)</f>
        <v>1.1367306033760354</v>
      </c>
      <c r="AO503" s="1">
        <f t="shared" ref="AO503" si="436">+AG503</f>
        <v>46220</v>
      </c>
      <c r="AP503" s="57">
        <f>AD503/VLOOKUP(AO503,'[1]Indice Utilities'!$Z:$AJ,11,0)</f>
        <v>0.96316829660369407</v>
      </c>
      <c r="AQ503">
        <f t="shared" ref="AQ503" ca="1" si="437">+_xlfn.PERCENTILE.INC(OFFSET(AP503,-52,0,52,1),0.1)</f>
        <v>0.73037492386304914</v>
      </c>
      <c r="AR503">
        <f t="shared" ref="AR503" ca="1" si="438">+_xlfn.PERCENTILE.INC(OFFSET(AP503,-52,0,52,1),0.25)</f>
        <v>0.7661844574969332</v>
      </c>
      <c r="AS503">
        <f t="shared" ref="AS503" ca="1" si="439">+_xlfn.PERCENTILE.INC(OFFSET(AP503,-52,0,52,1),0.5)</f>
        <v>0.82897714441321768</v>
      </c>
      <c r="AT503">
        <f t="shared" ref="AT503" ca="1" si="440">+_xlfn.PERCENTILE.INC(OFFSET(AP503,-52,0,52,1),0.75)</f>
        <v>0.89600959846418571</v>
      </c>
      <c r="AU503">
        <f t="shared" ref="AU503" ca="1" si="441">+_xlfn.PERCENTILE.INC(OFFSET(AP503,-52,0,52,1),0.9)</f>
        <v>0.91954757530566655</v>
      </c>
      <c r="AX503">
        <f t="shared" si="205"/>
        <v>0.82846112503260727</v>
      </c>
      <c r="AY503">
        <f t="shared" si="206"/>
        <v>0.94031559458384073</v>
      </c>
      <c r="AZ503">
        <f t="shared" si="207"/>
        <v>1.2140736104524259</v>
      </c>
      <c r="BA503">
        <f t="shared" si="208"/>
        <v>0.39882639619905258</v>
      </c>
      <c r="BD503" s="57"/>
    </row>
    <row r="504" spans="2:56" x14ac:dyDescent="0.25">
      <c r="B504" s="1">
        <v>46227</v>
      </c>
      <c r="C504">
        <v>9992.2070000000003</v>
      </c>
      <c r="D504">
        <v>14310</v>
      </c>
      <c r="E504">
        <v>7872.36</v>
      </c>
      <c r="F504">
        <v>3072.5</v>
      </c>
      <c r="G504">
        <v>3283854</v>
      </c>
      <c r="I504" s="45">
        <f t="shared" ref="I504" si="442">+C504/C503-1</f>
        <v>-2.0507839303876896E-2</v>
      </c>
      <c r="J504" s="46">
        <f t="shared" ref="J504" si="443">+D504/D503-1</f>
        <v>8.4566596194504129E-3</v>
      </c>
      <c r="K504" s="46">
        <f t="shared" ref="K504" si="444">+E504/E503-1</f>
        <v>3.8168031401504265E-3</v>
      </c>
      <c r="L504" s="46">
        <f t="shared" ref="L504" si="445">+F504/F503-1</f>
        <v>1.0690789473684292E-2</v>
      </c>
      <c r="M504" s="47">
        <f t="shared" ref="M504" si="446">+G504/G503-1</f>
        <v>2.6225220199785237E-2</v>
      </c>
      <c r="O504" s="44">
        <f t="shared" ref="O504" si="447">+AVERAGE(I504:L504)</f>
        <v>6.1410323235205899E-4</v>
      </c>
      <c r="Q504" s="36">
        <f t="shared" ref="Q504" si="448">+Q503*(1+O504)</f>
        <v>18407.221514011329</v>
      </c>
      <c r="R504" s="37">
        <f t="shared" ref="R504" si="449">+R503*(1+M504)</f>
        <v>17959.985298846877</v>
      </c>
      <c r="T504" s="42">
        <f t="shared" ref="T504" si="450">+Q504/R504</f>
        <v>1.0249018141007702</v>
      </c>
      <c r="V504" s="40">
        <v>46227</v>
      </c>
      <c r="W504">
        <v>6145482.0924000004</v>
      </c>
      <c r="X504">
        <v>9150005.8684999999</v>
      </c>
      <c r="Y504">
        <v>12673341.9376</v>
      </c>
      <c r="Z504" s="37">
        <v>3072.5</v>
      </c>
      <c r="AB504" s="55">
        <f t="shared" si="342"/>
        <v>-1.3295315309562981E-4</v>
      </c>
      <c r="AD504" s="36">
        <f t="shared" si="343"/>
        <v>19448.174623167881</v>
      </c>
      <c r="AE504" s="37">
        <f t="shared" si="344"/>
        <v>17959.985298846877</v>
      </c>
      <c r="AG504" s="1">
        <f t="shared" si="345"/>
        <v>46227</v>
      </c>
      <c r="AH504">
        <f t="shared" ref="AH504" si="451">+(AD504/$AD$6)/(AE504/$AE$6)</f>
        <v>1.0828613887794527</v>
      </c>
      <c r="AI504">
        <f t="shared" ref="AI504" ca="1" si="452">+_xlfn.PERCENTILE.INC(OFFSET(AH504,-52,0,52,1),0.1)</f>
        <v>0.94393650210362423</v>
      </c>
      <c r="AJ504">
        <f t="shared" ref="AJ504" ca="1" si="453">+_xlfn.PERCENTILE.INC(OFFSET(AH504,-52,0,52,1),0.25)</f>
        <v>0.9865724826413601</v>
      </c>
      <c r="AK504">
        <f t="shared" ref="AK504" ca="1" si="454">+_xlfn.PERCENTILE.INC(OFFSET(AH504,-52,0,52,1),0.5)</f>
        <v>1.0522257459786646</v>
      </c>
      <c r="AL504">
        <f t="shared" ref="AL504" ca="1" si="455">+_xlfn.PERCENTILE.INC(OFFSET(AH504,-52,0,52,1),0.75)</f>
        <v>1.1119463605840645</v>
      </c>
      <c r="AM504">
        <f t="shared" ref="AM504" ca="1" si="456">+_xlfn.PERCENTILE.INC(OFFSET(AH504,-52,0,52,1),0.9)</f>
        <v>1.1367306033760354</v>
      </c>
      <c r="AO504" s="1">
        <f t="shared" ref="AO504" si="457">+AG504</f>
        <v>46227</v>
      </c>
      <c r="AP504" s="57">
        <f>AD504/VLOOKUP(AO504,'[1]Indice Utilities'!$Z:$AJ,11,0)</f>
        <v>0.92326243655357398</v>
      </c>
      <c r="AQ504">
        <f t="shared" ref="AQ504" ca="1" si="458">+_xlfn.PERCENTILE.INC(OFFSET(AP504,-52,0,52,1),0.1)</f>
        <v>0.73037492386304914</v>
      </c>
      <c r="AR504">
        <f t="shared" ref="AR504" ca="1" si="459">+_xlfn.PERCENTILE.INC(OFFSET(AP504,-52,0,52,1),0.25)</f>
        <v>0.7661844574969332</v>
      </c>
      <c r="AS504">
        <f t="shared" ref="AS504" ca="1" si="460">+_xlfn.PERCENTILE.INC(OFFSET(AP504,-52,0,52,1),0.5)</f>
        <v>0.82897714441321768</v>
      </c>
      <c r="AT504">
        <f t="shared" ref="AT504" ca="1" si="461">+_xlfn.PERCENTILE.INC(OFFSET(AP504,-52,0,52,1),0.75)</f>
        <v>0.89600959846418571</v>
      </c>
      <c r="AU504">
        <f t="shared" ref="AU504" ca="1" si="462">+_xlfn.PERCENTILE.INC(OFFSET(AP504,-52,0,52,1),0.9)</f>
        <v>0.93432742089383558</v>
      </c>
      <c r="AX504">
        <f t="shared" si="205"/>
        <v>0.81157907940852336</v>
      </c>
      <c r="AY504">
        <f t="shared" si="206"/>
        <v>0.94839361542364364</v>
      </c>
      <c r="AZ504">
        <f t="shared" si="207"/>
        <v>1.2188695429701246</v>
      </c>
      <c r="BA504">
        <f t="shared" si="208"/>
        <v>0.40314376447200223</v>
      </c>
      <c r="BD504" s="57"/>
    </row>
    <row r="505" spans="2:56" x14ac:dyDescent="0.25">
      <c r="B505" s="1">
        <v>46234</v>
      </c>
      <c r="C505">
        <v>9927.4519999999993</v>
      </c>
      <c r="D505">
        <v>14470</v>
      </c>
      <c r="E505">
        <v>7872.36</v>
      </c>
      <c r="F505">
        <v>2995</v>
      </c>
      <c r="G505">
        <v>3291323</v>
      </c>
      <c r="I505" s="45">
        <f t="shared" ref="I505" si="463">+C505/C504-1</f>
        <v>-6.4805502928433345E-3</v>
      </c>
      <c r="J505" s="46">
        <f t="shared" ref="J505" si="464">+D505/D504-1</f>
        <v>1.1180992313067684E-2</v>
      </c>
      <c r="K505" s="46">
        <f t="shared" ref="K505" si="465">+E505/E504-1</f>
        <v>0</v>
      </c>
      <c r="L505" s="46">
        <f t="shared" ref="L505" si="466">+F505/F504-1</f>
        <v>-2.5223759153783609E-2</v>
      </c>
      <c r="M505" s="47">
        <f t="shared" ref="M505" si="467">+G505/G504-1</f>
        <v>2.2744616538981077E-3</v>
      </c>
      <c r="O505" s="44">
        <f t="shared" ref="O505" si="468">+AVERAGE(I505:L505)</f>
        <v>-5.130829283389815E-3</v>
      </c>
      <c r="Q505" s="36">
        <f t="shared" ref="Q505" si="469">+Q504*(1+O505)</f>
        <v>18312.777202841397</v>
      </c>
      <c r="R505" s="37">
        <f t="shared" ref="R505" si="470">+R504*(1+M505)</f>
        <v>18000.834596713677</v>
      </c>
      <c r="T505" s="42">
        <f t="shared" ref="T505" si="471">+Q505/R505</f>
        <v>1.0173293412842463</v>
      </c>
      <c r="V505" s="40">
        <v>46234</v>
      </c>
      <c r="W505">
        <v>6105655.9371999996</v>
      </c>
      <c r="X505">
        <v>9252312.0138000008</v>
      </c>
      <c r="Y505">
        <v>12673341.9376</v>
      </c>
      <c r="Z505" s="37">
        <v>2995</v>
      </c>
      <c r="AB505" s="55">
        <f t="shared" ref="AB505" si="472">+SUMPRODUCT(I505:L505,W504:Z504)/SUM(W504:Z504)</f>
        <v>2.2309008024424806E-3</v>
      </c>
      <c r="AD505" s="36">
        <f t="shared" ref="AD505" si="473">+AD504*(1+AB505)</f>
        <v>19491.561571540744</v>
      </c>
      <c r="AE505" s="37">
        <f t="shared" ref="AE505" si="474">+AE504*(1+M505)</f>
        <v>18000.834596713677</v>
      </c>
      <c r="AG505" s="1">
        <f t="shared" ref="AG505" si="475">+B505</f>
        <v>46234</v>
      </c>
      <c r="AH505">
        <f t="shared" ref="AH505" si="476">+(AD505/$AD$6)/(AE505/$AE$6)</f>
        <v>1.0828143254590663</v>
      </c>
      <c r="AI505">
        <f t="shared" ref="AI505" ca="1" si="477">+_xlfn.PERCENTILE.INC(OFFSET(AH505,-52,0,52,1),0.1)</f>
        <v>0.94393650210362423</v>
      </c>
      <c r="AJ505">
        <f t="shared" ref="AJ505" ca="1" si="478">+_xlfn.PERCENTILE.INC(OFFSET(AH505,-52,0,52,1),0.25)</f>
        <v>0.9865724826413601</v>
      </c>
      <c r="AK505">
        <f t="shared" ref="AK505" ca="1" si="479">+_xlfn.PERCENTILE.INC(OFFSET(AH505,-52,0,52,1),0.5)</f>
        <v>1.0522257459786646</v>
      </c>
      <c r="AL505">
        <f t="shared" ref="AL505" ca="1" si="480">+_xlfn.PERCENTILE.INC(OFFSET(AH505,-52,0,52,1),0.75)</f>
        <v>1.1098740151160371</v>
      </c>
      <c r="AM505">
        <f t="shared" ref="AM505" ca="1" si="481">+_xlfn.PERCENTILE.INC(OFFSET(AH505,-52,0,52,1),0.9)</f>
        <v>1.129460277571444</v>
      </c>
      <c r="AO505" s="1">
        <f t="shared" ref="AO505" si="482">+AG505</f>
        <v>46234</v>
      </c>
      <c r="AP505" s="57">
        <f>AD505/VLOOKUP(AO505,'[1]Indice Utilities'!$Z:$AJ,11,0)</f>
        <v>0.91564547997221535</v>
      </c>
      <c r="AQ505">
        <f t="shared" ref="AQ505" ca="1" si="483">+_xlfn.PERCENTILE.INC(OFFSET(AP505,-52,0,52,1),0.1)</f>
        <v>0.73037492386304914</v>
      </c>
      <c r="AR505">
        <f t="shared" ref="AR505" ca="1" si="484">+_xlfn.PERCENTILE.INC(OFFSET(AP505,-52,0,52,1),0.25)</f>
        <v>0.7661844574969332</v>
      </c>
      <c r="AS505">
        <f t="shared" ref="AS505" ca="1" si="485">+_xlfn.PERCENTILE.INC(OFFSET(AP505,-52,0,52,1),0.5)</f>
        <v>0.82897714441321768</v>
      </c>
      <c r="AT505">
        <f t="shared" ref="AT505" ca="1" si="486">+_xlfn.PERCENTILE.INC(OFFSET(AP505,-52,0,52,1),0.75)</f>
        <v>0.89600959846418571</v>
      </c>
      <c r="AU505">
        <f t="shared" ref="AU505" ca="1" si="487">+_xlfn.PERCENTILE.INC(OFFSET(AP505,-52,0,52,1),0.9)</f>
        <v>0.93468884074840164</v>
      </c>
      <c r="AX505">
        <f t="shared" si="205"/>
        <v>0.80452478537851135</v>
      </c>
      <c r="AY505">
        <f t="shared" si="206"/>
        <v>0.95686293086715934</v>
      </c>
      <c r="AZ505">
        <f t="shared" si="207"/>
        <v>1.2161564186398857</v>
      </c>
      <c r="BA505">
        <f t="shared" si="208"/>
        <v>0.39210022654257914</v>
      </c>
      <c r="BD505" s="57"/>
    </row>
    <row r="506" spans="2:56" x14ac:dyDescent="0.25">
      <c r="B506" s="1">
        <v>46241</v>
      </c>
      <c r="C506">
        <v>8950</v>
      </c>
      <c r="D506">
        <v>13270</v>
      </c>
      <c r="E506">
        <v>7306.3320000000003</v>
      </c>
      <c r="F506">
        <v>2692.5</v>
      </c>
      <c r="G506">
        <v>3086785</v>
      </c>
      <c r="I506" s="45">
        <f t="shared" ref="I506" si="488">+C506/C505-1</f>
        <v>-9.8459504009689391E-2</v>
      </c>
      <c r="J506" s="46">
        <f t="shared" ref="J506" si="489">+D506/D505-1</f>
        <v>-8.2930200414651045E-2</v>
      </c>
      <c r="K506" s="46">
        <f t="shared" ref="K506" si="490">+E506/E505-1</f>
        <v>-7.1900675273996573E-2</v>
      </c>
      <c r="L506" s="46">
        <f t="shared" ref="L506" si="491">+F506/F505-1</f>
        <v>-0.10100166944908184</v>
      </c>
      <c r="M506" s="47">
        <f t="shared" ref="M506" si="492">+G506/G505-1</f>
        <v>-6.2144614794719333E-2</v>
      </c>
      <c r="O506" s="44">
        <f t="shared" ref="O506" si="493">+AVERAGE(I506:L506)</f>
        <v>-8.8573012286854713E-2</v>
      </c>
      <c r="Q506" s="36">
        <f t="shared" ref="Q506" si="494">+Q505*(1+O506)</f>
        <v>16690.759362647692</v>
      </c>
      <c r="R506" s="37">
        <f t="shared" ref="R506" si="495">+R505*(1+M506)</f>
        <v>16882.179664717449</v>
      </c>
      <c r="T506" s="42">
        <f t="shared" ref="T506" si="496">+Q506/R506</f>
        <v>0.98866139883170345</v>
      </c>
      <c r="V506" s="40">
        <v>46241</v>
      </c>
      <c r="W506">
        <v>5483755.2070000004</v>
      </c>
      <c r="X506">
        <v>8485015.9242000002</v>
      </c>
      <c r="Y506">
        <v>11749746.042300001</v>
      </c>
      <c r="Z506" s="37">
        <v>2692.5</v>
      </c>
      <c r="AB506" s="55">
        <f t="shared" ref="AB506" si="497">+SUMPRODUCT(I506:L506,W505:Z505)/SUM(W505:Z505)</f>
        <v>-8.1328226156685862E-2</v>
      </c>
      <c r="AD506" s="36">
        <f t="shared" ref="AD506" si="498">+AD505*(1+AB506)</f>
        <v>17906.347443903509</v>
      </c>
      <c r="AE506" s="37">
        <f t="shared" ref="AE506" si="499">+AE505*(1+M506)</f>
        <v>16882.179664717449</v>
      </c>
      <c r="AG506" s="1">
        <f t="shared" ref="AG506" si="500">+B506</f>
        <v>46241</v>
      </c>
      <c r="AH506">
        <f t="shared" ref="AH506" si="501">+(AD506/$AD$6)/(AE506/$AE$6)</f>
        <v>1.0606656130621863</v>
      </c>
      <c r="AI506">
        <f t="shared" ref="AI506" ca="1" si="502">+_xlfn.PERCENTILE.INC(OFFSET(AH506,-52,0,52,1),0.1)</f>
        <v>0.94393650210362423</v>
      </c>
      <c r="AJ506">
        <f t="shared" ref="AJ506" ca="1" si="503">+_xlfn.PERCENTILE.INC(OFFSET(AH506,-52,0,52,1),0.25)</f>
        <v>0.9865724826413601</v>
      </c>
      <c r="AK506">
        <f t="shared" ref="AK506" ca="1" si="504">+_xlfn.PERCENTILE.INC(OFFSET(AH506,-52,0,52,1),0.5)</f>
        <v>1.0522257459786646</v>
      </c>
      <c r="AL506">
        <f t="shared" ref="AL506" ca="1" si="505">+_xlfn.PERCENTILE.INC(OFFSET(AH506,-52,0,52,1),0.75)</f>
        <v>1.1098740151160371</v>
      </c>
      <c r="AM506">
        <f t="shared" ref="AM506" ca="1" si="506">+_xlfn.PERCENTILE.INC(OFFSET(AH506,-52,0,52,1),0.9)</f>
        <v>1.129460277571444</v>
      </c>
      <c r="AO506" s="1">
        <f t="shared" ref="AO506" si="507">+AG506</f>
        <v>46241</v>
      </c>
      <c r="AP506" s="57">
        <f>AD506/VLOOKUP(AO506,'[1]Indice Utilities'!$Z:$AJ,11,0)</f>
        <v>0.90550912363888503</v>
      </c>
      <c r="AQ506">
        <f t="shared" ref="AQ506" ca="1" si="508">+_xlfn.PERCENTILE.INC(OFFSET(AP506,-52,0,52,1),0.1)</f>
        <v>0.73037492386304914</v>
      </c>
      <c r="AR506">
        <f t="shared" ref="AR506" ca="1" si="509">+_xlfn.PERCENTILE.INC(OFFSET(AP506,-52,0,52,1),0.25)</f>
        <v>0.7661844574969332</v>
      </c>
      <c r="AS506">
        <f t="shared" ref="AS506" ca="1" si="510">+_xlfn.PERCENTILE.INC(OFFSET(AP506,-52,0,52,1),0.5)</f>
        <v>0.82897714441321768</v>
      </c>
      <c r="AT506">
        <f t="shared" ref="AT506" ca="1" si="511">+_xlfn.PERCENTILE.INC(OFFSET(AP506,-52,0,52,1),0.75)</f>
        <v>0.89992758291213237</v>
      </c>
      <c r="AU506">
        <f t="shared" ref="AU506" ca="1" si="512">+_xlfn.PERCENTILE.INC(OFFSET(AP506,-52,0,52,1),0.9)</f>
        <v>0.93468884074840164</v>
      </c>
      <c r="AX506">
        <f t="shared" ref="AX506" si="513">+(C506/$C$6)/(AD506/$AD$6)</f>
        <v>0.78952210647798604</v>
      </c>
      <c r="AY506">
        <f t="shared" ref="AY506" si="514">+(D506/$D$6)/(AD506/$AD$6)</f>
        <v>0.95519435910160111</v>
      </c>
      <c r="AZ506">
        <f t="shared" ref="AZ506" si="515">+(E506/$E$6)/(AD506/$AD$6)</f>
        <v>1.2286368026513275</v>
      </c>
      <c r="BA506">
        <f t="shared" ref="BA506" si="516">+(F506/$F$6)/(AD506/$AD$6)</f>
        <v>0.38370336294944923</v>
      </c>
    </row>
    <row r="507" spans="2:56" x14ac:dyDescent="0.25">
      <c r="B507" s="1">
        <v>46248</v>
      </c>
      <c r="C507">
        <v>8100</v>
      </c>
      <c r="D507">
        <v>12240</v>
      </c>
      <c r="E507">
        <v>6841.8829999999998</v>
      </c>
      <c r="F507">
        <v>2562.5</v>
      </c>
      <c r="G507">
        <v>2947349</v>
      </c>
      <c r="I507" s="45">
        <f t="shared" ref="I507" si="517">+C507/C506-1</f>
        <v>-9.4972067039106101E-2</v>
      </c>
      <c r="J507" s="46">
        <f t="shared" ref="J507" si="518">+D507/D506-1</f>
        <v>-7.7618688771665445E-2</v>
      </c>
      <c r="K507" s="46">
        <f t="shared" ref="K507" si="519">+E507/E506-1</f>
        <v>-6.356801196551165E-2</v>
      </c>
      <c r="L507" s="46">
        <f t="shared" ref="L507" si="520">+F507/F506-1</f>
        <v>-4.8282265552460513E-2</v>
      </c>
      <c r="M507" s="47">
        <f t="shared" ref="M507" si="521">+G507/G506-1</f>
        <v>-4.5171918355181861E-2</v>
      </c>
      <c r="O507" s="44">
        <f t="shared" ref="O507" si="522">+AVERAGE(I507:L507)</f>
        <v>-7.1110258332185927E-2</v>
      </c>
      <c r="Q507" s="36">
        <f t="shared" ref="Q507" si="523">+Q506*(1+O507)</f>
        <v>15503.875152609464</v>
      </c>
      <c r="R507" s="37">
        <f t="shared" ref="R507" si="524">+R506*(1+M507)</f>
        <v>16119.57922324532</v>
      </c>
      <c r="T507" s="42">
        <f t="shared" ref="T507" si="525">+Q507/R507</f>
        <v>0.96180396137462587</v>
      </c>
      <c r="V507" s="40">
        <v>46248</v>
      </c>
      <c r="W507">
        <v>4962951</v>
      </c>
      <c r="X507">
        <v>7826420.1139000002</v>
      </c>
      <c r="Y507">
        <v>11002838.057399999</v>
      </c>
      <c r="Z507" s="37">
        <v>2562.5</v>
      </c>
      <c r="AB507" s="55">
        <f t="shared" ref="AB507" si="526">+SUMPRODUCT(I507:L507,W506:Z506)/SUM(W506:Z506)</f>
        <v>-7.4896841900160396E-2</v>
      </c>
      <c r="AD507" s="36">
        <f t="shared" ref="AD507" si="527">+AD506*(1+AB507)</f>
        <v>16565.218570388126</v>
      </c>
      <c r="AE507" s="37">
        <f t="shared" ref="AE507" si="528">+AE506*(1+M507)</f>
        <v>16119.57922324532</v>
      </c>
      <c r="AG507" s="1">
        <f t="shared" ref="AG507" si="529">+B507</f>
        <v>46248</v>
      </c>
      <c r="AH507">
        <f t="shared" ref="AH507" si="530">+(AD507/$AD$6)/(AE507/$AE$6)</f>
        <v>1.0276458424237382</v>
      </c>
      <c r="AI507">
        <f t="shared" ref="AI507" ca="1" si="531">+_xlfn.PERCENTILE.INC(OFFSET(AH507,-52,0,52,1),0.1)</f>
        <v>0.94393650210362423</v>
      </c>
      <c r="AJ507">
        <f t="shared" ref="AJ507" ca="1" si="532">+_xlfn.PERCENTILE.INC(OFFSET(AH507,-52,0,52,1),0.25)</f>
        <v>0.9865724826413601</v>
      </c>
      <c r="AK507">
        <f t="shared" ref="AK507" ca="1" si="533">+_xlfn.PERCENTILE.INC(OFFSET(AH507,-52,0,52,1),0.5)</f>
        <v>1.0522257459786646</v>
      </c>
      <c r="AL507">
        <f t="shared" ref="AL507" ca="1" si="534">+_xlfn.PERCENTILE.INC(OFFSET(AH507,-52,0,52,1),0.75)</f>
        <v>1.1070373843034877</v>
      </c>
      <c r="AM507">
        <f t="shared" ref="AM507" ca="1" si="535">+_xlfn.PERCENTILE.INC(OFFSET(AH507,-52,0,52,1),0.9)</f>
        <v>1.128662460406197</v>
      </c>
      <c r="AO507" s="1">
        <f t="shared" ref="AO507" si="536">+AG507</f>
        <v>46248</v>
      </c>
      <c r="AP507" s="57">
        <f>AD507/VLOOKUP(AO507,'[1]Indice Utilities'!$Z:$AJ,11,0)</f>
        <v>0.87972367358647596</v>
      </c>
      <c r="AQ507">
        <f t="shared" ref="AQ507" ca="1" si="537">+_xlfn.PERCENTILE.INC(OFFSET(AP507,-52,0,52,1),0.1)</f>
        <v>0.73037492386304914</v>
      </c>
      <c r="AR507">
        <f t="shared" ref="AR507" ca="1" si="538">+_xlfn.PERCENTILE.INC(OFFSET(AP507,-52,0,52,1),0.25)</f>
        <v>0.7661844574969332</v>
      </c>
      <c r="AS507">
        <f t="shared" ref="AS507" ca="1" si="539">+_xlfn.PERCENTILE.INC(OFFSET(AP507,-52,0,52,1),0.5)</f>
        <v>0.82897714441321768</v>
      </c>
      <c r="AT507">
        <f t="shared" ref="AT507" ca="1" si="540">+_xlfn.PERCENTILE.INC(OFFSET(AP507,-52,0,52,1),0.75)</f>
        <v>0.90528120634665687</v>
      </c>
      <c r="AU507">
        <f t="shared" ref="AU507" ca="1" si="541">+_xlfn.PERCENTILE.INC(OFFSET(AP507,-52,0,52,1),0.9)</f>
        <v>0.93468884074840164</v>
      </c>
      <c r="AX507">
        <f t="shared" ref="AX507" si="542">+(C507/$C$6)/(AD507/$AD$6)</f>
        <v>0.77238906147544184</v>
      </c>
      <c r="AY507">
        <f t="shared" ref="AY507" si="543">+(D507/$D$6)/(AD507/$AD$6)</f>
        <v>0.952383977626588</v>
      </c>
      <c r="AZ507">
        <f t="shared" ref="AZ507" si="544">+(E507/$E$6)/(AD507/$AD$6)</f>
        <v>1.2436827110636142</v>
      </c>
      <c r="BA507">
        <f t="shared" ref="BA507" si="545">+(F507/$F$6)/(AD507/$AD$6)</f>
        <v>0.39474224262321767</v>
      </c>
    </row>
    <row r="508" spans="2:56" x14ac:dyDescent="0.25">
      <c r="B508" s="1">
        <v>46255</v>
      </c>
      <c r="C508">
        <v>7490</v>
      </c>
      <c r="D508">
        <v>11650</v>
      </c>
      <c r="E508">
        <v>6612.1549999999997</v>
      </c>
      <c r="F508">
        <v>2507.5</v>
      </c>
      <c r="G508">
        <v>2913184</v>
      </c>
      <c r="I508" s="45">
        <f t="shared" ref="I508" si="546">+C508/C507-1</f>
        <v>-7.5308641975308621E-2</v>
      </c>
      <c r="J508" s="46">
        <f t="shared" ref="J508" si="547">+D508/D507-1</f>
        <v>-4.8202614379085018E-2</v>
      </c>
      <c r="K508" s="46">
        <f t="shared" ref="K508" si="548">+E508/E507-1</f>
        <v>-3.3576721496114459E-2</v>
      </c>
      <c r="L508" s="46">
        <f t="shared" ref="L508" si="549">+F508/F507-1</f>
        <v>-2.1463414634146361E-2</v>
      </c>
      <c r="M508" s="47">
        <f t="shared" ref="M508" si="550">+G508/G507-1</f>
        <v>-1.1591772810074397E-2</v>
      </c>
      <c r="O508" s="44">
        <f t="shared" ref="O508" si="551">+AVERAGE(I508:L508)</f>
        <v>-4.4637848121163615E-2</v>
      </c>
      <c r="Q508" s="36">
        <f t="shared" ref="Q508" si="552">+Q507*(1+O508)</f>
        <v>14811.815528257801</v>
      </c>
      <c r="R508" s="37">
        <f t="shared" ref="R508" si="553">+R507*(1+M508)</f>
        <v>15932.724723095465</v>
      </c>
      <c r="T508" s="42">
        <f t="shared" ref="T508" si="554">+Q508/R508</f>
        <v>0.92964736325276254</v>
      </c>
      <c r="V508" s="40">
        <v>46255</v>
      </c>
      <c r="W508">
        <v>4589197.9000000004</v>
      </c>
      <c r="X508">
        <v>7449166.2032000003</v>
      </c>
      <c r="Y508">
        <v>10633399.699200001</v>
      </c>
      <c r="Z508" s="37">
        <v>2507.5</v>
      </c>
      <c r="AB508" s="55">
        <f t="shared" ref="AB508" si="555">+SUMPRODUCT(I508:L508,W507:Z507)/SUM(W507:Z507)</f>
        <v>-4.7090228698882394E-2</v>
      </c>
      <c r="AD508" s="36">
        <f t="shared" ref="AD508" si="556">+AD507*(1+AB508)</f>
        <v>15785.158639461577</v>
      </c>
      <c r="AE508" s="37">
        <f t="shared" ref="AE508" si="557">+AE507*(1+M508)</f>
        <v>15932.724723095465</v>
      </c>
      <c r="AG508" s="1">
        <f t="shared" ref="AG508" si="558">+B508</f>
        <v>46255</v>
      </c>
      <c r="AH508">
        <f t="shared" ref="AH508" si="559">+(AD508/$AD$6)/(AE508/$AE$6)</f>
        <v>0.99073817653925944</v>
      </c>
      <c r="AI508">
        <f t="shared" ref="AI508" ca="1" si="560">+_xlfn.PERCENTILE.INC(OFFSET(AH508,-52,0,52,1),0.1)</f>
        <v>0.94393650210362423</v>
      </c>
      <c r="AJ508">
        <f t="shared" ref="AJ508" ca="1" si="561">+_xlfn.PERCENTILE.INC(OFFSET(AH508,-52,0,52,1),0.25)</f>
        <v>0.9865724826413601</v>
      </c>
      <c r="AK508">
        <f t="shared" ref="AK508" ca="1" si="562">+_xlfn.PERCENTILE.INC(OFFSET(AH508,-52,0,52,1),0.5)</f>
        <v>1.0491743033633072</v>
      </c>
      <c r="AL508">
        <f t="shared" ref="AL508" ca="1" si="563">+_xlfn.PERCENTILE.INC(OFFSET(AH508,-52,0,52,1),0.75)</f>
        <v>1.1041948548075529</v>
      </c>
      <c r="AM508">
        <f t="shared" ref="AM508" ca="1" si="564">+_xlfn.PERCENTILE.INC(OFFSET(AH508,-52,0,52,1),0.9)</f>
        <v>1.128662460406197</v>
      </c>
      <c r="AO508" s="1">
        <f t="shared" ref="AO508" si="565">+AG508</f>
        <v>46255</v>
      </c>
      <c r="AP508" s="57">
        <f>AD508/VLOOKUP(AO508,'[1]Indice Utilities'!$Z:$AJ,11,0)</f>
        <v>0.84290163365311921</v>
      </c>
      <c r="AQ508">
        <f t="shared" ref="AQ508" ca="1" si="566">+_xlfn.PERCENTILE.INC(OFFSET(AP508,-52,0,52,1),0.1)</f>
        <v>0.73037492386304914</v>
      </c>
      <c r="AR508">
        <f t="shared" ref="AR508" ca="1" si="567">+_xlfn.PERCENTILE.INC(OFFSET(AP508,-52,0,52,1),0.25)</f>
        <v>0.7661844574969332</v>
      </c>
      <c r="AS508">
        <f t="shared" ref="AS508" ca="1" si="568">+_xlfn.PERCENTILE.INC(OFFSET(AP508,-52,0,52,1),0.5)</f>
        <v>0.82897714441321768</v>
      </c>
      <c r="AT508">
        <f t="shared" ref="AT508" ca="1" si="569">+_xlfn.PERCENTILE.INC(OFFSET(AP508,-52,0,52,1),0.75)</f>
        <v>0.90528120634665687</v>
      </c>
      <c r="AU508">
        <f t="shared" ref="AU508" ca="1" si="570">+_xlfn.PERCENTILE.INC(OFFSET(AP508,-52,0,52,1),0.9)</f>
        <v>0.93468884074840164</v>
      </c>
      <c r="AX508">
        <f t="shared" ref="AX508" si="571">+(C508/$C$6)/(AD508/$AD$6)</f>
        <v>0.74951638831862755</v>
      </c>
      <c r="AY508">
        <f t="shared" ref="AY508" si="572">+(D508/$D$6)/(AD508/$AD$6)</f>
        <v>0.95127220573519511</v>
      </c>
      <c r="AZ508">
        <f t="shared" ref="AZ508" si="573">+(E508/$E$6)/(AD508/$AD$6)</f>
        <v>1.2613197589563734</v>
      </c>
      <c r="BA508">
        <f t="shared" ref="BA508" si="574">+(F508/$F$6)/(AD508/$AD$6)</f>
        <v>0.40535813340308613</v>
      </c>
    </row>
    <row r="509" spans="2:56" x14ac:dyDescent="0.25">
      <c r="B509" s="1">
        <v>46262</v>
      </c>
      <c r="C509">
        <v>7805</v>
      </c>
      <c r="D509">
        <v>12260</v>
      </c>
      <c r="E509">
        <v>6801.93</v>
      </c>
      <c r="F509">
        <v>2692.5</v>
      </c>
      <c r="G509">
        <v>2979472</v>
      </c>
      <c r="I509" s="45">
        <f t="shared" ref="I509" si="575">+C509/C508-1</f>
        <v>4.20560747663552E-2</v>
      </c>
      <c r="J509" s="46">
        <f t="shared" ref="J509" si="576">+D509/D508-1</f>
        <v>5.236051502145922E-2</v>
      </c>
      <c r="K509" s="46">
        <f t="shared" ref="K509" si="577">+E509/E508-1</f>
        <v>2.8700930332093089E-2</v>
      </c>
      <c r="L509" s="46">
        <f t="shared" ref="L509" si="578">+F509/F508-1</f>
        <v>7.3778664007976058E-2</v>
      </c>
      <c r="M509" s="47">
        <f t="shared" ref="M509" si="579">+G509/G508-1</f>
        <v>2.2754484440392408E-2</v>
      </c>
      <c r="O509" s="44">
        <f t="shared" ref="O509" si="580">+AVERAGE(I509:L509)</f>
        <v>4.9224046031970892E-2</v>
      </c>
      <c r="Q509" s="36">
        <f t="shared" ref="Q509" si="581">+Q508*(1+O509)</f>
        <v>15540.913017637824</v>
      </c>
      <c r="R509" s="37">
        <f t="shared" ref="R509" si="582">+R508*(1+M509)</f>
        <v>16295.265659900197</v>
      </c>
      <c r="T509" s="42">
        <f t="shared" ref="T509" si="583">+Q509/R509</f>
        <v>0.95370725105030341</v>
      </c>
      <c r="V509" s="40">
        <v>46262</v>
      </c>
      <c r="W509">
        <v>4782201.55</v>
      </c>
      <c r="X509">
        <v>7839208.3821</v>
      </c>
      <c r="Y509">
        <v>10938587.9081</v>
      </c>
      <c r="Z509" s="37">
        <v>2692.5</v>
      </c>
      <c r="AB509" s="55">
        <f t="shared" ref="AB509" si="584">+SUMPRODUCT(I509:L509,W508:Z508)/SUM(W508:Z508)</f>
        <v>3.9181823353502995E-2</v>
      </c>
      <c r="AD509" s="36">
        <f t="shared" ref="AD509" si="585">+AD508*(1+AB509)</f>
        <v>16403.649936879985</v>
      </c>
      <c r="AE509" s="37">
        <f t="shared" ref="AE509" si="586">+AE508*(1+M509)</f>
        <v>16295.265659900197</v>
      </c>
      <c r="AG509" s="1">
        <f t="shared" ref="AG509" si="587">+B509</f>
        <v>46262</v>
      </c>
      <c r="AH509">
        <f t="shared" ref="AH509" si="588">+(AD509/$AD$6)/(AE509/$AE$6)</f>
        <v>1.0066512740106166</v>
      </c>
      <c r="AI509">
        <f t="shared" ref="AI509" ca="1" si="589">+_xlfn.PERCENTILE.INC(OFFSET(AH509,-52,0,52,1),0.1)</f>
        <v>0.94393650210362423</v>
      </c>
      <c r="AJ509">
        <f t="shared" ref="AJ509" ca="1" si="590">+_xlfn.PERCENTILE.INC(OFFSET(AH509,-52,0,52,1),0.25)</f>
        <v>0.9865724826413601</v>
      </c>
      <c r="AK509">
        <f t="shared" ref="AK509" ca="1" si="591">+_xlfn.PERCENTILE.INC(OFFSET(AH509,-52,0,52,1),0.5)</f>
        <v>1.0469038181044077</v>
      </c>
      <c r="AL509">
        <f t="shared" ref="AL509" ca="1" si="592">+_xlfn.PERCENTILE.INC(OFFSET(AH509,-52,0,52,1),0.75)</f>
        <v>1.1041948548075529</v>
      </c>
      <c r="AM509">
        <f t="shared" ref="AM509" ca="1" si="593">+_xlfn.PERCENTILE.INC(OFFSET(AH509,-52,0,52,1),0.9)</f>
        <v>1.128662460406197</v>
      </c>
      <c r="AO509" s="1">
        <f t="shared" ref="AO509" si="594">+AG509</f>
        <v>46262</v>
      </c>
      <c r="AP509" s="57">
        <f>AD509/VLOOKUP(AO509,'[1]Indice Utilities'!$Z:$AJ,11,0)</f>
        <v>0.84971422586039036</v>
      </c>
      <c r="AQ509">
        <f t="shared" ref="AQ509" ca="1" si="595">+_xlfn.PERCENTILE.INC(OFFSET(AP509,-52,0,52,1),0.1)</f>
        <v>0.73037492386304914</v>
      </c>
      <c r="AR509">
        <f t="shared" ref="AR509" ca="1" si="596">+_xlfn.PERCENTILE.INC(OFFSET(AP509,-52,0,52,1),0.25)</f>
        <v>0.7661844574969332</v>
      </c>
      <c r="AS509">
        <f t="shared" ref="AS509" ca="1" si="597">+_xlfn.PERCENTILE.INC(OFFSET(AP509,-52,0,52,1),0.5)</f>
        <v>0.82897714441321768</v>
      </c>
      <c r="AT509">
        <f t="shared" ref="AT509" ca="1" si="598">+_xlfn.PERCENTILE.INC(OFFSET(AP509,-52,0,52,1),0.75)</f>
        <v>0.90528120634665687</v>
      </c>
      <c r="AU509">
        <f t="shared" ref="AU509" ca="1" si="599">+_xlfn.PERCENTILE.INC(OFFSET(AP509,-52,0,52,1),0.9)</f>
        <v>0.93468884074840164</v>
      </c>
      <c r="AX509">
        <f t="shared" ref="AX509" si="600">+(C509/$C$6)/(AD509/$AD$6)</f>
        <v>0.7515894601234524</v>
      </c>
      <c r="AY509">
        <f t="shared" ref="AY509" si="601">+(D509/$D$6)/(AD509/$AD$6)</f>
        <v>0.96333604558491892</v>
      </c>
      <c r="AZ509">
        <f t="shared" ref="AZ509" si="602">+(E509/$E$6)/(AD509/$AD$6)</f>
        <v>1.24859844574407</v>
      </c>
      <c r="BA509">
        <f t="shared" ref="BA509" si="603">+(F509/$F$6)/(AD509/$AD$6)</f>
        <v>0.41885347217266206</v>
      </c>
    </row>
    <row r="510" spans="2:56" x14ac:dyDescent="0.25">
      <c r="B510" s="1">
        <v>46269</v>
      </c>
      <c r="C510">
        <v>7835</v>
      </c>
      <c r="D510">
        <v>12480</v>
      </c>
      <c r="E510">
        <v>6996.6989999999996</v>
      </c>
      <c r="F510">
        <v>2762.5</v>
      </c>
      <c r="G510">
        <v>3049122</v>
      </c>
      <c r="I510" s="45">
        <f t="shared" ref="I510" si="604">+C510/C509-1</f>
        <v>3.8436899423446302E-3</v>
      </c>
      <c r="J510" s="46">
        <f t="shared" ref="J510" si="605">+D510/D509-1</f>
        <v>1.794453507340954E-2</v>
      </c>
      <c r="K510" s="46">
        <f t="shared" ref="K510" si="606">+E510/E509-1</f>
        <v>2.8634372891223503E-2</v>
      </c>
      <c r="L510" s="46">
        <f t="shared" ref="L510" si="607">+F510/F509-1</f>
        <v>2.5998142989786421E-2</v>
      </c>
      <c r="M510" s="47">
        <f t="shared" ref="M510" si="608">+G510/G509-1</f>
        <v>2.3376625120155481E-2</v>
      </c>
      <c r="O510" s="44">
        <f t="shared" ref="O510" si="609">+AVERAGE(I510:L510)</f>
        <v>1.9105185224191024E-2</v>
      </c>
      <c r="Q510" s="36">
        <f t="shared" ref="Q510" si="610">+Q509*(1+O510)</f>
        <v>15837.825039392836</v>
      </c>
      <c r="R510" s="37">
        <f t="shared" ref="R510" si="611">+R509*(1+M510)</f>
        <v>16676.193976465027</v>
      </c>
      <c r="T510" s="42">
        <f t="shared" ref="T510" si="612">+Q510/R510</f>
        <v>0.94972660198991599</v>
      </c>
      <c r="V510" s="40">
        <v>46269</v>
      </c>
      <c r="W510">
        <v>4800582.8499999996</v>
      </c>
      <c r="X510">
        <v>7979879.3317999998</v>
      </c>
      <c r="Y510">
        <v>11251807.3857</v>
      </c>
      <c r="Z510" s="37">
        <v>2762.5</v>
      </c>
      <c r="AB510" s="55">
        <f t="shared" ref="AB510" si="613">+SUMPRODUCT(I510:L510,W509:Z509)/SUM(W509:Z509)</f>
        <v>2.004617673129061E-2</v>
      </c>
      <c r="AD510" s="36">
        <f t="shared" ref="AD510" si="614">+AD509*(1+AB510)</f>
        <v>16732.480402552908</v>
      </c>
      <c r="AE510" s="37">
        <f t="shared" ref="AE510" si="615">+AE509*(1+M510)</f>
        <v>16676.193976465027</v>
      </c>
      <c r="AG510" s="1">
        <f t="shared" ref="AG510" si="616">+B510</f>
        <v>46269</v>
      </c>
      <c r="AH510">
        <f t="shared" ref="AH510" si="617">+(AD510/$AD$6)/(AE510/$AE$6)</f>
        <v>1.00337525613862</v>
      </c>
      <c r="AI510">
        <f t="shared" ref="AI510" ca="1" si="618">+_xlfn.PERCENTILE.INC(OFFSET(AH510,-52,0,52,1),0.1)</f>
        <v>0.94393650210362423</v>
      </c>
      <c r="AJ510">
        <f t="shared" ref="AJ510" ca="1" si="619">+_xlfn.PERCENTILE.INC(OFFSET(AH510,-52,0,52,1),0.25)</f>
        <v>0.9865724826413601</v>
      </c>
      <c r="AK510">
        <f t="shared" ref="AK510" ca="1" si="620">+_xlfn.PERCENTILE.INC(OFFSET(AH510,-52,0,52,1),0.5)</f>
        <v>1.0469038181044077</v>
      </c>
      <c r="AL510">
        <f t="shared" ref="AL510" ca="1" si="621">+_xlfn.PERCENTILE.INC(OFFSET(AH510,-52,0,52,1),0.75)</f>
        <v>1.1041948548075529</v>
      </c>
      <c r="AM510">
        <f t="shared" ref="AM510" ca="1" si="622">+_xlfn.PERCENTILE.INC(OFFSET(AH510,-52,0,52,1),0.9)</f>
        <v>1.128662460406197</v>
      </c>
      <c r="AO510" s="1">
        <f t="shared" ref="AO510" si="623">+AG510</f>
        <v>46269</v>
      </c>
      <c r="AP510" s="57">
        <f>AD510/VLOOKUP(AO510,'[1]Indice Utilities'!$Z:$AJ,11,0)</f>
        <v>0.85485103253093597</v>
      </c>
      <c r="AQ510">
        <f t="shared" ref="AQ510" ca="1" si="624">+_xlfn.PERCENTILE.INC(OFFSET(AP510,-52,0,52,1),0.1)</f>
        <v>0.73037492386304914</v>
      </c>
      <c r="AR510">
        <f t="shared" ref="AR510" ca="1" si="625">+_xlfn.PERCENTILE.INC(OFFSET(AP510,-52,0,52,1),0.25)</f>
        <v>0.7661844574969332</v>
      </c>
      <c r="AS510">
        <f t="shared" ref="AS510" ca="1" si="626">+_xlfn.PERCENTILE.INC(OFFSET(AP510,-52,0,52,1),0.5)</f>
        <v>0.82975928785300535</v>
      </c>
      <c r="AT510">
        <f t="shared" ref="AT510" ca="1" si="627">+_xlfn.PERCENTILE.INC(OFFSET(AP510,-52,0,52,1),0.75)</f>
        <v>0.90528120634665687</v>
      </c>
      <c r="AU510">
        <f t="shared" ref="AU510" ca="1" si="628">+_xlfn.PERCENTILE.INC(OFFSET(AP510,-52,0,52,1),0.9)</f>
        <v>0.93468884074840164</v>
      </c>
      <c r="AX510">
        <f t="shared" ref="AX510" si="629">+(C510/$C$6)/(AD510/$AD$6)</f>
        <v>0.73965115911693879</v>
      </c>
      <c r="AY510">
        <f t="shared" ref="AY510" si="630">+(D510/$D$6)/(AD510/$AD$6)</f>
        <v>0.96135124606297195</v>
      </c>
      <c r="AZ510">
        <f t="shared" ref="AZ510" si="631">+(E510/$E$6)/(AD510/$AD$6)</f>
        <v>1.2591109192199268</v>
      </c>
      <c r="BA510">
        <f t="shared" ref="BA510" si="632">+(F510/$F$6)/(AD510/$AD$6)</f>
        <v>0.42129748087588981</v>
      </c>
    </row>
    <row r="511" spans="2:56" x14ac:dyDescent="0.25">
      <c r="B511" s="1">
        <v>46276</v>
      </c>
      <c r="C511">
        <v>7935</v>
      </c>
      <c r="D511">
        <v>12420</v>
      </c>
      <c r="E511">
        <v>7000</v>
      </c>
      <c r="F511">
        <v>2712.5</v>
      </c>
      <c r="G511">
        <v>3098898</v>
      </c>
      <c r="I511" s="45">
        <f t="shared" ref="I511" si="633">+C511/C510-1</f>
        <v>1.2763241863433361E-2</v>
      </c>
      <c r="J511" s="46">
        <f t="shared" ref="J511" si="634">+D511/D510-1</f>
        <v>-4.8076923076922906E-3</v>
      </c>
      <c r="K511" s="46">
        <f t="shared" ref="K511" si="635">+E511/E510-1</f>
        <v>4.7179391310114838E-4</v>
      </c>
      <c r="L511" s="46">
        <f t="shared" ref="L511" si="636">+F511/F510-1</f>
        <v>-1.8099547511312264E-2</v>
      </c>
      <c r="M511" s="47">
        <f t="shared" ref="M511" si="637">+G511/G510-1</f>
        <v>1.6324699372475049E-2</v>
      </c>
      <c r="O511" s="44">
        <f t="shared" ref="O511" si="638">+AVERAGE(I511:L511)</f>
        <v>-2.4180510106175113E-3</v>
      </c>
      <c r="Q511" s="36">
        <f t="shared" ref="Q511" si="639">+Q510*(1+O511)</f>
        <v>15799.528370550348</v>
      </c>
      <c r="R511" s="37">
        <f t="shared" ref="R511" si="640">+R510*(1+M511)</f>
        <v>16948.427829807897</v>
      </c>
      <c r="T511" s="42">
        <f t="shared" ref="T511" si="641">+Q511/R511</f>
        <v>0.93221203342312775</v>
      </c>
      <c r="V511" s="40">
        <v>46276</v>
      </c>
      <c r="W511">
        <v>4861853.8499999996</v>
      </c>
      <c r="X511">
        <v>7941514.5274</v>
      </c>
      <c r="Y511">
        <v>11243776.117000001</v>
      </c>
      <c r="Z511" s="37">
        <v>2712.5</v>
      </c>
      <c r="AB511" s="55">
        <f t="shared" ref="AB511" si="642">+SUMPRODUCT(I511:L511,W510:Z510)/SUM(W510:Z510)</f>
        <v>1.1718199367096592E-3</v>
      </c>
      <c r="AD511" s="36">
        <f t="shared" ref="AD511" si="643">+AD510*(1+AB511)</f>
        <v>16752.087856679223</v>
      </c>
      <c r="AE511" s="37">
        <f t="shared" ref="AE511" si="644">+AE510*(1+M511)</f>
        <v>16948.427829807897</v>
      </c>
      <c r="AG511" s="1">
        <f t="shared" ref="AG511" si="645">+B511</f>
        <v>46276</v>
      </c>
      <c r="AH511">
        <f t="shared" ref="AH511" si="646">+(AD511/$AD$6)/(AE511/$AE$6)</f>
        <v>0.98841544625258038</v>
      </c>
      <c r="AI511">
        <f t="shared" ref="AI511" ca="1" si="647">+_xlfn.PERCENTILE.INC(OFFSET(AH511,-52,0,52,1),0.1)</f>
        <v>0.94393650210362423</v>
      </c>
      <c r="AJ511">
        <f t="shared" ref="AJ511" ca="1" si="648">+_xlfn.PERCENTILE.INC(OFFSET(AH511,-52,0,52,1),0.25)</f>
        <v>0.9865724826413601</v>
      </c>
      <c r="AK511">
        <f t="shared" ref="AK511" ca="1" si="649">+_xlfn.PERCENTILE.INC(OFFSET(AH511,-52,0,52,1),0.5)</f>
        <v>1.0456540721430847</v>
      </c>
      <c r="AL511">
        <f t="shared" ref="AL511" ca="1" si="650">+_xlfn.PERCENTILE.INC(OFFSET(AH511,-52,0,52,1),0.75)</f>
        <v>1.1041948548075529</v>
      </c>
      <c r="AM511">
        <f t="shared" ref="AM511" ca="1" si="651">+_xlfn.PERCENTILE.INC(OFFSET(AH511,-52,0,52,1),0.9)</f>
        <v>1.128662460406197</v>
      </c>
      <c r="AO511" s="1">
        <f t="shared" ref="AO511" si="652">+AG511</f>
        <v>46276</v>
      </c>
      <c r="AP511" s="57">
        <f>AD511/VLOOKUP(AO511,'[1]Indice Utilities'!$Z:$AJ,11,0)</f>
        <v>0.83180927417107153</v>
      </c>
      <c r="AQ511">
        <f t="shared" ref="AQ511" ca="1" si="653">+_xlfn.PERCENTILE.INC(OFFSET(AP511,-52,0,52,1),0.1)</f>
        <v>0.73037492386304914</v>
      </c>
      <c r="AR511">
        <f t="shared" ref="AR511" ca="1" si="654">+_xlfn.PERCENTILE.INC(OFFSET(AP511,-52,0,52,1),0.25)</f>
        <v>0.7661844574969332</v>
      </c>
      <c r="AS511">
        <f t="shared" ref="AS511" ca="1" si="655">+_xlfn.PERCENTILE.INC(OFFSET(AP511,-52,0,52,1),0.5)</f>
        <v>0.83510709436437014</v>
      </c>
      <c r="AT511">
        <f t="shared" ref="AT511" ca="1" si="656">+_xlfn.PERCENTILE.INC(OFFSET(AP511,-52,0,52,1),0.75)</f>
        <v>0.90528120634665687</v>
      </c>
      <c r="AU511">
        <f t="shared" ref="AU511" ca="1" si="657">+_xlfn.PERCENTILE.INC(OFFSET(AP511,-52,0,52,1),0.9)</f>
        <v>0.93468884074840164</v>
      </c>
      <c r="AX511">
        <f t="shared" ref="AX511" si="658">+(C511/$C$6)/(AD511/$AD$6)</f>
        <v>0.74821473281446527</v>
      </c>
      <c r="AY511">
        <f t="shared" ref="AY511" si="659">+(D511/$D$6)/(AD511/$AD$6)</f>
        <v>0.95560956273496134</v>
      </c>
      <c r="AZ511">
        <f t="shared" ref="AZ511" si="660">+(E511/$E$6)/(AD511/$AD$6)</f>
        <v>1.2582305404552514</v>
      </c>
      <c r="BA511">
        <f t="shared" ref="BA511" si="661">+(F511/$F$6)/(AD511/$AD$6)</f>
        <v>0.4131880051623219</v>
      </c>
    </row>
    <row r="512" spans="2:56" x14ac:dyDescent="0.25">
      <c r="B512" s="1">
        <v>46283</v>
      </c>
      <c r="C512">
        <v>7610</v>
      </c>
      <c r="D512">
        <v>12060</v>
      </c>
      <c r="E512">
        <v>6685</v>
      </c>
      <c r="F512">
        <v>2585</v>
      </c>
      <c r="G512">
        <v>3021926</v>
      </c>
      <c r="I512" s="45">
        <f t="shared" ref="I512" si="662">+C512/C511-1</f>
        <v>-4.0957781978575913E-2</v>
      </c>
      <c r="J512" s="46">
        <f t="shared" ref="J512" si="663">+D512/D511-1</f>
        <v>-2.8985507246376829E-2</v>
      </c>
      <c r="K512" s="46">
        <f t="shared" ref="K512" si="664">+E512/E511-1</f>
        <v>-4.500000000000004E-2</v>
      </c>
      <c r="L512" s="46">
        <f t="shared" ref="L512" si="665">+F512/F511-1</f>
        <v>-4.7004608294930916E-2</v>
      </c>
      <c r="M512" s="47">
        <f t="shared" ref="M512" si="666">+G512/G511-1</f>
        <v>-2.483850710801061E-2</v>
      </c>
      <c r="O512" s="44">
        <f t="shared" ref="O512" si="667">+AVERAGE(I512:L512)</f>
        <v>-4.0486974379970925E-2</v>
      </c>
      <c r="Q512" s="36">
        <f t="shared" ref="Q512" si="668">+Q511*(1+O512)</f>
        <v>15159.853270196252</v>
      </c>
      <c r="R512" s="37">
        <f t="shared" ref="R512" si="669">+R511*(1+M512)</f>
        <v>16527.454184687609</v>
      </c>
      <c r="T512" s="42">
        <f t="shared" ref="T512" si="670">+Q512/R512</f>
        <v>0.91725277836447339</v>
      </c>
      <c r="V512" s="40">
        <v>46283</v>
      </c>
      <c r="W512">
        <v>4662723.0999999996</v>
      </c>
      <c r="X512">
        <v>7711325.7005000003</v>
      </c>
      <c r="Y512">
        <v>10737806.1917</v>
      </c>
      <c r="Z512" s="37">
        <v>2585</v>
      </c>
      <c r="AB512" s="55">
        <f t="shared" ref="AB512" si="671">+SUMPRODUCT(I512:L512,W511:Z511)/SUM(W511:Z511)</f>
        <v>-3.8894909119998981E-2</v>
      </c>
      <c r="AD512" s="36">
        <f t="shared" ref="AD512" si="672">+AD511*(1+AB512)</f>
        <v>16100.516921923447</v>
      </c>
      <c r="AE512" s="37">
        <f t="shared" ref="AE512" si="673">+AE511*(1+M512)</f>
        <v>16527.454184687609</v>
      </c>
      <c r="AG512" s="1">
        <f t="shared" ref="AG512" si="674">+B512</f>
        <v>46283</v>
      </c>
      <c r="AH512">
        <f t="shared" ref="AH512" si="675">+(AD512/$AD$6)/(AE512/$AE$6)</f>
        <v>0.97416799599059156</v>
      </c>
      <c r="AI512">
        <f t="shared" ref="AI512" ca="1" si="676">+_xlfn.PERCENTILE.INC(OFFSET(AH512,-52,0,52,1),0.1)</f>
        <v>0.94393650210362423</v>
      </c>
      <c r="AJ512">
        <f t="shared" ref="AJ512" ca="1" si="677">+_xlfn.PERCENTILE.INC(OFFSET(AH512,-52,0,52,1),0.25)</f>
        <v>0.98742377325613373</v>
      </c>
      <c r="AK512">
        <f t="shared" ref="AK512" ca="1" si="678">+_xlfn.PERCENTILE.INC(OFFSET(AH512,-52,0,52,1),0.5)</f>
        <v>1.0456540721430847</v>
      </c>
      <c r="AL512">
        <f t="shared" ref="AL512" ca="1" si="679">+_xlfn.PERCENTILE.INC(OFFSET(AH512,-52,0,52,1),0.75)</f>
        <v>1.1041948548075529</v>
      </c>
      <c r="AM512">
        <f t="shared" ref="AM512" ca="1" si="680">+_xlfn.PERCENTILE.INC(OFFSET(AH512,-52,0,52,1),0.9)</f>
        <v>1.128662460406197</v>
      </c>
      <c r="AO512" s="1">
        <f t="shared" ref="AO512" si="681">+AG512</f>
        <v>46283</v>
      </c>
      <c r="AP512" s="57">
        <f>AD512/VLOOKUP(AO512,'[1]Indice Utilities'!$Z:$AJ,11,0)</f>
        <v>0.81828124672144142</v>
      </c>
      <c r="AQ512">
        <f t="shared" ref="AQ512" ca="1" si="682">+_xlfn.PERCENTILE.INC(OFFSET(AP512,-52,0,52,1),0.1)</f>
        <v>0.73037492386304914</v>
      </c>
      <c r="AR512">
        <f t="shared" ref="AR512" ca="1" si="683">+_xlfn.PERCENTILE.INC(OFFSET(AP512,-52,0,52,1),0.25)</f>
        <v>0.76957953690626835</v>
      </c>
      <c r="AS512">
        <f t="shared" ref="AS512" ca="1" si="684">+_xlfn.PERCENTILE.INC(OFFSET(AP512,-52,0,52,1),0.5)</f>
        <v>0.83592670045512663</v>
      </c>
      <c r="AT512">
        <f t="shared" ref="AT512" ca="1" si="685">+_xlfn.PERCENTILE.INC(OFFSET(AP512,-52,0,52,1),0.75)</f>
        <v>0.90528120634665687</v>
      </c>
      <c r="AU512">
        <f t="shared" ref="AU512" ca="1" si="686">+_xlfn.PERCENTILE.INC(OFFSET(AP512,-52,0,52,1),0.9)</f>
        <v>0.93468884074840164</v>
      </c>
      <c r="AX512">
        <f t="shared" ref="AX512" si="687">+(C512/$C$6)/(AD512/$AD$6)</f>
        <v>0.74660879827165982</v>
      </c>
      <c r="AY512">
        <f t="shared" ref="AY512" si="688">+(D512/$D$6)/(AD512/$AD$6)</f>
        <v>0.96546230337828343</v>
      </c>
      <c r="AZ512">
        <f t="shared" ref="AZ512" si="689">+(E512/$E$6)/(AD512/$AD$6)</f>
        <v>1.2502380619319728</v>
      </c>
      <c r="BA512">
        <f t="shared" ref="BA512" si="690">+(F512/$F$6)/(AD512/$AD$6)</f>
        <v>0.40970157016540759</v>
      </c>
    </row>
    <row r="513" spans="2:53" x14ac:dyDescent="0.25">
      <c r="B513" s="1">
        <v>46290</v>
      </c>
      <c r="C513">
        <v>7125</v>
      </c>
      <c r="D513">
        <v>11110</v>
      </c>
      <c r="E513">
        <v>6290</v>
      </c>
      <c r="F513">
        <v>2370</v>
      </c>
      <c r="G513">
        <v>2893751</v>
      </c>
      <c r="I513" s="45">
        <f t="shared" ref="I513" si="691">+C513/C512-1</f>
        <v>-6.3731931668856823E-2</v>
      </c>
      <c r="J513" s="46">
        <f t="shared" ref="J513" si="692">+D513/D512-1</f>
        <v>-7.8772802653399698E-2</v>
      </c>
      <c r="K513" s="46">
        <f t="shared" ref="K513" si="693">+E513/E512-1</f>
        <v>-5.9087509349289413E-2</v>
      </c>
      <c r="L513" s="46">
        <f t="shared" ref="L513" si="694">+F513/F512-1</f>
        <v>-8.3172147001934205E-2</v>
      </c>
      <c r="M513" s="47">
        <f t="shared" ref="M513" si="695">+G513/G512-1</f>
        <v>-4.2415002882267849E-2</v>
      </c>
      <c r="O513" s="44">
        <f t="shared" ref="O513" si="696">+AVERAGE(I513:L513)</f>
        <v>-7.1191097668370035E-2</v>
      </c>
      <c r="Q513" s="36">
        <f t="shared" ref="Q513" si="697">+Q512*(1+O513)</f>
        <v>14080.606675399551</v>
      </c>
      <c r="R513" s="37">
        <f t="shared" ref="R513" si="698">+R512*(1+M513)</f>
        <v>15826.442167807534</v>
      </c>
      <c r="T513" s="42">
        <f t="shared" ref="T513" si="699">+Q513/R513</f>
        <v>0.88968869478705859</v>
      </c>
      <c r="V513" s="40">
        <v>46290</v>
      </c>
      <c r="W513">
        <v>4365558.75</v>
      </c>
      <c r="X513">
        <v>7103882.9628999997</v>
      </c>
      <c r="Y513">
        <v>10103335.968</v>
      </c>
      <c r="Z513" s="37">
        <v>2370</v>
      </c>
      <c r="AB513" s="55">
        <f t="shared" ref="AB513" si="700">+SUMPRODUCT(I513:L513,W512:Z512)/SUM(W512:Z512)</f>
        <v>-6.6594402108116985E-2</v>
      </c>
      <c r="AD513" s="36">
        <f t="shared" ref="AD513" si="701">+AD512*(1+AB513)</f>
        <v>15028.312623876334</v>
      </c>
      <c r="AE513" s="37">
        <f t="shared" ref="AE513" si="702">+AE512*(1+M513)</f>
        <v>15826.442167807534</v>
      </c>
      <c r="AG513" s="1">
        <f t="shared" ref="AG513" si="703">+B513</f>
        <v>46290</v>
      </c>
      <c r="AH513">
        <f t="shared" ref="AH513" si="704">+(AD513/$AD$6)/(AE513/$AE$6)</f>
        <v>0.94956986949633759</v>
      </c>
      <c r="AI513">
        <f t="shared" ref="AI513" ca="1" si="705">+_xlfn.PERCENTILE.INC(OFFSET(AH513,-52,0,52,1),0.1)</f>
        <v>0.94765195081892484</v>
      </c>
      <c r="AJ513">
        <f t="shared" ref="AJ513" ca="1" si="706">+_xlfn.PERCENTILE.INC(OFFSET(AH513,-52,0,52,1),0.25)</f>
        <v>0.98742377325613373</v>
      </c>
      <c r="AK513">
        <f t="shared" ref="AK513" ca="1" si="707">+_xlfn.PERCENTILE.INC(OFFSET(AH513,-52,0,52,1),0.5)</f>
        <v>1.0456540721430847</v>
      </c>
      <c r="AL513">
        <f t="shared" ref="AL513" ca="1" si="708">+_xlfn.PERCENTILE.INC(OFFSET(AH513,-52,0,52,1),0.75)</f>
        <v>1.1041948548075529</v>
      </c>
      <c r="AM513">
        <f t="shared" ref="AM513" ca="1" si="709">+_xlfn.PERCENTILE.INC(OFFSET(AH513,-52,0,52,1),0.9)</f>
        <v>1.128662460406197</v>
      </c>
      <c r="AO513" s="1">
        <f t="shared" ref="AO513" si="710">+AG513</f>
        <v>46290</v>
      </c>
      <c r="AP513" s="57">
        <f>AD513/VLOOKUP(AO513,'[1]Indice Utilities'!$Z:$AJ,11,0)</f>
        <v>0.79510310446973931</v>
      </c>
      <c r="AQ513">
        <f t="shared" ref="AQ513" ca="1" si="711">+_xlfn.PERCENTILE.INC(OFFSET(AP513,-52,0,52,1),0.1)</f>
        <v>0.73681602116024569</v>
      </c>
      <c r="AR513">
        <f t="shared" ref="AR513" ca="1" si="712">+_xlfn.PERCENTILE.INC(OFFSET(AP513,-52,0,52,1),0.25)</f>
        <v>0.77745624098413257</v>
      </c>
      <c r="AS513">
        <f t="shared" ref="AS513" ca="1" si="713">+_xlfn.PERCENTILE.INC(OFFSET(AP513,-52,0,52,1),0.5)</f>
        <v>0.83592670045512663</v>
      </c>
      <c r="AT513">
        <f t="shared" ref="AT513" ca="1" si="714">+_xlfn.PERCENTILE.INC(OFFSET(AP513,-52,0,52,1),0.75)</f>
        <v>0.90528120634665687</v>
      </c>
      <c r="AU513">
        <f t="shared" ref="AU513" ca="1" si="715">+_xlfn.PERCENTILE.INC(OFFSET(AP513,-52,0,52,1),0.9)</f>
        <v>0.93468884074840164</v>
      </c>
      <c r="AX513">
        <f t="shared" ref="AX513" si="716">+(C513/$C$6)/(AD513/$AD$6)</f>
        <v>0.74889841986764238</v>
      </c>
      <c r="AY513">
        <f t="shared" ref="AY513" si="717">+(D513/$D$6)/(AD513/$AD$6)</f>
        <v>0.95286565014579028</v>
      </c>
      <c r="AZ513">
        <f t="shared" ref="AZ513" si="718">+(E513/$E$6)/(AD513/$AD$6)</f>
        <v>1.2602930723959394</v>
      </c>
      <c r="BA513">
        <f t="shared" ref="BA513" si="719">+(F513/$F$6)/(AD513/$AD$6)</f>
        <v>0.40242506772302</v>
      </c>
    </row>
    <row r="514" spans="2:53" x14ac:dyDescent="0.25">
      <c r="B514" s="1">
        <v>46297</v>
      </c>
      <c r="C514">
        <v>6750</v>
      </c>
      <c r="D514">
        <v>10500</v>
      </c>
      <c r="E514">
        <v>5835</v>
      </c>
      <c r="F514">
        <v>2249</v>
      </c>
      <c r="G514">
        <v>2767663</v>
      </c>
      <c r="I514" s="45">
        <f t="shared" ref="I514" si="720">+C514/C513-1</f>
        <v>-5.2631578947368474E-2</v>
      </c>
      <c r="J514" s="46">
        <f t="shared" ref="J514" si="721">+D514/D513-1</f>
        <v>-5.4905490549054914E-2</v>
      </c>
      <c r="K514" s="46">
        <f t="shared" ref="K514" si="722">+E514/E513-1</f>
        <v>-7.2337042925278205E-2</v>
      </c>
      <c r="L514" s="46">
        <f t="shared" ref="L514" si="723">+F514/F513-1</f>
        <v>-5.1054852320675082E-2</v>
      </c>
      <c r="M514" s="47">
        <f t="shared" ref="M514" si="724">+G514/G513-1</f>
        <v>-4.3572511940384695E-2</v>
      </c>
      <c r="O514" s="44">
        <f t="shared" ref="O514" si="725">+AVERAGE(I514:L514)</f>
        <v>-5.7732241185594169E-2</v>
      </c>
      <c r="Q514" s="36">
        <f t="shared" ref="Q514" si="726">+Q513*(1+O514)</f>
        <v>13267.701694775897</v>
      </c>
      <c r="R514" s="37">
        <f t="shared" ref="R514" si="727">+R513*(1+M514)</f>
        <v>15136.844327476932</v>
      </c>
      <c r="T514" s="42">
        <f t="shared" ref="T514" si="728">+Q514/R514</f>
        <v>0.87651702083583549</v>
      </c>
      <c r="V514" s="40">
        <v>46297</v>
      </c>
      <c r="W514">
        <v>4135793.0332999998</v>
      </c>
      <c r="X514">
        <v>6713840.784</v>
      </c>
      <c r="Y514">
        <v>9372490.5204000007</v>
      </c>
      <c r="Z514" s="37">
        <v>2249</v>
      </c>
      <c r="AB514" s="55">
        <f t="shared" ref="AB514" si="729">+SUMPRODUCT(I514:L514,W513:Z513)/SUM(W513:Z513)</f>
        <v>-6.2607908713534902E-2</v>
      </c>
      <c r="AD514" s="36">
        <f t="shared" ref="AD514" si="730">+AD513*(1+AB514)</f>
        <v>14087.42139900222</v>
      </c>
      <c r="AE514" s="37">
        <f t="shared" ref="AE514" si="731">+AE513*(1+M514)</f>
        <v>15136.844327476932</v>
      </c>
      <c r="AG514" s="1">
        <f t="shared" ref="AG514" si="732">+B514</f>
        <v>46297</v>
      </c>
      <c r="AH514">
        <f t="shared" ref="AH514" si="733">+(AD514/$AD$6)/(AE514/$AE$6)</f>
        <v>0.9306709571842684</v>
      </c>
      <c r="AI514">
        <f t="shared" ref="AI514" ca="1" si="734">+_xlfn.PERCENTILE.INC(OFFSET(AH514,-52,0,52,1),0.1)</f>
        <v>0.95117446791685323</v>
      </c>
      <c r="AJ514">
        <f t="shared" ref="AJ514" ca="1" si="735">+_xlfn.PERCENTILE.INC(OFFSET(AH514,-52,0,52,1),0.25)</f>
        <v>0.98742377325613373</v>
      </c>
      <c r="AK514">
        <f t="shared" ref="AK514" ca="1" si="736">+_xlfn.PERCENTILE.INC(OFFSET(AH514,-52,0,52,1),0.5)</f>
        <v>1.0456540721430847</v>
      </c>
      <c r="AL514">
        <f t="shared" ref="AL514" ca="1" si="737">+_xlfn.PERCENTILE.INC(OFFSET(AH514,-52,0,52,1),0.75)</f>
        <v>1.1041948548075529</v>
      </c>
      <c r="AM514">
        <f t="shared" ref="AM514" ca="1" si="738">+_xlfn.PERCENTILE.INC(OFFSET(AH514,-52,0,52,1),0.9)</f>
        <v>1.128662460406197</v>
      </c>
      <c r="AO514" s="1">
        <f t="shared" ref="AO514" si="739">+AG514</f>
        <v>46297</v>
      </c>
      <c r="AP514" s="57">
        <f>AD514/VLOOKUP(AO514,'[1]Indice Utilities'!$Z:$AJ,11,0)</f>
        <v>0.79376000844931505</v>
      </c>
      <c r="AQ514">
        <f t="shared" ref="AQ514" ca="1" si="740">+_xlfn.PERCENTILE.INC(OFFSET(AP514,-52,0,52,1),0.1)</f>
        <v>0.73681602116024569</v>
      </c>
      <c r="AR514">
        <f t="shared" ref="AR514" ca="1" si="741">+_xlfn.PERCENTILE.INC(OFFSET(AP514,-52,0,52,1),0.25)</f>
        <v>0.78155206027419799</v>
      </c>
      <c r="AS514">
        <f t="shared" ref="AS514" ca="1" si="742">+_xlfn.PERCENTILE.INC(OFFSET(AP514,-52,0,52,1),0.5)</f>
        <v>0.83592670045512663</v>
      </c>
      <c r="AT514">
        <f t="shared" ref="AT514" ca="1" si="743">+_xlfn.PERCENTILE.INC(OFFSET(AP514,-52,0,52,1),0.75)</f>
        <v>0.90528120634665687</v>
      </c>
      <c r="AU514">
        <f t="shared" ref="AU514" ca="1" si="744">+_xlfn.PERCENTILE.INC(OFFSET(AP514,-52,0,52,1),0.9)</f>
        <v>0.93468884074840164</v>
      </c>
      <c r="AX514">
        <f t="shared" ref="AX514" si="745">+(C514/$C$6)/(AD514/$AD$6)</f>
        <v>0.75686867870320296</v>
      </c>
      <c r="AY514">
        <f t="shared" ref="AY514" si="746">+(D514/$D$6)/(AD514/$AD$6)</f>
        <v>0.96069521235376609</v>
      </c>
      <c r="AZ514">
        <f t="shared" ref="AZ514" si="747">+(E514/$E$6)/(AD514/$AD$6)</f>
        <v>1.2472125689849889</v>
      </c>
      <c r="BA514">
        <f t="shared" ref="BA514" si="748">+(F514/$F$6)/(AD514/$AD$6)</f>
        <v>0.40738482740578402</v>
      </c>
    </row>
    <row r="515" spans="2:53" x14ac:dyDescent="0.25">
      <c r="B515" s="1">
        <v>46304</v>
      </c>
      <c r="C515">
        <v>6800</v>
      </c>
      <c r="D515">
        <v>10440</v>
      </c>
      <c r="E515">
        <v>5940</v>
      </c>
      <c r="F515">
        <v>2314</v>
      </c>
      <c r="G515">
        <v>2828027</v>
      </c>
      <c r="I515" s="45">
        <f t="shared" ref="I515" si="749">+C515/C514-1</f>
        <v>7.4074074074073071E-3</v>
      </c>
      <c r="J515" s="46">
        <f t="shared" ref="J515" si="750">+D515/D514-1</f>
        <v>-5.7142857142856718E-3</v>
      </c>
      <c r="K515" s="46">
        <f t="shared" ref="K515" si="751">+E515/E514-1</f>
        <v>1.799485861182526E-2</v>
      </c>
      <c r="L515" s="46">
        <f t="shared" ref="L515" si="752">+F515/F514-1</f>
        <v>2.8901734104046284E-2</v>
      </c>
      <c r="M515" s="47">
        <f t="shared" ref="M515" si="753">+G515/G514-1</f>
        <v>2.1810458860056281E-2</v>
      </c>
      <c r="O515" s="44">
        <f t="shared" ref="O515" si="754">+AVERAGE(I515:L515)</f>
        <v>1.2147428602248295E-2</v>
      </c>
      <c r="Q515" s="36">
        <f t="shared" ref="Q515" si="755">+Q514*(1+O515)</f>
        <v>13428.870153829115</v>
      </c>
      <c r="R515" s="37">
        <f t="shared" ref="R515" si="756">+R514*(1+M515)</f>
        <v>15466.985847952445</v>
      </c>
      <c r="T515" s="42">
        <f t="shared" ref="T515" si="757">+Q515/R515</f>
        <v>0.86822799773925308</v>
      </c>
      <c r="V515" s="40">
        <v>46304</v>
      </c>
      <c r="W515">
        <v>4166428.5372000001</v>
      </c>
      <c r="X515">
        <v>6675475.9795000004</v>
      </c>
      <c r="Y515">
        <v>9541147.1621000003</v>
      </c>
      <c r="Z515" s="37">
        <v>2314</v>
      </c>
      <c r="AB515" s="55">
        <f t="shared" ref="AB515" si="758">+SUMPRODUCT(I515:L515,W514:Z514)/SUM(W514:Z514)</f>
        <v>7.9603129618625573E-3</v>
      </c>
      <c r="AD515" s="36">
        <f t="shared" ref="AD515" si="759">+AD514*(1+AB515)</f>
        <v>14199.561682163918</v>
      </c>
      <c r="AE515" s="37">
        <f t="shared" ref="AE515" si="760">+AE514*(1+M515)</f>
        <v>15466.985847952445</v>
      </c>
      <c r="AG515" s="1">
        <f t="shared" ref="AG515" si="761">+B515</f>
        <v>46304</v>
      </c>
      <c r="AH515">
        <f t="shared" ref="AH515" si="762">+(AD515/$AD$6)/(AE515/$AE$6)</f>
        <v>0.91805616309164007</v>
      </c>
      <c r="AI515">
        <f t="shared" ref="AI515" ca="1" si="763">+_xlfn.PERCENTILE.INC(OFFSET(AH515,-52,0,52,1),0.1)</f>
        <v>0.95117446791685323</v>
      </c>
      <c r="AJ515">
        <f t="shared" ref="AJ515" ca="1" si="764">+_xlfn.PERCENTILE.INC(OFFSET(AH515,-52,0,52,1),0.25)</f>
        <v>0.98742377325613373</v>
      </c>
      <c r="AK515">
        <f t="shared" ref="AK515" ca="1" si="765">+_xlfn.PERCENTILE.INC(OFFSET(AH515,-52,0,52,1),0.5)</f>
        <v>1.0456540721430847</v>
      </c>
      <c r="AL515">
        <f t="shared" ref="AL515" ca="1" si="766">+_xlfn.PERCENTILE.INC(OFFSET(AH515,-52,0,52,1),0.75)</f>
        <v>1.1041948548075529</v>
      </c>
      <c r="AM515">
        <f t="shared" ref="AM515" ca="1" si="767">+_xlfn.PERCENTILE.INC(OFFSET(AH515,-52,0,52,1),0.9)</f>
        <v>1.128662460406197</v>
      </c>
      <c r="AO515" s="1">
        <f t="shared" ref="AO515" si="768">+AG515</f>
        <v>46304</v>
      </c>
      <c r="AP515" s="57" t="e">
        <f>AD515/VLOOKUP(AO515,'[1]Indice Utilities'!$Z:$AJ,11,0)</f>
        <v>#N/A</v>
      </c>
      <c r="AQ515">
        <f t="shared" ref="AQ515" ca="1" si="769">+_xlfn.PERCENTILE.INC(OFFSET(AP515,-52,0,52,1),0.1)</f>
        <v>0.73843860506492476</v>
      </c>
      <c r="AR515">
        <f t="shared" ref="AR515" ca="1" si="770">+_xlfn.PERCENTILE.INC(OFFSET(AP515,-52,0,52,1),0.25)</f>
        <v>0.78260799875030096</v>
      </c>
      <c r="AS515">
        <f t="shared" ref="AS515" ca="1" si="771">+_xlfn.PERCENTILE.INC(OFFSET(AP515,-52,0,52,1),0.5)</f>
        <v>0.83592670045512663</v>
      </c>
      <c r="AT515">
        <f t="shared" ref="AT515" ca="1" si="772">+_xlfn.PERCENTILE.INC(OFFSET(AP515,-52,0,52,1),0.75)</f>
        <v>0.90528120634665687</v>
      </c>
      <c r="AU515">
        <f t="shared" ref="AU515" ca="1" si="773">+_xlfn.PERCENTILE.INC(OFFSET(AP515,-52,0,52,1),0.9)</f>
        <v>0.93468884074840164</v>
      </c>
      <c r="AX515">
        <f t="shared" ref="AX515" si="774">+(C515/$C$6)/(AD515/$AD$6)</f>
        <v>0.75645350670578726</v>
      </c>
      <c r="AY515">
        <f t="shared" ref="AY515" si="775">+(D515/$D$6)/(AD515/$AD$6)</f>
        <v>0.94766184059289615</v>
      </c>
      <c r="AZ515">
        <f t="shared" ref="AZ515" si="776">+(E515/$E$6)/(AD515/$AD$6)</f>
        <v>1.2596289422268196</v>
      </c>
      <c r="BA515">
        <f t="shared" ref="BA515" si="777">+(F515/$F$6)/(AD515/$AD$6)</f>
        <v>0.41584866980903468</v>
      </c>
    </row>
    <row r="516" spans="2:53" x14ac:dyDescent="0.25">
      <c r="B516" s="1"/>
      <c r="I516" s="45"/>
      <c r="J516" s="46"/>
      <c r="K516" s="46"/>
      <c r="L516" s="46"/>
      <c r="M516" s="47"/>
      <c r="O516" s="44"/>
      <c r="V516" s="40"/>
    </row>
    <row r="517" spans="2:53" x14ac:dyDescent="0.25">
      <c r="B517" s="1"/>
      <c r="I517" s="45"/>
      <c r="J517" s="46"/>
      <c r="K517" s="46"/>
      <c r="L517" s="46"/>
      <c r="M517" s="47"/>
      <c r="O517" s="44"/>
      <c r="V517" s="40"/>
    </row>
    <row r="518" spans="2:53" x14ac:dyDescent="0.25">
      <c r="B518" s="1"/>
      <c r="I518" s="45"/>
      <c r="J518" s="46"/>
      <c r="K518" s="46"/>
      <c r="L518" s="46"/>
      <c r="M518" s="47"/>
      <c r="O518" s="44"/>
      <c r="V518" s="40"/>
    </row>
    <row r="519" spans="2:53" x14ac:dyDescent="0.25">
      <c r="B519" s="1"/>
      <c r="I519" s="45"/>
      <c r="J519" s="46"/>
      <c r="K519" s="46"/>
      <c r="L519" s="46"/>
      <c r="M519" s="47"/>
      <c r="O519" s="44"/>
      <c r="V519" s="40"/>
    </row>
    <row r="520" spans="2:53" x14ac:dyDescent="0.25">
      <c r="B520" s="1"/>
      <c r="I520" s="45"/>
      <c r="J520" s="46"/>
      <c r="K520" s="46"/>
      <c r="L520" s="46"/>
      <c r="M520" s="47"/>
      <c r="O520" s="44"/>
      <c r="V520" s="40"/>
    </row>
    <row r="521" spans="2:53" x14ac:dyDescent="0.25">
      <c r="B521" s="1"/>
      <c r="I521" s="45"/>
      <c r="J521" s="46"/>
      <c r="K521" s="46"/>
      <c r="L521" s="46"/>
      <c r="M521" s="47"/>
      <c r="O521" s="44"/>
      <c r="V521" s="40"/>
    </row>
    <row r="522" spans="2:53" x14ac:dyDescent="0.25">
      <c r="B522" s="1"/>
      <c r="I522" s="45"/>
      <c r="J522" s="46"/>
      <c r="K522" s="46"/>
      <c r="L522" s="46"/>
      <c r="M522" s="47"/>
      <c r="O522" s="44"/>
      <c r="V522" s="40"/>
    </row>
    <row r="523" spans="2:53" x14ac:dyDescent="0.25">
      <c r="B523" s="1"/>
      <c r="I523" s="45"/>
      <c r="J523" s="46"/>
      <c r="K523" s="46"/>
      <c r="L523" s="46"/>
      <c r="M523" s="47"/>
      <c r="O523" s="44"/>
      <c r="V523" s="40"/>
    </row>
    <row r="524" spans="2:53" x14ac:dyDescent="0.25">
      <c r="B524" s="1"/>
      <c r="I524" s="45"/>
      <c r="J524" s="46"/>
      <c r="K524" s="46"/>
      <c r="L524" s="46"/>
      <c r="M524" s="47"/>
      <c r="O524" s="44"/>
      <c r="V524" s="40"/>
    </row>
    <row r="525" spans="2:53" x14ac:dyDescent="0.25">
      <c r="B525" s="1"/>
      <c r="I525" s="45"/>
      <c r="J525" s="46"/>
      <c r="K525" s="46"/>
      <c r="L525" s="46"/>
      <c r="M525" s="47"/>
      <c r="O525" s="44"/>
      <c r="V525" s="40"/>
    </row>
    <row r="526" spans="2:53" x14ac:dyDescent="0.25">
      <c r="B526" s="1"/>
      <c r="I526" s="45"/>
      <c r="J526" s="46"/>
      <c r="K526" s="46"/>
      <c r="L526" s="46"/>
      <c r="M526" s="47"/>
      <c r="O526" s="44"/>
      <c r="V526" s="40"/>
    </row>
    <row r="527" spans="2:53" x14ac:dyDescent="0.25">
      <c r="B527" s="1"/>
      <c r="I527" s="45"/>
      <c r="J527" s="46"/>
      <c r="K527" s="46"/>
      <c r="L527" s="46"/>
      <c r="M527" s="47"/>
      <c r="O527" s="44"/>
      <c r="V527" s="40"/>
    </row>
    <row r="528" spans="2:53" x14ac:dyDescent="0.25">
      <c r="B528" s="1"/>
      <c r="I528" s="45"/>
      <c r="J528" s="46"/>
      <c r="K528" s="46"/>
      <c r="L528" s="46"/>
      <c r="M528" s="47"/>
      <c r="O528" s="44"/>
      <c r="V528" s="40"/>
    </row>
    <row r="529" spans="2:22" x14ac:dyDescent="0.25">
      <c r="B529" s="1"/>
      <c r="I529" s="45"/>
      <c r="J529" s="46"/>
      <c r="K529" s="46"/>
      <c r="L529" s="46"/>
      <c r="M529" s="47"/>
      <c r="O529" s="44"/>
      <c r="V529" s="40"/>
    </row>
    <row r="530" spans="2:22" x14ac:dyDescent="0.25">
      <c r="B530" s="1"/>
      <c r="I530" s="45"/>
      <c r="J530" s="46"/>
      <c r="K530" s="46"/>
      <c r="L530" s="46"/>
      <c r="M530" s="47"/>
      <c r="O530" s="44"/>
      <c r="V530" s="40"/>
    </row>
    <row r="531" spans="2:22" x14ac:dyDescent="0.25">
      <c r="B531" s="1"/>
      <c r="I531" s="45"/>
      <c r="J531" s="46"/>
      <c r="K531" s="46"/>
      <c r="L531" s="46"/>
      <c r="M531" s="47"/>
      <c r="O531" s="44"/>
      <c r="V531" s="40"/>
    </row>
    <row r="532" spans="2:22" x14ac:dyDescent="0.25">
      <c r="B532" s="1"/>
      <c r="I532" s="45"/>
      <c r="J532" s="46"/>
      <c r="K532" s="46"/>
      <c r="L532" s="46"/>
      <c r="M532" s="47"/>
      <c r="O532" s="44"/>
      <c r="V532" s="40"/>
    </row>
    <row r="533" spans="2:22" x14ac:dyDescent="0.25">
      <c r="B533" s="1"/>
      <c r="I533" s="45"/>
      <c r="J533" s="46"/>
      <c r="K533" s="46"/>
      <c r="L533" s="46"/>
      <c r="M533" s="47"/>
      <c r="O533" s="44"/>
      <c r="V533" s="40"/>
    </row>
    <row r="534" spans="2:22" x14ac:dyDescent="0.25">
      <c r="B534" s="1"/>
      <c r="I534" s="45"/>
      <c r="J534" s="46"/>
      <c r="K534" s="46"/>
      <c r="L534" s="46"/>
      <c r="M534" s="47"/>
      <c r="O534" s="44"/>
      <c r="V534" s="40"/>
    </row>
    <row r="535" spans="2:22" x14ac:dyDescent="0.25">
      <c r="B535" s="1"/>
      <c r="I535" s="45"/>
      <c r="J535" s="46"/>
      <c r="K535" s="46"/>
      <c r="L535" s="46"/>
      <c r="M535" s="47"/>
      <c r="O535" s="44"/>
      <c r="V535" s="40"/>
    </row>
    <row r="536" spans="2:22" x14ac:dyDescent="0.25">
      <c r="B536" s="1"/>
      <c r="I536" s="45"/>
      <c r="J536" s="46"/>
      <c r="K536" s="46"/>
      <c r="L536" s="46"/>
      <c r="M536" s="47"/>
      <c r="O536" s="44"/>
      <c r="V536" s="40"/>
    </row>
    <row r="537" spans="2:22" x14ac:dyDescent="0.25">
      <c r="B537" s="1"/>
      <c r="I537" s="45"/>
      <c r="J537" s="46"/>
      <c r="K537" s="46"/>
      <c r="L537" s="46"/>
      <c r="M537" s="47"/>
      <c r="O537" s="44"/>
      <c r="V537" s="40"/>
    </row>
    <row r="538" spans="2:22" x14ac:dyDescent="0.25">
      <c r="B538" s="1"/>
      <c r="I538" s="45"/>
      <c r="J538" s="46"/>
      <c r="K538" s="46"/>
      <c r="L538" s="46"/>
      <c r="M538" s="47"/>
      <c r="O538" s="44"/>
      <c r="V538" s="40"/>
    </row>
    <row r="539" spans="2:22" x14ac:dyDescent="0.25">
      <c r="B539" s="1"/>
      <c r="I539" s="45"/>
      <c r="J539" s="46"/>
      <c r="K539" s="46"/>
      <c r="L539" s="46"/>
      <c r="M539" s="47"/>
      <c r="O539" s="44"/>
      <c r="V539" s="40"/>
    </row>
    <row r="540" spans="2:22" x14ac:dyDescent="0.25">
      <c r="B540" s="1"/>
      <c r="I540" s="45"/>
      <c r="J540" s="46"/>
      <c r="K540" s="46"/>
      <c r="L540" s="46"/>
      <c r="M540" s="47"/>
      <c r="O540" s="44"/>
      <c r="V540" s="40"/>
    </row>
    <row r="541" spans="2:22" x14ac:dyDescent="0.25">
      <c r="B541" s="1"/>
      <c r="I541" s="45"/>
      <c r="J541" s="46"/>
      <c r="K541" s="46"/>
      <c r="L541" s="46"/>
      <c r="M541" s="47"/>
      <c r="O541" s="44"/>
      <c r="V541" s="40"/>
    </row>
    <row r="542" spans="2:22" x14ac:dyDescent="0.25">
      <c r="B542" s="1"/>
      <c r="I542" s="45"/>
      <c r="J542" s="46"/>
      <c r="K542" s="46"/>
      <c r="L542" s="46"/>
      <c r="M542" s="47"/>
      <c r="O542" s="44"/>
      <c r="V542" s="40"/>
    </row>
    <row r="543" spans="2:22" x14ac:dyDescent="0.25">
      <c r="B543" s="1"/>
      <c r="I543" s="45"/>
      <c r="J543" s="46"/>
      <c r="K543" s="46"/>
      <c r="L543" s="46"/>
      <c r="M543" s="47"/>
      <c r="O543" s="44"/>
      <c r="V543" s="40"/>
    </row>
    <row r="544" spans="2:22" x14ac:dyDescent="0.25">
      <c r="B544" s="1"/>
      <c r="I544" s="45"/>
      <c r="J544" s="46"/>
      <c r="K544" s="46"/>
      <c r="L544" s="46"/>
      <c r="M544" s="47"/>
      <c r="O544" s="44"/>
      <c r="V544" s="40"/>
    </row>
    <row r="545" spans="2:22" x14ac:dyDescent="0.25">
      <c r="B545" s="1"/>
      <c r="I545" s="45"/>
      <c r="J545" s="46"/>
      <c r="K545" s="46"/>
      <c r="L545" s="46"/>
      <c r="M545" s="47"/>
      <c r="O545" s="44"/>
      <c r="V545" s="40"/>
    </row>
    <row r="546" spans="2:22" x14ac:dyDescent="0.25">
      <c r="B546" s="1"/>
      <c r="I546" s="45"/>
      <c r="J546" s="46"/>
      <c r="K546" s="46"/>
      <c r="L546" s="46"/>
      <c r="M546" s="47"/>
      <c r="O546" s="44"/>
      <c r="V546" s="40"/>
    </row>
    <row r="547" spans="2:22" x14ac:dyDescent="0.25">
      <c r="B547" s="1"/>
      <c r="I547" s="45"/>
      <c r="J547" s="46"/>
      <c r="K547" s="46"/>
      <c r="L547" s="46"/>
      <c r="M547" s="47"/>
      <c r="O547" s="44"/>
      <c r="V547" s="40"/>
    </row>
    <row r="548" spans="2:22" x14ac:dyDescent="0.25">
      <c r="B548" s="1"/>
      <c r="I548" s="45"/>
      <c r="J548" s="46"/>
      <c r="K548" s="46"/>
      <c r="L548" s="46"/>
      <c r="M548" s="47"/>
      <c r="O548" s="44"/>
      <c r="V548" s="40"/>
    </row>
    <row r="549" spans="2:22" x14ac:dyDescent="0.25">
      <c r="B549" s="1"/>
      <c r="I549" s="45"/>
      <c r="J549" s="46"/>
      <c r="K549" s="46"/>
      <c r="L549" s="46"/>
      <c r="M549" s="47"/>
      <c r="O549" s="44"/>
      <c r="V549" s="40"/>
    </row>
    <row r="550" spans="2:22" x14ac:dyDescent="0.25">
      <c r="B550" s="1"/>
      <c r="I550" s="45"/>
      <c r="J550" s="46"/>
      <c r="K550" s="46"/>
      <c r="L550" s="46"/>
      <c r="M550" s="47"/>
      <c r="O550" s="44"/>
      <c r="V550" s="40"/>
    </row>
    <row r="551" spans="2:22" x14ac:dyDescent="0.25">
      <c r="B551" s="1"/>
      <c r="I551" s="45"/>
      <c r="J551" s="46"/>
      <c r="K551" s="46"/>
      <c r="L551" s="46"/>
      <c r="M551" s="47"/>
      <c r="O551" s="44"/>
      <c r="V551" s="40"/>
    </row>
    <row r="552" spans="2:22" x14ac:dyDescent="0.25">
      <c r="B552" s="1"/>
      <c r="I552" s="45"/>
      <c r="J552" s="46"/>
      <c r="K552" s="46"/>
      <c r="L552" s="46"/>
      <c r="M552" s="47"/>
      <c r="O552" s="44"/>
      <c r="V552" s="40"/>
    </row>
    <row r="553" spans="2:22" x14ac:dyDescent="0.25">
      <c r="B553" s="1"/>
      <c r="I553" s="45"/>
      <c r="J553" s="46"/>
      <c r="K553" s="46"/>
      <c r="L553" s="46"/>
      <c r="M553" s="47"/>
      <c r="O553" s="44"/>
      <c r="V553" s="40"/>
    </row>
    <row r="554" spans="2:22" x14ac:dyDescent="0.25">
      <c r="B554" s="1"/>
      <c r="I554" s="45"/>
      <c r="J554" s="46"/>
      <c r="K554" s="46"/>
      <c r="L554" s="46"/>
      <c r="M554" s="47"/>
      <c r="O554" s="44"/>
      <c r="V554" s="40"/>
    </row>
    <row r="555" spans="2:22" x14ac:dyDescent="0.25">
      <c r="B555" s="1"/>
      <c r="I555" s="45"/>
      <c r="J555" s="46"/>
      <c r="K555" s="46"/>
      <c r="L555" s="46"/>
      <c r="M555" s="47"/>
      <c r="O555" s="44"/>
      <c r="V555" s="40"/>
    </row>
    <row r="556" spans="2:22" x14ac:dyDescent="0.25">
      <c r="B556" s="1"/>
      <c r="I556" s="45"/>
      <c r="J556" s="46"/>
      <c r="K556" s="46"/>
      <c r="L556" s="46"/>
      <c r="M556" s="47"/>
      <c r="O556" s="44"/>
      <c r="V556" s="40"/>
    </row>
    <row r="557" spans="2:22" x14ac:dyDescent="0.25">
      <c r="B557" s="1"/>
      <c r="I557" s="45"/>
      <c r="J557" s="46"/>
      <c r="K557" s="46"/>
      <c r="L557" s="46"/>
      <c r="M557" s="47"/>
      <c r="O557" s="44"/>
      <c r="V557" s="40"/>
    </row>
    <row r="558" spans="2:22" x14ac:dyDescent="0.25">
      <c r="B558" s="1"/>
      <c r="I558" s="45"/>
      <c r="J558" s="46"/>
      <c r="K558" s="46"/>
      <c r="L558" s="46"/>
      <c r="M558" s="47"/>
      <c r="O558" s="44"/>
      <c r="V558" s="40"/>
    </row>
    <row r="559" spans="2:22" x14ac:dyDescent="0.25">
      <c r="B559" s="1"/>
      <c r="I559" s="45"/>
      <c r="J559" s="46"/>
      <c r="K559" s="46"/>
      <c r="L559" s="46"/>
      <c r="M559" s="47"/>
      <c r="O559" s="44"/>
      <c r="V559" s="40"/>
    </row>
    <row r="560" spans="2:22" x14ac:dyDescent="0.25">
      <c r="B560" s="1"/>
      <c r="I560" s="45"/>
      <c r="J560" s="46"/>
      <c r="K560" s="46"/>
      <c r="L560" s="46"/>
      <c r="M560" s="47"/>
      <c r="O560" s="44"/>
      <c r="V560" s="40"/>
    </row>
    <row r="561" spans="2:22" x14ac:dyDescent="0.25">
      <c r="B561" s="1"/>
      <c r="I561" s="45"/>
      <c r="J561" s="46"/>
      <c r="K561" s="46"/>
      <c r="L561" s="46"/>
      <c r="M561" s="47"/>
      <c r="O561" s="44"/>
      <c r="V561" s="40"/>
    </row>
    <row r="562" spans="2:22" x14ac:dyDescent="0.25">
      <c r="B562" s="1"/>
      <c r="I562" s="45"/>
      <c r="J562" s="46"/>
      <c r="K562" s="46"/>
      <c r="L562" s="46"/>
      <c r="M562" s="47"/>
      <c r="O562" s="44"/>
      <c r="V562" s="40"/>
    </row>
    <row r="563" spans="2:22" x14ac:dyDescent="0.25">
      <c r="B563" s="1"/>
      <c r="I563" s="45"/>
      <c r="J563" s="46"/>
      <c r="K563" s="46"/>
      <c r="L563" s="46"/>
      <c r="M563" s="47"/>
      <c r="O563" s="44"/>
      <c r="V563" s="40"/>
    </row>
    <row r="564" spans="2:22" x14ac:dyDescent="0.25">
      <c r="B564" s="1"/>
      <c r="I564" s="45"/>
      <c r="J564" s="46"/>
      <c r="K564" s="46"/>
      <c r="L564" s="46"/>
      <c r="M564" s="47"/>
      <c r="O564" s="44"/>
      <c r="V564" s="40"/>
    </row>
    <row r="565" spans="2:22" x14ac:dyDescent="0.25">
      <c r="B565" s="1"/>
      <c r="I565" s="45"/>
      <c r="J565" s="46"/>
      <c r="K565" s="46"/>
      <c r="L565" s="46"/>
      <c r="M565" s="47"/>
      <c r="O565" s="44"/>
      <c r="V565" s="40"/>
    </row>
    <row r="566" spans="2:22" x14ac:dyDescent="0.25">
      <c r="B566" s="1"/>
      <c r="I566" s="45"/>
      <c r="J566" s="46"/>
      <c r="K566" s="46"/>
      <c r="L566" s="46"/>
      <c r="M566" s="47"/>
      <c r="O566" s="44"/>
      <c r="V566" s="40"/>
    </row>
    <row r="567" spans="2:22" x14ac:dyDescent="0.25">
      <c r="B567" s="1"/>
      <c r="I567" s="45"/>
      <c r="J567" s="46"/>
      <c r="K567" s="46"/>
      <c r="L567" s="46"/>
      <c r="M567" s="47"/>
      <c r="O567" s="44"/>
      <c r="V567" s="40"/>
    </row>
    <row r="568" spans="2:22" x14ac:dyDescent="0.25">
      <c r="B568" s="1"/>
      <c r="I568" s="45"/>
      <c r="J568" s="46"/>
      <c r="K568" s="46"/>
      <c r="L568" s="46"/>
      <c r="M568" s="47"/>
      <c r="O568" s="44"/>
      <c r="V568" s="40"/>
    </row>
    <row r="569" spans="2:22" x14ac:dyDescent="0.25">
      <c r="B569" s="1"/>
      <c r="I569" s="45"/>
      <c r="J569" s="46"/>
      <c r="K569" s="46"/>
      <c r="L569" s="46"/>
      <c r="M569" s="47"/>
      <c r="O569" s="44"/>
      <c r="V569" s="40"/>
    </row>
    <row r="570" spans="2:22" x14ac:dyDescent="0.25">
      <c r="B570" s="1"/>
      <c r="I570" s="45"/>
      <c r="J570" s="46"/>
      <c r="K570" s="46"/>
      <c r="L570" s="46"/>
      <c r="M570" s="47"/>
      <c r="O570" s="44"/>
      <c r="V570" s="40"/>
    </row>
    <row r="571" spans="2:22" x14ac:dyDescent="0.25">
      <c r="B571" s="1"/>
      <c r="I571" s="45"/>
      <c r="J571" s="46"/>
      <c r="K571" s="46"/>
      <c r="L571" s="46"/>
      <c r="M571" s="47"/>
      <c r="O571" s="44"/>
      <c r="V571" s="40"/>
    </row>
    <row r="572" spans="2:22" x14ac:dyDescent="0.25">
      <c r="B572" s="1"/>
      <c r="I572" s="45"/>
      <c r="J572" s="46"/>
      <c r="K572" s="46"/>
      <c r="L572" s="46"/>
      <c r="M572" s="47"/>
      <c r="O572" s="44"/>
      <c r="V572" s="40"/>
    </row>
    <row r="573" spans="2:22" x14ac:dyDescent="0.25">
      <c r="B573" s="1"/>
      <c r="I573" s="45"/>
      <c r="J573" s="46"/>
      <c r="K573" s="46"/>
      <c r="L573" s="46"/>
      <c r="M573" s="47"/>
      <c r="O573" s="44"/>
      <c r="V573" s="40"/>
    </row>
    <row r="574" spans="2:22" x14ac:dyDescent="0.25">
      <c r="B574" s="1"/>
      <c r="I574" s="45"/>
      <c r="J574" s="46"/>
      <c r="K574" s="46"/>
      <c r="L574" s="46"/>
      <c r="M574" s="47"/>
      <c r="O574" s="44"/>
      <c r="V574" s="40"/>
    </row>
    <row r="575" spans="2:22" x14ac:dyDescent="0.25">
      <c r="B575" s="1"/>
      <c r="I575" s="45"/>
      <c r="J575" s="46"/>
      <c r="K575" s="46"/>
      <c r="L575" s="46"/>
      <c r="M575" s="47"/>
      <c r="O575" s="44"/>
      <c r="V575" s="40"/>
    </row>
    <row r="576" spans="2:22" x14ac:dyDescent="0.25">
      <c r="B576" s="1"/>
      <c r="I576" s="45"/>
      <c r="J576" s="46"/>
      <c r="K576" s="46"/>
      <c r="L576" s="46"/>
      <c r="M576" s="47"/>
      <c r="O576" s="44"/>
      <c r="V576" s="40"/>
    </row>
    <row r="577" spans="2:22" x14ac:dyDescent="0.25">
      <c r="B577" s="1"/>
      <c r="I577" s="45"/>
      <c r="J577" s="46"/>
      <c r="K577" s="46"/>
      <c r="L577" s="46"/>
      <c r="M577" s="47"/>
      <c r="O577" s="44"/>
      <c r="V577" s="40"/>
    </row>
    <row r="578" spans="2:22" x14ac:dyDescent="0.25">
      <c r="B578" s="1"/>
      <c r="I578" s="45"/>
      <c r="J578" s="46"/>
      <c r="K578" s="46"/>
      <c r="L578" s="46"/>
      <c r="M578" s="47"/>
      <c r="O578" s="44"/>
      <c r="V578" s="40"/>
    </row>
    <row r="579" spans="2:22" x14ac:dyDescent="0.25">
      <c r="B579" s="1"/>
      <c r="I579" s="45"/>
      <c r="J579" s="46"/>
      <c r="K579" s="46"/>
      <c r="L579" s="46"/>
      <c r="M579" s="47"/>
      <c r="O579" s="44"/>
      <c r="V579" s="40"/>
    </row>
    <row r="580" spans="2:22" x14ac:dyDescent="0.25">
      <c r="B580" s="1"/>
      <c r="I580" s="45"/>
      <c r="J580" s="46"/>
      <c r="K580" s="46"/>
      <c r="L580" s="46"/>
      <c r="M580" s="47"/>
      <c r="O580" s="44"/>
      <c r="V580" s="40"/>
    </row>
    <row r="581" spans="2:22" x14ac:dyDescent="0.25">
      <c r="B581" s="1"/>
      <c r="I581" s="45"/>
      <c r="J581" s="46"/>
      <c r="K581" s="46"/>
      <c r="L581" s="46"/>
      <c r="M581" s="47"/>
      <c r="O581" s="44"/>
      <c r="V581" s="40"/>
    </row>
    <row r="582" spans="2:22" x14ac:dyDescent="0.25">
      <c r="B582" s="1"/>
      <c r="I582" s="45"/>
      <c r="J582" s="46"/>
      <c r="K582" s="46"/>
      <c r="L582" s="46"/>
      <c r="M582" s="47"/>
      <c r="O582" s="44"/>
      <c r="V582" s="40"/>
    </row>
    <row r="583" spans="2:22" x14ac:dyDescent="0.25">
      <c r="B583" s="1"/>
      <c r="I583" s="45"/>
      <c r="J583" s="46"/>
      <c r="K583" s="46"/>
      <c r="L583" s="46"/>
      <c r="M583" s="47"/>
      <c r="O583" s="44"/>
      <c r="V583" s="40"/>
    </row>
    <row r="584" spans="2:22" x14ac:dyDescent="0.25">
      <c r="B584" s="1"/>
      <c r="I584" s="45"/>
      <c r="J584" s="46"/>
      <c r="K584" s="46"/>
      <c r="L584" s="46"/>
      <c r="M584" s="47"/>
      <c r="O584" s="44"/>
      <c r="V584" s="40"/>
    </row>
    <row r="585" spans="2:22" x14ac:dyDescent="0.25">
      <c r="B585" s="1"/>
      <c r="I585" s="45"/>
      <c r="J585" s="46"/>
      <c r="K585" s="46"/>
      <c r="L585" s="46"/>
      <c r="M585" s="47"/>
      <c r="O585" s="44"/>
      <c r="V585" s="40"/>
    </row>
    <row r="586" spans="2:22" x14ac:dyDescent="0.25">
      <c r="B586" s="1"/>
      <c r="I586" s="45"/>
      <c r="J586" s="46"/>
      <c r="K586" s="46"/>
      <c r="L586" s="46"/>
      <c r="M586" s="47"/>
      <c r="O586" s="44"/>
      <c r="V586" s="40"/>
    </row>
    <row r="587" spans="2:22" x14ac:dyDescent="0.25">
      <c r="B587" s="1"/>
      <c r="I587" s="45"/>
      <c r="J587" s="46"/>
      <c r="K587" s="46"/>
      <c r="L587" s="46"/>
      <c r="M587" s="47"/>
      <c r="O587" s="44"/>
      <c r="V587" s="40"/>
    </row>
    <row r="588" spans="2:22" x14ac:dyDescent="0.25">
      <c r="B588" s="1"/>
      <c r="I588" s="45"/>
      <c r="J588" s="46"/>
      <c r="K588" s="46"/>
      <c r="L588" s="46"/>
      <c r="M588" s="47"/>
      <c r="O588" s="44"/>
      <c r="V588" s="40"/>
    </row>
    <row r="589" spans="2:22" x14ac:dyDescent="0.25">
      <c r="B589" s="1"/>
      <c r="I589" s="45"/>
      <c r="J589" s="46"/>
      <c r="K589" s="46"/>
      <c r="L589" s="46"/>
      <c r="M589" s="47"/>
      <c r="O589" s="44"/>
      <c r="V589" s="40"/>
    </row>
    <row r="590" spans="2:22" x14ac:dyDescent="0.25">
      <c r="B590" s="1"/>
      <c r="I590" s="45"/>
      <c r="J590" s="46"/>
      <c r="K590" s="46"/>
      <c r="L590" s="46"/>
      <c r="M590" s="47"/>
      <c r="O590" s="44"/>
      <c r="V590" s="40"/>
    </row>
    <row r="591" spans="2:22" x14ac:dyDescent="0.25">
      <c r="B591" s="1"/>
      <c r="I591" s="45"/>
      <c r="J591" s="46"/>
      <c r="K591" s="46"/>
      <c r="L591" s="46"/>
      <c r="M591" s="47"/>
      <c r="O591" s="44"/>
      <c r="V591" s="40"/>
    </row>
    <row r="592" spans="2:22" x14ac:dyDescent="0.25">
      <c r="B592" s="1"/>
      <c r="I592" s="45"/>
      <c r="J592" s="46"/>
      <c r="K592" s="46"/>
      <c r="L592" s="46"/>
      <c r="M592" s="47"/>
      <c r="O592" s="44"/>
      <c r="V592" s="40"/>
    </row>
    <row r="593" spans="2:22" x14ac:dyDescent="0.25">
      <c r="B593" s="1"/>
      <c r="I593" s="45"/>
      <c r="J593" s="46"/>
      <c r="K593" s="46"/>
      <c r="L593" s="46"/>
      <c r="M593" s="47"/>
      <c r="O593" s="44"/>
      <c r="V593" s="40"/>
    </row>
    <row r="594" spans="2:22" x14ac:dyDescent="0.25">
      <c r="B594" s="1"/>
      <c r="I594" s="45"/>
      <c r="J594" s="46"/>
      <c r="K594" s="46"/>
      <c r="L594" s="46"/>
      <c r="M594" s="47"/>
      <c r="O594" s="44"/>
      <c r="V594" s="40"/>
    </row>
    <row r="595" spans="2:22" x14ac:dyDescent="0.25">
      <c r="B595" s="1"/>
      <c r="I595" s="45"/>
      <c r="J595" s="46"/>
      <c r="K595" s="46"/>
      <c r="L595" s="46"/>
      <c r="M595" s="47"/>
      <c r="O595" s="44"/>
      <c r="V595" s="40"/>
    </row>
    <row r="596" spans="2:22" x14ac:dyDescent="0.25">
      <c r="B596" s="1"/>
      <c r="I596" s="45"/>
      <c r="J596" s="46"/>
      <c r="K596" s="46"/>
      <c r="L596" s="46"/>
      <c r="M596" s="47"/>
      <c r="O596" s="44"/>
      <c r="V596" s="40"/>
    </row>
    <row r="597" spans="2:22" x14ac:dyDescent="0.25">
      <c r="B597" s="1"/>
      <c r="I597" s="45"/>
      <c r="J597" s="46"/>
      <c r="K597" s="46"/>
      <c r="L597" s="46"/>
      <c r="M597" s="47"/>
      <c r="O597" s="44"/>
      <c r="V597" s="40"/>
    </row>
    <row r="598" spans="2:22" x14ac:dyDescent="0.25">
      <c r="B598" s="1"/>
      <c r="I598" s="45"/>
      <c r="J598" s="46"/>
      <c r="K598" s="46"/>
      <c r="L598" s="46"/>
      <c r="M598" s="47"/>
      <c r="O598" s="44"/>
      <c r="V598" s="40"/>
    </row>
    <row r="599" spans="2:22" x14ac:dyDescent="0.25">
      <c r="B599" s="1"/>
      <c r="I599" s="45"/>
      <c r="J599" s="46"/>
      <c r="K599" s="46"/>
      <c r="L599" s="46"/>
      <c r="M599" s="47"/>
      <c r="O599" s="44"/>
      <c r="V599" s="40"/>
    </row>
    <row r="600" spans="2:22" x14ac:dyDescent="0.25">
      <c r="B600" s="1"/>
      <c r="I600" s="45"/>
      <c r="J600" s="46"/>
      <c r="K600" s="46"/>
      <c r="L600" s="46"/>
      <c r="M600" s="47"/>
      <c r="O600" s="44"/>
      <c r="V600" s="40"/>
    </row>
    <row r="601" spans="2:22" x14ac:dyDescent="0.25">
      <c r="B601" s="1"/>
      <c r="I601" s="45"/>
      <c r="J601" s="46"/>
      <c r="K601" s="46"/>
      <c r="L601" s="46"/>
      <c r="M601" s="47"/>
      <c r="O601" s="44"/>
      <c r="V601" s="40"/>
    </row>
    <row r="602" spans="2:22" x14ac:dyDescent="0.25">
      <c r="B602" s="1"/>
      <c r="I602" s="45"/>
      <c r="J602" s="46"/>
      <c r="K602" s="46"/>
      <c r="L602" s="46"/>
      <c r="M602" s="47"/>
      <c r="O602" s="44"/>
      <c r="V602" s="40"/>
    </row>
    <row r="603" spans="2:22" x14ac:dyDescent="0.25">
      <c r="B603" s="1"/>
      <c r="I603" s="45"/>
      <c r="J603" s="46"/>
      <c r="K603" s="46"/>
      <c r="L603" s="46"/>
      <c r="M603" s="47"/>
      <c r="O603" s="44"/>
      <c r="V603" s="40"/>
    </row>
    <row r="604" spans="2:22" x14ac:dyDescent="0.25">
      <c r="B604" s="1"/>
      <c r="I604" s="45"/>
      <c r="J604" s="46"/>
      <c r="K604" s="46"/>
      <c r="L604" s="46"/>
      <c r="M604" s="47"/>
      <c r="O604" s="44"/>
      <c r="V604" s="40"/>
    </row>
    <row r="605" spans="2:22" x14ac:dyDescent="0.25">
      <c r="B605" s="1"/>
      <c r="I605" s="45"/>
      <c r="J605" s="46"/>
      <c r="K605" s="46"/>
      <c r="L605" s="46"/>
      <c r="M605" s="47"/>
      <c r="O605" s="44"/>
      <c r="V605" s="40"/>
    </row>
    <row r="606" spans="2:22" x14ac:dyDescent="0.25">
      <c r="B606" s="1"/>
      <c r="I606" s="45"/>
      <c r="J606" s="46"/>
      <c r="K606" s="46"/>
      <c r="L606" s="46"/>
      <c r="M606" s="47"/>
      <c r="O606" s="44"/>
      <c r="V606" s="40"/>
    </row>
    <row r="607" spans="2:22" x14ac:dyDescent="0.25">
      <c r="B607" s="1"/>
      <c r="I607" s="45"/>
      <c r="J607" s="46"/>
      <c r="K607" s="46"/>
      <c r="L607" s="46"/>
      <c r="M607" s="47"/>
      <c r="O607" s="44"/>
      <c r="V607" s="40"/>
    </row>
    <row r="608" spans="2:22" x14ac:dyDescent="0.25">
      <c r="B608" s="1"/>
      <c r="I608" s="45"/>
      <c r="J608" s="46"/>
      <c r="K608" s="46"/>
      <c r="L608" s="46"/>
      <c r="M608" s="47"/>
      <c r="O608" s="44"/>
      <c r="V608" s="40"/>
    </row>
    <row r="609" spans="2:22" x14ac:dyDescent="0.25">
      <c r="B609" s="1"/>
      <c r="I609" s="45"/>
      <c r="J609" s="46"/>
      <c r="K609" s="46"/>
      <c r="L609" s="46"/>
      <c r="M609" s="47"/>
      <c r="O609" s="44"/>
      <c r="V609" s="40"/>
    </row>
    <row r="610" spans="2:22" x14ac:dyDescent="0.25">
      <c r="B610" s="1"/>
      <c r="I610" s="45"/>
      <c r="J610" s="46"/>
      <c r="K610" s="46"/>
      <c r="L610" s="46"/>
      <c r="M610" s="47"/>
      <c r="O610" s="44"/>
      <c r="V610" s="40"/>
    </row>
    <row r="611" spans="2:22" x14ac:dyDescent="0.25">
      <c r="B611" s="1"/>
      <c r="I611" s="45"/>
      <c r="J611" s="46"/>
      <c r="K611" s="46"/>
      <c r="L611" s="46"/>
      <c r="M611" s="47"/>
      <c r="O611" s="44"/>
      <c r="V611" s="40"/>
    </row>
    <row r="612" spans="2:22" x14ac:dyDescent="0.25">
      <c r="B612" s="1"/>
      <c r="I612" s="45"/>
      <c r="J612" s="46"/>
      <c r="K612" s="46"/>
      <c r="L612" s="46"/>
      <c r="M612" s="47"/>
      <c r="O612" s="44"/>
      <c r="V612" s="40"/>
    </row>
    <row r="613" spans="2:22" x14ac:dyDescent="0.25">
      <c r="B613" s="1"/>
      <c r="I613" s="45"/>
      <c r="J613" s="46"/>
      <c r="K613" s="46"/>
      <c r="L613" s="46"/>
      <c r="M613" s="47"/>
      <c r="O613" s="44"/>
      <c r="V613" s="40"/>
    </row>
    <row r="614" spans="2:22" x14ac:dyDescent="0.25">
      <c r="B614" s="1"/>
      <c r="I614" s="45"/>
      <c r="J614" s="46"/>
      <c r="K614" s="46"/>
      <c r="L614" s="46"/>
      <c r="M614" s="47"/>
      <c r="O614" s="44"/>
      <c r="V614" s="40"/>
    </row>
    <row r="615" spans="2:22" x14ac:dyDescent="0.25">
      <c r="B615" s="1"/>
      <c r="I615" s="45"/>
      <c r="J615" s="46"/>
      <c r="K615" s="46"/>
      <c r="L615" s="46"/>
      <c r="M615" s="47"/>
      <c r="O615" s="44"/>
      <c r="V615" s="40"/>
    </row>
    <row r="616" spans="2:22" x14ac:dyDescent="0.25">
      <c r="B616" s="1"/>
      <c r="I616" s="45"/>
      <c r="J616" s="46"/>
      <c r="K616" s="46"/>
      <c r="L616" s="46"/>
      <c r="M616" s="47"/>
      <c r="O616" s="44"/>
      <c r="V616" s="40"/>
    </row>
    <row r="617" spans="2:22" x14ac:dyDescent="0.25">
      <c r="B617" s="1"/>
      <c r="I617" s="45"/>
      <c r="J617" s="46"/>
      <c r="K617" s="46"/>
      <c r="L617" s="46"/>
      <c r="M617" s="47"/>
      <c r="O617" s="44"/>
      <c r="V617" s="40"/>
    </row>
    <row r="618" spans="2:22" x14ac:dyDescent="0.25">
      <c r="B618" s="1"/>
      <c r="I618" s="45"/>
      <c r="J618" s="46"/>
      <c r="K618" s="46"/>
      <c r="L618" s="46"/>
      <c r="M618" s="47"/>
      <c r="O618" s="44"/>
      <c r="V618" s="40"/>
    </row>
    <row r="619" spans="2:22" x14ac:dyDescent="0.25">
      <c r="B619" s="1"/>
      <c r="I619" s="45"/>
      <c r="J619" s="46"/>
      <c r="K619" s="46"/>
      <c r="L619" s="46"/>
      <c r="M619" s="47"/>
      <c r="O619" s="44"/>
      <c r="V619" s="40"/>
    </row>
    <row r="620" spans="2:22" x14ac:dyDescent="0.25">
      <c r="B620" s="1"/>
      <c r="I620" s="45"/>
      <c r="J620" s="46"/>
      <c r="K620" s="46"/>
      <c r="L620" s="46"/>
      <c r="M620" s="47"/>
      <c r="O620" s="44"/>
      <c r="V620" s="40"/>
    </row>
    <row r="621" spans="2:22" x14ac:dyDescent="0.25">
      <c r="B621" s="1"/>
      <c r="I621" s="45"/>
      <c r="J621" s="46"/>
      <c r="K621" s="46"/>
      <c r="L621" s="46"/>
      <c r="M621" s="47"/>
      <c r="O621" s="44"/>
      <c r="V621" s="40"/>
    </row>
    <row r="622" spans="2:22" x14ac:dyDescent="0.25">
      <c r="B622" s="1"/>
      <c r="I622" s="45"/>
      <c r="J622" s="46"/>
      <c r="K622" s="46"/>
      <c r="L622" s="46"/>
      <c r="M622" s="47"/>
      <c r="O622" s="44"/>
      <c r="V622" s="40"/>
    </row>
    <row r="623" spans="2:22" x14ac:dyDescent="0.25">
      <c r="B623" s="1"/>
      <c r="I623" s="45"/>
      <c r="J623" s="46"/>
      <c r="K623" s="46"/>
      <c r="L623" s="46"/>
      <c r="M623" s="47"/>
      <c r="O623" s="44"/>
      <c r="V623" s="40"/>
    </row>
    <row r="624" spans="2:22" x14ac:dyDescent="0.25">
      <c r="B624" s="1"/>
      <c r="I624" s="45"/>
      <c r="J624" s="46"/>
      <c r="K624" s="46"/>
      <c r="L624" s="46"/>
      <c r="M624" s="47"/>
      <c r="O624" s="44"/>
      <c r="V624" s="40"/>
    </row>
    <row r="625" spans="2:22" x14ac:dyDescent="0.25">
      <c r="B625" s="1"/>
      <c r="I625" s="45"/>
      <c r="J625" s="46"/>
      <c r="K625" s="46"/>
      <c r="L625" s="46"/>
      <c r="M625" s="47"/>
      <c r="O625" s="44"/>
      <c r="V625" s="40"/>
    </row>
    <row r="626" spans="2:22" x14ac:dyDescent="0.25">
      <c r="B626" s="1"/>
      <c r="I626" s="45"/>
      <c r="J626" s="46"/>
      <c r="K626" s="46"/>
      <c r="L626" s="46"/>
      <c r="M626" s="47"/>
      <c r="O626" s="44"/>
      <c r="V626" s="40"/>
    </row>
    <row r="627" spans="2:22" x14ac:dyDescent="0.25">
      <c r="B627" s="1"/>
      <c r="I627" s="45"/>
      <c r="J627" s="46"/>
      <c r="K627" s="46"/>
      <c r="L627" s="46"/>
      <c r="M627" s="47"/>
      <c r="O627" s="44"/>
      <c r="V627" s="40"/>
    </row>
    <row r="628" spans="2:22" x14ac:dyDescent="0.25">
      <c r="B628" s="1"/>
      <c r="I628" s="45"/>
      <c r="J628" s="46"/>
      <c r="K628" s="46"/>
      <c r="L628" s="46"/>
      <c r="M628" s="47"/>
      <c r="O628" s="44"/>
      <c r="V628" s="40"/>
    </row>
    <row r="629" spans="2:22" x14ac:dyDescent="0.25">
      <c r="B629" s="1"/>
      <c r="I629" s="45"/>
      <c r="J629" s="46"/>
      <c r="K629" s="46"/>
      <c r="L629" s="46"/>
      <c r="M629" s="47"/>
      <c r="O629" s="44"/>
      <c r="V629" s="40"/>
    </row>
    <row r="630" spans="2:22" x14ac:dyDescent="0.25">
      <c r="B630" s="1"/>
      <c r="I630" s="45"/>
      <c r="J630" s="46"/>
      <c r="K630" s="46"/>
      <c r="L630" s="46"/>
      <c r="M630" s="47"/>
      <c r="O630" s="44"/>
      <c r="V630" s="40"/>
    </row>
    <row r="631" spans="2:22" x14ac:dyDescent="0.25">
      <c r="B631" s="1"/>
      <c r="I631" s="45"/>
      <c r="J631" s="46"/>
      <c r="K631" s="46"/>
      <c r="L631" s="46"/>
      <c r="M631" s="47"/>
      <c r="O631" s="44"/>
      <c r="V631" s="40"/>
    </row>
    <row r="632" spans="2:22" x14ac:dyDescent="0.25">
      <c r="B632" s="1"/>
      <c r="I632" s="45"/>
      <c r="J632" s="46"/>
      <c r="K632" s="46"/>
      <c r="L632" s="46"/>
      <c r="M632" s="47"/>
      <c r="O632" s="44"/>
      <c r="V632" s="40"/>
    </row>
    <row r="633" spans="2:22" x14ac:dyDescent="0.25">
      <c r="B633" s="1"/>
      <c r="I633" s="45"/>
      <c r="J633" s="46"/>
      <c r="K633" s="46"/>
      <c r="L633" s="46"/>
      <c r="M633" s="47"/>
      <c r="O633" s="44"/>
      <c r="V633" s="40"/>
    </row>
    <row r="634" spans="2:22" x14ac:dyDescent="0.25">
      <c r="B634" s="1"/>
      <c r="I634" s="45"/>
      <c r="J634" s="46"/>
      <c r="K634" s="46"/>
      <c r="L634" s="46"/>
      <c r="M634" s="47"/>
      <c r="O634" s="44"/>
      <c r="V634" s="40"/>
    </row>
    <row r="635" spans="2:22" x14ac:dyDescent="0.25">
      <c r="B635" s="1"/>
      <c r="I635" s="45"/>
      <c r="J635" s="46"/>
      <c r="K635" s="46"/>
      <c r="L635" s="46"/>
      <c r="M635" s="47"/>
      <c r="O635" s="44"/>
      <c r="V635" s="40"/>
    </row>
    <row r="636" spans="2:22" x14ac:dyDescent="0.25">
      <c r="B636" s="1"/>
      <c r="I636" s="45"/>
      <c r="J636" s="46"/>
      <c r="K636" s="46"/>
      <c r="L636" s="46"/>
      <c r="M636" s="47"/>
      <c r="O636" s="44"/>
      <c r="V636" s="40"/>
    </row>
    <row r="637" spans="2:22" x14ac:dyDescent="0.25">
      <c r="B637" s="1"/>
      <c r="I637" s="45"/>
      <c r="J637" s="46"/>
      <c r="K637" s="46"/>
      <c r="L637" s="46"/>
      <c r="M637" s="47"/>
      <c r="O637" s="44"/>
      <c r="V637" s="40"/>
    </row>
    <row r="638" spans="2:22" x14ac:dyDescent="0.25">
      <c r="B638" s="1"/>
      <c r="I638" s="45"/>
      <c r="J638" s="46"/>
      <c r="K638" s="46"/>
      <c r="L638" s="46"/>
      <c r="M638" s="47"/>
      <c r="O638" s="44"/>
      <c r="V638" s="40"/>
    </row>
    <row r="639" spans="2:22" x14ac:dyDescent="0.25">
      <c r="B639" s="1"/>
      <c r="I639" s="45"/>
      <c r="J639" s="46"/>
      <c r="K639" s="46"/>
      <c r="L639" s="46"/>
      <c r="M639" s="47"/>
      <c r="O639" s="44"/>
      <c r="V639" s="40"/>
    </row>
    <row r="640" spans="2:22" x14ac:dyDescent="0.25">
      <c r="B640" s="1"/>
      <c r="I640" s="45"/>
      <c r="J640" s="46"/>
      <c r="K640" s="46"/>
      <c r="L640" s="46"/>
      <c r="M640" s="47"/>
      <c r="O640" s="44"/>
      <c r="V640" s="40"/>
    </row>
    <row r="641" spans="2:22" x14ac:dyDescent="0.25">
      <c r="B641" s="1"/>
      <c r="I641" s="45"/>
      <c r="J641" s="46"/>
      <c r="K641" s="46"/>
      <c r="L641" s="46"/>
      <c r="M641" s="47"/>
      <c r="O641" s="44"/>
      <c r="V641" s="40"/>
    </row>
    <row r="642" spans="2:22" x14ac:dyDescent="0.25">
      <c r="B642" s="1"/>
      <c r="I642" s="45"/>
      <c r="J642" s="46"/>
      <c r="K642" s="46"/>
      <c r="L642" s="46"/>
      <c r="M642" s="47"/>
      <c r="O642" s="44"/>
      <c r="V642" s="40"/>
    </row>
    <row r="643" spans="2:22" x14ac:dyDescent="0.25">
      <c r="B643" s="1"/>
      <c r="I643" s="45"/>
      <c r="J643" s="46"/>
      <c r="K643" s="46"/>
      <c r="L643" s="46"/>
      <c r="M643" s="47"/>
      <c r="O643" s="44"/>
      <c r="V643" s="40"/>
    </row>
    <row r="644" spans="2:22" x14ac:dyDescent="0.25">
      <c r="B644" s="1"/>
      <c r="I644" s="45"/>
      <c r="J644" s="46"/>
      <c r="K644" s="46"/>
      <c r="L644" s="46"/>
      <c r="M644" s="47"/>
      <c r="O644" s="44"/>
      <c r="V644" s="40"/>
    </row>
    <row r="645" spans="2:22" x14ac:dyDescent="0.25">
      <c r="B645" s="1"/>
      <c r="I645" s="45"/>
      <c r="J645" s="46"/>
      <c r="K645" s="46"/>
      <c r="L645" s="46"/>
      <c r="M645" s="47"/>
      <c r="O645" s="44"/>
      <c r="V645" s="40"/>
    </row>
    <row r="646" spans="2:22" x14ac:dyDescent="0.25">
      <c r="B646" s="1"/>
      <c r="I646" s="45"/>
      <c r="J646" s="46"/>
      <c r="K646" s="46"/>
      <c r="L646" s="46"/>
      <c r="M646" s="47"/>
      <c r="O646" s="44"/>
      <c r="V646" s="40"/>
    </row>
    <row r="647" spans="2:22" x14ac:dyDescent="0.25">
      <c r="B647" s="1"/>
      <c r="I647" s="45"/>
      <c r="J647" s="46"/>
      <c r="K647" s="46"/>
      <c r="L647" s="46"/>
      <c r="M647" s="47"/>
      <c r="O647" s="44"/>
      <c r="V647" s="40"/>
    </row>
    <row r="648" spans="2:22" x14ac:dyDescent="0.25">
      <c r="B648" s="1"/>
      <c r="I648" s="45"/>
      <c r="J648" s="46"/>
      <c r="K648" s="46"/>
      <c r="L648" s="46"/>
      <c r="M648" s="47"/>
      <c r="O648" s="44"/>
      <c r="V648" s="40"/>
    </row>
    <row r="649" spans="2:22" x14ac:dyDescent="0.25">
      <c r="B649" s="1"/>
      <c r="I649" s="45"/>
      <c r="J649" s="46"/>
      <c r="K649" s="46"/>
      <c r="L649" s="46"/>
      <c r="M649" s="47"/>
      <c r="O649" s="44"/>
      <c r="V649" s="40"/>
    </row>
    <row r="650" spans="2:22" x14ac:dyDescent="0.25">
      <c r="B650" s="1"/>
      <c r="I650" s="45"/>
      <c r="J650" s="46"/>
      <c r="K650" s="46"/>
      <c r="L650" s="46"/>
      <c r="M650" s="47"/>
      <c r="O650" s="44"/>
      <c r="V650" s="40"/>
    </row>
    <row r="651" spans="2:22" x14ac:dyDescent="0.25">
      <c r="B651" s="1"/>
      <c r="I651" s="45"/>
      <c r="J651" s="46"/>
      <c r="K651" s="46"/>
      <c r="L651" s="46"/>
      <c r="M651" s="47"/>
      <c r="O651" s="44"/>
      <c r="V651" s="40"/>
    </row>
    <row r="652" spans="2:22" x14ac:dyDescent="0.25">
      <c r="B652" s="1"/>
      <c r="I652" s="45"/>
      <c r="J652" s="46"/>
      <c r="K652" s="46"/>
      <c r="L652" s="46"/>
      <c r="M652" s="47"/>
      <c r="O652" s="44"/>
      <c r="V652" s="40"/>
    </row>
    <row r="653" spans="2:22" x14ac:dyDescent="0.25">
      <c r="B653" s="1"/>
      <c r="I653" s="45"/>
      <c r="J653" s="46"/>
      <c r="K653" s="46"/>
      <c r="L653" s="46"/>
      <c r="M653" s="47"/>
      <c r="O653" s="44"/>
      <c r="V653" s="40"/>
    </row>
    <row r="654" spans="2:22" x14ac:dyDescent="0.25">
      <c r="B654" s="1"/>
      <c r="I654" s="45"/>
      <c r="J654" s="46"/>
      <c r="K654" s="46"/>
      <c r="L654" s="46"/>
      <c r="M654" s="47"/>
      <c r="O654" s="44"/>
      <c r="V654" s="40"/>
    </row>
    <row r="655" spans="2:22" x14ac:dyDescent="0.25">
      <c r="B655" s="1"/>
      <c r="I655" s="45"/>
      <c r="J655" s="46"/>
      <c r="K655" s="46"/>
      <c r="L655" s="46"/>
      <c r="M655" s="47"/>
      <c r="O655" s="44"/>
      <c r="V655" s="40"/>
    </row>
    <row r="656" spans="2:22" x14ac:dyDescent="0.25">
      <c r="B656" s="1"/>
      <c r="I656" s="45"/>
      <c r="J656" s="46"/>
      <c r="K656" s="46"/>
      <c r="L656" s="46"/>
      <c r="M656" s="47"/>
      <c r="O656" s="44"/>
      <c r="V656" s="40"/>
    </row>
    <row r="657" spans="2:22" x14ac:dyDescent="0.25">
      <c r="B657" s="1"/>
      <c r="I657" s="45"/>
      <c r="J657" s="46"/>
      <c r="K657" s="46"/>
      <c r="L657" s="46"/>
      <c r="M657" s="47"/>
      <c r="O657" s="44"/>
      <c r="V657" s="40"/>
    </row>
    <row r="658" spans="2:22" x14ac:dyDescent="0.25">
      <c r="B658" s="1"/>
      <c r="I658" s="45"/>
      <c r="J658" s="46"/>
      <c r="K658" s="46"/>
      <c r="L658" s="46"/>
      <c r="M658" s="47"/>
      <c r="O658" s="44"/>
      <c r="V658" s="40"/>
    </row>
    <row r="659" spans="2:22" x14ac:dyDescent="0.25">
      <c r="B659" s="1"/>
      <c r="I659" s="45"/>
      <c r="J659" s="46"/>
      <c r="K659" s="46"/>
      <c r="L659" s="46"/>
      <c r="M659" s="47"/>
      <c r="O659" s="44"/>
      <c r="V659" s="40"/>
    </row>
    <row r="660" spans="2:22" x14ac:dyDescent="0.25">
      <c r="B660" s="1"/>
      <c r="I660" s="45"/>
      <c r="J660" s="46"/>
      <c r="K660" s="46"/>
      <c r="L660" s="46"/>
      <c r="M660" s="47"/>
      <c r="O660" s="44"/>
      <c r="V660" s="40"/>
    </row>
    <row r="661" spans="2:22" x14ac:dyDescent="0.25">
      <c r="B661" s="1"/>
      <c r="I661" s="45"/>
      <c r="J661" s="46"/>
      <c r="K661" s="46"/>
      <c r="L661" s="46"/>
      <c r="M661" s="47"/>
      <c r="O661" s="44"/>
      <c r="V661" s="40"/>
    </row>
    <row r="662" spans="2:22" x14ac:dyDescent="0.25">
      <c r="B662" s="1"/>
      <c r="I662" s="45"/>
      <c r="J662" s="46"/>
      <c r="K662" s="46"/>
      <c r="L662" s="46"/>
      <c r="M662" s="47"/>
      <c r="O662" s="44"/>
      <c r="V662" s="40"/>
    </row>
    <row r="663" spans="2:22" x14ac:dyDescent="0.25">
      <c r="B663" s="1"/>
      <c r="I663" s="45"/>
      <c r="J663" s="46"/>
      <c r="K663" s="46"/>
      <c r="L663" s="46"/>
      <c r="M663" s="47"/>
      <c r="O663" s="44"/>
      <c r="V663" s="40"/>
    </row>
    <row r="664" spans="2:22" x14ac:dyDescent="0.25">
      <c r="B664" s="1"/>
      <c r="I664" s="45"/>
      <c r="J664" s="46"/>
      <c r="K664" s="46"/>
      <c r="L664" s="46"/>
      <c r="M664" s="47"/>
      <c r="O664" s="44"/>
      <c r="V664" s="40"/>
    </row>
    <row r="665" spans="2:22" x14ac:dyDescent="0.25">
      <c r="B665" s="1"/>
      <c r="I665" s="45"/>
      <c r="J665" s="46"/>
      <c r="K665" s="46"/>
      <c r="L665" s="46"/>
      <c r="M665" s="47"/>
      <c r="O665" s="44"/>
      <c r="V665" s="40"/>
    </row>
    <row r="666" spans="2:22" x14ac:dyDescent="0.25">
      <c r="B666" s="1"/>
      <c r="I666" s="45"/>
      <c r="J666" s="46"/>
      <c r="K666" s="46"/>
      <c r="L666" s="46"/>
      <c r="M666" s="47"/>
      <c r="O666" s="44"/>
      <c r="V666" s="40"/>
    </row>
    <row r="667" spans="2:22" x14ac:dyDescent="0.25">
      <c r="B667" s="1"/>
      <c r="I667" s="45"/>
      <c r="J667" s="46"/>
      <c r="K667" s="46"/>
      <c r="L667" s="46"/>
      <c r="M667" s="47"/>
      <c r="O667" s="44"/>
      <c r="V667" s="40"/>
    </row>
    <row r="668" spans="2:22" x14ac:dyDescent="0.25">
      <c r="B668" s="1"/>
      <c r="I668" s="45"/>
      <c r="J668" s="46"/>
      <c r="K668" s="46"/>
      <c r="L668" s="46"/>
      <c r="M668" s="47"/>
      <c r="O668" s="44"/>
      <c r="V668" s="40"/>
    </row>
    <row r="669" spans="2:22" x14ac:dyDescent="0.25">
      <c r="B669" s="1"/>
      <c r="I669" s="45"/>
      <c r="J669" s="46"/>
      <c r="K669" s="46"/>
      <c r="L669" s="46"/>
      <c r="M669" s="47"/>
      <c r="O669" s="44"/>
      <c r="V669" s="40"/>
    </row>
    <row r="670" spans="2:22" x14ac:dyDescent="0.25">
      <c r="B670" s="1"/>
      <c r="I670" s="45"/>
      <c r="J670" s="46"/>
      <c r="K670" s="46"/>
      <c r="L670" s="46"/>
      <c r="M670" s="47"/>
      <c r="O670" s="44"/>
      <c r="V670" s="40"/>
    </row>
    <row r="671" spans="2:22" x14ac:dyDescent="0.25">
      <c r="B671" s="1"/>
      <c r="I671" s="45"/>
      <c r="J671" s="46"/>
      <c r="K671" s="46"/>
      <c r="L671" s="46"/>
      <c r="M671" s="47"/>
      <c r="O671" s="44"/>
      <c r="V671" s="40"/>
    </row>
    <row r="672" spans="2:22" x14ac:dyDescent="0.25">
      <c r="B672" s="1"/>
      <c r="I672" s="45"/>
      <c r="J672" s="46"/>
      <c r="K672" s="46"/>
      <c r="L672" s="46"/>
      <c r="M672" s="47"/>
      <c r="O672" s="44"/>
      <c r="V672" s="40"/>
    </row>
    <row r="673" spans="2:22" x14ac:dyDescent="0.25">
      <c r="B673" s="1"/>
      <c r="I673" s="45"/>
      <c r="J673" s="46"/>
      <c r="K673" s="46"/>
      <c r="L673" s="46"/>
      <c r="M673" s="47"/>
      <c r="O673" s="44"/>
      <c r="V673" s="40"/>
    </row>
    <row r="674" spans="2:22" x14ac:dyDescent="0.25">
      <c r="B674" s="1"/>
      <c r="I674" s="45"/>
      <c r="J674" s="46"/>
      <c r="K674" s="46"/>
      <c r="L674" s="46"/>
      <c r="M674" s="47"/>
      <c r="O674" s="44"/>
      <c r="V674" s="40"/>
    </row>
    <row r="675" spans="2:22" x14ac:dyDescent="0.25">
      <c r="B675" s="1"/>
      <c r="I675" s="45"/>
      <c r="J675" s="46"/>
      <c r="K675" s="46"/>
      <c r="L675" s="46"/>
      <c r="M675" s="47"/>
      <c r="O675" s="44"/>
      <c r="V675" s="40"/>
    </row>
    <row r="676" spans="2:22" x14ac:dyDescent="0.25">
      <c r="B676" s="1"/>
      <c r="I676" s="45"/>
      <c r="J676" s="46"/>
      <c r="K676" s="46"/>
      <c r="L676" s="46"/>
      <c r="M676" s="47"/>
      <c r="O676" s="44"/>
      <c r="V676" s="40"/>
    </row>
    <row r="677" spans="2:22" x14ac:dyDescent="0.25">
      <c r="B677" s="1"/>
      <c r="I677" s="45"/>
      <c r="J677" s="46"/>
      <c r="K677" s="46"/>
      <c r="L677" s="46"/>
      <c r="M677" s="47"/>
      <c r="O677" s="44"/>
      <c r="V677" s="40"/>
    </row>
    <row r="678" spans="2:22" x14ac:dyDescent="0.25">
      <c r="B678" s="1"/>
      <c r="I678" s="45"/>
      <c r="J678" s="46"/>
      <c r="K678" s="46"/>
      <c r="L678" s="46"/>
      <c r="M678" s="47"/>
      <c r="O678" s="44"/>
      <c r="V678" s="40"/>
    </row>
    <row r="679" spans="2:22" x14ac:dyDescent="0.25">
      <c r="B679" s="1"/>
      <c r="I679" s="45"/>
      <c r="J679" s="46"/>
      <c r="K679" s="46"/>
      <c r="L679" s="46"/>
      <c r="M679" s="47"/>
      <c r="O679" s="44"/>
      <c r="V679" s="40"/>
    </row>
    <row r="680" spans="2:22" x14ac:dyDescent="0.25">
      <c r="B680" s="1"/>
      <c r="I680" s="45"/>
      <c r="J680" s="46"/>
      <c r="K680" s="46"/>
      <c r="L680" s="46"/>
      <c r="M680" s="47"/>
      <c r="O680" s="44"/>
      <c r="V680" s="40"/>
    </row>
    <row r="681" spans="2:22" x14ac:dyDescent="0.25">
      <c r="B681" s="1"/>
      <c r="I681" s="45"/>
      <c r="J681" s="46"/>
      <c r="K681" s="46"/>
      <c r="L681" s="46"/>
      <c r="M681" s="47"/>
      <c r="O681" s="44"/>
      <c r="V681" s="40"/>
    </row>
    <row r="682" spans="2:22" x14ac:dyDescent="0.25">
      <c r="B682" s="1"/>
      <c r="I682" s="45"/>
      <c r="J682" s="46"/>
      <c r="K682" s="46"/>
      <c r="L682" s="46"/>
      <c r="M682" s="47"/>
      <c r="O682" s="44"/>
      <c r="V682" s="40"/>
    </row>
    <row r="683" spans="2:22" x14ac:dyDescent="0.25">
      <c r="B683" s="1"/>
      <c r="I683" s="45"/>
      <c r="J683" s="46"/>
      <c r="K683" s="46"/>
      <c r="L683" s="46"/>
      <c r="M683" s="47"/>
      <c r="O683" s="44"/>
      <c r="V683" s="40"/>
    </row>
    <row r="684" spans="2:22" x14ac:dyDescent="0.25">
      <c r="B684" s="1"/>
      <c r="I684" s="45"/>
      <c r="J684" s="46"/>
      <c r="K684" s="46"/>
      <c r="L684" s="46"/>
      <c r="M684" s="47"/>
      <c r="O684" s="44"/>
      <c r="V684" s="40"/>
    </row>
    <row r="685" spans="2:22" x14ac:dyDescent="0.25">
      <c r="B685" s="1"/>
      <c r="I685" s="45"/>
      <c r="J685" s="46"/>
      <c r="K685" s="46"/>
      <c r="L685" s="46"/>
      <c r="M685" s="47"/>
      <c r="O685" s="44"/>
      <c r="V685" s="40"/>
    </row>
    <row r="686" spans="2:22" x14ac:dyDescent="0.25">
      <c r="B686" s="1"/>
      <c r="I686" s="45"/>
      <c r="J686" s="46"/>
      <c r="K686" s="46"/>
      <c r="L686" s="46"/>
      <c r="M686" s="47"/>
      <c r="O686" s="44"/>
      <c r="V686" s="40"/>
    </row>
    <row r="687" spans="2:22" x14ac:dyDescent="0.25">
      <c r="B687" s="1"/>
      <c r="I687" s="45"/>
      <c r="J687" s="46"/>
      <c r="K687" s="46"/>
      <c r="L687" s="46"/>
      <c r="M687" s="47"/>
      <c r="O687" s="44"/>
      <c r="V687" s="40"/>
    </row>
    <row r="688" spans="2:22" x14ac:dyDescent="0.25">
      <c r="B688" s="1"/>
      <c r="I688" s="45"/>
      <c r="J688" s="46"/>
      <c r="K688" s="46"/>
      <c r="L688" s="46"/>
      <c r="M688" s="47"/>
      <c r="O688" s="44"/>
      <c r="V688" s="40"/>
    </row>
    <row r="689" spans="2:22" x14ac:dyDescent="0.25">
      <c r="B689" s="1"/>
      <c r="I689" s="45"/>
      <c r="J689" s="46"/>
      <c r="K689" s="46"/>
      <c r="L689" s="46"/>
      <c r="M689" s="47"/>
      <c r="O689" s="44"/>
      <c r="V689" s="40"/>
    </row>
    <row r="690" spans="2:22" x14ac:dyDescent="0.25">
      <c r="B690" s="1"/>
      <c r="I690" s="45"/>
      <c r="J690" s="46"/>
      <c r="K690" s="46"/>
      <c r="L690" s="46"/>
      <c r="M690" s="47"/>
      <c r="O690" s="44"/>
      <c r="V690" s="40"/>
    </row>
    <row r="691" spans="2:22" x14ac:dyDescent="0.25">
      <c r="B691" s="1"/>
      <c r="I691" s="45"/>
      <c r="J691" s="46"/>
      <c r="K691" s="46"/>
      <c r="L691" s="46"/>
      <c r="M691" s="47"/>
      <c r="O691" s="44"/>
      <c r="V691" s="40"/>
    </row>
    <row r="692" spans="2:22" x14ac:dyDescent="0.25">
      <c r="B692" s="1"/>
      <c r="I692" s="45"/>
      <c r="J692" s="46"/>
      <c r="K692" s="46"/>
      <c r="L692" s="46"/>
      <c r="M692" s="47"/>
      <c r="O692" s="44"/>
      <c r="V692" s="40"/>
    </row>
    <row r="693" spans="2:22" x14ac:dyDescent="0.25">
      <c r="B693" s="1"/>
      <c r="I693" s="45"/>
      <c r="J693" s="46"/>
      <c r="K693" s="46"/>
      <c r="L693" s="46"/>
      <c r="M693" s="47"/>
      <c r="O693" s="44"/>
      <c r="V693" s="40"/>
    </row>
    <row r="694" spans="2:22" x14ac:dyDescent="0.25">
      <c r="B694" s="1"/>
      <c r="I694" s="45"/>
      <c r="J694" s="46"/>
      <c r="K694" s="46"/>
      <c r="L694" s="46"/>
      <c r="M694" s="47"/>
      <c r="O694" s="44"/>
      <c r="V694" s="40"/>
    </row>
    <row r="695" spans="2:22" x14ac:dyDescent="0.25">
      <c r="B695" s="1"/>
      <c r="I695" s="45"/>
      <c r="J695" s="46"/>
      <c r="K695" s="46"/>
      <c r="L695" s="46"/>
      <c r="M695" s="47"/>
      <c r="O695" s="44"/>
      <c r="V695" s="40"/>
    </row>
    <row r="696" spans="2:22" x14ac:dyDescent="0.25">
      <c r="B696" s="1"/>
      <c r="I696" s="45"/>
      <c r="J696" s="46"/>
      <c r="K696" s="46"/>
      <c r="L696" s="46"/>
      <c r="M696" s="47"/>
      <c r="O696" s="44"/>
      <c r="V696" s="40"/>
    </row>
    <row r="697" spans="2:22" x14ac:dyDescent="0.25">
      <c r="B697" s="1"/>
      <c r="I697" s="45"/>
      <c r="J697" s="46"/>
      <c r="K697" s="46"/>
      <c r="L697" s="46"/>
      <c r="M697" s="47"/>
      <c r="O697" s="44"/>
      <c r="V697" s="40"/>
    </row>
    <row r="698" spans="2:22" x14ac:dyDescent="0.25">
      <c r="B698" s="1"/>
      <c r="I698" s="45"/>
      <c r="J698" s="46"/>
      <c r="K698" s="46"/>
      <c r="L698" s="46"/>
      <c r="M698" s="47"/>
      <c r="O698" s="44"/>
      <c r="V698" s="40"/>
    </row>
    <row r="699" spans="2:22" x14ac:dyDescent="0.25">
      <c r="B699" s="1"/>
      <c r="I699" s="45"/>
      <c r="J699" s="46"/>
      <c r="K699" s="46"/>
      <c r="L699" s="46"/>
      <c r="M699" s="47"/>
      <c r="O699" s="44"/>
      <c r="V699" s="40"/>
    </row>
    <row r="700" spans="2:22" x14ac:dyDescent="0.25">
      <c r="B700" s="1"/>
      <c r="I700" s="45"/>
      <c r="J700" s="46"/>
      <c r="K700" s="46"/>
      <c r="L700" s="46"/>
      <c r="M700" s="47"/>
      <c r="O700" s="44"/>
      <c r="V700" s="40"/>
    </row>
    <row r="701" spans="2:22" x14ac:dyDescent="0.25">
      <c r="B701" s="1"/>
      <c r="I701" s="45"/>
      <c r="J701" s="46"/>
      <c r="K701" s="46"/>
      <c r="L701" s="46"/>
      <c r="M701" s="47"/>
      <c r="O701" s="44"/>
      <c r="V701" s="40"/>
    </row>
    <row r="702" spans="2:22" x14ac:dyDescent="0.25">
      <c r="B702" s="1"/>
      <c r="I702" s="45"/>
      <c r="J702" s="46"/>
      <c r="K702" s="46"/>
      <c r="L702" s="46"/>
      <c r="M702" s="47"/>
      <c r="O702" s="44"/>
      <c r="V702" s="40"/>
    </row>
    <row r="703" spans="2:22" x14ac:dyDescent="0.25">
      <c r="B703" s="1"/>
      <c r="I703" s="45"/>
      <c r="J703" s="46"/>
      <c r="K703" s="46"/>
      <c r="L703" s="46"/>
      <c r="M703" s="47"/>
      <c r="O703" s="44"/>
      <c r="V703" s="40"/>
    </row>
    <row r="704" spans="2:22" x14ac:dyDescent="0.25">
      <c r="B704" s="1"/>
      <c r="I704" s="45"/>
      <c r="J704" s="46"/>
      <c r="K704" s="46"/>
      <c r="L704" s="46"/>
      <c r="M704" s="47"/>
      <c r="O704" s="44"/>
      <c r="V704" s="40"/>
    </row>
    <row r="705" spans="2:22" x14ac:dyDescent="0.25">
      <c r="B705" s="1"/>
      <c r="I705" s="45"/>
      <c r="J705" s="46"/>
      <c r="K705" s="46"/>
      <c r="L705" s="46"/>
      <c r="M705" s="47"/>
      <c r="O705" s="44"/>
      <c r="V705" s="40"/>
    </row>
    <row r="706" spans="2:22" x14ac:dyDescent="0.25">
      <c r="B706" s="1"/>
      <c r="I706" s="45"/>
      <c r="J706" s="46"/>
      <c r="K706" s="46"/>
      <c r="L706" s="46"/>
      <c r="M706" s="47"/>
      <c r="O706" s="44"/>
      <c r="V706" s="40"/>
    </row>
    <row r="707" spans="2:22" x14ac:dyDescent="0.25">
      <c r="B707" s="1"/>
      <c r="I707" s="45"/>
      <c r="J707" s="46"/>
      <c r="K707" s="46"/>
      <c r="L707" s="46"/>
      <c r="M707" s="47"/>
      <c r="O707" s="44"/>
      <c r="V707" s="40"/>
    </row>
    <row r="708" spans="2:22" x14ac:dyDescent="0.25">
      <c r="B708" s="1"/>
      <c r="I708" s="45"/>
      <c r="J708" s="46"/>
      <c r="K708" s="46"/>
      <c r="L708" s="46"/>
      <c r="M708" s="47"/>
      <c r="O708" s="44"/>
      <c r="V708" s="40"/>
    </row>
    <row r="709" spans="2:22" x14ac:dyDescent="0.25">
      <c r="B709" s="1"/>
      <c r="I709" s="45"/>
      <c r="J709" s="46"/>
      <c r="K709" s="46"/>
      <c r="L709" s="46"/>
      <c r="M709" s="47"/>
      <c r="O709" s="44"/>
      <c r="V709" s="40"/>
    </row>
    <row r="710" spans="2:22" x14ac:dyDescent="0.25">
      <c r="B710" s="1"/>
      <c r="I710" s="45"/>
      <c r="J710" s="46"/>
      <c r="K710" s="46"/>
      <c r="L710" s="46"/>
      <c r="M710" s="47"/>
      <c r="O710" s="44"/>
      <c r="V710" s="40"/>
    </row>
    <row r="711" spans="2:22" x14ac:dyDescent="0.25">
      <c r="B711" s="1"/>
      <c r="I711" s="45"/>
      <c r="J711" s="46"/>
      <c r="K711" s="46"/>
      <c r="L711" s="46"/>
      <c r="M711" s="47"/>
      <c r="O711" s="44"/>
      <c r="V711" s="40"/>
    </row>
    <row r="712" spans="2:22" x14ac:dyDescent="0.25">
      <c r="B712" s="1"/>
      <c r="I712" s="45"/>
      <c r="J712" s="46"/>
      <c r="K712" s="46"/>
      <c r="L712" s="46"/>
      <c r="M712" s="47"/>
      <c r="O712" s="44"/>
      <c r="V712" s="40"/>
    </row>
    <row r="713" spans="2:22" x14ac:dyDescent="0.25">
      <c r="B713" s="1"/>
      <c r="I713" s="45"/>
      <c r="J713" s="46"/>
      <c r="K713" s="46"/>
      <c r="L713" s="46"/>
      <c r="M713" s="47"/>
      <c r="O713" s="44"/>
      <c r="V713" s="40"/>
    </row>
    <row r="714" spans="2:22" x14ac:dyDescent="0.25">
      <c r="B714" s="1"/>
      <c r="I714" s="45"/>
      <c r="J714" s="46"/>
      <c r="K714" s="46"/>
      <c r="L714" s="46"/>
      <c r="M714" s="47"/>
      <c r="O714" s="44"/>
      <c r="V714" s="40"/>
    </row>
    <row r="715" spans="2:22" x14ac:dyDescent="0.25">
      <c r="B715" s="1"/>
      <c r="I715" s="45"/>
      <c r="J715" s="46"/>
      <c r="K715" s="46"/>
      <c r="L715" s="46"/>
      <c r="M715" s="47"/>
      <c r="O715" s="44"/>
      <c r="V715" s="40"/>
    </row>
    <row r="716" spans="2:22" x14ac:dyDescent="0.25">
      <c r="B716" s="1"/>
      <c r="I716" s="45"/>
      <c r="J716" s="46"/>
      <c r="K716" s="46"/>
      <c r="L716" s="46"/>
      <c r="M716" s="47"/>
      <c r="O716" s="44"/>
      <c r="V716" s="40"/>
    </row>
    <row r="717" spans="2:22" x14ac:dyDescent="0.25">
      <c r="B717" s="1"/>
      <c r="I717" s="45"/>
      <c r="J717" s="46"/>
      <c r="K717" s="46"/>
      <c r="L717" s="46"/>
      <c r="M717" s="47"/>
      <c r="O717" s="44"/>
      <c r="V717" s="40"/>
    </row>
    <row r="718" spans="2:22" x14ac:dyDescent="0.25">
      <c r="B718" s="1"/>
      <c r="I718" s="45"/>
      <c r="J718" s="46"/>
      <c r="K718" s="46"/>
      <c r="L718" s="46"/>
      <c r="M718" s="47"/>
      <c r="O718" s="44"/>
      <c r="V718" s="40"/>
    </row>
    <row r="719" spans="2:22" x14ac:dyDescent="0.25">
      <c r="B719" s="1"/>
      <c r="I719" s="45"/>
      <c r="J719" s="46"/>
      <c r="K719" s="46"/>
      <c r="L719" s="46"/>
      <c r="M719" s="47"/>
      <c r="O719" s="44"/>
      <c r="V719" s="40"/>
    </row>
    <row r="720" spans="2:22" x14ac:dyDescent="0.25">
      <c r="B720" s="1"/>
      <c r="I720" s="45"/>
      <c r="J720" s="46"/>
      <c r="K720" s="46"/>
      <c r="L720" s="46"/>
      <c r="M720" s="47"/>
      <c r="O720" s="44"/>
      <c r="V720" s="40"/>
    </row>
    <row r="721" spans="2:22" x14ac:dyDescent="0.25">
      <c r="B721" s="1"/>
      <c r="I721" s="45"/>
      <c r="J721" s="46"/>
      <c r="K721" s="46"/>
      <c r="L721" s="46"/>
      <c r="M721" s="47"/>
      <c r="O721" s="44"/>
      <c r="V721" s="40"/>
    </row>
    <row r="722" spans="2:22" x14ac:dyDescent="0.25">
      <c r="B722" s="1"/>
      <c r="I722" s="45"/>
      <c r="J722" s="46"/>
      <c r="K722" s="46"/>
      <c r="L722" s="46"/>
      <c r="M722" s="47"/>
      <c r="O722" s="44"/>
      <c r="V722" s="40"/>
    </row>
    <row r="723" spans="2:22" x14ac:dyDescent="0.25">
      <c r="B723" s="1"/>
      <c r="I723" s="45"/>
      <c r="J723" s="46"/>
      <c r="K723" s="46"/>
      <c r="L723" s="46"/>
      <c r="M723" s="47"/>
      <c r="O723" s="44"/>
      <c r="V723" s="40"/>
    </row>
    <row r="724" spans="2:22" x14ac:dyDescent="0.25">
      <c r="B724" s="1"/>
      <c r="I724" s="45"/>
      <c r="J724" s="46"/>
      <c r="K724" s="46"/>
      <c r="L724" s="46"/>
      <c r="M724" s="47"/>
      <c r="O724" s="44"/>
      <c r="V724" s="40"/>
    </row>
    <row r="725" spans="2:22" x14ac:dyDescent="0.25">
      <c r="B725" s="1"/>
      <c r="I725" s="45"/>
      <c r="J725" s="46"/>
      <c r="K725" s="46"/>
      <c r="L725" s="46"/>
      <c r="M725" s="47"/>
      <c r="O725" s="44"/>
      <c r="V725" s="40"/>
    </row>
    <row r="726" spans="2:22" x14ac:dyDescent="0.25">
      <c r="B726" s="1"/>
      <c r="I726" s="45"/>
      <c r="J726" s="46"/>
      <c r="K726" s="46"/>
      <c r="L726" s="46"/>
      <c r="M726" s="47"/>
      <c r="O726" s="44"/>
      <c r="V726" s="40"/>
    </row>
    <row r="727" spans="2:22" x14ac:dyDescent="0.25">
      <c r="B727" s="1"/>
      <c r="I727" s="45"/>
      <c r="J727" s="46"/>
      <c r="K727" s="46"/>
      <c r="L727" s="46"/>
      <c r="M727" s="47"/>
      <c r="O727" s="44"/>
      <c r="V727" s="40"/>
    </row>
    <row r="728" spans="2:22" x14ac:dyDescent="0.25">
      <c r="B728" s="1"/>
      <c r="I728" s="45"/>
      <c r="J728" s="46"/>
      <c r="K728" s="46"/>
      <c r="L728" s="46"/>
      <c r="M728" s="47"/>
      <c r="O728" s="44"/>
      <c r="V728" s="40"/>
    </row>
    <row r="729" spans="2:22" x14ac:dyDescent="0.25">
      <c r="B729" s="1"/>
      <c r="I729" s="45"/>
      <c r="J729" s="46"/>
      <c r="K729" s="46"/>
      <c r="L729" s="46"/>
      <c r="M729" s="47"/>
      <c r="O729" s="44"/>
      <c r="V729" s="40"/>
    </row>
    <row r="730" spans="2:22" x14ac:dyDescent="0.25">
      <c r="B730" s="1"/>
      <c r="I730" s="45"/>
      <c r="J730" s="46"/>
      <c r="K730" s="46"/>
      <c r="L730" s="46"/>
      <c r="M730" s="47"/>
      <c r="O730" s="44"/>
      <c r="V730" s="40"/>
    </row>
    <row r="731" spans="2:22" x14ac:dyDescent="0.25">
      <c r="B731" s="1"/>
      <c r="I731" s="45"/>
      <c r="J731" s="46"/>
      <c r="K731" s="46"/>
      <c r="L731" s="46"/>
      <c r="M731" s="47"/>
      <c r="O731" s="44"/>
      <c r="V731" s="40"/>
    </row>
    <row r="732" spans="2:22" x14ac:dyDescent="0.25">
      <c r="B732" s="1"/>
      <c r="I732" s="45"/>
      <c r="J732" s="46"/>
      <c r="K732" s="46"/>
      <c r="L732" s="46"/>
      <c r="M732" s="47"/>
      <c r="O732" s="44"/>
      <c r="V732" s="40"/>
    </row>
    <row r="733" spans="2:22" x14ac:dyDescent="0.25">
      <c r="B733" s="1"/>
      <c r="I733" s="45"/>
      <c r="J733" s="46"/>
      <c r="K733" s="46"/>
      <c r="L733" s="46"/>
      <c r="M733" s="47"/>
      <c r="O733" s="44"/>
      <c r="V733" s="40"/>
    </row>
    <row r="734" spans="2:22" x14ac:dyDescent="0.25">
      <c r="B734" s="1"/>
      <c r="I734" s="45"/>
      <c r="J734" s="46"/>
      <c r="K734" s="46"/>
      <c r="L734" s="46"/>
      <c r="M734" s="47"/>
      <c r="O734" s="44"/>
      <c r="V734" s="40"/>
    </row>
    <row r="735" spans="2:22" x14ac:dyDescent="0.25">
      <c r="B735" s="1"/>
      <c r="I735" s="45"/>
      <c r="J735" s="46"/>
      <c r="K735" s="46"/>
      <c r="L735" s="46"/>
      <c r="M735" s="47"/>
      <c r="O735" s="44"/>
      <c r="V735" s="40"/>
    </row>
    <row r="736" spans="2:22" x14ac:dyDescent="0.25">
      <c r="B736" s="1"/>
      <c r="I736" s="45"/>
      <c r="J736" s="46"/>
      <c r="K736" s="46"/>
      <c r="L736" s="46"/>
      <c r="M736" s="47"/>
      <c r="O736" s="44"/>
      <c r="V736" s="40"/>
    </row>
    <row r="737" spans="2:22" x14ac:dyDescent="0.25">
      <c r="B737" s="1"/>
      <c r="I737" s="45"/>
      <c r="J737" s="46"/>
      <c r="K737" s="46"/>
      <c r="L737" s="46"/>
      <c r="M737" s="47"/>
      <c r="O737" s="44"/>
      <c r="V737" s="40"/>
    </row>
    <row r="738" spans="2:22" x14ac:dyDescent="0.25">
      <c r="B738" s="1"/>
      <c r="I738" s="45"/>
      <c r="J738" s="46"/>
      <c r="K738" s="46"/>
      <c r="L738" s="46"/>
      <c r="M738" s="47"/>
      <c r="O738" s="44"/>
      <c r="V738" s="40"/>
    </row>
    <row r="739" spans="2:22" x14ac:dyDescent="0.25">
      <c r="B739" s="1"/>
      <c r="I739" s="45"/>
      <c r="J739" s="46"/>
      <c r="K739" s="46"/>
      <c r="L739" s="46"/>
      <c r="M739" s="47"/>
      <c r="O739" s="44"/>
      <c r="V739" s="40"/>
    </row>
    <row r="740" spans="2:22" x14ac:dyDescent="0.25">
      <c r="B740" s="1"/>
      <c r="I740" s="45"/>
      <c r="J740" s="46"/>
      <c r="K740" s="46"/>
      <c r="L740" s="46"/>
      <c r="M740" s="47"/>
      <c r="O740" s="44"/>
      <c r="V740" s="40"/>
    </row>
    <row r="741" spans="2:22" x14ac:dyDescent="0.25">
      <c r="B741" s="1"/>
      <c r="I741" s="45"/>
      <c r="J741" s="46"/>
      <c r="K741" s="46"/>
      <c r="L741" s="46"/>
      <c r="M741" s="47"/>
      <c r="O741" s="44"/>
      <c r="V741" s="40"/>
    </row>
    <row r="742" spans="2:22" x14ac:dyDescent="0.25">
      <c r="B742" s="1"/>
      <c r="I742" s="45"/>
      <c r="J742" s="46"/>
      <c r="K742" s="46"/>
      <c r="L742" s="46"/>
      <c r="M742" s="47"/>
      <c r="O742" s="44"/>
      <c r="V742" s="40"/>
    </row>
    <row r="743" spans="2:22" x14ac:dyDescent="0.25">
      <c r="B743" s="1"/>
      <c r="I743" s="45"/>
      <c r="J743" s="46"/>
      <c r="K743" s="46"/>
      <c r="L743" s="46"/>
      <c r="M743" s="47"/>
      <c r="O743" s="44"/>
      <c r="V743" s="40"/>
    </row>
    <row r="744" spans="2:22" x14ac:dyDescent="0.25">
      <c r="B744" s="1"/>
      <c r="I744" s="45"/>
      <c r="J744" s="46"/>
      <c r="K744" s="46"/>
      <c r="L744" s="46"/>
      <c r="M744" s="47"/>
      <c r="O744" s="44"/>
      <c r="V744" s="40"/>
    </row>
    <row r="745" spans="2:22" x14ac:dyDescent="0.25">
      <c r="B745" s="1"/>
      <c r="I745" s="45"/>
      <c r="J745" s="46"/>
      <c r="K745" s="46"/>
      <c r="L745" s="46"/>
      <c r="M745" s="47"/>
      <c r="O745" s="44"/>
      <c r="V745" s="40"/>
    </row>
    <row r="746" spans="2:22" x14ac:dyDescent="0.25">
      <c r="B746" s="1"/>
      <c r="I746" s="45"/>
      <c r="J746" s="46"/>
      <c r="K746" s="46"/>
      <c r="L746" s="46"/>
      <c r="M746" s="47"/>
      <c r="O746" s="44"/>
      <c r="V746" s="40"/>
    </row>
    <row r="747" spans="2:22" x14ac:dyDescent="0.25">
      <c r="B747" s="1"/>
      <c r="I747" s="45"/>
      <c r="J747" s="46"/>
      <c r="K747" s="46"/>
      <c r="L747" s="46"/>
      <c r="M747" s="47"/>
      <c r="O747" s="44"/>
      <c r="V747" s="40"/>
    </row>
    <row r="748" spans="2:22" x14ac:dyDescent="0.25">
      <c r="B748" s="1"/>
      <c r="I748" s="45"/>
      <c r="J748" s="46"/>
      <c r="K748" s="46"/>
      <c r="L748" s="46"/>
      <c r="M748" s="47"/>
      <c r="O748" s="44"/>
      <c r="V748" s="40"/>
    </row>
    <row r="749" spans="2:22" x14ac:dyDescent="0.25">
      <c r="B749" s="1"/>
      <c r="I749" s="45"/>
      <c r="J749" s="46"/>
      <c r="K749" s="46"/>
      <c r="L749" s="46"/>
      <c r="M749" s="47"/>
      <c r="O749" s="44"/>
      <c r="V749" s="40"/>
    </row>
    <row r="750" spans="2:22" x14ac:dyDescent="0.25">
      <c r="B750" s="1"/>
      <c r="I750" s="45"/>
      <c r="J750" s="46"/>
      <c r="K750" s="46"/>
      <c r="L750" s="46"/>
      <c r="M750" s="47"/>
      <c r="O750" s="44"/>
      <c r="V750" s="40"/>
    </row>
    <row r="751" spans="2:22" x14ac:dyDescent="0.25">
      <c r="B751" s="1"/>
      <c r="I751" s="45"/>
      <c r="J751" s="46"/>
      <c r="K751" s="46"/>
      <c r="L751" s="46"/>
      <c r="M751" s="47"/>
      <c r="O751" s="44"/>
      <c r="V751" s="40"/>
    </row>
    <row r="752" spans="2:22" x14ac:dyDescent="0.25">
      <c r="B752" s="1"/>
      <c r="I752" s="45"/>
      <c r="J752" s="46"/>
      <c r="K752" s="46"/>
      <c r="L752" s="46"/>
      <c r="M752" s="47"/>
      <c r="O752" s="44"/>
      <c r="V752" s="40"/>
    </row>
    <row r="753" spans="2:22" x14ac:dyDescent="0.25">
      <c r="B753" s="1"/>
      <c r="I753" s="45"/>
      <c r="J753" s="46"/>
      <c r="K753" s="46"/>
      <c r="L753" s="46"/>
      <c r="M753" s="47"/>
      <c r="O753" s="44"/>
      <c r="V753" s="40"/>
    </row>
    <row r="754" spans="2:22" x14ac:dyDescent="0.25">
      <c r="B754" s="1"/>
      <c r="I754" s="45"/>
      <c r="J754" s="46"/>
      <c r="K754" s="46"/>
      <c r="L754" s="46"/>
      <c r="M754" s="47"/>
      <c r="O754" s="44"/>
      <c r="V754" s="40"/>
    </row>
    <row r="755" spans="2:22" x14ac:dyDescent="0.25">
      <c r="B755" s="1"/>
      <c r="I755" s="45"/>
      <c r="J755" s="46"/>
      <c r="K755" s="46"/>
      <c r="L755" s="46"/>
      <c r="M755" s="47"/>
      <c r="O755" s="44"/>
      <c r="V755" s="40"/>
    </row>
    <row r="756" spans="2:22" x14ac:dyDescent="0.25">
      <c r="B756" s="1"/>
      <c r="I756" s="45"/>
      <c r="J756" s="46"/>
      <c r="K756" s="46"/>
      <c r="L756" s="46"/>
      <c r="M756" s="47"/>
      <c r="O756" s="44"/>
      <c r="V756" s="40"/>
    </row>
    <row r="757" spans="2:22" x14ac:dyDescent="0.25">
      <c r="B757" s="1"/>
      <c r="I757" s="45"/>
      <c r="J757" s="46"/>
      <c r="K757" s="46"/>
      <c r="L757" s="46"/>
      <c r="M757" s="47"/>
      <c r="O757" s="44"/>
      <c r="V757" s="40"/>
    </row>
    <row r="758" spans="2:22" x14ac:dyDescent="0.25">
      <c r="B758" s="1"/>
      <c r="I758" s="45"/>
      <c r="J758" s="46"/>
      <c r="K758" s="46"/>
      <c r="L758" s="46"/>
      <c r="M758" s="47"/>
      <c r="O758" s="44"/>
      <c r="V758" s="40"/>
    </row>
    <row r="759" spans="2:22" x14ac:dyDescent="0.25">
      <c r="B759" s="1"/>
      <c r="I759" s="45"/>
      <c r="J759" s="46"/>
      <c r="K759" s="46"/>
      <c r="L759" s="46"/>
      <c r="M759" s="47"/>
      <c r="O759" s="44"/>
      <c r="V759" s="40"/>
    </row>
    <row r="760" spans="2:22" x14ac:dyDescent="0.25">
      <c r="B760" s="1"/>
      <c r="I760" s="45"/>
      <c r="J760" s="46"/>
      <c r="K760" s="46"/>
      <c r="L760" s="46"/>
      <c r="M760" s="47"/>
      <c r="O760" s="44"/>
      <c r="V760" s="40"/>
    </row>
    <row r="761" spans="2:22" x14ac:dyDescent="0.25">
      <c r="B761" s="1"/>
      <c r="I761" s="45"/>
      <c r="J761" s="46"/>
      <c r="K761" s="46"/>
      <c r="L761" s="46"/>
      <c r="M761" s="47"/>
      <c r="O761" s="44"/>
      <c r="V761" s="40"/>
    </row>
    <row r="762" spans="2:22" x14ac:dyDescent="0.25">
      <c r="B762" s="1"/>
      <c r="I762" s="45"/>
      <c r="J762" s="46"/>
      <c r="K762" s="46"/>
      <c r="L762" s="46"/>
      <c r="M762" s="47"/>
      <c r="O762" s="44"/>
      <c r="V762" s="40"/>
    </row>
    <row r="763" spans="2:22" x14ac:dyDescent="0.25">
      <c r="B763" s="1"/>
      <c r="I763" s="45"/>
      <c r="J763" s="46"/>
      <c r="K763" s="46"/>
      <c r="L763" s="46"/>
      <c r="M763" s="47"/>
      <c r="O763" s="44"/>
      <c r="V763" s="40"/>
    </row>
    <row r="764" spans="2:22" x14ac:dyDescent="0.25">
      <c r="B764" s="1"/>
      <c r="I764" s="45"/>
      <c r="J764" s="46"/>
      <c r="K764" s="46"/>
      <c r="L764" s="46"/>
      <c r="M764" s="47"/>
      <c r="O764" s="44"/>
      <c r="V764" s="40"/>
    </row>
    <row r="765" spans="2:22" x14ac:dyDescent="0.25">
      <c r="B765" s="1"/>
      <c r="I765" s="45"/>
      <c r="J765" s="46"/>
      <c r="K765" s="46"/>
      <c r="L765" s="46"/>
      <c r="M765" s="47"/>
      <c r="O765" s="44"/>
      <c r="V765" s="40"/>
    </row>
    <row r="766" spans="2:22" x14ac:dyDescent="0.25">
      <c r="B766" s="1"/>
      <c r="I766" s="45"/>
      <c r="J766" s="46"/>
      <c r="K766" s="46"/>
      <c r="L766" s="46"/>
      <c r="M766" s="47"/>
      <c r="O766" s="44"/>
      <c r="V766" s="40"/>
    </row>
    <row r="767" spans="2:22" x14ac:dyDescent="0.25">
      <c r="B767" s="1"/>
      <c r="I767" s="45"/>
      <c r="J767" s="46"/>
      <c r="K767" s="46"/>
      <c r="L767" s="46"/>
      <c r="M767" s="47"/>
      <c r="O767" s="44"/>
      <c r="V767" s="40"/>
    </row>
    <row r="768" spans="2:22" x14ac:dyDescent="0.25">
      <c r="B768" s="1"/>
      <c r="I768" s="45"/>
      <c r="J768" s="46"/>
      <c r="K768" s="46"/>
      <c r="L768" s="46"/>
      <c r="M768" s="47"/>
      <c r="O768" s="44"/>
      <c r="V768" s="40"/>
    </row>
    <row r="769" spans="2:22" x14ac:dyDescent="0.25">
      <c r="B769" s="1"/>
      <c r="I769" s="45"/>
      <c r="J769" s="46"/>
      <c r="K769" s="46"/>
      <c r="L769" s="46"/>
      <c r="M769" s="47"/>
      <c r="O769" s="44"/>
      <c r="V769" s="40"/>
    </row>
    <row r="770" spans="2:22" x14ac:dyDescent="0.25">
      <c r="B770" s="1"/>
      <c r="I770" s="45"/>
      <c r="J770" s="46"/>
      <c r="K770" s="46"/>
      <c r="L770" s="46"/>
      <c r="M770" s="47"/>
      <c r="O770" s="44"/>
      <c r="V770" s="40"/>
    </row>
    <row r="771" spans="2:22" x14ac:dyDescent="0.25">
      <c r="B771" s="1"/>
      <c r="I771" s="45"/>
      <c r="J771" s="46"/>
      <c r="K771" s="46"/>
      <c r="L771" s="46"/>
      <c r="M771" s="47"/>
      <c r="O771" s="44"/>
      <c r="V771" s="40"/>
    </row>
    <row r="772" spans="2:22" x14ac:dyDescent="0.25">
      <c r="B772" s="1"/>
      <c r="I772" s="45"/>
      <c r="J772" s="46"/>
      <c r="K772" s="46"/>
      <c r="L772" s="46"/>
      <c r="M772" s="47"/>
      <c r="O772" s="44"/>
      <c r="V772" s="40"/>
    </row>
    <row r="773" spans="2:22" x14ac:dyDescent="0.25">
      <c r="B773" s="1"/>
      <c r="I773" s="45"/>
      <c r="J773" s="46"/>
      <c r="K773" s="46"/>
      <c r="L773" s="46"/>
      <c r="M773" s="47"/>
      <c r="O773" s="44"/>
      <c r="V773" s="40"/>
    </row>
    <row r="774" spans="2:22" x14ac:dyDescent="0.25">
      <c r="B774" s="1"/>
      <c r="I774" s="45"/>
      <c r="J774" s="46"/>
      <c r="K774" s="46"/>
      <c r="L774" s="46"/>
      <c r="M774" s="47"/>
      <c r="O774" s="44"/>
      <c r="V774" s="40"/>
    </row>
    <row r="775" spans="2:22" x14ac:dyDescent="0.25">
      <c r="B775" s="1"/>
      <c r="I775" s="45"/>
      <c r="J775" s="46"/>
      <c r="K775" s="46"/>
      <c r="L775" s="46"/>
      <c r="M775" s="47"/>
      <c r="O775" s="44"/>
      <c r="V775" s="40"/>
    </row>
    <row r="776" spans="2:22" x14ac:dyDescent="0.25">
      <c r="B776" s="1"/>
      <c r="I776" s="45"/>
      <c r="J776" s="46"/>
      <c r="K776" s="46"/>
      <c r="L776" s="46"/>
      <c r="M776" s="47"/>
      <c r="O776" s="44"/>
      <c r="V776" s="40"/>
    </row>
    <row r="777" spans="2:22" x14ac:dyDescent="0.25">
      <c r="B777" s="1"/>
      <c r="I777" s="45"/>
      <c r="J777" s="46"/>
      <c r="K777" s="46"/>
      <c r="L777" s="46"/>
      <c r="M777" s="47"/>
      <c r="O777" s="44"/>
      <c r="V777" s="40"/>
    </row>
    <row r="778" spans="2:22" x14ac:dyDescent="0.25">
      <c r="B778" s="1"/>
      <c r="I778" s="45"/>
      <c r="J778" s="46"/>
      <c r="K778" s="46"/>
      <c r="L778" s="46"/>
      <c r="M778" s="47"/>
      <c r="O778" s="44"/>
      <c r="V778" s="40"/>
    </row>
    <row r="779" spans="2:22" x14ac:dyDescent="0.25">
      <c r="B779" s="1"/>
      <c r="I779" s="45"/>
      <c r="J779" s="46"/>
      <c r="K779" s="46"/>
      <c r="L779" s="46"/>
      <c r="M779" s="47"/>
      <c r="O779" s="44"/>
      <c r="V779" s="40"/>
    </row>
    <row r="780" spans="2:22" x14ac:dyDescent="0.25">
      <c r="B780" s="1"/>
      <c r="I780" s="45"/>
      <c r="J780" s="46"/>
      <c r="K780" s="46"/>
      <c r="L780" s="46"/>
      <c r="M780" s="47"/>
      <c r="O780" s="44"/>
      <c r="V780" s="40"/>
    </row>
    <row r="781" spans="2:22" x14ac:dyDescent="0.25">
      <c r="B781" s="1"/>
      <c r="I781" s="45"/>
      <c r="J781" s="46"/>
      <c r="K781" s="46"/>
      <c r="L781" s="46"/>
      <c r="M781" s="47"/>
      <c r="O781" s="44"/>
      <c r="V781" s="40"/>
    </row>
    <row r="782" spans="2:22" x14ac:dyDescent="0.25">
      <c r="B782" s="1"/>
      <c r="I782" s="45"/>
      <c r="J782" s="46"/>
      <c r="K782" s="46"/>
      <c r="L782" s="46"/>
      <c r="M782" s="47"/>
      <c r="O782" s="44"/>
      <c r="V782" s="40"/>
    </row>
    <row r="783" spans="2:22" x14ac:dyDescent="0.25">
      <c r="B783" s="1"/>
      <c r="I783" s="45"/>
      <c r="J783" s="46"/>
      <c r="K783" s="46"/>
      <c r="L783" s="46"/>
      <c r="M783" s="47"/>
      <c r="O783" s="44"/>
      <c r="V783" s="40"/>
    </row>
    <row r="784" spans="2:22" x14ac:dyDescent="0.25">
      <c r="B784" s="1"/>
      <c r="I784" s="45"/>
      <c r="J784" s="46"/>
      <c r="K784" s="46"/>
      <c r="L784" s="46"/>
      <c r="M784" s="47"/>
      <c r="O784" s="44"/>
      <c r="V784" s="40"/>
    </row>
    <row r="785" spans="2:22" x14ac:dyDescent="0.25">
      <c r="B785" s="1"/>
      <c r="I785" s="45"/>
      <c r="J785" s="46"/>
      <c r="K785" s="46"/>
      <c r="L785" s="46"/>
      <c r="M785" s="47"/>
      <c r="O785" s="44"/>
      <c r="V785" s="40"/>
    </row>
    <row r="786" spans="2:22" x14ac:dyDescent="0.25">
      <c r="B786" s="1"/>
      <c r="I786" s="45"/>
      <c r="J786" s="46"/>
      <c r="K786" s="46"/>
      <c r="L786" s="46"/>
      <c r="M786" s="47"/>
      <c r="O786" s="44"/>
      <c r="V786" s="40"/>
    </row>
    <row r="787" spans="2:22" x14ac:dyDescent="0.25">
      <c r="B787" s="1"/>
      <c r="I787" s="45"/>
      <c r="J787" s="46"/>
      <c r="K787" s="46"/>
      <c r="L787" s="46"/>
      <c r="M787" s="47"/>
      <c r="O787" s="44"/>
      <c r="V787" s="40"/>
    </row>
    <row r="788" spans="2:22" x14ac:dyDescent="0.25">
      <c r="B788" s="1"/>
      <c r="I788" s="45"/>
      <c r="J788" s="46"/>
      <c r="K788" s="46"/>
      <c r="L788" s="46"/>
      <c r="M788" s="47"/>
      <c r="O788" s="44"/>
      <c r="V788" s="40"/>
    </row>
    <row r="789" spans="2:22" x14ac:dyDescent="0.25">
      <c r="B789" s="1"/>
      <c r="I789" s="45"/>
      <c r="J789" s="46"/>
      <c r="K789" s="46"/>
      <c r="L789" s="46"/>
      <c r="M789" s="47"/>
      <c r="O789" s="44"/>
      <c r="V789" s="40"/>
    </row>
    <row r="790" spans="2:22" x14ac:dyDescent="0.25">
      <c r="B790" s="1"/>
      <c r="I790" s="45"/>
      <c r="J790" s="46"/>
      <c r="K790" s="46"/>
      <c r="L790" s="46"/>
      <c r="M790" s="47"/>
      <c r="O790" s="44"/>
      <c r="V790" s="40"/>
    </row>
    <row r="791" spans="2:22" x14ac:dyDescent="0.25">
      <c r="B791" s="1"/>
      <c r="I791" s="45"/>
      <c r="J791" s="46"/>
      <c r="K791" s="46"/>
      <c r="L791" s="46"/>
      <c r="M791" s="47"/>
      <c r="O791" s="44"/>
      <c r="V791" s="40"/>
    </row>
    <row r="792" spans="2:22" x14ac:dyDescent="0.25">
      <c r="B792" s="1"/>
      <c r="I792" s="45"/>
      <c r="J792" s="46"/>
      <c r="K792" s="46"/>
      <c r="L792" s="46"/>
      <c r="M792" s="47"/>
      <c r="O792" s="44"/>
      <c r="V792" s="40"/>
    </row>
    <row r="793" spans="2:22" x14ac:dyDescent="0.25">
      <c r="B793" s="1"/>
      <c r="I793" s="45"/>
      <c r="J793" s="46"/>
      <c r="K793" s="46"/>
      <c r="L793" s="46"/>
      <c r="M793" s="47"/>
      <c r="O793" s="44"/>
      <c r="V793" s="40"/>
    </row>
    <row r="794" spans="2:22" x14ac:dyDescent="0.25">
      <c r="B794" s="1"/>
      <c r="I794" s="45"/>
      <c r="J794" s="46"/>
      <c r="K794" s="46"/>
      <c r="L794" s="46"/>
      <c r="M794" s="47"/>
      <c r="O794" s="44"/>
      <c r="V794" s="40"/>
    </row>
    <row r="795" spans="2:22" x14ac:dyDescent="0.25">
      <c r="B795" s="1"/>
      <c r="I795" s="45"/>
      <c r="J795" s="46"/>
      <c r="K795" s="46"/>
      <c r="L795" s="46"/>
      <c r="M795" s="47"/>
      <c r="O795" s="44"/>
      <c r="V795" s="40"/>
    </row>
    <row r="796" spans="2:22" x14ac:dyDescent="0.25">
      <c r="B796" s="1"/>
      <c r="I796" s="45"/>
      <c r="J796" s="46"/>
      <c r="K796" s="46"/>
      <c r="L796" s="46"/>
      <c r="M796" s="47"/>
      <c r="O796" s="44"/>
      <c r="V796" s="40"/>
    </row>
    <row r="797" spans="2:22" x14ac:dyDescent="0.25">
      <c r="B797" s="1"/>
      <c r="I797" s="45"/>
      <c r="J797" s="46"/>
      <c r="K797" s="46"/>
      <c r="L797" s="46"/>
      <c r="M797" s="47"/>
      <c r="O797" s="44"/>
      <c r="V797" s="40"/>
    </row>
    <row r="798" spans="2:22" x14ac:dyDescent="0.25">
      <c r="B798" s="1"/>
      <c r="I798" s="45"/>
      <c r="J798" s="46"/>
      <c r="K798" s="46"/>
      <c r="L798" s="46"/>
      <c r="M798" s="47"/>
      <c r="O798" s="44"/>
      <c r="V798" s="40"/>
    </row>
    <row r="799" spans="2:22" x14ac:dyDescent="0.25">
      <c r="B799" s="1"/>
      <c r="I799" s="45"/>
      <c r="J799" s="46"/>
      <c r="K799" s="46"/>
      <c r="L799" s="46"/>
      <c r="M799" s="47"/>
      <c r="O799" s="44"/>
      <c r="V799" s="40"/>
    </row>
    <row r="800" spans="2:22" x14ac:dyDescent="0.25">
      <c r="B800" s="1"/>
      <c r="I800" s="45"/>
      <c r="J800" s="46"/>
      <c r="K800" s="46"/>
      <c r="L800" s="46"/>
      <c r="M800" s="47"/>
      <c r="O800" s="44"/>
      <c r="V800" s="40"/>
    </row>
    <row r="801" spans="2:22" x14ac:dyDescent="0.25">
      <c r="B801" s="1"/>
      <c r="I801" s="45"/>
      <c r="J801" s="46"/>
      <c r="K801" s="46"/>
      <c r="L801" s="46"/>
      <c r="M801" s="47"/>
      <c r="O801" s="44"/>
      <c r="V801" s="40"/>
    </row>
    <row r="802" spans="2:22" x14ac:dyDescent="0.25">
      <c r="B802" s="1"/>
      <c r="I802" s="45"/>
      <c r="J802" s="46"/>
      <c r="K802" s="46"/>
      <c r="L802" s="46"/>
      <c r="M802" s="47"/>
      <c r="O802" s="44"/>
      <c r="V802" s="40"/>
    </row>
    <row r="803" spans="2:22" x14ac:dyDescent="0.25">
      <c r="B803" s="1"/>
      <c r="I803" s="45"/>
      <c r="J803" s="46"/>
      <c r="K803" s="46"/>
      <c r="L803" s="46"/>
      <c r="M803" s="47"/>
      <c r="O803" s="44"/>
      <c r="V803" s="40"/>
    </row>
    <row r="804" spans="2:22" x14ac:dyDescent="0.25">
      <c r="B804" s="1"/>
      <c r="I804" s="45"/>
      <c r="J804" s="46"/>
      <c r="K804" s="46"/>
      <c r="L804" s="46"/>
      <c r="M804" s="47"/>
      <c r="O804" s="44"/>
      <c r="V804" s="40"/>
    </row>
    <row r="805" spans="2:22" x14ac:dyDescent="0.25">
      <c r="B805" s="1"/>
      <c r="I805" s="45"/>
      <c r="J805" s="46"/>
      <c r="K805" s="46"/>
      <c r="L805" s="46"/>
      <c r="M805" s="47"/>
      <c r="O805" s="44"/>
      <c r="V805" s="40"/>
    </row>
    <row r="806" spans="2:22" x14ac:dyDescent="0.25">
      <c r="B806" s="1"/>
      <c r="I806" s="45"/>
      <c r="J806" s="46"/>
      <c r="K806" s="46"/>
      <c r="L806" s="46"/>
      <c r="M806" s="47"/>
      <c r="O806" s="44"/>
      <c r="V806" s="40"/>
    </row>
    <row r="807" spans="2:22" x14ac:dyDescent="0.25">
      <c r="B807" s="1"/>
      <c r="I807" s="45"/>
      <c r="J807" s="46"/>
      <c r="K807" s="46"/>
      <c r="L807" s="46"/>
      <c r="M807" s="47"/>
      <c r="O807" s="44"/>
      <c r="V807" s="40"/>
    </row>
    <row r="808" spans="2:22" x14ac:dyDescent="0.25">
      <c r="B808" s="1"/>
      <c r="I808" s="45"/>
      <c r="J808" s="46"/>
      <c r="K808" s="46"/>
      <c r="L808" s="46"/>
      <c r="M808" s="47"/>
      <c r="O808" s="44"/>
      <c r="V808" s="40"/>
    </row>
    <row r="809" spans="2:22" x14ac:dyDescent="0.25">
      <c r="B809" s="1"/>
      <c r="I809" s="45"/>
      <c r="J809" s="46"/>
      <c r="K809" s="46"/>
      <c r="L809" s="46"/>
      <c r="M809" s="47"/>
      <c r="O809" s="44"/>
      <c r="V809" s="40"/>
    </row>
    <row r="810" spans="2:22" x14ac:dyDescent="0.25">
      <c r="B810" s="1"/>
      <c r="I810" s="45"/>
      <c r="J810" s="46"/>
      <c r="K810" s="46"/>
      <c r="L810" s="46"/>
      <c r="M810" s="47"/>
      <c r="O810" s="44"/>
      <c r="V810" s="40"/>
    </row>
    <row r="811" spans="2:22" x14ac:dyDescent="0.25">
      <c r="B811" s="1"/>
      <c r="I811" s="45"/>
      <c r="J811" s="46"/>
      <c r="K811" s="46"/>
      <c r="L811" s="46"/>
      <c r="M811" s="47"/>
      <c r="O811" s="44"/>
      <c r="V811" s="40"/>
    </row>
    <row r="812" spans="2:22" x14ac:dyDescent="0.25">
      <c r="B812" s="1"/>
      <c r="I812" s="45"/>
      <c r="J812" s="46"/>
      <c r="K812" s="46"/>
      <c r="L812" s="46"/>
      <c r="M812" s="47"/>
      <c r="O812" s="44"/>
      <c r="V812" s="40"/>
    </row>
    <row r="813" spans="2:22" x14ac:dyDescent="0.25">
      <c r="B813" s="1"/>
      <c r="I813" s="45"/>
      <c r="J813" s="46"/>
      <c r="K813" s="46"/>
      <c r="L813" s="46"/>
      <c r="M813" s="47"/>
      <c r="O813" s="44"/>
      <c r="V813" s="40"/>
    </row>
    <row r="814" spans="2:22" x14ac:dyDescent="0.25">
      <c r="B814" s="1"/>
      <c r="I814" s="45"/>
      <c r="J814" s="46"/>
      <c r="K814" s="46"/>
      <c r="L814" s="46"/>
      <c r="M814" s="47"/>
      <c r="O814" s="44"/>
      <c r="V814" s="40"/>
    </row>
    <row r="815" spans="2:22" x14ac:dyDescent="0.25">
      <c r="B815" s="1"/>
      <c r="I815" s="45"/>
      <c r="J815" s="46"/>
      <c r="K815" s="46"/>
      <c r="L815" s="46"/>
      <c r="M815" s="47"/>
      <c r="O815" s="44"/>
      <c r="V815" s="40"/>
    </row>
    <row r="816" spans="2:22" x14ac:dyDescent="0.25">
      <c r="B816" s="1"/>
      <c r="I816" s="45"/>
      <c r="J816" s="46"/>
      <c r="K816" s="46"/>
      <c r="L816" s="46"/>
      <c r="M816" s="47"/>
      <c r="O816" s="44"/>
      <c r="V816" s="40"/>
    </row>
    <row r="817" spans="2:22" x14ac:dyDescent="0.25">
      <c r="B817" s="1"/>
      <c r="I817" s="45"/>
      <c r="J817" s="46"/>
      <c r="K817" s="46"/>
      <c r="L817" s="46"/>
      <c r="M817" s="47"/>
      <c r="O817" s="44"/>
      <c r="V817" s="40"/>
    </row>
    <row r="818" spans="2:22" x14ac:dyDescent="0.25">
      <c r="B818" s="1"/>
      <c r="I818" s="45"/>
      <c r="J818" s="46"/>
      <c r="K818" s="46"/>
      <c r="L818" s="46"/>
      <c r="M818" s="47"/>
      <c r="O818" s="44"/>
      <c r="V818" s="40"/>
    </row>
    <row r="819" spans="2:22" x14ac:dyDescent="0.25">
      <c r="B819" s="1"/>
      <c r="I819" s="45"/>
      <c r="J819" s="46"/>
      <c r="K819" s="46"/>
      <c r="L819" s="46"/>
      <c r="M819" s="47"/>
      <c r="O819" s="44"/>
      <c r="V819" s="40"/>
    </row>
    <row r="820" spans="2:22" x14ac:dyDescent="0.25">
      <c r="B820" s="1"/>
      <c r="I820" s="45"/>
      <c r="J820" s="46"/>
      <c r="K820" s="46"/>
      <c r="L820" s="46"/>
      <c r="M820" s="47"/>
      <c r="O820" s="44"/>
      <c r="V820" s="40"/>
    </row>
    <row r="821" spans="2:22" x14ac:dyDescent="0.25">
      <c r="B821" s="1"/>
      <c r="I821" s="45"/>
      <c r="J821" s="46"/>
      <c r="K821" s="46"/>
      <c r="L821" s="46"/>
      <c r="M821" s="47"/>
      <c r="O821" s="44"/>
      <c r="V821" s="40"/>
    </row>
    <row r="822" spans="2:22" x14ac:dyDescent="0.25">
      <c r="B822" s="1"/>
      <c r="I822" s="45"/>
      <c r="J822" s="46"/>
      <c r="K822" s="46"/>
      <c r="L822" s="46"/>
      <c r="M822" s="47"/>
      <c r="O822" s="44"/>
      <c r="V822" s="40"/>
    </row>
    <row r="823" spans="2:22" x14ac:dyDescent="0.25">
      <c r="B823" s="1"/>
      <c r="I823" s="45"/>
      <c r="J823" s="46"/>
      <c r="K823" s="46"/>
      <c r="L823" s="46"/>
      <c r="M823" s="47"/>
      <c r="O823" s="44"/>
      <c r="V823" s="40"/>
    </row>
    <row r="824" spans="2:22" x14ac:dyDescent="0.25">
      <c r="B824" s="1"/>
      <c r="I824" s="45"/>
      <c r="J824" s="46"/>
      <c r="K824" s="46"/>
      <c r="L824" s="46"/>
      <c r="M824" s="47"/>
      <c r="O824" s="44"/>
      <c r="V824" s="40"/>
    </row>
    <row r="825" spans="2:22" x14ac:dyDescent="0.25">
      <c r="B825" s="1"/>
      <c r="I825" s="45"/>
      <c r="J825" s="46"/>
      <c r="K825" s="46"/>
      <c r="L825" s="46"/>
      <c r="M825" s="47"/>
      <c r="O825" s="44"/>
      <c r="V825" s="40"/>
    </row>
    <row r="826" spans="2:22" x14ac:dyDescent="0.25">
      <c r="B826" s="1"/>
      <c r="I826" s="45"/>
      <c r="J826" s="46"/>
      <c r="K826" s="46"/>
      <c r="L826" s="46"/>
      <c r="M826" s="47"/>
      <c r="O826" s="44"/>
      <c r="V826" s="40"/>
    </row>
    <row r="827" spans="2:22" x14ac:dyDescent="0.25">
      <c r="B827" s="1"/>
      <c r="I827" s="45"/>
      <c r="J827" s="46"/>
      <c r="K827" s="46"/>
      <c r="L827" s="46"/>
      <c r="M827" s="47"/>
      <c r="O827" s="44"/>
      <c r="V827" s="40"/>
    </row>
    <row r="828" spans="2:22" x14ac:dyDescent="0.25">
      <c r="B828" s="1"/>
      <c r="I828" s="45"/>
      <c r="J828" s="46"/>
      <c r="K828" s="46"/>
      <c r="L828" s="46"/>
      <c r="M828" s="47"/>
      <c r="O828" s="44"/>
      <c r="V828" s="40"/>
    </row>
    <row r="829" spans="2:22" x14ac:dyDescent="0.25">
      <c r="B829" s="1"/>
      <c r="I829" s="45"/>
      <c r="J829" s="46"/>
      <c r="K829" s="46"/>
      <c r="L829" s="46"/>
      <c r="M829" s="47"/>
      <c r="O829" s="44"/>
      <c r="V829" s="40"/>
    </row>
    <row r="830" spans="2:22" x14ac:dyDescent="0.25">
      <c r="B830" s="1"/>
      <c r="I830" s="45"/>
      <c r="J830" s="46"/>
      <c r="K830" s="46"/>
      <c r="L830" s="46"/>
      <c r="M830" s="47"/>
      <c r="O830" s="44"/>
      <c r="V830" s="40"/>
    </row>
    <row r="831" spans="2:22" x14ac:dyDescent="0.25">
      <c r="B831" s="1"/>
      <c r="I831" s="45"/>
      <c r="J831" s="46"/>
      <c r="K831" s="46"/>
      <c r="L831" s="46"/>
      <c r="M831" s="47"/>
      <c r="O831" s="44"/>
      <c r="V831" s="40"/>
    </row>
    <row r="832" spans="2:22" x14ac:dyDescent="0.25">
      <c r="B832" s="1"/>
      <c r="I832" s="45"/>
      <c r="J832" s="46"/>
      <c r="K832" s="46"/>
      <c r="L832" s="46"/>
      <c r="M832" s="47"/>
      <c r="O832" s="44"/>
      <c r="V832" s="40"/>
    </row>
    <row r="833" spans="2:22" x14ac:dyDescent="0.25">
      <c r="B833" s="1"/>
      <c r="I833" s="45"/>
      <c r="J833" s="46"/>
      <c r="K833" s="46"/>
      <c r="L833" s="46"/>
      <c r="M833" s="47"/>
      <c r="O833" s="44"/>
      <c r="V833" s="40"/>
    </row>
    <row r="834" spans="2:22" x14ac:dyDescent="0.25">
      <c r="B834" s="1"/>
      <c r="I834" s="45"/>
      <c r="J834" s="46"/>
      <c r="K834" s="46"/>
      <c r="L834" s="46"/>
      <c r="M834" s="47"/>
      <c r="O834" s="44"/>
      <c r="V834" s="40"/>
    </row>
    <row r="835" spans="2:22" x14ac:dyDescent="0.25">
      <c r="B835" s="1"/>
      <c r="I835" s="45"/>
      <c r="J835" s="46"/>
      <c r="K835" s="46"/>
      <c r="L835" s="46"/>
      <c r="M835" s="47"/>
      <c r="O835" s="44"/>
      <c r="V835" s="40"/>
    </row>
    <row r="836" spans="2:22" x14ac:dyDescent="0.25">
      <c r="B836" s="1"/>
      <c r="I836" s="45"/>
      <c r="J836" s="46"/>
      <c r="K836" s="46"/>
      <c r="L836" s="46"/>
      <c r="M836" s="47"/>
      <c r="O836" s="44"/>
      <c r="V836" s="40"/>
    </row>
    <row r="837" spans="2:22" x14ac:dyDescent="0.25">
      <c r="B837" s="1"/>
      <c r="I837" s="45"/>
      <c r="J837" s="46"/>
      <c r="K837" s="46"/>
      <c r="L837" s="46"/>
      <c r="M837" s="47"/>
      <c r="O837" s="44"/>
      <c r="V837" s="40"/>
    </row>
    <row r="838" spans="2:22" x14ac:dyDescent="0.25">
      <c r="B838" s="1"/>
      <c r="I838" s="45"/>
      <c r="J838" s="46"/>
      <c r="K838" s="46"/>
      <c r="L838" s="46"/>
      <c r="M838" s="47"/>
      <c r="O838" s="44"/>
      <c r="V838" s="40"/>
    </row>
    <row r="839" spans="2:22" x14ac:dyDescent="0.25">
      <c r="B839" s="1"/>
      <c r="I839" s="45"/>
      <c r="J839" s="46"/>
      <c r="K839" s="46"/>
      <c r="L839" s="46"/>
      <c r="M839" s="47"/>
      <c r="O839" s="44"/>
      <c r="V839" s="40"/>
    </row>
    <row r="840" spans="2:22" x14ac:dyDescent="0.25">
      <c r="B840" s="1"/>
      <c r="I840" s="45"/>
      <c r="J840" s="46"/>
      <c r="K840" s="46"/>
      <c r="L840" s="46"/>
      <c r="M840" s="47"/>
      <c r="O840" s="44"/>
      <c r="V840" s="40"/>
    </row>
    <row r="841" spans="2:22" x14ac:dyDescent="0.25">
      <c r="B841" s="1"/>
      <c r="I841" s="45"/>
      <c r="J841" s="46"/>
      <c r="K841" s="46"/>
      <c r="L841" s="46"/>
      <c r="M841" s="47"/>
      <c r="O841" s="44"/>
      <c r="V841" s="40"/>
    </row>
    <row r="842" spans="2:22" x14ac:dyDescent="0.25">
      <c r="B842" s="1"/>
      <c r="I842" s="45"/>
      <c r="J842" s="46"/>
      <c r="K842" s="46"/>
      <c r="L842" s="46"/>
      <c r="M842" s="47"/>
      <c r="O842" s="44"/>
      <c r="V842" s="40"/>
    </row>
    <row r="843" spans="2:22" x14ac:dyDescent="0.25">
      <c r="B843" s="1"/>
      <c r="I843" s="45"/>
      <c r="J843" s="46"/>
      <c r="K843" s="46"/>
      <c r="L843" s="46"/>
      <c r="M843" s="47"/>
      <c r="O843" s="44"/>
      <c r="V843" s="40"/>
    </row>
    <row r="844" spans="2:22" x14ac:dyDescent="0.25">
      <c r="B844" s="1"/>
      <c r="I844" s="45"/>
      <c r="J844" s="46"/>
      <c r="K844" s="46"/>
      <c r="L844" s="46"/>
      <c r="M844" s="47"/>
      <c r="O844" s="44"/>
      <c r="V844" s="40"/>
    </row>
    <row r="845" spans="2:22" x14ac:dyDescent="0.25">
      <c r="B845" s="1"/>
      <c r="I845" s="45"/>
      <c r="J845" s="46"/>
      <c r="K845" s="46"/>
      <c r="L845" s="46"/>
      <c r="M845" s="47"/>
      <c r="O845" s="44"/>
      <c r="V845" s="40"/>
    </row>
    <row r="846" spans="2:22" x14ac:dyDescent="0.25">
      <c r="B846" s="1"/>
      <c r="I846" s="45"/>
      <c r="J846" s="46"/>
      <c r="K846" s="46"/>
      <c r="L846" s="46"/>
      <c r="M846" s="47"/>
      <c r="O846" s="44"/>
      <c r="V846" s="40"/>
    </row>
    <row r="847" spans="2:22" x14ac:dyDescent="0.25">
      <c r="B847" s="1"/>
      <c r="I847" s="45"/>
      <c r="J847" s="46"/>
      <c r="K847" s="46"/>
      <c r="L847" s="46"/>
      <c r="M847" s="47"/>
      <c r="O847" s="44"/>
      <c r="V847" s="40"/>
    </row>
    <row r="848" spans="2:22" x14ac:dyDescent="0.25">
      <c r="B848" s="1"/>
      <c r="I848" s="45"/>
      <c r="J848" s="46"/>
      <c r="K848" s="46"/>
      <c r="L848" s="46"/>
      <c r="M848" s="47"/>
      <c r="O848" s="44"/>
      <c r="V848" s="40"/>
    </row>
    <row r="849" spans="2:22" x14ac:dyDescent="0.25">
      <c r="B849" s="1"/>
      <c r="I849" s="45"/>
      <c r="J849" s="46"/>
      <c r="K849" s="46"/>
      <c r="L849" s="46"/>
      <c r="M849" s="47"/>
      <c r="O849" s="44"/>
      <c r="V849" s="40"/>
    </row>
    <row r="850" spans="2:22" x14ac:dyDescent="0.25">
      <c r="B850" s="1"/>
      <c r="I850" s="45"/>
      <c r="J850" s="46"/>
      <c r="K850" s="46"/>
      <c r="L850" s="46"/>
      <c r="M850" s="47"/>
      <c r="O850" s="44"/>
      <c r="V850" s="40"/>
    </row>
    <row r="851" spans="2:22" x14ac:dyDescent="0.25">
      <c r="B851" s="1"/>
      <c r="I851" s="45"/>
      <c r="J851" s="46"/>
      <c r="K851" s="46"/>
      <c r="L851" s="46"/>
      <c r="M851" s="47"/>
      <c r="O851" s="44"/>
      <c r="V851" s="40"/>
    </row>
    <row r="852" spans="2:22" x14ac:dyDescent="0.25">
      <c r="B852" s="1"/>
      <c r="I852" s="45"/>
      <c r="J852" s="46"/>
      <c r="K852" s="46"/>
      <c r="L852" s="46"/>
      <c r="M852" s="47"/>
      <c r="O852" s="44"/>
      <c r="V852" s="40"/>
    </row>
    <row r="853" spans="2:22" x14ac:dyDescent="0.25">
      <c r="B853" s="1"/>
      <c r="I853" s="45"/>
      <c r="J853" s="46"/>
      <c r="K853" s="46"/>
      <c r="L853" s="46"/>
      <c r="M853" s="47"/>
      <c r="O853" s="44"/>
      <c r="V853" s="40"/>
    </row>
    <row r="854" spans="2:22" x14ac:dyDescent="0.25">
      <c r="B854" s="1"/>
      <c r="I854" s="45"/>
      <c r="J854" s="46"/>
      <c r="K854" s="46"/>
      <c r="L854" s="46"/>
      <c r="M854" s="47"/>
      <c r="O854" s="44"/>
      <c r="V854" s="40"/>
    </row>
    <row r="855" spans="2:22" x14ac:dyDescent="0.25">
      <c r="B855" s="1"/>
      <c r="I855" s="45"/>
      <c r="J855" s="46"/>
      <c r="K855" s="46"/>
      <c r="L855" s="46"/>
      <c r="M855" s="47"/>
      <c r="O855" s="44"/>
      <c r="V855" s="40"/>
    </row>
    <row r="856" spans="2:22" x14ac:dyDescent="0.25">
      <c r="B856" s="1"/>
      <c r="I856" s="45"/>
      <c r="J856" s="46"/>
      <c r="K856" s="46"/>
      <c r="L856" s="46"/>
      <c r="M856" s="47"/>
      <c r="O856" s="44"/>
      <c r="V856" s="40"/>
    </row>
    <row r="857" spans="2:22" x14ac:dyDescent="0.25">
      <c r="B857" s="1"/>
      <c r="I857" s="45"/>
      <c r="J857" s="46"/>
      <c r="K857" s="46"/>
      <c r="L857" s="46"/>
      <c r="M857" s="47"/>
      <c r="O857" s="44"/>
      <c r="V857" s="40"/>
    </row>
    <row r="858" spans="2:22" x14ac:dyDescent="0.25">
      <c r="B858" s="1"/>
      <c r="I858" s="45"/>
      <c r="J858" s="46"/>
      <c r="K858" s="46"/>
      <c r="L858" s="46"/>
      <c r="M858" s="47"/>
      <c r="O858" s="44"/>
      <c r="V858" s="40"/>
    </row>
    <row r="859" spans="2:22" x14ac:dyDescent="0.25">
      <c r="B859" s="1"/>
      <c r="I859" s="45"/>
      <c r="J859" s="46"/>
      <c r="K859" s="46"/>
      <c r="L859" s="46"/>
      <c r="M859" s="47"/>
      <c r="O859" s="44"/>
      <c r="V859" s="40"/>
    </row>
    <row r="860" spans="2:22" x14ac:dyDescent="0.25">
      <c r="B860" s="1"/>
      <c r="I860" s="45"/>
      <c r="J860" s="46"/>
      <c r="K860" s="46"/>
      <c r="L860" s="46"/>
      <c r="M860" s="47"/>
      <c r="O860" s="44"/>
      <c r="V860" s="40"/>
    </row>
    <row r="861" spans="2:22" x14ac:dyDescent="0.25">
      <c r="B861" s="1"/>
      <c r="I861" s="45"/>
      <c r="J861" s="46"/>
      <c r="K861" s="46"/>
      <c r="L861" s="46"/>
      <c r="M861" s="47"/>
      <c r="O861" s="44"/>
      <c r="V861" s="40"/>
    </row>
    <row r="862" spans="2:22" x14ac:dyDescent="0.25">
      <c r="B862" s="1"/>
      <c r="I862" s="45"/>
      <c r="J862" s="46"/>
      <c r="K862" s="46"/>
      <c r="L862" s="46"/>
      <c r="M862" s="47"/>
      <c r="O862" s="44"/>
      <c r="V862" s="40"/>
    </row>
    <row r="863" spans="2:22" x14ac:dyDescent="0.25">
      <c r="B863" s="1"/>
      <c r="I863" s="45"/>
      <c r="J863" s="46"/>
      <c r="K863" s="46"/>
      <c r="L863" s="46"/>
      <c r="M863" s="47"/>
      <c r="O863" s="44"/>
      <c r="V863" s="40"/>
    </row>
    <row r="864" spans="2:22" x14ac:dyDescent="0.25">
      <c r="B864" s="1"/>
      <c r="I864" s="45"/>
      <c r="J864" s="46"/>
      <c r="K864" s="46"/>
      <c r="L864" s="46"/>
      <c r="M864" s="47"/>
      <c r="O864" s="44"/>
      <c r="V864" s="40"/>
    </row>
    <row r="865" spans="2:22" x14ac:dyDescent="0.25">
      <c r="B865" s="1"/>
      <c r="I865" s="45"/>
      <c r="J865" s="46"/>
      <c r="K865" s="46"/>
      <c r="L865" s="46"/>
      <c r="M865" s="47"/>
      <c r="O865" s="44"/>
      <c r="V865" s="40"/>
    </row>
    <row r="866" spans="2:22" x14ac:dyDescent="0.25">
      <c r="B866" s="1"/>
      <c r="I866" s="45"/>
      <c r="J866" s="46"/>
      <c r="K866" s="46"/>
      <c r="L866" s="46"/>
      <c r="M866" s="47"/>
      <c r="O866" s="44"/>
      <c r="V866" s="40"/>
    </row>
    <row r="867" spans="2:22" x14ac:dyDescent="0.25">
      <c r="B867" s="1"/>
      <c r="I867" s="45"/>
      <c r="J867" s="46"/>
      <c r="K867" s="46"/>
      <c r="L867" s="46"/>
      <c r="M867" s="47"/>
      <c r="O867" s="44"/>
      <c r="V867" s="40"/>
    </row>
    <row r="868" spans="2:22" x14ac:dyDescent="0.25">
      <c r="B868" s="1"/>
      <c r="I868" s="45"/>
      <c r="J868" s="46"/>
      <c r="K868" s="46"/>
      <c r="L868" s="46"/>
      <c r="M868" s="47"/>
      <c r="O868" s="44"/>
      <c r="V868" s="40"/>
    </row>
    <row r="869" spans="2:22" x14ac:dyDescent="0.25">
      <c r="B869" s="1"/>
      <c r="I869" s="45"/>
      <c r="J869" s="46"/>
      <c r="K869" s="46"/>
      <c r="L869" s="46"/>
      <c r="M869" s="47"/>
      <c r="O869" s="44"/>
      <c r="V869" s="40"/>
    </row>
    <row r="870" spans="2:22" x14ac:dyDescent="0.25">
      <c r="B870" s="1"/>
      <c r="I870" s="45"/>
      <c r="J870" s="46"/>
      <c r="K870" s="46"/>
      <c r="L870" s="46"/>
      <c r="M870" s="47"/>
      <c r="O870" s="44"/>
      <c r="V870" s="40"/>
    </row>
    <row r="871" spans="2:22" x14ac:dyDescent="0.25">
      <c r="B871" s="1"/>
      <c r="I871" s="45"/>
      <c r="J871" s="46"/>
      <c r="K871" s="46"/>
      <c r="L871" s="46"/>
      <c r="M871" s="47"/>
      <c r="O871" s="44"/>
      <c r="V871" s="40"/>
    </row>
    <row r="872" spans="2:22" x14ac:dyDescent="0.25">
      <c r="B872" s="1"/>
      <c r="I872" s="45"/>
      <c r="J872" s="46"/>
      <c r="K872" s="46"/>
      <c r="L872" s="46"/>
      <c r="M872" s="47"/>
      <c r="O872" s="44"/>
      <c r="V872" s="40"/>
    </row>
    <row r="873" spans="2:22" x14ac:dyDescent="0.25">
      <c r="B873" s="1"/>
      <c r="I873" s="45"/>
      <c r="J873" s="46"/>
      <c r="K873" s="46"/>
      <c r="L873" s="46"/>
      <c r="M873" s="47"/>
      <c r="O873" s="44"/>
      <c r="V873" s="40"/>
    </row>
    <row r="874" spans="2:22" x14ac:dyDescent="0.25">
      <c r="B874" s="1"/>
      <c r="I874" s="45"/>
      <c r="J874" s="46"/>
      <c r="K874" s="46"/>
      <c r="L874" s="46"/>
      <c r="M874" s="47"/>
      <c r="O874" s="44"/>
      <c r="V874" s="40"/>
    </row>
    <row r="875" spans="2:22" x14ac:dyDescent="0.25">
      <c r="B875" s="1"/>
      <c r="I875" s="45"/>
      <c r="J875" s="46"/>
      <c r="K875" s="46"/>
      <c r="L875" s="46"/>
      <c r="M875" s="47"/>
      <c r="O875" s="44"/>
      <c r="V875" s="40"/>
    </row>
    <row r="876" spans="2:22" x14ac:dyDescent="0.25">
      <c r="B876" s="1"/>
      <c r="I876" s="45"/>
      <c r="J876" s="46"/>
      <c r="K876" s="46"/>
      <c r="L876" s="46"/>
      <c r="M876" s="47"/>
      <c r="O876" s="44"/>
      <c r="V876" s="40"/>
    </row>
    <row r="877" spans="2:22" x14ac:dyDescent="0.25">
      <c r="B877" s="1"/>
      <c r="I877" s="45"/>
      <c r="J877" s="46"/>
      <c r="K877" s="46"/>
      <c r="L877" s="46"/>
      <c r="M877" s="47"/>
      <c r="O877" s="44"/>
      <c r="V877" s="40"/>
    </row>
    <row r="878" spans="2:22" x14ac:dyDescent="0.25">
      <c r="B878" s="1"/>
      <c r="I878" s="45"/>
      <c r="J878" s="46"/>
      <c r="K878" s="46"/>
      <c r="L878" s="46"/>
      <c r="M878" s="47"/>
      <c r="O878" s="44"/>
      <c r="V878" s="40"/>
    </row>
    <row r="879" spans="2:22" x14ac:dyDescent="0.25">
      <c r="B879" s="1"/>
      <c r="I879" s="45"/>
      <c r="J879" s="46"/>
      <c r="K879" s="46"/>
      <c r="L879" s="46"/>
      <c r="M879" s="47"/>
      <c r="O879" s="44"/>
      <c r="V879" s="40"/>
    </row>
    <row r="880" spans="2:22" x14ac:dyDescent="0.25">
      <c r="B880" s="1"/>
      <c r="I880" s="45"/>
      <c r="J880" s="46"/>
      <c r="K880" s="46"/>
      <c r="L880" s="46"/>
      <c r="M880" s="47"/>
      <c r="O880" s="44"/>
      <c r="V880" s="40"/>
    </row>
    <row r="881" spans="2:22" x14ac:dyDescent="0.25">
      <c r="B881" s="1"/>
      <c r="I881" s="45"/>
      <c r="J881" s="46"/>
      <c r="K881" s="46"/>
      <c r="L881" s="46"/>
      <c r="M881" s="47"/>
      <c r="O881" s="44"/>
      <c r="V881" s="40"/>
    </row>
    <row r="882" spans="2:22" x14ac:dyDescent="0.25">
      <c r="B882" s="1"/>
      <c r="I882" s="45"/>
      <c r="J882" s="46"/>
      <c r="K882" s="46"/>
      <c r="L882" s="46"/>
      <c r="M882" s="47"/>
      <c r="O882" s="44"/>
      <c r="V882" s="40"/>
    </row>
    <row r="883" spans="2:22" x14ac:dyDescent="0.25">
      <c r="B883" s="1"/>
      <c r="I883" s="45"/>
      <c r="J883" s="46"/>
      <c r="K883" s="46"/>
      <c r="L883" s="46"/>
      <c r="M883" s="47"/>
      <c r="O883" s="44"/>
      <c r="V883" s="40"/>
    </row>
    <row r="884" spans="2:22" x14ac:dyDescent="0.25">
      <c r="B884" s="1"/>
      <c r="I884" s="45"/>
      <c r="J884" s="46"/>
      <c r="K884" s="46"/>
      <c r="L884" s="46"/>
      <c r="M884" s="47"/>
      <c r="O884" s="44"/>
      <c r="V884" s="40"/>
    </row>
    <row r="885" spans="2:22" x14ac:dyDescent="0.25">
      <c r="B885" s="1"/>
      <c r="I885" s="45"/>
      <c r="J885" s="46"/>
      <c r="K885" s="46"/>
      <c r="L885" s="46"/>
      <c r="M885" s="47"/>
      <c r="O885" s="44"/>
      <c r="V885" s="40"/>
    </row>
    <row r="886" spans="2:22" x14ac:dyDescent="0.25">
      <c r="B886" s="1"/>
      <c r="I886" s="45"/>
      <c r="J886" s="46"/>
      <c r="K886" s="46"/>
      <c r="L886" s="46"/>
      <c r="M886" s="47"/>
      <c r="O886" s="44"/>
      <c r="V886" s="40"/>
    </row>
    <row r="887" spans="2:22" x14ac:dyDescent="0.25">
      <c r="B887" s="1"/>
      <c r="I887" s="45"/>
      <c r="J887" s="46"/>
      <c r="K887" s="46"/>
      <c r="L887" s="46"/>
      <c r="M887" s="47"/>
      <c r="O887" s="44"/>
      <c r="V887" s="40"/>
    </row>
    <row r="888" spans="2:22" x14ac:dyDescent="0.25">
      <c r="B888" s="1"/>
      <c r="I888" s="45"/>
      <c r="J888" s="46"/>
      <c r="K888" s="46"/>
      <c r="L888" s="46"/>
      <c r="M888" s="47"/>
      <c r="O888" s="44"/>
      <c r="V888" s="40"/>
    </row>
    <row r="889" spans="2:22" x14ac:dyDescent="0.25">
      <c r="B889" s="1"/>
      <c r="I889" s="45"/>
      <c r="J889" s="46"/>
      <c r="K889" s="46"/>
      <c r="L889" s="46"/>
      <c r="M889" s="47"/>
      <c r="O889" s="44"/>
      <c r="V889" s="40"/>
    </row>
    <row r="890" spans="2:22" x14ac:dyDescent="0.25">
      <c r="B890" s="1"/>
      <c r="I890" s="45"/>
      <c r="J890" s="46"/>
      <c r="K890" s="46"/>
      <c r="L890" s="46"/>
      <c r="M890" s="47"/>
      <c r="O890" s="44"/>
      <c r="V890" s="40"/>
    </row>
    <row r="891" spans="2:22" x14ac:dyDescent="0.25">
      <c r="B891" s="1"/>
      <c r="I891" s="45"/>
      <c r="J891" s="46"/>
      <c r="K891" s="46"/>
      <c r="L891" s="46"/>
      <c r="M891" s="47"/>
      <c r="O891" s="44"/>
      <c r="V891" s="40"/>
    </row>
    <row r="892" spans="2:22" x14ac:dyDescent="0.25">
      <c r="B892" s="1"/>
      <c r="I892" s="45"/>
      <c r="J892" s="46"/>
      <c r="K892" s="46"/>
      <c r="L892" s="46"/>
      <c r="M892" s="47"/>
      <c r="O892" s="44"/>
      <c r="V892" s="40"/>
    </row>
    <row r="893" spans="2:22" x14ac:dyDescent="0.25">
      <c r="B893" s="1"/>
      <c r="I893" s="45"/>
      <c r="J893" s="46"/>
      <c r="K893" s="46"/>
      <c r="L893" s="46"/>
      <c r="M893" s="47"/>
      <c r="O893" s="44"/>
      <c r="V893" s="40"/>
    </row>
    <row r="894" spans="2:22" x14ac:dyDescent="0.25">
      <c r="B894" s="1"/>
      <c r="I894" s="45"/>
      <c r="J894" s="46"/>
      <c r="K894" s="46"/>
      <c r="L894" s="46"/>
      <c r="M894" s="47"/>
      <c r="O894" s="44"/>
      <c r="V894" s="40"/>
    </row>
    <row r="895" spans="2:22" x14ac:dyDescent="0.25">
      <c r="B895" s="1"/>
      <c r="I895" s="45"/>
      <c r="J895" s="46"/>
      <c r="K895" s="46"/>
      <c r="L895" s="46"/>
      <c r="M895" s="47"/>
      <c r="O895" s="44"/>
      <c r="V895" s="40"/>
    </row>
    <row r="896" spans="2:22" x14ac:dyDescent="0.25">
      <c r="B896" s="1"/>
      <c r="I896" s="45"/>
      <c r="J896" s="46"/>
      <c r="K896" s="46"/>
      <c r="L896" s="46"/>
      <c r="M896" s="47"/>
      <c r="O896" s="44"/>
      <c r="V896" s="40"/>
    </row>
    <row r="897" spans="2:22" x14ac:dyDescent="0.25">
      <c r="B897" s="1"/>
      <c r="I897" s="45"/>
      <c r="J897" s="46"/>
      <c r="K897" s="46"/>
      <c r="L897" s="46"/>
      <c r="M897" s="47"/>
      <c r="O897" s="44"/>
      <c r="V897" s="40"/>
    </row>
    <row r="898" spans="2:22" x14ac:dyDescent="0.25">
      <c r="B898" s="1"/>
      <c r="I898" s="45"/>
      <c r="J898" s="46"/>
      <c r="K898" s="46"/>
      <c r="L898" s="46"/>
      <c r="M898" s="47"/>
      <c r="O898" s="44"/>
      <c r="V898" s="40"/>
    </row>
    <row r="899" spans="2:22" x14ac:dyDescent="0.25">
      <c r="B899" s="1"/>
      <c r="I899" s="45"/>
      <c r="J899" s="46"/>
      <c r="K899" s="46"/>
      <c r="L899" s="46"/>
      <c r="M899" s="47"/>
      <c r="O899" s="44"/>
      <c r="V899" s="40"/>
    </row>
    <row r="900" spans="2:22" x14ac:dyDescent="0.25">
      <c r="B900" s="1"/>
      <c r="I900" s="45"/>
      <c r="J900" s="46"/>
      <c r="K900" s="46"/>
      <c r="L900" s="46"/>
      <c r="M900" s="47"/>
      <c r="O900" s="44"/>
      <c r="V900" s="40"/>
    </row>
    <row r="901" spans="2:22" x14ac:dyDescent="0.25">
      <c r="B901" s="1"/>
      <c r="I901" s="45"/>
      <c r="J901" s="46"/>
      <c r="K901" s="46"/>
      <c r="L901" s="46"/>
      <c r="M901" s="47"/>
      <c r="O901" s="44"/>
      <c r="V901" s="40"/>
    </row>
    <row r="902" spans="2:22" x14ac:dyDescent="0.25">
      <c r="B902" s="1"/>
      <c r="I902" s="45"/>
      <c r="J902" s="46"/>
      <c r="K902" s="46"/>
      <c r="L902" s="46"/>
      <c r="M902" s="47"/>
      <c r="O902" s="44"/>
      <c r="V902" s="40"/>
    </row>
    <row r="903" spans="2:22" x14ac:dyDescent="0.25">
      <c r="B903" s="1"/>
      <c r="I903" s="45"/>
      <c r="J903" s="46"/>
      <c r="K903" s="46"/>
      <c r="L903" s="46"/>
      <c r="M903" s="47"/>
      <c r="O903" s="44"/>
      <c r="V903" s="40"/>
    </row>
    <row r="904" spans="2:22" x14ac:dyDescent="0.25">
      <c r="B904" s="1"/>
      <c r="I904" s="45"/>
      <c r="J904" s="46"/>
      <c r="K904" s="46"/>
      <c r="L904" s="46"/>
      <c r="M904" s="47"/>
      <c r="O904" s="44"/>
      <c r="V904" s="40"/>
    </row>
    <row r="905" spans="2:22" x14ac:dyDescent="0.25">
      <c r="B905" s="1"/>
      <c r="I905" s="45"/>
      <c r="J905" s="46"/>
      <c r="K905" s="46"/>
      <c r="L905" s="46"/>
      <c r="M905" s="47"/>
      <c r="O905" s="44"/>
      <c r="V905" s="40"/>
    </row>
    <row r="906" spans="2:22" x14ac:dyDescent="0.25">
      <c r="B906" s="1"/>
      <c r="I906" s="45"/>
      <c r="J906" s="46"/>
      <c r="K906" s="46"/>
      <c r="L906" s="46"/>
      <c r="M906" s="47"/>
      <c r="O906" s="44"/>
      <c r="V906" s="40"/>
    </row>
    <row r="907" spans="2:22" x14ac:dyDescent="0.25">
      <c r="B907" s="1"/>
      <c r="I907" s="45"/>
      <c r="J907" s="46"/>
      <c r="K907" s="46"/>
      <c r="L907" s="46"/>
      <c r="M907" s="47"/>
      <c r="O907" s="44"/>
      <c r="V907" s="40"/>
    </row>
    <row r="908" spans="2:22" x14ac:dyDescent="0.25">
      <c r="B908" s="1"/>
      <c r="I908" s="45"/>
      <c r="J908" s="46"/>
      <c r="K908" s="46"/>
      <c r="L908" s="46"/>
      <c r="M908" s="47"/>
      <c r="O908" s="44"/>
      <c r="V908" s="40"/>
    </row>
    <row r="909" spans="2:22" x14ac:dyDescent="0.25">
      <c r="B909" s="1"/>
      <c r="I909" s="45"/>
      <c r="J909" s="46"/>
      <c r="K909" s="46"/>
      <c r="L909" s="46"/>
      <c r="M909" s="47"/>
      <c r="O909" s="44"/>
      <c r="V909" s="40"/>
    </row>
    <row r="910" spans="2:22" x14ac:dyDescent="0.25">
      <c r="B910" s="1"/>
      <c r="I910" s="45"/>
      <c r="J910" s="46"/>
      <c r="K910" s="46"/>
      <c r="L910" s="46"/>
      <c r="M910" s="47"/>
      <c r="O910" s="44"/>
      <c r="V910" s="40"/>
    </row>
    <row r="911" spans="2:22" x14ac:dyDescent="0.25">
      <c r="B911" s="1"/>
      <c r="I911" s="45"/>
      <c r="J911" s="46"/>
      <c r="K911" s="46"/>
      <c r="L911" s="46"/>
      <c r="M911" s="47"/>
      <c r="O911" s="44"/>
      <c r="V911" s="40"/>
    </row>
    <row r="912" spans="2:22" x14ac:dyDescent="0.25">
      <c r="B912" s="1"/>
      <c r="I912" s="45"/>
      <c r="J912" s="46"/>
      <c r="K912" s="46"/>
      <c r="L912" s="46"/>
      <c r="M912" s="47"/>
      <c r="O912" s="44"/>
      <c r="V912" s="40"/>
    </row>
    <row r="913" spans="2:22" x14ac:dyDescent="0.25">
      <c r="B913" s="1"/>
      <c r="I913" s="45"/>
      <c r="J913" s="46"/>
      <c r="K913" s="46"/>
      <c r="L913" s="46"/>
      <c r="M913" s="47"/>
      <c r="O913" s="44"/>
      <c r="V913" s="40"/>
    </row>
    <row r="914" spans="2:22" x14ac:dyDescent="0.25">
      <c r="B914" s="1"/>
      <c r="I914" s="45"/>
      <c r="J914" s="46"/>
      <c r="K914" s="46"/>
      <c r="L914" s="46"/>
      <c r="M914" s="47"/>
      <c r="O914" s="44"/>
      <c r="V914" s="40"/>
    </row>
    <row r="915" spans="2:22" x14ac:dyDescent="0.25">
      <c r="B915" s="1"/>
      <c r="I915" s="45"/>
      <c r="J915" s="46"/>
      <c r="K915" s="46"/>
      <c r="L915" s="46"/>
      <c r="M915" s="47"/>
      <c r="O915" s="44"/>
      <c r="V915" s="40"/>
    </row>
    <row r="916" spans="2:22" x14ac:dyDescent="0.25">
      <c r="B916" s="1"/>
      <c r="I916" s="45"/>
      <c r="J916" s="46"/>
      <c r="K916" s="46"/>
      <c r="L916" s="46"/>
      <c r="M916" s="47"/>
      <c r="O916" s="44"/>
      <c r="V916" s="40"/>
    </row>
    <row r="917" spans="2:22" x14ac:dyDescent="0.25">
      <c r="B917" s="1"/>
      <c r="I917" s="45"/>
      <c r="J917" s="46"/>
      <c r="K917" s="46"/>
      <c r="L917" s="46"/>
      <c r="M917" s="47"/>
      <c r="O917" s="44"/>
      <c r="V917" s="40"/>
    </row>
    <row r="918" spans="2:22" x14ac:dyDescent="0.25">
      <c r="B918" s="1"/>
      <c r="I918" s="45"/>
      <c r="J918" s="46"/>
      <c r="K918" s="46"/>
      <c r="L918" s="46"/>
      <c r="M918" s="47"/>
      <c r="O918" s="44"/>
      <c r="V918" s="40"/>
    </row>
    <row r="919" spans="2:22" x14ac:dyDescent="0.25">
      <c r="B919" s="1"/>
      <c r="I919" s="45"/>
      <c r="J919" s="46"/>
      <c r="K919" s="46"/>
      <c r="L919" s="46"/>
      <c r="M919" s="47"/>
      <c r="O919" s="44"/>
      <c r="V919" s="40"/>
    </row>
    <row r="920" spans="2:22" x14ac:dyDescent="0.25">
      <c r="B920" s="1"/>
      <c r="I920" s="45"/>
      <c r="J920" s="46"/>
      <c r="K920" s="46"/>
      <c r="L920" s="46"/>
      <c r="M920" s="47"/>
      <c r="O920" s="44"/>
      <c r="V920" s="40"/>
    </row>
    <row r="921" spans="2:22" x14ac:dyDescent="0.25">
      <c r="B921" s="1"/>
      <c r="I921" s="45"/>
      <c r="J921" s="46"/>
      <c r="K921" s="46"/>
      <c r="L921" s="46"/>
      <c r="M921" s="47"/>
      <c r="O921" s="44"/>
      <c r="V921" s="40"/>
    </row>
    <row r="922" spans="2:22" x14ac:dyDescent="0.25">
      <c r="B922" s="1"/>
      <c r="I922" s="45"/>
      <c r="J922" s="46"/>
      <c r="K922" s="46"/>
      <c r="L922" s="46"/>
      <c r="M922" s="47"/>
      <c r="O922" s="44"/>
      <c r="V922" s="40"/>
    </row>
    <row r="923" spans="2:22" x14ac:dyDescent="0.25">
      <c r="B923" s="1"/>
      <c r="I923" s="45"/>
      <c r="J923" s="46"/>
      <c r="K923" s="46"/>
      <c r="L923" s="46"/>
      <c r="M923" s="47"/>
      <c r="O923" s="44"/>
      <c r="V923" s="40"/>
    </row>
    <row r="924" spans="2:22" x14ac:dyDescent="0.25">
      <c r="B924" s="1"/>
      <c r="I924" s="45"/>
      <c r="J924" s="46"/>
      <c r="K924" s="46"/>
      <c r="L924" s="46"/>
      <c r="M924" s="47"/>
      <c r="O924" s="44"/>
      <c r="V924" s="40"/>
    </row>
    <row r="925" spans="2:22" x14ac:dyDescent="0.25">
      <c r="B925" s="1"/>
      <c r="I925" s="45"/>
      <c r="J925" s="46"/>
      <c r="K925" s="46"/>
      <c r="L925" s="46"/>
      <c r="M925" s="47"/>
      <c r="O925" s="44"/>
      <c r="V925" s="40"/>
    </row>
    <row r="926" spans="2:22" x14ac:dyDescent="0.25">
      <c r="B926" s="1"/>
      <c r="I926" s="45"/>
      <c r="J926" s="46"/>
      <c r="K926" s="46"/>
      <c r="L926" s="46"/>
      <c r="M926" s="47"/>
      <c r="O926" s="44"/>
      <c r="V926" s="40"/>
    </row>
    <row r="927" spans="2:22" x14ac:dyDescent="0.25">
      <c r="B927" s="1"/>
      <c r="I927" s="45"/>
      <c r="J927" s="46"/>
      <c r="K927" s="46"/>
      <c r="L927" s="46"/>
      <c r="M927" s="47"/>
      <c r="O927" s="44"/>
      <c r="V927" s="40"/>
    </row>
    <row r="928" spans="2:22" x14ac:dyDescent="0.25">
      <c r="B928" s="1"/>
      <c r="I928" s="45"/>
      <c r="J928" s="46"/>
      <c r="K928" s="46"/>
      <c r="L928" s="46"/>
      <c r="M928" s="47"/>
      <c r="O928" s="44"/>
      <c r="V928" s="40"/>
    </row>
    <row r="929" spans="2:22" x14ac:dyDescent="0.25">
      <c r="B929" s="1"/>
      <c r="I929" s="45"/>
      <c r="J929" s="46"/>
      <c r="K929" s="46"/>
      <c r="L929" s="46"/>
      <c r="M929" s="47"/>
      <c r="O929" s="44"/>
      <c r="V929" s="40"/>
    </row>
    <row r="930" spans="2:22" x14ac:dyDescent="0.25">
      <c r="B930" s="1"/>
      <c r="I930" s="45"/>
      <c r="J930" s="46"/>
      <c r="K930" s="46"/>
      <c r="L930" s="46"/>
      <c r="M930" s="47"/>
      <c r="O930" s="44"/>
      <c r="V930" s="40"/>
    </row>
    <row r="931" spans="2:22" x14ac:dyDescent="0.25">
      <c r="B931" s="1"/>
      <c r="I931" s="45"/>
      <c r="J931" s="46"/>
      <c r="K931" s="46"/>
      <c r="L931" s="46"/>
      <c r="M931" s="47"/>
      <c r="O931" s="44"/>
      <c r="V931" s="40"/>
    </row>
    <row r="932" spans="2:22" x14ac:dyDescent="0.25">
      <c r="B932" s="1"/>
      <c r="I932" s="45"/>
      <c r="J932" s="46"/>
      <c r="K932" s="46"/>
      <c r="L932" s="46"/>
      <c r="M932" s="47"/>
      <c r="O932" s="44"/>
      <c r="V932" s="40"/>
    </row>
    <row r="933" spans="2:22" x14ac:dyDescent="0.25">
      <c r="B933" s="1"/>
      <c r="I933" s="45"/>
      <c r="J933" s="46"/>
      <c r="K933" s="46"/>
      <c r="L933" s="46"/>
      <c r="M933" s="47"/>
      <c r="O933" s="44"/>
      <c r="V933" s="40"/>
    </row>
    <row r="934" spans="2:22" x14ac:dyDescent="0.25">
      <c r="B934" s="1"/>
      <c r="I934" s="45"/>
      <c r="J934" s="46"/>
      <c r="K934" s="46"/>
      <c r="L934" s="46"/>
      <c r="M934" s="47"/>
      <c r="O934" s="44"/>
      <c r="V934" s="40"/>
    </row>
    <row r="935" spans="2:22" x14ac:dyDescent="0.25">
      <c r="B935" s="1"/>
      <c r="I935" s="45"/>
      <c r="J935" s="46"/>
      <c r="K935" s="46"/>
      <c r="L935" s="46"/>
      <c r="M935" s="47"/>
      <c r="O935" s="44"/>
      <c r="V935" s="40"/>
    </row>
    <row r="936" spans="2:22" x14ac:dyDescent="0.25">
      <c r="B936" s="1"/>
      <c r="I936" s="45"/>
      <c r="J936" s="46"/>
      <c r="K936" s="46"/>
      <c r="L936" s="46"/>
      <c r="M936" s="47"/>
      <c r="O936" s="44"/>
      <c r="V936" s="40"/>
    </row>
    <row r="937" spans="2:22" x14ac:dyDescent="0.25">
      <c r="B937" s="1"/>
      <c r="I937" s="45"/>
      <c r="J937" s="46"/>
      <c r="K937" s="46"/>
      <c r="L937" s="46"/>
      <c r="M937" s="47"/>
      <c r="O937" s="44"/>
      <c r="V937" s="40"/>
    </row>
    <row r="938" spans="2:22" x14ac:dyDescent="0.25">
      <c r="B938" s="1"/>
      <c r="I938" s="45"/>
      <c r="J938" s="46"/>
      <c r="K938" s="46"/>
      <c r="L938" s="46"/>
      <c r="M938" s="47"/>
      <c r="O938" s="44"/>
      <c r="V938" s="40"/>
    </row>
    <row r="939" spans="2:22" x14ac:dyDescent="0.25">
      <c r="B939" s="1"/>
      <c r="I939" s="45"/>
      <c r="J939" s="46"/>
      <c r="K939" s="46"/>
      <c r="L939" s="46"/>
      <c r="M939" s="47"/>
      <c r="O939" s="44"/>
      <c r="V939" s="40"/>
    </row>
    <row r="940" spans="2:22" x14ac:dyDescent="0.25">
      <c r="B940" s="1"/>
      <c r="I940" s="45"/>
      <c r="J940" s="46"/>
      <c r="K940" s="46"/>
      <c r="L940" s="46"/>
      <c r="M940" s="47"/>
      <c r="O940" s="44"/>
      <c r="V940" s="40"/>
    </row>
    <row r="941" spans="2:22" x14ac:dyDescent="0.25">
      <c r="B941" s="1"/>
      <c r="I941" s="45"/>
      <c r="J941" s="46"/>
      <c r="K941" s="46"/>
      <c r="L941" s="46"/>
      <c r="M941" s="47"/>
      <c r="O941" s="44"/>
      <c r="V941" s="40"/>
    </row>
    <row r="942" spans="2:22" x14ac:dyDescent="0.25">
      <c r="B942" s="1"/>
      <c r="I942" s="45"/>
      <c r="J942" s="46"/>
      <c r="K942" s="46"/>
      <c r="L942" s="46"/>
      <c r="M942" s="47"/>
      <c r="O942" s="44"/>
      <c r="V942" s="40"/>
    </row>
    <row r="943" spans="2:22" x14ac:dyDescent="0.25">
      <c r="B943" s="1"/>
      <c r="I943" s="45"/>
      <c r="J943" s="46"/>
      <c r="K943" s="46"/>
      <c r="L943" s="46"/>
      <c r="M943" s="47"/>
      <c r="O943" s="44"/>
      <c r="V943" s="40"/>
    </row>
    <row r="944" spans="2:22" x14ac:dyDescent="0.25">
      <c r="B944" s="1"/>
      <c r="I944" s="45"/>
      <c r="J944" s="46"/>
      <c r="K944" s="46"/>
      <c r="L944" s="46"/>
      <c r="M944" s="47"/>
      <c r="O944" s="44"/>
      <c r="V944" s="40"/>
    </row>
    <row r="945" spans="2:22" x14ac:dyDescent="0.25">
      <c r="B945" s="1"/>
      <c r="I945" s="45"/>
      <c r="J945" s="46"/>
      <c r="K945" s="46"/>
      <c r="L945" s="46"/>
      <c r="M945" s="47"/>
      <c r="O945" s="44"/>
      <c r="V945" s="40"/>
    </row>
    <row r="946" spans="2:22" x14ac:dyDescent="0.25">
      <c r="B946" s="1"/>
      <c r="I946" s="45"/>
      <c r="J946" s="46"/>
      <c r="K946" s="46"/>
      <c r="L946" s="46"/>
      <c r="M946" s="47"/>
      <c r="O946" s="44"/>
      <c r="V946" s="40"/>
    </row>
    <row r="947" spans="2:22" x14ac:dyDescent="0.25">
      <c r="B947" s="1"/>
      <c r="I947" s="45"/>
      <c r="J947" s="46"/>
      <c r="K947" s="46"/>
      <c r="L947" s="46"/>
      <c r="M947" s="47"/>
      <c r="O947" s="44"/>
      <c r="V947" s="40"/>
    </row>
    <row r="948" spans="2:22" x14ac:dyDescent="0.25">
      <c r="B948" s="1"/>
      <c r="I948" s="45"/>
      <c r="J948" s="46"/>
      <c r="K948" s="46"/>
      <c r="L948" s="46"/>
      <c r="M948" s="47"/>
      <c r="O948" s="44"/>
      <c r="V948" s="40"/>
    </row>
    <row r="949" spans="2:22" x14ac:dyDescent="0.25">
      <c r="B949" s="1"/>
      <c r="I949" s="45"/>
      <c r="J949" s="46"/>
      <c r="K949" s="46"/>
      <c r="L949" s="46"/>
      <c r="M949" s="47"/>
      <c r="O949" s="44"/>
      <c r="V949" s="40"/>
    </row>
    <row r="950" spans="2:22" x14ac:dyDescent="0.25">
      <c r="B950" s="1"/>
      <c r="I950" s="45"/>
      <c r="J950" s="46"/>
      <c r="K950" s="46"/>
      <c r="L950" s="46"/>
      <c r="M950" s="47"/>
      <c r="O950" s="44"/>
      <c r="V950" s="40"/>
    </row>
    <row r="951" spans="2:22" x14ac:dyDescent="0.25">
      <c r="B951" s="1"/>
      <c r="I951" s="45"/>
      <c r="J951" s="46"/>
      <c r="K951" s="46"/>
      <c r="L951" s="46"/>
      <c r="M951" s="47"/>
      <c r="O951" s="44"/>
      <c r="V951" s="40"/>
    </row>
    <row r="952" spans="2:22" x14ac:dyDescent="0.25">
      <c r="B952" s="1"/>
      <c r="I952" s="45"/>
      <c r="J952" s="46"/>
      <c r="K952" s="46"/>
      <c r="L952" s="46"/>
      <c r="M952" s="47"/>
      <c r="O952" s="44"/>
      <c r="V952" s="40"/>
    </row>
    <row r="953" spans="2:22" x14ac:dyDescent="0.25">
      <c r="B953" s="1"/>
      <c r="I953" s="45"/>
      <c r="J953" s="46"/>
      <c r="K953" s="46"/>
      <c r="L953" s="46"/>
      <c r="M953" s="47"/>
      <c r="O953" s="44"/>
      <c r="V953" s="40"/>
    </row>
    <row r="954" spans="2:22" x14ac:dyDescent="0.25">
      <c r="B954" s="1"/>
      <c r="I954" s="45"/>
      <c r="J954" s="46"/>
      <c r="K954" s="46"/>
      <c r="L954" s="46"/>
      <c r="M954" s="47"/>
      <c r="O954" s="44"/>
      <c r="V954" s="40"/>
    </row>
    <row r="955" spans="2:22" x14ac:dyDescent="0.25">
      <c r="B955" s="1"/>
      <c r="I955" s="45"/>
      <c r="J955" s="46"/>
      <c r="K955" s="46"/>
      <c r="L955" s="46"/>
      <c r="M955" s="47"/>
      <c r="O955" s="44"/>
      <c r="V955" s="40"/>
    </row>
    <row r="956" spans="2:22" x14ac:dyDescent="0.25">
      <c r="B956" s="1"/>
      <c r="I956" s="45"/>
      <c r="J956" s="46"/>
      <c r="K956" s="46"/>
      <c r="L956" s="46"/>
      <c r="M956" s="47"/>
      <c r="O956" s="44"/>
      <c r="V956" s="40"/>
    </row>
    <row r="957" spans="2:22" x14ac:dyDescent="0.25">
      <c r="B957" s="1"/>
      <c r="I957" s="45"/>
      <c r="J957" s="46"/>
      <c r="K957" s="46"/>
      <c r="L957" s="46"/>
      <c r="M957" s="47"/>
      <c r="O957" s="44"/>
      <c r="V957" s="40"/>
    </row>
    <row r="958" spans="2:22" x14ac:dyDescent="0.25">
      <c r="B958" s="1"/>
      <c r="I958" s="45"/>
      <c r="J958" s="46"/>
      <c r="K958" s="46"/>
      <c r="L958" s="46"/>
      <c r="M958" s="47"/>
      <c r="O958" s="44"/>
      <c r="V958" s="40"/>
    </row>
    <row r="959" spans="2:22" x14ac:dyDescent="0.25">
      <c r="B959" s="1"/>
      <c r="I959" s="45"/>
      <c r="J959" s="46"/>
      <c r="K959" s="46"/>
      <c r="L959" s="46"/>
      <c r="M959" s="47"/>
      <c r="O959" s="44"/>
      <c r="V959" s="40"/>
    </row>
    <row r="960" spans="2:22" x14ac:dyDescent="0.25">
      <c r="B960" s="1"/>
      <c r="I960" s="45"/>
      <c r="J960" s="46"/>
      <c r="K960" s="46"/>
      <c r="L960" s="46"/>
      <c r="M960" s="47"/>
      <c r="O960" s="44"/>
      <c r="V960" s="40"/>
    </row>
    <row r="961" spans="2:22" x14ac:dyDescent="0.25">
      <c r="B961" s="1"/>
      <c r="I961" s="45"/>
      <c r="J961" s="46"/>
      <c r="K961" s="46"/>
      <c r="L961" s="46"/>
      <c r="M961" s="47"/>
      <c r="O961" s="44"/>
      <c r="V961" s="40"/>
    </row>
    <row r="962" spans="2:22" x14ac:dyDescent="0.25">
      <c r="B962" s="1"/>
      <c r="I962" s="45"/>
      <c r="J962" s="46"/>
      <c r="K962" s="46"/>
      <c r="L962" s="46"/>
      <c r="M962" s="47"/>
      <c r="O962" s="44"/>
      <c r="V962" s="40"/>
    </row>
    <row r="963" spans="2:22" x14ac:dyDescent="0.25">
      <c r="B963" s="1"/>
      <c r="I963" s="45"/>
      <c r="J963" s="46"/>
      <c r="K963" s="46"/>
      <c r="L963" s="46"/>
      <c r="M963" s="47"/>
      <c r="O963" s="44"/>
      <c r="V963" s="40"/>
    </row>
    <row r="964" spans="2:22" x14ac:dyDescent="0.25">
      <c r="B964" s="1"/>
      <c r="I964" s="45"/>
      <c r="J964" s="46"/>
      <c r="K964" s="46"/>
      <c r="L964" s="46"/>
      <c r="M964" s="47"/>
      <c r="O964" s="44"/>
      <c r="V964" s="40"/>
    </row>
    <row r="965" spans="2:22" x14ac:dyDescent="0.25">
      <c r="B965" s="1"/>
      <c r="I965" s="45"/>
      <c r="J965" s="46"/>
      <c r="K965" s="46"/>
      <c r="L965" s="46"/>
      <c r="M965" s="47"/>
      <c r="O965" s="44"/>
      <c r="V965" s="40"/>
    </row>
    <row r="966" spans="2:22" x14ac:dyDescent="0.25">
      <c r="B966" s="1"/>
      <c r="I966" s="45"/>
      <c r="J966" s="46"/>
      <c r="K966" s="46"/>
      <c r="L966" s="46"/>
      <c r="M966" s="47"/>
      <c r="O966" s="44"/>
      <c r="V966" s="40"/>
    </row>
    <row r="967" spans="2:22" x14ac:dyDescent="0.25">
      <c r="B967" s="1"/>
      <c r="I967" s="45"/>
      <c r="J967" s="46"/>
      <c r="K967" s="46"/>
      <c r="L967" s="46"/>
      <c r="M967" s="47"/>
      <c r="O967" s="44"/>
      <c r="V967" s="40"/>
    </row>
    <row r="968" spans="2:22" x14ac:dyDescent="0.25">
      <c r="B968" s="1"/>
      <c r="I968" s="45"/>
      <c r="J968" s="46"/>
      <c r="K968" s="46"/>
      <c r="L968" s="46"/>
      <c r="M968" s="47"/>
      <c r="O968" s="44"/>
      <c r="V968" s="40"/>
    </row>
    <row r="969" spans="2:22" x14ac:dyDescent="0.25">
      <c r="B969" s="1"/>
      <c r="I969" s="45"/>
      <c r="J969" s="46"/>
      <c r="K969" s="46"/>
      <c r="L969" s="46"/>
      <c r="M969" s="47"/>
      <c r="O969" s="44"/>
      <c r="V969" s="40"/>
    </row>
    <row r="970" spans="2:22" x14ac:dyDescent="0.25">
      <c r="B970" s="1"/>
      <c r="I970" s="45"/>
      <c r="J970" s="46"/>
      <c r="K970" s="46"/>
      <c r="L970" s="46"/>
      <c r="M970" s="47"/>
      <c r="O970" s="44"/>
      <c r="V970" s="40"/>
    </row>
    <row r="971" spans="2:22" x14ac:dyDescent="0.25">
      <c r="B971" s="1"/>
      <c r="I971" s="45"/>
      <c r="J971" s="46"/>
      <c r="K971" s="46"/>
      <c r="L971" s="46"/>
      <c r="M971" s="47"/>
      <c r="O971" s="44"/>
      <c r="V971" s="40"/>
    </row>
    <row r="972" spans="2:22" x14ac:dyDescent="0.25">
      <c r="B972" s="1"/>
      <c r="I972" s="45"/>
      <c r="J972" s="46"/>
      <c r="K972" s="46"/>
      <c r="L972" s="46"/>
      <c r="M972" s="47"/>
      <c r="O972" s="44"/>
      <c r="V972" s="40"/>
    </row>
    <row r="973" spans="2:22" x14ac:dyDescent="0.25">
      <c r="B973" s="1"/>
      <c r="I973" s="45"/>
      <c r="J973" s="46"/>
      <c r="K973" s="46"/>
      <c r="L973" s="46"/>
      <c r="M973" s="47"/>
      <c r="O973" s="44"/>
      <c r="V973" s="40"/>
    </row>
    <row r="974" spans="2:22" x14ac:dyDescent="0.25">
      <c r="B974" s="1"/>
      <c r="I974" s="45"/>
      <c r="J974" s="46"/>
      <c r="K974" s="46"/>
      <c r="L974" s="46"/>
      <c r="M974" s="47"/>
      <c r="O974" s="44"/>
      <c r="V974" s="40"/>
    </row>
    <row r="975" spans="2:22" x14ac:dyDescent="0.25">
      <c r="B975" s="1"/>
      <c r="I975" s="45"/>
      <c r="J975" s="46"/>
      <c r="K975" s="46"/>
      <c r="L975" s="46"/>
      <c r="M975" s="47"/>
      <c r="O975" s="44"/>
      <c r="V975" s="40"/>
    </row>
    <row r="976" spans="2:22" x14ac:dyDescent="0.25">
      <c r="B976" s="1"/>
      <c r="I976" s="45"/>
      <c r="J976" s="46"/>
      <c r="K976" s="46"/>
      <c r="L976" s="46"/>
      <c r="M976" s="47"/>
      <c r="O976" s="44"/>
      <c r="V976" s="40"/>
    </row>
    <row r="977" spans="2:22" x14ac:dyDescent="0.25">
      <c r="B977" s="1"/>
      <c r="I977" s="45"/>
      <c r="J977" s="46"/>
      <c r="K977" s="46"/>
      <c r="L977" s="46"/>
      <c r="M977" s="47"/>
      <c r="O977" s="44"/>
      <c r="V977" s="40"/>
    </row>
    <row r="978" spans="2:22" x14ac:dyDescent="0.25">
      <c r="B978" s="1"/>
      <c r="I978" s="45"/>
      <c r="J978" s="46"/>
      <c r="K978" s="46"/>
      <c r="L978" s="46"/>
      <c r="M978" s="47"/>
      <c r="O978" s="44"/>
      <c r="V978" s="40"/>
    </row>
    <row r="979" spans="2:22" x14ac:dyDescent="0.25">
      <c r="B979" s="1"/>
      <c r="I979" s="45"/>
      <c r="J979" s="46"/>
      <c r="K979" s="46"/>
      <c r="L979" s="46"/>
      <c r="M979" s="47"/>
      <c r="O979" s="44"/>
      <c r="V979" s="40"/>
    </row>
    <row r="980" spans="2:22" x14ac:dyDescent="0.25">
      <c r="B980" s="1"/>
      <c r="I980" s="45"/>
      <c r="J980" s="46"/>
      <c r="K980" s="46"/>
      <c r="L980" s="46"/>
      <c r="M980" s="47"/>
      <c r="O980" s="44"/>
      <c r="V980" s="40"/>
    </row>
    <row r="981" spans="2:22" x14ac:dyDescent="0.25">
      <c r="B981" s="1"/>
      <c r="I981" s="45"/>
      <c r="J981" s="46"/>
      <c r="K981" s="46"/>
      <c r="L981" s="46"/>
      <c r="M981" s="47"/>
      <c r="O981" s="44"/>
      <c r="V981" s="40"/>
    </row>
    <row r="982" spans="2:22" x14ac:dyDescent="0.25">
      <c r="B982" s="1"/>
      <c r="I982" s="45"/>
      <c r="J982" s="46"/>
      <c r="K982" s="46"/>
      <c r="L982" s="46"/>
      <c r="M982" s="47"/>
      <c r="O982" s="44"/>
      <c r="V982" s="40"/>
    </row>
    <row r="983" spans="2:22" x14ac:dyDescent="0.25">
      <c r="B983" s="1"/>
      <c r="I983" s="45"/>
      <c r="J983" s="46"/>
      <c r="K983" s="46"/>
      <c r="L983" s="46"/>
      <c r="M983" s="47"/>
      <c r="O983" s="44"/>
      <c r="V983" s="40"/>
    </row>
    <row r="984" spans="2:22" x14ac:dyDescent="0.25">
      <c r="B984" s="1"/>
      <c r="I984" s="45"/>
      <c r="J984" s="46"/>
      <c r="K984" s="46"/>
      <c r="L984" s="46"/>
      <c r="M984" s="47"/>
      <c r="O984" s="44"/>
      <c r="V984" s="40"/>
    </row>
    <row r="985" spans="2:22" x14ac:dyDescent="0.25">
      <c r="B985" s="1"/>
      <c r="I985" s="45"/>
      <c r="J985" s="46"/>
      <c r="K985" s="46"/>
      <c r="L985" s="46"/>
      <c r="M985" s="47"/>
      <c r="O985" s="44"/>
      <c r="V985" s="40"/>
    </row>
    <row r="986" spans="2:22" x14ac:dyDescent="0.25">
      <c r="B986" s="1"/>
      <c r="I986" s="45"/>
      <c r="J986" s="46"/>
      <c r="K986" s="46"/>
      <c r="L986" s="46"/>
      <c r="M986" s="47"/>
      <c r="O986" s="44"/>
      <c r="V986" s="40"/>
    </row>
    <row r="987" spans="2:22" x14ac:dyDescent="0.25">
      <c r="B987" s="1"/>
      <c r="I987" s="45"/>
      <c r="J987" s="46"/>
      <c r="K987" s="46"/>
      <c r="L987" s="46"/>
      <c r="M987" s="47"/>
      <c r="O987" s="44"/>
      <c r="V987" s="40"/>
    </row>
    <row r="988" spans="2:22" x14ac:dyDescent="0.25">
      <c r="B988" s="1"/>
      <c r="I988" s="45"/>
      <c r="J988" s="46"/>
      <c r="K988" s="46"/>
      <c r="L988" s="46"/>
      <c r="M988" s="47"/>
      <c r="O988" s="44"/>
      <c r="V988" s="40"/>
    </row>
    <row r="989" spans="2:22" x14ac:dyDescent="0.25">
      <c r="B989" s="1"/>
      <c r="I989" s="45"/>
      <c r="J989" s="46"/>
      <c r="K989" s="46"/>
      <c r="L989" s="46"/>
      <c r="M989" s="47"/>
      <c r="O989" s="44"/>
      <c r="V989" s="40"/>
    </row>
    <row r="990" spans="2:22" x14ac:dyDescent="0.25">
      <c r="B990" s="1"/>
      <c r="I990" s="45"/>
      <c r="J990" s="46"/>
      <c r="K990" s="46"/>
      <c r="L990" s="46"/>
      <c r="M990" s="47"/>
      <c r="O990" s="44"/>
      <c r="V990" s="40"/>
    </row>
    <row r="991" spans="2:22" x14ac:dyDescent="0.25">
      <c r="B991" s="1"/>
      <c r="I991" s="45"/>
      <c r="J991" s="46"/>
      <c r="K991" s="46"/>
      <c r="L991" s="46"/>
      <c r="M991" s="47"/>
      <c r="O991" s="44"/>
      <c r="V991" s="40"/>
    </row>
    <row r="992" spans="2:22" x14ac:dyDescent="0.25">
      <c r="B992" s="1"/>
      <c r="I992" s="45"/>
      <c r="J992" s="46"/>
      <c r="K992" s="46"/>
      <c r="L992" s="46"/>
      <c r="M992" s="47"/>
      <c r="O992" s="44"/>
      <c r="V992" s="40"/>
    </row>
    <row r="993" spans="2:22" x14ac:dyDescent="0.25">
      <c r="B993" s="1"/>
      <c r="I993" s="45"/>
      <c r="J993" s="46"/>
      <c r="K993" s="46"/>
      <c r="L993" s="46"/>
      <c r="M993" s="47"/>
      <c r="O993" s="44"/>
      <c r="V993" s="40"/>
    </row>
    <row r="994" spans="2:22" x14ac:dyDescent="0.25">
      <c r="B994" s="1"/>
      <c r="I994" s="45"/>
      <c r="J994" s="46"/>
      <c r="K994" s="46"/>
      <c r="L994" s="46"/>
      <c r="M994" s="47"/>
      <c r="O994" s="44"/>
      <c r="V994" s="40"/>
    </row>
    <row r="995" spans="2:22" x14ac:dyDescent="0.25">
      <c r="B995" s="1"/>
      <c r="I995" s="45"/>
      <c r="J995" s="46"/>
      <c r="K995" s="46"/>
      <c r="L995" s="46"/>
      <c r="M995" s="47"/>
      <c r="O995" s="44"/>
      <c r="V995" s="40"/>
    </row>
    <row r="996" spans="2:22" x14ac:dyDescent="0.25">
      <c r="B996" s="1"/>
      <c r="I996" s="45"/>
      <c r="J996" s="46"/>
      <c r="K996" s="46"/>
      <c r="L996" s="46"/>
      <c r="M996" s="47"/>
      <c r="O996" s="44"/>
      <c r="V996" s="40"/>
    </row>
    <row r="997" spans="2:22" x14ac:dyDescent="0.25">
      <c r="B997" s="1"/>
      <c r="I997" s="45"/>
      <c r="J997" s="46"/>
      <c r="K997" s="46"/>
      <c r="L997" s="46"/>
      <c r="M997" s="47"/>
      <c r="O997" s="44"/>
      <c r="V997" s="40"/>
    </row>
    <row r="998" spans="2:22" x14ac:dyDescent="0.25">
      <c r="B998" s="1"/>
      <c r="I998" s="45"/>
      <c r="J998" s="46"/>
      <c r="K998" s="46"/>
      <c r="L998" s="46"/>
      <c r="M998" s="47"/>
      <c r="O998" s="44"/>
      <c r="V998" s="40"/>
    </row>
    <row r="999" spans="2:22" x14ac:dyDescent="0.25">
      <c r="B999" s="1"/>
      <c r="I999" s="45"/>
      <c r="J999" s="46"/>
      <c r="K999" s="46"/>
      <c r="L999" s="46"/>
      <c r="M999" s="47"/>
      <c r="O999" s="44"/>
      <c r="V999" s="40"/>
    </row>
    <row r="1000" spans="2:22" x14ac:dyDescent="0.25">
      <c r="B1000" s="1"/>
      <c r="I1000" s="45"/>
      <c r="J1000" s="46"/>
      <c r="K1000" s="46"/>
      <c r="L1000" s="46"/>
      <c r="M1000" s="47"/>
      <c r="O1000" s="44"/>
      <c r="V1000" s="40"/>
    </row>
    <row r="1001" spans="2:22" x14ac:dyDescent="0.25">
      <c r="B1001" s="1"/>
      <c r="I1001" s="45"/>
      <c r="J1001" s="46"/>
      <c r="K1001" s="46"/>
      <c r="L1001" s="46"/>
      <c r="M1001" s="47"/>
      <c r="O1001" s="44"/>
      <c r="V1001" s="40"/>
    </row>
    <row r="1002" spans="2:22" x14ac:dyDescent="0.25">
      <c r="B1002" s="1"/>
      <c r="I1002" s="45"/>
      <c r="J1002" s="46"/>
      <c r="K1002" s="46"/>
      <c r="L1002" s="46"/>
      <c r="M1002" s="47"/>
      <c r="O1002" s="44"/>
      <c r="V1002" s="40"/>
    </row>
    <row r="1003" spans="2:22" x14ac:dyDescent="0.25">
      <c r="B1003" s="1"/>
      <c r="I1003" s="45"/>
      <c r="J1003" s="46"/>
      <c r="K1003" s="46"/>
      <c r="L1003" s="46"/>
      <c r="M1003" s="47"/>
      <c r="O1003" s="44"/>
      <c r="V1003" s="40"/>
    </row>
    <row r="1004" spans="2:22" x14ac:dyDescent="0.25">
      <c r="B1004" s="1"/>
      <c r="I1004" s="45"/>
      <c r="J1004" s="46"/>
      <c r="K1004" s="46"/>
      <c r="L1004" s="46"/>
      <c r="M1004" s="47"/>
      <c r="O1004" s="44"/>
      <c r="V1004" s="40"/>
    </row>
    <row r="1005" spans="2:22" x14ac:dyDescent="0.25">
      <c r="B1005" s="1"/>
      <c r="I1005" s="45"/>
      <c r="J1005" s="46"/>
      <c r="K1005" s="46"/>
      <c r="L1005" s="46"/>
      <c r="M1005" s="47"/>
      <c r="O1005" s="44"/>
      <c r="V1005" s="40"/>
    </row>
    <row r="1006" spans="2:22" x14ac:dyDescent="0.25">
      <c r="B1006" s="1"/>
      <c r="I1006" s="45"/>
      <c r="J1006" s="46"/>
      <c r="K1006" s="46"/>
      <c r="L1006" s="46"/>
      <c r="M1006" s="47"/>
      <c r="O1006" s="44"/>
      <c r="V1006" s="40"/>
    </row>
    <row r="1007" spans="2:22" x14ac:dyDescent="0.25">
      <c r="B1007" s="1"/>
      <c r="I1007" s="45"/>
      <c r="J1007" s="46"/>
      <c r="K1007" s="46"/>
      <c r="L1007" s="46"/>
      <c r="M1007" s="47"/>
      <c r="O1007" s="44"/>
      <c r="V1007" s="40"/>
    </row>
    <row r="1008" spans="2:22" x14ac:dyDescent="0.25">
      <c r="B1008" s="1"/>
      <c r="I1008" s="45"/>
      <c r="J1008" s="46"/>
      <c r="K1008" s="46"/>
      <c r="L1008" s="46"/>
      <c r="M1008" s="47"/>
      <c r="O1008" s="44"/>
      <c r="V1008" s="40"/>
    </row>
    <row r="1009" spans="2:22" x14ac:dyDescent="0.25">
      <c r="B1009" s="1"/>
      <c r="I1009" s="45"/>
      <c r="J1009" s="46"/>
      <c r="K1009" s="46"/>
      <c r="L1009" s="46"/>
      <c r="M1009" s="47"/>
      <c r="O1009" s="44"/>
      <c r="V1009" s="40"/>
    </row>
    <row r="1010" spans="2:22" x14ac:dyDescent="0.25">
      <c r="B1010" s="1"/>
      <c r="I1010" s="45"/>
      <c r="J1010" s="46"/>
      <c r="K1010" s="46"/>
      <c r="L1010" s="46"/>
      <c r="M1010" s="47"/>
      <c r="O1010" s="44"/>
      <c r="V1010" s="40"/>
    </row>
    <row r="1011" spans="2:22" x14ac:dyDescent="0.25">
      <c r="B1011" s="1"/>
      <c r="I1011" s="45"/>
      <c r="J1011" s="46"/>
      <c r="K1011" s="46"/>
      <c r="L1011" s="46"/>
      <c r="M1011" s="47"/>
      <c r="O1011" s="44"/>
      <c r="V1011" s="40"/>
    </row>
    <row r="1012" spans="2:22" x14ac:dyDescent="0.25">
      <c r="B1012" s="1"/>
      <c r="I1012" s="45"/>
      <c r="J1012" s="46"/>
      <c r="K1012" s="46"/>
      <c r="L1012" s="46"/>
      <c r="M1012" s="47"/>
      <c r="O1012" s="44"/>
      <c r="V1012" s="40"/>
    </row>
    <row r="1013" spans="2:22" x14ac:dyDescent="0.25">
      <c r="B1013" s="1"/>
      <c r="I1013" s="45"/>
      <c r="J1013" s="46"/>
      <c r="K1013" s="46"/>
      <c r="L1013" s="46"/>
      <c r="M1013" s="47"/>
      <c r="O1013" s="44"/>
      <c r="V1013" s="40"/>
    </row>
    <row r="1014" spans="2:22" x14ac:dyDescent="0.25">
      <c r="B1014" s="1"/>
      <c r="I1014" s="45"/>
      <c r="J1014" s="46"/>
      <c r="K1014" s="46"/>
      <c r="L1014" s="46"/>
      <c r="M1014" s="47"/>
      <c r="O1014" s="44"/>
      <c r="V1014" s="40"/>
    </row>
    <row r="1015" spans="2:22" x14ac:dyDescent="0.25">
      <c r="B1015" s="1"/>
      <c r="I1015" s="45"/>
      <c r="J1015" s="46"/>
      <c r="K1015" s="46"/>
      <c r="L1015" s="46"/>
      <c r="M1015" s="47"/>
      <c r="O1015" s="44"/>
      <c r="V1015" s="40"/>
    </row>
    <row r="1016" spans="2:22" x14ac:dyDescent="0.25">
      <c r="B1016" s="1"/>
      <c r="I1016" s="45"/>
      <c r="J1016" s="46"/>
      <c r="K1016" s="46"/>
      <c r="L1016" s="46"/>
      <c r="M1016" s="47"/>
      <c r="O1016" s="44"/>
      <c r="V1016" s="40"/>
    </row>
    <row r="1017" spans="2:22" x14ac:dyDescent="0.25">
      <c r="B1017" s="1"/>
      <c r="I1017" s="45"/>
      <c r="J1017" s="46"/>
      <c r="K1017" s="46"/>
      <c r="L1017" s="46"/>
      <c r="M1017" s="47"/>
      <c r="O1017" s="44"/>
      <c r="V1017" s="40"/>
    </row>
    <row r="1018" spans="2:22" x14ac:dyDescent="0.25">
      <c r="B1018" s="1"/>
      <c r="I1018" s="45"/>
      <c r="J1018" s="46"/>
      <c r="K1018" s="46"/>
      <c r="L1018" s="46"/>
      <c r="M1018" s="47"/>
      <c r="O1018" s="44"/>
      <c r="V1018" s="40"/>
    </row>
    <row r="1019" spans="2:22" x14ac:dyDescent="0.25">
      <c r="B1019" s="1"/>
      <c r="I1019" s="45"/>
      <c r="J1019" s="46"/>
      <c r="K1019" s="46"/>
      <c r="L1019" s="46"/>
      <c r="M1019" s="47"/>
      <c r="O1019" s="44"/>
      <c r="V1019" s="40"/>
    </row>
    <row r="1020" spans="2:22" x14ac:dyDescent="0.25">
      <c r="B1020" s="1"/>
      <c r="I1020" s="45"/>
      <c r="J1020" s="46"/>
      <c r="K1020" s="46"/>
      <c r="L1020" s="46"/>
      <c r="M1020" s="47"/>
      <c r="O1020" s="44"/>
      <c r="V1020" s="40"/>
    </row>
    <row r="1021" spans="2:22" x14ac:dyDescent="0.25">
      <c r="B1021" s="1"/>
      <c r="I1021" s="45"/>
      <c r="J1021" s="46"/>
      <c r="K1021" s="46"/>
      <c r="L1021" s="46"/>
      <c r="M1021" s="47"/>
      <c r="O1021" s="44"/>
      <c r="V1021" s="40"/>
    </row>
    <row r="1022" spans="2:22" x14ac:dyDescent="0.25">
      <c r="B1022" s="1"/>
      <c r="I1022" s="45"/>
      <c r="J1022" s="46"/>
      <c r="K1022" s="46"/>
      <c r="L1022" s="46"/>
      <c r="M1022" s="47"/>
      <c r="O1022" s="44"/>
      <c r="V1022" s="40"/>
    </row>
    <row r="1023" spans="2:22" x14ac:dyDescent="0.25">
      <c r="B1023" s="1"/>
      <c r="I1023" s="45"/>
      <c r="J1023" s="46"/>
      <c r="K1023" s="46"/>
      <c r="L1023" s="46"/>
      <c r="M1023" s="47"/>
      <c r="O1023" s="44"/>
      <c r="V1023" s="40"/>
    </row>
    <row r="1024" spans="2:22" x14ac:dyDescent="0.25">
      <c r="B1024" s="1"/>
      <c r="I1024" s="45"/>
      <c r="J1024" s="46"/>
      <c r="K1024" s="46"/>
      <c r="L1024" s="46"/>
      <c r="M1024" s="47"/>
      <c r="O1024" s="44"/>
      <c r="V1024" s="40"/>
    </row>
    <row r="1025" spans="2:22" x14ac:dyDescent="0.25">
      <c r="B1025" s="1"/>
      <c r="I1025" s="45"/>
      <c r="J1025" s="46"/>
      <c r="K1025" s="46"/>
      <c r="L1025" s="46"/>
      <c r="M1025" s="47"/>
      <c r="O1025" s="44"/>
      <c r="V1025" s="40"/>
    </row>
    <row r="1026" spans="2:22" x14ac:dyDescent="0.25">
      <c r="B1026" s="1"/>
      <c r="I1026" s="45"/>
      <c r="J1026" s="46"/>
      <c r="K1026" s="46"/>
      <c r="L1026" s="46"/>
      <c r="M1026" s="47"/>
      <c r="O1026" s="44"/>
      <c r="V1026" s="40"/>
    </row>
    <row r="1027" spans="2:22" x14ac:dyDescent="0.25">
      <c r="B1027" s="1"/>
      <c r="I1027" s="45"/>
      <c r="J1027" s="46"/>
      <c r="K1027" s="46"/>
      <c r="L1027" s="46"/>
      <c r="M1027" s="47"/>
      <c r="O1027" s="44"/>
      <c r="V1027" s="40"/>
    </row>
    <row r="1028" spans="2:22" x14ac:dyDescent="0.25">
      <c r="B1028" s="1"/>
      <c r="I1028" s="45"/>
      <c r="J1028" s="46"/>
      <c r="K1028" s="46"/>
      <c r="L1028" s="46"/>
      <c r="M1028" s="47"/>
      <c r="O1028" s="44"/>
      <c r="V1028" s="40"/>
    </row>
    <row r="1029" spans="2:22" x14ac:dyDescent="0.25">
      <c r="B1029" s="1"/>
      <c r="I1029" s="45"/>
      <c r="J1029" s="46"/>
      <c r="K1029" s="46"/>
      <c r="L1029" s="46"/>
      <c r="M1029" s="47"/>
      <c r="O1029" s="44"/>
      <c r="V1029" s="40"/>
    </row>
    <row r="1030" spans="2:22" x14ac:dyDescent="0.25">
      <c r="B1030" s="1"/>
      <c r="I1030" s="45"/>
      <c r="J1030" s="46"/>
      <c r="K1030" s="46"/>
      <c r="L1030" s="46"/>
      <c r="M1030" s="47"/>
      <c r="O1030" s="44"/>
      <c r="V1030" s="40"/>
    </row>
    <row r="1031" spans="2:22" x14ac:dyDescent="0.25">
      <c r="B1031" s="1"/>
      <c r="I1031" s="45"/>
      <c r="J1031" s="46"/>
      <c r="K1031" s="46"/>
      <c r="L1031" s="46"/>
      <c r="M1031" s="47"/>
      <c r="O1031" s="44"/>
      <c r="V1031" s="40"/>
    </row>
    <row r="1032" spans="2:22" x14ac:dyDescent="0.25">
      <c r="B1032" s="1"/>
      <c r="I1032" s="45"/>
      <c r="J1032" s="46"/>
      <c r="K1032" s="46"/>
      <c r="L1032" s="46"/>
      <c r="M1032" s="47"/>
      <c r="O1032" s="44"/>
      <c r="V1032" s="40"/>
    </row>
    <row r="1033" spans="2:22" x14ac:dyDescent="0.25">
      <c r="B1033" s="1"/>
      <c r="I1033" s="45"/>
      <c r="J1033" s="46"/>
      <c r="K1033" s="46"/>
      <c r="L1033" s="46"/>
      <c r="M1033" s="47"/>
      <c r="O1033" s="44"/>
      <c r="V1033" s="40"/>
    </row>
    <row r="1034" spans="2:22" x14ac:dyDescent="0.25">
      <c r="B1034" s="1"/>
      <c r="I1034" s="45"/>
      <c r="J1034" s="46"/>
      <c r="K1034" s="46"/>
      <c r="L1034" s="46"/>
      <c r="M1034" s="47"/>
      <c r="O1034" s="44"/>
      <c r="V1034" s="40"/>
    </row>
    <row r="1035" spans="2:22" x14ac:dyDescent="0.25">
      <c r="B1035" s="1"/>
      <c r="I1035" s="45"/>
      <c r="J1035" s="46"/>
      <c r="K1035" s="46"/>
      <c r="L1035" s="46"/>
      <c r="M1035" s="47"/>
      <c r="O1035" s="44"/>
      <c r="V1035" s="40"/>
    </row>
    <row r="1036" spans="2:22" x14ac:dyDescent="0.25">
      <c r="B1036" s="1"/>
      <c r="I1036" s="45"/>
      <c r="J1036" s="46"/>
      <c r="K1036" s="46"/>
      <c r="L1036" s="46"/>
      <c r="M1036" s="47"/>
      <c r="O1036" s="44"/>
      <c r="V1036" s="40"/>
    </row>
    <row r="1037" spans="2:22" x14ac:dyDescent="0.25">
      <c r="B1037" s="1"/>
      <c r="I1037" s="45"/>
      <c r="J1037" s="46"/>
      <c r="K1037" s="46"/>
      <c r="L1037" s="46"/>
      <c r="M1037" s="47"/>
      <c r="O1037" s="44"/>
      <c r="V1037" s="40"/>
    </row>
    <row r="1038" spans="2:22" x14ac:dyDescent="0.25">
      <c r="B1038" s="1"/>
      <c r="I1038" s="45"/>
      <c r="J1038" s="46"/>
      <c r="K1038" s="46"/>
      <c r="L1038" s="46"/>
      <c r="M1038" s="47"/>
      <c r="O1038" s="44"/>
      <c r="V1038" s="40"/>
    </row>
    <row r="1039" spans="2:22" x14ac:dyDescent="0.25">
      <c r="B1039" s="1"/>
      <c r="I1039" s="45"/>
      <c r="J1039" s="46"/>
      <c r="K1039" s="46"/>
      <c r="L1039" s="46"/>
      <c r="M1039" s="47"/>
      <c r="O1039" s="44"/>
      <c r="V1039" s="40"/>
    </row>
    <row r="1040" spans="2:22" x14ac:dyDescent="0.25">
      <c r="B1040" s="1"/>
      <c r="I1040" s="45"/>
      <c r="J1040" s="46"/>
      <c r="K1040" s="46"/>
      <c r="L1040" s="46"/>
      <c r="M1040" s="47"/>
      <c r="O1040" s="44"/>
      <c r="V1040" s="40"/>
    </row>
    <row r="1041" spans="2:22" x14ac:dyDescent="0.25">
      <c r="B1041" s="1"/>
      <c r="I1041" s="45"/>
      <c r="J1041" s="46"/>
      <c r="K1041" s="46"/>
      <c r="L1041" s="46"/>
      <c r="M1041" s="47"/>
      <c r="O1041" s="44"/>
      <c r="V1041" s="40"/>
    </row>
    <row r="1042" spans="2:22" x14ac:dyDescent="0.25">
      <c r="B1042" s="1"/>
      <c r="I1042" s="45"/>
      <c r="J1042" s="46"/>
      <c r="K1042" s="46"/>
      <c r="L1042" s="46"/>
      <c r="M1042" s="47"/>
      <c r="O1042" s="44"/>
      <c r="V1042" s="40"/>
    </row>
    <row r="1043" spans="2:22" x14ac:dyDescent="0.25">
      <c r="B1043" s="1"/>
      <c r="I1043" s="45"/>
      <c r="J1043" s="46"/>
      <c r="K1043" s="46"/>
      <c r="L1043" s="46"/>
      <c r="M1043" s="47"/>
      <c r="O1043" s="44"/>
      <c r="V1043" s="40"/>
    </row>
    <row r="1044" spans="2:22" x14ac:dyDescent="0.25">
      <c r="B1044" s="1"/>
      <c r="I1044" s="45"/>
      <c r="J1044" s="46"/>
      <c r="K1044" s="46"/>
      <c r="L1044" s="46"/>
      <c r="M1044" s="47"/>
      <c r="O1044" s="44"/>
      <c r="V1044" s="40"/>
    </row>
    <row r="1045" spans="2:22" x14ac:dyDescent="0.25">
      <c r="B1045" s="1"/>
      <c r="I1045" s="45"/>
      <c r="J1045" s="46"/>
      <c r="K1045" s="46"/>
      <c r="L1045" s="46"/>
      <c r="M1045" s="47"/>
      <c r="O1045" s="44"/>
      <c r="V1045" s="40"/>
    </row>
    <row r="1046" spans="2:22" x14ac:dyDescent="0.25">
      <c r="B1046" s="1"/>
      <c r="I1046" s="45"/>
      <c r="J1046" s="46"/>
      <c r="K1046" s="46"/>
      <c r="L1046" s="46"/>
      <c r="M1046" s="47"/>
      <c r="O1046" s="44"/>
      <c r="V1046" s="40"/>
    </row>
    <row r="1047" spans="2:22" x14ac:dyDescent="0.25">
      <c r="B1047" s="1"/>
      <c r="I1047" s="45"/>
      <c r="J1047" s="46"/>
      <c r="K1047" s="46"/>
      <c r="L1047" s="46"/>
      <c r="M1047" s="47"/>
      <c r="O1047" s="44"/>
      <c r="V1047" s="40"/>
    </row>
    <row r="1048" spans="2:22" x14ac:dyDescent="0.25">
      <c r="B1048" s="1"/>
      <c r="I1048" s="45"/>
      <c r="J1048" s="46"/>
      <c r="K1048" s="46"/>
      <c r="L1048" s="46"/>
      <c r="M1048" s="47"/>
      <c r="O1048" s="44"/>
      <c r="V1048" s="40"/>
    </row>
    <row r="1049" spans="2:22" x14ac:dyDescent="0.25">
      <c r="B1049" s="1"/>
      <c r="I1049" s="45"/>
      <c r="J1049" s="46"/>
      <c r="K1049" s="46"/>
      <c r="L1049" s="46"/>
      <c r="M1049" s="47"/>
      <c r="O1049" s="44"/>
      <c r="V1049" s="40"/>
    </row>
    <row r="1050" spans="2:22" x14ac:dyDescent="0.25">
      <c r="B1050" s="1"/>
      <c r="I1050" s="45"/>
      <c r="J1050" s="46"/>
      <c r="K1050" s="46"/>
      <c r="L1050" s="46"/>
      <c r="M1050" s="47"/>
      <c r="O1050" s="44"/>
      <c r="V1050" s="40"/>
    </row>
    <row r="1051" spans="2:22" x14ac:dyDescent="0.25">
      <c r="B1051" s="1"/>
      <c r="I1051" s="45"/>
      <c r="J1051" s="46"/>
      <c r="K1051" s="46"/>
      <c r="L1051" s="46"/>
      <c r="M1051" s="47"/>
      <c r="O1051" s="44"/>
      <c r="V1051" s="40"/>
    </row>
    <row r="1052" spans="2:22" x14ac:dyDescent="0.25">
      <c r="B1052" s="1"/>
      <c r="I1052" s="45"/>
      <c r="J1052" s="46"/>
      <c r="K1052" s="46"/>
      <c r="L1052" s="46"/>
      <c r="M1052" s="47"/>
      <c r="O1052" s="44"/>
      <c r="V1052" s="40"/>
    </row>
    <row r="1053" spans="2:22" x14ac:dyDescent="0.25">
      <c r="B1053" s="1"/>
      <c r="I1053" s="45"/>
      <c r="J1053" s="46"/>
      <c r="K1053" s="46"/>
      <c r="L1053" s="46"/>
      <c r="M1053" s="47"/>
      <c r="O1053" s="44"/>
      <c r="V1053" s="40"/>
    </row>
    <row r="1054" spans="2:22" x14ac:dyDescent="0.25">
      <c r="B1054" s="1"/>
      <c r="I1054" s="45"/>
      <c r="J1054" s="46"/>
      <c r="K1054" s="46"/>
      <c r="L1054" s="46"/>
      <c r="M1054" s="47"/>
      <c r="O1054" s="44"/>
      <c r="V1054" s="40"/>
    </row>
    <row r="1055" spans="2:22" x14ac:dyDescent="0.25">
      <c r="B1055" s="1"/>
      <c r="I1055" s="45"/>
      <c r="J1055" s="46"/>
      <c r="K1055" s="46"/>
      <c r="L1055" s="46"/>
      <c r="M1055" s="47"/>
      <c r="O1055" s="44"/>
      <c r="V1055" s="40"/>
    </row>
    <row r="1056" spans="2:22" x14ac:dyDescent="0.25">
      <c r="B1056" s="1"/>
      <c r="I1056" s="45"/>
      <c r="J1056" s="46"/>
      <c r="K1056" s="46"/>
      <c r="L1056" s="46"/>
      <c r="M1056" s="47"/>
      <c r="O1056" s="44"/>
      <c r="V1056" s="40"/>
    </row>
    <row r="1057" spans="2:22" x14ac:dyDescent="0.25">
      <c r="B1057" s="1"/>
      <c r="I1057" s="45"/>
      <c r="J1057" s="46"/>
      <c r="K1057" s="46"/>
      <c r="L1057" s="46"/>
      <c r="M1057" s="47"/>
      <c r="O1057" s="44"/>
      <c r="V1057" s="40"/>
    </row>
    <row r="1058" spans="2:22" x14ac:dyDescent="0.25">
      <c r="B1058" s="1"/>
      <c r="I1058" s="45"/>
      <c r="J1058" s="46"/>
      <c r="K1058" s="46"/>
      <c r="L1058" s="46"/>
      <c r="M1058" s="47"/>
      <c r="O1058" s="44"/>
      <c r="V1058" s="40"/>
    </row>
    <row r="1059" spans="2:22" x14ac:dyDescent="0.25">
      <c r="B1059" s="1"/>
      <c r="I1059" s="45"/>
      <c r="J1059" s="46"/>
      <c r="K1059" s="46"/>
      <c r="L1059" s="46"/>
      <c r="M1059" s="47"/>
      <c r="O1059" s="44"/>
      <c r="V1059" s="40"/>
    </row>
    <row r="1060" spans="2:22" x14ac:dyDescent="0.25">
      <c r="B1060" s="1"/>
      <c r="I1060" s="45"/>
      <c r="J1060" s="46"/>
      <c r="K1060" s="46"/>
      <c r="L1060" s="46"/>
      <c r="M1060" s="47"/>
      <c r="O1060" s="44"/>
      <c r="V1060" s="40"/>
    </row>
    <row r="1061" spans="2:22" x14ac:dyDescent="0.25">
      <c r="B1061" s="1"/>
      <c r="I1061" s="45"/>
      <c r="J1061" s="46"/>
      <c r="K1061" s="46"/>
      <c r="L1061" s="46"/>
      <c r="M1061" s="47"/>
      <c r="O1061" s="44"/>
      <c r="V1061" s="40"/>
    </row>
    <row r="1062" spans="2:22" x14ac:dyDescent="0.25">
      <c r="B1062" s="1"/>
      <c r="I1062" s="45"/>
      <c r="J1062" s="46"/>
      <c r="K1062" s="46"/>
      <c r="L1062" s="46"/>
      <c r="M1062" s="47"/>
      <c r="O1062" s="44"/>
      <c r="V1062" s="40"/>
    </row>
    <row r="1063" spans="2:22" x14ac:dyDescent="0.25">
      <c r="B1063" s="1"/>
      <c r="I1063" s="45"/>
      <c r="J1063" s="46"/>
      <c r="K1063" s="46"/>
      <c r="L1063" s="46"/>
      <c r="M1063" s="47"/>
      <c r="O1063" s="44"/>
      <c r="V1063" s="40"/>
    </row>
    <row r="1064" spans="2:22" x14ac:dyDescent="0.25">
      <c r="B1064" s="1"/>
      <c r="I1064" s="45"/>
      <c r="J1064" s="46"/>
      <c r="K1064" s="46"/>
      <c r="L1064" s="46"/>
      <c r="M1064" s="47"/>
      <c r="O1064" s="44"/>
      <c r="V1064" s="40"/>
    </row>
    <row r="1065" spans="2:22" x14ac:dyDescent="0.25">
      <c r="B1065" s="1"/>
      <c r="I1065" s="45"/>
      <c r="J1065" s="46"/>
      <c r="K1065" s="46"/>
      <c r="L1065" s="46"/>
      <c r="M1065" s="47"/>
      <c r="O1065" s="44"/>
      <c r="V1065" s="40"/>
    </row>
    <row r="1066" spans="2:22" x14ac:dyDescent="0.25">
      <c r="B1066" s="1"/>
      <c r="I1066" s="45"/>
      <c r="J1066" s="46"/>
      <c r="K1066" s="46"/>
      <c r="L1066" s="46"/>
      <c r="M1066" s="47"/>
      <c r="O1066" s="44"/>
      <c r="V1066" s="40"/>
    </row>
    <row r="1067" spans="2:22" x14ac:dyDescent="0.25">
      <c r="B1067" s="1"/>
      <c r="I1067" s="45"/>
      <c r="J1067" s="46"/>
      <c r="K1067" s="46"/>
      <c r="L1067" s="46"/>
      <c r="M1067" s="47"/>
      <c r="O1067" s="44"/>
      <c r="V1067" s="40"/>
    </row>
    <row r="1068" spans="2:22" x14ac:dyDescent="0.25">
      <c r="B1068" s="1"/>
      <c r="I1068" s="45"/>
      <c r="J1068" s="46"/>
      <c r="K1068" s="46"/>
      <c r="L1068" s="46"/>
      <c r="M1068" s="47"/>
      <c r="O1068" s="44"/>
      <c r="V1068" s="40"/>
    </row>
    <row r="1069" spans="2:22" x14ac:dyDescent="0.25">
      <c r="B1069" s="1"/>
      <c r="I1069" s="45"/>
      <c r="J1069" s="46"/>
      <c r="K1069" s="46"/>
      <c r="L1069" s="46"/>
      <c r="M1069" s="47"/>
      <c r="O1069" s="44"/>
      <c r="V1069" s="40"/>
    </row>
    <row r="1070" spans="2:22" x14ac:dyDescent="0.25">
      <c r="B1070" s="1"/>
      <c r="I1070" s="45"/>
      <c r="J1070" s="46"/>
      <c r="K1070" s="46"/>
      <c r="L1070" s="46"/>
      <c r="M1070" s="47"/>
      <c r="O1070" s="44"/>
      <c r="V1070" s="40"/>
    </row>
    <row r="1071" spans="2:22" x14ac:dyDescent="0.25">
      <c r="B1071" s="1"/>
      <c r="I1071" s="45"/>
      <c r="J1071" s="46"/>
      <c r="K1071" s="46"/>
      <c r="L1071" s="46"/>
      <c r="M1071" s="47"/>
      <c r="O1071" s="44"/>
      <c r="V1071" s="40"/>
    </row>
    <row r="1072" spans="2:22" x14ac:dyDescent="0.25">
      <c r="B1072" s="1"/>
      <c r="I1072" s="45"/>
      <c r="J1072" s="46"/>
      <c r="K1072" s="46"/>
      <c r="L1072" s="46"/>
      <c r="M1072" s="47"/>
      <c r="O1072" s="44"/>
      <c r="V1072" s="40"/>
    </row>
    <row r="1073" spans="2:22" x14ac:dyDescent="0.25">
      <c r="B1073" s="1"/>
      <c r="I1073" s="45"/>
      <c r="J1073" s="46"/>
      <c r="K1073" s="46"/>
      <c r="L1073" s="46"/>
      <c r="M1073" s="47"/>
      <c r="O1073" s="44"/>
      <c r="V1073" s="40"/>
    </row>
    <row r="1074" spans="2:22" x14ac:dyDescent="0.25">
      <c r="B1074" s="1"/>
      <c r="I1074" s="45"/>
      <c r="J1074" s="46"/>
      <c r="K1074" s="46"/>
      <c r="L1074" s="46"/>
      <c r="M1074" s="47"/>
      <c r="O1074" s="44"/>
      <c r="V1074" s="40"/>
    </row>
    <row r="1075" spans="2:22" x14ac:dyDescent="0.25">
      <c r="B1075" s="1"/>
      <c r="I1075" s="45"/>
      <c r="J1075" s="46"/>
      <c r="K1075" s="46"/>
      <c r="L1075" s="46"/>
      <c r="M1075" s="47"/>
      <c r="O1075" s="44"/>
      <c r="V1075" s="40"/>
    </row>
    <row r="1076" spans="2:22" x14ac:dyDescent="0.25">
      <c r="B1076" s="1"/>
      <c r="I1076" s="45"/>
      <c r="J1076" s="46"/>
      <c r="K1076" s="46"/>
      <c r="L1076" s="46"/>
      <c r="M1076" s="47"/>
      <c r="O1076" s="44"/>
      <c r="V1076" s="40"/>
    </row>
    <row r="1077" spans="2:22" x14ac:dyDescent="0.25">
      <c r="B1077" s="1"/>
      <c r="I1077" s="45"/>
      <c r="J1077" s="46"/>
      <c r="K1077" s="46"/>
      <c r="L1077" s="46"/>
      <c r="M1077" s="47"/>
      <c r="O1077" s="44"/>
      <c r="V1077" s="40"/>
    </row>
    <row r="1078" spans="2:22" x14ac:dyDescent="0.25">
      <c r="B1078" s="1"/>
      <c r="I1078" s="45"/>
      <c r="J1078" s="46"/>
      <c r="K1078" s="46"/>
      <c r="L1078" s="46"/>
      <c r="M1078" s="47"/>
      <c r="O1078" s="44"/>
      <c r="V1078" s="40"/>
    </row>
    <row r="1079" spans="2:22" x14ac:dyDescent="0.25">
      <c r="B1079" s="1"/>
      <c r="I1079" s="45"/>
      <c r="J1079" s="46"/>
      <c r="K1079" s="46"/>
      <c r="L1079" s="46"/>
      <c r="M1079" s="47"/>
      <c r="O1079" s="44"/>
      <c r="V1079" s="40"/>
    </row>
    <row r="1080" spans="2:22" x14ac:dyDescent="0.25">
      <c r="B1080" s="1"/>
      <c r="I1080" s="45"/>
      <c r="J1080" s="46"/>
      <c r="K1080" s="46"/>
      <c r="L1080" s="46"/>
      <c r="M1080" s="47"/>
      <c r="O1080" s="44"/>
      <c r="V1080" s="40"/>
    </row>
    <row r="1081" spans="2:22" x14ac:dyDescent="0.25">
      <c r="B1081" s="1"/>
      <c r="I1081" s="45"/>
      <c r="J1081" s="46"/>
      <c r="K1081" s="46"/>
      <c r="L1081" s="46"/>
      <c r="M1081" s="47"/>
      <c r="O1081" s="44"/>
      <c r="V1081" s="40"/>
    </row>
    <row r="1082" spans="2:22" x14ac:dyDescent="0.25">
      <c r="B1082" s="1"/>
      <c r="I1082" s="45"/>
      <c r="J1082" s="46"/>
      <c r="K1082" s="46"/>
      <c r="L1082" s="46"/>
      <c r="M1082" s="47"/>
      <c r="O1082" s="44"/>
      <c r="V1082" s="40"/>
    </row>
    <row r="1083" spans="2:22" x14ac:dyDescent="0.25">
      <c r="B1083" s="1"/>
      <c r="I1083" s="45"/>
      <c r="J1083" s="46"/>
      <c r="K1083" s="46"/>
      <c r="L1083" s="46"/>
      <c r="M1083" s="47"/>
      <c r="O1083" s="44"/>
      <c r="V1083" s="40"/>
    </row>
    <row r="1084" spans="2:22" x14ac:dyDescent="0.25">
      <c r="B1084" s="1"/>
      <c r="I1084" s="45"/>
      <c r="J1084" s="46"/>
      <c r="K1084" s="46"/>
      <c r="L1084" s="46"/>
      <c r="M1084" s="47"/>
      <c r="O1084" s="44"/>
      <c r="V1084" s="40"/>
    </row>
    <row r="1085" spans="2:22" x14ac:dyDescent="0.25">
      <c r="B1085" s="1"/>
      <c r="I1085" s="45"/>
      <c r="J1085" s="46"/>
      <c r="K1085" s="46"/>
      <c r="L1085" s="46"/>
      <c r="M1085" s="47"/>
      <c r="O1085" s="44"/>
      <c r="V1085" s="40"/>
    </row>
    <row r="1086" spans="2:22" x14ac:dyDescent="0.25">
      <c r="B1086" s="1"/>
      <c r="I1086" s="45"/>
      <c r="J1086" s="46"/>
      <c r="K1086" s="46"/>
      <c r="L1086" s="46"/>
      <c r="M1086" s="47"/>
      <c r="O1086" s="44"/>
      <c r="V1086" s="40"/>
    </row>
    <row r="1087" spans="2:22" x14ac:dyDescent="0.25">
      <c r="B1087" s="1"/>
      <c r="I1087" s="45"/>
      <c r="J1087" s="46"/>
      <c r="K1087" s="46"/>
      <c r="L1087" s="46"/>
      <c r="M1087" s="47"/>
      <c r="O1087" s="44"/>
      <c r="V1087" s="40"/>
    </row>
    <row r="1088" spans="2:22" x14ac:dyDescent="0.25">
      <c r="B1088" s="1"/>
      <c r="I1088" s="45"/>
      <c r="J1088" s="46"/>
      <c r="K1088" s="46"/>
      <c r="L1088" s="46"/>
      <c r="M1088" s="47"/>
      <c r="O1088" s="44"/>
      <c r="V1088" s="40"/>
    </row>
    <row r="1089" spans="2:22" x14ac:dyDescent="0.25">
      <c r="B1089" s="1"/>
      <c r="I1089" s="45"/>
      <c r="J1089" s="46"/>
      <c r="K1089" s="46"/>
      <c r="L1089" s="46"/>
      <c r="M1089" s="47"/>
      <c r="O1089" s="44"/>
      <c r="V1089" s="40"/>
    </row>
    <row r="1090" spans="2:22" x14ac:dyDescent="0.25">
      <c r="B1090" s="1"/>
      <c r="I1090" s="45"/>
      <c r="J1090" s="46"/>
      <c r="K1090" s="46"/>
      <c r="L1090" s="46"/>
      <c r="M1090" s="47"/>
      <c r="O1090" s="44"/>
      <c r="V1090" s="40"/>
    </row>
    <row r="1091" spans="2:22" x14ac:dyDescent="0.25">
      <c r="B1091" s="1"/>
      <c r="I1091" s="45"/>
      <c r="J1091" s="46"/>
      <c r="K1091" s="46"/>
      <c r="L1091" s="46"/>
      <c r="M1091" s="47"/>
      <c r="O1091" s="44"/>
      <c r="V1091" s="40"/>
    </row>
    <row r="1092" spans="2:22" x14ac:dyDescent="0.25">
      <c r="B1092" s="1"/>
      <c r="I1092" s="45"/>
      <c r="J1092" s="46"/>
      <c r="K1092" s="46"/>
      <c r="L1092" s="46"/>
      <c r="M1092" s="47"/>
      <c r="O1092" s="44"/>
      <c r="V1092" s="40"/>
    </row>
    <row r="1093" spans="2:22" x14ac:dyDescent="0.25">
      <c r="B1093" s="1"/>
      <c r="I1093" s="45"/>
      <c r="J1093" s="46"/>
      <c r="K1093" s="46"/>
      <c r="L1093" s="46"/>
      <c r="M1093" s="47"/>
      <c r="O1093" s="44"/>
      <c r="V1093" s="40"/>
    </row>
    <row r="1094" spans="2:22" x14ac:dyDescent="0.25">
      <c r="B1094" s="1"/>
      <c r="I1094" s="45"/>
      <c r="J1094" s="46"/>
      <c r="K1094" s="46"/>
      <c r="L1094" s="46"/>
      <c r="M1094" s="47"/>
      <c r="O1094" s="44"/>
      <c r="V1094" s="40"/>
    </row>
    <row r="1095" spans="2:22" x14ac:dyDescent="0.25">
      <c r="B1095" s="1"/>
      <c r="I1095" s="45"/>
      <c r="J1095" s="46"/>
      <c r="K1095" s="46"/>
      <c r="L1095" s="46"/>
      <c r="M1095" s="47"/>
      <c r="O1095" s="44"/>
      <c r="V1095" s="40"/>
    </row>
    <row r="1096" spans="2:22" x14ac:dyDescent="0.25">
      <c r="B1096" s="1"/>
      <c r="I1096" s="45"/>
      <c r="J1096" s="46"/>
      <c r="K1096" s="46"/>
      <c r="L1096" s="46"/>
      <c r="M1096" s="47"/>
      <c r="O1096" s="44"/>
      <c r="V1096" s="40"/>
    </row>
    <row r="1097" spans="2:22" x14ac:dyDescent="0.25">
      <c r="B1097" s="1"/>
      <c r="I1097" s="45"/>
      <c r="J1097" s="46"/>
      <c r="K1097" s="46"/>
      <c r="L1097" s="46"/>
      <c r="M1097" s="47"/>
      <c r="O1097" s="44"/>
      <c r="V1097" s="40"/>
    </row>
    <row r="1098" spans="2:22" x14ac:dyDescent="0.25">
      <c r="B1098" s="1"/>
      <c r="I1098" s="45"/>
      <c r="J1098" s="46"/>
      <c r="K1098" s="46"/>
      <c r="L1098" s="46"/>
      <c r="M1098" s="47"/>
      <c r="O1098" s="44"/>
      <c r="V1098" s="40"/>
    </row>
    <row r="1099" spans="2:22" x14ac:dyDescent="0.25">
      <c r="B1099" s="1"/>
      <c r="I1099" s="45"/>
      <c r="J1099" s="46"/>
      <c r="K1099" s="46"/>
      <c r="L1099" s="46"/>
      <c r="M1099" s="47"/>
      <c r="O1099" s="44"/>
      <c r="V1099" s="40"/>
    </row>
    <row r="1100" spans="2:22" x14ac:dyDescent="0.25">
      <c r="B1100" s="1"/>
      <c r="I1100" s="45"/>
      <c r="J1100" s="46"/>
      <c r="K1100" s="46"/>
      <c r="L1100" s="46"/>
      <c r="M1100" s="47"/>
      <c r="O1100" s="44"/>
      <c r="V1100" s="40"/>
    </row>
    <row r="1101" spans="2:22" x14ac:dyDescent="0.25">
      <c r="B1101" s="1"/>
      <c r="I1101" s="45"/>
      <c r="J1101" s="46"/>
      <c r="K1101" s="46"/>
      <c r="L1101" s="46"/>
      <c r="M1101" s="47"/>
      <c r="O1101" s="44"/>
      <c r="V1101" s="40"/>
    </row>
    <row r="1102" spans="2:22" x14ac:dyDescent="0.25">
      <c r="B1102" s="1"/>
      <c r="I1102" s="45"/>
      <c r="J1102" s="46"/>
      <c r="K1102" s="46"/>
      <c r="L1102" s="46"/>
      <c r="M1102" s="47"/>
      <c r="O1102" s="44"/>
      <c r="V1102" s="40"/>
    </row>
    <row r="1103" spans="2:22" x14ac:dyDescent="0.25">
      <c r="B1103" s="1"/>
      <c r="I1103" s="45"/>
      <c r="J1103" s="46"/>
      <c r="K1103" s="46"/>
      <c r="L1103" s="46"/>
      <c r="M1103" s="47"/>
      <c r="O1103" s="44"/>
      <c r="V1103" s="40"/>
    </row>
    <row r="1104" spans="2:22" x14ac:dyDescent="0.25">
      <c r="B1104" s="1"/>
      <c r="I1104" s="45"/>
      <c r="J1104" s="46"/>
      <c r="K1104" s="46"/>
      <c r="L1104" s="46"/>
      <c r="M1104" s="47"/>
      <c r="O1104" s="44"/>
      <c r="V1104" s="40"/>
    </row>
    <row r="1105" spans="2:22" x14ac:dyDescent="0.25">
      <c r="B1105" s="1"/>
      <c r="I1105" s="45"/>
      <c r="J1105" s="46"/>
      <c r="K1105" s="46"/>
      <c r="L1105" s="46"/>
      <c r="M1105" s="47"/>
      <c r="O1105" s="44"/>
      <c r="V1105" s="40"/>
    </row>
    <row r="1106" spans="2:22" x14ac:dyDescent="0.25">
      <c r="B1106" s="1"/>
      <c r="I1106" s="45"/>
      <c r="J1106" s="46"/>
      <c r="K1106" s="46"/>
      <c r="L1106" s="46"/>
      <c r="M1106" s="47"/>
      <c r="O1106" s="44"/>
      <c r="V1106" s="40"/>
    </row>
    <row r="1107" spans="2:22" x14ac:dyDescent="0.25">
      <c r="B1107" s="1"/>
      <c r="I1107" s="45"/>
      <c r="J1107" s="46"/>
      <c r="K1107" s="46"/>
      <c r="L1107" s="46"/>
      <c r="M1107" s="47"/>
      <c r="O1107" s="44"/>
      <c r="V1107" s="40"/>
    </row>
    <row r="1108" spans="2:22" x14ac:dyDescent="0.25">
      <c r="B1108" s="1"/>
      <c r="I1108" s="45"/>
      <c r="J1108" s="46"/>
      <c r="K1108" s="46"/>
      <c r="L1108" s="46"/>
      <c r="M1108" s="47"/>
      <c r="O1108" s="44"/>
      <c r="V1108" s="40"/>
    </row>
    <row r="1109" spans="2:22" x14ac:dyDescent="0.25">
      <c r="B1109" s="1"/>
      <c r="I1109" s="45"/>
      <c r="J1109" s="46"/>
      <c r="K1109" s="46"/>
      <c r="L1109" s="46"/>
      <c r="M1109" s="47"/>
      <c r="O1109" s="44"/>
      <c r="V1109" s="40"/>
    </row>
    <row r="1110" spans="2:22" x14ac:dyDescent="0.25">
      <c r="B1110" s="1"/>
      <c r="I1110" s="45"/>
      <c r="J1110" s="46"/>
      <c r="K1110" s="46"/>
      <c r="L1110" s="46"/>
      <c r="M1110" s="47"/>
      <c r="O1110" s="44"/>
      <c r="V1110" s="40"/>
    </row>
    <row r="1111" spans="2:22" x14ac:dyDescent="0.25">
      <c r="B1111" s="1"/>
      <c r="I1111" s="45"/>
      <c r="J1111" s="46"/>
      <c r="K1111" s="46"/>
      <c r="L1111" s="46"/>
      <c r="M1111" s="47"/>
      <c r="O1111" s="44"/>
      <c r="V1111" s="40"/>
    </row>
    <row r="1112" spans="2:22" x14ac:dyDescent="0.25">
      <c r="B1112" s="1"/>
      <c r="I1112" s="45"/>
      <c r="J1112" s="46"/>
      <c r="K1112" s="46"/>
      <c r="L1112" s="46"/>
      <c r="M1112" s="47"/>
      <c r="O1112" s="44"/>
      <c r="V1112" s="40"/>
    </row>
    <row r="1113" spans="2:22" x14ac:dyDescent="0.25">
      <c r="B1113" s="1"/>
      <c r="I1113" s="45"/>
      <c r="J1113" s="46"/>
      <c r="K1113" s="46"/>
      <c r="L1113" s="46"/>
      <c r="M1113" s="47"/>
      <c r="O1113" s="44"/>
      <c r="V1113" s="40"/>
    </row>
    <row r="1114" spans="2:22" x14ac:dyDescent="0.25">
      <c r="B1114" s="1"/>
      <c r="I1114" s="45"/>
      <c r="J1114" s="46"/>
      <c r="K1114" s="46"/>
      <c r="L1114" s="46"/>
      <c r="M1114" s="47"/>
      <c r="O1114" s="44"/>
      <c r="V1114" s="40"/>
    </row>
    <row r="1115" spans="2:22" x14ac:dyDescent="0.25">
      <c r="B1115" s="1"/>
      <c r="I1115" s="45"/>
      <c r="J1115" s="46"/>
      <c r="K1115" s="46"/>
      <c r="L1115" s="46"/>
      <c r="M1115" s="47"/>
      <c r="O1115" s="44"/>
      <c r="V1115" s="40"/>
    </row>
    <row r="1116" spans="2:22" x14ac:dyDescent="0.25">
      <c r="B1116" s="1"/>
      <c r="I1116" s="45"/>
      <c r="J1116" s="46"/>
      <c r="K1116" s="46"/>
      <c r="L1116" s="46"/>
      <c r="M1116" s="47"/>
      <c r="O1116" s="44"/>
      <c r="V1116" s="40"/>
    </row>
    <row r="1117" spans="2:22" x14ac:dyDescent="0.25">
      <c r="B1117" s="1"/>
      <c r="I1117" s="45"/>
      <c r="J1117" s="46"/>
      <c r="K1117" s="46"/>
      <c r="L1117" s="46"/>
      <c r="M1117" s="47"/>
      <c r="O1117" s="44"/>
      <c r="V1117" s="40"/>
    </row>
    <row r="1118" spans="2:22" x14ac:dyDescent="0.25">
      <c r="B1118" s="1"/>
      <c r="I1118" s="45"/>
      <c r="J1118" s="46"/>
      <c r="K1118" s="46"/>
      <c r="L1118" s="46"/>
      <c r="M1118" s="47"/>
      <c r="O1118" s="44"/>
      <c r="V1118" s="40"/>
    </row>
    <row r="1119" spans="2:22" x14ac:dyDescent="0.25">
      <c r="B1119" s="1"/>
      <c r="I1119" s="45"/>
      <c r="J1119" s="46"/>
      <c r="K1119" s="46"/>
      <c r="L1119" s="46"/>
      <c r="M1119" s="47"/>
      <c r="O1119" s="44"/>
      <c r="V1119" s="40"/>
    </row>
    <row r="1120" spans="2:22" x14ac:dyDescent="0.25">
      <c r="B1120" s="1"/>
      <c r="I1120" s="45"/>
      <c r="J1120" s="46"/>
      <c r="K1120" s="46"/>
      <c r="L1120" s="46"/>
      <c r="M1120" s="47"/>
      <c r="O1120" s="44"/>
      <c r="V1120" s="40"/>
    </row>
    <row r="1121" spans="2:22" x14ac:dyDescent="0.25">
      <c r="B1121" s="1"/>
      <c r="I1121" s="45"/>
      <c r="J1121" s="46"/>
      <c r="K1121" s="46"/>
      <c r="L1121" s="46"/>
      <c r="M1121" s="47"/>
      <c r="O1121" s="44"/>
      <c r="V1121" s="40"/>
    </row>
    <row r="1122" spans="2:22" x14ac:dyDescent="0.25">
      <c r="B1122" s="1"/>
      <c r="I1122" s="45"/>
      <c r="J1122" s="46"/>
      <c r="K1122" s="46"/>
      <c r="L1122" s="46"/>
      <c r="M1122" s="47"/>
      <c r="O1122" s="44"/>
      <c r="V1122" s="40"/>
    </row>
    <row r="1123" spans="2:22" x14ac:dyDescent="0.25">
      <c r="B1123" s="1"/>
      <c r="I1123" s="45"/>
      <c r="J1123" s="46"/>
      <c r="K1123" s="46"/>
      <c r="L1123" s="46"/>
      <c r="M1123" s="47"/>
      <c r="O1123" s="44"/>
      <c r="V1123" s="40"/>
    </row>
    <row r="1124" spans="2:22" x14ac:dyDescent="0.25">
      <c r="B1124" s="1"/>
      <c r="I1124" s="45"/>
      <c r="J1124" s="46"/>
      <c r="K1124" s="46"/>
      <c r="L1124" s="46"/>
      <c r="M1124" s="47"/>
      <c r="O1124" s="44"/>
      <c r="V1124" s="40"/>
    </row>
    <row r="1125" spans="2:22" x14ac:dyDescent="0.25">
      <c r="B1125" s="1"/>
      <c r="I1125" s="45"/>
      <c r="J1125" s="46"/>
      <c r="K1125" s="46"/>
      <c r="L1125" s="46"/>
      <c r="M1125" s="47"/>
      <c r="O1125" s="44"/>
      <c r="V1125" s="40"/>
    </row>
    <row r="1126" spans="2:22" x14ac:dyDescent="0.25">
      <c r="B1126" s="1"/>
      <c r="I1126" s="45"/>
      <c r="J1126" s="46"/>
      <c r="K1126" s="46"/>
      <c r="L1126" s="46"/>
      <c r="M1126" s="47"/>
      <c r="O1126" s="44"/>
      <c r="V1126" s="40"/>
    </row>
    <row r="1127" spans="2:22" x14ac:dyDescent="0.25">
      <c r="B1127" s="1"/>
      <c r="I1127" s="45"/>
      <c r="J1127" s="46"/>
      <c r="K1127" s="46"/>
      <c r="L1127" s="46"/>
      <c r="M1127" s="47"/>
      <c r="O1127" s="44"/>
      <c r="V1127" s="40"/>
    </row>
    <row r="1128" spans="2:22" x14ac:dyDescent="0.25">
      <c r="B1128" s="1"/>
      <c r="I1128" s="45"/>
      <c r="J1128" s="46"/>
      <c r="K1128" s="46"/>
      <c r="L1128" s="46"/>
      <c r="M1128" s="47"/>
      <c r="O1128" s="44"/>
      <c r="V1128" s="40"/>
    </row>
    <row r="1129" spans="2:22" x14ac:dyDescent="0.25">
      <c r="B1129" s="1"/>
      <c r="I1129" s="45"/>
      <c r="J1129" s="46"/>
      <c r="K1129" s="46"/>
      <c r="L1129" s="46"/>
      <c r="M1129" s="47"/>
      <c r="O1129" s="44"/>
      <c r="V1129" s="40"/>
    </row>
    <row r="1130" spans="2:22" x14ac:dyDescent="0.25">
      <c r="B1130" s="1"/>
      <c r="I1130" s="45"/>
      <c r="J1130" s="46"/>
      <c r="K1130" s="46"/>
      <c r="L1130" s="46"/>
      <c r="M1130" s="47"/>
      <c r="O1130" s="44"/>
      <c r="V1130" s="40"/>
    </row>
    <row r="1131" spans="2:22" x14ac:dyDescent="0.25">
      <c r="B1131" s="1"/>
      <c r="I1131" s="45"/>
      <c r="J1131" s="46"/>
      <c r="K1131" s="46"/>
      <c r="L1131" s="46"/>
      <c r="M1131" s="47"/>
      <c r="O1131" s="44"/>
      <c r="V1131" s="40"/>
    </row>
    <row r="1132" spans="2:22" x14ac:dyDescent="0.25">
      <c r="B1132" s="1"/>
      <c r="I1132" s="45"/>
      <c r="J1132" s="46"/>
      <c r="K1132" s="46"/>
      <c r="L1132" s="46"/>
      <c r="M1132" s="47"/>
      <c r="O1132" s="44"/>
      <c r="V1132" s="40"/>
    </row>
    <row r="1133" spans="2:22" x14ac:dyDescent="0.25">
      <c r="B1133" s="1"/>
      <c r="I1133" s="45"/>
      <c r="J1133" s="46"/>
      <c r="K1133" s="46"/>
      <c r="L1133" s="46"/>
      <c r="M1133" s="47"/>
      <c r="O1133" s="44"/>
      <c r="V1133" s="40"/>
    </row>
    <row r="1134" spans="2:22" x14ac:dyDescent="0.25">
      <c r="B1134" s="1"/>
      <c r="I1134" s="45"/>
      <c r="J1134" s="46"/>
      <c r="K1134" s="46"/>
      <c r="L1134" s="46"/>
      <c r="M1134" s="47"/>
      <c r="O1134" s="44"/>
      <c r="V1134" s="40"/>
    </row>
    <row r="1135" spans="2:22" x14ac:dyDescent="0.25">
      <c r="B1135" s="1"/>
      <c r="I1135" s="45"/>
      <c r="J1135" s="46"/>
      <c r="K1135" s="46"/>
      <c r="L1135" s="46"/>
      <c r="M1135" s="47"/>
      <c r="O1135" s="44"/>
      <c r="V1135" s="40"/>
    </row>
    <row r="1136" spans="2:22" x14ac:dyDescent="0.25">
      <c r="B1136" s="1"/>
      <c r="I1136" s="45"/>
      <c r="J1136" s="46"/>
      <c r="K1136" s="46"/>
      <c r="L1136" s="46"/>
      <c r="M1136" s="47"/>
      <c r="O1136" s="44"/>
      <c r="V1136" s="40"/>
    </row>
    <row r="1137" spans="2:22" x14ac:dyDescent="0.25">
      <c r="B1137" s="1"/>
      <c r="I1137" s="45"/>
      <c r="J1137" s="46"/>
      <c r="K1137" s="46"/>
      <c r="L1137" s="46"/>
      <c r="M1137" s="47"/>
      <c r="O1137" s="44"/>
      <c r="V1137" s="40"/>
    </row>
    <row r="1138" spans="2:22" x14ac:dyDescent="0.25">
      <c r="B1138" s="1"/>
      <c r="I1138" s="45"/>
      <c r="J1138" s="46"/>
      <c r="K1138" s="46"/>
      <c r="L1138" s="46"/>
      <c r="M1138" s="47"/>
      <c r="O1138" s="44"/>
      <c r="V1138" s="40"/>
    </row>
    <row r="1139" spans="2:22" x14ac:dyDescent="0.25">
      <c r="B1139" s="1"/>
      <c r="I1139" s="45"/>
      <c r="J1139" s="46"/>
      <c r="K1139" s="46"/>
      <c r="L1139" s="46"/>
      <c r="M1139" s="47"/>
      <c r="O1139" s="44"/>
      <c r="V1139" s="40"/>
    </row>
    <row r="1140" spans="2:22" x14ac:dyDescent="0.25">
      <c r="B1140" s="1"/>
      <c r="I1140" s="45"/>
      <c r="J1140" s="46"/>
      <c r="K1140" s="46"/>
      <c r="L1140" s="46"/>
      <c r="M1140" s="47"/>
      <c r="O1140" s="44"/>
      <c r="V1140" s="40"/>
    </row>
    <row r="1141" spans="2:22" x14ac:dyDescent="0.25">
      <c r="B1141" s="1"/>
      <c r="I1141" s="45"/>
      <c r="J1141" s="46"/>
      <c r="K1141" s="46"/>
      <c r="L1141" s="46"/>
      <c r="M1141" s="47"/>
      <c r="O1141" s="44"/>
      <c r="V1141" s="40"/>
    </row>
    <row r="1142" spans="2:22" x14ac:dyDescent="0.25">
      <c r="B1142" s="1"/>
      <c r="I1142" s="45"/>
      <c r="J1142" s="46"/>
      <c r="K1142" s="46"/>
      <c r="L1142" s="46"/>
      <c r="M1142" s="47"/>
      <c r="O1142" s="44"/>
      <c r="V1142" s="40"/>
    </row>
    <row r="1143" spans="2:22" x14ac:dyDescent="0.25">
      <c r="B1143" s="1"/>
      <c r="I1143" s="45"/>
      <c r="J1143" s="46"/>
      <c r="K1143" s="46"/>
      <c r="L1143" s="46"/>
      <c r="M1143" s="47"/>
      <c r="O1143" s="44"/>
      <c r="V1143" s="40"/>
    </row>
    <row r="1144" spans="2:22" x14ac:dyDescent="0.25">
      <c r="B1144" s="1"/>
      <c r="I1144" s="45"/>
      <c r="J1144" s="46"/>
      <c r="K1144" s="46"/>
      <c r="L1144" s="46"/>
      <c r="M1144" s="47"/>
      <c r="O1144" s="44"/>
      <c r="V1144" s="40"/>
    </row>
    <row r="1145" spans="2:22" x14ac:dyDescent="0.25">
      <c r="B1145" s="1"/>
      <c r="I1145" s="45"/>
      <c r="J1145" s="46"/>
      <c r="K1145" s="46"/>
      <c r="L1145" s="46"/>
      <c r="M1145" s="47"/>
      <c r="O1145" s="44"/>
      <c r="V1145" s="40"/>
    </row>
    <row r="1146" spans="2:22" x14ac:dyDescent="0.25">
      <c r="B1146" s="1"/>
      <c r="I1146" s="45"/>
      <c r="J1146" s="46"/>
      <c r="K1146" s="46"/>
      <c r="L1146" s="46"/>
      <c r="M1146" s="47"/>
      <c r="O1146" s="44"/>
      <c r="V1146" s="40"/>
    </row>
    <row r="1147" spans="2:22" x14ac:dyDescent="0.25">
      <c r="B1147" s="1"/>
      <c r="I1147" s="45"/>
      <c r="J1147" s="46"/>
      <c r="K1147" s="46"/>
      <c r="L1147" s="46"/>
      <c r="M1147" s="47"/>
      <c r="O1147" s="44"/>
      <c r="V1147" s="40"/>
    </row>
    <row r="1148" spans="2:22" x14ac:dyDescent="0.25">
      <c r="B1148" s="1"/>
      <c r="I1148" s="45"/>
      <c r="J1148" s="46"/>
      <c r="K1148" s="46"/>
      <c r="L1148" s="46"/>
      <c r="M1148" s="47"/>
      <c r="O1148" s="44"/>
      <c r="V1148" s="40"/>
    </row>
    <row r="1149" spans="2:22" x14ac:dyDescent="0.25">
      <c r="B1149" s="1"/>
      <c r="I1149" s="45"/>
      <c r="J1149" s="46"/>
      <c r="K1149" s="46"/>
      <c r="L1149" s="46"/>
      <c r="M1149" s="47"/>
      <c r="O1149" s="44"/>
      <c r="V1149" s="40"/>
    </row>
    <row r="1150" spans="2:22" x14ac:dyDescent="0.25">
      <c r="B1150" s="1"/>
      <c r="I1150" s="45"/>
      <c r="J1150" s="46"/>
      <c r="K1150" s="46"/>
      <c r="L1150" s="46"/>
      <c r="M1150" s="47"/>
      <c r="O1150" s="44"/>
      <c r="V1150" s="40"/>
    </row>
    <row r="1151" spans="2:22" x14ac:dyDescent="0.25">
      <c r="B1151" s="1"/>
      <c r="I1151" s="45"/>
      <c r="J1151" s="46"/>
      <c r="K1151" s="46"/>
      <c r="L1151" s="46"/>
      <c r="M1151" s="47"/>
      <c r="O1151" s="44"/>
      <c r="V1151" s="40"/>
    </row>
    <row r="1152" spans="2:22" x14ac:dyDescent="0.25">
      <c r="B1152" s="1"/>
      <c r="I1152" s="45"/>
      <c r="J1152" s="46"/>
      <c r="K1152" s="46"/>
      <c r="L1152" s="46"/>
      <c r="M1152" s="47"/>
      <c r="O1152" s="44"/>
      <c r="V1152" s="40"/>
    </row>
    <row r="1153" spans="2:22" x14ac:dyDescent="0.25">
      <c r="B1153" s="1"/>
      <c r="I1153" s="45"/>
      <c r="J1153" s="46"/>
      <c r="K1153" s="46"/>
      <c r="L1153" s="46"/>
      <c r="M1153" s="47"/>
      <c r="O1153" s="44"/>
      <c r="V1153" s="40"/>
    </row>
    <row r="1154" spans="2:22" x14ac:dyDescent="0.25">
      <c r="B1154" s="1"/>
      <c r="I1154" s="45"/>
      <c r="J1154" s="46"/>
      <c r="K1154" s="46"/>
      <c r="L1154" s="46"/>
      <c r="M1154" s="47"/>
      <c r="O1154" s="44"/>
      <c r="V1154" s="40"/>
    </row>
    <row r="1155" spans="2:22" x14ac:dyDescent="0.25">
      <c r="B1155" s="1"/>
      <c r="I1155" s="45"/>
      <c r="J1155" s="46"/>
      <c r="K1155" s="46"/>
      <c r="L1155" s="46"/>
      <c r="M1155" s="47"/>
      <c r="O1155" s="44"/>
      <c r="V1155" s="40"/>
    </row>
    <row r="1156" spans="2:22" x14ac:dyDescent="0.25">
      <c r="B1156" s="1"/>
      <c r="I1156" s="45"/>
      <c r="J1156" s="46"/>
      <c r="K1156" s="46"/>
      <c r="L1156" s="46"/>
      <c r="M1156" s="47"/>
      <c r="O1156" s="44"/>
      <c r="V1156" s="40"/>
    </row>
    <row r="1157" spans="2:22" x14ac:dyDescent="0.25">
      <c r="B1157" s="1"/>
      <c r="I1157" s="45"/>
      <c r="J1157" s="46"/>
      <c r="K1157" s="46"/>
      <c r="L1157" s="46"/>
      <c r="M1157" s="47"/>
      <c r="O1157" s="44"/>
      <c r="V1157" s="40"/>
    </row>
    <row r="1158" spans="2:22" x14ac:dyDescent="0.25">
      <c r="B1158" s="1"/>
      <c r="I1158" s="45"/>
      <c r="J1158" s="46"/>
      <c r="K1158" s="46"/>
      <c r="L1158" s="46"/>
      <c r="M1158" s="47"/>
      <c r="O1158" s="44"/>
      <c r="V1158" s="40"/>
    </row>
    <row r="1159" spans="2:22" x14ac:dyDescent="0.25">
      <c r="B1159" s="1"/>
      <c r="I1159" s="45"/>
      <c r="J1159" s="46"/>
      <c r="K1159" s="46"/>
      <c r="L1159" s="46"/>
      <c r="M1159" s="47"/>
      <c r="O1159" s="44"/>
      <c r="V1159" s="40"/>
    </row>
    <row r="1160" spans="2:22" x14ac:dyDescent="0.25">
      <c r="B1160" s="1"/>
      <c r="I1160" s="45"/>
      <c r="J1160" s="46"/>
      <c r="K1160" s="46"/>
      <c r="L1160" s="46"/>
      <c r="M1160" s="47"/>
      <c r="O1160" s="44"/>
      <c r="V1160" s="40"/>
    </row>
    <row r="1161" spans="2:22" x14ac:dyDescent="0.25">
      <c r="B1161" s="1"/>
      <c r="I1161" s="45"/>
      <c r="J1161" s="46"/>
      <c r="K1161" s="46"/>
      <c r="L1161" s="46"/>
      <c r="M1161" s="47"/>
      <c r="O1161" s="44"/>
      <c r="V1161" s="40"/>
    </row>
    <row r="1162" spans="2:22" x14ac:dyDescent="0.25">
      <c r="B1162" s="1"/>
      <c r="I1162" s="45"/>
      <c r="J1162" s="46"/>
      <c r="K1162" s="46"/>
      <c r="L1162" s="46"/>
      <c r="M1162" s="47"/>
      <c r="O1162" s="44"/>
      <c r="V1162" s="40"/>
    </row>
    <row r="1163" spans="2:22" x14ac:dyDescent="0.25">
      <c r="B1163" s="1"/>
      <c r="I1163" s="45"/>
      <c r="J1163" s="46"/>
      <c r="K1163" s="46"/>
      <c r="L1163" s="46"/>
      <c r="M1163" s="47"/>
      <c r="O1163" s="44"/>
      <c r="V1163" s="40"/>
    </row>
    <row r="1164" spans="2:22" x14ac:dyDescent="0.25">
      <c r="B1164" s="1"/>
      <c r="I1164" s="45"/>
      <c r="J1164" s="46"/>
      <c r="K1164" s="46"/>
      <c r="L1164" s="46"/>
      <c r="M1164" s="47"/>
      <c r="O1164" s="44"/>
      <c r="V1164" s="40"/>
    </row>
    <row r="1165" spans="2:22" x14ac:dyDescent="0.25">
      <c r="B1165" s="1"/>
      <c r="I1165" s="45"/>
      <c r="J1165" s="46"/>
      <c r="K1165" s="46"/>
      <c r="L1165" s="46"/>
      <c r="M1165" s="47"/>
      <c r="O1165" s="44"/>
      <c r="V1165" s="40"/>
    </row>
    <row r="1166" spans="2:22" x14ac:dyDescent="0.25">
      <c r="B1166" s="1"/>
      <c r="I1166" s="45"/>
      <c r="J1166" s="46"/>
      <c r="K1166" s="46"/>
      <c r="L1166" s="46"/>
      <c r="M1166" s="47"/>
      <c r="O1166" s="44"/>
      <c r="V1166" s="40"/>
    </row>
    <row r="1167" spans="2:22" x14ac:dyDescent="0.25">
      <c r="B1167" s="1"/>
      <c r="I1167" s="45"/>
      <c r="J1167" s="46"/>
      <c r="K1167" s="46"/>
      <c r="L1167" s="46"/>
      <c r="M1167" s="47"/>
      <c r="O1167" s="44"/>
      <c r="V1167" s="40"/>
    </row>
    <row r="1168" spans="2:22" x14ac:dyDescent="0.25">
      <c r="B1168" s="1"/>
      <c r="I1168" s="45"/>
      <c r="J1168" s="46"/>
      <c r="K1168" s="46"/>
      <c r="L1168" s="46"/>
      <c r="M1168" s="47"/>
      <c r="O1168" s="44"/>
      <c r="V1168" s="40"/>
    </row>
    <row r="1169" spans="2:22" x14ac:dyDescent="0.25">
      <c r="B1169" s="1"/>
      <c r="I1169" s="45"/>
      <c r="J1169" s="46"/>
      <c r="K1169" s="46"/>
      <c r="L1169" s="46"/>
      <c r="M1169" s="47"/>
      <c r="O1169" s="44"/>
      <c r="V1169" s="40"/>
    </row>
    <row r="1170" spans="2:22" x14ac:dyDescent="0.25">
      <c r="B1170" s="1"/>
      <c r="I1170" s="45"/>
      <c r="J1170" s="46"/>
      <c r="K1170" s="46"/>
      <c r="L1170" s="46"/>
      <c r="M1170" s="47"/>
      <c r="O1170" s="44"/>
      <c r="V1170" s="40"/>
    </row>
    <row r="1171" spans="2:22" x14ac:dyDescent="0.25">
      <c r="B1171" s="1"/>
      <c r="I1171" s="45"/>
      <c r="J1171" s="46"/>
      <c r="K1171" s="46"/>
      <c r="L1171" s="46"/>
      <c r="M1171" s="47"/>
      <c r="O1171" s="44"/>
      <c r="V1171" s="40"/>
    </row>
    <row r="1172" spans="2:22" x14ac:dyDescent="0.25">
      <c r="B1172" s="1"/>
      <c r="I1172" s="45"/>
      <c r="J1172" s="46"/>
      <c r="K1172" s="46"/>
      <c r="L1172" s="46"/>
      <c r="M1172" s="47"/>
      <c r="O1172" s="44"/>
      <c r="V1172" s="40"/>
    </row>
    <row r="1173" spans="2:22" x14ac:dyDescent="0.25">
      <c r="B1173" s="1"/>
      <c r="I1173" s="45"/>
      <c r="J1173" s="46"/>
      <c r="K1173" s="46"/>
      <c r="L1173" s="46"/>
      <c r="M1173" s="47"/>
      <c r="O1173" s="44"/>
      <c r="V1173" s="40"/>
    </row>
    <row r="1174" spans="2:22" x14ac:dyDescent="0.25">
      <c r="B1174" s="1"/>
      <c r="I1174" s="45"/>
      <c r="J1174" s="46"/>
      <c r="K1174" s="46"/>
      <c r="L1174" s="46"/>
      <c r="M1174" s="47"/>
      <c r="O1174" s="44"/>
      <c r="V1174" s="40"/>
    </row>
    <row r="1175" spans="2:22" x14ac:dyDescent="0.25">
      <c r="B1175" s="1"/>
      <c r="I1175" s="45"/>
      <c r="J1175" s="46"/>
      <c r="K1175" s="46"/>
      <c r="L1175" s="46"/>
      <c r="M1175" s="47"/>
      <c r="O1175" s="44"/>
      <c r="V1175" s="40"/>
    </row>
    <row r="1176" spans="2:22" x14ac:dyDescent="0.25">
      <c r="B1176" s="1"/>
      <c r="I1176" s="45"/>
      <c r="J1176" s="46"/>
      <c r="K1176" s="46"/>
      <c r="L1176" s="46"/>
      <c r="M1176" s="47"/>
      <c r="O1176" s="44"/>
      <c r="V1176" s="40"/>
    </row>
    <row r="1177" spans="2:22" x14ac:dyDescent="0.25">
      <c r="B1177" s="1"/>
      <c r="I1177" s="45"/>
      <c r="J1177" s="46"/>
      <c r="K1177" s="46"/>
      <c r="L1177" s="46"/>
      <c r="M1177" s="47"/>
      <c r="O1177" s="44"/>
      <c r="V1177" s="40"/>
    </row>
    <row r="1178" spans="2:22" x14ac:dyDescent="0.25">
      <c r="B1178" s="1"/>
      <c r="I1178" s="45"/>
      <c r="J1178" s="46"/>
      <c r="K1178" s="46"/>
      <c r="L1178" s="46"/>
      <c r="M1178" s="47"/>
      <c r="O1178" s="44"/>
      <c r="V1178" s="40"/>
    </row>
    <row r="1179" spans="2:22" x14ac:dyDescent="0.25">
      <c r="B1179" s="1"/>
      <c r="I1179" s="45"/>
      <c r="J1179" s="46"/>
      <c r="K1179" s="46"/>
      <c r="L1179" s="46"/>
      <c r="M1179" s="47"/>
      <c r="O1179" s="44"/>
      <c r="V1179" s="40"/>
    </row>
    <row r="1180" spans="2:22" x14ac:dyDescent="0.25">
      <c r="B1180" s="1"/>
      <c r="I1180" s="45"/>
      <c r="J1180" s="46"/>
      <c r="K1180" s="46"/>
      <c r="L1180" s="46"/>
      <c r="M1180" s="47"/>
      <c r="O1180" s="44"/>
      <c r="V1180" s="40"/>
    </row>
    <row r="1181" spans="2:22" x14ac:dyDescent="0.25">
      <c r="B1181" s="1"/>
      <c r="I1181" s="45"/>
      <c r="J1181" s="46"/>
      <c r="K1181" s="46"/>
      <c r="L1181" s="46"/>
      <c r="M1181" s="47"/>
      <c r="O1181" s="44"/>
      <c r="V1181" s="40"/>
    </row>
    <row r="1182" spans="2:22" x14ac:dyDescent="0.25">
      <c r="B1182" s="1"/>
      <c r="I1182" s="45"/>
      <c r="J1182" s="46"/>
      <c r="K1182" s="46"/>
      <c r="L1182" s="46"/>
      <c r="M1182" s="47"/>
      <c r="O1182" s="44"/>
      <c r="V1182" s="40"/>
    </row>
    <row r="1183" spans="2:22" x14ac:dyDescent="0.25">
      <c r="B1183" s="1"/>
      <c r="I1183" s="45"/>
      <c r="J1183" s="46"/>
      <c r="K1183" s="46"/>
      <c r="L1183" s="46"/>
      <c r="M1183" s="47"/>
      <c r="O1183" s="44"/>
      <c r="V1183" s="40"/>
    </row>
    <row r="1184" spans="2:22" x14ac:dyDescent="0.25">
      <c r="B1184" s="1"/>
      <c r="I1184" s="45"/>
      <c r="J1184" s="46"/>
      <c r="K1184" s="46"/>
      <c r="L1184" s="46"/>
      <c r="M1184" s="47"/>
      <c r="O1184" s="44"/>
      <c r="V1184" s="40"/>
    </row>
    <row r="1185" spans="2:22" x14ac:dyDescent="0.25">
      <c r="B1185" s="1"/>
      <c r="I1185" s="45"/>
      <c r="J1185" s="46"/>
      <c r="K1185" s="46"/>
      <c r="L1185" s="46"/>
      <c r="M1185" s="47"/>
      <c r="O1185" s="44"/>
      <c r="V1185" s="40"/>
    </row>
    <row r="1186" spans="2:22" x14ac:dyDescent="0.25">
      <c r="B1186" s="1"/>
      <c r="I1186" s="45"/>
      <c r="J1186" s="46"/>
      <c r="K1186" s="46"/>
      <c r="L1186" s="46"/>
      <c r="M1186" s="47"/>
      <c r="O1186" s="44"/>
      <c r="V1186" s="40"/>
    </row>
    <row r="1187" spans="2:22" x14ac:dyDescent="0.25">
      <c r="B1187" s="1"/>
      <c r="I1187" s="45"/>
      <c r="J1187" s="46"/>
      <c r="K1187" s="46"/>
      <c r="L1187" s="46"/>
      <c r="M1187" s="47"/>
      <c r="O1187" s="44"/>
      <c r="V1187" s="40"/>
    </row>
    <row r="1188" spans="2:22" x14ac:dyDescent="0.25">
      <c r="B1188" s="1"/>
      <c r="I1188" s="45"/>
      <c r="J1188" s="46"/>
      <c r="K1188" s="46"/>
      <c r="L1188" s="46"/>
      <c r="M1188" s="47"/>
      <c r="O1188" s="44"/>
      <c r="V1188" s="40"/>
    </row>
    <row r="1189" spans="2:22" x14ac:dyDescent="0.25">
      <c r="B1189" s="1"/>
      <c r="I1189" s="45"/>
      <c r="J1189" s="46"/>
      <c r="K1189" s="46"/>
      <c r="L1189" s="46"/>
      <c r="M1189" s="47"/>
      <c r="O1189" s="44"/>
      <c r="V1189" s="40"/>
    </row>
    <row r="1190" spans="2:22" x14ac:dyDescent="0.25">
      <c r="B1190" s="1"/>
      <c r="I1190" s="45"/>
      <c r="J1190" s="46"/>
      <c r="K1190" s="46"/>
      <c r="L1190" s="46"/>
      <c r="M1190" s="47"/>
      <c r="O1190" s="44"/>
      <c r="V1190" s="40"/>
    </row>
    <row r="1191" spans="2:22" x14ac:dyDescent="0.25">
      <c r="B1191" s="1"/>
      <c r="I1191" s="45"/>
      <c r="J1191" s="46"/>
      <c r="K1191" s="46"/>
      <c r="L1191" s="46"/>
      <c r="M1191" s="47"/>
      <c r="O1191" s="44"/>
      <c r="V1191" s="40"/>
    </row>
    <row r="1192" spans="2:22" x14ac:dyDescent="0.25">
      <c r="B1192" s="1"/>
      <c r="I1192" s="45"/>
      <c r="J1192" s="46"/>
      <c r="K1192" s="46"/>
      <c r="L1192" s="46"/>
      <c r="M1192" s="47"/>
      <c r="O1192" s="44"/>
      <c r="V1192" s="40"/>
    </row>
    <row r="1193" spans="2:22" x14ac:dyDescent="0.25">
      <c r="B1193" s="1"/>
      <c r="I1193" s="45"/>
      <c r="J1193" s="46"/>
      <c r="K1193" s="46"/>
      <c r="L1193" s="46"/>
      <c r="M1193" s="47"/>
      <c r="O1193" s="44"/>
      <c r="V1193" s="40"/>
    </row>
    <row r="1194" spans="2:22" x14ac:dyDescent="0.25">
      <c r="B1194" s="1"/>
      <c r="I1194" s="45"/>
      <c r="J1194" s="46"/>
      <c r="K1194" s="46"/>
      <c r="L1194" s="46"/>
      <c r="M1194" s="47"/>
      <c r="O1194" s="44"/>
      <c r="V1194" s="40"/>
    </row>
    <row r="1195" spans="2:22" x14ac:dyDescent="0.25">
      <c r="B1195" s="1"/>
      <c r="I1195" s="45"/>
      <c r="J1195" s="46"/>
      <c r="K1195" s="46"/>
      <c r="L1195" s="46"/>
      <c r="M1195" s="47"/>
      <c r="O1195" s="44"/>
      <c r="V1195" s="40"/>
    </row>
    <row r="1196" spans="2:22" x14ac:dyDescent="0.25">
      <c r="B1196" s="1"/>
      <c r="I1196" s="45"/>
      <c r="J1196" s="46"/>
      <c r="K1196" s="46"/>
      <c r="L1196" s="46"/>
      <c r="M1196" s="47"/>
      <c r="O1196" s="44"/>
      <c r="V1196" s="40"/>
    </row>
    <row r="1197" spans="2:22" x14ac:dyDescent="0.25">
      <c r="B1197" s="1"/>
      <c r="I1197" s="45"/>
      <c r="J1197" s="46"/>
      <c r="K1197" s="46"/>
      <c r="L1197" s="46"/>
      <c r="M1197" s="47"/>
      <c r="O1197" s="44"/>
      <c r="V1197" s="40"/>
    </row>
    <row r="1198" spans="2:22" x14ac:dyDescent="0.25">
      <c r="B1198" s="1"/>
      <c r="I1198" s="45"/>
      <c r="J1198" s="46"/>
      <c r="K1198" s="46"/>
      <c r="L1198" s="46"/>
      <c r="M1198" s="47"/>
      <c r="O1198" s="44"/>
      <c r="V1198" s="40"/>
    </row>
    <row r="1199" spans="2:22" x14ac:dyDescent="0.25">
      <c r="B1199" s="1"/>
      <c r="I1199" s="45"/>
      <c r="J1199" s="46"/>
      <c r="K1199" s="46"/>
      <c r="L1199" s="46"/>
      <c r="M1199" s="47"/>
      <c r="O1199" s="44"/>
      <c r="V1199" s="40"/>
    </row>
    <row r="1200" spans="2:22" x14ac:dyDescent="0.25">
      <c r="B1200" s="1"/>
      <c r="I1200" s="45"/>
      <c r="J1200" s="46"/>
      <c r="K1200" s="46"/>
      <c r="L1200" s="46"/>
      <c r="M1200" s="47"/>
      <c r="O1200" s="44"/>
      <c r="V1200" s="40"/>
    </row>
    <row r="1201" spans="2:22" x14ac:dyDescent="0.25">
      <c r="B1201" s="1"/>
      <c r="I1201" s="45"/>
      <c r="J1201" s="46"/>
      <c r="K1201" s="46"/>
      <c r="L1201" s="46"/>
      <c r="M1201" s="47"/>
      <c r="O1201" s="44"/>
      <c r="V1201" s="40"/>
    </row>
    <row r="1202" spans="2:22" x14ac:dyDescent="0.25">
      <c r="B1202" s="1"/>
      <c r="I1202" s="45"/>
      <c r="J1202" s="46"/>
      <c r="K1202" s="46"/>
      <c r="L1202" s="46"/>
      <c r="M1202" s="47"/>
      <c r="O1202" s="44"/>
      <c r="V1202" s="40"/>
    </row>
    <row r="1203" spans="2:22" x14ac:dyDescent="0.25">
      <c r="B1203" s="1"/>
      <c r="I1203" s="45"/>
      <c r="J1203" s="46"/>
      <c r="K1203" s="46"/>
      <c r="L1203" s="46"/>
      <c r="M1203" s="47"/>
      <c r="O1203" s="44"/>
      <c r="V1203" s="40"/>
    </row>
    <row r="1204" spans="2:22" x14ac:dyDescent="0.25">
      <c r="B1204" s="1"/>
      <c r="I1204" s="45"/>
      <c r="J1204" s="46"/>
      <c r="K1204" s="46"/>
      <c r="L1204" s="46"/>
      <c r="M1204" s="47"/>
      <c r="O1204" s="44"/>
      <c r="V1204" s="40"/>
    </row>
    <row r="1205" spans="2:22" x14ac:dyDescent="0.25">
      <c r="B1205" s="1"/>
      <c r="I1205" s="45"/>
      <c r="J1205" s="46"/>
      <c r="K1205" s="46"/>
      <c r="L1205" s="46"/>
      <c r="M1205" s="47"/>
      <c r="O1205" s="44"/>
      <c r="V1205" s="40"/>
    </row>
    <row r="1206" spans="2:22" x14ac:dyDescent="0.25">
      <c r="B1206" s="1"/>
      <c r="I1206" s="45"/>
      <c r="J1206" s="46"/>
      <c r="K1206" s="46"/>
      <c r="L1206" s="46"/>
      <c r="M1206" s="47"/>
      <c r="O1206" s="44"/>
      <c r="V1206" s="40"/>
    </row>
    <row r="1207" spans="2:22" x14ac:dyDescent="0.25">
      <c r="B1207" s="1"/>
      <c r="I1207" s="45"/>
      <c r="J1207" s="46"/>
      <c r="K1207" s="46"/>
      <c r="L1207" s="46"/>
      <c r="M1207" s="47"/>
      <c r="O1207" s="44"/>
      <c r="V1207" s="40"/>
    </row>
    <row r="1208" spans="2:22" x14ac:dyDescent="0.25">
      <c r="B1208" s="1"/>
      <c r="I1208" s="45"/>
      <c r="J1208" s="46"/>
      <c r="K1208" s="46"/>
      <c r="L1208" s="46"/>
      <c r="M1208" s="47"/>
      <c r="O1208" s="44"/>
      <c r="V1208" s="40"/>
    </row>
    <row r="1209" spans="2:22" x14ac:dyDescent="0.25">
      <c r="B1209" s="1"/>
      <c r="I1209" s="45"/>
      <c r="J1209" s="46"/>
      <c r="K1209" s="46"/>
      <c r="L1209" s="46"/>
      <c r="M1209" s="47"/>
      <c r="O1209" s="44"/>
      <c r="V1209" s="40"/>
    </row>
    <row r="1210" spans="2:22" x14ac:dyDescent="0.25">
      <c r="B1210" s="1"/>
      <c r="I1210" s="45"/>
      <c r="J1210" s="46"/>
      <c r="K1210" s="46"/>
      <c r="L1210" s="46"/>
      <c r="M1210" s="47"/>
      <c r="O1210" s="44"/>
      <c r="V1210" s="40"/>
    </row>
    <row r="1211" spans="2:22" x14ac:dyDescent="0.25">
      <c r="B1211" s="1"/>
      <c r="I1211" s="45"/>
      <c r="J1211" s="46"/>
      <c r="K1211" s="46"/>
      <c r="L1211" s="46"/>
      <c r="M1211" s="47"/>
      <c r="O1211" s="44"/>
      <c r="V1211" s="40"/>
    </row>
    <row r="1212" spans="2:22" x14ac:dyDescent="0.25">
      <c r="B1212" s="1"/>
      <c r="I1212" s="45"/>
      <c r="J1212" s="46"/>
      <c r="K1212" s="46"/>
      <c r="L1212" s="46"/>
      <c r="M1212" s="47"/>
      <c r="O1212" s="44"/>
      <c r="V1212" s="40"/>
    </row>
    <row r="1213" spans="2:22" x14ac:dyDescent="0.25">
      <c r="B1213" s="1"/>
      <c r="I1213" s="45"/>
      <c r="J1213" s="46"/>
      <c r="K1213" s="46"/>
      <c r="L1213" s="46"/>
      <c r="M1213" s="47"/>
      <c r="O1213" s="44"/>
      <c r="V1213" s="40"/>
    </row>
    <row r="1214" spans="2:22" x14ac:dyDescent="0.25">
      <c r="B1214" s="1"/>
      <c r="I1214" s="45"/>
      <c r="J1214" s="46"/>
      <c r="K1214" s="46"/>
      <c r="L1214" s="46"/>
      <c r="M1214" s="47"/>
      <c r="O1214" s="44"/>
      <c r="V1214" s="40"/>
    </row>
    <row r="1215" spans="2:22" x14ac:dyDescent="0.25">
      <c r="B1215" s="1"/>
      <c r="I1215" s="45"/>
      <c r="J1215" s="46"/>
      <c r="K1215" s="46"/>
      <c r="L1215" s="46"/>
      <c r="M1215" s="47"/>
      <c r="O1215" s="44"/>
      <c r="V1215" s="40"/>
    </row>
    <row r="1216" spans="2:22" x14ac:dyDescent="0.25">
      <c r="B1216" s="1"/>
      <c r="I1216" s="45"/>
      <c r="J1216" s="46"/>
      <c r="K1216" s="46"/>
      <c r="L1216" s="46"/>
      <c r="M1216" s="47"/>
      <c r="O1216" s="44"/>
      <c r="V1216" s="40"/>
    </row>
    <row r="1217" spans="2:22" x14ac:dyDescent="0.25">
      <c r="B1217" s="1"/>
      <c r="I1217" s="45"/>
      <c r="J1217" s="46"/>
      <c r="K1217" s="46"/>
      <c r="L1217" s="46"/>
      <c r="M1217" s="47"/>
      <c r="O1217" s="44"/>
      <c r="V1217" s="40"/>
    </row>
    <row r="1218" spans="2:22" x14ac:dyDescent="0.25">
      <c r="B1218" s="1"/>
      <c r="I1218" s="45"/>
      <c r="J1218" s="46"/>
      <c r="K1218" s="46"/>
      <c r="L1218" s="46"/>
      <c r="M1218" s="47"/>
      <c r="O1218" s="44"/>
      <c r="V1218" s="40"/>
    </row>
    <row r="1219" spans="2:22" x14ac:dyDescent="0.25">
      <c r="B1219" s="1"/>
      <c r="I1219" s="45"/>
      <c r="J1219" s="46"/>
      <c r="K1219" s="46"/>
      <c r="L1219" s="46"/>
      <c r="M1219" s="47"/>
      <c r="O1219" s="44"/>
      <c r="V1219" s="40"/>
    </row>
    <row r="1220" spans="2:22" x14ac:dyDescent="0.25">
      <c r="B1220" s="1"/>
      <c r="I1220" s="45"/>
      <c r="J1220" s="46"/>
      <c r="K1220" s="46"/>
      <c r="L1220" s="46"/>
      <c r="M1220" s="47"/>
      <c r="O1220" s="44"/>
      <c r="V1220" s="40"/>
    </row>
    <row r="1221" spans="2:22" x14ac:dyDescent="0.25">
      <c r="B1221" s="1"/>
      <c r="I1221" s="45"/>
      <c r="J1221" s="46"/>
      <c r="K1221" s="46"/>
      <c r="L1221" s="46"/>
      <c r="M1221" s="47"/>
      <c r="O1221" s="44"/>
      <c r="V1221" s="40"/>
    </row>
    <row r="1222" spans="2:22" x14ac:dyDescent="0.25">
      <c r="B1222" s="1"/>
      <c r="I1222" s="45"/>
      <c r="J1222" s="46"/>
      <c r="K1222" s="46"/>
      <c r="L1222" s="46"/>
      <c r="M1222" s="47"/>
      <c r="O1222" s="44"/>
      <c r="V1222" s="40"/>
    </row>
    <row r="1223" spans="2:22" x14ac:dyDescent="0.25">
      <c r="B1223" s="1"/>
      <c r="I1223" s="45"/>
      <c r="J1223" s="46"/>
      <c r="K1223" s="46"/>
      <c r="L1223" s="46"/>
      <c r="M1223" s="47"/>
      <c r="O1223" s="44"/>
      <c r="V1223" s="40"/>
    </row>
    <row r="1224" spans="2:22" x14ac:dyDescent="0.25">
      <c r="B1224" s="1"/>
      <c r="I1224" s="45"/>
      <c r="J1224" s="46"/>
      <c r="K1224" s="46"/>
      <c r="L1224" s="46"/>
      <c r="M1224" s="47"/>
      <c r="O1224" s="44"/>
      <c r="V1224" s="40"/>
    </row>
    <row r="1225" spans="2:22" x14ac:dyDescent="0.25">
      <c r="B1225" s="1"/>
      <c r="I1225" s="45"/>
      <c r="J1225" s="46"/>
      <c r="K1225" s="46"/>
      <c r="L1225" s="46"/>
      <c r="M1225" s="47"/>
      <c r="O1225" s="44"/>
      <c r="V1225" s="40"/>
    </row>
    <row r="1226" spans="2:22" x14ac:dyDescent="0.25">
      <c r="B1226" s="1"/>
      <c r="I1226" s="45"/>
      <c r="J1226" s="46"/>
      <c r="K1226" s="46"/>
      <c r="L1226" s="46"/>
      <c r="M1226" s="47"/>
      <c r="O1226" s="44"/>
      <c r="V1226" s="40"/>
    </row>
    <row r="1227" spans="2:22" x14ac:dyDescent="0.25">
      <c r="B1227" s="1"/>
      <c r="I1227" s="45"/>
      <c r="J1227" s="46"/>
      <c r="K1227" s="46"/>
      <c r="L1227" s="46"/>
      <c r="M1227" s="47"/>
      <c r="O1227" s="44"/>
      <c r="V1227" s="40"/>
    </row>
    <row r="1228" spans="2:22" x14ac:dyDescent="0.25">
      <c r="B1228" s="1"/>
      <c r="I1228" s="45"/>
      <c r="J1228" s="46"/>
      <c r="K1228" s="46"/>
      <c r="L1228" s="46"/>
      <c r="M1228" s="47"/>
      <c r="O1228" s="44"/>
      <c r="V1228" s="40"/>
    </row>
    <row r="1229" spans="2:22" x14ac:dyDescent="0.25">
      <c r="B1229" s="1"/>
      <c r="I1229" s="45"/>
      <c r="J1229" s="46"/>
      <c r="K1229" s="46"/>
      <c r="L1229" s="46"/>
      <c r="M1229" s="47"/>
      <c r="O1229" s="44"/>
      <c r="V1229" s="40"/>
    </row>
    <row r="1230" spans="2:22" x14ac:dyDescent="0.25">
      <c r="B1230" s="1"/>
      <c r="I1230" s="45"/>
      <c r="J1230" s="46"/>
      <c r="K1230" s="46"/>
      <c r="L1230" s="46"/>
      <c r="M1230" s="47"/>
      <c r="O1230" s="44"/>
      <c r="V1230" s="40"/>
    </row>
    <row r="1231" spans="2:22" x14ac:dyDescent="0.25">
      <c r="B1231" s="1"/>
      <c r="I1231" s="45"/>
      <c r="J1231" s="46"/>
      <c r="K1231" s="46"/>
      <c r="L1231" s="46"/>
      <c r="M1231" s="47"/>
      <c r="O1231" s="44"/>
      <c r="V1231" s="40"/>
    </row>
    <row r="1232" spans="2:22" x14ac:dyDescent="0.25">
      <c r="B1232" s="1"/>
      <c r="I1232" s="45"/>
      <c r="J1232" s="46"/>
      <c r="K1232" s="46"/>
      <c r="L1232" s="46"/>
      <c r="M1232" s="47"/>
      <c r="O1232" s="44"/>
      <c r="V1232" s="40"/>
    </row>
    <row r="1233" spans="2:22" x14ac:dyDescent="0.25">
      <c r="B1233" s="1"/>
      <c r="I1233" s="45"/>
      <c r="J1233" s="46"/>
      <c r="K1233" s="46"/>
      <c r="L1233" s="46"/>
      <c r="M1233" s="47"/>
      <c r="O1233" s="44"/>
      <c r="V1233" s="40"/>
    </row>
    <row r="1234" spans="2:22" x14ac:dyDescent="0.25">
      <c r="B1234" s="1"/>
      <c r="I1234" s="45"/>
      <c r="J1234" s="46"/>
      <c r="K1234" s="46"/>
      <c r="L1234" s="46"/>
      <c r="M1234" s="47"/>
      <c r="O1234" s="44"/>
      <c r="V1234" s="40"/>
    </row>
    <row r="1235" spans="2:22" x14ac:dyDescent="0.25">
      <c r="B1235" s="1"/>
      <c r="I1235" s="45"/>
      <c r="J1235" s="46"/>
      <c r="K1235" s="46"/>
      <c r="L1235" s="46"/>
      <c r="M1235" s="47"/>
      <c r="O1235" s="44"/>
      <c r="V1235" s="40"/>
    </row>
    <row r="1236" spans="2:22" x14ac:dyDescent="0.25">
      <c r="B1236" s="1"/>
      <c r="I1236" s="45"/>
      <c r="J1236" s="46"/>
      <c r="K1236" s="46"/>
      <c r="L1236" s="46"/>
      <c r="M1236" s="47"/>
      <c r="O1236" s="44"/>
      <c r="V1236" s="40"/>
    </row>
    <row r="1237" spans="2:22" x14ac:dyDescent="0.25">
      <c r="B1237" s="1"/>
      <c r="I1237" s="45"/>
      <c r="J1237" s="46"/>
      <c r="K1237" s="46"/>
      <c r="L1237" s="46"/>
      <c r="M1237" s="47"/>
      <c r="O1237" s="44"/>
      <c r="V1237" s="40"/>
    </row>
    <row r="1238" spans="2:22" x14ac:dyDescent="0.25">
      <c r="B1238" s="1"/>
      <c r="I1238" s="45"/>
      <c r="J1238" s="46"/>
      <c r="K1238" s="46"/>
      <c r="L1238" s="46"/>
      <c r="M1238" s="47"/>
      <c r="O1238" s="44"/>
      <c r="V1238" s="40"/>
    </row>
    <row r="1239" spans="2:22" x14ac:dyDescent="0.25">
      <c r="B1239" s="1"/>
      <c r="I1239" s="45"/>
      <c r="J1239" s="46"/>
      <c r="K1239" s="46"/>
      <c r="L1239" s="46"/>
      <c r="M1239" s="47"/>
      <c r="O1239" s="44"/>
      <c r="V1239" s="40"/>
    </row>
    <row r="1240" spans="2:22" x14ac:dyDescent="0.25">
      <c r="B1240" s="1"/>
      <c r="I1240" s="45"/>
      <c r="J1240" s="46"/>
      <c r="K1240" s="46"/>
      <c r="L1240" s="46"/>
      <c r="M1240" s="47"/>
      <c r="O1240" s="44"/>
      <c r="V1240" s="40"/>
    </row>
    <row r="1241" spans="2:22" x14ac:dyDescent="0.25">
      <c r="B1241" s="1"/>
      <c r="I1241" s="45"/>
      <c r="J1241" s="46"/>
      <c r="K1241" s="46"/>
      <c r="L1241" s="46"/>
      <c r="M1241" s="47"/>
      <c r="O1241" s="44"/>
      <c r="V1241" s="40"/>
    </row>
    <row r="1242" spans="2:22" x14ac:dyDescent="0.25">
      <c r="B1242" s="1"/>
      <c r="I1242" s="45"/>
      <c r="J1242" s="46"/>
      <c r="K1242" s="46"/>
      <c r="L1242" s="46"/>
      <c r="M1242" s="47"/>
      <c r="O1242" s="44"/>
      <c r="V1242" s="40"/>
    </row>
    <row r="1243" spans="2:22" x14ac:dyDescent="0.25">
      <c r="B1243" s="1"/>
      <c r="I1243" s="45"/>
      <c r="J1243" s="46"/>
      <c r="K1243" s="46"/>
      <c r="L1243" s="46"/>
      <c r="M1243" s="47"/>
      <c r="O1243" s="44"/>
      <c r="V1243" s="40"/>
    </row>
    <row r="1244" spans="2:22" x14ac:dyDescent="0.25">
      <c r="B1244" s="1"/>
      <c r="I1244" s="45"/>
      <c r="J1244" s="46"/>
      <c r="K1244" s="46"/>
      <c r="L1244" s="46"/>
      <c r="M1244" s="47"/>
      <c r="O1244" s="44"/>
      <c r="V1244" s="40"/>
    </row>
    <row r="1245" spans="2:22" x14ac:dyDescent="0.25">
      <c r="B1245" s="1"/>
      <c r="I1245" s="45"/>
      <c r="J1245" s="46"/>
      <c r="K1245" s="46"/>
      <c r="L1245" s="46"/>
      <c r="M1245" s="47"/>
      <c r="O1245" s="44"/>
      <c r="V1245" s="40"/>
    </row>
    <row r="1246" spans="2:22" x14ac:dyDescent="0.25">
      <c r="B1246" s="1"/>
      <c r="I1246" s="45"/>
      <c r="J1246" s="46"/>
      <c r="K1246" s="46"/>
      <c r="L1246" s="46"/>
      <c r="M1246" s="47"/>
      <c r="O1246" s="44"/>
      <c r="V1246" s="40"/>
    </row>
    <row r="1247" spans="2:22" x14ac:dyDescent="0.25">
      <c r="B1247" s="1"/>
      <c r="I1247" s="45"/>
      <c r="J1247" s="46"/>
      <c r="K1247" s="46"/>
      <c r="L1247" s="46"/>
      <c r="M1247" s="47"/>
      <c r="O1247" s="44"/>
      <c r="V1247" s="40"/>
    </row>
    <row r="1248" spans="2:22" x14ac:dyDescent="0.25">
      <c r="B1248" s="1"/>
      <c r="I1248" s="45"/>
      <c r="J1248" s="46"/>
      <c r="K1248" s="46"/>
      <c r="L1248" s="46"/>
      <c r="M1248" s="47"/>
      <c r="O1248" s="44"/>
      <c r="V1248" s="40"/>
    </row>
    <row r="1249" spans="2:22" x14ac:dyDescent="0.25">
      <c r="B1249" s="1"/>
      <c r="I1249" s="45"/>
      <c r="J1249" s="46"/>
      <c r="K1249" s="46"/>
      <c r="L1249" s="46"/>
      <c r="M1249" s="47"/>
      <c r="O1249" s="44"/>
      <c r="V1249" s="40"/>
    </row>
    <row r="1250" spans="2:22" x14ac:dyDescent="0.25">
      <c r="B1250" s="1"/>
      <c r="I1250" s="45"/>
      <c r="J1250" s="46"/>
      <c r="K1250" s="46"/>
      <c r="L1250" s="46"/>
      <c r="M1250" s="47"/>
      <c r="O1250" s="44"/>
      <c r="V1250" s="40"/>
    </row>
    <row r="1251" spans="2:22" x14ac:dyDescent="0.25">
      <c r="B1251" s="1"/>
      <c r="I1251" s="45"/>
      <c r="J1251" s="46"/>
      <c r="K1251" s="46"/>
      <c r="L1251" s="46"/>
      <c r="M1251" s="47"/>
      <c r="O1251" s="44"/>
      <c r="V1251" s="40"/>
    </row>
    <row r="1252" spans="2:22" x14ac:dyDescent="0.25">
      <c r="B1252" s="1"/>
      <c r="I1252" s="45"/>
      <c r="J1252" s="46"/>
      <c r="K1252" s="46"/>
      <c r="L1252" s="46"/>
      <c r="M1252" s="47"/>
      <c r="O1252" s="44"/>
      <c r="V1252" s="40"/>
    </row>
    <row r="1253" spans="2:22" x14ac:dyDescent="0.25">
      <c r="B1253" s="1"/>
      <c r="I1253" s="45"/>
      <c r="J1253" s="46"/>
      <c r="K1253" s="46"/>
      <c r="L1253" s="46"/>
      <c r="M1253" s="47"/>
      <c r="O1253" s="44"/>
      <c r="V1253" s="40"/>
    </row>
    <row r="1254" spans="2:22" x14ac:dyDescent="0.25">
      <c r="B1254" s="1"/>
      <c r="I1254" s="45"/>
      <c r="J1254" s="46"/>
      <c r="K1254" s="46"/>
      <c r="L1254" s="46"/>
      <c r="M1254" s="47"/>
      <c r="O1254" s="44"/>
      <c r="V1254" s="40"/>
    </row>
    <row r="1255" spans="2:22" x14ac:dyDescent="0.25">
      <c r="B1255" s="1"/>
      <c r="I1255" s="45"/>
      <c r="J1255" s="46"/>
      <c r="K1255" s="46"/>
      <c r="L1255" s="46"/>
      <c r="M1255" s="47"/>
      <c r="O1255" s="44"/>
      <c r="V1255" s="40"/>
    </row>
    <row r="1256" spans="2:22" x14ac:dyDescent="0.25">
      <c r="B1256" s="1"/>
      <c r="I1256" s="45"/>
      <c r="J1256" s="46"/>
      <c r="K1256" s="46"/>
      <c r="L1256" s="46"/>
      <c r="M1256" s="47"/>
      <c r="O1256" s="44"/>
      <c r="V1256" s="40"/>
    </row>
    <row r="1257" spans="2:22" x14ac:dyDescent="0.25">
      <c r="B1257" s="1"/>
      <c r="I1257" s="45"/>
      <c r="J1257" s="46"/>
      <c r="K1257" s="46"/>
      <c r="L1257" s="46"/>
      <c r="M1257" s="47"/>
      <c r="O1257" s="44"/>
      <c r="V1257" s="40"/>
    </row>
    <row r="1258" spans="2:22" x14ac:dyDescent="0.25">
      <c r="B1258" s="1"/>
      <c r="I1258" s="45"/>
      <c r="J1258" s="46"/>
      <c r="K1258" s="46"/>
      <c r="L1258" s="46"/>
      <c r="M1258" s="47"/>
      <c r="O1258" s="44"/>
      <c r="V1258" s="40"/>
    </row>
    <row r="1259" spans="2:22" x14ac:dyDescent="0.25">
      <c r="B1259" s="1"/>
      <c r="I1259" s="45"/>
      <c r="J1259" s="46"/>
      <c r="K1259" s="46"/>
      <c r="L1259" s="46"/>
      <c r="M1259" s="47"/>
      <c r="O1259" s="44"/>
      <c r="V1259" s="40"/>
    </row>
    <row r="1260" spans="2:22" x14ac:dyDescent="0.25">
      <c r="B1260" s="1"/>
      <c r="I1260" s="45"/>
      <c r="J1260" s="46"/>
      <c r="K1260" s="46"/>
      <c r="L1260" s="46"/>
      <c r="M1260" s="47"/>
      <c r="O1260" s="44"/>
      <c r="V1260" s="40"/>
    </row>
    <row r="1261" spans="2:22" x14ac:dyDescent="0.25">
      <c r="B1261" s="1"/>
      <c r="I1261" s="45"/>
      <c r="J1261" s="46"/>
      <c r="K1261" s="46"/>
      <c r="L1261" s="46"/>
      <c r="M1261" s="47"/>
      <c r="O1261" s="44"/>
      <c r="V1261" s="40"/>
    </row>
    <row r="1262" spans="2:22" x14ac:dyDescent="0.25">
      <c r="B1262" s="1"/>
      <c r="I1262" s="45"/>
      <c r="J1262" s="46"/>
      <c r="K1262" s="46"/>
      <c r="L1262" s="46"/>
      <c r="M1262" s="47"/>
      <c r="O1262" s="44"/>
      <c r="V1262" s="40"/>
    </row>
    <row r="1263" spans="2:22" x14ac:dyDescent="0.25">
      <c r="B1263" s="1"/>
      <c r="I1263" s="45"/>
      <c r="J1263" s="46"/>
      <c r="K1263" s="46"/>
      <c r="L1263" s="46"/>
      <c r="M1263" s="47"/>
      <c r="O1263" s="44"/>
      <c r="V1263" s="40"/>
    </row>
    <row r="1264" spans="2:22" x14ac:dyDescent="0.25">
      <c r="B1264" s="1"/>
      <c r="I1264" s="45"/>
      <c r="J1264" s="46"/>
      <c r="K1264" s="46"/>
      <c r="L1264" s="46"/>
      <c r="M1264" s="47"/>
      <c r="O1264" s="44"/>
      <c r="V1264" s="40"/>
    </row>
    <row r="1265" spans="2:22" x14ac:dyDescent="0.25">
      <c r="B1265" s="1"/>
      <c r="I1265" s="45"/>
      <c r="J1265" s="46"/>
      <c r="K1265" s="46"/>
      <c r="L1265" s="46"/>
      <c r="M1265" s="47"/>
      <c r="O1265" s="44"/>
      <c r="V1265" s="40"/>
    </row>
    <row r="1266" spans="2:22" x14ac:dyDescent="0.25">
      <c r="B1266" s="1"/>
      <c r="I1266" s="45"/>
      <c r="J1266" s="46"/>
      <c r="K1266" s="46"/>
      <c r="L1266" s="46"/>
      <c r="M1266" s="47"/>
      <c r="O1266" s="44"/>
      <c r="V1266" s="40"/>
    </row>
    <row r="1267" spans="2:22" x14ac:dyDescent="0.25">
      <c r="B1267" s="1"/>
      <c r="I1267" s="45"/>
      <c r="J1267" s="46"/>
      <c r="K1267" s="46"/>
      <c r="L1267" s="46"/>
      <c r="M1267" s="47"/>
      <c r="O1267" s="44"/>
      <c r="V1267" s="40"/>
    </row>
    <row r="1268" spans="2:22" x14ac:dyDescent="0.25">
      <c r="B1268" s="1"/>
      <c r="I1268" s="45"/>
      <c r="J1268" s="46"/>
      <c r="K1268" s="46"/>
      <c r="L1268" s="46"/>
      <c r="M1268" s="47"/>
      <c r="O1268" s="44"/>
      <c r="V1268" s="40"/>
    </row>
    <row r="1269" spans="2:22" x14ac:dyDescent="0.25">
      <c r="B1269" s="1"/>
      <c r="I1269" s="45"/>
      <c r="J1269" s="46"/>
      <c r="K1269" s="46"/>
      <c r="L1269" s="46"/>
      <c r="M1269" s="47"/>
      <c r="O1269" s="44"/>
      <c r="V1269" s="40"/>
    </row>
    <row r="1270" spans="2:22" x14ac:dyDescent="0.25">
      <c r="B1270" s="1"/>
      <c r="I1270" s="45"/>
      <c r="J1270" s="46"/>
      <c r="K1270" s="46"/>
      <c r="L1270" s="46"/>
      <c r="M1270" s="47"/>
      <c r="O1270" s="44"/>
      <c r="V1270" s="40"/>
    </row>
    <row r="1271" spans="2:22" x14ac:dyDescent="0.25">
      <c r="B1271" s="1"/>
      <c r="I1271" s="45"/>
      <c r="J1271" s="46"/>
      <c r="K1271" s="46"/>
      <c r="L1271" s="46"/>
      <c r="M1271" s="47"/>
      <c r="O1271" s="44"/>
      <c r="V1271" s="40"/>
    </row>
    <row r="1272" spans="2:22" x14ac:dyDescent="0.25">
      <c r="B1272" s="1"/>
      <c r="I1272" s="45"/>
      <c r="J1272" s="46"/>
      <c r="K1272" s="46"/>
      <c r="L1272" s="46"/>
      <c r="M1272" s="47"/>
      <c r="O1272" s="44"/>
      <c r="V1272" s="40"/>
    </row>
    <row r="1273" spans="2:22" x14ac:dyDescent="0.25">
      <c r="B1273" s="1"/>
      <c r="I1273" s="45"/>
      <c r="J1273" s="46"/>
      <c r="K1273" s="46"/>
      <c r="L1273" s="46"/>
      <c r="M1273" s="47"/>
      <c r="O1273" s="44"/>
      <c r="V1273" s="40"/>
    </row>
    <row r="1274" spans="2:22" x14ac:dyDescent="0.25">
      <c r="B1274" s="1"/>
      <c r="I1274" s="45"/>
      <c r="J1274" s="46"/>
      <c r="K1274" s="46"/>
      <c r="L1274" s="46"/>
      <c r="M1274" s="47"/>
      <c r="O1274" s="44"/>
      <c r="V1274" s="40"/>
    </row>
    <row r="1275" spans="2:22" x14ac:dyDescent="0.25">
      <c r="B1275" s="1"/>
      <c r="I1275" s="45"/>
      <c r="J1275" s="46"/>
      <c r="K1275" s="46"/>
      <c r="L1275" s="46"/>
      <c r="M1275" s="47"/>
      <c r="O1275" s="44"/>
      <c r="V1275" s="40"/>
    </row>
    <row r="1276" spans="2:22" x14ac:dyDescent="0.25">
      <c r="B1276" s="1"/>
      <c r="I1276" s="45"/>
      <c r="J1276" s="46"/>
      <c r="K1276" s="46"/>
      <c r="L1276" s="46"/>
      <c r="M1276" s="47"/>
      <c r="O1276" s="44"/>
      <c r="V1276" s="40"/>
    </row>
    <row r="1277" spans="2:22" x14ac:dyDescent="0.25">
      <c r="B1277" s="1"/>
      <c r="I1277" s="45"/>
      <c r="J1277" s="46"/>
      <c r="K1277" s="46"/>
      <c r="L1277" s="46"/>
      <c r="M1277" s="47"/>
      <c r="O1277" s="44"/>
      <c r="V1277" s="40"/>
    </row>
    <row r="1278" spans="2:22" x14ac:dyDescent="0.25">
      <c r="B1278" s="1"/>
      <c r="I1278" s="45"/>
      <c r="J1278" s="46"/>
      <c r="K1278" s="46"/>
      <c r="L1278" s="46"/>
      <c r="M1278" s="47"/>
      <c r="O1278" s="44"/>
      <c r="V1278" s="40"/>
    </row>
    <row r="1279" spans="2:22" x14ac:dyDescent="0.25">
      <c r="B1279" s="1"/>
      <c r="I1279" s="45"/>
      <c r="J1279" s="46"/>
      <c r="K1279" s="46"/>
      <c r="L1279" s="46"/>
      <c r="M1279" s="47"/>
      <c r="O1279" s="44"/>
      <c r="V1279" s="40"/>
    </row>
    <row r="1280" spans="2:22" x14ac:dyDescent="0.25">
      <c r="B1280" s="1"/>
      <c r="I1280" s="45"/>
      <c r="J1280" s="46"/>
      <c r="K1280" s="46"/>
      <c r="L1280" s="46"/>
      <c r="M1280" s="47"/>
      <c r="O1280" s="44"/>
      <c r="V1280" s="40"/>
    </row>
    <row r="1281" spans="2:22" x14ac:dyDescent="0.25">
      <c r="B1281" s="1"/>
      <c r="I1281" s="45"/>
      <c r="J1281" s="46"/>
      <c r="K1281" s="46"/>
      <c r="L1281" s="46"/>
      <c r="M1281" s="47"/>
      <c r="O1281" s="44"/>
      <c r="V1281" s="40"/>
    </row>
    <row r="1282" spans="2:22" x14ac:dyDescent="0.25">
      <c r="B1282" s="1"/>
      <c r="I1282" s="45"/>
      <c r="J1282" s="46"/>
      <c r="K1282" s="46"/>
      <c r="L1282" s="46"/>
      <c r="M1282" s="47"/>
      <c r="O1282" s="44"/>
      <c r="V1282" s="40"/>
    </row>
    <row r="1283" spans="2:22" x14ac:dyDescent="0.25">
      <c r="B1283" s="1"/>
      <c r="I1283" s="45"/>
      <c r="J1283" s="46"/>
      <c r="K1283" s="46"/>
      <c r="L1283" s="46"/>
      <c r="M1283" s="47"/>
      <c r="O1283" s="44"/>
      <c r="V1283" s="40"/>
    </row>
    <row r="1284" spans="2:22" x14ac:dyDescent="0.25">
      <c r="B1284" s="1"/>
      <c r="I1284" s="45"/>
      <c r="J1284" s="46"/>
      <c r="K1284" s="46"/>
      <c r="L1284" s="46"/>
      <c r="M1284" s="47"/>
      <c r="O1284" s="44"/>
      <c r="V1284" s="40"/>
    </row>
    <row r="1285" spans="2:22" x14ac:dyDescent="0.25">
      <c r="B1285" s="1"/>
      <c r="I1285" s="45"/>
      <c r="J1285" s="46"/>
      <c r="K1285" s="46"/>
      <c r="L1285" s="46"/>
      <c r="M1285" s="47"/>
      <c r="O1285" s="44"/>
      <c r="V1285" s="40"/>
    </row>
    <row r="1286" spans="2:22" x14ac:dyDescent="0.25">
      <c r="B1286" s="1"/>
      <c r="I1286" s="45"/>
      <c r="J1286" s="46"/>
      <c r="K1286" s="46"/>
      <c r="L1286" s="46"/>
      <c r="M1286" s="47"/>
      <c r="O1286" s="44"/>
      <c r="V1286" s="40"/>
    </row>
    <row r="1287" spans="2:22" x14ac:dyDescent="0.25">
      <c r="B1287" s="1"/>
      <c r="I1287" s="45"/>
      <c r="J1287" s="46"/>
      <c r="K1287" s="46"/>
      <c r="L1287" s="46"/>
      <c r="M1287" s="47"/>
      <c r="O1287" s="44"/>
      <c r="V1287" s="40"/>
    </row>
    <row r="1288" spans="2:22" x14ac:dyDescent="0.25">
      <c r="B1288" s="1"/>
      <c r="I1288" s="45"/>
      <c r="J1288" s="46"/>
      <c r="K1288" s="46"/>
      <c r="L1288" s="46"/>
      <c r="M1288" s="47"/>
      <c r="O1288" s="44"/>
      <c r="V1288" s="40"/>
    </row>
    <row r="1289" spans="2:22" x14ac:dyDescent="0.25">
      <c r="B1289" s="1"/>
      <c r="I1289" s="45"/>
      <c r="J1289" s="46"/>
      <c r="K1289" s="46"/>
      <c r="L1289" s="46"/>
      <c r="M1289" s="47"/>
      <c r="O1289" s="44"/>
      <c r="V1289" s="40"/>
    </row>
    <row r="1290" spans="2:22" x14ac:dyDescent="0.25">
      <c r="B1290" s="1"/>
      <c r="I1290" s="45"/>
      <c r="J1290" s="46"/>
      <c r="K1290" s="46"/>
      <c r="L1290" s="46"/>
      <c r="M1290" s="47"/>
      <c r="O1290" s="44"/>
      <c r="V1290" s="40"/>
    </row>
    <row r="1291" spans="2:22" x14ac:dyDescent="0.25">
      <c r="B1291" s="1"/>
      <c r="I1291" s="45"/>
      <c r="J1291" s="46"/>
      <c r="K1291" s="46"/>
      <c r="L1291" s="46"/>
      <c r="M1291" s="47"/>
      <c r="O1291" s="44"/>
      <c r="V1291" s="40"/>
    </row>
    <row r="1292" spans="2:22" x14ac:dyDescent="0.25">
      <c r="B1292" s="1"/>
      <c r="I1292" s="45"/>
      <c r="J1292" s="46"/>
      <c r="K1292" s="46"/>
      <c r="L1292" s="46"/>
      <c r="M1292" s="47"/>
      <c r="O1292" s="44"/>
      <c r="V1292" s="40"/>
    </row>
    <row r="1293" spans="2:22" x14ac:dyDescent="0.25">
      <c r="B1293" s="1"/>
      <c r="I1293" s="45"/>
      <c r="J1293" s="46"/>
      <c r="K1293" s="46"/>
      <c r="L1293" s="46"/>
      <c r="M1293" s="47"/>
      <c r="O1293" s="44"/>
      <c r="V1293" s="40"/>
    </row>
    <row r="1294" spans="2:22" x14ac:dyDescent="0.25">
      <c r="B1294" s="1"/>
      <c r="I1294" s="45"/>
      <c r="J1294" s="46"/>
      <c r="K1294" s="46"/>
      <c r="L1294" s="46"/>
      <c r="M1294" s="47"/>
      <c r="O1294" s="44"/>
      <c r="V1294" s="40"/>
    </row>
    <row r="1295" spans="2:22" x14ac:dyDescent="0.25">
      <c r="B1295" s="1"/>
      <c r="I1295" s="45"/>
      <c r="J1295" s="46"/>
      <c r="K1295" s="46"/>
      <c r="L1295" s="46"/>
      <c r="M1295" s="47"/>
      <c r="O1295" s="44"/>
      <c r="V1295" s="40"/>
    </row>
    <row r="1296" spans="2:22" x14ac:dyDescent="0.25">
      <c r="B1296" s="1"/>
      <c r="I1296" s="45"/>
      <c r="J1296" s="46"/>
      <c r="K1296" s="46"/>
      <c r="L1296" s="46"/>
      <c r="M1296" s="47"/>
      <c r="O1296" s="44"/>
      <c r="V1296" s="40"/>
    </row>
    <row r="1297" spans="2:22" x14ac:dyDescent="0.25">
      <c r="B1297" s="1"/>
      <c r="I1297" s="45"/>
      <c r="J1297" s="46"/>
      <c r="K1297" s="46"/>
      <c r="L1297" s="46"/>
      <c r="M1297" s="47"/>
      <c r="O1297" s="44"/>
      <c r="V1297" s="40"/>
    </row>
    <row r="1298" spans="2:22" x14ac:dyDescent="0.25">
      <c r="B1298" s="1"/>
      <c r="I1298" s="45"/>
      <c r="J1298" s="46"/>
      <c r="K1298" s="46"/>
      <c r="L1298" s="46"/>
      <c r="M1298" s="47"/>
      <c r="O1298" s="44"/>
      <c r="V1298" s="40"/>
    </row>
    <row r="1299" spans="2:22" x14ac:dyDescent="0.25">
      <c r="B1299" s="1"/>
      <c r="I1299" s="45"/>
      <c r="J1299" s="46"/>
      <c r="K1299" s="46"/>
      <c r="L1299" s="46"/>
      <c r="M1299" s="47"/>
      <c r="O1299" s="44"/>
      <c r="V1299" s="40"/>
    </row>
    <row r="1300" spans="2:22" x14ac:dyDescent="0.25">
      <c r="B1300" s="1"/>
      <c r="I1300" s="45"/>
      <c r="J1300" s="46"/>
      <c r="K1300" s="46"/>
      <c r="L1300" s="46"/>
      <c r="M1300" s="47"/>
      <c r="O1300" s="44"/>
      <c r="V1300" s="40"/>
    </row>
    <row r="1301" spans="2:22" x14ac:dyDescent="0.25">
      <c r="B1301" s="1"/>
      <c r="I1301" s="45"/>
      <c r="J1301" s="46"/>
      <c r="K1301" s="46"/>
      <c r="L1301" s="46"/>
      <c r="M1301" s="47"/>
      <c r="O1301" s="44"/>
      <c r="V1301" s="40"/>
    </row>
    <row r="1302" spans="2:22" x14ac:dyDescent="0.25">
      <c r="B1302" s="1"/>
      <c r="I1302" s="45"/>
      <c r="J1302" s="46"/>
      <c r="K1302" s="46"/>
      <c r="L1302" s="46"/>
      <c r="M1302" s="47"/>
      <c r="O1302" s="44"/>
      <c r="V1302" s="40"/>
    </row>
    <row r="1303" spans="2:22" x14ac:dyDescent="0.25">
      <c r="B1303" s="1"/>
      <c r="I1303" s="45"/>
      <c r="J1303" s="46"/>
      <c r="K1303" s="46"/>
      <c r="L1303" s="46"/>
      <c r="M1303" s="47"/>
      <c r="O1303" s="44"/>
      <c r="V1303" s="40"/>
    </row>
    <row r="1304" spans="2:22" x14ac:dyDescent="0.25">
      <c r="B1304" s="1"/>
      <c r="I1304" s="45"/>
      <c r="J1304" s="46"/>
      <c r="K1304" s="46"/>
      <c r="L1304" s="46"/>
      <c r="M1304" s="47"/>
      <c r="O1304" s="44"/>
      <c r="V1304" s="40"/>
    </row>
    <row r="1305" spans="2:22" x14ac:dyDescent="0.25">
      <c r="B1305" s="1"/>
      <c r="I1305" s="45"/>
      <c r="J1305" s="46"/>
      <c r="K1305" s="46"/>
      <c r="L1305" s="46"/>
      <c r="M1305" s="47"/>
      <c r="O1305" s="44"/>
      <c r="V1305" s="40"/>
    </row>
    <row r="1306" spans="2:22" x14ac:dyDescent="0.25">
      <c r="B1306" s="1"/>
      <c r="I1306" s="45"/>
      <c r="J1306" s="46"/>
      <c r="K1306" s="46"/>
      <c r="L1306" s="46"/>
      <c r="M1306" s="47"/>
      <c r="O1306" s="44"/>
      <c r="V1306" s="40"/>
    </row>
    <row r="1307" spans="2:22" x14ac:dyDescent="0.25">
      <c r="B1307" s="1"/>
      <c r="I1307" s="45"/>
      <c r="J1307" s="46"/>
      <c r="K1307" s="46"/>
      <c r="L1307" s="46"/>
      <c r="M1307" s="47"/>
      <c r="O1307" s="44"/>
      <c r="V1307" s="40"/>
    </row>
    <row r="1308" spans="2:22" x14ac:dyDescent="0.25">
      <c r="B1308" s="1"/>
      <c r="I1308" s="45"/>
      <c r="J1308" s="46"/>
      <c r="K1308" s="46"/>
      <c r="L1308" s="46"/>
      <c r="M1308" s="47"/>
      <c r="O1308" s="44"/>
      <c r="V1308" s="40"/>
    </row>
    <row r="1309" spans="2:22" x14ac:dyDescent="0.25">
      <c r="B1309" s="1"/>
      <c r="I1309" s="45"/>
      <c r="J1309" s="46"/>
      <c r="K1309" s="46"/>
      <c r="L1309" s="46"/>
      <c r="M1309" s="47"/>
      <c r="O1309" s="44"/>
      <c r="V1309" s="40"/>
    </row>
    <row r="1310" spans="2:22" x14ac:dyDescent="0.25">
      <c r="B1310" s="1"/>
      <c r="I1310" s="45"/>
      <c r="J1310" s="46"/>
      <c r="K1310" s="46"/>
      <c r="L1310" s="46"/>
      <c r="M1310" s="47"/>
      <c r="O1310" s="44"/>
      <c r="V1310" s="40"/>
    </row>
    <row r="1311" spans="2:22" x14ac:dyDescent="0.25">
      <c r="B1311" s="1"/>
      <c r="I1311" s="45"/>
      <c r="J1311" s="46"/>
      <c r="K1311" s="46"/>
      <c r="L1311" s="46"/>
      <c r="M1311" s="47"/>
      <c r="O1311" s="44"/>
      <c r="V1311" s="40"/>
    </row>
    <row r="1312" spans="2:22" x14ac:dyDescent="0.25">
      <c r="B1312" s="1"/>
      <c r="I1312" s="45"/>
      <c r="J1312" s="46"/>
      <c r="K1312" s="46"/>
      <c r="L1312" s="46"/>
      <c r="M1312" s="47"/>
      <c r="O1312" s="44"/>
      <c r="V1312" s="40"/>
    </row>
    <row r="1313" spans="2:22" x14ac:dyDescent="0.25">
      <c r="B1313" s="1"/>
      <c r="I1313" s="45"/>
      <c r="J1313" s="46"/>
      <c r="K1313" s="46"/>
      <c r="L1313" s="46"/>
      <c r="M1313" s="47"/>
      <c r="O1313" s="44"/>
      <c r="V1313" s="40"/>
    </row>
    <row r="1314" spans="2:22" x14ac:dyDescent="0.25">
      <c r="B1314" s="1"/>
      <c r="I1314" s="45"/>
      <c r="J1314" s="46"/>
      <c r="K1314" s="46"/>
      <c r="L1314" s="46"/>
      <c r="M1314" s="47"/>
      <c r="O1314" s="44"/>
      <c r="V1314" s="40"/>
    </row>
    <row r="1315" spans="2:22" x14ac:dyDescent="0.25">
      <c r="B1315" s="1"/>
      <c r="I1315" s="45"/>
      <c r="J1315" s="46"/>
      <c r="K1315" s="46"/>
      <c r="L1315" s="46"/>
      <c r="M1315" s="47"/>
      <c r="O1315" s="44"/>
      <c r="V1315" s="40"/>
    </row>
    <row r="1316" spans="2:22" x14ac:dyDescent="0.25">
      <c r="B1316" s="1"/>
      <c r="I1316" s="45"/>
      <c r="J1316" s="46"/>
      <c r="K1316" s="46"/>
      <c r="L1316" s="46"/>
      <c r="M1316" s="47"/>
      <c r="O1316" s="44"/>
      <c r="V1316" s="40"/>
    </row>
    <row r="1317" spans="2:22" x14ac:dyDescent="0.25">
      <c r="B1317" s="1"/>
      <c r="I1317" s="45"/>
      <c r="J1317" s="46"/>
      <c r="K1317" s="46"/>
      <c r="L1317" s="46"/>
      <c r="M1317" s="47"/>
      <c r="O1317" s="44"/>
      <c r="V1317" s="40"/>
    </row>
    <row r="1318" spans="2:22" x14ac:dyDescent="0.25">
      <c r="B1318" s="1"/>
      <c r="I1318" s="45"/>
      <c r="J1318" s="46"/>
      <c r="K1318" s="46"/>
      <c r="L1318" s="46"/>
      <c r="M1318" s="47"/>
      <c r="O1318" s="44"/>
      <c r="V1318" s="40"/>
    </row>
    <row r="1319" spans="2:22" x14ac:dyDescent="0.25">
      <c r="B1319" s="1"/>
      <c r="I1319" s="45"/>
      <c r="J1319" s="46"/>
      <c r="K1319" s="46"/>
      <c r="L1319" s="46"/>
      <c r="M1319" s="47"/>
      <c r="O1319" s="44"/>
      <c r="V1319" s="40"/>
    </row>
    <row r="1320" spans="2:22" x14ac:dyDescent="0.25">
      <c r="B1320" s="1"/>
      <c r="I1320" s="45"/>
      <c r="J1320" s="46"/>
      <c r="K1320" s="46"/>
      <c r="L1320" s="46"/>
      <c r="M1320" s="47"/>
      <c r="O1320" s="44"/>
      <c r="V1320" s="40"/>
    </row>
    <row r="1321" spans="2:22" x14ac:dyDescent="0.25">
      <c r="B1321" s="1"/>
      <c r="I1321" s="45"/>
      <c r="J1321" s="46"/>
      <c r="K1321" s="46"/>
      <c r="L1321" s="46"/>
      <c r="M1321" s="47"/>
      <c r="O1321" s="44"/>
      <c r="V1321" s="40"/>
    </row>
    <row r="1322" spans="2:22" x14ac:dyDescent="0.25">
      <c r="B1322" s="1"/>
      <c r="I1322" s="45"/>
      <c r="J1322" s="46"/>
      <c r="K1322" s="46"/>
      <c r="L1322" s="46"/>
      <c r="M1322" s="47"/>
      <c r="O1322" s="44"/>
      <c r="V1322" s="40"/>
    </row>
    <row r="1323" spans="2:22" x14ac:dyDescent="0.25">
      <c r="B1323" s="1"/>
      <c r="I1323" s="45"/>
      <c r="J1323" s="46"/>
      <c r="K1323" s="46"/>
      <c r="L1323" s="46"/>
      <c r="M1323" s="47"/>
      <c r="O1323" s="44"/>
      <c r="V1323" s="40"/>
    </row>
    <row r="1324" spans="2:22" x14ac:dyDescent="0.25">
      <c r="B1324" s="1"/>
      <c r="I1324" s="45"/>
      <c r="J1324" s="46"/>
      <c r="K1324" s="46"/>
      <c r="L1324" s="46"/>
      <c r="M1324" s="47"/>
      <c r="O1324" s="44"/>
      <c r="V1324" s="40"/>
    </row>
  </sheetData>
  <mergeCells count="5">
    <mergeCell ref="V4:Z4"/>
    <mergeCell ref="I4:M4"/>
    <mergeCell ref="Q4:R4"/>
    <mergeCell ref="AG4:AM4"/>
    <mergeCell ref="AO4:AU4"/>
  </mergeCells>
  <pageMargins left="0.7" right="0.7" top="0.75" bottom="0.75" header="0.3" footer="0.3"/>
  <ignoredErrors>
    <ignoredError sqref="AB8:AB489"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F9EEE-0704-468C-803D-FC4DA3E1DE4B}">
  <dimension ref="A1"/>
  <sheetViews>
    <sheetView workbookViewId="0">
      <selection activeCell="H40" sqref="E39:H40"/>
    </sheetView>
  </sheetViews>
  <sheetFormatPr defaultColWidth="8.85546875"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841B-F2D2-41C3-8C99-71F17FBA08CB}">
  <dimension ref="A1:M1323"/>
  <sheetViews>
    <sheetView topLeftCell="A483" workbookViewId="0">
      <selection activeCell="A511" sqref="A511"/>
    </sheetView>
  </sheetViews>
  <sheetFormatPr defaultColWidth="9.140625" defaultRowHeight="15" x14ac:dyDescent="0.25"/>
  <cols>
    <col min="1" max="1" width="10.7109375" bestFit="1" customWidth="1"/>
    <col min="9" max="9" width="9.7109375" bestFit="1" customWidth="1"/>
  </cols>
  <sheetData>
    <row r="1" spans="1:7" x14ac:dyDescent="0.25">
      <c r="A1" t="str">
        <f>+'Indice Bancos'!B5</f>
        <v>Dates</v>
      </c>
      <c r="B1" s="3" t="str">
        <f>+'Indice Bancos'!I5</f>
        <v>BBAR AR Equity</v>
      </c>
      <c r="C1" s="3" t="str">
        <f>+'Indice Bancos'!J5</f>
        <v>BMA AR Equity</v>
      </c>
      <c r="D1" s="3" t="str">
        <f>+'Indice Bancos'!K5</f>
        <v>GGAL AR Equity</v>
      </c>
      <c r="E1" s="3" t="str">
        <f>+'Indice Bancos'!L5</f>
        <v>SUPV AR Equity</v>
      </c>
      <c r="F1" s="3"/>
      <c r="G1" s="3" t="str">
        <f>+'Indice Bancos'!M5</f>
        <v>MERVAL Index</v>
      </c>
    </row>
    <row r="2" spans="1:7" x14ac:dyDescent="0.25">
      <c r="A2" s="1">
        <f>+'Indice Bancos'!B6</f>
        <v>42741</v>
      </c>
      <c r="B2" s="7"/>
      <c r="C2" s="7"/>
      <c r="D2" s="7"/>
      <c r="E2" s="7"/>
    </row>
    <row r="3" spans="1:7" x14ac:dyDescent="0.25">
      <c r="A3" s="1">
        <f>+'Indice Bancos'!B7</f>
        <v>42748</v>
      </c>
      <c r="B3" s="7">
        <f>+'Indice Bancos'!I7</f>
        <v>-2.9870314499186534E-2</v>
      </c>
      <c r="C3" s="7">
        <f>+'Indice Bancos'!J7</f>
        <v>1.1432769643225482E-2</v>
      </c>
      <c r="D3" s="7">
        <f>+'Indice Bancos'!K7</f>
        <v>6.0945498343872417E-2</v>
      </c>
      <c r="E3" s="7">
        <f>+'Indice Bancos'!L7</f>
        <v>2.8248443401041046E-2</v>
      </c>
      <c r="G3" s="7">
        <f>+'Indice Bancos'!M7</f>
        <v>3.2859374282170339E-2</v>
      </c>
    </row>
    <row r="4" spans="1:7" x14ac:dyDescent="0.25">
      <c r="A4" s="1">
        <f>+'Indice Bancos'!B8</f>
        <v>42755</v>
      </c>
      <c r="B4" s="7">
        <f>+'Indice Bancos'!I8</f>
        <v>-8.3528722157092394E-3</v>
      </c>
      <c r="C4" s="7">
        <f>+'Indice Bancos'!J8</f>
        <v>3.2177492322004175E-2</v>
      </c>
      <c r="D4" s="7">
        <f>+'Indice Bancos'!K8</f>
        <v>4.0330362717829304E-2</v>
      </c>
      <c r="E4" s="7">
        <f>+'Indice Bancos'!L8</f>
        <v>-1.0993919841171484E-2</v>
      </c>
      <c r="G4" s="7">
        <f>+'Indice Bancos'!M8</f>
        <v>8.1757619370625978E-3</v>
      </c>
    </row>
    <row r="5" spans="1:7" x14ac:dyDescent="0.25">
      <c r="A5" s="1">
        <f>+'Indice Bancos'!B9</f>
        <v>42762</v>
      </c>
      <c r="B5" s="7">
        <f>+'Indice Bancos'!I9</f>
        <v>5.1573814097827686E-2</v>
      </c>
      <c r="C5" s="7">
        <f>+'Indice Bancos'!J9</f>
        <v>2.7384068349054269E-2</v>
      </c>
      <c r="D5" s="7">
        <f>+'Indice Bancos'!K9</f>
        <v>-3.8766880371027157E-2</v>
      </c>
      <c r="E5" s="7">
        <f>+'Indice Bancos'!L9</f>
        <v>2.2332630733716829E-3</v>
      </c>
      <c r="G5" s="7">
        <f>+'Indice Bancos'!M9</f>
        <v>9.2591765850869034E-3</v>
      </c>
    </row>
    <row r="6" spans="1:7" x14ac:dyDescent="0.25">
      <c r="A6" s="1">
        <f>+'Indice Bancos'!B10</f>
        <v>42769</v>
      </c>
      <c r="B6" s="7">
        <f>+'Indice Bancos'!I10</f>
        <v>4.9965648616567826E-4</v>
      </c>
      <c r="C6" s="7">
        <f>+'Indice Bancos'!J10</f>
        <v>-1.5177734515826713E-2</v>
      </c>
      <c r="D6" s="7">
        <f>+'Indice Bancos'!K10</f>
        <v>1.9157631832888544E-2</v>
      </c>
      <c r="E6" s="7">
        <f>+'Indice Bancos'!L10</f>
        <v>-4.4315365163616338E-3</v>
      </c>
      <c r="G6" s="7">
        <f>+'Indice Bancos'!M10</f>
        <v>-7.9517979493926028E-4</v>
      </c>
    </row>
    <row r="7" spans="1:7" x14ac:dyDescent="0.25">
      <c r="A7" s="1">
        <f>+'Indice Bancos'!B11</f>
        <v>42776</v>
      </c>
      <c r="B7" s="7">
        <f>+'Indice Bancos'!I11</f>
        <v>1.950808415007188E-2</v>
      </c>
      <c r="C7" s="7">
        <f>+'Indice Bancos'!J11</f>
        <v>9.076155263511132E-2</v>
      </c>
      <c r="D7" s="7">
        <f>+'Indice Bancos'!K11</f>
        <v>8.7053384945278367E-2</v>
      </c>
      <c r="E7" s="7">
        <f>+'Indice Bancos'!L11</f>
        <v>1.3353787345337542E-2</v>
      </c>
      <c r="G7" s="7">
        <f>+'Indice Bancos'!M11</f>
        <v>1.5751152313741912E-2</v>
      </c>
    </row>
    <row r="8" spans="1:7" x14ac:dyDescent="0.25">
      <c r="A8" s="1">
        <f>+'Indice Bancos'!B12</f>
        <v>42783</v>
      </c>
      <c r="B8" s="7">
        <f>+'Indice Bancos'!I12</f>
        <v>-3.82696016899855E-2</v>
      </c>
      <c r="C8" s="7">
        <f>+'Indice Bancos'!J12</f>
        <v>-3.8170244660976071E-2</v>
      </c>
      <c r="D8" s="7">
        <f>+'Indice Bancos'!K12</f>
        <v>-1.3654412706545216E-2</v>
      </c>
      <c r="E8" s="7">
        <f>+'Indice Bancos'!L12</f>
        <v>7.6932621913388788E-2</v>
      </c>
      <c r="G8" s="7">
        <f>+'Indice Bancos'!M12</f>
        <v>9.1478562451898782E-3</v>
      </c>
    </row>
    <row r="9" spans="1:7" x14ac:dyDescent="0.25">
      <c r="A9" s="1">
        <f>+'Indice Bancos'!B13</f>
        <v>42790</v>
      </c>
      <c r="B9" s="7">
        <f>+'Indice Bancos'!I13</f>
        <v>-5.6123261070257557E-2</v>
      </c>
      <c r="C9" s="7">
        <f>+'Indice Bancos'!J13</f>
        <v>-1.3887435011689209E-2</v>
      </c>
      <c r="D9" s="7">
        <f>+'Indice Bancos'!K13</f>
        <v>-6.4568074385746299E-2</v>
      </c>
      <c r="E9" s="7">
        <f>+'Indice Bancos'!L13</f>
        <v>-2.041709874409503E-2</v>
      </c>
      <c r="G9" s="7">
        <f>+'Indice Bancos'!M13</f>
        <v>-2.8650996324437239E-2</v>
      </c>
    </row>
    <row r="10" spans="1:7" x14ac:dyDescent="0.25">
      <c r="A10" s="1">
        <f>+'Indice Bancos'!B14</f>
        <v>42797</v>
      </c>
      <c r="B10" s="7">
        <f>+'Indice Bancos'!I14</f>
        <v>-1.6205733558178781E-2</v>
      </c>
      <c r="C10" s="7">
        <f>+'Indice Bancos'!J14</f>
        <v>3.2600875175447852E-2</v>
      </c>
      <c r="D10" s="7">
        <f>+'Indice Bancos'!K14</f>
        <v>3.1541537094624594E-2</v>
      </c>
      <c r="E10" s="7">
        <f>+'Indice Bancos'!L14</f>
        <v>-1.0421322543461287E-2</v>
      </c>
      <c r="G10" s="7">
        <f>+'Indice Bancos'!M14</f>
        <v>7.7416182597573879E-3</v>
      </c>
    </row>
    <row r="11" spans="1:7" x14ac:dyDescent="0.25">
      <c r="A11" s="1">
        <f>+'Indice Bancos'!B15</f>
        <v>42804</v>
      </c>
      <c r="B11" s="7">
        <f>+'Indice Bancos'!I15</f>
        <v>-1.6489826702548838E-2</v>
      </c>
      <c r="C11" s="7">
        <f>+'Indice Bancos'!J15</f>
        <v>-1.1696574411458993E-2</v>
      </c>
      <c r="D11" s="7">
        <f>+'Indice Bancos'!K15</f>
        <v>-3.8221360895780432E-3</v>
      </c>
      <c r="E11" s="7">
        <f>+'Indice Bancos'!L15</f>
        <v>-2.1038368278419761E-2</v>
      </c>
      <c r="G11" s="7">
        <f>+'Indice Bancos'!M15</f>
        <v>-1.9181488104352606E-2</v>
      </c>
    </row>
    <row r="12" spans="1:7" x14ac:dyDescent="0.25">
      <c r="A12" s="1">
        <f>+'Indice Bancos'!B16</f>
        <v>42811</v>
      </c>
      <c r="B12" s="7">
        <f>+'Indice Bancos'!I16</f>
        <v>4.9723756906077332E-2</v>
      </c>
      <c r="C12" s="7">
        <f>+'Indice Bancos'!J16</f>
        <v>1.734798839614915E-2</v>
      </c>
      <c r="D12" s="7">
        <f>+'Indice Bancos'!K16</f>
        <v>4.415022966765747E-2</v>
      </c>
      <c r="E12" s="7">
        <f>+'Indice Bancos'!L16</f>
        <v>4.9464558898521416E-2</v>
      </c>
      <c r="G12" s="7">
        <f>+'Indice Bancos'!M16</f>
        <v>2.8476532752325756E-2</v>
      </c>
    </row>
    <row r="13" spans="1:7" x14ac:dyDescent="0.25">
      <c r="A13" s="1">
        <f>+'Indice Bancos'!B17</f>
        <v>42818</v>
      </c>
      <c r="B13" s="7">
        <f>+'Indice Bancos'!I17</f>
        <v>1.3830317117715429E-2</v>
      </c>
      <c r="C13" s="7">
        <f>+'Indice Bancos'!J17</f>
        <v>2.9844133418158725E-2</v>
      </c>
      <c r="D13" s="7">
        <f>+'Indice Bancos'!K17</f>
        <v>7.4448814822482223E-2</v>
      </c>
      <c r="E13" s="7">
        <f>+'Indice Bancos'!L17</f>
        <v>-4.1186542644269242E-3</v>
      </c>
      <c r="G13" s="7">
        <f>+'Indice Bancos'!M17</f>
        <v>1.3949778738293617E-2</v>
      </c>
    </row>
    <row r="14" spans="1:7" x14ac:dyDescent="0.25">
      <c r="A14" s="1">
        <f>+'Indice Bancos'!B18</f>
        <v>42825</v>
      </c>
      <c r="B14" s="7">
        <f>+'Indice Bancos'!I18</f>
        <v>-1.5721467992074745E-3</v>
      </c>
      <c r="C14" s="7">
        <f>+'Indice Bancos'!J18</f>
        <v>4.8979051527286988E-3</v>
      </c>
      <c r="D14" s="7">
        <f>+'Indice Bancos'!K18</f>
        <v>7.7069434743863852E-3</v>
      </c>
      <c r="E14" s="7">
        <f>+'Indice Bancos'!L18</f>
        <v>9.261152416356877E-2</v>
      </c>
      <c r="G14" s="7">
        <f>+'Indice Bancos'!M18</f>
        <v>2.8430203348371874E-2</v>
      </c>
    </row>
    <row r="15" spans="1:7" x14ac:dyDescent="0.25">
      <c r="A15" s="1">
        <f>+'Indice Bancos'!B19</f>
        <v>42832</v>
      </c>
      <c r="B15" s="7">
        <f>+'Indice Bancos'!I19</f>
        <v>3.9956041793101083E-2</v>
      </c>
      <c r="C15" s="7">
        <f>+'Indice Bancos'!J19</f>
        <v>9.7370876557441033E-3</v>
      </c>
      <c r="D15" s="7">
        <f>+'Indice Bancos'!K19</f>
        <v>3.140460314046023E-2</v>
      </c>
      <c r="E15" s="7">
        <f>+'Indice Bancos'!L19</f>
        <v>-1.1312890741292159E-2</v>
      </c>
      <c r="G15" s="7">
        <f>+'Indice Bancos'!M19</f>
        <v>2.2809410362135907E-2</v>
      </c>
    </row>
    <row r="16" spans="1:7" x14ac:dyDescent="0.25">
      <c r="A16" s="1">
        <f>+'Indice Bancos'!B20</f>
        <v>42839</v>
      </c>
      <c r="B16" s="7">
        <f>+'Indice Bancos'!I20</f>
        <v>-4.3483746825859981E-2</v>
      </c>
      <c r="C16" s="7">
        <f>+'Indice Bancos'!J20</f>
        <v>-5.0444652214563734E-2</v>
      </c>
      <c r="D16" s="7">
        <f>+'Indice Bancos'!K20</f>
        <v>-2.5512686826555386E-2</v>
      </c>
      <c r="E16" s="7">
        <f>+'Indice Bancos'!L20</f>
        <v>9.5281111541274388E-3</v>
      </c>
      <c r="G16" s="7">
        <f>+'Indice Bancos'!M20</f>
        <v>4.08200482835408E-3</v>
      </c>
    </row>
    <row r="17" spans="1:7" x14ac:dyDescent="0.25">
      <c r="A17" s="1">
        <f>+'Indice Bancos'!B21</f>
        <v>42846</v>
      </c>
      <c r="B17" s="7">
        <f>+'Indice Bancos'!I21</f>
        <v>1.4807242027503831E-2</v>
      </c>
      <c r="C17" s="7">
        <f>+'Indice Bancos'!J21</f>
        <v>2.7340798241396014E-2</v>
      </c>
      <c r="D17" s="7">
        <f>+'Indice Bancos'!K21</f>
        <v>2.4492319398868201E-2</v>
      </c>
      <c r="E17" s="7">
        <f>+'Indice Bancos'!L21</f>
        <v>4.7297441251039629E-3</v>
      </c>
      <c r="G17" s="7">
        <f>+'Indice Bancos'!M21</f>
        <v>-2.0752280997127226E-3</v>
      </c>
    </row>
    <row r="18" spans="1:7" x14ac:dyDescent="0.25">
      <c r="A18" s="1">
        <f>+'Indice Bancos'!B22</f>
        <v>42853</v>
      </c>
      <c r="B18" s="7">
        <f>+'Indice Bancos'!I22</f>
        <v>-1.0415312621864015E-2</v>
      </c>
      <c r="C18" s="7">
        <f>+'Indice Bancos'!J22</f>
        <v>2.0918310487016534E-2</v>
      </c>
      <c r="D18" s="7">
        <f>+'Indice Bancos'!K22</f>
        <v>8.1236653978256079E-4</v>
      </c>
      <c r="E18" s="7">
        <f>+'Indice Bancos'!L22</f>
        <v>-3.7744651074025359E-3</v>
      </c>
      <c r="G18" s="7">
        <f>+'Indice Bancos'!M22</f>
        <v>1.208196069330314E-2</v>
      </c>
    </row>
    <row r="19" spans="1:7" x14ac:dyDescent="0.25">
      <c r="A19" s="1">
        <f>+'Indice Bancos'!B23</f>
        <v>42860</v>
      </c>
      <c r="B19" s="7">
        <f>+'Indice Bancos'!I23</f>
        <v>-1.8948163473063717E-2</v>
      </c>
      <c r="C19" s="7">
        <f>+'Indice Bancos'!J23</f>
        <v>1.6756361413429177E-2</v>
      </c>
      <c r="D19" s="7">
        <f>+'Indice Bancos'!K23</f>
        <v>5.248266425473691E-2</v>
      </c>
      <c r="E19" s="7">
        <f>+'Indice Bancos'!L23</f>
        <v>-9.4080585768715475E-3</v>
      </c>
      <c r="G19" s="7">
        <f>+'Indice Bancos'!M23</f>
        <v>7.1251494416484373E-3</v>
      </c>
    </row>
    <row r="20" spans="1:7" x14ac:dyDescent="0.25">
      <c r="A20" s="1">
        <f>+'Indice Bancos'!B24</f>
        <v>42867</v>
      </c>
      <c r="B20" s="7">
        <f>+'Indice Bancos'!I24</f>
        <v>3.2134429028101152E-3</v>
      </c>
      <c r="C20" s="7">
        <f>+'Indice Bancos'!J24</f>
        <v>-1.0983229907023606E-2</v>
      </c>
      <c r="D20" s="7">
        <f>+'Indice Bancos'!K24</f>
        <v>1.7275571812612966E-2</v>
      </c>
      <c r="E20" s="7">
        <f>+'Indice Bancos'!L24</f>
        <v>8.5519671673219833E-3</v>
      </c>
      <c r="G20" s="7">
        <f>+'Indice Bancos'!M24</f>
        <v>1.5717290010996754E-2</v>
      </c>
    </row>
    <row r="21" spans="1:7" x14ac:dyDescent="0.25">
      <c r="A21" s="1">
        <f>+'Indice Bancos'!B25</f>
        <v>42874</v>
      </c>
      <c r="B21" s="7">
        <f>+'Indice Bancos'!I25</f>
        <v>0</v>
      </c>
      <c r="C21" s="7">
        <f>+'Indice Bancos'!J25</f>
        <v>2.2221257286770379E-2</v>
      </c>
      <c r="D21" s="7">
        <f>+'Indice Bancos'!K25</f>
        <v>5.5560369102803042E-2</v>
      </c>
      <c r="E21" s="7">
        <f>+'Indice Bancos'!L25</f>
        <v>2.2285190787651565E-2</v>
      </c>
      <c r="G21" s="7">
        <f>+'Indice Bancos'!M25</f>
        <v>5.2301114154180706E-3</v>
      </c>
    </row>
    <row r="22" spans="1:7" x14ac:dyDescent="0.25">
      <c r="A22" s="1">
        <f>+'Indice Bancos'!B26</f>
        <v>42881</v>
      </c>
      <c r="B22" s="7">
        <f>+'Indice Bancos'!I26</f>
        <v>9.0906057623329595E-2</v>
      </c>
      <c r="C22" s="7">
        <f>+'Indice Bancos'!J26</f>
        <v>3.6223265297453455E-2</v>
      </c>
      <c r="D22" s="7">
        <f>+'Indice Bancos'!K26</f>
        <v>4.6766945065769061E-2</v>
      </c>
      <c r="E22" s="7">
        <f>+'Indice Bancos'!L26</f>
        <v>1.8527395119104728E-2</v>
      </c>
      <c r="G22" s="7">
        <f>+'Indice Bancos'!M26</f>
        <v>2.4373961074019901E-2</v>
      </c>
    </row>
    <row r="23" spans="1:7" x14ac:dyDescent="0.25">
      <c r="A23" s="1">
        <f>+'Indice Bancos'!B27</f>
        <v>42888</v>
      </c>
      <c r="B23" s="7">
        <f>+'Indice Bancos'!I27</f>
        <v>9.0197277871234105E-2</v>
      </c>
      <c r="C23" s="7">
        <f>+'Indice Bancos'!J27</f>
        <v>3.0078809555530439E-2</v>
      </c>
      <c r="D23" s="7">
        <f>+'Indice Bancos'!K27</f>
        <v>3.632621054695151E-2</v>
      </c>
      <c r="E23" s="7">
        <f>+'Indice Bancos'!L27</f>
        <v>5.455066295629396E-2</v>
      </c>
      <c r="G23" s="7">
        <f>+'Indice Bancos'!M27</f>
        <v>1.7039334360354319E-2</v>
      </c>
    </row>
    <row r="24" spans="1:7" x14ac:dyDescent="0.25">
      <c r="A24" s="1">
        <f>+'Indice Bancos'!B28</f>
        <v>42895</v>
      </c>
      <c r="B24" s="7">
        <f>+'Indice Bancos'!I28</f>
        <v>-8.2734822129951646E-2</v>
      </c>
      <c r="C24" s="7">
        <f>+'Indice Bancos'!J28</f>
        <v>-2.1380531677809622E-2</v>
      </c>
      <c r="D24" s="7">
        <f>+'Indice Bancos'!K28</f>
        <v>-8.1550422790988009E-2</v>
      </c>
      <c r="E24" s="7">
        <f>+'Indice Bancos'!L28</f>
        <v>-6.907524544995769E-3</v>
      </c>
      <c r="G24" s="7">
        <f>+'Indice Bancos'!M28</f>
        <v>-4.0176757483350811E-2</v>
      </c>
    </row>
    <row r="25" spans="1:7" x14ac:dyDescent="0.25">
      <c r="A25" s="1">
        <f>+'Indice Bancos'!B29</f>
        <v>42902</v>
      </c>
      <c r="B25" s="7">
        <f>+'Indice Bancos'!I29</f>
        <v>2.108885150634654E-2</v>
      </c>
      <c r="C25" s="7">
        <f>+'Indice Bancos'!J29</f>
        <v>-2.7967833433303224E-2</v>
      </c>
      <c r="D25" s="7">
        <f>+'Indice Bancos'!K29</f>
        <v>-7.2087658592845383E-4</v>
      </c>
      <c r="E25" s="7">
        <f>+'Indice Bancos'!L29</f>
        <v>-4.5133054589504118E-2</v>
      </c>
      <c r="G25" s="7">
        <f>+'Indice Bancos'!M29</f>
        <v>-1.4937830366540505E-2</v>
      </c>
    </row>
    <row r="26" spans="1:7" x14ac:dyDescent="0.25">
      <c r="A26" s="1">
        <f>+'Indice Bancos'!B30</f>
        <v>42909</v>
      </c>
      <c r="B26" s="7">
        <f>+'Indice Bancos'!I30</f>
        <v>-2.7362997798379696E-2</v>
      </c>
      <c r="C26" s="7">
        <f>+'Indice Bancos'!J30</f>
        <v>2.517466426808368E-2</v>
      </c>
      <c r="D26" s="7">
        <f>+'Indice Bancos'!K30</f>
        <v>-3.0834552837149865E-2</v>
      </c>
      <c r="E26" s="7">
        <f>+'Indice Bancos'!L30</f>
        <v>0</v>
      </c>
      <c r="G26" s="7">
        <f>+'Indice Bancos'!M30</f>
        <v>-1.0578929125308112E-2</v>
      </c>
    </row>
    <row r="27" spans="1:7" x14ac:dyDescent="0.25">
      <c r="A27" s="1">
        <f>+'Indice Bancos'!B31</f>
        <v>42916</v>
      </c>
      <c r="B27" s="7">
        <f>+'Indice Bancos'!I31</f>
        <v>3.4045763912414317E-2</v>
      </c>
      <c r="C27" s="7">
        <f>+'Indice Bancos'!J31</f>
        <v>7.3689794835695155E-2</v>
      </c>
      <c r="D27" s="7">
        <f>+'Indice Bancos'!K31</f>
        <v>7.4987771421279881E-2</v>
      </c>
      <c r="E27" s="7">
        <f>+'Indice Bancos'!L31</f>
        <v>9.4021116385660575E-2</v>
      </c>
      <c r="G27" s="7">
        <f>+'Indice Bancos'!M31</f>
        <v>4.0182491904069861E-2</v>
      </c>
    </row>
    <row r="28" spans="1:7" x14ac:dyDescent="0.25">
      <c r="A28" s="1">
        <f>+'Indice Bancos'!B32</f>
        <v>42923</v>
      </c>
      <c r="B28" s="7">
        <f>+'Indice Bancos'!I32</f>
        <v>-1.66932229386626E-2</v>
      </c>
      <c r="C28" s="7">
        <f>+'Indice Bancos'!J32</f>
        <v>9.7869671804029501E-4</v>
      </c>
      <c r="D28" s="7">
        <f>+'Indice Bancos'!K32</f>
        <v>-4.2138999347141048E-3</v>
      </c>
      <c r="E28" s="7">
        <f>+'Indice Bancos'!L32</f>
        <v>-1.1652047057063242E-2</v>
      </c>
      <c r="G28" s="7">
        <f>+'Indice Bancos'!M32</f>
        <v>5.2576984141108341E-3</v>
      </c>
    </row>
    <row r="29" spans="1:7" x14ac:dyDescent="0.25">
      <c r="A29" s="1">
        <f>+'Indice Bancos'!B33</f>
        <v>42930</v>
      </c>
      <c r="B29" s="7">
        <f>+'Indice Bancos'!I33</f>
        <v>-3.3983523140295624E-2</v>
      </c>
      <c r="C29" s="7">
        <f>+'Indice Bancos'!J33</f>
        <v>-1.7305045327257962E-2</v>
      </c>
      <c r="D29" s="7">
        <f>+'Indice Bancos'!K33</f>
        <v>-2.9741327929431405E-2</v>
      </c>
      <c r="E29" s="7">
        <f>+'Indice Bancos'!L33</f>
        <v>1.6009386117629143E-2</v>
      </c>
      <c r="G29" s="7">
        <f>+'Indice Bancos'!M33</f>
        <v>-6.704243357496753E-3</v>
      </c>
    </row>
    <row r="30" spans="1:7" x14ac:dyDescent="0.25">
      <c r="A30" s="1">
        <f>+'Indice Bancos'!B34</f>
        <v>42937</v>
      </c>
      <c r="B30" s="7">
        <f>+'Indice Bancos'!I34</f>
        <v>-7.5374678622938451E-2</v>
      </c>
      <c r="C30" s="7">
        <f>+'Indice Bancos'!J34</f>
        <v>9.9688955004733071E-3</v>
      </c>
      <c r="D30" s="7">
        <f>+'Indice Bancos'!K34</f>
        <v>-1.7486741609845091E-2</v>
      </c>
      <c r="E30" s="7">
        <f>+'Indice Bancos'!L34</f>
        <v>1.2441795492643015E-2</v>
      </c>
      <c r="G30" s="7">
        <f>+'Indice Bancos'!M34</f>
        <v>-1.7439543403704461E-2</v>
      </c>
    </row>
    <row r="31" spans="1:7" x14ac:dyDescent="0.25">
      <c r="A31" s="1">
        <f>+'Indice Bancos'!B35</f>
        <v>42944</v>
      </c>
      <c r="B31" s="7">
        <f>+'Indice Bancos'!I35</f>
        <v>1.6293658867412741E-2</v>
      </c>
      <c r="C31" s="7">
        <f>+'Indice Bancos'!J35</f>
        <v>3.4211986150697316E-2</v>
      </c>
      <c r="D31" s="7">
        <f>+'Indice Bancos'!K35</f>
        <v>-3.7304878811245112E-3</v>
      </c>
      <c r="E31" s="7">
        <f>+'Indice Bancos'!L35</f>
        <v>4.9192391184370354E-2</v>
      </c>
      <c r="G31" s="7">
        <f>+'Indice Bancos'!M35</f>
        <v>8.867562415750152E-3</v>
      </c>
    </row>
    <row r="32" spans="1:7" x14ac:dyDescent="0.25">
      <c r="A32" s="1">
        <f>+'Indice Bancos'!B36</f>
        <v>42951</v>
      </c>
      <c r="B32" s="7">
        <f>+'Indice Bancos'!I36</f>
        <v>-4.270866351912761E-3</v>
      </c>
      <c r="C32" s="7">
        <f>+'Indice Bancos'!J36</f>
        <v>-1.018209394160785E-2</v>
      </c>
      <c r="D32" s="7">
        <f>+'Indice Bancos'!K36</f>
        <v>-2.0855995314199682E-2</v>
      </c>
      <c r="E32" s="7">
        <f>+'Indice Bancos'!L36</f>
        <v>-1.9532893813999141E-2</v>
      </c>
      <c r="G32" s="7">
        <f>+'Indice Bancos'!M36</f>
        <v>6.7683392948203469E-4</v>
      </c>
    </row>
    <row r="33" spans="1:7" x14ac:dyDescent="0.25">
      <c r="A33" s="1">
        <f>+'Indice Bancos'!B37</f>
        <v>42958</v>
      </c>
      <c r="B33" s="7">
        <f>+'Indice Bancos'!I37</f>
        <v>2.0591438384853777E-2</v>
      </c>
      <c r="C33" s="7">
        <f>+'Indice Bancos'!J37</f>
        <v>-2.1853685882462837E-2</v>
      </c>
      <c r="D33" s="7">
        <f>+'Indice Bancos'!K37</f>
        <v>2.8158181468583621E-2</v>
      </c>
      <c r="E33" s="7">
        <f>+'Indice Bancos'!L37</f>
        <v>-1.1946063879251789E-2</v>
      </c>
      <c r="G33" s="7">
        <f>+'Indice Bancos'!M37</f>
        <v>-3.2676154976756244E-3</v>
      </c>
    </row>
    <row r="34" spans="1:7" x14ac:dyDescent="0.25">
      <c r="A34" s="1">
        <f>+'Indice Bancos'!B38</f>
        <v>42965</v>
      </c>
      <c r="B34" s="7">
        <f>+'Indice Bancos'!I38</f>
        <v>1.0670781757888825E-3</v>
      </c>
      <c r="C34" s="7">
        <f>+'Indice Bancos'!J38</f>
        <v>0.11038198125913401</v>
      </c>
      <c r="D34" s="7">
        <f>+'Indice Bancos'!K38</f>
        <v>9.252987012987024E-2</v>
      </c>
      <c r="E34" s="7">
        <f>+'Indice Bancos'!L38</f>
        <v>0.12095927601809953</v>
      </c>
      <c r="G34" s="7">
        <f>+'Indice Bancos'!M38</f>
        <v>6.1682209293402845E-2</v>
      </c>
    </row>
    <row r="35" spans="1:7" x14ac:dyDescent="0.25">
      <c r="A35" s="1">
        <f>+'Indice Bancos'!B39</f>
        <v>42972</v>
      </c>
      <c r="B35" s="7">
        <f>+'Indice Bancos'!I39</f>
        <v>8.2274225553059077E-2</v>
      </c>
      <c r="C35" s="7">
        <f>+'Indice Bancos'!J39</f>
        <v>8.1662322468536885E-2</v>
      </c>
      <c r="D35" s="7">
        <f>+'Indice Bancos'!K39</f>
        <v>5.2835786830993881E-2</v>
      </c>
      <c r="E35" s="7">
        <f>+'Indice Bancos'!L39</f>
        <v>9.3520417225065655E-2</v>
      </c>
      <c r="G35" s="7">
        <f>+'Indice Bancos'!M39</f>
        <v>2.3232980731342723E-2</v>
      </c>
    </row>
    <row r="36" spans="1:7" x14ac:dyDescent="0.25">
      <c r="A36" s="1">
        <f>+'Indice Bancos'!B40</f>
        <v>42979</v>
      </c>
      <c r="B36" s="7">
        <f>+'Indice Bancos'!I40</f>
        <v>-8.3944481483726463E-3</v>
      </c>
      <c r="C36" s="7">
        <f>+'Indice Bancos'!J40</f>
        <v>1.1754413869890401E-2</v>
      </c>
      <c r="D36" s="7">
        <f>+'Indice Bancos'!K40</f>
        <v>2.3177252691668482E-2</v>
      </c>
      <c r="E36" s="7">
        <f>+'Indice Bancos'!L40</f>
        <v>-3.2927279438906831E-3</v>
      </c>
      <c r="G36" s="7">
        <f>+'Indice Bancos'!M40</f>
        <v>6.6673900416791554E-3</v>
      </c>
    </row>
    <row r="37" spans="1:7" x14ac:dyDescent="0.25">
      <c r="A37" s="1">
        <f>+'Indice Bancos'!B41</f>
        <v>42986</v>
      </c>
      <c r="B37" s="7">
        <f>+'Indice Bancos'!I41</f>
        <v>1.0452003300632784E-2</v>
      </c>
      <c r="C37" s="7">
        <f>+'Indice Bancos'!J41</f>
        <v>-3.3792387869641116E-2</v>
      </c>
      <c r="D37" s="7">
        <f>+'Indice Bancos'!K41</f>
        <v>2.5071064107768937E-3</v>
      </c>
      <c r="E37" s="7">
        <f>+'Indice Bancos'!L41</f>
        <v>-1.8473526710319654E-2</v>
      </c>
      <c r="G37" s="7">
        <f>+'Indice Bancos'!M41</f>
        <v>1.5237783650440262E-2</v>
      </c>
    </row>
    <row r="38" spans="1:7" x14ac:dyDescent="0.25">
      <c r="A38" s="1">
        <f>+'Indice Bancos'!B42</f>
        <v>42993</v>
      </c>
      <c r="B38" s="7">
        <f>+'Indice Bancos'!I42</f>
        <v>3.940961195293835E-2</v>
      </c>
      <c r="C38" s="7">
        <f>+'Indice Bancos'!J42</f>
        <v>-1.39848192712273E-2</v>
      </c>
      <c r="D38" s="7">
        <f>+'Indice Bancos'!K42</f>
        <v>-1.882672020570253E-2</v>
      </c>
      <c r="E38" s="7">
        <f>+'Indice Bancos'!L42</f>
        <v>3.6978341257263736E-2</v>
      </c>
      <c r="G38" s="7">
        <f>+'Indice Bancos'!M42</f>
        <v>-1.2598399625616152E-2</v>
      </c>
    </row>
    <row r="39" spans="1:7" x14ac:dyDescent="0.25">
      <c r="A39" s="1">
        <f>+'Indice Bancos'!B43</f>
        <v>43000</v>
      </c>
      <c r="B39" s="7">
        <f>+'Indice Bancos'!I43</f>
        <v>8.6728161555025274E-2</v>
      </c>
      <c r="C39" s="7">
        <f>+'Indice Bancos'!J43</f>
        <v>0.11293729372937289</v>
      </c>
      <c r="D39" s="7">
        <f>+'Indice Bancos'!K43</f>
        <v>8.9513928776565166E-2</v>
      </c>
      <c r="E39" s="7">
        <f>+'Indice Bancos'!L43</f>
        <v>5.7070082235645136E-2</v>
      </c>
      <c r="G39" s="7">
        <f>+'Indice Bancos'!M43</f>
        <v>5.3928352464249096E-2</v>
      </c>
    </row>
    <row r="40" spans="1:7" x14ac:dyDescent="0.25">
      <c r="A40" s="1">
        <f>+'Indice Bancos'!B44</f>
        <v>43007</v>
      </c>
      <c r="B40" s="7">
        <f>+'Indice Bancos'!I44</f>
        <v>3.1836986062951045E-2</v>
      </c>
      <c r="C40" s="7">
        <f>+'Indice Bancos'!J44</f>
        <v>3.6459877824565501E-2</v>
      </c>
      <c r="D40" s="7">
        <f>+'Indice Bancos'!K44</f>
        <v>4.6952997578213918E-2</v>
      </c>
      <c r="E40" s="7">
        <f>+'Indice Bancos'!L44</f>
        <v>5.2157629499077318E-2</v>
      </c>
      <c r="G40" s="7">
        <f>+'Indice Bancos'!M44</f>
        <v>4.3361974323930852E-2</v>
      </c>
    </row>
    <row r="41" spans="1:7" x14ac:dyDescent="0.25">
      <c r="A41" s="1">
        <f>+'Indice Bancos'!B45</f>
        <v>43014</v>
      </c>
      <c r="B41" s="7">
        <f>+'Indice Bancos'!I45</f>
        <v>3.3384801027623867E-2</v>
      </c>
      <c r="C41" s="7">
        <f>+'Indice Bancos'!J45</f>
        <v>5.3631460738451819E-2</v>
      </c>
      <c r="D41" s="7">
        <f>+'Indice Bancos'!K45</f>
        <v>4.8214763410911354E-2</v>
      </c>
      <c r="E41" s="7">
        <f>+'Indice Bancos'!L45</f>
        <v>-8.7549401942051963E-3</v>
      </c>
      <c r="G41" s="7">
        <f>+'Indice Bancos'!M45</f>
        <v>2.7589999190897885E-2</v>
      </c>
    </row>
    <row r="42" spans="1:7" x14ac:dyDescent="0.25">
      <c r="A42" s="1">
        <f>+'Indice Bancos'!B46</f>
        <v>43021</v>
      </c>
      <c r="B42" s="7">
        <f>+'Indice Bancos'!I46</f>
        <v>3.8860428908643385E-2</v>
      </c>
      <c r="C42" s="7">
        <f>+'Indice Bancos'!J46</f>
        <v>2.0542551458208935E-2</v>
      </c>
      <c r="D42" s="7">
        <f>+'Indice Bancos'!K46</f>
        <v>1.4426613423806245E-2</v>
      </c>
      <c r="E42" s="7">
        <f>+'Indice Bancos'!L46</f>
        <v>2.1176315268334633E-2</v>
      </c>
      <c r="G42" s="7">
        <f>+'Indice Bancos'!M46</f>
        <v>1.2799936114134658E-2</v>
      </c>
    </row>
    <row r="43" spans="1:7" x14ac:dyDescent="0.25">
      <c r="A43" s="1">
        <f>+'Indice Bancos'!B47</f>
        <v>43028</v>
      </c>
      <c r="B43" s="7">
        <f>+'Indice Bancos'!I47</f>
        <v>-1.4177111156770117E-2</v>
      </c>
      <c r="C43" s="7">
        <f>+'Indice Bancos'!J47</f>
        <v>-5.2617574669062694E-3</v>
      </c>
      <c r="D43" s="7">
        <f>+'Indice Bancos'!K47</f>
        <v>-4.7355491757183898E-3</v>
      </c>
      <c r="E43" s="7">
        <f>+'Indice Bancos'!L47</f>
        <v>3.1687546057479699E-2</v>
      </c>
      <c r="G43" s="7">
        <f>+'Indice Bancos'!M47</f>
        <v>-5.9622413488179538E-3</v>
      </c>
    </row>
    <row r="44" spans="1:7" x14ac:dyDescent="0.25">
      <c r="A44" s="1">
        <f>+'Indice Bancos'!B48</f>
        <v>43035</v>
      </c>
      <c r="B44" s="7">
        <f>+'Indice Bancos'!I48</f>
        <v>4.3927616899198219E-2</v>
      </c>
      <c r="C44" s="7">
        <f>+'Indice Bancos'!J48</f>
        <v>6.6932372157096243E-2</v>
      </c>
      <c r="D44" s="7">
        <f>+'Indice Bancos'!K48</f>
        <v>2.1188330805602673E-2</v>
      </c>
      <c r="E44" s="7">
        <f>+'Indice Bancos'!L48</f>
        <v>1.3395989974937406E-2</v>
      </c>
      <c r="G44" s="7">
        <f>+'Indice Bancos'!M48</f>
        <v>1.854814377711822E-2</v>
      </c>
    </row>
    <row r="45" spans="1:7" x14ac:dyDescent="0.25">
      <c r="A45" s="1">
        <f>+'Indice Bancos'!B49</f>
        <v>43042</v>
      </c>
      <c r="B45" s="7">
        <f>+'Indice Bancos'!I49</f>
        <v>-4.7434497175539381E-2</v>
      </c>
      <c r="C45" s="7">
        <f>+'Indice Bancos'!J49</f>
        <v>-9.6572818211447475E-2</v>
      </c>
      <c r="D45" s="7">
        <f>+'Indice Bancos'!K49</f>
        <v>-3.3197920761804944E-2</v>
      </c>
      <c r="E45" s="7">
        <f>+'Indice Bancos'!L49</f>
        <v>1.5432365925138303E-2</v>
      </c>
      <c r="G45" s="7">
        <f>+'Indice Bancos'!M49</f>
        <v>1.8156880483882754E-2</v>
      </c>
    </row>
    <row r="46" spans="1:7" x14ac:dyDescent="0.25">
      <c r="A46" s="1">
        <f>+'Indice Bancos'!B50</f>
        <v>43049</v>
      </c>
      <c r="B46" s="7">
        <f>+'Indice Bancos'!I50</f>
        <v>-2.2081124398964369E-2</v>
      </c>
      <c r="C46" s="7">
        <f>+'Indice Bancos'!J50</f>
        <v>-1.0503676980713084E-2</v>
      </c>
      <c r="D46" s="7">
        <f>+'Indice Bancos'!K50</f>
        <v>-8.5844666335337383E-3</v>
      </c>
      <c r="E46" s="7">
        <f>+'Indice Bancos'!L50</f>
        <v>-4.9916582437254164E-2</v>
      </c>
      <c r="G46" s="7">
        <f>+'Indice Bancos'!M50</f>
        <v>-3.2088405562447853E-2</v>
      </c>
    </row>
    <row r="47" spans="1:7" x14ac:dyDescent="0.25">
      <c r="A47" s="1">
        <f>+'Indice Bancos'!B51</f>
        <v>43056</v>
      </c>
      <c r="B47" s="7">
        <f>+'Indice Bancos'!I51</f>
        <v>2.1760233991855671E-2</v>
      </c>
      <c r="C47" s="7">
        <f>+'Indice Bancos'!J51</f>
        <v>-0.12153464305245887</v>
      </c>
      <c r="D47" s="7">
        <f>+'Indice Bancos'!K51</f>
        <v>3.3009767731546846E-2</v>
      </c>
      <c r="E47" s="7">
        <f>+'Indice Bancos'!L51</f>
        <v>-3.9990771360455257E-3</v>
      </c>
      <c r="G47" s="7">
        <f>+'Indice Bancos'!M51</f>
        <v>1.770643506132652E-3</v>
      </c>
    </row>
    <row r="48" spans="1:7" x14ac:dyDescent="0.25">
      <c r="A48" s="1">
        <f>+'Indice Bancos'!B52</f>
        <v>43063</v>
      </c>
      <c r="B48" s="7">
        <f>+'Indice Bancos'!I52</f>
        <v>5.2316614226664004E-3</v>
      </c>
      <c r="C48" s="7">
        <f>+'Indice Bancos'!J52</f>
        <v>2.7934744436985959E-4</v>
      </c>
      <c r="D48" s="7">
        <f>+'Indice Bancos'!K52</f>
        <v>3.2469633246080987E-2</v>
      </c>
      <c r="E48" s="7">
        <f>+'Indice Bancos'!L52</f>
        <v>0.11066069544179347</v>
      </c>
      <c r="G48" s="7">
        <f>+'Indice Bancos'!M52</f>
        <v>1.2395819894207127E-2</v>
      </c>
    </row>
    <row r="49" spans="1:7" x14ac:dyDescent="0.25">
      <c r="A49" s="1">
        <f>+'Indice Bancos'!B53</f>
        <v>43070</v>
      </c>
      <c r="B49" s="7">
        <f>+'Indice Bancos'!I53</f>
        <v>-4.6385741815905379E-2</v>
      </c>
      <c r="C49" s="7">
        <f>+'Indice Bancos'!J53</f>
        <v>-2.8812626169939515E-2</v>
      </c>
      <c r="D49" s="7">
        <f>+'Indice Bancos'!K53</f>
        <v>1.5225751317476277E-2</v>
      </c>
      <c r="E49" s="7">
        <f>+'Indice Bancos'!L53</f>
        <v>-6.2985922020740492E-2</v>
      </c>
      <c r="G49" s="7">
        <f>+'Indice Bancos'!M53</f>
        <v>-1.9048031697322831E-2</v>
      </c>
    </row>
    <row r="50" spans="1:7" x14ac:dyDescent="0.25">
      <c r="A50" s="1">
        <f>+'Indice Bancos'!B54</f>
        <v>43077</v>
      </c>
      <c r="B50" s="7">
        <f>+'Indice Bancos'!I54</f>
        <v>5.7446260780023239E-2</v>
      </c>
      <c r="C50" s="7">
        <f>+'Indice Bancos'!J54</f>
        <v>0.12460974728055496</v>
      </c>
      <c r="D50" s="7">
        <f>+'Indice Bancos'!K54</f>
        <v>6.3973961475329411E-2</v>
      </c>
      <c r="E50" s="7">
        <f>+'Indice Bancos'!L54</f>
        <v>5.2900369733767105E-2</v>
      </c>
      <c r="G50" s="7">
        <f>+'Indice Bancos'!M54</f>
        <v>-3.7165531558409626E-3</v>
      </c>
    </row>
    <row r="51" spans="1:7" x14ac:dyDescent="0.25">
      <c r="A51" s="1">
        <f>+'Indice Bancos'!B55</f>
        <v>43084</v>
      </c>
      <c r="B51" s="7">
        <f>+'Indice Bancos'!I55</f>
        <v>0.10942996603897592</v>
      </c>
      <c r="C51" s="7">
        <f>+'Indice Bancos'!J55</f>
        <v>9.292607555357435E-3</v>
      </c>
      <c r="D51" s="7">
        <f>+'Indice Bancos'!K55</f>
        <v>6.2935956434024609E-2</v>
      </c>
      <c r="E51" s="7">
        <f>+'Indice Bancos'!L55</f>
        <v>5.1804526289828123E-2</v>
      </c>
      <c r="G51" s="7">
        <f>+'Indice Bancos'!M55</f>
        <v>6.7224260939215963E-3</v>
      </c>
    </row>
    <row r="52" spans="1:7" x14ac:dyDescent="0.25">
      <c r="A52" s="1">
        <f>+'Indice Bancos'!B56</f>
        <v>43091</v>
      </c>
      <c r="B52" s="7">
        <f>+'Indice Bancos'!I56</f>
        <v>7.9698934641168284E-2</v>
      </c>
      <c r="C52" s="7">
        <f>+'Indice Bancos'!J56</f>
        <v>5.0291339437588345E-2</v>
      </c>
      <c r="D52" s="7">
        <f>+'Indice Bancos'!K56</f>
        <v>3.5354537785937667E-2</v>
      </c>
      <c r="E52" s="7">
        <f>+'Indice Bancos'!L56</f>
        <v>8.6067129681323795E-2</v>
      </c>
      <c r="G52" s="7">
        <f>+'Indice Bancos'!M56</f>
        <v>7.0668501225300773E-2</v>
      </c>
    </row>
    <row r="53" spans="1:7" x14ac:dyDescent="0.25">
      <c r="A53" s="1">
        <f>+'Indice Bancos'!B57</f>
        <v>43098</v>
      </c>
      <c r="B53" s="7">
        <f>+'Indice Bancos'!I57</f>
        <v>1.953113091548353E-2</v>
      </c>
      <c r="C53" s="7">
        <f>+'Indice Bancos'!J57</f>
        <v>2.8676181746759122E-2</v>
      </c>
      <c r="D53" s="7">
        <f>+'Indice Bancos'!K57</f>
        <v>5.5905681627566928E-2</v>
      </c>
      <c r="E53" s="7">
        <f>+'Indice Bancos'!L57</f>
        <v>2.9774021754775504E-2</v>
      </c>
      <c r="G53" s="7">
        <f>+'Indice Bancos'!M57</f>
        <v>3.9198397320018286E-2</v>
      </c>
    </row>
    <row r="54" spans="1:7" x14ac:dyDescent="0.25">
      <c r="A54" s="1">
        <f>+'Indice Bancos'!B58</f>
        <v>43105</v>
      </c>
      <c r="B54" s="7">
        <f>+'Indice Bancos'!I58</f>
        <v>5.1630136849764252E-2</v>
      </c>
      <c r="C54" s="7">
        <f>+'Indice Bancos'!J58</f>
        <v>1.2675527923678764E-2</v>
      </c>
      <c r="D54" s="7">
        <f>+'Indice Bancos'!K58</f>
        <v>4.8906136528685584E-2</v>
      </c>
      <c r="E54" s="7">
        <f>+'Indice Bancos'!L58</f>
        <v>2.3132525308999341E-2</v>
      </c>
      <c r="G54" s="7">
        <f>+'Indice Bancos'!M58</f>
        <v>7.0668448103996528E-2</v>
      </c>
    </row>
    <row r="55" spans="1:7" x14ac:dyDescent="0.25">
      <c r="A55" s="1">
        <f>+'Indice Bancos'!B59</f>
        <v>43112</v>
      </c>
      <c r="B55" s="7">
        <f>+'Indice Bancos'!I59</f>
        <v>1.2036887848430045E-2</v>
      </c>
      <c r="C55" s="7">
        <f>+'Indice Bancos'!J59</f>
        <v>-1.456111566858076E-2</v>
      </c>
      <c r="D55" s="7">
        <f>+'Indice Bancos'!K59</f>
        <v>2.5054631212272138E-2</v>
      </c>
      <c r="E55" s="7">
        <f>+'Indice Bancos'!L59</f>
        <v>3.6524556250548734E-2</v>
      </c>
      <c r="G55" s="7">
        <f>+'Indice Bancos'!M59</f>
        <v>1.6445948002969946E-2</v>
      </c>
    </row>
    <row r="56" spans="1:7" x14ac:dyDescent="0.25">
      <c r="A56" s="1">
        <f>+'Indice Bancos'!B60</f>
        <v>43119</v>
      </c>
      <c r="B56" s="7">
        <f>+'Indice Bancos'!I60</f>
        <v>3.3527191676265833E-3</v>
      </c>
      <c r="C56" s="7">
        <f>+'Indice Bancos'!J60</f>
        <v>4.1556174683630154E-3</v>
      </c>
      <c r="D56" s="7">
        <f>+'Indice Bancos'!K60</f>
        <v>2.9318023513519087E-2</v>
      </c>
      <c r="E56" s="7">
        <f>+'Indice Bancos'!L60</f>
        <v>4.6977085726120915E-2</v>
      </c>
      <c r="G56" s="7">
        <f>+'Indice Bancos'!M60</f>
        <v>2.6650611099734878E-2</v>
      </c>
    </row>
    <row r="57" spans="1:7" x14ac:dyDescent="0.25">
      <c r="A57" s="1">
        <f>+'Indice Bancos'!B61</f>
        <v>43126</v>
      </c>
      <c r="B57" s="7">
        <f>+'Indice Bancos'!I61</f>
        <v>8.2137823534351728E-3</v>
      </c>
      <c r="C57" s="7">
        <f>+'Indice Bancos'!J61</f>
        <v>-1.4260499819487404E-2</v>
      </c>
      <c r="D57" s="7">
        <f>+'Indice Bancos'!K61</f>
        <v>-4.6384776278554751E-2</v>
      </c>
      <c r="E57" s="7">
        <f>+'Indice Bancos'!L61</f>
        <v>1.0412545408768903E-2</v>
      </c>
      <c r="G57" s="7">
        <f>+'Indice Bancos'!M61</f>
        <v>4.5681522518955742E-2</v>
      </c>
    </row>
    <row r="58" spans="1:7" x14ac:dyDescent="0.25">
      <c r="A58" s="1">
        <f>+'Indice Bancos'!B62</f>
        <v>43133</v>
      </c>
      <c r="B58" s="7">
        <f>+'Indice Bancos'!I62</f>
        <v>-9.4994306451762212E-2</v>
      </c>
      <c r="C58" s="7">
        <f>+'Indice Bancos'!J62</f>
        <v>-7.5108009305417167E-2</v>
      </c>
      <c r="D58" s="7">
        <f>+'Indice Bancos'!K62</f>
        <v>-4.7866850163426733E-2</v>
      </c>
      <c r="E58" s="7">
        <f>+'Indice Bancos'!L62</f>
        <v>-6.383376345999825E-2</v>
      </c>
      <c r="G58" s="7">
        <f>+'Indice Bancos'!M62</f>
        <v>-7.1497872529409645E-2</v>
      </c>
    </row>
    <row r="59" spans="1:7" x14ac:dyDescent="0.25">
      <c r="A59" s="1">
        <f>+'Indice Bancos'!B63</f>
        <v>43140</v>
      </c>
      <c r="B59" s="7">
        <f>+'Indice Bancos'!I63</f>
        <v>-4.165473219035154E-2</v>
      </c>
      <c r="C59" s="7">
        <f>+'Indice Bancos'!J63</f>
        <v>-3.6570431262695435E-2</v>
      </c>
      <c r="D59" s="7">
        <f>+'Indice Bancos'!K63</f>
        <v>-5.0284565698541117E-2</v>
      </c>
      <c r="E59" s="7">
        <f>+'Indice Bancos'!L63</f>
        <v>-4.9136382216222851E-2</v>
      </c>
      <c r="G59" s="7">
        <f>+'Indice Bancos'!M63</f>
        <v>-7.5773338275879398E-2</v>
      </c>
    </row>
    <row r="60" spans="1:7" x14ac:dyDescent="0.25">
      <c r="A60" s="1">
        <f>+'Indice Bancos'!B64</f>
        <v>43147</v>
      </c>
      <c r="B60" s="7">
        <f>+'Indice Bancos'!I64</f>
        <v>0.15299304043379869</v>
      </c>
      <c r="C60" s="7">
        <f>+'Indice Bancos'!J64</f>
        <v>0.14581367026944747</v>
      </c>
      <c r="D60" s="7">
        <f>+'Indice Bancos'!K64</f>
        <v>0.14019713922214438</v>
      </c>
      <c r="E60" s="7">
        <f>+'Indice Bancos'!L64</f>
        <v>0.14342983964489942</v>
      </c>
      <c r="G60" s="7">
        <f>+'Indice Bancos'!M64</f>
        <v>8.4058421998285615E-2</v>
      </c>
    </row>
    <row r="61" spans="1:7" x14ac:dyDescent="0.25">
      <c r="A61" s="1">
        <f>+'Indice Bancos'!B65</f>
        <v>43154</v>
      </c>
      <c r="B61" s="7">
        <f>+'Indice Bancos'!I65</f>
        <v>-1.4775452012183221E-2</v>
      </c>
      <c r="C61" s="7">
        <f>+'Indice Bancos'!J65</f>
        <v>3.5180719690175888E-2</v>
      </c>
      <c r="D61" s="7">
        <f>+'Indice Bancos'!K65</f>
        <v>-2.8604500802970056E-2</v>
      </c>
      <c r="E61" s="7">
        <f>+'Indice Bancos'!L65</f>
        <v>-3.8907103825136513E-3</v>
      </c>
      <c r="G61" s="7">
        <f>+'Indice Bancos'!M65</f>
        <v>1.9934358001361119E-3</v>
      </c>
    </row>
    <row r="62" spans="1:7" x14ac:dyDescent="0.25">
      <c r="A62" s="1">
        <f>+'Indice Bancos'!B66</f>
        <v>43161</v>
      </c>
      <c r="B62" s="7">
        <f>+'Indice Bancos'!I66</f>
        <v>-7.2551470104584626E-2</v>
      </c>
      <c r="C62" s="7">
        <f>+'Indice Bancos'!J66</f>
        <v>-4.083217290304364E-2</v>
      </c>
      <c r="D62" s="7">
        <f>+'Indice Bancos'!K66</f>
        <v>-5.9655827634700676E-2</v>
      </c>
      <c r="E62" s="7">
        <f>+'Indice Bancos'!L66</f>
        <v>-7.6652330378302547E-2</v>
      </c>
      <c r="G62" s="7">
        <f>+'Indice Bancos'!M66</f>
        <v>-2.5706431326485313E-2</v>
      </c>
    </row>
    <row r="63" spans="1:7" x14ac:dyDescent="0.25">
      <c r="A63" s="1">
        <f>+'Indice Bancos'!B67</f>
        <v>43168</v>
      </c>
      <c r="B63" s="7">
        <f>+'Indice Bancos'!I67</f>
        <v>9.9088145896655266E-3</v>
      </c>
      <c r="C63" s="7">
        <f>+'Indice Bancos'!J67</f>
        <v>2.7155951026961889E-2</v>
      </c>
      <c r="D63" s="7">
        <f>+'Indice Bancos'!K67</f>
        <v>5.4901020617850627E-2</v>
      </c>
      <c r="E63" s="7">
        <f>+'Indice Bancos'!L67</f>
        <v>1.5665845984200955E-2</v>
      </c>
      <c r="G63" s="7">
        <f>+'Indice Bancos'!M67</f>
        <v>4.0184071195929816E-2</v>
      </c>
    </row>
    <row r="64" spans="1:7" x14ac:dyDescent="0.25">
      <c r="A64" s="1">
        <f>+'Indice Bancos'!B68</f>
        <v>43175</v>
      </c>
      <c r="B64" s="7">
        <f>+'Indice Bancos'!I68</f>
        <v>4.1503641726358786E-2</v>
      </c>
      <c r="C64" s="7">
        <f>+'Indice Bancos'!J68</f>
        <v>-1.0975125220642368E-2</v>
      </c>
      <c r="D64" s="7">
        <f>+'Indice Bancos'!K68</f>
        <v>1.9663863727368058E-2</v>
      </c>
      <c r="E64" s="7">
        <f>+'Indice Bancos'!L68</f>
        <v>3.4620244279095935E-2</v>
      </c>
      <c r="G64" s="7">
        <f>+'Indice Bancos'!M68</f>
        <v>-1.891111606685425E-2</v>
      </c>
    </row>
    <row r="65" spans="1:7" x14ac:dyDescent="0.25">
      <c r="A65" s="1">
        <f>+'Indice Bancos'!B69</f>
        <v>43182</v>
      </c>
      <c r="B65" s="7">
        <f>+'Indice Bancos'!I69</f>
        <v>-5.1466551076434053E-2</v>
      </c>
      <c r="C65" s="7">
        <f>+'Indice Bancos'!J69</f>
        <v>-1.7445536208213652E-2</v>
      </c>
      <c r="D65" s="7">
        <f>+'Indice Bancos'!K69</f>
        <v>-3.1001910422415513E-2</v>
      </c>
      <c r="E65" s="7">
        <f>+'Indice Bancos'!L69</f>
        <v>-2.4587494572297031E-2</v>
      </c>
      <c r="G65" s="7">
        <f>+'Indice Bancos'!M69</f>
        <v>-3.3599057351418105E-2</v>
      </c>
    </row>
    <row r="66" spans="1:7" x14ac:dyDescent="0.25">
      <c r="A66" s="1">
        <f>+'Indice Bancos'!B70</f>
        <v>43189</v>
      </c>
      <c r="B66" s="7">
        <f>+'Indice Bancos'!I70</f>
        <v>-3.2496547241855911E-4</v>
      </c>
      <c r="C66" s="7">
        <f>+'Indice Bancos'!J70</f>
        <v>-7.6074935487113748E-3</v>
      </c>
      <c r="D66" s="7">
        <f>+'Indice Bancos'!K70</f>
        <v>2.457858245982969E-2</v>
      </c>
      <c r="E66" s="7">
        <f>+'Indice Bancos'!L70</f>
        <v>9.5060560532711502E-3</v>
      </c>
      <c r="G66" s="7">
        <f>+'Indice Bancos'!M70</f>
        <v>-1.100814144125184E-2</v>
      </c>
    </row>
    <row r="67" spans="1:7" x14ac:dyDescent="0.25">
      <c r="A67" s="1">
        <f>+'Indice Bancos'!B71</f>
        <v>43196</v>
      </c>
      <c r="B67" s="7">
        <f>+'Indice Bancos'!I71</f>
        <v>3.441690369768402E-2</v>
      </c>
      <c r="C67" s="7">
        <f>+'Indice Bancos'!J71</f>
        <v>2.2301769552883988E-2</v>
      </c>
      <c r="D67" s="7">
        <f>+'Indice Bancos'!K71</f>
        <v>2.3988967640550252E-2</v>
      </c>
      <c r="E67" s="7">
        <f>+'Indice Bancos'!L71</f>
        <v>1.5139961966357696E-2</v>
      </c>
      <c r="G67" s="7">
        <f>+'Indice Bancos'!M71</f>
        <v>2.0049538919097776E-2</v>
      </c>
    </row>
    <row r="68" spans="1:7" x14ac:dyDescent="0.25">
      <c r="A68" s="1">
        <f>+'Indice Bancos'!B72</f>
        <v>43203</v>
      </c>
      <c r="B68" s="7">
        <f>+'Indice Bancos'!I72</f>
        <v>-1.4720901913029882E-2</v>
      </c>
      <c r="C68" s="7">
        <f>+'Indice Bancos'!J72</f>
        <v>-1.3404949723180182E-2</v>
      </c>
      <c r="D68" s="7">
        <f>+'Indice Bancos'!K72</f>
        <v>-1.4135529873573693E-2</v>
      </c>
      <c r="E68" s="7">
        <f>+'Indice Bancos'!L72</f>
        <v>-1.2126806577434923E-3</v>
      </c>
      <c r="G68" s="7">
        <f>+'Indice Bancos'!M72</f>
        <v>-4.5893397885299336E-3</v>
      </c>
    </row>
    <row r="69" spans="1:7" x14ac:dyDescent="0.25">
      <c r="A69" s="1">
        <f>+'Indice Bancos'!B73</f>
        <v>43210</v>
      </c>
      <c r="B69" s="7">
        <f>+'Indice Bancos'!I73</f>
        <v>-1.59076637861435E-2</v>
      </c>
      <c r="C69" s="7">
        <f>+'Indice Bancos'!J73</f>
        <v>-9.4419853615744787E-3</v>
      </c>
      <c r="D69" s="7">
        <f>+'Indice Bancos'!K73</f>
        <v>-1.432761852318587E-2</v>
      </c>
      <c r="E69" s="7">
        <f>+'Indice Bancos'!L73</f>
        <v>-5.9747202464549454E-2</v>
      </c>
      <c r="G69" s="7">
        <f>+'Indice Bancos'!M73</f>
        <v>-1.3655192540398819E-2</v>
      </c>
    </row>
    <row r="70" spans="1:7" x14ac:dyDescent="0.25">
      <c r="A70" s="1">
        <f>+'Indice Bancos'!B74</f>
        <v>43217</v>
      </c>
      <c r="B70" s="7">
        <f>+'Indice Bancos'!I74</f>
        <v>-1.0553715576352429E-2</v>
      </c>
      <c r="C70" s="7">
        <f>+'Indice Bancos'!J74</f>
        <v>-7.6032800849090476E-2</v>
      </c>
      <c r="D70" s="7">
        <f>+'Indice Bancos'!K74</f>
        <v>-1.7221744735711142E-2</v>
      </c>
      <c r="E70" s="7">
        <f>+'Indice Bancos'!L74</f>
        <v>-2.5334631062628343E-2</v>
      </c>
      <c r="G70" s="7">
        <f>+'Indice Bancos'!M74</f>
        <v>-3.7075961837768845E-2</v>
      </c>
    </row>
    <row r="71" spans="1:7" x14ac:dyDescent="0.25">
      <c r="A71" s="1">
        <f>+'Indice Bancos'!B75</f>
        <v>43224</v>
      </c>
      <c r="B71" s="7">
        <f>+'Indice Bancos'!I75</f>
        <v>-6.4028416128404819E-2</v>
      </c>
      <c r="C71" s="7">
        <f>+'Indice Bancos'!J75</f>
        <v>-7.9516520822968006E-2</v>
      </c>
      <c r="D71" s="7">
        <f>+'Indice Bancos'!K75</f>
        <v>-0.10397149010133711</v>
      </c>
      <c r="E71" s="7">
        <f>+'Indice Bancos'!L75</f>
        <v>-0.10132289256688609</v>
      </c>
      <c r="G71" s="7">
        <f>+'Indice Bancos'!M75</f>
        <v>-4.8425749882941349E-2</v>
      </c>
    </row>
    <row r="72" spans="1:7" x14ac:dyDescent="0.25">
      <c r="A72" s="1">
        <f>+'Indice Bancos'!B76</f>
        <v>43231</v>
      </c>
      <c r="B72" s="7">
        <f>+'Indice Bancos'!I76</f>
        <v>-1.0203858436502067E-2</v>
      </c>
      <c r="C72" s="7">
        <f>+'Indice Bancos'!J76</f>
        <v>2.9568866844715824E-3</v>
      </c>
      <c r="D72" s="7">
        <f>+'Indice Bancos'!K76</f>
        <v>2.3558548666520407E-2</v>
      </c>
      <c r="E72" s="7">
        <f>+'Indice Bancos'!L76</f>
        <v>0</v>
      </c>
      <c r="G72" s="7">
        <f>+'Indice Bancos'!M76</f>
        <v>4.5486558982561487E-2</v>
      </c>
    </row>
    <row r="73" spans="1:7" x14ac:dyDescent="0.25">
      <c r="A73" s="1">
        <f>+'Indice Bancos'!B77</f>
        <v>43238</v>
      </c>
      <c r="B73" s="7">
        <f>+'Indice Bancos'!I77</f>
        <v>2.3656674364385788E-2</v>
      </c>
      <c r="C73" s="7">
        <f>+'Indice Bancos'!J77</f>
        <v>0.11462989380250432</v>
      </c>
      <c r="D73" s="7">
        <f>+'Indice Bancos'!K77</f>
        <v>-2.1812460517062759E-2</v>
      </c>
      <c r="E73" s="7">
        <f>+'Indice Bancos'!L77</f>
        <v>4.2357031267188372E-3</v>
      </c>
      <c r="G73" s="7">
        <f>+'Indice Bancos'!M77</f>
        <v>6.7591985276727939E-2</v>
      </c>
    </row>
    <row r="74" spans="1:7" x14ac:dyDescent="0.25">
      <c r="A74" s="1">
        <f>+'Indice Bancos'!B78</f>
        <v>43245</v>
      </c>
      <c r="B74" s="7">
        <f>+'Indice Bancos'!I78</f>
        <v>-7.0053106515262864E-2</v>
      </c>
      <c r="C74" s="7">
        <f>+'Indice Bancos'!J78</f>
        <v>-4.5291658371491295E-3</v>
      </c>
      <c r="D74" s="7">
        <f>+'Indice Bancos'!K78</f>
        <v>-5.8159796264028119E-2</v>
      </c>
      <c r="E74" s="7">
        <f>+'Indice Bancos'!L78</f>
        <v>-0.13002990830311467</v>
      </c>
      <c r="G74" s="7">
        <f>+'Indice Bancos'!M78</f>
        <v>-6.9185204058259453E-2</v>
      </c>
    </row>
    <row r="75" spans="1:7" x14ac:dyDescent="0.25">
      <c r="A75" s="1">
        <f>+'Indice Bancos'!B79</f>
        <v>43252</v>
      </c>
      <c r="B75" s="7">
        <f>+'Indice Bancos'!I79</f>
        <v>-7.8011467836664461E-2</v>
      </c>
      <c r="C75" s="7">
        <f>+'Indice Bancos'!J79</f>
        <v>-1.9449027548622655E-2</v>
      </c>
      <c r="D75" s="7">
        <f>+'Indice Bancos'!K79</f>
        <v>-1.3920873547752621E-2</v>
      </c>
      <c r="E75" s="7">
        <f>+'Indice Bancos'!L79</f>
        <v>-3.3837048230701439E-2</v>
      </c>
      <c r="G75" s="7">
        <f>+'Indice Bancos'!M79</f>
        <v>-4.1400780046452201E-2</v>
      </c>
    </row>
    <row r="76" spans="1:7" x14ac:dyDescent="0.25">
      <c r="A76" s="1">
        <f>+'Indice Bancos'!B80</f>
        <v>43259</v>
      </c>
      <c r="B76" s="7">
        <f>+'Indice Bancos'!I80</f>
        <v>0.20572054435813825</v>
      </c>
      <c r="C76" s="7">
        <f>+'Indice Bancos'!J80</f>
        <v>7.2645027825529729E-2</v>
      </c>
      <c r="D76" s="7">
        <f>+'Indice Bancos'!K80</f>
        <v>0.19962476055524947</v>
      </c>
      <c r="E76" s="7">
        <f>+'Indice Bancos'!L80</f>
        <v>0.14943367699386112</v>
      </c>
      <c r="G76" s="7">
        <f>+'Indice Bancos'!M80</f>
        <v>0.10575505288051557</v>
      </c>
    </row>
    <row r="77" spans="1:7" x14ac:dyDescent="0.25">
      <c r="A77" s="1">
        <f>+'Indice Bancos'!B81</f>
        <v>43266</v>
      </c>
      <c r="B77" s="7">
        <f>+'Indice Bancos'!I81</f>
        <v>-3.4393467955812662E-2</v>
      </c>
      <c r="C77" s="7">
        <f>+'Indice Bancos'!J81</f>
        <v>-0.11263301574797813</v>
      </c>
      <c r="D77" s="7">
        <f>+'Indice Bancos'!K81</f>
        <v>-0.10361685605853466</v>
      </c>
      <c r="E77" s="7">
        <f>+'Indice Bancos'!L81</f>
        <v>-0.15235632965936419</v>
      </c>
      <c r="G77" s="7">
        <f>+'Indice Bancos'!M81</f>
        <v>-4.1229700471440145E-2</v>
      </c>
    </row>
    <row r="78" spans="1:7" x14ac:dyDescent="0.25">
      <c r="A78" s="1">
        <f>+'Indice Bancos'!B82</f>
        <v>43273</v>
      </c>
      <c r="B78" s="7">
        <f>+'Indice Bancos'!I82</f>
        <v>-2.0663927335640153E-2</v>
      </c>
      <c r="C78" s="7">
        <f>+'Indice Bancos'!J82</f>
        <v>5.5207352817381095E-2</v>
      </c>
      <c r="D78" s="7">
        <f>+'Indice Bancos'!K82</f>
        <v>-3.1955001891189494E-2</v>
      </c>
      <c r="E78" s="7">
        <f>+'Indice Bancos'!L82</f>
        <v>-7.6693600171232723E-2</v>
      </c>
      <c r="G78" s="7">
        <f>+'Indice Bancos'!M82</f>
        <v>2.0883883155071725E-3</v>
      </c>
    </row>
    <row r="79" spans="1:7" x14ac:dyDescent="0.25">
      <c r="A79" s="1">
        <f>+'Indice Bancos'!B83</f>
        <v>43280</v>
      </c>
      <c r="B79" s="7">
        <f>+'Indice Bancos'!I83</f>
        <v>-0.13132528790204157</v>
      </c>
      <c r="C79" s="7">
        <f>+'Indice Bancos'!J83</f>
        <v>-0.14311201363455051</v>
      </c>
      <c r="D79" s="7">
        <f>+'Indice Bancos'!K83</f>
        <v>-0.14020670531888091</v>
      </c>
      <c r="E79" s="7">
        <f>+'Indice Bancos'!L83</f>
        <v>-0.20052449325548038</v>
      </c>
      <c r="G79" s="7">
        <f>+'Indice Bancos'!M83</f>
        <v>-0.13815013996738235</v>
      </c>
    </row>
    <row r="80" spans="1:7" x14ac:dyDescent="0.25">
      <c r="A80" s="1">
        <f>+'Indice Bancos'!B84</f>
        <v>43287</v>
      </c>
      <c r="B80" s="7">
        <f>+'Indice Bancos'!I84</f>
        <v>1.2990149348586E-2</v>
      </c>
      <c r="C80" s="7">
        <f>+'Indice Bancos'!J84</f>
        <v>0.11254147200216669</v>
      </c>
      <c r="D80" s="7">
        <f>+'Indice Bancos'!K84</f>
        <v>6.5747038817872694E-2</v>
      </c>
      <c r="E80" s="7">
        <f>+'Indice Bancos'!L84</f>
        <v>0.16315989778720175</v>
      </c>
      <c r="G80" s="7">
        <f>+'Indice Bancos'!M84</f>
        <v>6.0453562064154198E-2</v>
      </c>
    </row>
    <row r="81" spans="1:13" x14ac:dyDescent="0.25">
      <c r="A81" s="1">
        <f>+'Indice Bancos'!B85</f>
        <v>43294</v>
      </c>
      <c r="B81" s="7">
        <f>+'Indice Bancos'!I85</f>
        <v>-2.6462727580712109E-2</v>
      </c>
      <c r="C81" s="7">
        <f>+'Indice Bancos'!J85</f>
        <v>-2.9326963308964116E-2</v>
      </c>
      <c r="D81" s="7">
        <f>+'Indice Bancos'!K85</f>
        <v>-6.4166930303572012E-2</v>
      </c>
      <c r="E81" s="7">
        <f>+'Indice Bancos'!L85</f>
        <v>-0.10258327880091</v>
      </c>
      <c r="G81" s="7">
        <f>+'Indice Bancos'!M85</f>
        <v>-3.9726138530095212E-2</v>
      </c>
    </row>
    <row r="82" spans="1:13" x14ac:dyDescent="0.25">
      <c r="A82" s="1">
        <f>+'Indice Bancos'!B86</f>
        <v>43301</v>
      </c>
      <c r="B82" s="7">
        <f>+'Indice Bancos'!I86</f>
        <v>5.4776511831726493E-2</v>
      </c>
      <c r="C82" s="7">
        <f>+'Indice Bancos'!J86</f>
        <v>4.2964402714861238E-2</v>
      </c>
      <c r="D82" s="7">
        <f>+'Indice Bancos'!K86</f>
        <v>4.1669116350167457E-2</v>
      </c>
      <c r="E82" s="7">
        <f>+'Indice Bancos'!L86</f>
        <v>-6.9967707212055252E-3</v>
      </c>
      <c r="G82" s="7">
        <f>+'Indice Bancos'!M86</f>
        <v>4.1908927154395981E-2</v>
      </c>
    </row>
    <row r="83" spans="1:13" x14ac:dyDescent="0.25">
      <c r="A83" s="1">
        <f>+'Indice Bancos'!B87</f>
        <v>43308</v>
      </c>
      <c r="B83" s="7">
        <f>+'Indice Bancos'!I87</f>
        <v>6.2807008968938538E-2</v>
      </c>
      <c r="C83" s="7">
        <f>+'Indice Bancos'!J87</f>
        <v>4.0923983287745269E-2</v>
      </c>
      <c r="D83" s="7">
        <f>+'Indice Bancos'!K87</f>
        <v>1.2656798972781713E-2</v>
      </c>
      <c r="E83" s="7">
        <f>+'Indice Bancos'!L87</f>
        <v>0.16288137074919118</v>
      </c>
      <c r="G83" s="7">
        <f>+'Indice Bancos'!M87</f>
        <v>5.9137009716441424E-2</v>
      </c>
    </row>
    <row r="84" spans="1:13" x14ac:dyDescent="0.25">
      <c r="A84" s="1">
        <f>+'Indice Bancos'!B88</f>
        <v>43315</v>
      </c>
      <c r="B84" s="7">
        <f>+'Indice Bancos'!I88</f>
        <v>-6.0613028581940176E-2</v>
      </c>
      <c r="C84" s="7">
        <f>+'Indice Bancos'!J88</f>
        <v>-8.2210767964655429E-2</v>
      </c>
      <c r="D84" s="7">
        <f>+'Indice Bancos'!K88</f>
        <v>2.0008917623453248E-2</v>
      </c>
      <c r="E84" s="7">
        <f>+'Indice Bancos'!L88</f>
        <v>-2.0883763587977833E-2</v>
      </c>
      <c r="G84" s="7">
        <f>+'Indice Bancos'!M88</f>
        <v>-1.4709993704505875E-3</v>
      </c>
    </row>
    <row r="85" spans="1:13" x14ac:dyDescent="0.25">
      <c r="A85" s="1">
        <f>+'Indice Bancos'!B89</f>
        <v>43322</v>
      </c>
      <c r="B85" s="7">
        <f>+'Indice Bancos'!I89</f>
        <v>-0.12418916603431818</v>
      </c>
      <c r="C85" s="7">
        <f>+'Indice Bancos'!J89</f>
        <v>-0.14631019239542531</v>
      </c>
      <c r="D85" s="7">
        <f>+'Indice Bancos'!K89</f>
        <v>-8.2358887492486654E-2</v>
      </c>
      <c r="E85" s="7">
        <f>+'Indice Bancos'!L89</f>
        <v>-0.10385123307023736</v>
      </c>
      <c r="G85" s="7">
        <f>+'Indice Bancos'!M89</f>
        <v>-8.0771892642314214E-2</v>
      </c>
    </row>
    <row r="86" spans="1:13" x14ac:dyDescent="0.25">
      <c r="A86" s="1">
        <f>+'Indice Bancos'!B90</f>
        <v>43329</v>
      </c>
      <c r="B86" s="7">
        <f>+'Indice Bancos'!I90</f>
        <v>-8.3790997638312326E-2</v>
      </c>
      <c r="C86" s="7">
        <f>+'Indice Bancos'!J90</f>
        <v>-8.6674099121926029E-2</v>
      </c>
      <c r="D86" s="7">
        <f>+'Indice Bancos'!K90</f>
        <v>-6.3029400818756853E-2</v>
      </c>
      <c r="E86" s="7">
        <f>+'Indice Bancos'!L90</f>
        <v>-0.13276444078891014</v>
      </c>
      <c r="G86" s="7">
        <f>+'Indice Bancos'!M90</f>
        <v>-2.2986541257775328E-2</v>
      </c>
    </row>
    <row r="87" spans="1:13" x14ac:dyDescent="0.25">
      <c r="A87" s="1">
        <f>+'Indice Bancos'!B91</f>
        <v>43336</v>
      </c>
      <c r="B87" s="7">
        <f>+'Indice Bancos'!I91</f>
        <v>-3.9198938425636376E-2</v>
      </c>
      <c r="C87" s="7">
        <f>+'Indice Bancos'!J91</f>
        <v>-1.2489155216592995E-2</v>
      </c>
      <c r="D87" s="7">
        <f>+'Indice Bancos'!K91</f>
        <v>-7.9820784544255785E-2</v>
      </c>
      <c r="E87" s="7">
        <f>+'Indice Bancos'!L91</f>
        <v>-0.32034537946296249</v>
      </c>
      <c r="G87" s="7">
        <f>+'Indice Bancos'!M91</f>
        <v>-4.0812048712556503E-2</v>
      </c>
    </row>
    <row r="88" spans="1:13" x14ac:dyDescent="0.25">
      <c r="A88" s="1">
        <f>+'Indice Bancos'!B92</f>
        <v>43343</v>
      </c>
      <c r="B88" s="7">
        <f>+'Indice Bancos'!I92</f>
        <v>0.15061991014874665</v>
      </c>
      <c r="C88" s="7">
        <f>+'Indice Bancos'!J92</f>
        <v>0.18027745995423339</v>
      </c>
      <c r="D88" s="7">
        <f>+'Indice Bancos'!K92</f>
        <v>6.690608974912382E-2</v>
      </c>
      <c r="E88" s="7">
        <f>+'Indice Bancos'!L92</f>
        <v>0.33981626838769685</v>
      </c>
      <c r="G88" s="7">
        <f>+'Indice Bancos'!M92</f>
        <v>0.1639211123984623</v>
      </c>
    </row>
    <row r="89" spans="1:13" x14ac:dyDescent="0.25">
      <c r="A89" s="1">
        <f>+'Indice Bancos'!B93</f>
        <v>43350</v>
      </c>
      <c r="B89" s="7">
        <f>+'Indice Bancos'!I93</f>
        <v>3.6368151653537018E-2</v>
      </c>
      <c r="C89" s="7">
        <f>+'Indice Bancos'!J93</f>
        <v>-3.0302505734193019E-2</v>
      </c>
      <c r="D89" s="7">
        <f>+'Indice Bancos'!K93</f>
        <v>2.0326255825996897E-2</v>
      </c>
      <c r="E89" s="7">
        <f>+'Indice Bancos'!L93</f>
        <v>0.1418838284114825</v>
      </c>
      <c r="G89" s="7">
        <f>+'Indice Bancos'!M93</f>
        <v>1.7672850514379945E-2</v>
      </c>
    </row>
    <row r="90" spans="1:13" x14ac:dyDescent="0.25">
      <c r="A90" s="1">
        <f>+'Indice Bancos'!B94</f>
        <v>43357</v>
      </c>
      <c r="B90" s="7">
        <f>+'Indice Bancos'!I94</f>
        <v>8.7729808165926126E-3</v>
      </c>
      <c r="C90" s="7">
        <f>+'Indice Bancos'!J94</f>
        <v>-3.1597550743523994E-3</v>
      </c>
      <c r="D90" s="7">
        <f>+'Indice Bancos'!K94</f>
        <v>-1.9921329780484665E-2</v>
      </c>
      <c r="E90" s="7">
        <f>+'Indice Bancos'!L94</f>
        <v>-5.191350283130014E-2</v>
      </c>
      <c r="G90" s="7">
        <f>+'Indice Bancos'!M94</f>
        <v>1.2284301011498355E-2</v>
      </c>
    </row>
    <row r="91" spans="1:13" x14ac:dyDescent="0.25">
      <c r="A91" s="1">
        <f>+'Indice Bancos'!B95</f>
        <v>43364</v>
      </c>
      <c r="B91" s="7">
        <f>+'Indice Bancos'!I95</f>
        <v>0.30608635979729737</v>
      </c>
      <c r="C91" s="7">
        <f>+'Indice Bancos'!J95</f>
        <v>0.14787786532951275</v>
      </c>
      <c r="D91" s="7">
        <f>+'Indice Bancos'!K95</f>
        <v>0.28862959606421534</v>
      </c>
      <c r="E91" s="7">
        <f>+'Indice Bancos'!L95</f>
        <v>0.25584238585801899</v>
      </c>
      <c r="G91" s="7">
        <f>+'Indice Bancos'!M95</f>
        <v>0.13750972166947295</v>
      </c>
      <c r="I91" t="str">
        <f>+A1</f>
        <v>Dates</v>
      </c>
      <c r="J91" t="str">
        <f>+B1</f>
        <v>BBAR AR Equity</v>
      </c>
      <c r="K91" t="str">
        <f t="shared" ref="K91:M91" si="0">+C1</f>
        <v>BMA AR Equity</v>
      </c>
      <c r="L91" t="str">
        <f t="shared" si="0"/>
        <v>GGAL AR Equity</v>
      </c>
      <c r="M91" t="str">
        <f t="shared" si="0"/>
        <v>SUPV AR Equity</v>
      </c>
    </row>
    <row r="92" spans="1:13" x14ac:dyDescent="0.25">
      <c r="A92" s="1">
        <f>+'Indice Bancos'!B96</f>
        <v>43371</v>
      </c>
      <c r="B92" s="7">
        <f>+'Indice Bancos'!I96</f>
        <v>6.5241992522986791E-2</v>
      </c>
      <c r="C92" s="7">
        <f>+'Indice Bancos'!J96</f>
        <v>-5.075860993018444E-2</v>
      </c>
      <c r="D92" s="7">
        <f>+'Indice Bancos'!K96</f>
        <v>-4.777274040212498E-2</v>
      </c>
      <c r="E92" s="7">
        <f>+'Indice Bancos'!L96</f>
        <v>-8.6483984742814268E-2</v>
      </c>
      <c r="G92" s="7">
        <f>+'Indice Bancos'!M96</f>
        <v>-2.5208931014311875E-2</v>
      </c>
      <c r="I92" s="1">
        <f>+A92</f>
        <v>43371</v>
      </c>
      <c r="J92">
        <f t="shared" ref="J92:J155" si="1">+SLOPE(B3:B92,$G3:$G92)</f>
        <v>1.166161165533349</v>
      </c>
      <c r="K92">
        <f t="shared" ref="K92:K155" si="2">+SLOPE(C3:C92,$G3:$G92)</f>
        <v>1.0402949796216525</v>
      </c>
      <c r="L92">
        <f t="shared" ref="L92:M155" si="3">+SLOPE(D3:D92,$G3:$G92)</f>
        <v>1.0863556823397655</v>
      </c>
      <c r="M92">
        <f t="shared" si="3"/>
        <v>1.5907640126703062</v>
      </c>
    </row>
    <row r="93" spans="1:13" x14ac:dyDescent="0.25">
      <c r="A93" s="1">
        <f>+'Indice Bancos'!B97</f>
        <v>43378</v>
      </c>
      <c r="B93" s="7">
        <f>+'Indice Bancos'!I97</f>
        <v>-0.12249234067174442</v>
      </c>
      <c r="C93" s="7">
        <f>+'Indice Bancos'!J97</f>
        <v>-9.8514233120767902E-2</v>
      </c>
      <c r="D93" s="7">
        <f>+'Indice Bancos'!K97</f>
        <v>-0.13487991770307151</v>
      </c>
      <c r="E93" s="7">
        <f>+'Indice Bancos'!L97</f>
        <v>-0.11893780573025858</v>
      </c>
      <c r="G93" s="7">
        <f>+'Indice Bancos'!M97</f>
        <v>-9.8412307537825927E-2</v>
      </c>
      <c r="I93" s="1">
        <f t="shared" ref="I93:I156" si="4">+A93</f>
        <v>43378</v>
      </c>
      <c r="J93">
        <f t="shared" si="1"/>
        <v>1.1797825610992319</v>
      </c>
      <c r="K93">
        <f t="shared" si="2"/>
        <v>1.0405588635408294</v>
      </c>
      <c r="L93">
        <f t="shared" si="3"/>
        <v>1.1007744578016307</v>
      </c>
      <c r="M93">
        <f t="shared" si="3"/>
        <v>1.5694069589209017</v>
      </c>
    </row>
    <row r="94" spans="1:13" x14ac:dyDescent="0.25">
      <c r="A94" s="1">
        <f>+'Indice Bancos'!B98</f>
        <v>43385</v>
      </c>
      <c r="B94" s="7">
        <f>+'Indice Bancos'!I98</f>
        <v>-8.1199399003383355E-2</v>
      </c>
      <c r="C94" s="7">
        <f>+'Indice Bancos'!J98</f>
        <v>-4.5132178669097578E-2</v>
      </c>
      <c r="D94" s="7">
        <f>+'Indice Bancos'!K98</f>
        <v>0</v>
      </c>
      <c r="E94" s="7">
        <f>+'Indice Bancos'!L98</f>
        <v>-2.8414498730964466E-2</v>
      </c>
      <c r="G94" s="7">
        <f>+'Indice Bancos'!M98</f>
        <v>-1.8911640931401852E-2</v>
      </c>
      <c r="I94" s="1">
        <f t="shared" si="4"/>
        <v>43385</v>
      </c>
      <c r="J94">
        <f t="shared" si="1"/>
        <v>1.1879781710939987</v>
      </c>
      <c r="K94">
        <f t="shared" si="2"/>
        <v>1.0436206454460237</v>
      </c>
      <c r="L94">
        <f t="shared" si="3"/>
        <v>1.0978230337923949</v>
      </c>
      <c r="M94">
        <f t="shared" si="3"/>
        <v>1.5690175718879626</v>
      </c>
    </row>
    <row r="95" spans="1:13" x14ac:dyDescent="0.25">
      <c r="A95" s="1">
        <f>+'Indice Bancos'!B99</f>
        <v>43392</v>
      </c>
      <c r="B95" s="7">
        <f>+'Indice Bancos'!I99</f>
        <v>-3.9152480559052294E-2</v>
      </c>
      <c r="C95" s="7">
        <f>+'Indice Bancos'!J99</f>
        <v>-7.0225014081280013E-2</v>
      </c>
      <c r="D95" s="7">
        <f>+'Indice Bancos'!K99</f>
        <v>-7.931886090615281E-2</v>
      </c>
      <c r="E95" s="7">
        <f>+'Indice Bancos'!L99</f>
        <v>-6.0327761791057033E-2</v>
      </c>
      <c r="G95" s="7">
        <f>+'Indice Bancos'!M99</f>
        <v>-3.1248542984737671E-2</v>
      </c>
      <c r="I95" s="1">
        <f t="shared" si="4"/>
        <v>43392</v>
      </c>
      <c r="J95">
        <f t="shared" si="1"/>
        <v>1.1872762666478229</v>
      </c>
      <c r="K95">
        <f t="shared" si="2"/>
        <v>1.0505006727515478</v>
      </c>
      <c r="L95">
        <f t="shared" si="3"/>
        <v>1.1083172377064794</v>
      </c>
      <c r="M95">
        <f t="shared" si="3"/>
        <v>1.570847115348261</v>
      </c>
    </row>
    <row r="96" spans="1:13" x14ac:dyDescent="0.25">
      <c r="A96" s="1">
        <f>+'Indice Bancos'!B100</f>
        <v>43399</v>
      </c>
      <c r="B96" s="7">
        <f>+'Indice Bancos'!I100</f>
        <v>7.7859268056762909E-2</v>
      </c>
      <c r="C96" s="7">
        <f>+'Indice Bancos'!J100</f>
        <v>0.14270019405912127</v>
      </c>
      <c r="D96" s="7">
        <f>+'Indice Bancos'!K100</f>
        <v>9.5044127630685704E-3</v>
      </c>
      <c r="E96" s="7">
        <f>+'Indice Bancos'!L100</f>
        <v>0.13228938166496529</v>
      </c>
      <c r="G96" s="7">
        <f>+'Indice Bancos'!M100</f>
        <v>2.4294046582741924E-2</v>
      </c>
      <c r="I96" s="1">
        <f t="shared" si="4"/>
        <v>43399</v>
      </c>
      <c r="J96">
        <f t="shared" si="1"/>
        <v>1.1925343843029257</v>
      </c>
      <c r="K96">
        <f t="shared" si="2"/>
        <v>1.0621762073545145</v>
      </c>
      <c r="L96">
        <f t="shared" si="3"/>
        <v>1.107009697519336</v>
      </c>
      <c r="M96">
        <f t="shared" si="3"/>
        <v>1.5807254801609087</v>
      </c>
    </row>
    <row r="97" spans="1:13" x14ac:dyDescent="0.25">
      <c r="A97" s="1">
        <f>+'Indice Bancos'!B101</f>
        <v>43406</v>
      </c>
      <c r="B97" s="7">
        <f>+'Indice Bancos'!I101</f>
        <v>0.10179252998909494</v>
      </c>
      <c r="C97" s="7">
        <f>+'Indice Bancos'!J101</f>
        <v>9.1831325084687832E-2</v>
      </c>
      <c r="D97" s="7">
        <f>+'Indice Bancos'!K101</f>
        <v>0.12831531812291908</v>
      </c>
      <c r="E97" s="7">
        <f>+'Indice Bancos'!L101</f>
        <v>0.10910346415007477</v>
      </c>
      <c r="G97" s="7">
        <f>+'Indice Bancos'!M101</f>
        <v>6.9778654110488114E-2</v>
      </c>
      <c r="I97" s="1">
        <f t="shared" si="4"/>
        <v>43406</v>
      </c>
      <c r="J97">
        <f t="shared" si="1"/>
        <v>1.1991494910908083</v>
      </c>
      <c r="K97">
        <f t="shared" si="2"/>
        <v>1.0646676436689033</v>
      </c>
      <c r="L97">
        <f t="shared" si="3"/>
        <v>1.1204363704878311</v>
      </c>
      <c r="M97">
        <f t="shared" si="3"/>
        <v>1.5815165506052222</v>
      </c>
    </row>
    <row r="98" spans="1:13" x14ac:dyDescent="0.25">
      <c r="A98" s="1">
        <f>+'Indice Bancos'!B102</f>
        <v>43413</v>
      </c>
      <c r="B98" s="7">
        <f>+'Indice Bancos'!I102</f>
        <v>-8.0160423948119841E-2</v>
      </c>
      <c r="C98" s="7">
        <f>+'Indice Bancos'!J102</f>
        <v>-9.545637843487409E-2</v>
      </c>
      <c r="D98" s="7">
        <f>+'Indice Bancos'!K102</f>
        <v>-5.8424189562436446E-2</v>
      </c>
      <c r="E98" s="7">
        <f>+'Indice Bancos'!L102</f>
        <v>-8.2114074227802591E-2</v>
      </c>
      <c r="G98" s="7">
        <f>+'Indice Bancos'!M102</f>
        <v>-4.7956890136814034E-2</v>
      </c>
      <c r="I98" s="1">
        <f t="shared" si="4"/>
        <v>43413</v>
      </c>
      <c r="J98">
        <f t="shared" si="1"/>
        <v>1.2061517180653725</v>
      </c>
      <c r="K98">
        <f t="shared" si="2"/>
        <v>1.0776999840533832</v>
      </c>
      <c r="L98">
        <f t="shared" si="3"/>
        <v>1.1225470954222405</v>
      </c>
      <c r="M98">
        <f t="shared" si="3"/>
        <v>1.5815489355464862</v>
      </c>
    </row>
    <row r="99" spans="1:13" x14ac:dyDescent="0.25">
      <c r="A99" s="1">
        <f>+'Indice Bancos'!B103</f>
        <v>43420</v>
      </c>
      <c r="B99" s="7">
        <f>+'Indice Bancos'!I103</f>
        <v>0.11521217691497232</v>
      </c>
      <c r="C99" s="7">
        <f>+'Indice Bancos'!J103</f>
        <v>9.9424994541087441E-2</v>
      </c>
      <c r="D99" s="7">
        <f>+'Indice Bancos'!K103</f>
        <v>6.4812956415679857E-2</v>
      </c>
      <c r="E99" s="7">
        <f>+'Indice Bancos'!L103</f>
        <v>6.4984738289934896E-2</v>
      </c>
      <c r="G99" s="7">
        <f>+'Indice Bancos'!M103</f>
        <v>4.0008705393633104E-2</v>
      </c>
      <c r="I99" s="1">
        <f t="shared" si="4"/>
        <v>43420</v>
      </c>
      <c r="J99">
        <f t="shared" si="1"/>
        <v>1.2142784489744163</v>
      </c>
      <c r="K99">
        <f t="shared" si="2"/>
        <v>1.0913138865529666</v>
      </c>
      <c r="L99">
        <f t="shared" si="3"/>
        <v>1.1195718420106586</v>
      </c>
      <c r="M99">
        <f t="shared" si="3"/>
        <v>1.5874727491326344</v>
      </c>
    </row>
    <row r="100" spans="1:13" x14ac:dyDescent="0.25">
      <c r="A100" s="1">
        <f>+'Indice Bancos'!B104</f>
        <v>43427</v>
      </c>
      <c r="B100" s="7">
        <f>+'Indice Bancos'!I104</f>
        <v>-1.3909967134687506E-2</v>
      </c>
      <c r="C100" s="7">
        <f>+'Indice Bancos'!J104</f>
        <v>4.9735187024164684E-3</v>
      </c>
      <c r="D100" s="7">
        <f>+'Indice Bancos'!K104</f>
        <v>1.2483869564587025E-2</v>
      </c>
      <c r="E100" s="7">
        <f>+'Indice Bancos'!L104</f>
        <v>5.7852555596836552E-2</v>
      </c>
      <c r="G100" s="7">
        <f>+'Indice Bancos'!M104</f>
        <v>-1.2400491815135362E-2</v>
      </c>
      <c r="I100" s="1">
        <f t="shared" si="4"/>
        <v>43427</v>
      </c>
      <c r="J100">
        <f t="shared" si="1"/>
        <v>1.2143863869842451</v>
      </c>
      <c r="K100">
        <f t="shared" si="2"/>
        <v>1.0891966106232704</v>
      </c>
      <c r="L100">
        <f t="shared" si="3"/>
        <v>1.1170100714403506</v>
      </c>
      <c r="M100">
        <f t="shared" si="3"/>
        <v>1.5797111145533067</v>
      </c>
    </row>
    <row r="101" spans="1:13" x14ac:dyDescent="0.25">
      <c r="A101" s="1">
        <f>+'Indice Bancos'!B105</f>
        <v>43434</v>
      </c>
      <c r="B101" s="7">
        <f>+'Indice Bancos'!I105</f>
        <v>6.7167449777298938E-3</v>
      </c>
      <c r="C101" s="7">
        <f>+'Indice Bancos'!J105</f>
        <v>-1.0778896748215194E-2</v>
      </c>
      <c r="D101" s="7">
        <f>+'Indice Bancos'!K105</f>
        <v>4.728626664757285E-2</v>
      </c>
      <c r="E101" s="7">
        <f>+'Indice Bancos'!L105</f>
        <v>-3.7462579231681836E-3</v>
      </c>
      <c r="G101" s="7">
        <f>+'Indice Bancos'!M105</f>
        <v>2.4707487563257802E-2</v>
      </c>
      <c r="I101" s="1">
        <f t="shared" si="4"/>
        <v>43434</v>
      </c>
      <c r="J101">
        <f t="shared" si="1"/>
        <v>1.2129985357370479</v>
      </c>
      <c r="K101">
        <f t="shared" si="2"/>
        <v>1.0871299116564686</v>
      </c>
      <c r="L101">
        <f t="shared" si="3"/>
        <v>1.1208175918289738</v>
      </c>
      <c r="M101">
        <f t="shared" si="3"/>
        <v>1.5773642868601645</v>
      </c>
    </row>
    <row r="102" spans="1:13" x14ac:dyDescent="0.25">
      <c r="A102" s="1">
        <f>+'Indice Bancos'!B106</f>
        <v>43441</v>
      </c>
      <c r="B102" s="7">
        <f>+'Indice Bancos'!I106</f>
        <v>-2.3285951484226519E-3</v>
      </c>
      <c r="C102" s="7">
        <f>+'Indice Bancos'!J106</f>
        <v>-4.6215829254486751E-2</v>
      </c>
      <c r="D102" s="7">
        <f>+'Indice Bancos'!K106</f>
        <v>1.6682163758682922E-2</v>
      </c>
      <c r="E102" s="7">
        <f>+'Indice Bancos'!L106</f>
        <v>5.2544108512815324E-3</v>
      </c>
      <c r="G102" s="7">
        <f>+'Indice Bancos'!M106</f>
        <v>2.1542071837823418E-3</v>
      </c>
      <c r="I102" s="1">
        <f t="shared" si="4"/>
        <v>43441</v>
      </c>
      <c r="J102">
        <f t="shared" si="1"/>
        <v>1.2113617421214089</v>
      </c>
      <c r="K102">
        <f t="shared" si="2"/>
        <v>1.089595428462935</v>
      </c>
      <c r="L102">
        <f t="shared" si="3"/>
        <v>1.1193484994027221</v>
      </c>
      <c r="M102">
        <f t="shared" si="3"/>
        <v>1.576447308258361</v>
      </c>
    </row>
    <row r="103" spans="1:13" x14ac:dyDescent="0.25">
      <c r="A103" s="1">
        <f>+'Indice Bancos'!B107</f>
        <v>43448</v>
      </c>
      <c r="B103" s="7">
        <f>+'Indice Bancos'!I107</f>
        <v>-3.444216679182488E-2</v>
      </c>
      <c r="C103" s="7">
        <f>+'Indice Bancos'!J107</f>
        <v>-9.8795601326584492E-3</v>
      </c>
      <c r="D103" s="7">
        <f>+'Indice Bancos'!K107</f>
        <v>2.1236819453410716E-2</v>
      </c>
      <c r="E103" s="7">
        <f>+'Indice Bancos'!L107</f>
        <v>-1.4211282188303698E-2</v>
      </c>
      <c r="G103" s="7">
        <f>+'Indice Bancos'!M107</f>
        <v>-1.3976051016785895E-2</v>
      </c>
      <c r="I103" s="1">
        <f t="shared" si="4"/>
        <v>43448</v>
      </c>
      <c r="J103">
        <f t="shared" si="1"/>
        <v>1.2133374481748385</v>
      </c>
      <c r="K103">
        <f t="shared" si="2"/>
        <v>1.0881293637203369</v>
      </c>
      <c r="L103">
        <f t="shared" si="3"/>
        <v>1.1133065374994255</v>
      </c>
      <c r="M103">
        <f t="shared" si="3"/>
        <v>1.5763262442436172</v>
      </c>
    </row>
    <row r="104" spans="1:13" x14ac:dyDescent="0.25">
      <c r="A104" s="1">
        <f>+'Indice Bancos'!B108</f>
        <v>43455</v>
      </c>
      <c r="B104" s="7">
        <f>+'Indice Bancos'!I108</f>
        <v>-9.6607390591499476E-2</v>
      </c>
      <c r="C104" s="7">
        <f>+'Indice Bancos'!J108</f>
        <v>-0.11595620901205828</v>
      </c>
      <c r="D104" s="7">
        <f>+'Indice Bancos'!K108</f>
        <v>-8.8382873925010874E-2</v>
      </c>
      <c r="E104" s="7">
        <f>+'Indice Bancos'!L108</f>
        <v>-0.13807999186867914</v>
      </c>
      <c r="G104" s="7">
        <f>+'Indice Bancos'!M108</f>
        <v>-8.5264445369493957E-2</v>
      </c>
      <c r="I104" s="1">
        <f t="shared" si="4"/>
        <v>43455</v>
      </c>
      <c r="J104">
        <f t="shared" si="1"/>
        <v>1.2143810941202224</v>
      </c>
      <c r="K104">
        <f t="shared" si="2"/>
        <v>1.100634086748403</v>
      </c>
      <c r="L104">
        <f t="shared" si="3"/>
        <v>1.1142366678048179</v>
      </c>
      <c r="M104">
        <f t="shared" si="3"/>
        <v>1.5710684174164371</v>
      </c>
    </row>
    <row r="105" spans="1:13" x14ac:dyDescent="0.25">
      <c r="A105" s="1">
        <f>+'Indice Bancos'!B109</f>
        <v>43462</v>
      </c>
      <c r="B105" s="7">
        <f>+'Indice Bancos'!I109</f>
        <v>7.8959002280236223E-2</v>
      </c>
      <c r="C105" s="7">
        <f>+'Indice Bancos'!J109</f>
        <v>0.15620232718135862</v>
      </c>
      <c r="D105" s="7">
        <f>+'Indice Bancos'!K109</f>
        <v>7.1019936434556508E-2</v>
      </c>
      <c r="E105" s="7">
        <f>+'Indice Bancos'!L109</f>
        <v>0.11442610062893066</v>
      </c>
      <c r="G105" s="7">
        <f>+'Indice Bancos'!M109</f>
        <v>6.4505575445269692E-2</v>
      </c>
      <c r="I105" s="1">
        <f t="shared" si="4"/>
        <v>43462</v>
      </c>
      <c r="J105">
        <f t="shared" si="1"/>
        <v>1.2134475435027916</v>
      </c>
      <c r="K105">
        <f t="shared" si="2"/>
        <v>1.1275805733100175</v>
      </c>
      <c r="L105">
        <f t="shared" si="3"/>
        <v>1.1130099538193017</v>
      </c>
      <c r="M105">
        <f t="shared" si="3"/>
        <v>1.5796017568791476</v>
      </c>
    </row>
    <row r="106" spans="1:13" x14ac:dyDescent="0.25">
      <c r="A106" s="1">
        <f>+'Indice Bancos'!B110</f>
        <v>43469</v>
      </c>
      <c r="B106" s="7">
        <f>+'Indice Bancos'!I110</f>
        <v>5.0796286512189592E-2</v>
      </c>
      <c r="C106" s="7">
        <f>+'Indice Bancos'!J110</f>
        <v>6.2522098327857156E-2</v>
      </c>
      <c r="D106" s="7">
        <f>+'Indice Bancos'!K110</f>
        <v>0.10310780187763036</v>
      </c>
      <c r="E106" s="7">
        <f>+'Indice Bancos'!L110</f>
        <v>4.7388099185214028E-2</v>
      </c>
      <c r="G106" s="7">
        <f>+'Indice Bancos'!M110</f>
        <v>6.6369453875622986E-2</v>
      </c>
      <c r="I106" s="1">
        <f t="shared" si="4"/>
        <v>43469</v>
      </c>
      <c r="J106">
        <f t="shared" si="1"/>
        <v>1.204157739871752</v>
      </c>
      <c r="K106">
        <f t="shared" si="2"/>
        <v>1.1237638542187607</v>
      </c>
      <c r="L106">
        <f t="shared" si="3"/>
        <v>1.1207303035921576</v>
      </c>
      <c r="M106">
        <f t="shared" si="3"/>
        <v>1.5632645349234668</v>
      </c>
    </row>
    <row r="107" spans="1:13" x14ac:dyDescent="0.25">
      <c r="A107" s="1">
        <f>+'Indice Bancos'!B111</f>
        <v>43476</v>
      </c>
      <c r="B107" s="7">
        <f>+'Indice Bancos'!I111</f>
        <v>6.3896812855295915E-2</v>
      </c>
      <c r="C107" s="7">
        <f>+'Indice Bancos'!J111</f>
        <v>0.11423678465047193</v>
      </c>
      <c r="D107" s="7">
        <f>+'Indice Bancos'!K111</f>
        <v>5.4842259721203268E-2</v>
      </c>
      <c r="E107" s="7">
        <f>+'Indice Bancos'!L111</f>
        <v>7.5418006701577722E-2</v>
      </c>
      <c r="G107" s="7">
        <f>+'Indice Bancos'!M111</f>
        <v>4.8959773148355978E-2</v>
      </c>
      <c r="I107" s="1">
        <f t="shared" si="4"/>
        <v>43476</v>
      </c>
      <c r="J107">
        <f t="shared" si="1"/>
        <v>1.2058111179461035</v>
      </c>
      <c r="K107">
        <f t="shared" si="2"/>
        <v>1.1373655639434912</v>
      </c>
      <c r="L107">
        <f t="shared" si="3"/>
        <v>1.1211804805967476</v>
      </c>
      <c r="M107">
        <f t="shared" si="3"/>
        <v>1.5640198603519548</v>
      </c>
    </row>
    <row r="108" spans="1:13" x14ac:dyDescent="0.25">
      <c r="A108" s="1">
        <f>+'Indice Bancos'!B112</f>
        <v>43483</v>
      </c>
      <c r="B108" s="7">
        <f>+'Indice Bancos'!I112</f>
        <v>4.7347151358493988E-2</v>
      </c>
      <c r="C108" s="7">
        <f>+'Indice Bancos'!J112</f>
        <v>4.7653040412575454E-2</v>
      </c>
      <c r="D108" s="7">
        <f>+'Indice Bancos'!K112</f>
        <v>4.8258273923375672E-2</v>
      </c>
      <c r="E108" s="7">
        <f>+'Indice Bancos'!L112</f>
        <v>2.8026554769211565E-3</v>
      </c>
      <c r="G108" s="7">
        <f>+'Indice Bancos'!M112</f>
        <v>3.5882082125803461E-2</v>
      </c>
      <c r="I108" s="1">
        <f t="shared" si="4"/>
        <v>43483</v>
      </c>
      <c r="J108">
        <f t="shared" si="1"/>
        <v>1.2069907390278209</v>
      </c>
      <c r="K108">
        <f t="shared" si="2"/>
        <v>1.1381920113570567</v>
      </c>
      <c r="L108">
        <f t="shared" si="3"/>
        <v>1.1223527919384637</v>
      </c>
      <c r="M108">
        <f t="shared" si="3"/>
        <v>1.5574166135777745</v>
      </c>
    </row>
    <row r="109" spans="1:13" x14ac:dyDescent="0.25">
      <c r="A109" s="1">
        <f>+'Indice Bancos'!B113</f>
        <v>43490</v>
      </c>
      <c r="B109" s="7">
        <f>+'Indice Bancos'!I113</f>
        <v>-4.2167787089050668E-2</v>
      </c>
      <c r="C109" s="7">
        <f>+'Indice Bancos'!J113</f>
        <v>1.0081626409689681E-2</v>
      </c>
      <c r="D109" s="7">
        <f>+'Indice Bancos'!K113</f>
        <v>7.1438050161454214E-3</v>
      </c>
      <c r="E109" s="7">
        <f>+'Indice Bancos'!L113</f>
        <v>-2.7261230034193562E-2</v>
      </c>
      <c r="G109" s="7">
        <f>+'Indice Bancos'!M113</f>
        <v>-8.260008062574653E-3</v>
      </c>
      <c r="I109" s="1">
        <f t="shared" si="4"/>
        <v>43490</v>
      </c>
      <c r="J109">
        <f t="shared" si="1"/>
        <v>1.2094159244739877</v>
      </c>
      <c r="K109">
        <f t="shared" si="2"/>
        <v>1.1367351262625935</v>
      </c>
      <c r="L109">
        <f t="shared" si="3"/>
        <v>1.1212676996000788</v>
      </c>
      <c r="M109">
        <f t="shared" si="3"/>
        <v>1.5582757657529902</v>
      </c>
    </row>
    <row r="110" spans="1:13" x14ac:dyDescent="0.25">
      <c r="A110" s="1">
        <f>+'Indice Bancos'!B114</f>
        <v>43497</v>
      </c>
      <c r="B110" s="7">
        <f>+'Indice Bancos'!I114</f>
        <v>5.3850073549913002E-2</v>
      </c>
      <c r="C110" s="7">
        <f>+'Indice Bancos'!J114</f>
        <v>5.1605220408050823E-2</v>
      </c>
      <c r="D110" s="7">
        <f>+'Indice Bancos'!K114</f>
        <v>5.6338801414234529E-2</v>
      </c>
      <c r="E110" s="7">
        <f>+'Indice Bancos'!L114</f>
        <v>0.14449206272772508</v>
      </c>
      <c r="G110" s="7">
        <f>+'Indice Bancos'!M114</f>
        <v>5.1402851781587877E-2</v>
      </c>
      <c r="I110" s="1">
        <f t="shared" si="4"/>
        <v>43497</v>
      </c>
      <c r="J110">
        <f t="shared" si="1"/>
        <v>1.2082227738336333</v>
      </c>
      <c r="K110">
        <f t="shared" si="2"/>
        <v>1.1365283679387446</v>
      </c>
      <c r="L110">
        <f t="shared" si="3"/>
        <v>1.1206081593390884</v>
      </c>
      <c r="M110">
        <f t="shared" si="3"/>
        <v>1.5731146004241481</v>
      </c>
    </row>
    <row r="111" spans="1:13" x14ac:dyDescent="0.25">
      <c r="A111" s="1">
        <f>+'Indice Bancos'!B115</f>
        <v>43504</v>
      </c>
      <c r="B111" s="7">
        <f>+'Indice Bancos'!I115</f>
        <v>5.1089296792321548E-3</v>
      </c>
      <c r="C111" s="7">
        <f>+'Indice Bancos'!J115</f>
        <v>4.3986830133597721E-3</v>
      </c>
      <c r="D111" s="7">
        <f>+'Indice Bancos'!K115</f>
        <v>1.492645912374635E-2</v>
      </c>
      <c r="E111" s="7">
        <f>+'Indice Bancos'!L115</f>
        <v>3.455675076784992E-2</v>
      </c>
      <c r="G111" s="7">
        <f>+'Indice Bancos'!M115</f>
        <v>1.7584757108493054E-3</v>
      </c>
      <c r="I111" s="1">
        <f t="shared" si="4"/>
        <v>43504</v>
      </c>
      <c r="J111">
        <f t="shared" si="1"/>
        <v>1.2081018726471879</v>
      </c>
      <c r="K111">
        <f t="shared" si="2"/>
        <v>1.1366081017814826</v>
      </c>
      <c r="L111">
        <f t="shared" si="3"/>
        <v>1.120749891935978</v>
      </c>
      <c r="M111">
        <f t="shared" si="3"/>
        <v>1.5723960946024547</v>
      </c>
    </row>
    <row r="112" spans="1:13" x14ac:dyDescent="0.25">
      <c r="A112" s="1">
        <f>+'Indice Bancos'!B116</f>
        <v>43511</v>
      </c>
      <c r="B112" s="7">
        <f>+'Indice Bancos'!I116</f>
        <v>-1.8843263261082654E-2</v>
      </c>
      <c r="C112" s="7">
        <f>+'Indice Bancos'!J116</f>
        <v>1.6826876079376829E-2</v>
      </c>
      <c r="D112" s="7">
        <f>+'Indice Bancos'!K116</f>
        <v>-9.1969561966798175E-3</v>
      </c>
      <c r="E112" s="7">
        <f>+'Indice Bancos'!L116</f>
        <v>-1.0329822278254519E-2</v>
      </c>
      <c r="G112" s="7">
        <f>+'Indice Bancos'!M116</f>
        <v>2.197590895106516E-2</v>
      </c>
      <c r="I112" s="1">
        <f t="shared" si="4"/>
        <v>43511</v>
      </c>
      <c r="J112">
        <f t="shared" si="1"/>
        <v>1.1997421931754995</v>
      </c>
      <c r="K112">
        <f t="shared" si="2"/>
        <v>1.1353127113607189</v>
      </c>
      <c r="L112">
        <f t="shared" si="3"/>
        <v>1.1167285853337712</v>
      </c>
      <c r="M112">
        <f t="shared" si="3"/>
        <v>1.5708022886180006</v>
      </c>
    </row>
    <row r="113" spans="1:13" x14ac:dyDescent="0.25">
      <c r="A113" s="1">
        <f>+'Indice Bancos'!B117</f>
        <v>43518</v>
      </c>
      <c r="B113" s="7">
        <f>+'Indice Bancos'!I117</f>
        <v>-3.8706335109532253E-2</v>
      </c>
      <c r="C113" s="7">
        <f>+'Indice Bancos'!J117</f>
        <v>-4.1024950809795624E-2</v>
      </c>
      <c r="D113" s="7">
        <f>+'Indice Bancos'!K117</f>
        <v>-2.1882720196810035E-2</v>
      </c>
      <c r="E113" s="7">
        <f>+'Indice Bancos'!L117</f>
        <v>-4.6626943360043804E-2</v>
      </c>
      <c r="G113" s="7">
        <f>+'Indice Bancos'!M117</f>
        <v>-2.1969059489505893E-2</v>
      </c>
      <c r="I113" s="1">
        <f t="shared" si="4"/>
        <v>43518</v>
      </c>
      <c r="J113">
        <f t="shared" si="1"/>
        <v>1.197855895218928</v>
      </c>
      <c r="K113">
        <f t="shared" si="2"/>
        <v>1.1369002607517158</v>
      </c>
      <c r="L113">
        <f t="shared" si="3"/>
        <v>1.1157549968929175</v>
      </c>
      <c r="M113">
        <f t="shared" si="3"/>
        <v>1.5706495760095884</v>
      </c>
    </row>
    <row r="114" spans="1:13" x14ac:dyDescent="0.25">
      <c r="A114" s="1">
        <f>+'Indice Bancos'!B118</f>
        <v>43525</v>
      </c>
      <c r="B114" s="7">
        <f>+'Indice Bancos'!I118</f>
        <v>-0.10748517976749572</v>
      </c>
      <c r="C114" s="7">
        <f>+'Indice Bancos'!J118</f>
        <v>-0.11415796719821436</v>
      </c>
      <c r="D114" s="7">
        <f>+'Indice Bancos'!K118</f>
        <v>-0.10958933062794585</v>
      </c>
      <c r="E114" s="7">
        <f>+'Indice Bancos'!L118</f>
        <v>-0.13769917098892248</v>
      </c>
      <c r="G114" s="7">
        <f>+'Indice Bancos'!M118</f>
        <v>-7.6730594957975851E-2</v>
      </c>
      <c r="I114" s="1">
        <f t="shared" si="4"/>
        <v>43525</v>
      </c>
      <c r="J114">
        <f t="shared" si="1"/>
        <v>1.1961617764110317</v>
      </c>
      <c r="K114">
        <f t="shared" si="2"/>
        <v>1.1524657483631411</v>
      </c>
      <c r="L114">
        <f t="shared" si="3"/>
        <v>1.1172928861544449</v>
      </c>
      <c r="M114">
        <f t="shared" si="3"/>
        <v>1.5890066983050701</v>
      </c>
    </row>
    <row r="115" spans="1:13" x14ac:dyDescent="0.25">
      <c r="A115" s="1">
        <f>+'Indice Bancos'!B119</f>
        <v>43532</v>
      </c>
      <c r="B115" s="7">
        <f>+'Indice Bancos'!I119</f>
        <v>3.5528287849217799E-2</v>
      </c>
      <c r="C115" s="7">
        <f>+'Indice Bancos'!J119</f>
        <v>-1.9744237806028075E-2</v>
      </c>
      <c r="D115" s="7">
        <f>+'Indice Bancos'!K119</f>
        <v>-6.0909608811241966E-2</v>
      </c>
      <c r="E115" s="7">
        <f>+'Indice Bancos'!L119</f>
        <v>-5.2251861972441138E-2</v>
      </c>
      <c r="G115" s="7">
        <f>+'Indice Bancos'!M119</f>
        <v>-2.4081376426561274E-2</v>
      </c>
      <c r="I115" s="1">
        <f t="shared" si="4"/>
        <v>43532</v>
      </c>
      <c r="J115">
        <f t="shared" si="1"/>
        <v>1.1908882540740442</v>
      </c>
      <c r="K115">
        <f t="shared" si="2"/>
        <v>1.1502307106917817</v>
      </c>
      <c r="L115">
        <f t="shared" si="3"/>
        <v>1.1236900948167015</v>
      </c>
      <c r="M115">
        <f t="shared" si="3"/>
        <v>1.5887233751390069</v>
      </c>
    </row>
    <row r="116" spans="1:13" x14ac:dyDescent="0.25">
      <c r="A116" s="1">
        <f>+'Indice Bancos'!B120</f>
        <v>43539</v>
      </c>
      <c r="B116" s="7">
        <f>+'Indice Bancos'!I120</f>
        <v>-1.4067348341281538E-2</v>
      </c>
      <c r="C116" s="7">
        <f>+'Indice Bancos'!J120</f>
        <v>8.4108121421094806E-2</v>
      </c>
      <c r="D116" s="7">
        <f>+'Indice Bancos'!K120</f>
        <v>2.7665436530003529E-2</v>
      </c>
      <c r="E116" s="7">
        <f>+'Indice Bancos'!L120</f>
        <v>-3.7798210298693791E-2</v>
      </c>
      <c r="G116" s="7">
        <f>+'Indice Bancos'!M120</f>
        <v>2.7650153376416187E-2</v>
      </c>
      <c r="I116" s="1">
        <f t="shared" si="4"/>
        <v>43539</v>
      </c>
      <c r="J116">
        <f t="shared" si="1"/>
        <v>1.1852329801898625</v>
      </c>
      <c r="K116">
        <f t="shared" si="2"/>
        <v>1.1585500905524331</v>
      </c>
      <c r="L116">
        <f t="shared" si="3"/>
        <v>1.1217180032168592</v>
      </c>
      <c r="M116">
        <f t="shared" si="3"/>
        <v>1.5826382800927727</v>
      </c>
    </row>
    <row r="117" spans="1:13" x14ac:dyDescent="0.25">
      <c r="A117" s="1">
        <f>+'Indice Bancos'!B121</f>
        <v>43546</v>
      </c>
      <c r="B117" s="7">
        <f>+'Indice Bancos'!I121</f>
        <v>-5.810723752996716E-2</v>
      </c>
      <c r="C117" s="7">
        <f>+'Indice Bancos'!J121</f>
        <v>-2.2349065712500726E-2</v>
      </c>
      <c r="D117" s="7">
        <f>+'Indice Bancos'!K121</f>
        <v>-4.2367149164340367E-2</v>
      </c>
      <c r="E117" s="7">
        <f>+'Indice Bancos'!L121</f>
        <v>-9.5740987740037697E-2</v>
      </c>
      <c r="G117" s="7">
        <f>+'Indice Bancos'!M121</f>
        <v>-3.2567040775549949E-2</v>
      </c>
      <c r="I117" s="1">
        <f t="shared" si="4"/>
        <v>43546</v>
      </c>
      <c r="J117">
        <f t="shared" si="1"/>
        <v>1.1904919576711643</v>
      </c>
      <c r="K117">
        <f t="shared" si="2"/>
        <v>1.1511223001970308</v>
      </c>
      <c r="L117">
        <f t="shared" si="3"/>
        <v>1.1182699551939428</v>
      </c>
      <c r="M117">
        <f t="shared" si="3"/>
        <v>1.5840704294520751</v>
      </c>
    </row>
    <row r="118" spans="1:13" x14ac:dyDescent="0.25">
      <c r="A118" s="1">
        <f>+'Indice Bancos'!B122</f>
        <v>43553</v>
      </c>
      <c r="B118" s="7">
        <f>+'Indice Bancos'!I122</f>
        <v>1.9207265795817552E-2</v>
      </c>
      <c r="C118" s="7">
        <f>+'Indice Bancos'!J122</f>
        <v>2.08048915095711E-2</v>
      </c>
      <c r="D118" s="7">
        <f>+'Indice Bancos'!K122</f>
        <v>2.0277906200236506E-2</v>
      </c>
      <c r="E118" s="7">
        <f>+'Indice Bancos'!L122</f>
        <v>-4.0714473338586799E-2</v>
      </c>
      <c r="G118" s="7">
        <f>+'Indice Bancos'!M122</f>
        <v>1.9436163906521031E-2</v>
      </c>
      <c r="I118" s="1">
        <f t="shared" si="4"/>
        <v>43553</v>
      </c>
      <c r="J118">
        <f t="shared" si="1"/>
        <v>1.1902628668523978</v>
      </c>
      <c r="K118">
        <f t="shared" si="2"/>
        <v>1.151081724631293</v>
      </c>
      <c r="L118">
        <f t="shared" si="3"/>
        <v>1.11811477739308</v>
      </c>
      <c r="M118">
        <f t="shared" si="3"/>
        <v>1.5798594612442247</v>
      </c>
    </row>
    <row r="119" spans="1:13" x14ac:dyDescent="0.25">
      <c r="A119" s="1">
        <f>+'Indice Bancos'!B123</f>
        <v>43560</v>
      </c>
      <c r="B119" s="7">
        <f>+'Indice Bancos'!I123</f>
        <v>-4.2399172699069232E-2</v>
      </c>
      <c r="C119" s="7">
        <f>+'Indice Bancos'!J123</f>
        <v>5.7834719327323203E-3</v>
      </c>
      <c r="D119" s="7">
        <f>+'Indice Bancos'!K123</f>
        <v>-9.9311490679321324E-3</v>
      </c>
      <c r="E119" s="7">
        <f>+'Indice Bancos'!L123</f>
        <v>-7.5617153930407355E-3</v>
      </c>
      <c r="G119" s="7">
        <f>+'Indice Bancos'!M123</f>
        <v>-2.3879438343896719E-2</v>
      </c>
      <c r="I119" s="1">
        <f t="shared" si="4"/>
        <v>43560</v>
      </c>
      <c r="J119">
        <f t="shared" si="1"/>
        <v>1.190604119739999</v>
      </c>
      <c r="K119">
        <f t="shared" si="2"/>
        <v>1.1459005153535082</v>
      </c>
      <c r="L119">
        <f t="shared" si="3"/>
        <v>1.1146003346835831</v>
      </c>
      <c r="M119">
        <f t="shared" si="3"/>
        <v>1.5767831819124651</v>
      </c>
    </row>
    <row r="120" spans="1:13" x14ac:dyDescent="0.25">
      <c r="A120" s="1">
        <f>+'Indice Bancos'!B124</f>
        <v>43567</v>
      </c>
      <c r="B120" s="7">
        <f>+'Indice Bancos'!I124</f>
        <v>-2.5745599926473961E-2</v>
      </c>
      <c r="C120" s="7">
        <f>+'Indice Bancos'!J124</f>
        <v>2.0758773853139623E-2</v>
      </c>
      <c r="D120" s="7">
        <f>+'Indice Bancos'!K124</f>
        <v>-1.414986396806428E-2</v>
      </c>
      <c r="E120" s="7">
        <f>+'Indice Bancos'!L124</f>
        <v>-4.1810811384425994E-2</v>
      </c>
      <c r="G120" s="7">
        <f>+'Indice Bancos'!M124</f>
        <v>-4.009718712041066E-2</v>
      </c>
      <c r="I120" s="1">
        <f t="shared" si="4"/>
        <v>43567</v>
      </c>
      <c r="J120">
        <f t="shared" si="1"/>
        <v>1.1801781876918453</v>
      </c>
      <c r="K120">
        <f t="shared" si="2"/>
        <v>1.1350383161845243</v>
      </c>
      <c r="L120">
        <f t="shared" si="3"/>
        <v>1.1085320113204713</v>
      </c>
      <c r="M120">
        <f t="shared" si="3"/>
        <v>1.5758830259862768</v>
      </c>
    </row>
    <row r="121" spans="1:13" x14ac:dyDescent="0.25">
      <c r="A121" s="1">
        <f>+'Indice Bancos'!B125</f>
        <v>43574</v>
      </c>
      <c r="B121" s="7">
        <f>+'Indice Bancos'!I125</f>
        <v>2.5258540381826178E-2</v>
      </c>
      <c r="C121" s="7">
        <f>+'Indice Bancos'!J125</f>
        <v>5.2688104988186213E-2</v>
      </c>
      <c r="D121" s="7">
        <f>+'Indice Bancos'!K125</f>
        <v>2.2683603069185709E-2</v>
      </c>
      <c r="E121" s="7">
        <f>+'Indice Bancos'!L125</f>
        <v>1.5859304051210499E-2</v>
      </c>
      <c r="G121" s="7">
        <f>+'Indice Bancos'!M125</f>
        <v>2.1677754557749784E-2</v>
      </c>
      <c r="I121" s="1">
        <f t="shared" si="4"/>
        <v>43574</v>
      </c>
      <c r="J121">
        <f t="shared" si="1"/>
        <v>1.1800646384139148</v>
      </c>
      <c r="K121">
        <f t="shared" si="2"/>
        <v>1.1367548341213609</v>
      </c>
      <c r="L121">
        <f t="shared" si="3"/>
        <v>1.108554259450542</v>
      </c>
      <c r="M121">
        <f t="shared" si="3"/>
        <v>1.5743499111612336</v>
      </c>
    </row>
    <row r="122" spans="1:13" x14ac:dyDescent="0.25">
      <c r="A122" s="1">
        <f>+'Indice Bancos'!B126</f>
        <v>43581</v>
      </c>
      <c r="B122" s="7">
        <f>+'Indice Bancos'!I126</f>
        <v>-8.5640347346023327E-2</v>
      </c>
      <c r="C122" s="7">
        <f>+'Indice Bancos'!J126</f>
        <v>-0.11289781142010868</v>
      </c>
      <c r="D122" s="7">
        <f>+'Indice Bancos'!K126</f>
        <v>-0.11674064359931402</v>
      </c>
      <c r="E122" s="7">
        <f>+'Indice Bancos'!L126</f>
        <v>-8.6911017595883377E-2</v>
      </c>
      <c r="G122" s="7">
        <f>+'Indice Bancos'!M126</f>
        <v>-6.3541654311076168E-2</v>
      </c>
      <c r="I122" s="1">
        <f t="shared" si="4"/>
        <v>43581</v>
      </c>
      <c r="J122">
        <f t="shared" si="1"/>
        <v>1.1832276495841252</v>
      </c>
      <c r="K122">
        <f t="shared" si="2"/>
        <v>1.1490297268283203</v>
      </c>
      <c r="L122">
        <f t="shared" si="3"/>
        <v>1.1228315619575135</v>
      </c>
      <c r="M122">
        <f t="shared" si="3"/>
        <v>1.5680003444798329</v>
      </c>
    </row>
    <row r="123" spans="1:13" x14ac:dyDescent="0.25">
      <c r="A123" s="1">
        <f>+'Indice Bancos'!B127</f>
        <v>43588</v>
      </c>
      <c r="B123" s="7">
        <f>+'Indice Bancos'!I127</f>
        <v>8.6202342167826185E-2</v>
      </c>
      <c r="C123" s="7">
        <f>+'Indice Bancos'!J127</f>
        <v>0.12070666973355193</v>
      </c>
      <c r="D123" s="7">
        <f>+'Indice Bancos'!K127</f>
        <v>0.12191988122091191</v>
      </c>
      <c r="E123" s="7">
        <f>+'Indice Bancos'!L127</f>
        <v>0.10375623850801152</v>
      </c>
      <c r="G123" s="7">
        <f>+'Indice Bancos'!M127</f>
        <v>8.0369026346025274E-2</v>
      </c>
      <c r="I123" s="1">
        <f t="shared" si="4"/>
        <v>43588</v>
      </c>
      <c r="J123">
        <f t="shared" si="1"/>
        <v>1.181336712522512</v>
      </c>
      <c r="K123">
        <f t="shared" si="2"/>
        <v>1.1577510239464466</v>
      </c>
      <c r="L123">
        <f t="shared" si="3"/>
        <v>1.1340002892093342</v>
      </c>
      <c r="M123">
        <f t="shared" si="3"/>
        <v>1.5627552656049206</v>
      </c>
    </row>
    <row r="124" spans="1:13" x14ac:dyDescent="0.25">
      <c r="A124" s="1">
        <f>+'Indice Bancos'!B128</f>
        <v>43595</v>
      </c>
      <c r="B124" s="7">
        <f>+'Indice Bancos'!I128</f>
        <v>2.2813600148230417E-3</v>
      </c>
      <c r="C124" s="7">
        <f>+'Indice Bancos'!J128</f>
        <v>3.1018067941817051E-2</v>
      </c>
      <c r="D124" s="7">
        <f>+'Indice Bancos'!K128</f>
        <v>3.5680655587509325E-2</v>
      </c>
      <c r="E124" s="7">
        <f>+'Indice Bancos'!L128</f>
        <v>-5.5233438622301123E-2</v>
      </c>
      <c r="G124" s="7">
        <f>+'Indice Bancos'!M128</f>
        <v>3.028297616920983E-2</v>
      </c>
      <c r="I124" s="1">
        <f t="shared" si="4"/>
        <v>43595</v>
      </c>
      <c r="J124">
        <f t="shared" si="1"/>
        <v>1.1954861117671192</v>
      </c>
      <c r="K124">
        <f t="shared" si="2"/>
        <v>1.1475876526196747</v>
      </c>
      <c r="L124">
        <f t="shared" si="3"/>
        <v>1.1286773245501003</v>
      </c>
      <c r="M124">
        <f t="shared" si="3"/>
        <v>1.5444243810866511</v>
      </c>
    </row>
    <row r="125" spans="1:13" x14ac:dyDescent="0.25">
      <c r="A125" s="1">
        <f>+'Indice Bancos'!B129</f>
        <v>43602</v>
      </c>
      <c r="B125" s="7">
        <f>+'Indice Bancos'!I129</f>
        <v>1.3945857260049044E-2</v>
      </c>
      <c r="C125" s="7">
        <f>+'Indice Bancos'!J129</f>
        <v>-3.000141273775736E-2</v>
      </c>
      <c r="D125" s="7">
        <f>+'Indice Bancos'!K129</f>
        <v>-1.1168448212311222E-2</v>
      </c>
      <c r="E125" s="7">
        <f>+'Indice Bancos'!L129</f>
        <v>1.3785522910989556E-2</v>
      </c>
      <c r="G125" s="7">
        <f>+'Indice Bancos'!M129</f>
        <v>-2.3390562502452195E-3</v>
      </c>
      <c r="I125" s="1">
        <f t="shared" si="4"/>
        <v>43602</v>
      </c>
      <c r="J125">
        <f t="shared" si="1"/>
        <v>1.1905353442515139</v>
      </c>
      <c r="K125">
        <f t="shared" si="2"/>
        <v>1.1440282704123692</v>
      </c>
      <c r="L125">
        <f t="shared" si="3"/>
        <v>1.1269305263704541</v>
      </c>
      <c r="M125">
        <f t="shared" si="3"/>
        <v>1.5383370648081292</v>
      </c>
    </row>
    <row r="126" spans="1:13" x14ac:dyDescent="0.25">
      <c r="A126" s="1">
        <f>+'Indice Bancos'!B130</f>
        <v>43609</v>
      </c>
      <c r="B126" s="7">
        <f>+'Indice Bancos'!I130</f>
        <v>0.11356488445234514</v>
      </c>
      <c r="C126" s="7">
        <f>+'Indice Bancos'!J130</f>
        <v>0.11168853522581323</v>
      </c>
      <c r="D126" s="7">
        <f>+'Indice Bancos'!K130</f>
        <v>8.4019830767510406E-2</v>
      </c>
      <c r="E126" s="7">
        <f>+'Indice Bancos'!L130</f>
        <v>7.4879718099884807E-2</v>
      </c>
      <c r="G126" s="7">
        <f>+'Indice Bancos'!M130</f>
        <v>5.3104692382270224E-2</v>
      </c>
      <c r="I126" s="1">
        <f t="shared" si="4"/>
        <v>43609</v>
      </c>
      <c r="J126">
        <f t="shared" si="1"/>
        <v>1.2012173271763278</v>
      </c>
      <c r="K126">
        <f t="shared" si="2"/>
        <v>1.1548960958088477</v>
      </c>
      <c r="L126">
        <f t="shared" si="3"/>
        <v>1.1317833459933431</v>
      </c>
      <c r="M126">
        <f t="shared" si="3"/>
        <v>1.5386423489059402</v>
      </c>
    </row>
    <row r="127" spans="1:13" x14ac:dyDescent="0.25">
      <c r="A127" s="1">
        <f>+'Indice Bancos'!B131</f>
        <v>43616</v>
      </c>
      <c r="B127" s="7">
        <f>+'Indice Bancos'!I131</f>
        <v>-6.5092814309981262E-2</v>
      </c>
      <c r="C127" s="7">
        <f>+'Indice Bancos'!J131</f>
        <v>-1.1487271103171048E-2</v>
      </c>
      <c r="D127" s="7">
        <f>+'Indice Bancos'!K131</f>
        <v>-4.4175463934069237E-2</v>
      </c>
      <c r="E127" s="7">
        <f>+'Indice Bancos'!L131</f>
        <v>-9.666708695834636E-4</v>
      </c>
      <c r="G127" s="7">
        <f>+'Indice Bancos'!M131</f>
        <v>-3.23611967762788E-2</v>
      </c>
      <c r="I127" s="1">
        <f t="shared" si="4"/>
        <v>43616</v>
      </c>
      <c r="J127">
        <f t="shared" si="1"/>
        <v>1.2058865899453521</v>
      </c>
      <c r="K127">
        <f t="shared" si="2"/>
        <v>1.1527565855601096</v>
      </c>
      <c r="L127">
        <f t="shared" si="3"/>
        <v>1.1338055540484906</v>
      </c>
      <c r="M127">
        <f t="shared" si="3"/>
        <v>1.5308204305094661</v>
      </c>
    </row>
    <row r="128" spans="1:13" x14ac:dyDescent="0.25">
      <c r="A128" s="1">
        <f>+'Indice Bancos'!B132</f>
        <v>43623</v>
      </c>
      <c r="B128" s="7">
        <f>+'Indice Bancos'!I132</f>
        <v>5.7705147710729765E-2</v>
      </c>
      <c r="C128" s="7">
        <f>+'Indice Bancos'!J132</f>
        <v>0.12508735150244576</v>
      </c>
      <c r="D128" s="7">
        <f>+'Indice Bancos'!K132</f>
        <v>7.3235078967249789E-2</v>
      </c>
      <c r="E128" s="7">
        <f>+'Indice Bancos'!L132</f>
        <v>3.8220445940260861E-2</v>
      </c>
      <c r="G128" s="7">
        <f>+'Indice Bancos'!M132</f>
        <v>5.0467561701148744E-2</v>
      </c>
      <c r="I128" s="1">
        <f t="shared" si="4"/>
        <v>43623</v>
      </c>
      <c r="J128">
        <f t="shared" si="1"/>
        <v>1.2096600707168852</v>
      </c>
      <c r="K128">
        <f t="shared" si="2"/>
        <v>1.1657459426564287</v>
      </c>
      <c r="L128">
        <f t="shared" si="3"/>
        <v>1.1363478396942033</v>
      </c>
      <c r="M128">
        <f t="shared" si="3"/>
        <v>1.5296800737386045</v>
      </c>
    </row>
    <row r="129" spans="1:13" x14ac:dyDescent="0.25">
      <c r="A129" s="1">
        <f>+'Indice Bancos'!B133</f>
        <v>43630</v>
      </c>
      <c r="B129" s="7">
        <f>+'Indice Bancos'!I133</f>
        <v>0.13587490815766889</v>
      </c>
      <c r="C129" s="7">
        <f>+'Indice Bancos'!J133</f>
        <v>0.15127971728421508</v>
      </c>
      <c r="D129" s="7">
        <f>+'Indice Bancos'!K133</f>
        <v>0.18441047644587472</v>
      </c>
      <c r="E129" s="7">
        <f>+'Indice Bancos'!L133</f>
        <v>0.20513807565289621</v>
      </c>
      <c r="G129" s="7">
        <f>+'Indice Bancos'!M133</f>
        <v>0.13528716693660203</v>
      </c>
      <c r="I129" s="1">
        <f t="shared" si="4"/>
        <v>43630</v>
      </c>
      <c r="J129">
        <f t="shared" si="1"/>
        <v>1.1911903287498586</v>
      </c>
      <c r="K129">
        <f t="shared" si="2"/>
        <v>1.1524913543533786</v>
      </c>
      <c r="L129">
        <f t="shared" si="3"/>
        <v>1.1466981902223383</v>
      </c>
      <c r="M129">
        <f t="shared" si="3"/>
        <v>1.5363176001297827</v>
      </c>
    </row>
    <row r="130" spans="1:13" x14ac:dyDescent="0.25">
      <c r="A130" s="1">
        <f>+'Indice Bancos'!B134</f>
        <v>43637</v>
      </c>
      <c r="B130" s="7">
        <f>+'Indice Bancos'!I134</f>
        <v>-3.2233084008272517E-2</v>
      </c>
      <c r="C130" s="7">
        <f>+'Indice Bancos'!J134</f>
        <v>-1.3794514750270936E-2</v>
      </c>
      <c r="D130" s="7">
        <f>+'Indice Bancos'!K134</f>
        <v>4.8018867924528585E-3</v>
      </c>
      <c r="E130" s="7">
        <f>+'Indice Bancos'!L134</f>
        <v>-4.8855115833361329E-2</v>
      </c>
      <c r="G130" s="7">
        <f>+'Indice Bancos'!M134</f>
        <v>-4.7617036421759851E-3</v>
      </c>
      <c r="I130" s="1">
        <f t="shared" si="4"/>
        <v>43637</v>
      </c>
      <c r="J130">
        <f t="shared" si="1"/>
        <v>1.1951737573139716</v>
      </c>
      <c r="K130">
        <f t="shared" si="2"/>
        <v>1.1549566715634465</v>
      </c>
      <c r="L130">
        <f t="shared" si="3"/>
        <v>1.1468349694671682</v>
      </c>
      <c r="M130">
        <f t="shared" si="3"/>
        <v>1.5388341653845705</v>
      </c>
    </row>
    <row r="131" spans="1:13" x14ac:dyDescent="0.25">
      <c r="A131" s="1">
        <f>+'Indice Bancos'!B135</f>
        <v>43644</v>
      </c>
      <c r="B131" s="7">
        <f>+'Indice Bancos'!I135</f>
        <v>3.1066133207813706E-2</v>
      </c>
      <c r="C131" s="7">
        <f>+'Indice Bancos'!J135</f>
        <v>9.4596952562403525E-2</v>
      </c>
      <c r="D131" s="7">
        <f>+'Indice Bancos'!K135</f>
        <v>3.481395938371401E-2</v>
      </c>
      <c r="E131" s="7">
        <f>+'Indice Bancos'!L135</f>
        <v>7.9468325791855143E-2</v>
      </c>
      <c r="G131" s="7">
        <f>+'Indice Bancos'!M135</f>
        <v>3.7263846817034985E-2</v>
      </c>
      <c r="I131" s="1">
        <f t="shared" si="4"/>
        <v>43644</v>
      </c>
      <c r="J131">
        <f t="shared" si="1"/>
        <v>1.1934803901369855</v>
      </c>
      <c r="K131">
        <f t="shared" si="2"/>
        <v>1.1595885290764676</v>
      </c>
      <c r="L131">
        <f t="shared" si="3"/>
        <v>1.1443445826823311</v>
      </c>
      <c r="M131">
        <f t="shared" si="3"/>
        <v>1.5464293192167711</v>
      </c>
    </row>
    <row r="132" spans="1:13" x14ac:dyDescent="0.25">
      <c r="A132" s="1">
        <f>+'Indice Bancos'!B136</f>
        <v>43651</v>
      </c>
      <c r="B132" s="7">
        <f>+'Indice Bancos'!I136</f>
        <v>3.6019173704633589E-2</v>
      </c>
      <c r="C132" s="7">
        <f>+'Indice Bancos'!J136</f>
        <v>-2.4122599157281543E-2</v>
      </c>
      <c r="D132" s="7">
        <f>+'Indice Bancos'!K136</f>
        <v>6.596078644855119E-3</v>
      </c>
      <c r="E132" s="7">
        <f>+'Indice Bancos'!L136</f>
        <v>3.26991092481006E-2</v>
      </c>
      <c r="G132" s="7">
        <f>+'Indice Bancos'!M136</f>
        <v>-9.7305124178270752E-4</v>
      </c>
      <c r="I132" s="1">
        <f t="shared" si="4"/>
        <v>43651</v>
      </c>
      <c r="J132">
        <f t="shared" si="1"/>
        <v>1.1916747003373422</v>
      </c>
      <c r="K132">
        <f t="shared" si="2"/>
        <v>1.16013101524493</v>
      </c>
      <c r="L132">
        <f t="shared" si="3"/>
        <v>1.1441697788287029</v>
      </c>
      <c r="M132">
        <f t="shared" si="3"/>
        <v>1.5449769894065579</v>
      </c>
    </row>
    <row r="133" spans="1:13" x14ac:dyDescent="0.25">
      <c r="A133" s="1">
        <f>+'Indice Bancos'!B137</f>
        <v>43658</v>
      </c>
      <c r="B133" s="7">
        <f>+'Indice Bancos'!I137</f>
        <v>4.0468846391116475E-2</v>
      </c>
      <c r="C133" s="7">
        <f>+'Indice Bancos'!J137</f>
        <v>1.8012688349586803E-3</v>
      </c>
      <c r="D133" s="7">
        <f>+'Indice Bancos'!K137</f>
        <v>3.4071243149697228E-2</v>
      </c>
      <c r="E133" s="7">
        <f>+'Indice Bancos'!L137</f>
        <v>-2.8698726791293039E-3</v>
      </c>
      <c r="G133" s="7">
        <f>+'Indice Bancos'!M137</f>
        <v>2.3886804409171347E-2</v>
      </c>
      <c r="I133" s="1">
        <f t="shared" si="4"/>
        <v>43658</v>
      </c>
      <c r="J133">
        <f t="shared" si="1"/>
        <v>1.1923234747610847</v>
      </c>
      <c r="K133">
        <f t="shared" si="2"/>
        <v>1.1583471626901212</v>
      </c>
      <c r="L133">
        <f t="shared" si="3"/>
        <v>1.144650687203874</v>
      </c>
      <c r="M133">
        <f t="shared" si="3"/>
        <v>1.5450845667535298</v>
      </c>
    </row>
    <row r="134" spans="1:13" x14ac:dyDescent="0.25">
      <c r="A134" s="1">
        <f>+'Indice Bancos'!B138</f>
        <v>43665</v>
      </c>
      <c r="B134" s="7">
        <f>+'Indice Bancos'!I138</f>
        <v>-8.7293117175721191E-2</v>
      </c>
      <c r="C134" s="7">
        <f>+'Indice Bancos'!J138</f>
        <v>-8.823568296498685E-2</v>
      </c>
      <c r="D134" s="7">
        <f>+'Indice Bancos'!K138</f>
        <v>-5.9255256092883846E-2</v>
      </c>
      <c r="E134" s="7">
        <f>+'Indice Bancos'!L138</f>
        <v>-7.004515964889968E-2</v>
      </c>
      <c r="G134" s="7">
        <f>+'Indice Bancos'!M138</f>
        <v>-6.0615487531898271E-2</v>
      </c>
      <c r="I134" s="1">
        <f t="shared" si="4"/>
        <v>43665</v>
      </c>
      <c r="J134">
        <f t="shared" si="1"/>
        <v>1.1948522788238309</v>
      </c>
      <c r="K134">
        <f t="shared" si="2"/>
        <v>1.1607405160622499</v>
      </c>
      <c r="L134">
        <f t="shared" si="3"/>
        <v>1.1422471072359142</v>
      </c>
      <c r="M134">
        <f t="shared" si="3"/>
        <v>1.5370645984036242</v>
      </c>
    </row>
    <row r="135" spans="1:13" x14ac:dyDescent="0.25">
      <c r="A135" s="1">
        <f>+'Indice Bancos'!B139</f>
        <v>43672</v>
      </c>
      <c r="B135" s="7">
        <f>+'Indice Bancos'!I139</f>
        <v>8.3967482089164491E-2</v>
      </c>
      <c r="C135" s="7">
        <f>+'Indice Bancos'!J139</f>
        <v>0.10752901258138259</v>
      </c>
      <c r="D135" s="7">
        <f>+'Indice Bancos'!K139</f>
        <v>9.9030817411930316E-2</v>
      </c>
      <c r="E135" s="7">
        <f>+'Indice Bancos'!L139</f>
        <v>3.3394319716840926E-2</v>
      </c>
      <c r="G135" s="7">
        <f>+'Indice Bancos'!M139</f>
        <v>4.5369955380263782E-2</v>
      </c>
      <c r="I135" s="1">
        <f t="shared" si="4"/>
        <v>43672</v>
      </c>
      <c r="J135">
        <f t="shared" si="1"/>
        <v>1.2030979152583783</v>
      </c>
      <c r="K135">
        <f t="shared" si="2"/>
        <v>1.1752584950415643</v>
      </c>
      <c r="L135">
        <f t="shared" si="3"/>
        <v>1.1522289780710169</v>
      </c>
      <c r="M135">
        <f t="shared" si="3"/>
        <v>1.5327532136293673</v>
      </c>
    </row>
    <row r="136" spans="1:13" x14ac:dyDescent="0.25">
      <c r="A136" s="1">
        <f>+'Indice Bancos'!B140</f>
        <v>43679</v>
      </c>
      <c r="B136" s="7">
        <f>+'Indice Bancos'!I140</f>
        <v>-1.0778740454093994E-2</v>
      </c>
      <c r="C136" s="7">
        <f>+'Indice Bancos'!J140</f>
        <v>-5.5341712490180606E-2</v>
      </c>
      <c r="D136" s="7">
        <f>+'Indice Bancos'!K140</f>
        <v>-3.7086684539767711E-2</v>
      </c>
      <c r="E136" s="7">
        <f>+'Indice Bancos'!L140</f>
        <v>8.2566682110001288E-3</v>
      </c>
      <c r="G136" s="7">
        <f>+'Indice Bancos'!M140</f>
        <v>-1.4876715337107993E-2</v>
      </c>
      <c r="I136" s="1">
        <f t="shared" si="4"/>
        <v>43679</v>
      </c>
      <c r="J136">
        <f t="shared" si="1"/>
        <v>1.2050601582564027</v>
      </c>
      <c r="K136">
        <f t="shared" si="2"/>
        <v>1.1825449699103219</v>
      </c>
      <c r="L136">
        <f t="shared" si="3"/>
        <v>1.1581124868155168</v>
      </c>
      <c r="M136">
        <f t="shared" si="3"/>
        <v>1.5305599357819402</v>
      </c>
    </row>
    <row r="137" spans="1:13" x14ac:dyDescent="0.25">
      <c r="A137" s="1">
        <f>+'Indice Bancos'!B141</f>
        <v>43686</v>
      </c>
      <c r="B137" s="7">
        <f>+'Indice Bancos'!I141</f>
        <v>8.0072698948461696E-2</v>
      </c>
      <c r="C137" s="7">
        <f>+'Indice Bancos'!J141</f>
        <v>0.20195510466185262</v>
      </c>
      <c r="D137" s="7">
        <f>+'Indice Bancos'!K141</f>
        <v>0.11107998073808156</v>
      </c>
      <c r="E137" s="7">
        <f>+'Indice Bancos'!L141</f>
        <v>3.6514318536144952E-2</v>
      </c>
      <c r="G137" s="7">
        <f>+'Indice Bancos'!M141</f>
        <v>7.2437175328796455E-2</v>
      </c>
      <c r="I137" s="1">
        <f t="shared" si="4"/>
        <v>43686</v>
      </c>
      <c r="J137">
        <f t="shared" si="1"/>
        <v>1.2037373713679089</v>
      </c>
      <c r="K137">
        <f t="shared" si="2"/>
        <v>1.2100798668608368</v>
      </c>
      <c r="L137">
        <f t="shared" si="3"/>
        <v>1.1653428952448388</v>
      </c>
      <c r="M137">
        <f t="shared" si="3"/>
        <v>1.5132358605343099</v>
      </c>
    </row>
    <row r="138" spans="1:13" x14ac:dyDescent="0.25">
      <c r="A138" s="1">
        <f>+'Indice Bancos'!B142</f>
        <v>43693</v>
      </c>
      <c r="B138" s="7">
        <f>+'Indice Bancos'!I142</f>
        <v>-0.39574669262882911</v>
      </c>
      <c r="C138" s="7">
        <f>+'Indice Bancos'!J142</f>
        <v>-0.38107574161907032</v>
      </c>
      <c r="D138" s="7">
        <f>+'Indice Bancos'!K142</f>
        <v>-0.42337394209705126</v>
      </c>
      <c r="E138" s="7">
        <f>+'Indice Bancos'!L142</f>
        <v>-0.34794173527549077</v>
      </c>
      <c r="G138" s="7">
        <f>+'Indice Bancos'!M142</f>
        <v>-0.31447213837239418</v>
      </c>
      <c r="I138" s="1">
        <f t="shared" si="4"/>
        <v>43693</v>
      </c>
      <c r="J138">
        <f t="shared" si="1"/>
        <v>1.2186042866770241</v>
      </c>
      <c r="K138">
        <f t="shared" si="2"/>
        <v>1.2134297871947666</v>
      </c>
      <c r="L138">
        <f t="shared" si="3"/>
        <v>1.217062850676816</v>
      </c>
      <c r="M138">
        <f t="shared" si="3"/>
        <v>1.38919656582974</v>
      </c>
    </row>
    <row r="139" spans="1:13" x14ac:dyDescent="0.25">
      <c r="A139" s="1">
        <f>+'Indice Bancos'!B143</f>
        <v>43700</v>
      </c>
      <c r="B139" s="7">
        <f>+'Indice Bancos'!I143</f>
        <v>-0.16238114813881632</v>
      </c>
      <c r="C139" s="7">
        <f>+'Indice Bancos'!J143</f>
        <v>-0.21390689817919861</v>
      </c>
      <c r="D139" s="7">
        <f>+'Indice Bancos'!K143</f>
        <v>-0.19722582849333781</v>
      </c>
      <c r="E139" s="7">
        <f>+'Indice Bancos'!L143</f>
        <v>-0.18303224553224551</v>
      </c>
      <c r="G139" s="7">
        <f>+'Indice Bancos'!M143</f>
        <v>-0.12565277661301066</v>
      </c>
      <c r="I139" s="1">
        <f t="shared" si="4"/>
        <v>43700</v>
      </c>
      <c r="J139">
        <f t="shared" si="1"/>
        <v>1.2201964874457893</v>
      </c>
      <c r="K139">
        <f t="shared" si="2"/>
        <v>1.2350461262882682</v>
      </c>
      <c r="L139">
        <f t="shared" si="3"/>
        <v>1.234600420688913</v>
      </c>
      <c r="M139">
        <f t="shared" si="3"/>
        <v>1.3879768152484717</v>
      </c>
    </row>
    <row r="140" spans="1:13" x14ac:dyDescent="0.25">
      <c r="A140" s="1">
        <f>+'Indice Bancos'!B144</f>
        <v>43707</v>
      </c>
      <c r="B140" s="7">
        <f>+'Indice Bancos'!I144</f>
        <v>-6.4625419542777562E-2</v>
      </c>
      <c r="C140" s="7">
        <f>+'Indice Bancos'!J144</f>
        <v>-0.13854941026836143</v>
      </c>
      <c r="D140" s="7">
        <f>+'Indice Bancos'!K144</f>
        <v>-0.14417036923548343</v>
      </c>
      <c r="E140" s="7">
        <f>+'Indice Bancos'!L144</f>
        <v>-0.18623313321048574</v>
      </c>
      <c r="G140" s="7">
        <f>+'Indice Bancos'!M144</f>
        <v>-7.4377951979935242E-2</v>
      </c>
      <c r="I140" s="1">
        <f t="shared" si="4"/>
        <v>43707</v>
      </c>
      <c r="J140">
        <f t="shared" si="1"/>
        <v>1.215624499472151</v>
      </c>
      <c r="K140">
        <f t="shared" si="2"/>
        <v>1.2465270375401163</v>
      </c>
      <c r="L140">
        <f t="shared" si="3"/>
        <v>1.2459070043311151</v>
      </c>
      <c r="M140">
        <f t="shared" si="3"/>
        <v>1.4041036976425392</v>
      </c>
    </row>
    <row r="141" spans="1:13" x14ac:dyDescent="0.25">
      <c r="A141" s="1">
        <f>+'Indice Bancos'!B145</f>
        <v>43714</v>
      </c>
      <c r="B141" s="7">
        <f>+'Indice Bancos'!I145</f>
        <v>9.7288514268305093E-2</v>
      </c>
      <c r="C141" s="7">
        <f>+'Indice Bancos'!J145</f>
        <v>9.1806135081846874E-2</v>
      </c>
      <c r="D141" s="7">
        <f>+'Indice Bancos'!K145</f>
        <v>0.10122528543581177</v>
      </c>
      <c r="E141" s="7">
        <f>+'Indice Bancos'!L145</f>
        <v>0.34163623082542016</v>
      </c>
      <c r="G141" s="7">
        <f>+'Indice Bancos'!M145</f>
        <v>0.12398531242787048</v>
      </c>
      <c r="I141" s="1">
        <f t="shared" si="4"/>
        <v>43714</v>
      </c>
      <c r="J141">
        <f t="shared" si="1"/>
        <v>1.1983663684650971</v>
      </c>
      <c r="K141">
        <f t="shared" si="2"/>
        <v>1.2270223651422605</v>
      </c>
      <c r="L141">
        <f t="shared" si="3"/>
        <v>1.2294011724118172</v>
      </c>
      <c r="M141">
        <f t="shared" si="3"/>
        <v>1.4580630553687708</v>
      </c>
    </row>
    <row r="142" spans="1:13" x14ac:dyDescent="0.25">
      <c r="A142" s="1">
        <f>+'Indice Bancos'!B146</f>
        <v>43721</v>
      </c>
      <c r="B142" s="7">
        <f>+'Indice Bancos'!I146</f>
        <v>9.9167052290606295E-2</v>
      </c>
      <c r="C142" s="7">
        <f>+'Indice Bancos'!J146</f>
        <v>0.11367759709716441</v>
      </c>
      <c r="D142" s="7">
        <f>+'Indice Bancos'!K146</f>
        <v>5.8432527139063994E-2</v>
      </c>
      <c r="E142" s="7">
        <f>+'Indice Bancos'!L146</f>
        <v>3.0897805847443838E-2</v>
      </c>
      <c r="G142" s="7">
        <f>+'Indice Bancos'!M146</f>
        <v>8.9539061579209545E-2</v>
      </c>
      <c r="I142" s="1">
        <f t="shared" si="4"/>
        <v>43721</v>
      </c>
      <c r="J142">
        <f t="shared" si="1"/>
        <v>1.1975744724827737</v>
      </c>
      <c r="K142">
        <f t="shared" si="2"/>
        <v>1.2341393583139755</v>
      </c>
      <c r="L142">
        <f t="shared" si="3"/>
        <v>1.2270577323220504</v>
      </c>
      <c r="M142">
        <f t="shared" si="3"/>
        <v>1.439436336800485</v>
      </c>
    </row>
    <row r="143" spans="1:13" x14ac:dyDescent="0.25">
      <c r="A143" s="1">
        <f>+'Indice Bancos'!B147</f>
        <v>43728</v>
      </c>
      <c r="B143" s="7">
        <f>+'Indice Bancos'!I147</f>
        <v>-7.0643708163179442E-2</v>
      </c>
      <c r="C143" s="7">
        <f>+'Indice Bancos'!J147</f>
        <v>-8.7532996455238044E-2</v>
      </c>
      <c r="D143" s="7">
        <f>+'Indice Bancos'!K147</f>
        <v>1.1792211338270908E-2</v>
      </c>
      <c r="E143" s="7">
        <f>+'Indice Bancos'!L147</f>
        <v>-3.9557421637751111E-2</v>
      </c>
      <c r="G143" s="7">
        <f>+'Indice Bancos'!M147</f>
        <v>-2.5159044181962686E-3</v>
      </c>
      <c r="I143" s="1">
        <f t="shared" si="4"/>
        <v>43728</v>
      </c>
      <c r="J143">
        <f t="shared" si="1"/>
        <v>1.2006648222280727</v>
      </c>
      <c r="K143">
        <f t="shared" si="2"/>
        <v>1.2370205110768455</v>
      </c>
      <c r="L143">
        <f t="shared" si="3"/>
        <v>1.2258233490803987</v>
      </c>
      <c r="M143">
        <f t="shared" si="3"/>
        <v>1.4415197821696679</v>
      </c>
    </row>
    <row r="144" spans="1:13" x14ac:dyDescent="0.25">
      <c r="A144" s="1">
        <f>+'Indice Bancos'!B148</f>
        <v>43735</v>
      </c>
      <c r="B144" s="7">
        <f>+'Indice Bancos'!I148</f>
        <v>-2.568516421291045E-2</v>
      </c>
      <c r="C144" s="7">
        <f>+'Indice Bancos'!J148</f>
        <v>1.4712689281227265E-2</v>
      </c>
      <c r="D144" s="7">
        <f>+'Indice Bancos'!K148</f>
        <v>8.5850663698157081E-3</v>
      </c>
      <c r="E144" s="7">
        <f>+'Indice Bancos'!L148</f>
        <v>-2.5019933463473754E-3</v>
      </c>
      <c r="G144" s="7">
        <f>+'Indice Bancos'!M148</f>
        <v>-3.9352358546742128E-2</v>
      </c>
      <c r="I144" s="1">
        <f t="shared" si="4"/>
        <v>43735</v>
      </c>
      <c r="J144">
        <f t="shared" si="1"/>
        <v>1.2034019398943316</v>
      </c>
      <c r="K144">
        <f t="shared" si="2"/>
        <v>1.2435612728664749</v>
      </c>
      <c r="L144">
        <f t="shared" si="3"/>
        <v>1.225828971881721</v>
      </c>
      <c r="M144">
        <f t="shared" si="3"/>
        <v>1.4476271587579228</v>
      </c>
    </row>
    <row r="145" spans="1:13" x14ac:dyDescent="0.25">
      <c r="A145" s="1">
        <f>+'Indice Bancos'!B149</f>
        <v>43742</v>
      </c>
      <c r="B145" s="7">
        <f>+'Indice Bancos'!I149</f>
        <v>6.6424896162668112E-2</v>
      </c>
      <c r="C145" s="7">
        <f>+'Indice Bancos'!J149</f>
        <v>8.5774331237170598E-2</v>
      </c>
      <c r="D145" s="7">
        <f>+'Indice Bancos'!K149</f>
        <v>9.1792367637713701E-2</v>
      </c>
      <c r="E145" s="7">
        <f>+'Indice Bancos'!L149</f>
        <v>5.7552370452039758E-2</v>
      </c>
      <c r="G145" s="7">
        <f>+'Indice Bancos'!M149</f>
        <v>0.10177435658406853</v>
      </c>
      <c r="I145" s="1">
        <f t="shared" si="4"/>
        <v>43742</v>
      </c>
      <c r="J145">
        <f t="shared" si="1"/>
        <v>1.1903086451618445</v>
      </c>
      <c r="K145">
        <f t="shared" si="2"/>
        <v>1.2344934784845114</v>
      </c>
      <c r="L145">
        <f t="shared" si="3"/>
        <v>1.2178460849456563</v>
      </c>
      <c r="M145">
        <f t="shared" si="3"/>
        <v>1.4262383618421073</v>
      </c>
    </row>
    <row r="146" spans="1:13" x14ac:dyDescent="0.25">
      <c r="A146" s="1">
        <f>+'Indice Bancos'!B150</f>
        <v>43749</v>
      </c>
      <c r="B146" s="7">
        <f>+'Indice Bancos'!I150</f>
        <v>9.3881703240807912E-3</v>
      </c>
      <c r="C146" s="7">
        <f>+'Indice Bancos'!J150</f>
        <v>3.7833660929974089E-2</v>
      </c>
      <c r="D146" s="7">
        <f>+'Indice Bancos'!K150</f>
        <v>5.560065556695859E-3</v>
      </c>
      <c r="E146" s="7">
        <f>+'Indice Bancos'!L150</f>
        <v>1.7749165971642888E-2</v>
      </c>
      <c r="G146" s="7">
        <f>+'Indice Bancos'!M150</f>
        <v>-5.7800198010460324E-4</v>
      </c>
      <c r="I146" s="1">
        <f t="shared" si="4"/>
        <v>43749</v>
      </c>
      <c r="J146">
        <f t="shared" si="1"/>
        <v>1.1917952318228637</v>
      </c>
      <c r="K146">
        <f t="shared" si="2"/>
        <v>1.2361113923709521</v>
      </c>
      <c r="L146">
        <f t="shared" si="3"/>
        <v>1.2178489042819121</v>
      </c>
      <c r="M146">
        <f t="shared" si="3"/>
        <v>1.4250411949442803</v>
      </c>
    </row>
    <row r="147" spans="1:13" x14ac:dyDescent="0.25">
      <c r="A147" s="1">
        <f>+'Indice Bancos'!B151</f>
        <v>43756</v>
      </c>
      <c r="B147" s="7">
        <f>+'Indice Bancos'!I151</f>
        <v>-8.8113337940568526E-3</v>
      </c>
      <c r="C147" s="7">
        <f>+'Indice Bancos'!J151</f>
        <v>8.0383411524034276E-3</v>
      </c>
      <c r="D147" s="7">
        <f>+'Indice Bancos'!K151</f>
        <v>3.0449352627570425E-2</v>
      </c>
      <c r="E147" s="7">
        <f>+'Indice Bancos'!L151</f>
        <v>-1.1626418090091906E-2</v>
      </c>
      <c r="G147" s="7">
        <f>+'Indice Bancos'!M151</f>
        <v>5.357551124894E-3</v>
      </c>
      <c r="I147" s="1">
        <f t="shared" si="4"/>
        <v>43756</v>
      </c>
      <c r="J147">
        <f t="shared" si="1"/>
        <v>1.1965092598082052</v>
      </c>
      <c r="K147">
        <f t="shared" si="2"/>
        <v>1.2441669535062521</v>
      </c>
      <c r="L147">
        <f t="shared" si="3"/>
        <v>1.2292516051614686</v>
      </c>
      <c r="M147">
        <f t="shared" si="3"/>
        <v>1.4301659373915889</v>
      </c>
    </row>
    <row r="148" spans="1:13" x14ac:dyDescent="0.25">
      <c r="A148" s="1">
        <f>+'Indice Bancos'!B152</f>
        <v>43763</v>
      </c>
      <c r="B148" s="7">
        <f>+'Indice Bancos'!I152</f>
        <v>3.2609958747312762E-2</v>
      </c>
      <c r="C148" s="7">
        <f>+'Indice Bancos'!J152</f>
        <v>6.2746954083571671E-2</v>
      </c>
      <c r="D148" s="7">
        <f>+'Indice Bancos'!K152</f>
        <v>8.8131384055935902E-2</v>
      </c>
      <c r="E148" s="7">
        <f>+'Indice Bancos'!L152</f>
        <v>3.7647363648140919E-2</v>
      </c>
      <c r="G148" s="7">
        <f>+'Indice Bancos'!M152</f>
        <v>7.9884336034849346E-2</v>
      </c>
      <c r="I148" s="1">
        <f t="shared" si="4"/>
        <v>43763</v>
      </c>
      <c r="J148">
        <f t="shared" si="1"/>
        <v>1.183541616663516</v>
      </c>
      <c r="K148">
        <f t="shared" si="2"/>
        <v>1.2388161548759395</v>
      </c>
      <c r="L148">
        <f t="shared" si="3"/>
        <v>1.2350943472792568</v>
      </c>
      <c r="M148">
        <f t="shared" si="3"/>
        <v>1.4253355742365408</v>
      </c>
    </row>
    <row r="149" spans="1:13" x14ac:dyDescent="0.25">
      <c r="A149" s="1">
        <f>+'Indice Bancos'!B153</f>
        <v>43770</v>
      </c>
      <c r="B149" s="7">
        <f>+'Indice Bancos'!I153</f>
        <v>-8.6609742716875937E-2</v>
      </c>
      <c r="C149" s="7">
        <f>+'Indice Bancos'!J153</f>
        <v>-8.6815700510799787E-2</v>
      </c>
      <c r="D149" s="7">
        <f>+'Indice Bancos'!K153</f>
        <v>-7.1606145820597433E-2</v>
      </c>
      <c r="E149" s="7">
        <f>+'Indice Bancos'!L153</f>
        <v>-1.5855972832600984E-2</v>
      </c>
      <c r="G149" s="7">
        <f>+'Indice Bancos'!M153</f>
        <v>3.5362411198574861E-2</v>
      </c>
      <c r="I149" s="1">
        <f t="shared" si="4"/>
        <v>43770</v>
      </c>
      <c r="J149">
        <f t="shared" si="1"/>
        <v>1.1839973800575063</v>
      </c>
      <c r="K149">
        <f t="shared" si="2"/>
        <v>1.2396316221664929</v>
      </c>
      <c r="L149">
        <f t="shared" si="3"/>
        <v>1.235159711203982</v>
      </c>
      <c r="M149">
        <f t="shared" si="3"/>
        <v>1.4344796360584982</v>
      </c>
    </row>
    <row r="150" spans="1:13" x14ac:dyDescent="0.25">
      <c r="A150" s="1">
        <f>+'Indice Bancos'!B154</f>
        <v>43777</v>
      </c>
      <c r="B150" s="7">
        <f>+'Indice Bancos'!I154</f>
        <v>-4.1905377933838528E-2</v>
      </c>
      <c r="C150" s="7">
        <f>+'Indice Bancos'!J154</f>
        <v>5.7561718132310702E-3</v>
      </c>
      <c r="D150" s="7">
        <f>+'Indice Bancos'!K154</f>
        <v>3.6172080772607362E-2</v>
      </c>
      <c r="E150" s="7">
        <f>+'Indice Bancos'!L154</f>
        <v>-6.9266485677313971E-3</v>
      </c>
      <c r="G150" s="7">
        <f>+'Indice Bancos'!M154</f>
        <v>-4.5099409563372328E-2</v>
      </c>
      <c r="I150" s="1">
        <f t="shared" si="4"/>
        <v>43777</v>
      </c>
      <c r="J150">
        <f t="shared" si="1"/>
        <v>1.1697479376295825</v>
      </c>
      <c r="K150">
        <f t="shared" si="2"/>
        <v>1.223234964036465</v>
      </c>
      <c r="L150">
        <f t="shared" si="3"/>
        <v>1.2152144457152192</v>
      </c>
      <c r="M150">
        <f t="shared" si="3"/>
        <v>1.4192825777364222</v>
      </c>
    </row>
    <row r="151" spans="1:13" x14ac:dyDescent="0.25">
      <c r="A151" s="1">
        <f>+'Indice Bancos'!B155</f>
        <v>43784</v>
      </c>
      <c r="B151" s="7">
        <f>+'Indice Bancos'!I155</f>
        <v>-0.10004661555030459</v>
      </c>
      <c r="C151" s="7">
        <f>+'Indice Bancos'!J155</f>
        <v>-3.486834371693881E-2</v>
      </c>
      <c r="D151" s="7">
        <f>+'Indice Bancos'!K155</f>
        <v>-8.8812630627577271E-2</v>
      </c>
      <c r="E151" s="7">
        <f>+'Indice Bancos'!L155</f>
        <v>-0.11251916198262657</v>
      </c>
      <c r="G151" s="7">
        <f>+'Indice Bancos'!M155</f>
        <v>-6.6784936297008213E-2</v>
      </c>
      <c r="I151" s="1">
        <f t="shared" si="4"/>
        <v>43784</v>
      </c>
      <c r="J151">
        <f t="shared" si="1"/>
        <v>1.1726253868904704</v>
      </c>
      <c r="K151">
        <f t="shared" si="2"/>
        <v>1.2150432638410094</v>
      </c>
      <c r="L151">
        <f t="shared" si="3"/>
        <v>1.2161185001955812</v>
      </c>
      <c r="M151">
        <f t="shared" si="3"/>
        <v>1.4207098700778225</v>
      </c>
    </row>
    <row r="152" spans="1:13" x14ac:dyDescent="0.25">
      <c r="A152" s="1">
        <f>+'Indice Bancos'!B156</f>
        <v>43791</v>
      </c>
      <c r="B152" s="7">
        <f>+'Indice Bancos'!I156</f>
        <v>0.14397985246575096</v>
      </c>
      <c r="C152" s="7">
        <f>+'Indice Bancos'!J156</f>
        <v>5.5600383660916686E-2</v>
      </c>
      <c r="D152" s="7">
        <f>+'Indice Bancos'!K156</f>
        <v>6.7603800195279451E-2</v>
      </c>
      <c r="E152" s="7">
        <f>+'Indice Bancos'!L156</f>
        <v>8.2335329341317376E-2</v>
      </c>
      <c r="G152" s="7">
        <f>+'Indice Bancos'!M156</f>
        <v>5.4541042038377396E-2</v>
      </c>
      <c r="I152" s="1">
        <f t="shared" si="4"/>
        <v>43791</v>
      </c>
      <c r="J152">
        <f t="shared" si="1"/>
        <v>1.1811164384815909</v>
      </c>
      <c r="K152">
        <f t="shared" si="2"/>
        <v>1.2129398672262697</v>
      </c>
      <c r="L152">
        <f t="shared" si="3"/>
        <v>1.2146813101297682</v>
      </c>
      <c r="M152">
        <f t="shared" si="3"/>
        <v>1.4204055598159098</v>
      </c>
    </row>
    <row r="153" spans="1:13" x14ac:dyDescent="0.25">
      <c r="A153" s="1">
        <f>+'Indice Bancos'!B157</f>
        <v>43798</v>
      </c>
      <c r="B153" s="7">
        <f>+'Indice Bancos'!I157</f>
        <v>2.7089058206345218E-2</v>
      </c>
      <c r="C153" s="7">
        <f>+'Indice Bancos'!J157</f>
        <v>3.5025600346145547E-2</v>
      </c>
      <c r="D153" s="7">
        <f>+'Indice Bancos'!K157</f>
        <v>5.2769107933512194E-2</v>
      </c>
      <c r="E153" s="7">
        <f>+'Indice Bancos'!L157</f>
        <v>2.7795510160655512E-2</v>
      </c>
      <c r="G153" s="7">
        <f>+'Indice Bancos'!M157</f>
        <v>2.713342501063587E-2</v>
      </c>
      <c r="I153" s="1">
        <f t="shared" si="4"/>
        <v>43798</v>
      </c>
      <c r="J153">
        <f t="shared" si="1"/>
        <v>1.1842307151284817</v>
      </c>
      <c r="K153">
        <f t="shared" si="2"/>
        <v>1.215118152690535</v>
      </c>
      <c r="L153">
        <f t="shared" si="3"/>
        <v>1.2152646786532726</v>
      </c>
      <c r="M153">
        <f t="shared" si="3"/>
        <v>1.4233626719632713</v>
      </c>
    </row>
    <row r="154" spans="1:13" x14ac:dyDescent="0.25">
      <c r="A154" s="1">
        <f>+'Indice Bancos'!B158</f>
        <v>43805</v>
      </c>
      <c r="B154" s="7">
        <f>+'Indice Bancos'!I158</f>
        <v>0.11271909155860915</v>
      </c>
      <c r="C154" s="7">
        <f>+'Indice Bancos'!J158</f>
        <v>0.1723090428978522</v>
      </c>
      <c r="D154" s="7">
        <f>+'Indice Bancos'!K158</f>
        <v>9.9255377826806601E-2</v>
      </c>
      <c r="E154" s="7">
        <f>+'Indice Bancos'!L158</f>
        <v>5.1706736368106521E-2</v>
      </c>
      <c r="G154" s="7">
        <f>+'Indice Bancos'!M158</f>
        <v>5.9760215952308737E-2</v>
      </c>
      <c r="I154" s="1">
        <f t="shared" si="4"/>
        <v>43805</v>
      </c>
      <c r="J154">
        <f t="shared" si="1"/>
        <v>1.1945275796629253</v>
      </c>
      <c r="K154">
        <f t="shared" si="2"/>
        <v>1.229800583899622</v>
      </c>
      <c r="L154">
        <f t="shared" si="3"/>
        <v>1.221782012632421</v>
      </c>
      <c r="M154">
        <f t="shared" si="3"/>
        <v>1.4238948128078939</v>
      </c>
    </row>
    <row r="155" spans="1:13" x14ac:dyDescent="0.25">
      <c r="A155" s="1">
        <f>+'Indice Bancos'!B159</f>
        <v>43812</v>
      </c>
      <c r="B155" s="7">
        <f>+'Indice Bancos'!I159</f>
        <v>0.11384190824885954</v>
      </c>
      <c r="C155" s="7">
        <f>+'Indice Bancos'!J159</f>
        <v>-2.3356987483507563E-2</v>
      </c>
      <c r="D155" s="7">
        <f>+'Indice Bancos'!K159</f>
        <v>-9.5712386161218577E-3</v>
      </c>
      <c r="E155" s="7">
        <f>+'Indice Bancos'!L159</f>
        <v>2.2343069465291743E-2</v>
      </c>
      <c r="G155" s="7">
        <f>+'Indice Bancos'!M159</f>
        <v>5.6791281646628722E-3</v>
      </c>
      <c r="I155" s="1">
        <f t="shared" si="4"/>
        <v>43812</v>
      </c>
      <c r="J155">
        <f t="shared" si="1"/>
        <v>1.1942918914245007</v>
      </c>
      <c r="K155">
        <f t="shared" si="2"/>
        <v>1.2318214715810745</v>
      </c>
      <c r="L155">
        <f t="shared" si="3"/>
        <v>1.2228612537144961</v>
      </c>
      <c r="M155">
        <f t="shared" si="3"/>
        <v>1.4271449458153831</v>
      </c>
    </row>
    <row r="156" spans="1:13" x14ac:dyDescent="0.25">
      <c r="A156" s="1">
        <f>+'Indice Bancos'!B160</f>
        <v>43819</v>
      </c>
      <c r="B156" s="7">
        <f>+'Indice Bancos'!I160</f>
        <v>3.6292943788252208E-2</v>
      </c>
      <c r="C156" s="7">
        <f>+'Indice Bancos'!J160</f>
        <v>0.11507472859159718</v>
      </c>
      <c r="D156" s="7">
        <f>+'Indice Bancos'!K160</f>
        <v>1.1500221645240893E-2</v>
      </c>
      <c r="E156" s="7">
        <f>+'Indice Bancos'!L160</f>
        <v>3.8245842058391766E-2</v>
      </c>
      <c r="G156" s="7">
        <f>+'Indice Bancos'!M160</f>
        <v>5.0661973658123749E-2</v>
      </c>
      <c r="I156" s="1">
        <f t="shared" si="4"/>
        <v>43819</v>
      </c>
      <c r="J156">
        <f t="shared" ref="J156:J219" si="5">+SLOPE(B67:B156,$G67:$G156)</f>
        <v>1.1924389564441311</v>
      </c>
      <c r="K156">
        <f t="shared" ref="K156:K219" si="6">+SLOPE(C67:C156,$G67:$G156)</f>
        <v>1.2380282079516716</v>
      </c>
      <c r="L156">
        <f t="shared" ref="L156:M219" si="7">+SLOPE(D67:D156,$G67:$G156)</f>
        <v>1.2188958836856587</v>
      </c>
      <c r="M156">
        <f t="shared" si="7"/>
        <v>1.4257690516265271</v>
      </c>
    </row>
    <row r="157" spans="1:13" x14ac:dyDescent="0.25">
      <c r="A157" s="1">
        <f>+'Indice Bancos'!B161</f>
        <v>43826</v>
      </c>
      <c r="B157" s="7">
        <f>+'Indice Bancos'!I161</f>
        <v>0.13889217658894548</v>
      </c>
      <c r="C157" s="7">
        <f>+'Indice Bancos'!J161</f>
        <v>8.9233674237876315E-2</v>
      </c>
      <c r="D157" s="7">
        <f>+'Indice Bancos'!K161</f>
        <v>0.10104804477668017</v>
      </c>
      <c r="E157" s="7">
        <f>+'Indice Bancos'!L161</f>
        <v>0.22211146142433225</v>
      </c>
      <c r="G157" s="7">
        <f>+'Indice Bancos'!M161</f>
        <v>7.8936830500608179E-2</v>
      </c>
      <c r="I157" s="1">
        <f t="shared" ref="I157:I220" si="8">+A157</f>
        <v>43826</v>
      </c>
      <c r="J157">
        <f t="shared" si="5"/>
        <v>1.2006806780783015</v>
      </c>
      <c r="K157">
        <f t="shared" si="6"/>
        <v>1.2364057007097005</v>
      </c>
      <c r="L157">
        <f t="shared" si="7"/>
        <v>1.2202590418995316</v>
      </c>
      <c r="M157">
        <f t="shared" si="7"/>
        <v>1.4477831556356615</v>
      </c>
    </row>
    <row r="158" spans="1:13" x14ac:dyDescent="0.25">
      <c r="A158" s="1">
        <f>+'Indice Bancos'!B162</f>
        <v>43833</v>
      </c>
      <c r="B158" s="7">
        <f>+'Indice Bancos'!I162</f>
        <v>-4.8781501688750173E-2</v>
      </c>
      <c r="C158" s="7">
        <f>+'Indice Bancos'!J162</f>
        <v>2.9711056220531606E-3</v>
      </c>
      <c r="D158" s="7">
        <f>+'Indice Bancos'!K162</f>
        <v>-1.239580134875462E-3</v>
      </c>
      <c r="E158" s="7">
        <f>+'Indice Bancos'!L162</f>
        <v>-6.288294098677838E-2</v>
      </c>
      <c r="G158" s="7">
        <f>+'Indice Bancos'!M162</f>
        <v>-2.8376325184558349E-2</v>
      </c>
      <c r="I158" s="1">
        <f t="shared" si="8"/>
        <v>43833</v>
      </c>
      <c r="J158">
        <f t="shared" si="5"/>
        <v>1.2015105920875184</v>
      </c>
      <c r="K158">
        <f t="shared" si="6"/>
        <v>1.233129630148027</v>
      </c>
      <c r="L158">
        <f t="shared" si="7"/>
        <v>1.2171021055181239</v>
      </c>
      <c r="M158">
        <f t="shared" si="7"/>
        <v>1.4491660500731085</v>
      </c>
    </row>
    <row r="159" spans="1:13" x14ac:dyDescent="0.25">
      <c r="A159" s="1">
        <f>+'Indice Bancos'!B163</f>
        <v>43840</v>
      </c>
      <c r="B159" s="7">
        <f>+'Indice Bancos'!I163</f>
        <v>0.16313598671488339</v>
      </c>
      <c r="C159" s="7">
        <f>+'Indice Bancos'!J163</f>
        <v>8.5756961165339485E-2</v>
      </c>
      <c r="D159" s="7">
        <f>+'Indice Bancos'!K163</f>
        <v>0.10886545818910554</v>
      </c>
      <c r="E159" s="7">
        <f>+'Indice Bancos'!L163</f>
        <v>9.7425205457269071E-2</v>
      </c>
      <c r="G159" s="7">
        <f>+'Indice Bancos'!M163</f>
        <v>5.5340173806116777E-2</v>
      </c>
      <c r="I159" s="1">
        <f t="shared" si="8"/>
        <v>43840</v>
      </c>
      <c r="J159">
        <f t="shared" si="5"/>
        <v>1.2137778730739794</v>
      </c>
      <c r="K159">
        <f t="shared" si="6"/>
        <v>1.2353421508501301</v>
      </c>
      <c r="L159">
        <f t="shared" si="7"/>
        <v>1.2227102424219505</v>
      </c>
      <c r="M159">
        <f t="shared" si="7"/>
        <v>1.4509898316101393</v>
      </c>
    </row>
    <row r="160" spans="1:13" x14ac:dyDescent="0.25">
      <c r="A160" s="1">
        <f>+'Indice Bancos'!B164</f>
        <v>43847</v>
      </c>
      <c r="B160" s="7">
        <f>+'Indice Bancos'!I164</f>
        <v>-5.6545466500098618E-2</v>
      </c>
      <c r="C160" s="7">
        <f>+'Indice Bancos'!J164</f>
        <v>-8.9220562321427721E-2</v>
      </c>
      <c r="D160" s="7">
        <f>+'Indice Bancos'!K164</f>
        <v>-5.6363916414232218E-2</v>
      </c>
      <c r="E160" s="7">
        <f>+'Indice Bancos'!L164</f>
        <v>-9.2114728396200385E-2</v>
      </c>
      <c r="G160" s="7">
        <f>+'Indice Bancos'!M164</f>
        <v>-9.3719335204787146E-3</v>
      </c>
      <c r="I160" s="1">
        <f t="shared" si="8"/>
        <v>43847</v>
      </c>
      <c r="J160">
        <f t="shared" si="5"/>
        <v>1.2193305702243027</v>
      </c>
      <c r="K160">
        <f t="shared" si="6"/>
        <v>1.2349824880724047</v>
      </c>
      <c r="L160">
        <f t="shared" si="7"/>
        <v>1.227598543060145</v>
      </c>
      <c r="M160">
        <f t="shared" si="7"/>
        <v>1.4576783837547038</v>
      </c>
    </row>
    <row r="161" spans="1:13" x14ac:dyDescent="0.25">
      <c r="A161" s="1">
        <f>+'Indice Bancos'!B165</f>
        <v>43854</v>
      </c>
      <c r="B161" s="7">
        <f>+'Indice Bancos'!I165</f>
        <v>-0.11581693099568902</v>
      </c>
      <c r="C161" s="7">
        <f>+'Indice Bancos'!J165</f>
        <v>-5.562824249710796E-2</v>
      </c>
      <c r="D161" s="7">
        <f>+'Indice Bancos'!K165</f>
        <v>-7.2397057543309939E-2</v>
      </c>
      <c r="E161" s="7">
        <f>+'Indice Bancos'!L165</f>
        <v>-5.9974401170232228E-2</v>
      </c>
      <c r="G161" s="7">
        <f>+'Indice Bancos'!M165</f>
        <v>-5.7203833176428187E-2</v>
      </c>
      <c r="I161" s="1">
        <f t="shared" si="8"/>
        <v>43854</v>
      </c>
      <c r="J161">
        <f t="shared" si="5"/>
        <v>1.2257847459413576</v>
      </c>
      <c r="K161">
        <f t="shared" si="6"/>
        <v>1.2300177034884225</v>
      </c>
      <c r="L161">
        <f t="shared" si="7"/>
        <v>1.2218889798938677</v>
      </c>
      <c r="M161">
        <f t="shared" si="7"/>
        <v>1.4496746891797923</v>
      </c>
    </row>
    <row r="162" spans="1:13" x14ac:dyDescent="0.25">
      <c r="A162" s="1">
        <f>+'Indice Bancos'!B166</f>
        <v>43861</v>
      </c>
      <c r="B162" s="7">
        <f>+'Indice Bancos'!I166</f>
        <v>1.2644972413016653E-2</v>
      </c>
      <c r="C162" s="7">
        <f>+'Indice Bancos'!J166</f>
        <v>4.4826018347642327E-2</v>
      </c>
      <c r="D162" s="7">
        <f>+'Indice Bancos'!K166</f>
        <v>4.2220475581572714E-2</v>
      </c>
      <c r="E162" s="7">
        <f>+'Indice Bancos'!L166</f>
        <v>-5.8786660615098851E-3</v>
      </c>
      <c r="G162" s="7">
        <f>+'Indice Bancos'!M166</f>
        <v>4.690135884173996E-3</v>
      </c>
      <c r="I162" s="1">
        <f t="shared" si="8"/>
        <v>43861</v>
      </c>
      <c r="J162">
        <f t="shared" si="5"/>
        <v>1.2319258591276023</v>
      </c>
      <c r="K162">
        <f t="shared" si="6"/>
        <v>1.2353017985086314</v>
      </c>
      <c r="L162">
        <f t="shared" si="7"/>
        <v>1.2246917123255936</v>
      </c>
      <c r="M162">
        <f t="shared" si="7"/>
        <v>1.4552197847157313</v>
      </c>
    </row>
    <row r="163" spans="1:13" x14ac:dyDescent="0.25">
      <c r="A163" s="1">
        <f>+'Indice Bancos'!B167</f>
        <v>43868</v>
      </c>
      <c r="B163" s="7">
        <f>+'Indice Bancos'!I167</f>
        <v>5.2561351228136433E-2</v>
      </c>
      <c r="C163" s="7">
        <f>+'Indice Bancos'!J167</f>
        <v>6.0366056572379589E-2</v>
      </c>
      <c r="D163" s="7">
        <f>+'Indice Bancos'!K167</f>
        <v>3.7234641273271807E-2</v>
      </c>
      <c r="E163" s="7">
        <f>+'Indice Bancos'!L167</f>
        <v>5.6264538991673385E-2</v>
      </c>
      <c r="G163" s="7">
        <f>+'Indice Bancos'!M167</f>
        <v>2.7648644659125088E-2</v>
      </c>
      <c r="I163" s="1">
        <f t="shared" si="8"/>
        <v>43868</v>
      </c>
      <c r="J163">
        <f t="shared" si="5"/>
        <v>1.2419750897185766</v>
      </c>
      <c r="K163">
        <f t="shared" si="6"/>
        <v>1.2321841027899627</v>
      </c>
      <c r="L163">
        <f t="shared" si="7"/>
        <v>1.2409603215546563</v>
      </c>
      <c r="M163">
        <f t="shared" si="7"/>
        <v>1.4698432567779192</v>
      </c>
    </row>
    <row r="164" spans="1:13" x14ac:dyDescent="0.25">
      <c r="A164" s="1">
        <f>+'Indice Bancos'!B168</f>
        <v>43875</v>
      </c>
      <c r="B164" s="7">
        <f>+'Indice Bancos'!I168</f>
        <v>-0.11174730614832029</v>
      </c>
      <c r="C164" s="7">
        <f>+'Indice Bancos'!J168</f>
        <v>-6.4809092489233056E-2</v>
      </c>
      <c r="D164" s="7">
        <f>+'Indice Bancos'!K168</f>
        <v>-7.9294628323385852E-2</v>
      </c>
      <c r="E164" s="7">
        <f>+'Indice Bancos'!L168</f>
        <v>-8.8792837295461613E-2</v>
      </c>
      <c r="G164" s="7">
        <f>+'Indice Bancos'!M168</f>
        <v>-6.226565849523058E-2</v>
      </c>
      <c r="I164" s="1">
        <f t="shared" si="8"/>
        <v>43875</v>
      </c>
      <c r="J164">
        <f t="shared" si="5"/>
        <v>1.2507720437017846</v>
      </c>
      <c r="K164">
        <f t="shared" si="6"/>
        <v>1.2451554354215255</v>
      </c>
      <c r="L164">
        <f t="shared" si="7"/>
        <v>1.2464711991014688</v>
      </c>
      <c r="M164">
        <f t="shared" si="7"/>
        <v>1.4642449590046613</v>
      </c>
    </row>
    <row r="165" spans="1:13" x14ac:dyDescent="0.25">
      <c r="A165" s="1">
        <f>+'Indice Bancos'!B169</f>
        <v>43882</v>
      </c>
      <c r="B165" s="7">
        <f>+'Indice Bancos'!I169</f>
        <v>6.8742418115650405E-3</v>
      </c>
      <c r="C165" s="7">
        <f>+'Indice Bancos'!J169</f>
        <v>4.0966890904678976E-2</v>
      </c>
      <c r="D165" s="7">
        <f>+'Indice Bancos'!K169</f>
        <v>-9.4173944815719723E-3</v>
      </c>
      <c r="E165" s="7">
        <f>+'Indice Bancos'!L169</f>
        <v>2.7693072214316272E-2</v>
      </c>
      <c r="G165" s="7">
        <f>+'Indice Bancos'!M169</f>
        <v>-1.1695398016128289E-3</v>
      </c>
      <c r="I165" s="1">
        <f t="shared" si="8"/>
        <v>43882</v>
      </c>
      <c r="J165">
        <f t="shared" si="5"/>
        <v>1.2477570296947798</v>
      </c>
      <c r="K165">
        <f t="shared" si="6"/>
        <v>1.2480475995049538</v>
      </c>
      <c r="L165">
        <f t="shared" si="7"/>
        <v>1.2511848966695782</v>
      </c>
      <c r="M165">
        <f t="shared" si="7"/>
        <v>1.4676764181836877</v>
      </c>
    </row>
    <row r="166" spans="1:13" x14ac:dyDescent="0.25">
      <c r="A166" s="1">
        <f>+'Indice Bancos'!B170</f>
        <v>43889</v>
      </c>
      <c r="B166" s="7">
        <f>+'Indice Bancos'!I170</f>
        <v>-0.10364989369241662</v>
      </c>
      <c r="C166" s="7">
        <f>+'Indice Bancos'!J170</f>
        <v>-0.13607733052948989</v>
      </c>
      <c r="D166" s="7">
        <f>+'Indice Bancos'!K170</f>
        <v>-0.11159630669649223</v>
      </c>
      <c r="E166" s="7">
        <f>+'Indice Bancos'!L170</f>
        <v>-0.10677627096292053</v>
      </c>
      <c r="G166" s="7">
        <f>+'Indice Bancos'!M170</f>
        <v>-9.4017275574004633E-2</v>
      </c>
      <c r="I166" s="1">
        <f t="shared" si="8"/>
        <v>43889</v>
      </c>
      <c r="J166">
        <f t="shared" si="5"/>
        <v>1.2244528969194601</v>
      </c>
      <c r="K166">
        <f t="shared" si="6"/>
        <v>1.2688234909218541</v>
      </c>
      <c r="L166">
        <f t="shared" si="7"/>
        <v>1.2315735578285802</v>
      </c>
      <c r="M166">
        <f t="shared" si="7"/>
        <v>1.4576835827666295</v>
      </c>
    </row>
    <row r="167" spans="1:13" x14ac:dyDescent="0.25">
      <c r="A167" s="1">
        <f>+'Indice Bancos'!B171</f>
        <v>43896</v>
      </c>
      <c r="B167" s="7">
        <f>+'Indice Bancos'!I171</f>
        <v>3.0032285695460237E-2</v>
      </c>
      <c r="C167" s="7">
        <f>+'Indice Bancos'!J171</f>
        <v>5.103593182196553E-3</v>
      </c>
      <c r="D167" s="7">
        <f>+'Indice Bancos'!K171</f>
        <v>-5.357262438893784E-3</v>
      </c>
      <c r="E167" s="7">
        <f>+'Indice Bancos'!L171</f>
        <v>-3.0168065159083768E-2</v>
      </c>
      <c r="G167" s="7">
        <f>+'Indice Bancos'!M171</f>
        <v>7.1268898052736507E-3</v>
      </c>
      <c r="I167" s="1">
        <f t="shared" si="8"/>
        <v>43896</v>
      </c>
      <c r="J167">
        <f t="shared" si="5"/>
        <v>1.2267706593078709</v>
      </c>
      <c r="K167">
        <f t="shared" si="6"/>
        <v>1.261615280720118</v>
      </c>
      <c r="L167">
        <f t="shared" si="7"/>
        <v>1.2256855339921076</v>
      </c>
      <c r="M167">
        <f t="shared" si="7"/>
        <v>1.4476768594301814</v>
      </c>
    </row>
    <row r="168" spans="1:13" x14ac:dyDescent="0.25">
      <c r="A168" s="1">
        <f>+'Indice Bancos'!B172</f>
        <v>43903</v>
      </c>
      <c r="B168" s="7">
        <f>+'Indice Bancos'!I172</f>
        <v>-0.25891714855943915</v>
      </c>
      <c r="C168" s="7">
        <f>+'Indice Bancos'!J172</f>
        <v>-0.2293522960932145</v>
      </c>
      <c r="D168" s="7">
        <f>+'Indice Bancos'!K172</f>
        <v>-0.2119437150743958</v>
      </c>
      <c r="E168" s="7">
        <f>+'Indice Bancos'!L172</f>
        <v>-0.31451551518534493</v>
      </c>
      <c r="G168" s="7">
        <f>+'Indice Bancos'!M172</f>
        <v>-0.19233369191165972</v>
      </c>
      <c r="I168" s="1">
        <f t="shared" si="8"/>
        <v>43903</v>
      </c>
      <c r="J168">
        <f t="shared" si="5"/>
        <v>1.2359557459580401</v>
      </c>
      <c r="K168">
        <f t="shared" si="6"/>
        <v>1.2569137258716543</v>
      </c>
      <c r="L168">
        <f t="shared" si="7"/>
        <v>1.2142388945795386</v>
      </c>
      <c r="M168">
        <f t="shared" si="7"/>
        <v>1.46094154070323</v>
      </c>
    </row>
    <row r="169" spans="1:13" x14ac:dyDescent="0.25">
      <c r="A169" s="1">
        <f>+'Indice Bancos'!B173</f>
        <v>43910</v>
      </c>
      <c r="B169" s="7">
        <f>+'Indice Bancos'!I173</f>
        <v>-0.1333080136726168</v>
      </c>
      <c r="C169" s="7">
        <f>+'Indice Bancos'!J173</f>
        <v>-0.19950342783027608</v>
      </c>
      <c r="D169" s="7">
        <f>+'Indice Bancos'!K173</f>
        <v>-0.24160615121742846</v>
      </c>
      <c r="E169" s="7">
        <f>+'Indice Bancos'!L173</f>
        <v>-6.555131953954918E-2</v>
      </c>
      <c r="G169" s="7">
        <f>+'Indice Bancos'!M173</f>
        <v>-0.16020897097402742</v>
      </c>
      <c r="I169" s="1">
        <f t="shared" si="8"/>
        <v>43910</v>
      </c>
      <c r="J169">
        <f t="shared" si="5"/>
        <v>1.2245599255923008</v>
      </c>
      <c r="K169">
        <f t="shared" si="6"/>
        <v>1.2660450620758734</v>
      </c>
      <c r="L169">
        <f t="shared" si="7"/>
        <v>1.2402373853004196</v>
      </c>
      <c r="M169">
        <f t="shared" si="7"/>
        <v>1.3990955778658487</v>
      </c>
    </row>
    <row r="170" spans="1:13" x14ac:dyDescent="0.25">
      <c r="A170" s="1">
        <f>+'Indice Bancos'!B174</f>
        <v>43917</v>
      </c>
      <c r="B170" s="7">
        <f>+'Indice Bancos'!I174</f>
        <v>-5.961676360449375E-2</v>
      </c>
      <c r="C170" s="7">
        <f>+'Indice Bancos'!J174</f>
        <v>-5.4922366142935219E-2</v>
      </c>
      <c r="D170" s="7">
        <f>+'Indice Bancos'!K174</f>
        <v>-2.5391461079193323E-2</v>
      </c>
      <c r="E170" s="7">
        <f>+'Indice Bancos'!L174</f>
        <v>8.9915234096491492E-3</v>
      </c>
      <c r="G170" s="7">
        <f>+'Indice Bancos'!M174</f>
        <v>7.0425925112023169E-3</v>
      </c>
      <c r="I170" s="1">
        <f t="shared" si="8"/>
        <v>43917</v>
      </c>
      <c r="J170">
        <f t="shared" si="5"/>
        <v>1.2316564507740715</v>
      </c>
      <c r="K170">
        <f t="shared" si="6"/>
        <v>1.2605317394101987</v>
      </c>
      <c r="L170">
        <f t="shared" si="7"/>
        <v>1.240782269675456</v>
      </c>
      <c r="M170">
        <f t="shared" si="7"/>
        <v>1.3878961185959784</v>
      </c>
    </row>
    <row r="171" spans="1:13" x14ac:dyDescent="0.25">
      <c r="A171" s="1">
        <f>+'Indice Bancos'!B175</f>
        <v>43924</v>
      </c>
      <c r="B171" s="7">
        <f>+'Indice Bancos'!I175</f>
        <v>0.12465315286691658</v>
      </c>
      <c r="C171" s="7">
        <f>+'Indice Bancos'!J175</f>
        <v>0.12604457506735245</v>
      </c>
      <c r="D171" s="7">
        <f>+'Indice Bancos'!K175</f>
        <v>9.3277544038096849E-2</v>
      </c>
      <c r="E171" s="7">
        <f>+'Indice Bancos'!L175</f>
        <v>8.5541553802064962E-2</v>
      </c>
      <c r="G171" s="7">
        <f>+'Indice Bancos'!M175</f>
        <v>0.10170209405368569</v>
      </c>
      <c r="I171" s="1">
        <f t="shared" si="8"/>
        <v>43924</v>
      </c>
      <c r="J171">
        <f t="shared" si="5"/>
        <v>1.2343862656027016</v>
      </c>
      <c r="K171">
        <f t="shared" si="6"/>
        <v>1.2617139320292772</v>
      </c>
      <c r="L171">
        <f t="shared" si="7"/>
        <v>1.2327595914050946</v>
      </c>
      <c r="M171">
        <f t="shared" si="7"/>
        <v>1.3725856872111315</v>
      </c>
    </row>
    <row r="172" spans="1:13" x14ac:dyDescent="0.25">
      <c r="A172" s="1">
        <f>+'Indice Bancos'!B176</f>
        <v>43931</v>
      </c>
      <c r="B172" s="7">
        <f>+'Indice Bancos'!I176</f>
        <v>5.8930992918487357E-2</v>
      </c>
      <c r="C172" s="7">
        <f>+'Indice Bancos'!J176</f>
        <v>-1.1292750193577561E-2</v>
      </c>
      <c r="D172" s="7">
        <f>+'Indice Bancos'!K176</f>
        <v>3.9202418962637209E-2</v>
      </c>
      <c r="E172" s="7">
        <f>+'Indice Bancos'!L176</f>
        <v>-1.146390857804136E-2</v>
      </c>
      <c r="G172" s="7">
        <f>+'Indice Bancos'!M176</f>
        <v>5.7051749058022461E-2</v>
      </c>
      <c r="I172" s="1">
        <f t="shared" si="8"/>
        <v>43931</v>
      </c>
      <c r="J172">
        <f t="shared" si="5"/>
        <v>1.2328096115387221</v>
      </c>
      <c r="K172">
        <f t="shared" si="6"/>
        <v>1.2524388128202695</v>
      </c>
      <c r="L172">
        <f t="shared" si="7"/>
        <v>1.2299355391756113</v>
      </c>
      <c r="M172">
        <f t="shared" si="7"/>
        <v>1.3674998362441375</v>
      </c>
    </row>
    <row r="173" spans="1:13" x14ac:dyDescent="0.25">
      <c r="A173" s="1">
        <f>+'Indice Bancos'!B177</f>
        <v>43938</v>
      </c>
      <c r="B173" s="7">
        <f>+'Indice Bancos'!I177</f>
        <v>0.14699866607381051</v>
      </c>
      <c r="C173" s="7">
        <f>+'Indice Bancos'!J177</f>
        <v>0.10635938861170513</v>
      </c>
      <c r="D173" s="7">
        <f>+'Indice Bancos'!K177</f>
        <v>0.12204203715384465</v>
      </c>
      <c r="E173" s="7">
        <f>+'Indice Bancos'!L177</f>
        <v>0.1295408816535577</v>
      </c>
      <c r="G173" s="7">
        <f>+'Indice Bancos'!M177</f>
        <v>6.658995295455461E-2</v>
      </c>
      <c r="I173" s="1">
        <f t="shared" si="8"/>
        <v>43938</v>
      </c>
      <c r="J173">
        <f t="shared" si="5"/>
        <v>1.2433671289813175</v>
      </c>
      <c r="K173">
        <f t="shared" si="6"/>
        <v>1.2598765447240361</v>
      </c>
      <c r="L173">
        <f t="shared" si="7"/>
        <v>1.243250408688237</v>
      </c>
      <c r="M173">
        <f t="shared" si="7"/>
        <v>1.3627555111139547</v>
      </c>
    </row>
    <row r="174" spans="1:13" x14ac:dyDescent="0.25">
      <c r="A174" s="1">
        <f>+'Indice Bancos'!B178</f>
        <v>43945</v>
      </c>
      <c r="B174" s="7">
        <f>+'Indice Bancos'!I178</f>
        <v>-7.5422546131183044E-2</v>
      </c>
      <c r="C174" s="7">
        <f>+'Indice Bancos'!J178</f>
        <v>-5.1014077785731304E-2</v>
      </c>
      <c r="D174" s="7">
        <f>+'Indice Bancos'!K178</f>
        <v>-9.9537582736422214E-2</v>
      </c>
      <c r="E174" s="7">
        <f>+'Indice Bancos'!L178</f>
        <v>-4.4111931597357268E-2</v>
      </c>
      <c r="G174" s="7">
        <f>+'Indice Bancos'!M178</f>
        <v>-2.0920728915969078E-2</v>
      </c>
      <c r="I174" s="1">
        <f t="shared" si="8"/>
        <v>43945</v>
      </c>
      <c r="J174">
        <f t="shared" si="5"/>
        <v>1.2453434143858246</v>
      </c>
      <c r="K174">
        <f t="shared" si="6"/>
        <v>1.2604554973968787</v>
      </c>
      <c r="L174">
        <f t="shared" si="7"/>
        <v>1.2472563861439903</v>
      </c>
      <c r="M174">
        <f t="shared" si="7"/>
        <v>1.3631519332997442</v>
      </c>
    </row>
    <row r="175" spans="1:13" x14ac:dyDescent="0.25">
      <c r="A175" s="1">
        <f>+'Indice Bancos'!B179</f>
        <v>43952</v>
      </c>
      <c r="B175" s="7">
        <f>+'Indice Bancos'!I179</f>
        <v>0.17227384027102266</v>
      </c>
      <c r="C175" s="7">
        <f>+'Indice Bancos'!J179</f>
        <v>0.15008883971973574</v>
      </c>
      <c r="D175" s="7">
        <f>+'Indice Bancos'!K179</f>
        <v>0.18080393104559378</v>
      </c>
      <c r="E175" s="7">
        <f>+'Indice Bancos'!L179</f>
        <v>0.14155993765670538</v>
      </c>
      <c r="G175" s="7">
        <f>+'Indice Bancos'!M179</f>
        <v>0.11910342776872063</v>
      </c>
      <c r="I175" s="1">
        <f t="shared" si="8"/>
        <v>43952</v>
      </c>
      <c r="J175">
        <f t="shared" si="5"/>
        <v>1.2477098008324665</v>
      </c>
      <c r="K175">
        <f t="shared" si="6"/>
        <v>1.2515400170407112</v>
      </c>
      <c r="L175">
        <f t="shared" si="7"/>
        <v>1.2600118003533243</v>
      </c>
      <c r="M175">
        <f t="shared" si="7"/>
        <v>1.3616274236399186</v>
      </c>
    </row>
    <row r="176" spans="1:13" x14ac:dyDescent="0.25">
      <c r="A176" s="1">
        <f>+'Indice Bancos'!B180</f>
        <v>43959</v>
      </c>
      <c r="B176" s="7">
        <f>+'Indice Bancos'!I180</f>
        <v>0.20827491487596217</v>
      </c>
      <c r="C176" s="7">
        <f>+'Indice Bancos'!J180</f>
        <v>0.16373957908237635</v>
      </c>
      <c r="D176" s="7">
        <f>+'Indice Bancos'!K180</f>
        <v>0.16988436743186552</v>
      </c>
      <c r="E176" s="7">
        <f>+'Indice Bancos'!L180</f>
        <v>0.18597886738691671</v>
      </c>
      <c r="G176" s="7">
        <f>+'Indice Bancos'!M180</f>
        <v>0.10509351052016269</v>
      </c>
      <c r="I176" s="1">
        <f t="shared" si="8"/>
        <v>43959</v>
      </c>
      <c r="J176">
        <f t="shared" si="5"/>
        <v>1.2610343243663993</v>
      </c>
      <c r="K176">
        <f t="shared" si="6"/>
        <v>1.2542771588413368</v>
      </c>
      <c r="L176">
        <f t="shared" si="7"/>
        <v>1.2665594420778072</v>
      </c>
      <c r="M176">
        <f t="shared" si="7"/>
        <v>1.3660218745539519</v>
      </c>
    </row>
    <row r="177" spans="1:13" x14ac:dyDescent="0.25">
      <c r="A177" s="1">
        <f>+'Indice Bancos'!B181</f>
        <v>43966</v>
      </c>
      <c r="B177" s="7">
        <f>+'Indice Bancos'!I181</f>
        <v>0.12566306715923092</v>
      </c>
      <c r="C177" s="7">
        <f>+'Indice Bancos'!J181</f>
        <v>5.9439048674644335E-2</v>
      </c>
      <c r="D177" s="7">
        <f>+'Indice Bancos'!K181</f>
        <v>9.0079451855091586E-2</v>
      </c>
      <c r="E177" s="7">
        <f>+'Indice Bancos'!L181</f>
        <v>0.11477050903448616</v>
      </c>
      <c r="G177" s="7">
        <f>+'Indice Bancos'!M181</f>
        <v>8.8559276363244344E-2</v>
      </c>
      <c r="I177" s="1">
        <f t="shared" si="8"/>
        <v>43966</v>
      </c>
      <c r="J177">
        <f t="shared" si="5"/>
        <v>1.2646997386076635</v>
      </c>
      <c r="K177">
        <f t="shared" si="6"/>
        <v>1.2486297716038839</v>
      </c>
      <c r="L177">
        <f t="shared" si="7"/>
        <v>1.2603232959191497</v>
      </c>
      <c r="M177">
        <f t="shared" si="7"/>
        <v>1.3386937420823743</v>
      </c>
    </row>
    <row r="178" spans="1:13" x14ac:dyDescent="0.25">
      <c r="A178" s="1">
        <f>+'Indice Bancos'!B182</f>
        <v>43973</v>
      </c>
      <c r="B178" s="7">
        <f>+'Indice Bancos'!I182</f>
        <v>2.5402602320419909E-2</v>
      </c>
      <c r="C178" s="7">
        <f>+'Indice Bancos'!J182</f>
        <v>3.8791855069893799E-2</v>
      </c>
      <c r="D178" s="7">
        <f>+'Indice Bancos'!K182</f>
        <v>6.3203787412737134E-2</v>
      </c>
      <c r="E178" s="7">
        <f>+'Indice Bancos'!L182</f>
        <v>0.15391522988505746</v>
      </c>
      <c r="G178" s="7">
        <f>+'Indice Bancos'!M182</f>
        <v>3.9971494087587489E-2</v>
      </c>
      <c r="I178" s="1">
        <f t="shared" si="8"/>
        <v>43973</v>
      </c>
      <c r="J178">
        <f t="shared" si="5"/>
        <v>1.2829391216251582</v>
      </c>
      <c r="K178">
        <f t="shared" si="6"/>
        <v>1.2569275219130815</v>
      </c>
      <c r="L178">
        <f t="shared" si="7"/>
        <v>1.3103890708464281</v>
      </c>
      <c r="M178">
        <f t="shared" si="7"/>
        <v>1.3031898152215433</v>
      </c>
    </row>
    <row r="179" spans="1:13" x14ac:dyDescent="0.25">
      <c r="A179" s="1">
        <f>+'Indice Bancos'!B183</f>
        <v>43980</v>
      </c>
      <c r="B179" s="7">
        <f>+'Indice Bancos'!I183</f>
        <v>-0.12386648065323524</v>
      </c>
      <c r="C179" s="7">
        <f>+'Indice Bancos'!J183</f>
        <v>-0.16688098868834911</v>
      </c>
      <c r="D179" s="7">
        <f>+'Indice Bancos'!K183</f>
        <v>-0.14815094339622648</v>
      </c>
      <c r="E179" s="7">
        <f>+'Indice Bancos'!L183</f>
        <v>-0.15107003891050585</v>
      </c>
      <c r="G179" s="7">
        <f>+'Indice Bancos'!M183</f>
        <v>-7.6606222290360071E-2</v>
      </c>
      <c r="I179" s="1">
        <f t="shared" si="8"/>
        <v>43980</v>
      </c>
      <c r="J179">
        <f t="shared" si="5"/>
        <v>1.2872834901896817</v>
      </c>
      <c r="K179">
        <f t="shared" si="6"/>
        <v>1.2715820591504203</v>
      </c>
      <c r="L179">
        <f t="shared" si="7"/>
        <v>1.3190831436286523</v>
      </c>
      <c r="M179">
        <f t="shared" si="7"/>
        <v>1.3089641858450705</v>
      </c>
    </row>
    <row r="180" spans="1:13" x14ac:dyDescent="0.25">
      <c r="A180" s="1">
        <f>+'Indice Bancos'!B184</f>
        <v>43987</v>
      </c>
      <c r="B180" s="7">
        <f>+'Indice Bancos'!I184</f>
        <v>0.27677411045674338</v>
      </c>
      <c r="C180" s="7">
        <f>+'Indice Bancos'!J184</f>
        <v>0.29273523244934063</v>
      </c>
      <c r="D180" s="7">
        <f>+'Indice Bancos'!K184</f>
        <v>0.30165972652904527</v>
      </c>
      <c r="E180" s="7">
        <f>+'Indice Bancos'!L184</f>
        <v>0.31323478858714338</v>
      </c>
      <c r="G180" s="7">
        <f>+'Indice Bancos'!M184</f>
        <v>0.19310170885555555</v>
      </c>
      <c r="I180" s="1">
        <f t="shared" si="8"/>
        <v>43987</v>
      </c>
      <c r="J180">
        <f t="shared" si="5"/>
        <v>1.2981967971633306</v>
      </c>
      <c r="K180">
        <f t="shared" si="6"/>
        <v>1.2892591715757575</v>
      </c>
      <c r="L180">
        <f t="shared" si="7"/>
        <v>1.337740663872601</v>
      </c>
      <c r="M180">
        <f t="shared" si="7"/>
        <v>1.3340225888675725</v>
      </c>
    </row>
    <row r="181" spans="1:13" x14ac:dyDescent="0.25">
      <c r="A181" s="1">
        <f>+'Indice Bancos'!B185</f>
        <v>43994</v>
      </c>
      <c r="B181" s="7">
        <f>+'Indice Bancos'!I185</f>
        <v>-2.962915413395939E-2</v>
      </c>
      <c r="C181" s="7">
        <f>+'Indice Bancos'!J185</f>
        <v>-4.6813996122167634E-2</v>
      </c>
      <c r="D181" s="7">
        <f>+'Indice Bancos'!K185</f>
        <v>-1.3601660786604741E-2</v>
      </c>
      <c r="E181" s="7">
        <f>+'Indice Bancos'!L185</f>
        <v>-4.9962480149381316E-2</v>
      </c>
      <c r="G181" s="7">
        <f>+'Indice Bancos'!M185</f>
        <v>-3.7927042074065831E-2</v>
      </c>
      <c r="I181" s="1">
        <f t="shared" si="8"/>
        <v>43994</v>
      </c>
      <c r="J181">
        <f t="shared" si="5"/>
        <v>1.260610054018058</v>
      </c>
      <c r="K181">
        <f t="shared" si="6"/>
        <v>1.2981285051374909</v>
      </c>
      <c r="L181">
        <f t="shared" si="7"/>
        <v>1.3048739383988794</v>
      </c>
      <c r="M181">
        <f t="shared" si="7"/>
        <v>1.312857304271553</v>
      </c>
    </row>
    <row r="182" spans="1:13" x14ac:dyDescent="0.25">
      <c r="A182" s="1">
        <f>+'Indice Bancos'!B186</f>
        <v>44001</v>
      </c>
      <c r="B182" s="7">
        <f>+'Indice Bancos'!I186</f>
        <v>-9.1610988782520608E-2</v>
      </c>
      <c r="C182" s="7">
        <f>+'Indice Bancos'!J186</f>
        <v>-7.7685400731626109E-2</v>
      </c>
      <c r="D182" s="7">
        <f>+'Indice Bancos'!K186</f>
        <v>-4.7244456711749039E-2</v>
      </c>
      <c r="E182" s="7">
        <f>+'Indice Bancos'!L186</f>
        <v>-0.12382439382806765</v>
      </c>
      <c r="G182" s="7">
        <f>+'Indice Bancos'!M186</f>
        <v>-5.6790922481093409E-2</v>
      </c>
      <c r="I182" s="1">
        <f t="shared" si="8"/>
        <v>44001</v>
      </c>
      <c r="J182">
        <f t="shared" si="5"/>
        <v>1.2693736690239323</v>
      </c>
      <c r="K182">
        <f t="shared" si="6"/>
        <v>1.2976565313683075</v>
      </c>
      <c r="L182">
        <f t="shared" si="7"/>
        <v>1.3003683677199349</v>
      </c>
      <c r="M182">
        <f t="shared" si="7"/>
        <v>1.3157000816226518</v>
      </c>
    </row>
    <row r="183" spans="1:13" x14ac:dyDescent="0.25">
      <c r="A183" s="1">
        <f>+'Indice Bancos'!B187</f>
        <v>44008</v>
      </c>
      <c r="B183" s="7">
        <f>+'Indice Bancos'!I187</f>
        <v>2.1222808276895044E-3</v>
      </c>
      <c r="C183" s="7">
        <f>+'Indice Bancos'!J187</f>
        <v>-5.1471118482728784E-2</v>
      </c>
      <c r="D183" s="7">
        <f>+'Indice Bancos'!K187</f>
        <v>-3.1154941818357207E-2</v>
      </c>
      <c r="E183" s="7">
        <f>+'Indice Bancos'!L187</f>
        <v>-1.9497264093586431E-3</v>
      </c>
      <c r="G183" s="7">
        <f>+'Indice Bancos'!M187</f>
        <v>-8.8289914032347871E-3</v>
      </c>
      <c r="I183" s="1">
        <f t="shared" si="8"/>
        <v>44008</v>
      </c>
      <c r="J183">
        <f t="shared" si="5"/>
        <v>1.2699139878845938</v>
      </c>
      <c r="K183">
        <f t="shared" si="6"/>
        <v>1.3050303359340663</v>
      </c>
      <c r="L183">
        <f t="shared" si="7"/>
        <v>1.2994750016947716</v>
      </c>
      <c r="M183">
        <f t="shared" si="7"/>
        <v>1.3182929327456241</v>
      </c>
    </row>
    <row r="184" spans="1:13" x14ac:dyDescent="0.25">
      <c r="A184" s="1">
        <f>+'Indice Bancos'!B188</f>
        <v>44015</v>
      </c>
      <c r="B184" s="7">
        <f>+'Indice Bancos'!I188</f>
        <v>-3.071828251684372E-2</v>
      </c>
      <c r="C184" s="7">
        <f>+'Indice Bancos'!J188</f>
        <v>-3.523210359923723E-2</v>
      </c>
      <c r="D184" s="7">
        <f>+'Indice Bancos'!K188</f>
        <v>-5.7971917321804622E-2</v>
      </c>
      <c r="E184" s="7">
        <f>+'Indice Bancos'!L188</f>
        <v>-3.9763895307314168E-2</v>
      </c>
      <c r="G184" s="7">
        <f>+'Indice Bancos'!M188</f>
        <v>-2.0490077701614928E-2</v>
      </c>
      <c r="I184" s="1">
        <f t="shared" si="8"/>
        <v>44015</v>
      </c>
      <c r="J184">
        <f t="shared" si="5"/>
        <v>1.2670948990219348</v>
      </c>
      <c r="K184">
        <f t="shared" si="6"/>
        <v>1.3044209587517475</v>
      </c>
      <c r="L184">
        <f t="shared" si="7"/>
        <v>1.3025941036073865</v>
      </c>
      <c r="M184">
        <f t="shared" si="7"/>
        <v>1.3188265724610035</v>
      </c>
    </row>
    <row r="185" spans="1:13" x14ac:dyDescent="0.25">
      <c r="A185" s="1">
        <f>+'Indice Bancos'!B189</f>
        <v>44022</v>
      </c>
      <c r="B185" s="7">
        <f>+'Indice Bancos'!I189</f>
        <v>0.12167980464398953</v>
      </c>
      <c r="C185" s="7">
        <f>+'Indice Bancos'!J189</f>
        <v>0.14267983556390296</v>
      </c>
      <c r="D185" s="7">
        <f>+'Indice Bancos'!K189</f>
        <v>0.16298108715778348</v>
      </c>
      <c r="E185" s="7">
        <f>+'Indice Bancos'!L189</f>
        <v>0.11211252816485473</v>
      </c>
      <c r="G185" s="7">
        <f>+'Indice Bancos'!M189</f>
        <v>7.5188263050138149E-2</v>
      </c>
      <c r="I185" s="1">
        <f t="shared" si="8"/>
        <v>44022</v>
      </c>
      <c r="J185">
        <f t="shared" si="5"/>
        <v>1.2713168473754841</v>
      </c>
      <c r="K185">
        <f t="shared" si="6"/>
        <v>1.3080591909380861</v>
      </c>
      <c r="L185">
        <f t="shared" si="7"/>
        <v>1.3091172226297472</v>
      </c>
      <c r="M185">
        <f t="shared" si="7"/>
        <v>1.3197858031490264</v>
      </c>
    </row>
    <row r="186" spans="1:13" x14ac:dyDescent="0.25">
      <c r="A186" s="1">
        <f>+'Indice Bancos'!B190</f>
        <v>44029</v>
      </c>
      <c r="B186" s="7">
        <f>+'Indice Bancos'!I190</f>
        <v>3.8967239255602637E-2</v>
      </c>
      <c r="C186" s="7">
        <f>+'Indice Bancos'!J190</f>
        <v>9.0135340938478858E-2</v>
      </c>
      <c r="D186" s="7">
        <f>+'Indice Bancos'!K190</f>
        <v>8.8055678755416089E-2</v>
      </c>
      <c r="E186" s="7">
        <f>+'Indice Bancos'!L190</f>
        <v>0.12443447814626851</v>
      </c>
      <c r="G186" s="7">
        <f>+'Indice Bancos'!M190</f>
        <v>6.3809270940673679E-2</v>
      </c>
      <c r="I186" s="1">
        <f t="shared" si="8"/>
        <v>44029</v>
      </c>
      <c r="J186">
        <f t="shared" si="5"/>
        <v>1.2646971198575405</v>
      </c>
      <c r="K186">
        <f t="shared" si="6"/>
        <v>1.3046877618248405</v>
      </c>
      <c r="L186">
        <f t="shared" si="7"/>
        <v>1.3104386462546536</v>
      </c>
      <c r="M186">
        <f t="shared" si="7"/>
        <v>1.321253068083057</v>
      </c>
    </row>
    <row r="187" spans="1:13" x14ac:dyDescent="0.25">
      <c r="A187" s="1">
        <f>+'Indice Bancos'!B191</f>
        <v>44036</v>
      </c>
      <c r="B187" s="7">
        <f>+'Indice Bancos'!I191</f>
        <v>7.8467052660601055E-2</v>
      </c>
      <c r="C187" s="7">
        <f>+'Indice Bancos'!J191</f>
        <v>6.372008919863581E-2</v>
      </c>
      <c r="D187" s="7">
        <f>+'Indice Bancos'!K191</f>
        <v>0.10144654876876125</v>
      </c>
      <c r="E187" s="7">
        <f>+'Indice Bancos'!L191</f>
        <v>8.1589811769645193E-2</v>
      </c>
      <c r="G187" s="7">
        <f>+'Indice Bancos'!M191</f>
        <v>6.882470548808528E-2</v>
      </c>
      <c r="I187" s="1">
        <f t="shared" si="8"/>
        <v>44036</v>
      </c>
      <c r="J187">
        <f t="shared" si="5"/>
        <v>1.2617769222554363</v>
      </c>
      <c r="K187">
        <f t="shared" si="6"/>
        <v>1.3011811510773628</v>
      </c>
      <c r="L187">
        <f t="shared" si="7"/>
        <v>1.3070192093677879</v>
      </c>
      <c r="M187">
        <f t="shared" si="7"/>
        <v>1.317784087703749</v>
      </c>
    </row>
    <row r="188" spans="1:13" x14ac:dyDescent="0.25">
      <c r="A188" s="1">
        <f>+'Indice Bancos'!B192</f>
        <v>44043</v>
      </c>
      <c r="B188" s="7">
        <f>+'Indice Bancos'!I192</f>
        <v>8.4023587960595503E-3</v>
      </c>
      <c r="C188" s="7">
        <f>+'Indice Bancos'!J192</f>
        <v>-1.9843787169931071E-2</v>
      </c>
      <c r="D188" s="7">
        <f>+'Indice Bancos'!K192</f>
        <v>3.0356227818792547E-2</v>
      </c>
      <c r="E188" s="7">
        <f>+'Indice Bancos'!L192</f>
        <v>6.6474736365400799E-2</v>
      </c>
      <c r="G188" s="7">
        <f>+'Indice Bancos'!M192</f>
        <v>1.3343466709021756E-2</v>
      </c>
      <c r="I188" s="1">
        <f t="shared" si="8"/>
        <v>44043</v>
      </c>
      <c r="J188">
        <f t="shared" si="5"/>
        <v>1.2596211550628043</v>
      </c>
      <c r="K188">
        <f t="shared" si="6"/>
        <v>1.2966105813183249</v>
      </c>
      <c r="L188">
        <f t="shared" si="7"/>
        <v>1.307649537683039</v>
      </c>
      <c r="M188">
        <f t="shared" si="7"/>
        <v>1.3164775053471183</v>
      </c>
    </row>
    <row r="189" spans="1:13" x14ac:dyDescent="0.25">
      <c r="A189" s="1">
        <f>+'Indice Bancos'!B193</f>
        <v>44050</v>
      </c>
      <c r="B189" s="7">
        <f>+'Indice Bancos'!I193</f>
        <v>3.6219514256257801E-2</v>
      </c>
      <c r="C189" s="7">
        <f>+'Indice Bancos'!J193</f>
        <v>6.542887769755068E-2</v>
      </c>
      <c r="D189" s="7">
        <f>+'Indice Bancos'!K193</f>
        <v>8.5705602269273706E-2</v>
      </c>
      <c r="E189" s="7">
        <f>+'Indice Bancos'!L193</f>
        <v>5.0410992144135358E-2</v>
      </c>
      <c r="G189" s="7">
        <f>+'Indice Bancos'!M193</f>
        <v>6.2375313733284976E-2</v>
      </c>
      <c r="I189" s="1">
        <f t="shared" si="8"/>
        <v>44050</v>
      </c>
      <c r="J189">
        <f t="shared" si="5"/>
        <v>1.2504906006358527</v>
      </c>
      <c r="K189">
        <f t="shared" si="6"/>
        <v>1.2915704440565263</v>
      </c>
      <c r="L189">
        <f t="shared" si="7"/>
        <v>1.3072725223257207</v>
      </c>
      <c r="M189">
        <f t="shared" si="7"/>
        <v>1.3121262198367887</v>
      </c>
    </row>
    <row r="190" spans="1:13" x14ac:dyDescent="0.25">
      <c r="A190" s="1">
        <f>+'Indice Bancos'!B194</f>
        <v>44057</v>
      </c>
      <c r="B190" s="7">
        <f>+'Indice Bancos'!I194</f>
        <v>-0.12926928722883702</v>
      </c>
      <c r="C190" s="7">
        <f>+'Indice Bancos'!J194</f>
        <v>-8.6221952238125898E-2</v>
      </c>
      <c r="D190" s="7">
        <f>+'Indice Bancos'!K194</f>
        <v>-0.10545692061041512</v>
      </c>
      <c r="E190" s="7">
        <f>+'Indice Bancos'!L194</f>
        <v>-9.9332967572406283E-2</v>
      </c>
      <c r="G190" s="7">
        <f>+'Indice Bancos'!M194</f>
        <v>-7.2199905859113955E-2</v>
      </c>
      <c r="I190" s="1">
        <f t="shared" si="8"/>
        <v>44057</v>
      </c>
      <c r="J190">
        <f t="shared" si="5"/>
        <v>1.2567328551145465</v>
      </c>
      <c r="K190">
        <f t="shared" si="6"/>
        <v>1.2913632044197336</v>
      </c>
      <c r="L190">
        <f t="shared" si="7"/>
        <v>1.3103979264638179</v>
      </c>
      <c r="M190">
        <f t="shared" si="7"/>
        <v>1.3156874598505144</v>
      </c>
    </row>
    <row r="191" spans="1:13" x14ac:dyDescent="0.25">
      <c r="A191" s="1">
        <f>+'Indice Bancos'!B195</f>
        <v>44064</v>
      </c>
      <c r="B191" s="7">
        <f>+'Indice Bancos'!I195</f>
        <v>-5.3198962245595727E-2</v>
      </c>
      <c r="C191" s="7">
        <f>+'Indice Bancos'!J195</f>
        <v>-5.4496634535482924E-2</v>
      </c>
      <c r="D191" s="7">
        <f>+'Indice Bancos'!K195</f>
        <v>-6.3771276847944591E-2</v>
      </c>
      <c r="E191" s="7">
        <f>+'Indice Bancos'!L195</f>
        <v>3.7029912474753068E-3</v>
      </c>
      <c r="G191" s="7">
        <f>+'Indice Bancos'!M195</f>
        <v>-2.3412542373090872E-2</v>
      </c>
      <c r="I191" s="1">
        <f t="shared" si="8"/>
        <v>44064</v>
      </c>
      <c r="J191">
        <f t="shared" si="5"/>
        <v>1.2587777498359045</v>
      </c>
      <c r="K191">
        <f t="shared" si="6"/>
        <v>1.2945498628877128</v>
      </c>
      <c r="L191">
        <f t="shared" si="7"/>
        <v>1.3119708046062086</v>
      </c>
      <c r="M191">
        <f t="shared" si="7"/>
        <v>1.3143674552050815</v>
      </c>
    </row>
    <row r="192" spans="1:13" x14ac:dyDescent="0.25">
      <c r="A192" s="1">
        <f>+'Indice Bancos'!B196</f>
        <v>44071</v>
      </c>
      <c r="B192" s="7">
        <f>+'Indice Bancos'!I196</f>
        <v>1.4472395611787814E-2</v>
      </c>
      <c r="C192" s="7">
        <f>+'Indice Bancos'!J196</f>
        <v>-2.6679337108832191E-2</v>
      </c>
      <c r="D192" s="7">
        <f>+'Indice Bancos'!K196</f>
        <v>-2.0257267294641945E-2</v>
      </c>
      <c r="E192" s="7">
        <f>+'Indice Bancos'!L196</f>
        <v>-5.8933448325427795E-3</v>
      </c>
      <c r="G192" s="7">
        <f>+'Indice Bancos'!M196</f>
        <v>-2.1402079842602784E-2</v>
      </c>
      <c r="I192" s="1">
        <f t="shared" si="8"/>
        <v>44071</v>
      </c>
      <c r="J192">
        <f t="shared" si="5"/>
        <v>1.2560504839197817</v>
      </c>
      <c r="K192">
        <f t="shared" si="6"/>
        <v>1.2940121058354495</v>
      </c>
      <c r="L192">
        <f t="shared" si="7"/>
        <v>1.3116045369337803</v>
      </c>
      <c r="M192">
        <f t="shared" si="7"/>
        <v>1.3128989020670581</v>
      </c>
    </row>
    <row r="193" spans="1:13" x14ac:dyDescent="0.25">
      <c r="A193" s="1">
        <f>+'Indice Bancos'!B197</f>
        <v>44078</v>
      </c>
      <c r="B193" s="7">
        <f>+'Indice Bancos'!I197</f>
        <v>-8.0934550276932749E-2</v>
      </c>
      <c r="C193" s="7">
        <f>+'Indice Bancos'!J197</f>
        <v>-1.3392101312685423E-2</v>
      </c>
      <c r="D193" s="7">
        <f>+'Indice Bancos'!K197</f>
        <v>-5.2227850718494895E-2</v>
      </c>
      <c r="E193" s="7">
        <f>+'Indice Bancos'!L197</f>
        <v>-5.6390977443608992E-2</v>
      </c>
      <c r="G193" s="7">
        <f>+'Indice Bancos'!M197</f>
        <v>-2.8483133886161527E-2</v>
      </c>
      <c r="I193" s="1">
        <f t="shared" si="8"/>
        <v>44078</v>
      </c>
      <c r="J193">
        <f t="shared" si="5"/>
        <v>1.2585691853668788</v>
      </c>
      <c r="K193">
        <f t="shared" si="6"/>
        <v>1.2926637809668426</v>
      </c>
      <c r="L193">
        <f t="shared" si="7"/>
        <v>1.3144230239932169</v>
      </c>
      <c r="M193">
        <f t="shared" si="7"/>
        <v>1.3144036277984759</v>
      </c>
    </row>
    <row r="194" spans="1:13" x14ac:dyDescent="0.25">
      <c r="A194" s="1">
        <f>+'Indice Bancos'!B198</f>
        <v>44085</v>
      </c>
      <c r="B194" s="7">
        <f>+'Indice Bancos'!I198</f>
        <v>4.1505750541102726E-2</v>
      </c>
      <c r="C194" s="7">
        <f>+'Indice Bancos'!J198</f>
        <v>-1.0181843142414215E-2</v>
      </c>
      <c r="D194" s="7">
        <f>+'Indice Bancos'!K198</f>
        <v>1.1889439123890178E-2</v>
      </c>
      <c r="E194" s="7">
        <f>+'Indice Bancos'!L198</f>
        <v>3.1446862124153041E-2</v>
      </c>
      <c r="G194" s="7">
        <f>+'Indice Bancos'!M198</f>
        <v>1.6970138253836975E-2</v>
      </c>
      <c r="I194" s="1">
        <f t="shared" si="8"/>
        <v>44085</v>
      </c>
      <c r="J194">
        <f t="shared" si="5"/>
        <v>1.2618852030472567</v>
      </c>
      <c r="K194">
        <f t="shared" si="6"/>
        <v>1.2905959035133456</v>
      </c>
      <c r="L194">
        <f t="shared" si="7"/>
        <v>1.3192887442004437</v>
      </c>
      <c r="M194">
        <f t="shared" si="7"/>
        <v>1.310095151147366</v>
      </c>
    </row>
    <row r="195" spans="1:13" x14ac:dyDescent="0.25">
      <c r="A195" s="1">
        <f>+'Indice Bancos'!B199</f>
        <v>44092</v>
      </c>
      <c r="B195" s="7">
        <f>+'Indice Bancos'!I199</f>
        <v>-0.14587832606658258</v>
      </c>
      <c r="C195" s="7">
        <f>+'Indice Bancos'!J199</f>
        <v>-0.10091827948289711</v>
      </c>
      <c r="D195" s="7">
        <f>+'Indice Bancos'!K199</f>
        <v>-0.1579100551914453</v>
      </c>
      <c r="E195" s="7">
        <f>+'Indice Bancos'!L199</f>
        <v>-0.1730080388240538</v>
      </c>
      <c r="G195" s="7">
        <f>+'Indice Bancos'!M199</f>
        <v>-9.5024671689500795E-2</v>
      </c>
      <c r="I195" s="1">
        <f t="shared" si="8"/>
        <v>44092</v>
      </c>
      <c r="J195">
        <f t="shared" si="5"/>
        <v>1.2665356652982169</v>
      </c>
      <c r="K195">
        <f t="shared" si="6"/>
        <v>1.2773909563180623</v>
      </c>
      <c r="L195">
        <f t="shared" si="7"/>
        <v>1.3273154108470455</v>
      </c>
      <c r="M195">
        <f t="shared" si="7"/>
        <v>1.3158342772151688</v>
      </c>
    </row>
    <row r="196" spans="1:13" x14ac:dyDescent="0.25">
      <c r="A196" s="1">
        <f>+'Indice Bancos'!B200</f>
        <v>44099</v>
      </c>
      <c r="B196" s="7">
        <f>+'Indice Bancos'!I200</f>
        <v>1.0137875101378757E-2</v>
      </c>
      <c r="C196" s="7">
        <f>+'Indice Bancos'!J200</f>
        <v>9.2943732404324741E-3</v>
      </c>
      <c r="D196" s="7">
        <f>+'Indice Bancos'!K200</f>
        <v>4.608353921582431E-4</v>
      </c>
      <c r="E196" s="7">
        <f>+'Indice Bancos'!L200</f>
        <v>-4.0558882235529059E-2</v>
      </c>
      <c r="G196" s="7">
        <f>+'Indice Bancos'!M200</f>
        <v>1.3460350794979981E-2</v>
      </c>
      <c r="I196" s="1">
        <f t="shared" si="8"/>
        <v>44099</v>
      </c>
      <c r="J196">
        <f t="shared" si="5"/>
        <v>1.2702752201626355</v>
      </c>
      <c r="K196">
        <f t="shared" si="6"/>
        <v>1.2802018826265116</v>
      </c>
      <c r="L196">
        <f t="shared" si="7"/>
        <v>1.3248482946748281</v>
      </c>
      <c r="M196">
        <f t="shared" si="7"/>
        <v>1.3196008970847091</v>
      </c>
    </row>
    <row r="197" spans="1:13" x14ac:dyDescent="0.25">
      <c r="A197" s="1">
        <f>+'Indice Bancos'!B201</f>
        <v>44106</v>
      </c>
      <c r="B197" s="7">
        <f>+'Indice Bancos'!I201</f>
        <v>2.931730701112234E-2</v>
      </c>
      <c r="C197" s="7">
        <f>+'Indice Bancos'!J201</f>
        <v>1.1329478296311368E-2</v>
      </c>
      <c r="D197" s="7">
        <f>+'Indice Bancos'!K201</f>
        <v>2.9722986373232674E-2</v>
      </c>
      <c r="E197" s="7">
        <f>+'Indice Bancos'!L201</f>
        <v>3.6510776400099809E-2</v>
      </c>
      <c r="G197" s="7">
        <f>+'Indice Bancos'!M201</f>
        <v>3.8340296533622809E-2</v>
      </c>
      <c r="I197" s="1">
        <f t="shared" si="8"/>
        <v>44106</v>
      </c>
      <c r="J197">
        <f t="shared" si="5"/>
        <v>1.2686867063919689</v>
      </c>
      <c r="K197">
        <f t="shared" si="6"/>
        <v>1.2728328030787834</v>
      </c>
      <c r="L197">
        <f t="shared" si="7"/>
        <v>1.3242475132303784</v>
      </c>
      <c r="M197">
        <f t="shared" si="7"/>
        <v>1.3175328088674751</v>
      </c>
    </row>
    <row r="198" spans="1:13" x14ac:dyDescent="0.25">
      <c r="A198" s="1">
        <f>+'Indice Bancos'!B202</f>
        <v>44113</v>
      </c>
      <c r="B198" s="7">
        <f>+'Indice Bancos'!I202</f>
        <v>7.4216823244661612E-3</v>
      </c>
      <c r="C198" s="7">
        <f>+'Indice Bancos'!J202</f>
        <v>1.7978249781175348E-2</v>
      </c>
      <c r="D198" s="7">
        <f>+'Indice Bancos'!K202</f>
        <v>-1.5072442158105215E-2</v>
      </c>
      <c r="E198" s="7">
        <f>+'Indice Bancos'!L202</f>
        <v>-4.8210665756779014E-2</v>
      </c>
      <c r="G198" s="7">
        <f>+'Indice Bancos'!M202</f>
        <v>5.0435729573007126E-2</v>
      </c>
      <c r="I198" s="1">
        <f t="shared" si="8"/>
        <v>44113</v>
      </c>
      <c r="J198">
        <f t="shared" si="5"/>
        <v>1.2633228670065753</v>
      </c>
      <c r="K198">
        <f t="shared" si="6"/>
        <v>1.2683276603244227</v>
      </c>
      <c r="L198">
        <f t="shared" si="7"/>
        <v>1.3165186695024702</v>
      </c>
      <c r="M198">
        <f t="shared" si="7"/>
        <v>1.3096331934493406</v>
      </c>
    </row>
    <row r="199" spans="1:13" x14ac:dyDescent="0.25">
      <c r="A199" s="1">
        <f>+'Indice Bancos'!B203</f>
        <v>44120</v>
      </c>
      <c r="B199" s="7">
        <f>+'Indice Bancos'!I203</f>
        <v>0.10456139551830934</v>
      </c>
      <c r="C199" s="7">
        <f>+'Indice Bancos'!J203</f>
        <v>5.5048311868265198E-2</v>
      </c>
      <c r="D199" s="7">
        <f>+'Indice Bancos'!K203</f>
        <v>6.0291427490064997E-2</v>
      </c>
      <c r="E199" s="7">
        <f>+'Indice Bancos'!L203</f>
        <v>6.7206511882921038E-2</v>
      </c>
      <c r="G199" s="7">
        <f>+'Indice Bancos'!M203</f>
        <v>6.9085232044322931E-2</v>
      </c>
      <c r="I199" s="1">
        <f t="shared" si="8"/>
        <v>44120</v>
      </c>
      <c r="J199">
        <f t="shared" si="5"/>
        <v>1.2653219000432214</v>
      </c>
      <c r="K199">
        <f t="shared" si="6"/>
        <v>1.2647942549018201</v>
      </c>
      <c r="L199">
        <f t="shared" si="7"/>
        <v>1.3136247196857895</v>
      </c>
      <c r="M199">
        <f t="shared" si="7"/>
        <v>1.3068652504518561</v>
      </c>
    </row>
    <row r="200" spans="1:13" x14ac:dyDescent="0.25">
      <c r="A200" s="1">
        <f>+'Indice Bancos'!B204</f>
        <v>44127</v>
      </c>
      <c r="B200" s="7">
        <f>+'Indice Bancos'!I204</f>
        <v>0.10098240333171815</v>
      </c>
      <c r="C200" s="7">
        <f>+'Indice Bancos'!J204</f>
        <v>1.5654590547441671E-2</v>
      </c>
      <c r="D200" s="7">
        <f>+'Indice Bancos'!K204</f>
        <v>3.9372233591927985E-2</v>
      </c>
      <c r="E200" s="7">
        <f>+'Indice Bancos'!L204</f>
        <v>8.2101644008852448E-2</v>
      </c>
      <c r="G200" s="7">
        <f>+'Indice Bancos'!M204</f>
        <v>7.1159097496761303E-2</v>
      </c>
      <c r="I200" s="1">
        <f t="shared" si="8"/>
        <v>44127</v>
      </c>
      <c r="J200">
        <f t="shared" si="5"/>
        <v>1.2680039261662062</v>
      </c>
      <c r="K200">
        <f t="shared" si="6"/>
        <v>1.2560728094440776</v>
      </c>
      <c r="L200">
        <f t="shared" si="7"/>
        <v>1.3075420647472598</v>
      </c>
      <c r="M200">
        <f t="shared" si="7"/>
        <v>1.2983806964685418</v>
      </c>
    </row>
    <row r="201" spans="1:13" x14ac:dyDescent="0.25">
      <c r="A201" s="1">
        <f>+'Indice Bancos'!B205</f>
        <v>44134</v>
      </c>
      <c r="B201" s="7">
        <f>+'Indice Bancos'!I205</f>
        <v>-0.20063106841568124</v>
      </c>
      <c r="C201" s="7">
        <f>+'Indice Bancos'!J205</f>
        <v>-0.20334012596188822</v>
      </c>
      <c r="D201" s="7">
        <f>+'Indice Bancos'!K205</f>
        <v>-0.18855677538264271</v>
      </c>
      <c r="E201" s="7">
        <f>+'Indice Bancos'!L205</f>
        <v>-0.12731223636396838</v>
      </c>
      <c r="G201" s="7">
        <f>+'Indice Bancos'!M205</f>
        <v>-0.13753994279468174</v>
      </c>
      <c r="I201" s="1">
        <f t="shared" si="8"/>
        <v>44134</v>
      </c>
      <c r="J201">
        <f t="shared" si="5"/>
        <v>1.2745288323317385</v>
      </c>
      <c r="K201">
        <f t="shared" si="6"/>
        <v>1.2643477164620487</v>
      </c>
      <c r="L201">
        <f t="shared" si="7"/>
        <v>1.308877120834794</v>
      </c>
      <c r="M201">
        <f t="shared" si="7"/>
        <v>1.2822326790206018</v>
      </c>
    </row>
    <row r="202" spans="1:13" x14ac:dyDescent="0.25">
      <c r="A202" s="1">
        <f>+'Indice Bancos'!B206</f>
        <v>44141</v>
      </c>
      <c r="B202" s="7">
        <f>+'Indice Bancos'!I206</f>
        <v>0.13824890190336747</v>
      </c>
      <c r="C202" s="7">
        <f>+'Indice Bancos'!J206</f>
        <v>0.15018514090273416</v>
      </c>
      <c r="D202" s="7">
        <f>+'Indice Bancos'!K206</f>
        <v>0.19555035128805609</v>
      </c>
      <c r="E202" s="7">
        <f>+'Indice Bancos'!L206</f>
        <v>0.10240421836747515</v>
      </c>
      <c r="G202" s="7">
        <f>+'Indice Bancos'!M206</f>
        <v>7.0711384097423835E-2</v>
      </c>
      <c r="I202" s="1">
        <f t="shared" si="8"/>
        <v>44141</v>
      </c>
      <c r="J202">
        <f t="shared" si="5"/>
        <v>1.2826521511731652</v>
      </c>
      <c r="K202">
        <f t="shared" si="6"/>
        <v>1.2727815938078606</v>
      </c>
      <c r="L202">
        <f t="shared" si="7"/>
        <v>1.3238817091264765</v>
      </c>
      <c r="M202">
        <f t="shared" si="7"/>
        <v>1.2855389202240777</v>
      </c>
    </row>
    <row r="203" spans="1:13" x14ac:dyDescent="0.25">
      <c r="A203" s="1">
        <f>+'Indice Bancos'!B207</f>
        <v>44148</v>
      </c>
      <c r="B203" s="7">
        <f>+'Indice Bancos'!I207</f>
        <v>7.8052645660540598E-2</v>
      </c>
      <c r="C203" s="7">
        <f>+'Indice Bancos'!J207</f>
        <v>6.1438048497753917E-2</v>
      </c>
      <c r="D203" s="7">
        <f>+'Indice Bancos'!K207</f>
        <v>4.598609914683216E-2</v>
      </c>
      <c r="E203" s="7">
        <f>+'Indice Bancos'!L207</f>
        <v>4.9957293347252518E-2</v>
      </c>
      <c r="G203" s="7">
        <f>+'Indice Bancos'!M207</f>
        <v>2.8931460385453134E-2</v>
      </c>
      <c r="I203" s="1">
        <f t="shared" si="8"/>
        <v>44148</v>
      </c>
      <c r="J203">
        <f t="shared" si="5"/>
        <v>1.2842025147081488</v>
      </c>
      <c r="K203">
        <f t="shared" si="6"/>
        <v>1.2733022123634985</v>
      </c>
      <c r="L203">
        <f t="shared" si="7"/>
        <v>1.3249648929868456</v>
      </c>
      <c r="M203">
        <f t="shared" si="7"/>
        <v>1.2855912244811678</v>
      </c>
    </row>
    <row r="204" spans="1:13" x14ac:dyDescent="0.25">
      <c r="A204" s="1">
        <f>+'Indice Bancos'!B208</f>
        <v>44155</v>
      </c>
      <c r="B204" s="7">
        <f>+'Indice Bancos'!I208</f>
        <v>4.2190468008742599E-3</v>
      </c>
      <c r="C204" s="7">
        <f>+'Indice Bancos'!J208</f>
        <v>3.433028056576104E-2</v>
      </c>
      <c r="D204" s="7">
        <f>+'Indice Bancos'!K208</f>
        <v>2.9862364620938608E-2</v>
      </c>
      <c r="E204" s="7">
        <f>+'Indice Bancos'!L208</f>
        <v>-3.8396876186344242E-2</v>
      </c>
      <c r="G204" s="7">
        <f>+'Indice Bancos'!M208</f>
        <v>3.2003687707308215E-2</v>
      </c>
      <c r="I204" s="1">
        <f t="shared" si="8"/>
        <v>44155</v>
      </c>
      <c r="J204">
        <f t="shared" si="5"/>
        <v>1.2813967149204359</v>
      </c>
      <c r="K204">
        <f t="shared" si="6"/>
        <v>1.2704216710222163</v>
      </c>
      <c r="L204">
        <f t="shared" si="7"/>
        <v>1.3237116411837229</v>
      </c>
      <c r="M204">
        <f t="shared" si="7"/>
        <v>1.2760615371148618</v>
      </c>
    </row>
    <row r="205" spans="1:13" x14ac:dyDescent="0.25">
      <c r="A205" s="1">
        <f>+'Indice Bancos'!B209</f>
        <v>44162</v>
      </c>
      <c r="B205" s="7">
        <f>+'Indice Bancos'!I209</f>
        <v>0.13222755572453782</v>
      </c>
      <c r="C205" s="7">
        <f>+'Indice Bancos'!J209</f>
        <v>0.10170143172754154</v>
      </c>
      <c r="D205" s="7">
        <f>+'Indice Bancos'!K209</f>
        <v>9.6256860232015518E-2</v>
      </c>
      <c r="E205" s="7">
        <f>+'Indice Bancos'!L209</f>
        <v>8.8545485308217264E-2</v>
      </c>
      <c r="G205" s="7">
        <f>+'Indice Bancos'!M209</f>
        <v>7.6417773983470161E-2</v>
      </c>
      <c r="I205" s="1">
        <f t="shared" si="8"/>
        <v>44162</v>
      </c>
      <c r="J205">
        <f t="shared" si="5"/>
        <v>1.2909727873522048</v>
      </c>
      <c r="K205">
        <f t="shared" si="6"/>
        <v>1.2719556046198173</v>
      </c>
      <c r="L205">
        <f t="shared" si="7"/>
        <v>1.3218013039494203</v>
      </c>
      <c r="M205">
        <f t="shared" si="7"/>
        <v>1.2744636818549115</v>
      </c>
    </row>
    <row r="206" spans="1:13" x14ac:dyDescent="0.25">
      <c r="A206" s="1">
        <f>+'Indice Bancos'!B210</f>
        <v>44169</v>
      </c>
      <c r="B206" s="7">
        <f>+'Indice Bancos'!I210</f>
        <v>-3.7685953188488552E-2</v>
      </c>
      <c r="C206" s="7">
        <f>+'Indice Bancos'!J210</f>
        <v>-5.8712002833510413E-2</v>
      </c>
      <c r="D206" s="7">
        <f>+'Indice Bancos'!K210</f>
        <v>-4.3357915142794301E-2</v>
      </c>
      <c r="E206" s="7">
        <f>+'Indice Bancos'!L210</f>
        <v>-4.7838626668739059E-2</v>
      </c>
      <c r="G206" s="7">
        <f>+'Indice Bancos'!M210</f>
        <v>-1.2573052939464646E-2</v>
      </c>
      <c r="I206" s="1">
        <f t="shared" si="8"/>
        <v>44169</v>
      </c>
      <c r="J206">
        <f t="shared" si="5"/>
        <v>1.2935475552099351</v>
      </c>
      <c r="K206">
        <f t="shared" si="6"/>
        <v>1.2717552682102935</v>
      </c>
      <c r="L206">
        <f t="shared" si="7"/>
        <v>1.323021142341708</v>
      </c>
      <c r="M206">
        <f t="shared" si="7"/>
        <v>1.2782298813756356</v>
      </c>
    </row>
    <row r="207" spans="1:13" x14ac:dyDescent="0.25">
      <c r="A207" s="1">
        <f>+'Indice Bancos'!B211</f>
        <v>44176</v>
      </c>
      <c r="B207" s="7">
        <f>+'Indice Bancos'!I211</f>
        <v>-4.3026512078306212E-2</v>
      </c>
      <c r="C207" s="7">
        <f>+'Indice Bancos'!J211</f>
        <v>-3.2415502777839333E-2</v>
      </c>
      <c r="D207" s="7">
        <f>+'Indice Bancos'!K211</f>
        <v>-1.1521387162479746E-2</v>
      </c>
      <c r="E207" s="7">
        <f>+'Indice Bancos'!L211</f>
        <v>2.2599894799847586E-2</v>
      </c>
      <c r="G207" s="7">
        <f>+'Indice Bancos'!M211</f>
        <v>-1.6589323881909701E-2</v>
      </c>
      <c r="I207" s="1">
        <f t="shared" si="8"/>
        <v>44176</v>
      </c>
      <c r="J207">
        <f t="shared" si="5"/>
        <v>1.2934080333286369</v>
      </c>
      <c r="K207">
        <f t="shared" si="6"/>
        <v>1.2739623984332917</v>
      </c>
      <c r="L207">
        <f t="shared" si="7"/>
        <v>1.3226592818590652</v>
      </c>
      <c r="M207">
        <f t="shared" si="7"/>
        <v>1.2717122253537556</v>
      </c>
    </row>
    <row r="208" spans="1:13" x14ac:dyDescent="0.25">
      <c r="A208" s="1">
        <f>+'Indice Bancos'!B212</f>
        <v>44183</v>
      </c>
      <c r="B208" s="7">
        <f>+'Indice Bancos'!I212</f>
        <v>-9.6750079766625641E-2</v>
      </c>
      <c r="C208" s="7">
        <f>+'Indice Bancos'!J212</f>
        <v>-3.4136270573837058E-2</v>
      </c>
      <c r="D208" s="7">
        <f>+'Indice Bancos'!K212</f>
        <v>-5.2836249894327447E-2</v>
      </c>
      <c r="E208" s="7">
        <f>+'Indice Bancos'!L212</f>
        <v>-4.8315862289150191E-2</v>
      </c>
      <c r="G208" s="7">
        <f>+'Indice Bancos'!M212</f>
        <v>-2.7417374611779177E-2</v>
      </c>
      <c r="I208" s="1">
        <f t="shared" si="8"/>
        <v>44183</v>
      </c>
      <c r="J208">
        <f t="shared" si="5"/>
        <v>1.2976117859298295</v>
      </c>
      <c r="K208">
        <f t="shared" si="6"/>
        <v>1.2737707862674581</v>
      </c>
      <c r="L208">
        <f t="shared" si="7"/>
        <v>1.3236668217043601</v>
      </c>
      <c r="M208">
        <f t="shared" si="7"/>
        <v>1.2738543806693101</v>
      </c>
    </row>
    <row r="209" spans="1:13" x14ac:dyDescent="0.25">
      <c r="A209" s="1">
        <f>+'Indice Bancos'!B213</f>
        <v>44190</v>
      </c>
      <c r="B209" s="7">
        <f>+'Indice Bancos'!I213</f>
        <v>5.8365798025877602E-2</v>
      </c>
      <c r="C209" s="7">
        <f>+'Indice Bancos'!J213</f>
        <v>-7.0282848498126604E-3</v>
      </c>
      <c r="D209" s="7">
        <f>+'Indice Bancos'!K213</f>
        <v>3.0357461620849513E-2</v>
      </c>
      <c r="E209" s="7">
        <f>+'Indice Bancos'!L213</f>
        <v>3.6138290932811401E-2</v>
      </c>
      <c r="G209" s="7">
        <f>+'Indice Bancos'!M213</f>
        <v>-1.3903245606175729E-2</v>
      </c>
      <c r="I209" s="1">
        <f t="shared" si="8"/>
        <v>44190</v>
      </c>
      <c r="J209">
        <f t="shared" si="5"/>
        <v>1.2935877083404117</v>
      </c>
      <c r="K209">
        <f t="shared" si="6"/>
        <v>1.2756667057203648</v>
      </c>
      <c r="L209">
        <f t="shared" si="7"/>
        <v>1.322973080969158</v>
      </c>
      <c r="M209">
        <f t="shared" si="7"/>
        <v>1.2730043930569437</v>
      </c>
    </row>
    <row r="210" spans="1:13" x14ac:dyDescent="0.25">
      <c r="A210" s="1">
        <f>+'Indice Bancos'!B214</f>
        <v>44197</v>
      </c>
      <c r="B210" s="7">
        <f>+'Indice Bancos'!I214</f>
        <v>9.7267915891861012E-3</v>
      </c>
      <c r="C210" s="7">
        <f>+'Indice Bancos'!J214</f>
        <v>5.0864032629307498E-3</v>
      </c>
      <c r="D210" s="7">
        <f>+'Indice Bancos'!K214</f>
        <v>1.1910820438967296E-3</v>
      </c>
      <c r="E210" s="7">
        <f>+'Indice Bancos'!L214</f>
        <v>3.8205561751268213E-2</v>
      </c>
      <c r="G210" s="7">
        <f>+'Indice Bancos'!M214</f>
        <v>-7.6035985213191992E-3</v>
      </c>
      <c r="I210" s="1">
        <f t="shared" si="8"/>
        <v>44197</v>
      </c>
      <c r="J210">
        <f t="shared" si="5"/>
        <v>1.2956792697767661</v>
      </c>
      <c r="K210">
        <f t="shared" si="6"/>
        <v>1.28239277973317</v>
      </c>
      <c r="L210">
        <f t="shared" si="7"/>
        <v>1.3266045454157849</v>
      </c>
      <c r="M210">
        <f t="shared" si="7"/>
        <v>1.272526365250144</v>
      </c>
    </row>
    <row r="211" spans="1:13" x14ac:dyDescent="0.25">
      <c r="A211" s="1">
        <f>+'Indice Bancos'!B215</f>
        <v>44204</v>
      </c>
      <c r="B211" s="7">
        <f>+'Indice Bancos'!I215</f>
        <v>-6.4570052415356294E-2</v>
      </c>
      <c r="C211" s="7">
        <f>+'Indice Bancos'!J215</f>
        <v>-2.5297380676930437E-2</v>
      </c>
      <c r="D211" s="7">
        <f>+'Indice Bancos'!K215</f>
        <v>-2.46476969166044E-2</v>
      </c>
      <c r="E211" s="7">
        <f>+'Indice Bancos'!L215</f>
        <v>-4.7194982501126193E-2</v>
      </c>
      <c r="G211" s="7">
        <f>+'Indice Bancos'!M215</f>
        <v>8.7314200133563613E-3</v>
      </c>
      <c r="I211" s="1">
        <f t="shared" si="8"/>
        <v>44204</v>
      </c>
      <c r="J211">
        <f t="shared" si="5"/>
        <v>1.2956131720149111</v>
      </c>
      <c r="K211">
        <f t="shared" si="6"/>
        <v>1.2815966754624679</v>
      </c>
      <c r="L211">
        <f t="shared" si="7"/>
        <v>1.3266486903599346</v>
      </c>
      <c r="M211">
        <f t="shared" si="7"/>
        <v>1.2727336743828424</v>
      </c>
    </row>
    <row r="212" spans="1:13" x14ac:dyDescent="0.25">
      <c r="A212" s="1">
        <f>+'Indice Bancos'!B216</f>
        <v>44211</v>
      </c>
      <c r="B212" s="7">
        <f>+'Indice Bancos'!I216</f>
        <v>4.1192149260964595E-3</v>
      </c>
      <c r="C212" s="7">
        <f>+'Indice Bancos'!J216</f>
        <v>-3.5431033958037816E-2</v>
      </c>
      <c r="D212" s="7">
        <f>+'Indice Bancos'!K216</f>
        <v>-2.1201099973387705E-2</v>
      </c>
      <c r="E212" s="7">
        <f>+'Indice Bancos'!L216</f>
        <v>-3.2749027166599998E-2</v>
      </c>
      <c r="G212" s="7">
        <f>+'Indice Bancos'!M216</f>
        <v>-2.2698943777471503E-2</v>
      </c>
      <c r="I212" s="1">
        <f t="shared" si="8"/>
        <v>44211</v>
      </c>
      <c r="J212">
        <f t="shared" si="5"/>
        <v>1.2932739499257562</v>
      </c>
      <c r="K212">
        <f t="shared" si="6"/>
        <v>1.2777131786947555</v>
      </c>
      <c r="L212">
        <f t="shared" si="7"/>
        <v>1.3216124072735496</v>
      </c>
      <c r="M212">
        <f t="shared" si="7"/>
        <v>1.272307838087696</v>
      </c>
    </row>
    <row r="213" spans="1:13" x14ac:dyDescent="0.25">
      <c r="A213" s="1">
        <f>+'Indice Bancos'!B217</f>
        <v>44218</v>
      </c>
      <c r="B213" s="7">
        <f>+'Indice Bancos'!I217</f>
        <v>-4.2400659588159528E-2</v>
      </c>
      <c r="C213" s="7">
        <f>+'Indice Bancos'!J217</f>
        <v>-4.5390294693001931E-2</v>
      </c>
      <c r="D213" s="7">
        <f>+'Indice Bancos'!K217</f>
        <v>-5.7889251404748987E-2</v>
      </c>
      <c r="E213" s="7">
        <f>+'Indice Bancos'!L217</f>
        <v>-3.1244712650160711E-2</v>
      </c>
      <c r="G213" s="7">
        <f>+'Indice Bancos'!M217</f>
        <v>-4.0195775000133604E-2</v>
      </c>
      <c r="I213" s="1">
        <f t="shared" si="8"/>
        <v>44218</v>
      </c>
      <c r="J213">
        <f t="shared" si="5"/>
        <v>1.2942372001752689</v>
      </c>
      <c r="K213">
        <f t="shared" si="6"/>
        <v>1.273526266651495</v>
      </c>
      <c r="L213">
        <f t="shared" si="7"/>
        <v>1.3189653741059624</v>
      </c>
      <c r="M213">
        <f t="shared" si="7"/>
        <v>1.2695159592497023</v>
      </c>
    </row>
    <row r="214" spans="1:13" x14ac:dyDescent="0.25">
      <c r="A214" s="1">
        <f>+'Indice Bancos'!B218</f>
        <v>44225</v>
      </c>
      <c r="B214" s="7">
        <f>+'Indice Bancos'!I218</f>
        <v>1.3922867732756528E-2</v>
      </c>
      <c r="C214" s="7">
        <f>+'Indice Bancos'!J218</f>
        <v>-1.4741170171274076E-3</v>
      </c>
      <c r="D214" s="7">
        <f>+'Indice Bancos'!K218</f>
        <v>2.2991270051225143E-2</v>
      </c>
      <c r="E214" s="7">
        <f>+'Indice Bancos'!L218</f>
        <v>-3.852050222196346E-2</v>
      </c>
      <c r="G214" s="7">
        <f>+'Indice Bancos'!M218</f>
        <v>-4.4102741211172747E-3</v>
      </c>
      <c r="I214" s="1">
        <f t="shared" si="8"/>
        <v>44225</v>
      </c>
      <c r="J214">
        <f t="shared" si="5"/>
        <v>1.2953442501083738</v>
      </c>
      <c r="K214">
        <f t="shared" si="6"/>
        <v>1.2735187205180745</v>
      </c>
      <c r="L214">
        <f t="shared" si="7"/>
        <v>1.3182613465208648</v>
      </c>
      <c r="M214">
        <f t="shared" si="7"/>
        <v>1.2745865971838979</v>
      </c>
    </row>
    <row r="215" spans="1:13" x14ac:dyDescent="0.25">
      <c r="A215" s="1">
        <f>+'Indice Bancos'!B219</f>
        <v>44232</v>
      </c>
      <c r="B215" s="7">
        <f>+'Indice Bancos'!I219</f>
        <v>6.3055972660901904E-2</v>
      </c>
      <c r="C215" s="7">
        <f>+'Indice Bancos'!J219</f>
        <v>8.78758589643438E-2</v>
      </c>
      <c r="D215" s="7">
        <f>+'Indice Bancos'!K219</f>
        <v>9.0744528293015492E-2</v>
      </c>
      <c r="E215" s="7">
        <f>+'Indice Bancos'!L219</f>
        <v>7.1751503653170845E-2</v>
      </c>
      <c r="G215" s="7">
        <f>+'Indice Bancos'!M219</f>
        <v>5.7931116514571723E-2</v>
      </c>
      <c r="I215" s="1">
        <f t="shared" si="8"/>
        <v>44232</v>
      </c>
      <c r="J215">
        <f t="shared" si="5"/>
        <v>1.2947245648571581</v>
      </c>
      <c r="K215">
        <f t="shared" si="6"/>
        <v>1.2748651474148864</v>
      </c>
      <c r="L215">
        <f t="shared" si="7"/>
        <v>1.3199301653951745</v>
      </c>
      <c r="M215">
        <f t="shared" si="7"/>
        <v>1.2749224145807663</v>
      </c>
    </row>
    <row r="216" spans="1:13" x14ac:dyDescent="0.25">
      <c r="A216" s="1">
        <f>+'Indice Bancos'!B220</f>
        <v>44239</v>
      </c>
      <c r="B216" s="7">
        <f>+'Indice Bancos'!I220</f>
        <v>-1.4251758333820308E-2</v>
      </c>
      <c r="C216" s="7">
        <f>+'Indice Bancos'!J220</f>
        <v>7.4485175989484897E-3</v>
      </c>
      <c r="D216" s="7">
        <f>+'Indice Bancos'!K220</f>
        <v>-1.8621893656917465E-2</v>
      </c>
      <c r="E216" s="7">
        <f>+'Indice Bancos'!L220</f>
        <v>-2.6176531515412771E-3</v>
      </c>
      <c r="G216" s="7">
        <f>+'Indice Bancos'!M220</f>
        <v>8.099077169820168E-3</v>
      </c>
      <c r="I216" s="1">
        <f t="shared" si="8"/>
        <v>44239</v>
      </c>
      <c r="J216">
        <f t="shared" si="5"/>
        <v>1.2902385970763892</v>
      </c>
      <c r="K216">
        <f t="shared" si="6"/>
        <v>1.2704264158835832</v>
      </c>
      <c r="L216">
        <f t="shared" si="7"/>
        <v>1.3183154674630908</v>
      </c>
      <c r="M216">
        <f t="shared" si="7"/>
        <v>1.274047152336631</v>
      </c>
    </row>
    <row r="217" spans="1:13" x14ac:dyDescent="0.25">
      <c r="A217" s="1">
        <f>+'Indice Bancos'!B221</f>
        <v>44246</v>
      </c>
      <c r="B217" s="7">
        <f>+'Indice Bancos'!I221</f>
        <v>-2.3519878250042314E-3</v>
      </c>
      <c r="C217" s="7">
        <f>+'Indice Bancos'!J221</f>
        <v>-7.3934473760509656E-3</v>
      </c>
      <c r="D217" s="7">
        <f>+'Indice Bancos'!K221</f>
        <v>2.1402060044363402E-2</v>
      </c>
      <c r="E217" s="7">
        <f>+'Indice Bancos'!L221</f>
        <v>0.1708961141950831</v>
      </c>
      <c r="G217" s="7">
        <f>+'Indice Bancos'!M221</f>
        <v>-9.1974909362861901E-3</v>
      </c>
      <c r="I217" s="1">
        <f t="shared" si="8"/>
        <v>44246</v>
      </c>
      <c r="J217">
        <f t="shared" si="5"/>
        <v>1.2881622081136161</v>
      </c>
      <c r="K217">
        <f t="shared" si="6"/>
        <v>1.2728741338397742</v>
      </c>
      <c r="L217">
        <f t="shared" si="7"/>
        <v>1.3172006156743328</v>
      </c>
      <c r="M217">
        <f t="shared" si="7"/>
        <v>1.2712118174964566</v>
      </c>
    </row>
    <row r="218" spans="1:13" x14ac:dyDescent="0.25">
      <c r="A218" s="1">
        <f>+'Indice Bancos'!B222</f>
        <v>44253</v>
      </c>
      <c r="B218" s="7">
        <f>+'Indice Bancos'!I222</f>
        <v>-7.7491505948312667E-2</v>
      </c>
      <c r="C218" s="7">
        <f>+'Indice Bancos'!J222</f>
        <v>-8.596830728786331E-2</v>
      </c>
      <c r="D218" s="7">
        <f>+'Indice Bancos'!K222</f>
        <v>-0.1094877170348868</v>
      </c>
      <c r="E218" s="7">
        <f>+'Indice Bancos'!L222</f>
        <v>-0.1533871930079177</v>
      </c>
      <c r="G218" s="7">
        <f>+'Indice Bancos'!M222</f>
        <v>-5.0214490855090554E-2</v>
      </c>
      <c r="I218" s="1">
        <f t="shared" si="8"/>
        <v>44253</v>
      </c>
      <c r="J218">
        <f t="shared" si="5"/>
        <v>1.2897232527357252</v>
      </c>
      <c r="K218">
        <f t="shared" si="6"/>
        <v>1.2690952167787886</v>
      </c>
      <c r="L218">
        <f t="shared" si="7"/>
        <v>1.3210283664405349</v>
      </c>
      <c r="M218">
        <f t="shared" si="7"/>
        <v>1.2837986275238003</v>
      </c>
    </row>
    <row r="219" spans="1:13" x14ac:dyDescent="0.25">
      <c r="A219" s="1">
        <f>+'Indice Bancos'!B223</f>
        <v>44260</v>
      </c>
      <c r="B219" s="7">
        <f>+'Indice Bancos'!I223</f>
        <v>-3.2868033931064078E-2</v>
      </c>
      <c r="C219" s="7">
        <f>+'Indice Bancos'!J223</f>
        <v>-1.233680201862819E-2</v>
      </c>
      <c r="D219" s="7">
        <f>+'Indice Bancos'!K223</f>
        <v>-2.4411150414699878E-2</v>
      </c>
      <c r="E219" s="7">
        <f>+'Indice Bancos'!L223</f>
        <v>-3.7827850898078053E-2</v>
      </c>
      <c r="G219" s="7">
        <f>+'Indice Bancos'!M223</f>
        <v>-2.4570601377965406E-2</v>
      </c>
      <c r="I219" s="1">
        <f t="shared" si="8"/>
        <v>44260</v>
      </c>
      <c r="J219">
        <f t="shared" si="5"/>
        <v>1.299497038585133</v>
      </c>
      <c r="K219">
        <f t="shared" si="6"/>
        <v>1.2719161697757597</v>
      </c>
      <c r="L219">
        <f t="shared" si="7"/>
        <v>1.3178249816670171</v>
      </c>
      <c r="M219">
        <f t="shared" si="7"/>
        <v>1.2750440205267448</v>
      </c>
    </row>
    <row r="220" spans="1:13" x14ac:dyDescent="0.25">
      <c r="A220" s="1">
        <f>+'Indice Bancos'!B224</f>
        <v>44267</v>
      </c>
      <c r="B220" s="7">
        <f>+'Indice Bancos'!I224</f>
        <v>8.7610609643717474E-2</v>
      </c>
      <c r="C220" s="7">
        <f>+'Indice Bancos'!J224</f>
        <v>7.9974114918974104E-2</v>
      </c>
      <c r="D220" s="7">
        <f>+'Indice Bancos'!K224</f>
        <v>8.5535027039067568E-2</v>
      </c>
      <c r="E220" s="7">
        <f>+'Indice Bancos'!L224</f>
        <v>2.3775116302088506E-2</v>
      </c>
      <c r="G220" s="7">
        <f>+'Indice Bancos'!M224</f>
        <v>3.8709409753047375E-2</v>
      </c>
      <c r="I220" s="1">
        <f t="shared" si="8"/>
        <v>44267</v>
      </c>
      <c r="J220">
        <f t="shared" ref="J220:J283" si="9">+SLOPE(B131:B220,$G131:$G220)</f>
        <v>1.3018446365254714</v>
      </c>
      <c r="K220">
        <f t="shared" ref="K220:K283" si="10">+SLOPE(C131:C220,$G131:$G220)</f>
        <v>1.2743559346044593</v>
      </c>
      <c r="L220">
        <f t="shared" ref="L220:M283" si="11">+SLOPE(D131:D220,$G131:$G220)</f>
        <v>1.3208125671027788</v>
      </c>
      <c r="M220">
        <f t="shared" si="11"/>
        <v>1.2724984254751475</v>
      </c>
    </row>
    <row r="221" spans="1:13" x14ac:dyDescent="0.25">
      <c r="A221" s="1">
        <f>+'Indice Bancos'!B225</f>
        <v>44274</v>
      </c>
      <c r="B221" s="7">
        <f>+'Indice Bancos'!I225</f>
        <v>-3.2288689260922765E-2</v>
      </c>
      <c r="C221" s="7">
        <f>+'Indice Bancos'!J225</f>
        <v>-6.7098594362469122E-3</v>
      </c>
      <c r="D221" s="7">
        <f>+'Indice Bancos'!K225</f>
        <v>-5.0273024703321179E-3</v>
      </c>
      <c r="E221" s="7">
        <f>+'Indice Bancos'!L225</f>
        <v>-1.4289581560832376E-2</v>
      </c>
      <c r="G221" s="7">
        <f>+'Indice Bancos'!M225</f>
        <v>-1.9355635448895514E-3</v>
      </c>
      <c r="I221" s="1">
        <f t="shared" ref="I221:I284" si="12">+A221</f>
        <v>44274</v>
      </c>
      <c r="J221">
        <f t="shared" si="9"/>
        <v>1.3033090196139081</v>
      </c>
      <c r="K221">
        <f t="shared" si="10"/>
        <v>1.2708184154634576</v>
      </c>
      <c r="L221">
        <f t="shared" si="11"/>
        <v>1.3215880592593208</v>
      </c>
      <c r="M221">
        <f t="shared" si="11"/>
        <v>1.270321872779002</v>
      </c>
    </row>
    <row r="222" spans="1:13" x14ac:dyDescent="0.25">
      <c r="A222" s="1">
        <f>+'Indice Bancos'!B226</f>
        <v>44281</v>
      </c>
      <c r="B222" s="7">
        <f>+'Indice Bancos'!I226</f>
        <v>-6.9611907549817054E-2</v>
      </c>
      <c r="C222" s="7">
        <f>+'Indice Bancos'!J226</f>
        <v>-6.7564425620691648E-2</v>
      </c>
      <c r="D222" s="7">
        <f>+'Indice Bancos'!K226</f>
        <v>-7.20325389550871E-2</v>
      </c>
      <c r="E222" s="7">
        <f>+'Indice Bancos'!L226</f>
        <v>-7.5190772309080556E-2</v>
      </c>
      <c r="G222" s="7">
        <f>+'Indice Bancos'!M226</f>
        <v>-5.1764537732767124E-2</v>
      </c>
      <c r="I222" s="1">
        <f t="shared" si="12"/>
        <v>44281</v>
      </c>
      <c r="J222">
        <f t="shared" si="9"/>
        <v>1.3037403557390193</v>
      </c>
      <c r="K222">
        <f t="shared" si="10"/>
        <v>1.2702929962186904</v>
      </c>
      <c r="L222">
        <f t="shared" si="11"/>
        <v>1.3217808115045051</v>
      </c>
      <c r="M222">
        <f t="shared" si="11"/>
        <v>1.2715718186301681</v>
      </c>
    </row>
    <row r="223" spans="1:13" x14ac:dyDescent="0.25">
      <c r="A223" s="1">
        <f>+'Indice Bancos'!B227</f>
        <v>44288</v>
      </c>
      <c r="B223" s="7">
        <f>+'Indice Bancos'!I227</f>
        <v>2.698473888296915E-3</v>
      </c>
      <c r="C223" s="7">
        <f>+'Indice Bancos'!J227</f>
        <v>-1.5992182498230867E-2</v>
      </c>
      <c r="D223" s="7">
        <f>+'Indice Bancos'!K227</f>
        <v>1.1346659587865737E-2</v>
      </c>
      <c r="E223" s="7">
        <f>+'Indice Bancos'!L227</f>
        <v>-1.957831325301207E-2</v>
      </c>
      <c r="G223" s="7">
        <f>+'Indice Bancos'!M227</f>
        <v>3.3195178892344135E-2</v>
      </c>
      <c r="I223" s="1">
        <f t="shared" si="12"/>
        <v>44288</v>
      </c>
      <c r="J223">
        <f t="shared" si="9"/>
        <v>1.3009226142334334</v>
      </c>
      <c r="K223">
        <f t="shared" si="10"/>
        <v>1.2680132425994852</v>
      </c>
      <c r="L223">
        <f t="shared" si="11"/>
        <v>1.3197510069830498</v>
      </c>
      <c r="M223">
        <f t="shared" si="11"/>
        <v>1.2692275694099644</v>
      </c>
    </row>
    <row r="224" spans="1:13" x14ac:dyDescent="0.25">
      <c r="A224" s="1">
        <f>+'Indice Bancos'!B228</f>
        <v>44295</v>
      </c>
      <c r="B224" s="7">
        <f>+'Indice Bancos'!I228</f>
        <v>3.115247184404546E-2</v>
      </c>
      <c r="C224" s="7">
        <f>+'Indice Bancos'!J228</f>
        <v>8.1226200586252961E-3</v>
      </c>
      <c r="D224" s="7">
        <f>+'Indice Bancos'!K228</f>
        <v>1.8849497021193429E-2</v>
      </c>
      <c r="E224" s="7">
        <f>+'Indice Bancos'!L228</f>
        <v>2.3971787715540538E-2</v>
      </c>
      <c r="G224" s="7">
        <f>+'Indice Bancos'!M228</f>
        <v>1.7998269781892784E-2</v>
      </c>
      <c r="I224" s="1">
        <f t="shared" si="12"/>
        <v>44295</v>
      </c>
      <c r="J224">
        <f t="shared" si="9"/>
        <v>1.3004549008998691</v>
      </c>
      <c r="K224">
        <f t="shared" si="10"/>
        <v>1.2668148731621753</v>
      </c>
      <c r="L224">
        <f t="shared" si="11"/>
        <v>1.3230694708117527</v>
      </c>
      <c r="M224">
        <f t="shared" si="11"/>
        <v>1.2706738699491531</v>
      </c>
    </row>
    <row r="225" spans="1:13" x14ac:dyDescent="0.25">
      <c r="A225" s="1">
        <f>+'Indice Bancos'!B229</f>
        <v>44302</v>
      </c>
      <c r="B225" s="7">
        <f>+'Indice Bancos'!I229</f>
        <v>-2.2754438486254136E-2</v>
      </c>
      <c r="C225" s="7">
        <f>+'Indice Bancos'!J229</f>
        <v>-1.2595279827171679E-2</v>
      </c>
      <c r="D225" s="7">
        <f>+'Indice Bancos'!K229</f>
        <v>-2.2023581288343697E-2</v>
      </c>
      <c r="E225" s="7">
        <f>+'Indice Bancos'!L229</f>
        <v>-2.0494834034101683E-2</v>
      </c>
      <c r="G225" s="7">
        <f>+'Indice Bancos'!M229</f>
        <v>-2.4191340988277688E-2</v>
      </c>
      <c r="I225" s="1">
        <f t="shared" si="12"/>
        <v>44302</v>
      </c>
      <c r="J225">
        <f t="shared" si="9"/>
        <v>1.2973438324532418</v>
      </c>
      <c r="K225">
        <f t="shared" si="10"/>
        <v>1.2606578876008534</v>
      </c>
      <c r="L225">
        <f t="shared" si="11"/>
        <v>1.318510640246787</v>
      </c>
      <c r="M225">
        <f t="shared" si="11"/>
        <v>1.2717572342935477</v>
      </c>
    </row>
    <row r="226" spans="1:13" x14ac:dyDescent="0.25">
      <c r="A226" s="1">
        <f>+'Indice Bancos'!B230</f>
        <v>44309</v>
      </c>
      <c r="B226" s="7">
        <f>+'Indice Bancos'!I230</f>
        <v>-3.0533237577988315E-2</v>
      </c>
      <c r="C226" s="7">
        <f>+'Indice Bancos'!J230</f>
        <v>-2.6275594451783291E-2</v>
      </c>
      <c r="D226" s="7">
        <f>+'Indice Bancos'!K230</f>
        <v>-1.351417579455505E-2</v>
      </c>
      <c r="E226" s="7">
        <f>+'Indice Bancos'!L230</f>
        <v>4.5837917125045813E-2</v>
      </c>
      <c r="G226" s="7">
        <f>+'Indice Bancos'!M230</f>
        <v>-6.0814856557332986E-3</v>
      </c>
      <c r="I226" s="1">
        <f t="shared" si="12"/>
        <v>44309</v>
      </c>
      <c r="J226">
        <f t="shared" si="9"/>
        <v>1.2982439567141952</v>
      </c>
      <c r="K226">
        <f t="shared" si="10"/>
        <v>1.2596740926360253</v>
      </c>
      <c r="L226">
        <f t="shared" si="11"/>
        <v>1.3179965249361338</v>
      </c>
      <c r="M226">
        <f t="shared" si="11"/>
        <v>1.2717286445901979</v>
      </c>
    </row>
    <row r="227" spans="1:13" x14ac:dyDescent="0.25">
      <c r="A227" s="1">
        <f>+'Indice Bancos'!B231</f>
        <v>44316</v>
      </c>
      <c r="B227" s="7">
        <f>+'Indice Bancos'!I231</f>
        <v>5.9054343422651812E-2</v>
      </c>
      <c r="C227" s="7">
        <f>+'Indice Bancos'!J231</f>
        <v>9.6414061119943328E-2</v>
      </c>
      <c r="D227" s="7">
        <f>+'Indice Bancos'!K231</f>
        <v>6.6211264981680396E-2</v>
      </c>
      <c r="E227" s="7">
        <f>+'Indice Bancos'!L231</f>
        <v>2.8566124907185797E-2</v>
      </c>
      <c r="G227" s="7">
        <f>+'Indice Bancos'!M231</f>
        <v>3.5496544868997892E-2</v>
      </c>
      <c r="I227" s="1">
        <f t="shared" si="12"/>
        <v>44316</v>
      </c>
      <c r="J227">
        <f t="shared" si="9"/>
        <v>1.3009086132801819</v>
      </c>
      <c r="K227">
        <f t="shared" si="10"/>
        <v>1.2465564378114093</v>
      </c>
      <c r="L227">
        <f t="shared" si="11"/>
        <v>1.3167122102337563</v>
      </c>
      <c r="M227">
        <f t="shared" si="11"/>
        <v>1.2785881782141149</v>
      </c>
    </row>
    <row r="228" spans="1:13" x14ac:dyDescent="0.25">
      <c r="A228" s="1">
        <f>+'Indice Bancos'!B232</f>
        <v>44323</v>
      </c>
      <c r="B228" s="7">
        <f>+'Indice Bancos'!I232</f>
        <v>6.2089467414232047E-2</v>
      </c>
      <c r="C228" s="7">
        <f>+'Indice Bancos'!J232</f>
        <v>6.7384159309144875E-2</v>
      </c>
      <c r="D228" s="7">
        <f>+'Indice Bancos'!K232</f>
        <v>6.891410199659842E-2</v>
      </c>
      <c r="E228" s="7">
        <f>+'Indice Bancos'!L232</f>
        <v>1.2031522589183608E-2</v>
      </c>
      <c r="G228" s="7">
        <f>+'Indice Bancos'!M232</f>
        <v>4.8177290897564173E-2</v>
      </c>
      <c r="I228" s="1">
        <f t="shared" si="12"/>
        <v>44323</v>
      </c>
      <c r="J228">
        <f t="shared" si="9"/>
        <v>1.315538968725863</v>
      </c>
      <c r="K228">
        <f t="shared" si="10"/>
        <v>1.2623899233498159</v>
      </c>
      <c r="L228">
        <f t="shared" si="11"/>
        <v>1.3129638348966659</v>
      </c>
      <c r="M228">
        <f t="shared" si="11"/>
        <v>1.3224576347560872</v>
      </c>
    </row>
    <row r="229" spans="1:13" x14ac:dyDescent="0.25">
      <c r="A229" s="1">
        <f>+'Indice Bancos'!B233</f>
        <v>44330</v>
      </c>
      <c r="B229" s="7">
        <f>+'Indice Bancos'!I233</f>
        <v>9.5196443639506967E-2</v>
      </c>
      <c r="C229" s="7">
        <f>+'Indice Bancos'!J233</f>
        <v>8.7528528129641403E-2</v>
      </c>
      <c r="D229" s="7">
        <f>+'Indice Bancos'!K233</f>
        <v>5.8204921427170264E-2</v>
      </c>
      <c r="E229" s="7">
        <f>+'Indice Bancos'!L233</f>
        <v>4.1391745427886484E-2</v>
      </c>
      <c r="G229" s="7">
        <f>+'Indice Bancos'!M233</f>
        <v>6.6717308942581877E-2</v>
      </c>
      <c r="I229" s="1">
        <f t="shared" si="12"/>
        <v>44330</v>
      </c>
      <c r="J229">
        <f t="shared" si="9"/>
        <v>1.3196437363597744</v>
      </c>
      <c r="K229">
        <f t="shared" si="10"/>
        <v>1.2446972047480986</v>
      </c>
      <c r="L229">
        <f t="shared" si="11"/>
        <v>1.2978111857035524</v>
      </c>
      <c r="M229">
        <f t="shared" si="11"/>
        <v>1.3101938254843351</v>
      </c>
    </row>
    <row r="230" spans="1:13" x14ac:dyDescent="0.25">
      <c r="A230" s="1">
        <f>+'Indice Bancos'!B234</f>
        <v>44337</v>
      </c>
      <c r="B230" s="7">
        <f>+'Indice Bancos'!I234</f>
        <v>7.9583572146689319E-2</v>
      </c>
      <c r="C230" s="7">
        <f>+'Indice Bancos'!J234</f>
        <v>2.9640856525818382E-2</v>
      </c>
      <c r="D230" s="7">
        <f>+'Indice Bancos'!K234</f>
        <v>3.2460377125320461E-2</v>
      </c>
      <c r="E230" s="7">
        <f>+'Indice Bancos'!L234</f>
        <v>5.5367403630275147E-2</v>
      </c>
      <c r="G230" s="7">
        <f>+'Indice Bancos'!M234</f>
        <v>2.501036461947348E-2</v>
      </c>
      <c r="I230" s="1">
        <f t="shared" si="12"/>
        <v>44337</v>
      </c>
      <c r="J230">
        <f t="shared" si="9"/>
        <v>1.3307633866871666</v>
      </c>
      <c r="K230">
        <f t="shared" si="10"/>
        <v>1.2346286656147278</v>
      </c>
      <c r="L230">
        <f t="shared" si="11"/>
        <v>1.2870060781853607</v>
      </c>
      <c r="M230">
        <f t="shared" si="11"/>
        <v>1.2900854379494731</v>
      </c>
    </row>
    <row r="231" spans="1:13" x14ac:dyDescent="0.25">
      <c r="A231" s="1">
        <f>+'Indice Bancos'!B235</f>
        <v>44344</v>
      </c>
      <c r="B231" s="7">
        <f>+'Indice Bancos'!I235</f>
        <v>7.6371421857457378E-2</v>
      </c>
      <c r="C231" s="7">
        <f>+'Indice Bancos'!J235</f>
        <v>7.5573432832601872E-2</v>
      </c>
      <c r="D231" s="7">
        <f>+'Indice Bancos'!K235</f>
        <v>7.5846591192459289E-2</v>
      </c>
      <c r="E231" s="7">
        <f>+'Indice Bancos'!L235</f>
        <v>6.6831326170043948E-2</v>
      </c>
      <c r="G231" s="7">
        <f>+'Indice Bancos'!M235</f>
        <v>5.3201351502297767E-2</v>
      </c>
      <c r="I231" s="1">
        <f t="shared" si="12"/>
        <v>44344</v>
      </c>
      <c r="J231">
        <f t="shared" si="9"/>
        <v>1.3538229335261029</v>
      </c>
      <c r="K231">
        <f t="shared" si="10"/>
        <v>1.2558444988564916</v>
      </c>
      <c r="L231">
        <f t="shared" si="11"/>
        <v>1.3071950782985144</v>
      </c>
      <c r="M231">
        <f t="shared" si="11"/>
        <v>1.2276311031958496</v>
      </c>
    </row>
    <row r="232" spans="1:13" x14ac:dyDescent="0.25">
      <c r="A232" s="1">
        <f>+'Indice Bancos'!B236</f>
        <v>44351</v>
      </c>
      <c r="B232" s="7">
        <f>+'Indice Bancos'!I236</f>
        <v>0.16144056147613872</v>
      </c>
      <c r="C232" s="7">
        <f>+'Indice Bancos'!J236</f>
        <v>9.0892228716951351E-2</v>
      </c>
      <c r="D232" s="7">
        <f>+'Indice Bancos'!K236</f>
        <v>0.13376723314697903</v>
      </c>
      <c r="E232" s="7">
        <f>+'Indice Bancos'!L236</f>
        <v>0.19033375580904099</v>
      </c>
      <c r="G232" s="7">
        <f>+'Indice Bancos'!M236</f>
        <v>0.11783062356619234</v>
      </c>
      <c r="I232" s="1">
        <f t="shared" si="12"/>
        <v>44351</v>
      </c>
      <c r="J232">
        <f t="shared" si="9"/>
        <v>1.3597759614301024</v>
      </c>
      <c r="K232">
        <f t="shared" si="10"/>
        <v>1.2378351225907187</v>
      </c>
      <c r="L232">
        <f t="shared" si="11"/>
        <v>1.3146127018629279</v>
      </c>
      <c r="M232">
        <f t="shared" si="11"/>
        <v>1.2607053245328614</v>
      </c>
    </row>
    <row r="233" spans="1:13" x14ac:dyDescent="0.25">
      <c r="A233" s="1">
        <f>+'Indice Bancos'!B237</f>
        <v>44358</v>
      </c>
      <c r="B233" s="7">
        <f>+'Indice Bancos'!I237</f>
        <v>2.1372876636036597E-3</v>
      </c>
      <c r="C233" s="7">
        <f>+'Indice Bancos'!J237</f>
        <v>-1.0904879853315008E-2</v>
      </c>
      <c r="D233" s="7">
        <f>+'Indice Bancos'!K237</f>
        <v>-1.2437953339275665E-2</v>
      </c>
      <c r="E233" s="7">
        <f>+'Indice Bancos'!L237</f>
        <v>-2.5327238138504904E-2</v>
      </c>
      <c r="G233" s="7">
        <f>+'Indice Bancos'!M237</f>
        <v>-1.4517285525953438E-3</v>
      </c>
      <c r="I233" s="1">
        <f t="shared" si="12"/>
        <v>44358</v>
      </c>
      <c r="J233">
        <f t="shared" si="9"/>
        <v>1.3570174347675235</v>
      </c>
      <c r="K233">
        <f t="shared" si="10"/>
        <v>1.2348853438688405</v>
      </c>
      <c r="L233">
        <f t="shared" si="11"/>
        <v>1.3155843681767903</v>
      </c>
      <c r="M233">
        <f t="shared" si="11"/>
        <v>1.2601368732933471</v>
      </c>
    </row>
    <row r="234" spans="1:13" x14ac:dyDescent="0.25">
      <c r="A234" s="1">
        <f>+'Indice Bancos'!B238</f>
        <v>44365</v>
      </c>
      <c r="B234" s="7">
        <f>+'Indice Bancos'!I238</f>
        <v>-8.5100766254245785E-3</v>
      </c>
      <c r="C234" s="7">
        <f>+'Indice Bancos'!J238</f>
        <v>-1.6368079689271342E-2</v>
      </c>
      <c r="D234" s="7">
        <f>+'Indice Bancos'!K238</f>
        <v>-7.063246277925983E-3</v>
      </c>
      <c r="E234" s="7">
        <f>+'Indice Bancos'!L238</f>
        <v>6.6303492877326953E-2</v>
      </c>
      <c r="G234" s="7">
        <f>+'Indice Bancos'!M238</f>
        <v>-1.4494060502039718E-2</v>
      </c>
      <c r="I234" s="1">
        <f t="shared" si="12"/>
        <v>44365</v>
      </c>
      <c r="J234">
        <f t="shared" si="9"/>
        <v>1.3604302550996705</v>
      </c>
      <c r="K234">
        <f t="shared" si="10"/>
        <v>1.2444523726012897</v>
      </c>
      <c r="L234">
        <f t="shared" si="11"/>
        <v>1.3238495094576621</v>
      </c>
      <c r="M234">
        <f t="shared" si="11"/>
        <v>1.2609391742113374</v>
      </c>
    </row>
    <row r="235" spans="1:13" x14ac:dyDescent="0.25">
      <c r="A235" s="1">
        <f>+'Indice Bancos'!B239</f>
        <v>44372</v>
      </c>
      <c r="B235" s="7">
        <f>+'Indice Bancos'!I239</f>
        <v>-6.0530261627499637E-2</v>
      </c>
      <c r="C235" s="7">
        <f>+'Indice Bancos'!J239</f>
        <v>-5.5339067511206097E-2</v>
      </c>
      <c r="D235" s="7">
        <f>+'Indice Bancos'!K239</f>
        <v>-3.804424874700818E-2</v>
      </c>
      <c r="E235" s="7">
        <f>+'Indice Bancos'!L239</f>
        <v>-6.9871322022785121E-2</v>
      </c>
      <c r="G235" s="7">
        <f>+'Indice Bancos'!M239</f>
        <v>-3.8995332842017838E-5</v>
      </c>
      <c r="I235" s="1">
        <f t="shared" si="12"/>
        <v>44372</v>
      </c>
      <c r="J235">
        <f t="shared" si="9"/>
        <v>1.3817915436987953</v>
      </c>
      <c r="K235">
        <f t="shared" si="10"/>
        <v>1.2562864893791041</v>
      </c>
      <c r="L235">
        <f t="shared" si="11"/>
        <v>1.336087547463654</v>
      </c>
      <c r="M235">
        <f t="shared" si="11"/>
        <v>1.2822490079664393</v>
      </c>
    </row>
    <row r="236" spans="1:13" x14ac:dyDescent="0.25">
      <c r="A236" s="1">
        <f>+'Indice Bancos'!B240</f>
        <v>44379</v>
      </c>
      <c r="B236" s="7">
        <f>+'Indice Bancos'!I240</f>
        <v>-4.0847833058627936E-2</v>
      </c>
      <c r="C236" s="7">
        <f>+'Indice Bancos'!J240</f>
        <v>-3.9860597908968676E-2</v>
      </c>
      <c r="D236" s="7">
        <f>+'Indice Bancos'!K240</f>
        <v>-5.6592487277960402E-2</v>
      </c>
      <c r="E236" s="7">
        <f>+'Indice Bancos'!L240</f>
        <v>-3.1002628834941315E-2</v>
      </c>
      <c r="G236" s="7">
        <f>+'Indice Bancos'!M240</f>
        <v>-2.7683006553006595E-2</v>
      </c>
      <c r="I236" s="1">
        <f t="shared" si="12"/>
        <v>44379</v>
      </c>
      <c r="J236">
        <f t="shared" si="9"/>
        <v>1.3822370989000687</v>
      </c>
      <c r="K236">
        <f t="shared" si="10"/>
        <v>1.2576878095739765</v>
      </c>
      <c r="L236">
        <f t="shared" si="11"/>
        <v>1.3382472278171038</v>
      </c>
      <c r="M236">
        <f t="shared" si="11"/>
        <v>1.2821453089073078</v>
      </c>
    </row>
    <row r="237" spans="1:13" x14ac:dyDescent="0.25">
      <c r="A237" s="1">
        <f>+'Indice Bancos'!B241</f>
        <v>44386</v>
      </c>
      <c r="B237" s="7">
        <f>+'Indice Bancos'!I241</f>
        <v>-4.2315288555743846E-2</v>
      </c>
      <c r="C237" s="7">
        <f>+'Indice Bancos'!J241</f>
        <v>-5.3873193594583979E-2</v>
      </c>
      <c r="D237" s="7">
        <f>+'Indice Bancos'!K241</f>
        <v>-2.9653657774551201E-2</v>
      </c>
      <c r="E237" s="7">
        <f>+'Indice Bancos'!L241</f>
        <v>-4.4816611094271042E-2</v>
      </c>
      <c r="G237" s="7">
        <f>+'Indice Bancos'!M241</f>
        <v>-1.5139655744945135E-2</v>
      </c>
      <c r="I237" s="1">
        <f t="shared" si="12"/>
        <v>44386</v>
      </c>
      <c r="J237">
        <f t="shared" si="9"/>
        <v>1.3834943627135432</v>
      </c>
      <c r="K237">
        <f t="shared" si="10"/>
        <v>1.2599798810606018</v>
      </c>
      <c r="L237">
        <f t="shared" si="11"/>
        <v>1.3390169707119879</v>
      </c>
      <c r="M237">
        <f t="shared" si="11"/>
        <v>1.2836678971685473</v>
      </c>
    </row>
    <row r="238" spans="1:13" x14ac:dyDescent="0.25">
      <c r="A238" s="1">
        <f>+'Indice Bancos'!B242</f>
        <v>44393</v>
      </c>
      <c r="B238" s="7">
        <f>+'Indice Bancos'!I242</f>
        <v>3.3418856159267207E-2</v>
      </c>
      <c r="C238" s="7">
        <f>+'Indice Bancos'!J242</f>
        <v>1.2654117129017983E-2</v>
      </c>
      <c r="D238" s="7">
        <f>+'Indice Bancos'!K242</f>
        <v>3.5133906587370145E-3</v>
      </c>
      <c r="E238" s="7">
        <f>+'Indice Bancos'!L242</f>
        <v>2.1595290608190654E-2</v>
      </c>
      <c r="G238" s="7">
        <f>+'Indice Bancos'!M242</f>
        <v>1.1531375593078819E-2</v>
      </c>
      <c r="I238" s="1">
        <f t="shared" si="12"/>
        <v>44393</v>
      </c>
      <c r="J238">
        <f t="shared" si="9"/>
        <v>1.400249277797041</v>
      </c>
      <c r="K238">
        <f t="shared" si="10"/>
        <v>1.2671622231068906</v>
      </c>
      <c r="L238">
        <f t="shared" si="11"/>
        <v>1.3422653177475454</v>
      </c>
      <c r="M238">
        <f t="shared" si="11"/>
        <v>1.2974595892332246</v>
      </c>
    </row>
    <row r="239" spans="1:13" x14ac:dyDescent="0.25">
      <c r="A239" s="1">
        <f>+'Indice Bancos'!B243</f>
        <v>44400</v>
      </c>
      <c r="B239" s="7">
        <f>+'Indice Bancos'!I243</f>
        <v>-1.2829981143934632E-2</v>
      </c>
      <c r="C239" s="7">
        <f>+'Indice Bancos'!J243</f>
        <v>-4.8375086287022473E-3</v>
      </c>
      <c r="D239" s="7">
        <f>+'Indice Bancos'!K243</f>
        <v>1.2956863929336482E-2</v>
      </c>
      <c r="E239" s="7">
        <f>+'Indice Bancos'!L243</f>
        <v>4.37997017892644E-3</v>
      </c>
      <c r="G239" s="7">
        <f>+'Indice Bancos'!M243</f>
        <v>2.7744615696741803E-2</v>
      </c>
      <c r="I239" s="1">
        <f t="shared" si="12"/>
        <v>44400</v>
      </c>
      <c r="J239">
        <f t="shared" si="9"/>
        <v>1.4084026701080741</v>
      </c>
      <c r="K239">
        <f t="shared" si="10"/>
        <v>1.2755502913298558</v>
      </c>
      <c r="L239">
        <f t="shared" si="11"/>
        <v>1.3505766304343647</v>
      </c>
      <c r="M239">
        <f t="shared" si="11"/>
        <v>1.3006498508287236</v>
      </c>
    </row>
    <row r="240" spans="1:13" x14ac:dyDescent="0.25">
      <c r="A240" s="1">
        <f>+'Indice Bancos'!B244</f>
        <v>44407</v>
      </c>
      <c r="B240" s="7">
        <f>+'Indice Bancos'!I244</f>
        <v>2.2197107770181468E-2</v>
      </c>
      <c r="C240" s="7">
        <f>+'Indice Bancos'!J244</f>
        <v>-4.4513870303513059E-3</v>
      </c>
      <c r="D240" s="7">
        <f>+'Indice Bancos'!K244</f>
        <v>-1.485932550773239E-2</v>
      </c>
      <c r="E240" s="7">
        <f>+'Indice Bancos'!L244</f>
        <v>5.7990288559675029E-3</v>
      </c>
      <c r="G240" s="7">
        <f>+'Indice Bancos'!M244</f>
        <v>1.795246635512604E-2</v>
      </c>
      <c r="I240" s="1">
        <f t="shared" si="12"/>
        <v>44407</v>
      </c>
      <c r="J240">
        <f t="shared" si="9"/>
        <v>1.4120242733490369</v>
      </c>
      <c r="K240">
        <f t="shared" si="10"/>
        <v>1.2862144916124574</v>
      </c>
      <c r="L240">
        <f t="shared" si="11"/>
        <v>1.3663455947420504</v>
      </c>
      <c r="M240">
        <f t="shared" si="11"/>
        <v>1.3091155775392034</v>
      </c>
    </row>
    <row r="241" spans="1:13" x14ac:dyDescent="0.25">
      <c r="A241" s="1">
        <f>+'Indice Bancos'!B245</f>
        <v>44414</v>
      </c>
      <c r="B241" s="7">
        <f>+'Indice Bancos'!I245</f>
        <v>-1.1912547883770941E-2</v>
      </c>
      <c r="C241" s="7">
        <f>+'Indice Bancos'!J245</f>
        <v>3.0503527656167151E-3</v>
      </c>
      <c r="D241" s="7">
        <f>+'Indice Bancos'!K245</f>
        <v>1.9991488959288706E-2</v>
      </c>
      <c r="E241" s="7">
        <f>+'Indice Bancos'!L245</f>
        <v>1.445242231823185E-3</v>
      </c>
      <c r="G241" s="7">
        <f>+'Indice Bancos'!M245</f>
        <v>-2.187400434116582E-3</v>
      </c>
      <c r="I241" s="1">
        <f t="shared" si="12"/>
        <v>44414</v>
      </c>
      <c r="J241">
        <f t="shared" si="9"/>
        <v>1.4111089698038837</v>
      </c>
      <c r="K241">
        <f t="shared" si="10"/>
        <v>1.2993564463812883</v>
      </c>
      <c r="L241">
        <f t="shared" si="11"/>
        <v>1.3669297839297148</v>
      </c>
      <c r="M241">
        <f t="shared" si="11"/>
        <v>1.3033135996977583</v>
      </c>
    </row>
    <row r="242" spans="1:13" x14ac:dyDescent="0.25">
      <c r="A242" s="1">
        <f>+'Indice Bancos'!B246</f>
        <v>44421</v>
      </c>
      <c r="B242" s="7">
        <f>+'Indice Bancos'!I246</f>
        <v>4.6365026082296978E-2</v>
      </c>
      <c r="C242" s="7">
        <f>+'Indice Bancos'!J246</f>
        <v>5.779686047147603E-2</v>
      </c>
      <c r="D242" s="7">
        <f>+'Indice Bancos'!K246</f>
        <v>3.575964917160368E-2</v>
      </c>
      <c r="E242" s="7">
        <f>+'Indice Bancos'!L246</f>
        <v>6.0520457511322512E-2</v>
      </c>
      <c r="G242" s="7">
        <f>+'Indice Bancos'!M246</f>
        <v>5.5933937141166234E-2</v>
      </c>
      <c r="I242" s="1">
        <f t="shared" si="12"/>
        <v>44421</v>
      </c>
      <c r="J242">
        <f t="shared" si="9"/>
        <v>1.3969587539363326</v>
      </c>
      <c r="K242">
        <f t="shared" si="10"/>
        <v>1.2993704007963809</v>
      </c>
      <c r="L242">
        <f t="shared" si="11"/>
        <v>1.362020719487725</v>
      </c>
      <c r="M242">
        <f t="shared" si="11"/>
        <v>1.2999421759802405</v>
      </c>
    </row>
    <row r="243" spans="1:13" x14ac:dyDescent="0.25">
      <c r="A243" s="1">
        <f>+'Indice Bancos'!B247</f>
        <v>44428</v>
      </c>
      <c r="B243" s="7">
        <f>+'Indice Bancos'!I247</f>
        <v>2.023495745161541E-2</v>
      </c>
      <c r="C243" s="7">
        <f>+'Indice Bancos'!J247</f>
        <v>3.0662316375125176E-3</v>
      </c>
      <c r="D243" s="7">
        <f>+'Indice Bancos'!K247</f>
        <v>1.9594328475778022E-2</v>
      </c>
      <c r="E243" s="7">
        <f>+'Indice Bancos'!L247</f>
        <v>-3.0574576197576531E-2</v>
      </c>
      <c r="G243" s="7">
        <f>+'Indice Bancos'!M247</f>
        <v>-2.4769224199030493E-2</v>
      </c>
      <c r="I243" s="1">
        <f t="shared" si="12"/>
        <v>44428</v>
      </c>
      <c r="J243">
        <f t="shared" si="9"/>
        <v>1.3914141742094011</v>
      </c>
      <c r="K243">
        <f t="shared" si="10"/>
        <v>1.2946802916872699</v>
      </c>
      <c r="L243">
        <f t="shared" si="11"/>
        <v>1.3547056844465211</v>
      </c>
      <c r="M243">
        <f t="shared" si="11"/>
        <v>1.2998684824314104</v>
      </c>
    </row>
    <row r="244" spans="1:13" x14ac:dyDescent="0.25">
      <c r="A244" s="1">
        <f>+'Indice Bancos'!B248</f>
        <v>44435</v>
      </c>
      <c r="B244" s="7">
        <f>+'Indice Bancos'!I248</f>
        <v>0.21039733681731954</v>
      </c>
      <c r="C244" s="7">
        <f>+'Indice Bancos'!J248</f>
        <v>0.19304087839579354</v>
      </c>
      <c r="D244" s="7">
        <f>+'Indice Bancos'!K248</f>
        <v>0.17518107194591992</v>
      </c>
      <c r="E244" s="7">
        <f>+'Indice Bancos'!L248</f>
        <v>0.11352198909878286</v>
      </c>
      <c r="G244" s="7">
        <f>+'Indice Bancos'!M248</f>
        <v>7.9346143298212102E-2</v>
      </c>
      <c r="I244" s="1">
        <f t="shared" si="12"/>
        <v>44435</v>
      </c>
      <c r="J244">
        <f t="shared" si="9"/>
        <v>1.4086139149412655</v>
      </c>
      <c r="K244">
        <f t="shared" si="10"/>
        <v>1.2997945712892431</v>
      </c>
      <c r="L244">
        <f t="shared" si="11"/>
        <v>1.3668191505309675</v>
      </c>
      <c r="M244">
        <f t="shared" si="11"/>
        <v>1.3063122457531309</v>
      </c>
    </row>
    <row r="245" spans="1:13" x14ac:dyDescent="0.25">
      <c r="A245" s="1">
        <f>+'Indice Bancos'!B249</f>
        <v>44442</v>
      </c>
      <c r="B245" s="7">
        <f>+'Indice Bancos'!I249</f>
        <v>1.3690610497557598E-2</v>
      </c>
      <c r="C245" s="7">
        <f>+'Indice Bancos'!J249</f>
        <v>1.1056956938791496E-2</v>
      </c>
      <c r="D245" s="7">
        <f>+'Indice Bancos'!K249</f>
        <v>1.3028634608057699E-2</v>
      </c>
      <c r="E245" s="7">
        <f>+'Indice Bancos'!L249</f>
        <v>8.2449340861239007E-2</v>
      </c>
      <c r="G245" s="7">
        <f>+'Indice Bancos'!M249</f>
        <v>2.0918634772619793E-2</v>
      </c>
      <c r="I245" s="1">
        <f t="shared" si="12"/>
        <v>44442</v>
      </c>
      <c r="J245">
        <f t="shared" si="9"/>
        <v>1.4094084636151269</v>
      </c>
      <c r="K245">
        <f t="shared" si="10"/>
        <v>1.2990970337407712</v>
      </c>
      <c r="L245">
        <f t="shared" si="11"/>
        <v>1.3662213046090554</v>
      </c>
      <c r="M245">
        <f t="shared" si="11"/>
        <v>1.308497833146081</v>
      </c>
    </row>
    <row r="246" spans="1:13" x14ac:dyDescent="0.25">
      <c r="A246" s="1">
        <f>+'Indice Bancos'!B250</f>
        <v>44449</v>
      </c>
      <c r="B246" s="7">
        <f>+'Indice Bancos'!I250</f>
        <v>2.0664637301023969E-2</v>
      </c>
      <c r="C246" s="7">
        <f>+'Indice Bancos'!J250</f>
        <v>5.6727222998585347E-2</v>
      </c>
      <c r="D246" s="7">
        <f>+'Indice Bancos'!K250</f>
        <v>4.5950310833831054E-2</v>
      </c>
      <c r="E246" s="7">
        <f>+'Indice Bancos'!L250</f>
        <v>5.7560552561481737E-2</v>
      </c>
      <c r="G246" s="7">
        <f>+'Indice Bancos'!M250</f>
        <v>1.552245636077898E-2</v>
      </c>
      <c r="I246" s="1">
        <f t="shared" si="12"/>
        <v>44449</v>
      </c>
      <c r="J246">
        <f t="shared" si="9"/>
        <v>1.413756235942685</v>
      </c>
      <c r="K246">
        <f t="shared" si="10"/>
        <v>1.2928544349017113</v>
      </c>
      <c r="L246">
        <f t="shared" si="11"/>
        <v>1.3738043286292843</v>
      </c>
      <c r="M246">
        <f t="shared" si="11"/>
        <v>1.3127373869712766</v>
      </c>
    </row>
    <row r="247" spans="1:13" x14ac:dyDescent="0.25">
      <c r="A247" s="1">
        <f>+'Indice Bancos'!B251</f>
        <v>44456</v>
      </c>
      <c r="B247" s="7">
        <f>+'Indice Bancos'!I251</f>
        <v>5.00999051048856E-3</v>
      </c>
      <c r="C247" s="7">
        <f>+'Indice Bancos'!J251</f>
        <v>6.0277994588932904E-2</v>
      </c>
      <c r="D247" s="7">
        <f>+'Indice Bancos'!K251</f>
        <v>3.5823568396858185E-2</v>
      </c>
      <c r="E247" s="7">
        <f>+'Indice Bancos'!L251</f>
        <v>-4.0686027576996464E-2</v>
      </c>
      <c r="G247" s="7">
        <f>+'Indice Bancos'!M251</f>
        <v>3.4482763164170649E-2</v>
      </c>
      <c r="I247" s="1">
        <f t="shared" si="12"/>
        <v>44456</v>
      </c>
      <c r="J247">
        <f t="shared" si="9"/>
        <v>1.4039283826507316</v>
      </c>
      <c r="K247">
        <f t="shared" si="10"/>
        <v>1.2962491801682243</v>
      </c>
      <c r="L247">
        <f t="shared" si="11"/>
        <v>1.374145399752607</v>
      </c>
      <c r="M247">
        <f t="shared" si="11"/>
        <v>1.279280579733675</v>
      </c>
    </row>
    <row r="248" spans="1:13" x14ac:dyDescent="0.25">
      <c r="A248" s="1">
        <f>+'Indice Bancos'!B252</f>
        <v>44463</v>
      </c>
      <c r="B248" s="7">
        <f>+'Indice Bancos'!I252</f>
        <v>-7.5203359314061857E-2</v>
      </c>
      <c r="C248" s="7">
        <f>+'Indice Bancos'!J252</f>
        <v>-0.11738297937263509</v>
      </c>
      <c r="D248" s="7">
        <f>+'Indice Bancos'!K252</f>
        <v>-8.4824558418132856E-2</v>
      </c>
      <c r="E248" s="7">
        <f>+'Indice Bancos'!L252</f>
        <v>-4.1837631887456039E-2</v>
      </c>
      <c r="G248" s="7">
        <f>+'Indice Bancos'!M252</f>
        <v>-5.5174814477617407E-2</v>
      </c>
      <c r="I248" s="1">
        <f t="shared" si="12"/>
        <v>44463</v>
      </c>
      <c r="J248">
        <f t="shared" si="9"/>
        <v>1.4022668494108799</v>
      </c>
      <c r="K248">
        <f t="shared" si="10"/>
        <v>1.3096594568707287</v>
      </c>
      <c r="L248">
        <f t="shared" si="11"/>
        <v>1.3801212139031496</v>
      </c>
      <c r="M248">
        <f t="shared" si="11"/>
        <v>1.2702192265923387</v>
      </c>
    </row>
    <row r="249" spans="1:13" x14ac:dyDescent="0.25">
      <c r="A249" s="1">
        <f>+'Indice Bancos'!B253</f>
        <v>44470</v>
      </c>
      <c r="B249" s="7">
        <f>+'Indice Bancos'!I253</f>
        <v>6.7081832479326309E-2</v>
      </c>
      <c r="C249" s="7">
        <f>+'Indice Bancos'!J253</f>
        <v>5.9926275167350163E-2</v>
      </c>
      <c r="D249" s="7">
        <f>+'Indice Bancos'!K253</f>
        <v>9.075290250124568E-2</v>
      </c>
      <c r="E249" s="7">
        <f>+'Indice Bancos'!L253</f>
        <v>6.0411409344650835E-2</v>
      </c>
      <c r="G249" s="7">
        <f>+'Indice Bancos'!M253</f>
        <v>4.6453905489605152E-2</v>
      </c>
      <c r="I249" s="1">
        <f t="shared" si="12"/>
        <v>44470</v>
      </c>
      <c r="J249">
        <f t="shared" si="9"/>
        <v>1.3897778835239252</v>
      </c>
      <c r="K249">
        <f t="shared" si="10"/>
        <v>1.3074137483072157</v>
      </c>
      <c r="L249">
        <f t="shared" si="11"/>
        <v>1.3784173328103413</v>
      </c>
      <c r="M249">
        <f t="shared" si="11"/>
        <v>1.2663219529522194</v>
      </c>
    </row>
    <row r="250" spans="1:13" x14ac:dyDescent="0.25">
      <c r="A250" s="1">
        <f>+'Indice Bancos'!B254</f>
        <v>44477</v>
      </c>
      <c r="B250" s="7">
        <f>+'Indice Bancos'!I254</f>
        <v>-2.5061509752415723E-2</v>
      </c>
      <c r="C250" s="7">
        <f>+'Indice Bancos'!J254</f>
        <v>-3.1443156057863186E-2</v>
      </c>
      <c r="D250" s="7">
        <f>+'Indice Bancos'!K254</f>
        <v>-6.5732501448978464E-3</v>
      </c>
      <c r="E250" s="7">
        <f>+'Indice Bancos'!L254</f>
        <v>-1.522799932693919E-2</v>
      </c>
      <c r="G250" s="7">
        <f>+'Indice Bancos'!M254</f>
        <v>-9.3847228820809203E-4</v>
      </c>
      <c r="I250" s="1">
        <f t="shared" si="12"/>
        <v>44477</v>
      </c>
      <c r="J250">
        <f t="shared" si="9"/>
        <v>1.3880979222505085</v>
      </c>
      <c r="K250">
        <f t="shared" si="10"/>
        <v>1.3041275839805488</v>
      </c>
      <c r="L250">
        <f t="shared" si="11"/>
        <v>1.3762041023831335</v>
      </c>
      <c r="M250">
        <f t="shared" si="11"/>
        <v>1.2622534723880741</v>
      </c>
    </row>
    <row r="251" spans="1:13" x14ac:dyDescent="0.25">
      <c r="A251" s="1">
        <f>+'Indice Bancos'!B255</f>
        <v>44484</v>
      </c>
      <c r="B251" s="7">
        <f>+'Indice Bancos'!I255</f>
        <v>2.3633182768562966E-2</v>
      </c>
      <c r="C251" s="7">
        <f>+'Indice Bancos'!J255</f>
        <v>4.463789590664935E-2</v>
      </c>
      <c r="D251" s="7">
        <f>+'Indice Bancos'!K255</f>
        <v>6.5172179475739833E-2</v>
      </c>
      <c r="E251" s="7">
        <f>+'Indice Bancos'!L255</f>
        <v>7.1019710746323295E-2</v>
      </c>
      <c r="G251" s="7">
        <f>+'Indice Bancos'!M255</f>
        <v>5.7211097759721774E-2</v>
      </c>
      <c r="I251" s="1">
        <f t="shared" si="12"/>
        <v>44484</v>
      </c>
      <c r="J251">
        <f t="shared" si="9"/>
        <v>1.3728116176301226</v>
      </c>
      <c r="K251">
        <f t="shared" si="10"/>
        <v>1.3056943280698818</v>
      </c>
      <c r="L251">
        <f t="shared" si="11"/>
        <v>1.3765309051393642</v>
      </c>
      <c r="M251">
        <f t="shared" si="11"/>
        <v>1.2651029357444348</v>
      </c>
    </row>
    <row r="252" spans="1:13" x14ac:dyDescent="0.25">
      <c r="A252" s="1">
        <f>+'Indice Bancos'!B256</f>
        <v>44491</v>
      </c>
      <c r="B252" s="7">
        <f>+'Indice Bancos'!I256</f>
        <v>0.11221609518478393</v>
      </c>
      <c r="C252" s="7">
        <f>+'Indice Bancos'!J256</f>
        <v>6.7537072856221902E-2</v>
      </c>
      <c r="D252" s="7">
        <f>+'Indice Bancos'!K256</f>
        <v>9.4170865928627556E-2</v>
      </c>
      <c r="E252" s="7">
        <f>+'Indice Bancos'!L256</f>
        <v>6.7917131982587531E-2</v>
      </c>
      <c r="G252" s="7">
        <f>+'Indice Bancos'!M256</f>
        <v>5.9864457004750182E-2</v>
      </c>
      <c r="I252" s="1">
        <f t="shared" si="12"/>
        <v>44491</v>
      </c>
      <c r="J252">
        <f t="shared" si="9"/>
        <v>1.3780493249691526</v>
      </c>
      <c r="K252">
        <f t="shared" si="10"/>
        <v>1.3058096370045822</v>
      </c>
      <c r="L252">
        <f t="shared" si="11"/>
        <v>1.3795427427768101</v>
      </c>
      <c r="M252">
        <f t="shared" si="11"/>
        <v>1.2639020398341407</v>
      </c>
    </row>
    <row r="253" spans="1:13" x14ac:dyDescent="0.25">
      <c r="A253" s="1">
        <f>+'Indice Bancos'!B257</f>
        <v>44498</v>
      </c>
      <c r="B253" s="7">
        <f>+'Indice Bancos'!I257</f>
        <v>-6.19210794024736E-2</v>
      </c>
      <c r="C253" s="7">
        <f>+'Indice Bancos'!J257</f>
        <v>-8.467461875283111E-2</v>
      </c>
      <c r="D253" s="7">
        <f>+'Indice Bancos'!K257</f>
        <v>-3.8663133097762037E-2</v>
      </c>
      <c r="E253" s="7">
        <f>+'Indice Bancos'!L257</f>
        <v>-9.4148152890709991E-2</v>
      </c>
      <c r="G253" s="7">
        <f>+'Indice Bancos'!M257</f>
        <v>-3.8407558609743875E-2</v>
      </c>
      <c r="I253" s="1">
        <f t="shared" si="12"/>
        <v>44498</v>
      </c>
      <c r="J253">
        <f t="shared" si="9"/>
        <v>1.3781145350120734</v>
      </c>
      <c r="K253">
        <f t="shared" si="10"/>
        <v>1.3082566422186115</v>
      </c>
      <c r="L253">
        <f t="shared" si="11"/>
        <v>1.3767427913060808</v>
      </c>
      <c r="M253">
        <f t="shared" si="11"/>
        <v>1.2693139978053842</v>
      </c>
    </row>
    <row r="254" spans="1:13" x14ac:dyDescent="0.25">
      <c r="A254" s="1">
        <f>+'Indice Bancos'!B258</f>
        <v>44505</v>
      </c>
      <c r="B254" s="7">
        <f>+'Indice Bancos'!I258</f>
        <v>5.7852230244570535E-2</v>
      </c>
      <c r="C254" s="7">
        <f>+'Indice Bancos'!J258</f>
        <v>6.6663092606644492E-2</v>
      </c>
      <c r="D254" s="7">
        <f>+'Indice Bancos'!K258</f>
        <v>0.11724813918583621</v>
      </c>
      <c r="E254" s="7">
        <f>+'Indice Bancos'!L258</f>
        <v>4.7543320257742216E-2</v>
      </c>
      <c r="G254" s="7">
        <f>+'Indice Bancos'!M258</f>
        <v>0.11171389127171349</v>
      </c>
      <c r="I254" s="1">
        <f t="shared" si="12"/>
        <v>44505</v>
      </c>
      <c r="J254">
        <f t="shared" si="9"/>
        <v>1.3438524549249866</v>
      </c>
      <c r="K254">
        <f t="shared" si="10"/>
        <v>1.2914527195920174</v>
      </c>
      <c r="L254">
        <f t="shared" si="11"/>
        <v>1.3685931602065287</v>
      </c>
      <c r="M254">
        <f t="shared" si="11"/>
        <v>1.2390554070778648</v>
      </c>
    </row>
    <row r="255" spans="1:13" x14ac:dyDescent="0.25">
      <c r="A255" s="1">
        <f>+'Indice Bancos'!B259</f>
        <v>44512</v>
      </c>
      <c r="B255" s="7">
        <f>+'Indice Bancos'!I259</f>
        <v>3.3586740116865688E-2</v>
      </c>
      <c r="C255" s="7">
        <f>+'Indice Bancos'!J259</f>
        <v>5.5765832988598607E-2</v>
      </c>
      <c r="D255" s="7">
        <f>+'Indice Bancos'!K259</f>
        <v>1.2200203976443946E-2</v>
      </c>
      <c r="E255" s="7">
        <f>+'Indice Bancos'!L259</f>
        <v>2.690971246078222E-2</v>
      </c>
      <c r="G255" s="7">
        <f>+'Indice Bancos'!M259</f>
        <v>2.2256530644846562E-2</v>
      </c>
      <c r="I255" s="1">
        <f t="shared" si="12"/>
        <v>44512</v>
      </c>
      <c r="J255">
        <f t="shared" si="9"/>
        <v>1.344523737055255</v>
      </c>
      <c r="K255">
        <f t="shared" si="10"/>
        <v>1.2946301634546715</v>
      </c>
      <c r="L255">
        <f t="shared" si="11"/>
        <v>1.3679471918664274</v>
      </c>
      <c r="M255">
        <f t="shared" si="11"/>
        <v>1.2404012482536766</v>
      </c>
    </row>
    <row r="256" spans="1:13" x14ac:dyDescent="0.25">
      <c r="A256" s="1">
        <f>+'Indice Bancos'!B260</f>
        <v>44519</v>
      </c>
      <c r="B256" s="7">
        <f>+'Indice Bancos'!I260</f>
        <v>-0.15678147479197768</v>
      </c>
      <c r="C256" s="7">
        <f>+'Indice Bancos'!J260</f>
        <v>-0.13333601877858625</v>
      </c>
      <c r="D256" s="7">
        <f>+'Indice Bancos'!K260</f>
        <v>-0.1577256648194193</v>
      </c>
      <c r="E256" s="7">
        <f>+'Indice Bancos'!L260</f>
        <v>-0.11664476565922022</v>
      </c>
      <c r="G256" s="7">
        <f>+'Indice Bancos'!M260</f>
        <v>-9.7598317331031303E-2</v>
      </c>
      <c r="I256" s="1">
        <f t="shared" si="12"/>
        <v>44519</v>
      </c>
      <c r="J256">
        <f t="shared" si="9"/>
        <v>1.3605374564514505</v>
      </c>
      <c r="K256">
        <f t="shared" si="10"/>
        <v>1.2922065218024852</v>
      </c>
      <c r="L256">
        <f t="shared" si="11"/>
        <v>1.3816271381231406</v>
      </c>
      <c r="M256">
        <f t="shared" si="11"/>
        <v>1.2420898352552026</v>
      </c>
    </row>
    <row r="257" spans="1:13" x14ac:dyDescent="0.25">
      <c r="A257" s="1">
        <f>+'Indice Bancos'!B261</f>
        <v>44526</v>
      </c>
      <c r="B257" s="7">
        <f>+'Indice Bancos'!I261</f>
        <v>-0.1029703092885621</v>
      </c>
      <c r="C257" s="7">
        <f>+'Indice Bancos'!J261</f>
        <v>-9.6346750272535919E-2</v>
      </c>
      <c r="D257" s="7">
        <f>+'Indice Bancos'!K261</f>
        <v>-7.2277998237749497E-2</v>
      </c>
      <c r="E257" s="7">
        <f>+'Indice Bancos'!L261</f>
        <v>-5.9341994347200999E-2</v>
      </c>
      <c r="G257" s="7">
        <f>+'Indice Bancos'!M261</f>
        <v>-6.2152058780455932E-2</v>
      </c>
      <c r="I257" s="1">
        <f t="shared" si="12"/>
        <v>44526</v>
      </c>
      <c r="J257">
        <f t="shared" si="9"/>
        <v>1.3640837239704435</v>
      </c>
      <c r="K257">
        <f t="shared" si="10"/>
        <v>1.2939586173125506</v>
      </c>
      <c r="L257">
        <f t="shared" si="11"/>
        <v>1.3775355673328191</v>
      </c>
      <c r="M257">
        <f t="shared" si="11"/>
        <v>1.2370107434619162</v>
      </c>
    </row>
    <row r="258" spans="1:13" x14ac:dyDescent="0.25">
      <c r="A258" s="1">
        <f>+'Indice Bancos'!B262</f>
        <v>44533</v>
      </c>
      <c r="B258" s="7">
        <f>+'Indice Bancos'!I262</f>
        <v>8.8496124886990213E-2</v>
      </c>
      <c r="C258" s="7">
        <f>+'Indice Bancos'!J262</f>
        <v>9.0323757154079365E-2</v>
      </c>
      <c r="D258" s="7">
        <f>+'Indice Bancos'!K262</f>
        <v>5.3478456792263263E-2</v>
      </c>
      <c r="E258" s="7">
        <f>+'Indice Bancos'!L262</f>
        <v>0.13173258127858078</v>
      </c>
      <c r="G258" s="7">
        <f>+'Indice Bancos'!M262</f>
        <v>7.4540538132728207E-2</v>
      </c>
      <c r="I258" s="1">
        <f t="shared" si="12"/>
        <v>44533</v>
      </c>
      <c r="J258">
        <f t="shared" si="9"/>
        <v>1.367625820356914</v>
      </c>
      <c r="K258">
        <f t="shared" si="10"/>
        <v>1.3142941377216129</v>
      </c>
      <c r="L258">
        <f t="shared" si="11"/>
        <v>1.4083804921013416</v>
      </c>
      <c r="M258">
        <f t="shared" si="11"/>
        <v>1.1932181432116284</v>
      </c>
    </row>
    <row r="259" spans="1:13" x14ac:dyDescent="0.25">
      <c r="A259" s="1">
        <f>+'Indice Bancos'!B263</f>
        <v>44540</v>
      </c>
      <c r="B259" s="7">
        <f>+'Indice Bancos'!I263</f>
        <v>-8.2810261092301718E-2</v>
      </c>
      <c r="C259" s="7">
        <f>+'Indice Bancos'!J263</f>
        <v>-4.9133505731599136E-2</v>
      </c>
      <c r="D259" s="7">
        <f>+'Indice Bancos'!K263</f>
        <v>-2.6599280068965947E-2</v>
      </c>
      <c r="E259" s="7">
        <f>+'Indice Bancos'!L263</f>
        <v>-4.3713683524109981E-2</v>
      </c>
      <c r="G259" s="7">
        <f>+'Indice Bancos'!M263</f>
        <v>-1.0634465561916162E-2</v>
      </c>
      <c r="I259" s="1">
        <f t="shared" si="12"/>
        <v>44540</v>
      </c>
      <c r="J259">
        <f t="shared" si="9"/>
        <v>1.4346992856501153</v>
      </c>
      <c r="K259">
        <f t="shared" si="10"/>
        <v>1.3304610507227086</v>
      </c>
      <c r="L259">
        <f t="shared" si="11"/>
        <v>1.4019307861438515</v>
      </c>
      <c r="M259">
        <f t="shared" si="11"/>
        <v>1.2810589912530315</v>
      </c>
    </row>
    <row r="260" spans="1:13" x14ac:dyDescent="0.25">
      <c r="A260" s="1">
        <f>+'Indice Bancos'!B264</f>
        <v>44547</v>
      </c>
      <c r="B260" s="7">
        <f>+'Indice Bancos'!I264</f>
        <v>1.8104395794305228E-2</v>
      </c>
      <c r="C260" s="7">
        <f>+'Indice Bancos'!J264</f>
        <v>2.6744962205265121E-3</v>
      </c>
      <c r="D260" s="7">
        <f>+'Indice Bancos'!K264</f>
        <v>-1.4298559327190263E-2</v>
      </c>
      <c r="E260" s="7">
        <f>+'Indice Bancos'!L264</f>
        <v>-0.11028579082595624</v>
      </c>
      <c r="G260" s="7">
        <f>+'Indice Bancos'!M264</f>
        <v>-2.5834554638513696E-2</v>
      </c>
      <c r="I260" s="1">
        <f t="shared" si="12"/>
        <v>44547</v>
      </c>
      <c r="J260">
        <f t="shared" si="9"/>
        <v>1.4229838692424284</v>
      </c>
      <c r="K260">
        <f t="shared" si="10"/>
        <v>1.3214168719170984</v>
      </c>
      <c r="L260">
        <f t="shared" si="11"/>
        <v>1.3967330858870137</v>
      </c>
      <c r="M260">
        <f t="shared" si="11"/>
        <v>1.2926720971859615</v>
      </c>
    </row>
    <row r="261" spans="1:13" x14ac:dyDescent="0.25">
      <c r="A261" s="1">
        <f>+'Indice Bancos'!B265</f>
        <v>44554</v>
      </c>
      <c r="B261" s="7">
        <f>+'Indice Bancos'!I265</f>
        <v>8.7724063009233522E-3</v>
      </c>
      <c r="C261" s="7">
        <f>+'Indice Bancos'!J265</f>
        <v>-1.3314321441906252E-3</v>
      </c>
      <c r="D261" s="7">
        <f>+'Indice Bancos'!K265</f>
        <v>1.3737808809207053E-2</v>
      </c>
      <c r="E261" s="7">
        <f>+'Indice Bancos'!L265</f>
        <v>3.2107957189390524E-2</v>
      </c>
      <c r="G261" s="7">
        <f>+'Indice Bancos'!M265</f>
        <v>1.9418257241868853E-2</v>
      </c>
      <c r="I261" s="1">
        <f t="shared" si="12"/>
        <v>44554</v>
      </c>
      <c r="J261">
        <f t="shared" si="9"/>
        <v>1.4276513796050241</v>
      </c>
      <c r="K261">
        <f t="shared" si="10"/>
        <v>1.3209719991849929</v>
      </c>
      <c r="L261">
        <f t="shared" si="11"/>
        <v>1.4116387279081919</v>
      </c>
      <c r="M261">
        <f t="shared" si="11"/>
        <v>1.3069843990413046</v>
      </c>
    </row>
    <row r="262" spans="1:13" x14ac:dyDescent="0.25">
      <c r="A262" s="1">
        <f>+'Indice Bancos'!B266</f>
        <v>44561</v>
      </c>
      <c r="B262" s="7">
        <f>+'Indice Bancos'!I266</f>
        <v>2.7017203779985621E-2</v>
      </c>
      <c r="C262" s="7">
        <f>+'Indice Bancos'!J266</f>
        <v>-3.9415190454956894E-2</v>
      </c>
      <c r="D262" s="7">
        <f>+'Indice Bancos'!K266</f>
        <v>-1.9573086160819986E-2</v>
      </c>
      <c r="E262" s="7">
        <f>+'Indice Bancos'!L266</f>
        <v>1.4308067681535919E-2</v>
      </c>
      <c r="G262" s="7">
        <f>+'Indice Bancos'!M266</f>
        <v>-1.5912613155168565E-2</v>
      </c>
      <c r="I262" s="1">
        <f t="shared" si="12"/>
        <v>44561</v>
      </c>
      <c r="J262">
        <f t="shared" si="9"/>
        <v>1.4241036376346161</v>
      </c>
      <c r="K262">
        <f t="shared" si="10"/>
        <v>1.3353589194405764</v>
      </c>
      <c r="L262">
        <f t="shared" si="11"/>
        <v>1.4170890061830104</v>
      </c>
      <c r="M262">
        <f t="shared" si="11"/>
        <v>1.316364050235066</v>
      </c>
    </row>
    <row r="263" spans="1:13" x14ac:dyDescent="0.25">
      <c r="A263" s="1">
        <f>+'Indice Bancos'!B267</f>
        <v>44568</v>
      </c>
      <c r="B263" s="7">
        <f>+'Indice Bancos'!I267</f>
        <v>-1.5158664621918283E-2</v>
      </c>
      <c r="C263" s="7">
        <f>+'Indice Bancos'!J267</f>
        <v>1.8605523514793498E-2</v>
      </c>
      <c r="D263" s="7">
        <f>+'Indice Bancos'!K267</f>
        <v>1.356685436678795E-2</v>
      </c>
      <c r="E263" s="7">
        <f>+'Indice Bancos'!L267</f>
        <v>1.5335137467153093E-2</v>
      </c>
      <c r="G263" s="7">
        <f>+'Indice Bancos'!M267</f>
        <v>1.0801901937614211E-2</v>
      </c>
      <c r="I263" s="1">
        <f t="shared" si="12"/>
        <v>44568</v>
      </c>
      <c r="J263">
        <f t="shared" si="9"/>
        <v>1.4122004242676878</v>
      </c>
      <c r="K263">
        <f t="shared" si="10"/>
        <v>1.3297907864292531</v>
      </c>
      <c r="L263">
        <f t="shared" si="11"/>
        <v>1.4103324578817065</v>
      </c>
      <c r="M263">
        <f t="shared" si="11"/>
        <v>1.3067688548542273</v>
      </c>
    </row>
    <row r="264" spans="1:13" x14ac:dyDescent="0.25">
      <c r="A264" s="1">
        <f>+'Indice Bancos'!B268</f>
        <v>44575</v>
      </c>
      <c r="B264" s="7">
        <f>+'Indice Bancos'!I268</f>
        <v>1.1771908459936364E-2</v>
      </c>
      <c r="C264" s="7">
        <f>+'Indice Bancos'!J268</f>
        <v>4.1815888564615822E-2</v>
      </c>
      <c r="D264" s="7">
        <f>+'Indice Bancos'!K268</f>
        <v>-1.5182668609321492E-3</v>
      </c>
      <c r="E264" s="7">
        <f>+'Indice Bancos'!L268</f>
        <v>-2.5970848784507616E-2</v>
      </c>
      <c r="G264" s="7">
        <f>+'Indice Bancos'!M268</f>
        <v>1.2784046647197123E-2</v>
      </c>
      <c r="I264" s="1">
        <f t="shared" si="12"/>
        <v>44575</v>
      </c>
      <c r="J264">
        <f t="shared" si="9"/>
        <v>1.4066980181940993</v>
      </c>
      <c r="K264">
        <f t="shared" si="10"/>
        <v>1.3276812916989738</v>
      </c>
      <c r="L264">
        <f t="shared" si="11"/>
        <v>1.4013762572419945</v>
      </c>
      <c r="M264">
        <f t="shared" si="11"/>
        <v>1.3050284067598694</v>
      </c>
    </row>
    <row r="265" spans="1:13" x14ac:dyDescent="0.25">
      <c r="A265" s="1">
        <f>+'Indice Bancos'!B269</f>
        <v>44582</v>
      </c>
      <c r="B265" s="7">
        <f>+'Indice Bancos'!I269</f>
        <v>-1.7449125899422491E-2</v>
      </c>
      <c r="C265" s="7">
        <f>+'Indice Bancos'!J269</f>
        <v>-2.2936347328143092E-2</v>
      </c>
      <c r="D265" s="7">
        <f>+'Indice Bancos'!K269</f>
        <v>-4.1982885002216142E-2</v>
      </c>
      <c r="E265" s="7">
        <f>+'Indice Bancos'!L269</f>
        <v>-3.2268298808941553E-2</v>
      </c>
      <c r="G265" s="7">
        <f>+'Indice Bancos'!M269</f>
        <v>-2.1742708648827325E-2</v>
      </c>
      <c r="I265" s="1">
        <f t="shared" si="12"/>
        <v>44582</v>
      </c>
      <c r="J265">
        <f t="shared" si="9"/>
        <v>1.3997828500361271</v>
      </c>
      <c r="K265">
        <f t="shared" si="10"/>
        <v>1.3259078048833606</v>
      </c>
      <c r="L265">
        <f t="shared" si="11"/>
        <v>1.3947068169228947</v>
      </c>
      <c r="M265">
        <f t="shared" si="11"/>
        <v>1.3096233864614693</v>
      </c>
    </row>
    <row r="266" spans="1:13" x14ac:dyDescent="0.25">
      <c r="A266" s="1">
        <f>+'Indice Bancos'!B270</f>
        <v>44589</v>
      </c>
      <c r="B266" s="7">
        <f>+'Indice Bancos'!I270</f>
        <v>8.1512025651152342E-2</v>
      </c>
      <c r="C266" s="7">
        <f>+'Indice Bancos'!J270</f>
        <v>5.3149490573460856E-2</v>
      </c>
      <c r="D266" s="7">
        <f>+'Indice Bancos'!K270</f>
        <v>0.10982362738259632</v>
      </c>
      <c r="E266" s="7">
        <f>+'Indice Bancos'!L270</f>
        <v>7.4365489167554699E-2</v>
      </c>
      <c r="G266" s="7">
        <f>+'Indice Bancos'!M270</f>
        <v>5.5575486400307739E-2</v>
      </c>
      <c r="I266" s="1">
        <f t="shared" si="12"/>
        <v>44589</v>
      </c>
      <c r="J266">
        <f t="shared" si="9"/>
        <v>1.3749009206708334</v>
      </c>
      <c r="K266">
        <f t="shared" si="10"/>
        <v>1.310621014241746</v>
      </c>
      <c r="L266">
        <f t="shared" si="11"/>
        <v>1.390682883478491</v>
      </c>
      <c r="M266">
        <f t="shared" si="11"/>
        <v>1.2897614145644225</v>
      </c>
    </row>
    <row r="267" spans="1:13" x14ac:dyDescent="0.25">
      <c r="A267" s="1">
        <f>+'Indice Bancos'!B271</f>
        <v>44596</v>
      </c>
      <c r="B267" s="7">
        <f>+'Indice Bancos'!I271</f>
        <v>-4.6358763601251907E-3</v>
      </c>
      <c r="C267" s="7">
        <f>+'Indice Bancos'!J271</f>
        <v>-3.3274076364198435E-2</v>
      </c>
      <c r="D267" s="7">
        <f>+'Indice Bancos'!K271</f>
        <v>-2.9494382022471899E-2</v>
      </c>
      <c r="E267" s="7">
        <f>+'Indice Bancos'!L271</f>
        <v>-2.1474888747616161E-2</v>
      </c>
      <c r="G267" s="7">
        <f>+'Indice Bancos'!M271</f>
        <v>-3.8044704737200119E-3</v>
      </c>
      <c r="I267" s="1">
        <f t="shared" si="12"/>
        <v>44596</v>
      </c>
      <c r="J267">
        <f t="shared" si="9"/>
        <v>1.3713894177931043</v>
      </c>
      <c r="K267">
        <f t="shared" si="10"/>
        <v>1.3286184403790535</v>
      </c>
      <c r="L267">
        <f t="shared" si="11"/>
        <v>1.4020745030963397</v>
      </c>
      <c r="M267">
        <f t="shared" si="11"/>
        <v>1.289017237215937</v>
      </c>
    </row>
    <row r="268" spans="1:13" x14ac:dyDescent="0.25">
      <c r="A268" s="1">
        <f>+'Indice Bancos'!B272</f>
        <v>44603</v>
      </c>
      <c r="B268" s="7">
        <f>+'Indice Bancos'!I272</f>
        <v>-4.7799672920151526E-2</v>
      </c>
      <c r="C268" s="7">
        <f>+'Indice Bancos'!J272</f>
        <v>-1.5315255291269536E-2</v>
      </c>
      <c r="D268" s="7">
        <f>+'Indice Bancos'!K272</f>
        <v>-3.3582459409630672E-2</v>
      </c>
      <c r="E268" s="7">
        <f>+'Indice Bancos'!L272</f>
        <v>-1.3422382765296725E-2</v>
      </c>
      <c r="G268" s="7">
        <f>+'Indice Bancos'!M272</f>
        <v>2.8539580016926358E-3</v>
      </c>
      <c r="I268" s="1">
        <f t="shared" si="12"/>
        <v>44603</v>
      </c>
      <c r="J268">
        <f t="shared" si="9"/>
        <v>1.3760165195617042</v>
      </c>
      <c r="K268">
        <f t="shared" si="10"/>
        <v>1.3298349889418077</v>
      </c>
      <c r="L268">
        <f t="shared" si="11"/>
        <v>1.401680322684568</v>
      </c>
      <c r="M268">
        <f t="shared" si="11"/>
        <v>1.2752772436764233</v>
      </c>
    </row>
    <row r="269" spans="1:13" x14ac:dyDescent="0.25">
      <c r="A269" s="1">
        <f>+'Indice Bancos'!B273</f>
        <v>44610</v>
      </c>
      <c r="B269" s="7">
        <f>+'Indice Bancos'!I273</f>
        <v>8.3517272905374584E-2</v>
      </c>
      <c r="C269" s="7">
        <f>+'Indice Bancos'!J273</f>
        <v>7.3572198640425857E-3</v>
      </c>
      <c r="D269" s="7">
        <f>+'Indice Bancos'!K273</f>
        <v>2.5621038380274408E-2</v>
      </c>
      <c r="E269" s="7">
        <f>+'Indice Bancos'!L273</f>
        <v>6.1769044357813385E-3</v>
      </c>
      <c r="G269" s="7">
        <f>+'Indice Bancos'!M273</f>
        <v>1.4267849241446751E-2</v>
      </c>
      <c r="I269" s="1">
        <f t="shared" si="12"/>
        <v>44610</v>
      </c>
      <c r="J269">
        <f t="shared" si="9"/>
        <v>1.3719777567395661</v>
      </c>
      <c r="K269">
        <f t="shared" si="10"/>
        <v>1.3070182972463911</v>
      </c>
      <c r="L269">
        <f t="shared" si="11"/>
        <v>1.3872449376113685</v>
      </c>
      <c r="M269">
        <f t="shared" si="11"/>
        <v>1.2560200766089902</v>
      </c>
    </row>
    <row r="270" spans="1:13" x14ac:dyDescent="0.25">
      <c r="A270" s="1">
        <f>+'Indice Bancos'!B274</f>
        <v>44617</v>
      </c>
      <c r="B270" s="7">
        <f>+'Indice Bancos'!I274</f>
        <v>-5.1657736606416371E-2</v>
      </c>
      <c r="C270" s="7">
        <f>+'Indice Bancos'!J274</f>
        <v>-1.8225131874726186E-3</v>
      </c>
      <c r="D270" s="7">
        <f>+'Indice Bancos'!K274</f>
        <v>-1.2860514420576785E-2</v>
      </c>
      <c r="E270" s="7">
        <f>+'Indice Bancos'!L274</f>
        <v>-1.0432346819901461E-2</v>
      </c>
      <c r="G270" s="7">
        <f>+'Indice Bancos'!M274</f>
        <v>-1.6472131640206555E-2</v>
      </c>
      <c r="I270" s="1">
        <f t="shared" si="12"/>
        <v>44617</v>
      </c>
      <c r="J270">
        <f t="shared" si="9"/>
        <v>1.3589805280063048</v>
      </c>
      <c r="K270">
        <f t="shared" si="10"/>
        <v>1.2566264719850999</v>
      </c>
      <c r="L270">
        <f t="shared" si="11"/>
        <v>1.3486256969547166</v>
      </c>
      <c r="M270">
        <f t="shared" si="11"/>
        <v>1.1795688420326556</v>
      </c>
    </row>
    <row r="271" spans="1:13" x14ac:dyDescent="0.25">
      <c r="A271" s="1">
        <f>+'Indice Bancos'!B275</f>
        <v>44624</v>
      </c>
      <c r="B271" s="7">
        <f>+'Indice Bancos'!I275</f>
        <v>-9.0792383760835871E-2</v>
      </c>
      <c r="C271" s="7">
        <f>+'Indice Bancos'!J275</f>
        <v>-3.0106185876874636E-2</v>
      </c>
      <c r="D271" s="7">
        <f>+'Indice Bancos'!K275</f>
        <v>-2.4050248201803348E-2</v>
      </c>
      <c r="E271" s="7">
        <f>+'Indice Bancos'!L275</f>
        <v>-2.9801587301587329E-2</v>
      </c>
      <c r="G271" s="7">
        <f>+'Indice Bancos'!M275</f>
        <v>1.7569310947032291E-2</v>
      </c>
      <c r="I271" s="1">
        <f t="shared" si="12"/>
        <v>44624</v>
      </c>
      <c r="J271">
        <f t="shared" si="9"/>
        <v>1.3607893669521334</v>
      </c>
      <c r="K271">
        <f t="shared" si="10"/>
        <v>1.2564899722465162</v>
      </c>
      <c r="L271">
        <f t="shared" si="11"/>
        <v>1.3570201944898688</v>
      </c>
      <c r="M271">
        <f t="shared" si="11"/>
        <v>1.1773066622865374</v>
      </c>
    </row>
    <row r="272" spans="1:13" x14ac:dyDescent="0.25">
      <c r="A272" s="1">
        <f>+'Indice Bancos'!B276</f>
        <v>44631</v>
      </c>
      <c r="B272" s="7">
        <f>+'Indice Bancos'!I276</f>
        <v>2.1871636073869993E-2</v>
      </c>
      <c r="C272" s="7">
        <f>+'Indice Bancos'!J276</f>
        <v>2.7779833487511674E-2</v>
      </c>
      <c r="D272" s="7">
        <f>+'Indice Bancos'!K276</f>
        <v>6.6780158334718287E-3</v>
      </c>
      <c r="E272" s="7">
        <f>+'Indice Bancos'!L276</f>
        <v>-1.791484314286873E-2</v>
      </c>
      <c r="G272" s="7">
        <f>+'Indice Bancos'!M276</f>
        <v>-5.7686137721045805E-3</v>
      </c>
      <c r="I272" s="1">
        <f t="shared" si="12"/>
        <v>44631</v>
      </c>
      <c r="J272">
        <f t="shared" si="9"/>
        <v>1.3548005229457523</v>
      </c>
      <c r="K272">
        <f t="shared" si="10"/>
        <v>1.2532495288756977</v>
      </c>
      <c r="L272">
        <f t="shared" si="11"/>
        <v>1.3680121104171181</v>
      </c>
      <c r="M272">
        <f t="shared" si="11"/>
        <v>1.1587158373208815</v>
      </c>
    </row>
    <row r="273" spans="1:13" x14ac:dyDescent="0.25">
      <c r="A273" s="1">
        <f>+'Indice Bancos'!B277</f>
        <v>44638</v>
      </c>
      <c r="B273" s="7">
        <f>+'Indice Bancos'!I277</f>
        <v>2.5596650956625222E-2</v>
      </c>
      <c r="C273" s="7">
        <f>+'Indice Bancos'!J277</f>
        <v>4.6389386425209178E-2</v>
      </c>
      <c r="D273" s="7">
        <f>+'Indice Bancos'!K277</f>
        <v>1.9371824924898196E-2</v>
      </c>
      <c r="E273" s="7">
        <f>+'Indice Bancos'!L277</f>
        <v>-1.0425777074396514E-2</v>
      </c>
      <c r="G273" s="7">
        <f>+'Indice Bancos'!M277</f>
        <v>6.5731031316507149E-4</v>
      </c>
      <c r="I273" s="1">
        <f t="shared" si="12"/>
        <v>44638</v>
      </c>
      <c r="J273">
        <f t="shared" si="9"/>
        <v>1.3553172426391535</v>
      </c>
      <c r="K273">
        <f t="shared" si="10"/>
        <v>1.2471347715592265</v>
      </c>
      <c r="L273">
        <f t="shared" si="11"/>
        <v>1.3653544422903436</v>
      </c>
      <c r="M273">
        <f t="shared" si="11"/>
        <v>1.1603691118760304</v>
      </c>
    </row>
    <row r="274" spans="1:13" x14ac:dyDescent="0.25">
      <c r="A274" s="1">
        <f>+'Indice Bancos'!B278</f>
        <v>44645</v>
      </c>
      <c r="B274" s="7">
        <f>+'Indice Bancos'!I278</f>
        <v>7.6000613607411394E-2</v>
      </c>
      <c r="C274" s="7">
        <f>+'Indice Bancos'!J278</f>
        <v>8.2283217354653715E-2</v>
      </c>
      <c r="D274" s="7">
        <f>+'Indice Bancos'!K278</f>
        <v>6.9035046902290897E-2</v>
      </c>
      <c r="E274" s="7">
        <f>+'Indice Bancos'!L278</f>
        <v>3.4889593445750711E-2</v>
      </c>
      <c r="G274" s="7">
        <f>+'Indice Bancos'!M278</f>
        <v>4.4385563673650985E-2</v>
      </c>
      <c r="I274" s="1">
        <f t="shared" si="12"/>
        <v>44645</v>
      </c>
      <c r="J274">
        <f t="shared" si="9"/>
        <v>1.3598818116192395</v>
      </c>
      <c r="K274">
        <f t="shared" si="10"/>
        <v>1.2526455840915003</v>
      </c>
      <c r="L274">
        <f t="shared" si="11"/>
        <v>1.3633127715426154</v>
      </c>
      <c r="M274">
        <f t="shared" si="11"/>
        <v>1.1561707685749472</v>
      </c>
    </row>
    <row r="275" spans="1:13" x14ac:dyDescent="0.25">
      <c r="A275" s="1">
        <f>+'Indice Bancos'!B279</f>
        <v>44652</v>
      </c>
      <c r="B275" s="7">
        <f>+'Indice Bancos'!I279</f>
        <v>-2.8042249330556435E-2</v>
      </c>
      <c r="C275" s="7">
        <f>+'Indice Bancos'!J279</f>
        <v>-5.7461672349252702E-3</v>
      </c>
      <c r="D275" s="7">
        <f>+'Indice Bancos'!K279</f>
        <v>-1.9416618303853106E-2</v>
      </c>
      <c r="E275" s="7">
        <f>+'Indice Bancos'!L279</f>
        <v>1.4003172064146252E-2</v>
      </c>
      <c r="G275" s="7">
        <f>+'Indice Bancos'!M279</f>
        <v>-6.6600057649448541E-3</v>
      </c>
      <c r="I275" s="1">
        <f t="shared" si="12"/>
        <v>44652</v>
      </c>
      <c r="J275">
        <f t="shared" si="9"/>
        <v>1.3517768648010398</v>
      </c>
      <c r="K275">
        <f t="shared" si="10"/>
        <v>1.2318072961303479</v>
      </c>
      <c r="L275">
        <f t="shared" si="11"/>
        <v>1.3400137202939513</v>
      </c>
      <c r="M275">
        <f t="shared" si="11"/>
        <v>1.1426708958927538</v>
      </c>
    </row>
    <row r="276" spans="1:13" x14ac:dyDescent="0.25">
      <c r="A276" s="1">
        <f>+'Indice Bancos'!B280</f>
        <v>44659</v>
      </c>
      <c r="B276" s="7">
        <f>+'Indice Bancos'!I280</f>
        <v>-6.6159026555445033E-2</v>
      </c>
      <c r="C276" s="7">
        <f>+'Indice Bancos'!J280</f>
        <v>-3.0379696243005627E-2</v>
      </c>
      <c r="D276" s="7">
        <f>+'Indice Bancos'!K280</f>
        <v>-6.3230961234126415E-2</v>
      </c>
      <c r="E276" s="7">
        <f>+'Indice Bancos'!L280</f>
        <v>-6.0225662415443582E-2</v>
      </c>
      <c r="G276" s="7">
        <f>+'Indice Bancos'!M280</f>
        <v>-3.2416584389515224E-3</v>
      </c>
      <c r="I276" s="1">
        <f t="shared" si="12"/>
        <v>44659</v>
      </c>
      <c r="J276">
        <f t="shared" si="9"/>
        <v>1.3687300582657036</v>
      </c>
      <c r="K276">
        <f t="shared" si="10"/>
        <v>1.2277360286051719</v>
      </c>
      <c r="L276">
        <f t="shared" si="11"/>
        <v>1.3416206598017422</v>
      </c>
      <c r="M276">
        <f t="shared" si="11"/>
        <v>1.1285444984555097</v>
      </c>
    </row>
    <row r="277" spans="1:13" x14ac:dyDescent="0.25">
      <c r="A277" s="1">
        <f>+'Indice Bancos'!B281</f>
        <v>44666</v>
      </c>
      <c r="B277" s="7">
        <f>+'Indice Bancos'!I281</f>
        <v>-5.2270709554053107E-2</v>
      </c>
      <c r="C277" s="7">
        <f>+'Indice Bancos'!J281</f>
        <v>-3.4390084048161684E-2</v>
      </c>
      <c r="D277" s="7">
        <f>+'Indice Bancos'!K281</f>
        <v>-2.9550121208375413E-2</v>
      </c>
      <c r="E277" s="7">
        <f>+'Indice Bancos'!L281</f>
        <v>-3.738424114827088E-2</v>
      </c>
      <c r="G277" s="7">
        <f>+'Indice Bancos'!M281</f>
        <v>-1.1402900680931638E-2</v>
      </c>
      <c r="I277" s="1">
        <f t="shared" si="12"/>
        <v>44666</v>
      </c>
      <c r="J277">
        <f t="shared" si="9"/>
        <v>1.3755422509662787</v>
      </c>
      <c r="K277">
        <f t="shared" si="10"/>
        <v>1.2345482470220608</v>
      </c>
      <c r="L277">
        <f t="shared" si="11"/>
        <v>1.3376026774676419</v>
      </c>
      <c r="M277">
        <f t="shared" si="11"/>
        <v>1.1272961128603971</v>
      </c>
    </row>
    <row r="278" spans="1:13" x14ac:dyDescent="0.25">
      <c r="A278" s="1">
        <f>+'Indice Bancos'!B282</f>
        <v>44673</v>
      </c>
      <c r="B278" s="7">
        <f>+'Indice Bancos'!I282</f>
        <v>3.9221479218308541E-2</v>
      </c>
      <c r="C278" s="7">
        <f>+'Indice Bancos'!J282</f>
        <v>2.2633358377160073E-2</v>
      </c>
      <c r="D278" s="7">
        <f>+'Indice Bancos'!K282</f>
        <v>1.3650452184496897E-2</v>
      </c>
      <c r="E278" s="7">
        <f>+'Indice Bancos'!L282</f>
        <v>3.0516189096927659E-2</v>
      </c>
      <c r="G278" s="7">
        <f>+'Indice Bancos'!M282</f>
        <v>7.4219006150721967E-3</v>
      </c>
      <c r="I278" s="1">
        <f t="shared" si="12"/>
        <v>44673</v>
      </c>
      <c r="J278">
        <f t="shared" si="9"/>
        <v>1.3755535513204422</v>
      </c>
      <c r="K278">
        <f t="shared" si="10"/>
        <v>1.2354587886568593</v>
      </c>
      <c r="L278">
        <f t="shared" si="11"/>
        <v>1.3370077401164631</v>
      </c>
      <c r="M278">
        <f t="shared" si="11"/>
        <v>1.1253815792805137</v>
      </c>
    </row>
    <row r="279" spans="1:13" x14ac:dyDescent="0.25">
      <c r="A279" s="1">
        <f>+'Indice Bancos'!B283</f>
        <v>44680</v>
      </c>
      <c r="B279" s="7">
        <f>+'Indice Bancos'!I283</f>
        <v>-4.622830556306734E-2</v>
      </c>
      <c r="C279" s="7">
        <f>+'Indice Bancos'!J283</f>
        <v>-6.6088379432120758E-2</v>
      </c>
      <c r="D279" s="7">
        <f>+'Indice Bancos'!K283</f>
        <v>-3.6253080429759055E-2</v>
      </c>
      <c r="E279" s="7">
        <f>+'Indice Bancos'!L283</f>
        <v>-2.4908939685089004E-2</v>
      </c>
      <c r="G279" s="7">
        <f>+'Indice Bancos'!M283</f>
        <v>-3.7791220325725683E-2</v>
      </c>
      <c r="I279" s="1">
        <f t="shared" si="12"/>
        <v>44680</v>
      </c>
      <c r="J279">
        <f t="shared" si="9"/>
        <v>1.3866708509159265</v>
      </c>
      <c r="K279">
        <f t="shared" si="10"/>
        <v>1.240997571314383</v>
      </c>
      <c r="L279">
        <f t="shared" si="11"/>
        <v>1.3293120175034163</v>
      </c>
      <c r="M279">
        <f t="shared" si="11"/>
        <v>1.1235704414899417</v>
      </c>
    </row>
    <row r="280" spans="1:13" x14ac:dyDescent="0.25">
      <c r="A280" s="1">
        <f>+'Indice Bancos'!B284</f>
        <v>44687</v>
      </c>
      <c r="B280" s="7">
        <f>+'Indice Bancos'!I284</f>
        <v>1.0388798418052847E-2</v>
      </c>
      <c r="C280" s="7">
        <f>+'Indice Bancos'!J284</f>
        <v>-6.9594057016171273E-3</v>
      </c>
      <c r="D280" s="7">
        <f>+'Indice Bancos'!K284</f>
        <v>1.8594712060847396E-2</v>
      </c>
      <c r="E280" s="7">
        <f>+'Indice Bancos'!L284</f>
        <v>-1.4485933202935453E-2</v>
      </c>
      <c r="G280" s="7">
        <f>+'Indice Bancos'!M284</f>
        <v>-1.9758989617904454E-2</v>
      </c>
      <c r="I280" s="1">
        <f t="shared" si="12"/>
        <v>44687</v>
      </c>
      <c r="J280">
        <f t="shared" si="9"/>
        <v>1.3680558357948021</v>
      </c>
      <c r="K280">
        <f t="shared" si="10"/>
        <v>1.2416047283396978</v>
      </c>
      <c r="L280">
        <f t="shared" si="11"/>
        <v>1.3189407468531278</v>
      </c>
      <c r="M280">
        <f t="shared" si="11"/>
        <v>1.1152959953798269</v>
      </c>
    </row>
    <row r="281" spans="1:13" x14ac:dyDescent="0.25">
      <c r="A281" s="1">
        <f>+'Indice Bancos'!B285</f>
        <v>44694</v>
      </c>
      <c r="B281" s="7">
        <f>+'Indice Bancos'!I285</f>
        <v>2.3003144314690527E-2</v>
      </c>
      <c r="C281" s="7">
        <f>+'Indice Bancos'!J285</f>
        <v>0.109479720393034</v>
      </c>
      <c r="D281" s="7">
        <f>+'Indice Bancos'!K285</f>
        <v>5.7112582404687862E-2</v>
      </c>
      <c r="E281" s="7">
        <f>+'Indice Bancos'!L285</f>
        <v>1.3624425476034041E-2</v>
      </c>
      <c r="G281" s="7">
        <f>+'Indice Bancos'!M285</f>
        <v>2.6455017280638593E-2</v>
      </c>
      <c r="I281" s="1">
        <f t="shared" si="12"/>
        <v>44694</v>
      </c>
      <c r="J281">
        <f t="shared" si="9"/>
        <v>1.3639452799240352</v>
      </c>
      <c r="K281">
        <f t="shared" si="10"/>
        <v>1.2471791232139064</v>
      </c>
      <c r="L281">
        <f t="shared" si="11"/>
        <v>1.3165318110217248</v>
      </c>
      <c r="M281">
        <f t="shared" si="11"/>
        <v>1.1208737153721722</v>
      </c>
    </row>
    <row r="282" spans="1:13" x14ac:dyDescent="0.25">
      <c r="A282" s="1">
        <f>+'Indice Bancos'!B286</f>
        <v>44701</v>
      </c>
      <c r="B282" s="7">
        <f>+'Indice Bancos'!I286</f>
        <v>-5.7463179957518706E-3</v>
      </c>
      <c r="C282" s="7">
        <f>+'Indice Bancos'!J286</f>
        <v>-1.2637326972071983E-2</v>
      </c>
      <c r="D282" s="7">
        <f>+'Indice Bancos'!K286</f>
        <v>-6.7542112911037622E-3</v>
      </c>
      <c r="E282" s="7">
        <f>+'Indice Bancos'!L286</f>
        <v>3.4876702245123292E-2</v>
      </c>
      <c r="G282" s="7">
        <f>+'Indice Bancos'!M286</f>
        <v>-7.6220973138697579E-3</v>
      </c>
      <c r="I282" s="1">
        <f t="shared" si="12"/>
        <v>44701</v>
      </c>
      <c r="J282">
        <f t="shared" si="9"/>
        <v>1.3718049337986424</v>
      </c>
      <c r="K282">
        <f t="shared" si="10"/>
        <v>1.2478742272202341</v>
      </c>
      <c r="L282">
        <f t="shared" si="11"/>
        <v>1.3179798180192142</v>
      </c>
      <c r="M282">
        <f t="shared" si="11"/>
        <v>1.1204718712343831</v>
      </c>
    </row>
    <row r="283" spans="1:13" x14ac:dyDescent="0.25">
      <c r="A283" s="1">
        <f>+'Indice Bancos'!B287</f>
        <v>44708</v>
      </c>
      <c r="B283" s="7">
        <f>+'Indice Bancos'!I287</f>
        <v>7.0507424254214524E-2</v>
      </c>
      <c r="C283" s="7">
        <f>+'Indice Bancos'!J287</f>
        <v>6.947246453033773E-2</v>
      </c>
      <c r="D283" s="7">
        <f>+'Indice Bancos'!K287</f>
        <v>3.7394001788084719E-2</v>
      </c>
      <c r="E283" s="7">
        <f>+'Indice Bancos'!L287</f>
        <v>7.1428571428571397E-2</v>
      </c>
      <c r="G283" s="7">
        <f>+'Indice Bancos'!M287</f>
        <v>6.3145661274259135E-2</v>
      </c>
      <c r="I283" s="1">
        <f t="shared" si="12"/>
        <v>44708</v>
      </c>
      <c r="J283">
        <f t="shared" si="9"/>
        <v>1.3597789721363265</v>
      </c>
      <c r="K283">
        <f t="shared" si="10"/>
        <v>1.252466148813667</v>
      </c>
      <c r="L283">
        <f t="shared" si="11"/>
        <v>1.3017198118719835</v>
      </c>
      <c r="M283">
        <f t="shared" si="11"/>
        <v>1.1182734281746409</v>
      </c>
    </row>
    <row r="284" spans="1:13" x14ac:dyDescent="0.25">
      <c r="A284" s="1">
        <f>+'Indice Bancos'!B288</f>
        <v>44715</v>
      </c>
      <c r="B284" s="7">
        <f>+'Indice Bancos'!I288</f>
        <v>-5.9790653415098372E-2</v>
      </c>
      <c r="C284" s="7">
        <f>+'Indice Bancos'!J288</f>
        <v>-8.8748871429394804E-2</v>
      </c>
      <c r="D284" s="7">
        <f>+'Indice Bancos'!K288</f>
        <v>-3.7808898899879151E-2</v>
      </c>
      <c r="E284" s="7">
        <f>+'Indice Bancos'!L288</f>
        <v>-4.6551151828984949E-2</v>
      </c>
      <c r="G284" s="7">
        <f>+'Indice Bancos'!M288</f>
        <v>-2.0367773164242986E-2</v>
      </c>
      <c r="I284" s="1">
        <f t="shared" si="12"/>
        <v>44715</v>
      </c>
      <c r="J284">
        <f t="shared" ref="J284:J347" si="13">+SLOPE(B195:B284,$G195:$G284)</f>
        <v>1.3634281602120373</v>
      </c>
      <c r="K284">
        <f t="shared" ref="K284:K347" si="14">+SLOPE(C195:C284,$G195:$G284)</f>
        <v>1.264041507831184</v>
      </c>
      <c r="L284">
        <f t="shared" ref="L284:M347" si="15">+SLOPE(D195:D284,$G195:$G284)</f>
        <v>1.3032847461706902</v>
      </c>
      <c r="M284">
        <f t="shared" si="15"/>
        <v>1.120608170391139</v>
      </c>
    </row>
    <row r="285" spans="1:13" x14ac:dyDescent="0.25">
      <c r="A285" s="1">
        <f>+'Indice Bancos'!B289</f>
        <v>44722</v>
      </c>
      <c r="B285" s="7">
        <f>+'Indice Bancos'!I289</f>
        <v>-6.6938431262299702E-2</v>
      </c>
      <c r="C285" s="7">
        <f>+'Indice Bancos'!J289</f>
        <v>-7.7690410439108626E-2</v>
      </c>
      <c r="D285" s="7">
        <f>+'Indice Bancos'!K289</f>
        <v>-5.7377827839374618E-2</v>
      </c>
      <c r="E285" s="7">
        <f>+'Indice Bancos'!L289</f>
        <v>-1.2533247921569624E-2</v>
      </c>
      <c r="G285" s="7">
        <f>+'Indice Bancos'!M289</f>
        <v>-2.8698176206047865E-2</v>
      </c>
      <c r="I285" s="1">
        <f t="shared" ref="I285:I348" si="16">+A285</f>
        <v>44722</v>
      </c>
      <c r="J285">
        <f t="shared" si="13"/>
        <v>1.3615551894461102</v>
      </c>
      <c r="K285">
        <f t="shared" si="14"/>
        <v>1.2894218090429015</v>
      </c>
      <c r="L285">
        <f t="shared" si="15"/>
        <v>1.2870795222178182</v>
      </c>
      <c r="M285">
        <f t="shared" si="15"/>
        <v>1.0736105203631023</v>
      </c>
    </row>
    <row r="286" spans="1:13" x14ac:dyDescent="0.25">
      <c r="A286" s="1">
        <f>+'Indice Bancos'!B290</f>
        <v>44729</v>
      </c>
      <c r="B286" s="7">
        <f>+'Indice Bancos'!I290</f>
        <v>4.0480279610714431E-2</v>
      </c>
      <c r="C286" s="7">
        <f>+'Indice Bancos'!J290</f>
        <v>-2.0342113202718171E-3</v>
      </c>
      <c r="D286" s="7">
        <f>+'Indice Bancos'!K290</f>
        <v>-1.5289595300824965E-2</v>
      </c>
      <c r="E286" s="7">
        <f>+'Indice Bancos'!L290</f>
        <v>-9.2174477146765632E-2</v>
      </c>
      <c r="G286" s="7">
        <f>+'Indice Bancos'!M290</f>
        <v>-2.3339214252773077E-2</v>
      </c>
      <c r="I286" s="1">
        <f t="shared" si="16"/>
        <v>44729</v>
      </c>
      <c r="J286">
        <f t="shared" si="13"/>
        <v>1.3455882505036727</v>
      </c>
      <c r="K286">
        <f t="shared" si="14"/>
        <v>1.2823516260408829</v>
      </c>
      <c r="L286">
        <f t="shared" si="15"/>
        <v>1.2836082837269618</v>
      </c>
      <c r="M286">
        <f t="shared" si="15"/>
        <v>1.0880033402791207</v>
      </c>
    </row>
    <row r="287" spans="1:13" x14ac:dyDescent="0.25">
      <c r="A287" s="1">
        <f>+'Indice Bancos'!B291</f>
        <v>44736</v>
      </c>
      <c r="B287" s="7">
        <f>+'Indice Bancos'!I291</f>
        <v>-5.2942879895750306E-2</v>
      </c>
      <c r="C287" s="7">
        <f>+'Indice Bancos'!J291</f>
        <v>-7.5066532913752204E-2</v>
      </c>
      <c r="D287" s="7">
        <f>+'Indice Bancos'!K291</f>
        <v>-4.092284749331121E-2</v>
      </c>
      <c r="E287" s="7">
        <f>+'Indice Bancos'!L291</f>
        <v>-1.3250897115250182E-2</v>
      </c>
      <c r="G287" s="7">
        <f>+'Indice Bancos'!M291</f>
        <v>-5.1174063213221932E-2</v>
      </c>
      <c r="I287" s="1">
        <f t="shared" si="16"/>
        <v>44736</v>
      </c>
      <c r="J287">
        <f t="shared" si="13"/>
        <v>1.3414444052797267</v>
      </c>
      <c r="K287">
        <f t="shared" si="14"/>
        <v>1.2897334187123766</v>
      </c>
      <c r="L287">
        <f t="shared" si="15"/>
        <v>1.2761660011373126</v>
      </c>
      <c r="M287">
        <f t="shared" si="15"/>
        <v>1.0705934223603999</v>
      </c>
    </row>
    <row r="288" spans="1:13" x14ac:dyDescent="0.25">
      <c r="A288" s="1">
        <f>+'Indice Bancos'!B292</f>
        <v>44743</v>
      </c>
      <c r="B288" s="7">
        <f>+'Indice Bancos'!I292</f>
        <v>6.3707316327388686E-2</v>
      </c>
      <c r="C288" s="7">
        <f>+'Indice Bancos'!J292</f>
        <v>8.86863934629194E-2</v>
      </c>
      <c r="D288" s="7">
        <f>+'Indice Bancos'!K292</f>
        <v>7.0627153266867859E-2</v>
      </c>
      <c r="E288" s="7">
        <f>+'Indice Bancos'!L292</f>
        <v>9.6190176322417997E-2</v>
      </c>
      <c r="G288" s="7">
        <f>+'Indice Bancos'!M292</f>
        <v>9.0128591703907857E-2</v>
      </c>
      <c r="I288" s="1">
        <f t="shared" si="16"/>
        <v>44743</v>
      </c>
      <c r="J288">
        <f t="shared" si="13"/>
        <v>1.3293442808810043</v>
      </c>
      <c r="K288">
        <f t="shared" si="14"/>
        <v>1.2894376597016886</v>
      </c>
      <c r="L288">
        <f t="shared" si="15"/>
        <v>1.2751053229408891</v>
      </c>
      <c r="M288">
        <f t="shared" si="15"/>
        <v>1.0975684026487593</v>
      </c>
    </row>
    <row r="289" spans="1:13" x14ac:dyDescent="0.25">
      <c r="A289" s="1">
        <f>+'Indice Bancos'!B293</f>
        <v>44750</v>
      </c>
      <c r="B289" s="7">
        <f>+'Indice Bancos'!I293</f>
        <v>0.16500061084720907</v>
      </c>
      <c r="C289" s="7">
        <f>+'Indice Bancos'!J293</f>
        <v>0.15184708392279589</v>
      </c>
      <c r="D289" s="7">
        <f>+'Indice Bancos'!K293</f>
        <v>9.6211074881462633E-2</v>
      </c>
      <c r="E289" s="7">
        <f>+'Indice Bancos'!L293</f>
        <v>0.10340370529943987</v>
      </c>
      <c r="G289" s="7">
        <f>+'Indice Bancos'!M293</f>
        <v>0.17544802781808522</v>
      </c>
      <c r="I289" s="1">
        <f t="shared" si="16"/>
        <v>44750</v>
      </c>
      <c r="J289">
        <f t="shared" si="13"/>
        <v>1.2673632716718695</v>
      </c>
      <c r="K289">
        <f t="shared" si="14"/>
        <v>1.2377450320940668</v>
      </c>
      <c r="L289">
        <f t="shared" si="15"/>
        <v>1.172981717662843</v>
      </c>
      <c r="M289">
        <f t="shared" si="15"/>
        <v>1.0234959279791982</v>
      </c>
    </row>
    <row r="290" spans="1:13" x14ac:dyDescent="0.25">
      <c r="A290" s="1">
        <f>+'Indice Bancos'!B294</f>
        <v>44757</v>
      </c>
      <c r="B290" s="7">
        <f>+'Indice Bancos'!I294</f>
        <v>1.0727217770539976E-2</v>
      </c>
      <c r="C290" s="7">
        <f>+'Indice Bancos'!J294</f>
        <v>-7.1639008901561496E-2</v>
      </c>
      <c r="D290" s="7">
        <f>+'Indice Bancos'!K294</f>
        <v>-4.3883462357770076E-2</v>
      </c>
      <c r="E290" s="7">
        <f>+'Indice Bancos'!L294</f>
        <v>-5.8570870753611892E-2</v>
      </c>
      <c r="G290" s="7">
        <f>+'Indice Bancos'!M294</f>
        <v>-1.5371752479924505E-2</v>
      </c>
      <c r="I290" s="1">
        <f t="shared" si="16"/>
        <v>44757</v>
      </c>
      <c r="J290">
        <f t="shared" si="13"/>
        <v>1.2578680263954589</v>
      </c>
      <c r="K290">
        <f t="shared" si="14"/>
        <v>1.2665170495919049</v>
      </c>
      <c r="L290">
        <f t="shared" si="15"/>
        <v>1.1899994667035674</v>
      </c>
      <c r="M290">
        <f t="shared" si="15"/>
        <v>1.0243866458803061</v>
      </c>
    </row>
    <row r="291" spans="1:13" x14ac:dyDescent="0.25">
      <c r="A291" s="1">
        <f>+'Indice Bancos'!B295</f>
        <v>44764</v>
      </c>
      <c r="B291" s="7">
        <f>+'Indice Bancos'!I295</f>
        <v>4.1580714067744884E-2</v>
      </c>
      <c r="C291" s="7">
        <f>+'Indice Bancos'!J295</f>
        <v>7.398521316691764E-2</v>
      </c>
      <c r="D291" s="7">
        <f>+'Indice Bancos'!K295</f>
        <v>5.7173326812435921E-2</v>
      </c>
      <c r="E291" s="7">
        <f>+'Indice Bancos'!L295</f>
        <v>0.30190792202405636</v>
      </c>
      <c r="G291" s="7">
        <f>+'Indice Bancos'!M295</f>
        <v>9.2383727568509322E-2</v>
      </c>
      <c r="I291" s="1">
        <f t="shared" si="16"/>
        <v>44764</v>
      </c>
      <c r="J291">
        <f t="shared" si="13"/>
        <v>1.2032294617608372</v>
      </c>
      <c r="K291">
        <f t="shared" si="14"/>
        <v>1.2278440854593013</v>
      </c>
      <c r="L291">
        <f t="shared" si="15"/>
        <v>1.1465497104557825</v>
      </c>
      <c r="M291">
        <f t="shared" si="15"/>
        <v>1.1404704058050925</v>
      </c>
    </row>
    <row r="292" spans="1:13" x14ac:dyDescent="0.25">
      <c r="A292" s="1">
        <f>+'Indice Bancos'!B296</f>
        <v>44771</v>
      </c>
      <c r="B292" s="7">
        <f>+'Indice Bancos'!I296</f>
        <v>0.10381863672852343</v>
      </c>
      <c r="C292" s="7">
        <f>+'Indice Bancos'!J296</f>
        <v>0.14798824396156296</v>
      </c>
      <c r="D292" s="7">
        <f>+'Indice Bancos'!K296</f>
        <v>0.12056336580225668</v>
      </c>
      <c r="E292" s="7">
        <f>+'Indice Bancos'!L296</f>
        <v>1.8615863306678637E-2</v>
      </c>
      <c r="G292" s="7">
        <f>+'Indice Bancos'!M296</f>
        <v>7.6212501559049795E-2</v>
      </c>
      <c r="I292" s="1">
        <f t="shared" si="16"/>
        <v>44771</v>
      </c>
      <c r="J292">
        <f t="shared" si="13"/>
        <v>1.189447140164392</v>
      </c>
      <c r="K292">
        <f t="shared" si="14"/>
        <v>1.2266471314529246</v>
      </c>
      <c r="L292">
        <f t="shared" si="15"/>
        <v>1.1193915166724997</v>
      </c>
      <c r="M292">
        <f t="shared" si="15"/>
        <v>1.1070088307973935</v>
      </c>
    </row>
    <row r="293" spans="1:13" x14ac:dyDescent="0.25">
      <c r="A293" s="1">
        <f>+'Indice Bancos'!B297</f>
        <v>44778</v>
      </c>
      <c r="B293" s="7">
        <f>+'Indice Bancos'!I297</f>
        <v>-1.6110966604912402E-2</v>
      </c>
      <c r="C293" s="7">
        <f>+'Indice Bancos'!J297</f>
        <v>-3.8322729342920581E-2</v>
      </c>
      <c r="D293" s="7">
        <f>+'Indice Bancos'!K297</f>
        <v>-1.6158256880734023E-2</v>
      </c>
      <c r="E293" s="7">
        <f>+'Indice Bancos'!L297</f>
        <v>4.1972477064220248E-2</v>
      </c>
      <c r="G293" s="7">
        <f>+'Indice Bancos'!M297</f>
        <v>-1.2441207459827686E-2</v>
      </c>
      <c r="I293" s="1">
        <f t="shared" si="16"/>
        <v>44778</v>
      </c>
      <c r="J293">
        <f t="shared" si="13"/>
        <v>1.1840263976134198</v>
      </c>
      <c r="K293">
        <f t="shared" si="14"/>
        <v>1.2257628904381561</v>
      </c>
      <c r="L293">
        <f t="shared" si="15"/>
        <v>1.1175236701015101</v>
      </c>
      <c r="M293">
        <f t="shared" si="15"/>
        <v>1.096641088881128</v>
      </c>
    </row>
    <row r="294" spans="1:13" x14ac:dyDescent="0.25">
      <c r="A294" s="1">
        <f>+'Indice Bancos'!B298</f>
        <v>44785</v>
      </c>
      <c r="B294" s="7">
        <f>+'Indice Bancos'!I298</f>
        <v>7.1255921357892715E-2</v>
      </c>
      <c r="C294" s="7">
        <f>+'Indice Bancos'!J298</f>
        <v>3.7417345661073131E-2</v>
      </c>
      <c r="D294" s="7">
        <f>+'Indice Bancos'!K298</f>
        <v>3.510274970568017E-2</v>
      </c>
      <c r="E294" s="7">
        <f>+'Indice Bancos'!L298</f>
        <v>2.132151361735346E-2</v>
      </c>
      <c r="G294" s="7">
        <f>+'Indice Bancos'!M298</f>
        <v>4.112016224270465E-2</v>
      </c>
      <c r="I294" s="1">
        <f t="shared" si="16"/>
        <v>44785</v>
      </c>
      <c r="J294">
        <f t="shared" si="13"/>
        <v>1.192384094568874</v>
      </c>
      <c r="K294">
        <f t="shared" si="14"/>
        <v>1.2243848470804801</v>
      </c>
      <c r="L294">
        <f t="shared" si="15"/>
        <v>1.1165065493985373</v>
      </c>
      <c r="M294">
        <f t="shared" si="15"/>
        <v>1.1016603686376465</v>
      </c>
    </row>
    <row r="295" spans="1:13" x14ac:dyDescent="0.25">
      <c r="A295" s="1">
        <f>+'Indice Bancos'!B299</f>
        <v>44792</v>
      </c>
      <c r="B295" s="7">
        <f>+'Indice Bancos'!I299</f>
        <v>4.7795802632042417E-3</v>
      </c>
      <c r="C295" s="7">
        <f>+'Indice Bancos'!J299</f>
        <v>4.2185716756009128E-2</v>
      </c>
      <c r="D295" s="7">
        <f>+'Indice Bancos'!K299</f>
        <v>2.6739112074547489E-2</v>
      </c>
      <c r="E295" s="7">
        <f>+'Indice Bancos'!L299</f>
        <v>-2.6450620609931752E-2</v>
      </c>
      <c r="G295" s="7">
        <f>+'Indice Bancos'!M299</f>
        <v>3.9923130411590346E-2</v>
      </c>
      <c r="I295" s="1">
        <f t="shared" si="16"/>
        <v>44792</v>
      </c>
      <c r="J295">
        <f t="shared" si="13"/>
        <v>1.1678972157487928</v>
      </c>
      <c r="K295">
        <f t="shared" si="14"/>
        <v>1.2187455780050624</v>
      </c>
      <c r="L295">
        <f t="shared" si="15"/>
        <v>1.108392484302158</v>
      </c>
      <c r="M295">
        <f t="shared" si="15"/>
        <v>1.0870436677736308</v>
      </c>
    </row>
    <row r="296" spans="1:13" x14ac:dyDescent="0.25">
      <c r="A296" s="1">
        <f>+'Indice Bancos'!B300</f>
        <v>44799</v>
      </c>
      <c r="B296" s="7">
        <f>+'Indice Bancos'!I300</f>
        <v>0.13862517668995777</v>
      </c>
      <c r="C296" s="7">
        <f>+'Indice Bancos'!J300</f>
        <v>8.4709372552663309E-2</v>
      </c>
      <c r="D296" s="7">
        <f>+'Indice Bancos'!K300</f>
        <v>8.4478541737499357E-2</v>
      </c>
      <c r="E296" s="7">
        <f>+'Indice Bancos'!L300</f>
        <v>7.0549523531602043E-2</v>
      </c>
      <c r="G296" s="7">
        <f>+'Indice Bancos'!M300</f>
        <v>7.9772321159369719E-2</v>
      </c>
      <c r="I296" s="1">
        <f t="shared" si="16"/>
        <v>44799</v>
      </c>
      <c r="J296">
        <f t="shared" si="13"/>
        <v>1.1851692329967138</v>
      </c>
      <c r="K296">
        <f t="shared" si="14"/>
        <v>1.210908591195861</v>
      </c>
      <c r="L296">
        <f t="shared" si="15"/>
        <v>1.1045601292385232</v>
      </c>
      <c r="M296">
        <f t="shared" si="15"/>
        <v>1.0776196867237136</v>
      </c>
    </row>
    <row r="297" spans="1:13" x14ac:dyDescent="0.25">
      <c r="A297" s="1">
        <f>+'Indice Bancos'!B301</f>
        <v>44806</v>
      </c>
      <c r="B297" s="7">
        <f>+'Indice Bancos'!I301</f>
        <v>-6.7459653633153982E-2</v>
      </c>
      <c r="C297" s="7">
        <f>+'Indice Bancos'!J301</f>
        <v>-3.4793116634799226E-2</v>
      </c>
      <c r="D297" s="7">
        <f>+'Indice Bancos'!K301</f>
        <v>-6.1499097386212398E-2</v>
      </c>
      <c r="E297" s="7">
        <f>+'Indice Bancos'!L301</f>
        <v>-5.1650562093469188E-2</v>
      </c>
      <c r="G297" s="7">
        <f>+'Indice Bancos'!M301</f>
        <v>-3.6191856355153429E-2</v>
      </c>
      <c r="I297" s="1">
        <f t="shared" si="16"/>
        <v>44806</v>
      </c>
      <c r="J297">
        <f t="shared" si="13"/>
        <v>1.1876795674540268</v>
      </c>
      <c r="K297">
        <f t="shared" si="14"/>
        <v>1.2058306716005667</v>
      </c>
      <c r="L297">
        <f t="shared" si="15"/>
        <v>1.1111910350523226</v>
      </c>
      <c r="M297">
        <f t="shared" si="15"/>
        <v>1.0872498041519449</v>
      </c>
    </row>
    <row r="298" spans="1:13" x14ac:dyDescent="0.25">
      <c r="A298" s="1">
        <f>+'Indice Bancos'!B302</f>
        <v>44813</v>
      </c>
      <c r="B298" s="7">
        <f>+'Indice Bancos'!I302</f>
        <v>0.12128364662896418</v>
      </c>
      <c r="C298" s="7">
        <f>+'Indice Bancos'!J302</f>
        <v>0.13376777326292699</v>
      </c>
      <c r="D298" s="7">
        <f>+'Indice Bancos'!K302</f>
        <v>0.11380571884243817</v>
      </c>
      <c r="E298" s="7">
        <f>+'Indice Bancos'!L302</f>
        <v>5.1173024887752439E-2</v>
      </c>
      <c r="G298" s="7">
        <f>+'Indice Bancos'!M302</f>
        <v>6.0891020483305525E-2</v>
      </c>
      <c r="I298" s="1">
        <f t="shared" si="16"/>
        <v>44813</v>
      </c>
      <c r="J298">
        <f t="shared" si="13"/>
        <v>1.1887743219103597</v>
      </c>
      <c r="K298">
        <f t="shared" si="14"/>
        <v>1.2250436055744345</v>
      </c>
      <c r="L298">
        <f t="shared" si="15"/>
        <v>1.1207284797494887</v>
      </c>
      <c r="M298">
        <f t="shared" si="15"/>
        <v>1.0807196894652606</v>
      </c>
    </row>
    <row r="299" spans="1:13" x14ac:dyDescent="0.25">
      <c r="A299" s="1">
        <f>+'Indice Bancos'!B303</f>
        <v>44820</v>
      </c>
      <c r="B299" s="7">
        <f>+'Indice Bancos'!I303</f>
        <v>-2.1020856664112686E-2</v>
      </c>
      <c r="C299" s="7">
        <f>+'Indice Bancos'!J303</f>
        <v>3.9185811811935034E-2</v>
      </c>
      <c r="D299" s="7">
        <f>+'Indice Bancos'!K303</f>
        <v>-2.0767321823344731E-2</v>
      </c>
      <c r="E299" s="7">
        <f>+'Indice Bancos'!L303</f>
        <v>1.5633250358301209E-2</v>
      </c>
      <c r="G299" s="7">
        <f>+'Indice Bancos'!M303</f>
        <v>7.602207377929604E-3</v>
      </c>
      <c r="I299" s="1">
        <f t="shared" si="16"/>
        <v>44820</v>
      </c>
      <c r="J299">
        <f t="shared" si="13"/>
        <v>1.2013723047920346</v>
      </c>
      <c r="K299">
        <f t="shared" si="14"/>
        <v>1.2263102441247804</v>
      </c>
      <c r="L299">
        <f t="shared" si="15"/>
        <v>1.1289031811247576</v>
      </c>
      <c r="M299">
        <f t="shared" si="15"/>
        <v>1.0887344422737089</v>
      </c>
    </row>
    <row r="300" spans="1:13" x14ac:dyDescent="0.25">
      <c r="A300" s="1">
        <f>+'Indice Bancos'!B304</f>
        <v>44827</v>
      </c>
      <c r="B300" s="7">
        <f>+'Indice Bancos'!I304</f>
        <v>1.0101792003715637E-2</v>
      </c>
      <c r="C300" s="7">
        <f>+'Indice Bancos'!J304</f>
        <v>-4.1778421028560997E-3</v>
      </c>
      <c r="D300" s="7">
        <f>+'Indice Bancos'!K304</f>
        <v>-6.7481450011361854E-3</v>
      </c>
      <c r="E300" s="7">
        <f>+'Indice Bancos'!L304</f>
        <v>-3.5185769723528049E-3</v>
      </c>
      <c r="G300" s="7">
        <f>+'Indice Bancos'!M304</f>
        <v>-1.9281359225698957E-2</v>
      </c>
      <c r="I300" s="1">
        <f t="shared" si="16"/>
        <v>44827</v>
      </c>
      <c r="J300">
        <f t="shared" si="13"/>
        <v>1.1972133809710308</v>
      </c>
      <c r="K300">
        <f t="shared" si="14"/>
        <v>1.2241195788182753</v>
      </c>
      <c r="L300">
        <f t="shared" si="15"/>
        <v>1.1270411005227476</v>
      </c>
      <c r="M300">
        <f t="shared" si="15"/>
        <v>1.09061431043348</v>
      </c>
    </row>
    <row r="301" spans="1:13" x14ac:dyDescent="0.25">
      <c r="A301" s="1">
        <f>+'Indice Bancos'!B305</f>
        <v>44834</v>
      </c>
      <c r="B301" s="7">
        <f>+'Indice Bancos'!I305</f>
        <v>-1.2657419470202158E-2</v>
      </c>
      <c r="C301" s="7">
        <f>+'Indice Bancos'!J305</f>
        <v>-9.9665018775157432E-2</v>
      </c>
      <c r="D301" s="7">
        <f>+'Indice Bancos'!K305</f>
        <v>-9.1226499552372498E-2</v>
      </c>
      <c r="E301" s="7">
        <f>+'Indice Bancos'!L305</f>
        <v>-5.6486700517072608E-2</v>
      </c>
      <c r="G301" s="7">
        <f>+'Indice Bancos'!M305</f>
        <v>-2.6702264088372285E-2</v>
      </c>
      <c r="I301" s="1">
        <f t="shared" si="16"/>
        <v>44834</v>
      </c>
      <c r="J301">
        <f t="shared" si="13"/>
        <v>1.1907674195382123</v>
      </c>
      <c r="K301">
        <f t="shared" si="14"/>
        <v>1.2372820597110032</v>
      </c>
      <c r="L301">
        <f t="shared" si="15"/>
        <v>1.1391016133276568</v>
      </c>
      <c r="M301">
        <f t="shared" si="15"/>
        <v>1.0946713635120071</v>
      </c>
    </row>
    <row r="302" spans="1:13" x14ac:dyDescent="0.25">
      <c r="A302" s="1">
        <f>+'Indice Bancos'!B306</f>
        <v>44841</v>
      </c>
      <c r="B302" s="7">
        <f>+'Indice Bancos'!I306</f>
        <v>4.5660151179988784E-2</v>
      </c>
      <c r="C302" s="7">
        <f>+'Indice Bancos'!J306</f>
        <v>6.4600917555066806E-2</v>
      </c>
      <c r="D302" s="7">
        <f>+'Indice Bancos'!K306</f>
        <v>3.0544336080736478E-2</v>
      </c>
      <c r="E302" s="7">
        <f>+'Indice Bancos'!L306</f>
        <v>6.5487005292677036E-2</v>
      </c>
      <c r="G302" s="7">
        <f>+'Indice Bancos'!M306</f>
        <v>3.9752693992240795E-2</v>
      </c>
      <c r="I302" s="1">
        <f t="shared" si="16"/>
        <v>44841</v>
      </c>
      <c r="J302">
        <f t="shared" si="13"/>
        <v>1.1978023556992496</v>
      </c>
      <c r="K302">
        <f t="shared" si="14"/>
        <v>1.239958065053298</v>
      </c>
      <c r="L302">
        <f t="shared" si="15"/>
        <v>1.1392519958399152</v>
      </c>
      <c r="M302">
        <f t="shared" si="15"/>
        <v>1.0979690898582766</v>
      </c>
    </row>
    <row r="303" spans="1:13" x14ac:dyDescent="0.25">
      <c r="A303" s="1">
        <f>+'Indice Bancos'!B307</f>
        <v>44848</v>
      </c>
      <c r="B303" s="7">
        <f>+'Indice Bancos'!I307</f>
        <v>-6.8664483830794376E-2</v>
      </c>
      <c r="C303" s="7">
        <f>+'Indice Bancos'!J307</f>
        <v>-5.2301673867764742E-2</v>
      </c>
      <c r="D303" s="7">
        <f>+'Indice Bancos'!K307</f>
        <v>-6.4248880769414707E-2</v>
      </c>
      <c r="E303" s="7">
        <f>+'Indice Bancos'!L307</f>
        <v>-1.6681494661921703E-2</v>
      </c>
      <c r="G303" s="7">
        <f>+'Indice Bancos'!M307</f>
        <v>-5.0845758555583709E-2</v>
      </c>
      <c r="I303" s="1">
        <f t="shared" si="16"/>
        <v>44848</v>
      </c>
      <c r="J303">
        <f t="shared" si="13"/>
        <v>1.2021079074758894</v>
      </c>
      <c r="K303">
        <f t="shared" si="14"/>
        <v>1.2371412745024919</v>
      </c>
      <c r="L303">
        <f t="shared" si="15"/>
        <v>1.1376439917407439</v>
      </c>
      <c r="M303">
        <f t="shared" si="15"/>
        <v>1.0875272362586166</v>
      </c>
    </row>
    <row r="304" spans="1:13" x14ac:dyDescent="0.25">
      <c r="A304" s="1">
        <f>+'Indice Bancos'!B308</f>
        <v>44855</v>
      </c>
      <c r="B304" s="7">
        <f>+'Indice Bancos'!I308</f>
        <v>1.6511177921336051E-2</v>
      </c>
      <c r="C304" s="7">
        <f>+'Indice Bancos'!J308</f>
        <v>1.733828996282516E-2</v>
      </c>
      <c r="D304" s="7">
        <f>+'Indice Bancos'!K308</f>
        <v>5.7803304181020643E-2</v>
      </c>
      <c r="E304" s="7">
        <f>+'Indice Bancos'!L308</f>
        <v>-1.0715901379778292E-2</v>
      </c>
      <c r="G304" s="7">
        <f>+'Indice Bancos'!M308</f>
        <v>1.2048157668363313E-2</v>
      </c>
      <c r="I304" s="1">
        <f t="shared" si="16"/>
        <v>44855</v>
      </c>
      <c r="J304">
        <f t="shared" si="13"/>
        <v>1.2042976810914423</v>
      </c>
      <c r="K304">
        <f t="shared" si="14"/>
        <v>1.2379560347882688</v>
      </c>
      <c r="L304">
        <f t="shared" si="15"/>
        <v>1.1405927407478698</v>
      </c>
      <c r="M304">
        <f t="shared" si="15"/>
        <v>1.0846677022605309</v>
      </c>
    </row>
    <row r="305" spans="1:13" x14ac:dyDescent="0.25">
      <c r="A305" s="1">
        <f>+'Indice Bancos'!B309</f>
        <v>44862</v>
      </c>
      <c r="B305" s="7">
        <f>+'Indice Bancos'!I309</f>
        <v>-1.5280342892985299E-2</v>
      </c>
      <c r="C305" s="7">
        <f>+'Indice Bancos'!J309</f>
        <v>1.446445275958852E-2</v>
      </c>
      <c r="D305" s="7">
        <f>+'Indice Bancos'!K309</f>
        <v>-1.3187685770390423E-2</v>
      </c>
      <c r="E305" s="7">
        <f>+'Indice Bancos'!L309</f>
        <v>3.564929930359062E-2</v>
      </c>
      <c r="G305" s="7">
        <f>+'Indice Bancos'!M309</f>
        <v>6.405853259711769E-2</v>
      </c>
      <c r="I305" s="1">
        <f t="shared" si="16"/>
        <v>44862</v>
      </c>
      <c r="J305">
        <f t="shared" si="13"/>
        <v>1.1793855066921008</v>
      </c>
      <c r="K305">
        <f t="shared" si="14"/>
        <v>1.2152361391446811</v>
      </c>
      <c r="L305">
        <f t="shared" si="15"/>
        <v>1.1094875803909874</v>
      </c>
      <c r="M305">
        <f t="shared" si="15"/>
        <v>1.0727205892358653</v>
      </c>
    </row>
    <row r="306" spans="1:13" x14ac:dyDescent="0.25">
      <c r="A306" s="1">
        <f>+'Indice Bancos'!B310</f>
        <v>44869</v>
      </c>
      <c r="B306" s="7">
        <f>+'Indice Bancos'!I310</f>
        <v>4.7118566095157188E-2</v>
      </c>
      <c r="C306" s="7">
        <f>+'Indice Bancos'!J310</f>
        <v>1.5016079394169823E-2</v>
      </c>
      <c r="D306" s="7">
        <f>+'Indice Bancos'!K310</f>
        <v>3.0337958331521087E-2</v>
      </c>
      <c r="E306" s="7">
        <f>+'Indice Bancos'!L310</f>
        <v>5.0106246952874134E-2</v>
      </c>
      <c r="G306" s="7">
        <f>+'Indice Bancos'!M310</f>
        <v>2.3118067927713648E-2</v>
      </c>
      <c r="I306" s="1">
        <f t="shared" si="16"/>
        <v>44869</v>
      </c>
      <c r="J306">
        <f t="shared" si="13"/>
        <v>1.1802277059892026</v>
      </c>
      <c r="K306">
        <f t="shared" si="14"/>
        <v>1.2148739371688482</v>
      </c>
      <c r="L306">
        <f t="shared" si="15"/>
        <v>1.1094135684388591</v>
      </c>
      <c r="M306">
        <f t="shared" si="15"/>
        <v>1.0741656128282953</v>
      </c>
    </row>
    <row r="307" spans="1:13" x14ac:dyDescent="0.25">
      <c r="A307" s="1">
        <f>+'Indice Bancos'!B311</f>
        <v>44876</v>
      </c>
      <c r="B307" s="7">
        <f>+'Indice Bancos'!I311</f>
        <v>-7.7817674890165556E-2</v>
      </c>
      <c r="C307" s="7">
        <f>+'Indice Bancos'!J311</f>
        <v>-7.8001016355372266E-2</v>
      </c>
      <c r="D307" s="7">
        <f>+'Indice Bancos'!K311</f>
        <v>-1.585157354834632E-2</v>
      </c>
      <c r="E307" s="7">
        <f>+'Indice Bancos'!L311</f>
        <v>-3.5688005886681529E-2</v>
      </c>
      <c r="G307" s="7">
        <f>+'Indice Bancos'!M311</f>
        <v>-5.6186794814075958E-3</v>
      </c>
      <c r="I307" s="1">
        <f t="shared" si="16"/>
        <v>44876</v>
      </c>
      <c r="J307">
        <f t="shared" si="13"/>
        <v>1.1888857053481283</v>
      </c>
      <c r="K307">
        <f t="shared" si="14"/>
        <v>1.2229686065158276</v>
      </c>
      <c r="L307">
        <f t="shared" si="15"/>
        <v>1.1144960716740477</v>
      </c>
      <c r="M307">
        <f t="shared" si="15"/>
        <v>1.1000912099728926</v>
      </c>
    </row>
    <row r="308" spans="1:13" x14ac:dyDescent="0.25">
      <c r="A308" s="1">
        <f>+'Indice Bancos'!B312</f>
        <v>44883</v>
      </c>
      <c r="B308" s="7">
        <f>+'Indice Bancos'!I312</f>
        <v>1.7352347010293201E-2</v>
      </c>
      <c r="C308" s="7">
        <f>+'Indice Bancos'!J312</f>
        <v>8.8495030237341066E-3</v>
      </c>
      <c r="D308" s="7">
        <f>+'Indice Bancos'!K312</f>
        <v>1.5061339166988263E-2</v>
      </c>
      <c r="E308" s="7">
        <f>+'Indice Bancos'!L312</f>
        <v>-4.3458512745044531E-2</v>
      </c>
      <c r="G308" s="7">
        <f>+'Indice Bancos'!M312</f>
        <v>4.5476001473273131E-2</v>
      </c>
      <c r="I308" s="1">
        <f t="shared" si="16"/>
        <v>44883</v>
      </c>
      <c r="J308">
        <f t="shared" si="13"/>
        <v>1.1783554116299813</v>
      </c>
      <c r="K308">
        <f t="shared" si="14"/>
        <v>1.2089508351124478</v>
      </c>
      <c r="L308">
        <f t="shared" si="15"/>
        <v>1.0911033913518453</v>
      </c>
      <c r="M308">
        <f t="shared" si="15"/>
        <v>1.0502012328827934</v>
      </c>
    </row>
    <row r="309" spans="1:13" x14ac:dyDescent="0.25">
      <c r="A309" s="1">
        <f>+'Indice Bancos'!B313</f>
        <v>44890</v>
      </c>
      <c r="B309" s="7">
        <f>+'Indice Bancos'!I313</f>
        <v>0.14749174872910165</v>
      </c>
      <c r="C309" s="7">
        <f>+'Indice Bancos'!J313</f>
        <v>6.0350142535359197E-2</v>
      </c>
      <c r="D309" s="7">
        <f>+'Indice Bancos'!K313</f>
        <v>4.3911405978459106E-2</v>
      </c>
      <c r="E309" s="7">
        <f>+'Indice Bancos'!L313</f>
        <v>4.003874717468503E-2</v>
      </c>
      <c r="G309" s="7">
        <f>+'Indice Bancos'!M313</f>
        <v>4.1101125824782425E-2</v>
      </c>
      <c r="I309" s="1">
        <f t="shared" si="16"/>
        <v>44890</v>
      </c>
      <c r="J309">
        <f t="shared" si="13"/>
        <v>1.1943673691748198</v>
      </c>
      <c r="K309">
        <f t="shared" si="14"/>
        <v>1.2169605036683662</v>
      </c>
      <c r="L309">
        <f t="shared" si="15"/>
        <v>1.0932635741673498</v>
      </c>
      <c r="M309">
        <f t="shared" si="15"/>
        <v>1.0489704368572503</v>
      </c>
    </row>
    <row r="310" spans="1:13" x14ac:dyDescent="0.25">
      <c r="A310" s="1">
        <f>+'Indice Bancos'!B314</f>
        <v>44897</v>
      </c>
      <c r="B310" s="7">
        <f>+'Indice Bancos'!I314</f>
        <v>-7.4830385766923024E-3</v>
      </c>
      <c r="C310" s="7">
        <f>+'Indice Bancos'!J314</f>
        <v>1.636390327306847E-2</v>
      </c>
      <c r="D310" s="7">
        <f>+'Indice Bancos'!K314</f>
        <v>5.5291307823869262E-2</v>
      </c>
      <c r="E310" s="7">
        <f>+'Indice Bancos'!L314</f>
        <v>3.3301678324232586E-2</v>
      </c>
      <c r="G310" s="7">
        <f>+'Indice Bancos'!M314</f>
        <v>3.6494949513458774E-2</v>
      </c>
      <c r="I310" s="1">
        <f t="shared" si="16"/>
        <v>44897</v>
      </c>
      <c r="J310">
        <f t="shared" si="13"/>
        <v>1.1821958929775869</v>
      </c>
      <c r="K310">
        <f t="shared" si="14"/>
        <v>1.2088181051570601</v>
      </c>
      <c r="L310">
        <f t="shared" si="15"/>
        <v>1.0891619694615868</v>
      </c>
      <c r="M310">
        <f t="shared" si="15"/>
        <v>1.0506061241745652</v>
      </c>
    </row>
    <row r="311" spans="1:13" x14ac:dyDescent="0.25">
      <c r="A311" s="1">
        <f>+'Indice Bancos'!B315</f>
        <v>44904</v>
      </c>
      <c r="B311" s="7">
        <f>+'Indice Bancos'!I315</f>
        <v>1.5347755954075337E-2</v>
      </c>
      <c r="C311" s="7">
        <f>+'Indice Bancos'!J315</f>
        <v>2.0079525114982788E-2</v>
      </c>
      <c r="D311" s="7">
        <f>+'Indice Bancos'!K315</f>
        <v>5.0538711982086593E-3</v>
      </c>
      <c r="E311" s="7">
        <f>+'Indice Bancos'!L315</f>
        <v>5.357852970546384E-2</v>
      </c>
      <c r="G311" s="7">
        <f>+'Indice Bancos'!M315</f>
        <v>8.7579984741743555E-3</v>
      </c>
      <c r="I311" s="1">
        <f t="shared" si="16"/>
        <v>44904</v>
      </c>
      <c r="J311">
        <f t="shared" si="13"/>
        <v>1.1793880831221497</v>
      </c>
      <c r="K311">
        <f t="shared" si="14"/>
        <v>1.208495673733635</v>
      </c>
      <c r="L311">
        <f t="shared" si="15"/>
        <v>1.0893433365502885</v>
      </c>
      <c r="M311">
        <f t="shared" si="15"/>
        <v>1.0481315826479944</v>
      </c>
    </row>
    <row r="312" spans="1:13" x14ac:dyDescent="0.25">
      <c r="A312" s="1">
        <f>+'Indice Bancos'!B316</f>
        <v>44911</v>
      </c>
      <c r="B312" s="7">
        <f>+'Indice Bancos'!I316</f>
        <v>-5.2324992796455083E-2</v>
      </c>
      <c r="C312" s="7">
        <f>+'Indice Bancos'!J316</f>
        <v>-5.9696934361690768E-2</v>
      </c>
      <c r="D312" s="7">
        <f>+'Indice Bancos'!K316</f>
        <v>-4.2636934835191598E-2</v>
      </c>
      <c r="E312" s="7">
        <f>+'Indice Bancos'!L316</f>
        <v>-5.0451251425887356E-2</v>
      </c>
      <c r="G312" s="7">
        <f>+'Indice Bancos'!M316</f>
        <v>-3.5450253800286102E-2</v>
      </c>
      <c r="I312" s="1">
        <f t="shared" si="16"/>
        <v>44911</v>
      </c>
      <c r="J312">
        <f t="shared" si="13"/>
        <v>1.1795723398250912</v>
      </c>
      <c r="K312">
        <f t="shared" si="14"/>
        <v>1.2121950323456991</v>
      </c>
      <c r="L312">
        <f t="shared" si="15"/>
        <v>1.0848815436083239</v>
      </c>
      <c r="M312">
        <f t="shared" si="15"/>
        <v>1.0442834121807916</v>
      </c>
    </row>
    <row r="313" spans="1:13" x14ac:dyDescent="0.25">
      <c r="A313" s="1">
        <f>+'Indice Bancos'!B317</f>
        <v>44918</v>
      </c>
      <c r="B313" s="7">
        <f>+'Indice Bancos'!I317</f>
        <v>0.2245418686827183</v>
      </c>
      <c r="C313" s="7">
        <f>+'Indice Bancos'!J317</f>
        <v>0.20093361363394791</v>
      </c>
      <c r="D313" s="7">
        <f>+'Indice Bancos'!K317</f>
        <v>0.19466786266008884</v>
      </c>
      <c r="E313" s="7">
        <f>+'Indice Bancos'!L317</f>
        <v>0.23263168122675748</v>
      </c>
      <c r="G313" s="7">
        <f>+'Indice Bancos'!M317</f>
        <v>0.1373293860562923</v>
      </c>
      <c r="I313" s="1">
        <f t="shared" si="16"/>
        <v>44918</v>
      </c>
      <c r="J313">
        <f t="shared" si="13"/>
        <v>1.2262818383358789</v>
      </c>
      <c r="K313">
        <f t="shared" si="14"/>
        <v>1.2438963802264875</v>
      </c>
      <c r="L313">
        <f t="shared" si="15"/>
        <v>1.1196640412756635</v>
      </c>
      <c r="M313">
        <f t="shared" si="15"/>
        <v>1.1098920468878908</v>
      </c>
    </row>
    <row r="314" spans="1:13" x14ac:dyDescent="0.25">
      <c r="A314" s="1">
        <f>+'Indice Bancos'!B318</f>
        <v>44925</v>
      </c>
      <c r="B314" s="7">
        <f>+'Indice Bancos'!I318</f>
        <v>0.14027829506524547</v>
      </c>
      <c r="C314" s="7">
        <f>+'Indice Bancos'!J318</f>
        <v>6.3193169050270726E-2</v>
      </c>
      <c r="D314" s="7">
        <f>+'Indice Bancos'!K318</f>
        <v>7.7002010561705969E-2</v>
      </c>
      <c r="E314" s="7">
        <f>+'Indice Bancos'!L318</f>
        <v>4.1076355297574363E-2</v>
      </c>
      <c r="G314" s="7">
        <f>+'Indice Bancos'!M318</f>
        <v>7.6157180590465723E-2</v>
      </c>
      <c r="I314" s="1">
        <f t="shared" si="16"/>
        <v>44925</v>
      </c>
      <c r="J314">
        <f t="shared" si="13"/>
        <v>1.242209556301531</v>
      </c>
      <c r="K314">
        <f t="shared" si="14"/>
        <v>1.2361482245894917</v>
      </c>
      <c r="L314">
        <f t="shared" si="15"/>
        <v>1.1184793159201549</v>
      </c>
      <c r="M314">
        <f t="shared" si="15"/>
        <v>1.0973648488724077</v>
      </c>
    </row>
    <row r="315" spans="1:13" x14ac:dyDescent="0.25">
      <c r="A315" s="1">
        <f>+'Indice Bancos'!B319</f>
        <v>44932</v>
      </c>
      <c r="B315" s="7">
        <f>+'Indice Bancos'!I319</f>
        <v>0.10116055979943273</v>
      </c>
      <c r="C315" s="7">
        <f>+'Indice Bancos'!J319</f>
        <v>9.5615576727407392E-2</v>
      </c>
      <c r="D315" s="7">
        <f>+'Indice Bancos'!K319</f>
        <v>0.14329922461404987</v>
      </c>
      <c r="E315" s="7">
        <f>+'Indice Bancos'!L319</f>
        <v>7.8574034430777262E-2</v>
      </c>
      <c r="G315" s="7">
        <f>+'Indice Bancos'!M319</f>
        <v>5.7941926445838732E-2</v>
      </c>
      <c r="I315" s="1">
        <f t="shared" si="16"/>
        <v>44932</v>
      </c>
      <c r="J315">
        <f t="shared" si="13"/>
        <v>1.2517636186815126</v>
      </c>
      <c r="K315">
        <f t="shared" si="14"/>
        <v>1.2480454333493229</v>
      </c>
      <c r="L315">
        <f t="shared" si="15"/>
        <v>1.1382882942397623</v>
      </c>
      <c r="M315">
        <f t="shared" si="15"/>
        <v>1.1036292380592392</v>
      </c>
    </row>
    <row r="316" spans="1:13" x14ac:dyDescent="0.25">
      <c r="A316" s="1">
        <f>+'Indice Bancos'!B320</f>
        <v>44939</v>
      </c>
      <c r="B316" s="7">
        <f>+'Indice Bancos'!I320</f>
        <v>0.1631072060371872</v>
      </c>
      <c r="C316" s="7">
        <f>+'Indice Bancos'!J320</f>
        <v>0.1714501000447457</v>
      </c>
      <c r="D316" s="7">
        <f>+'Indice Bancos'!K320</f>
        <v>0.20671560639988074</v>
      </c>
      <c r="E316" s="7">
        <f>+'Indice Bancos'!L320</f>
        <v>0.25423761264136013</v>
      </c>
      <c r="G316" s="7">
        <f>+'Indice Bancos'!M320</f>
        <v>0.13265180596489246</v>
      </c>
      <c r="I316" s="1">
        <f t="shared" si="16"/>
        <v>44939</v>
      </c>
      <c r="J316">
        <f t="shared" si="13"/>
        <v>1.2498929747047924</v>
      </c>
      <c r="K316">
        <f t="shared" si="14"/>
        <v>1.2537628168621653</v>
      </c>
      <c r="L316">
        <f t="shared" si="15"/>
        <v>1.1716964375349403</v>
      </c>
      <c r="M316">
        <f t="shared" si="15"/>
        <v>1.1737688685528871</v>
      </c>
    </row>
    <row r="317" spans="1:13" x14ac:dyDescent="0.25">
      <c r="A317" s="1">
        <f>+'Indice Bancos'!B321</f>
        <v>44946</v>
      </c>
      <c r="B317" s="7">
        <f>+'Indice Bancos'!I321</f>
        <v>4.099014132075518E-2</v>
      </c>
      <c r="C317" s="7">
        <f>+'Indice Bancos'!J321</f>
        <v>0.13670883339128936</v>
      </c>
      <c r="D317" s="7">
        <f>+'Indice Bancos'!K321</f>
        <v>9.9625506016046472E-2</v>
      </c>
      <c r="E317" s="7">
        <f>+'Indice Bancos'!L321</f>
        <v>7.9530247444399293E-3</v>
      </c>
      <c r="G317" s="7">
        <f>+'Indice Bancos'!M321</f>
        <v>2.281807688892834E-2</v>
      </c>
      <c r="I317" s="1">
        <f t="shared" si="16"/>
        <v>44946</v>
      </c>
      <c r="J317">
        <f t="shared" si="13"/>
        <v>1.2486968370493041</v>
      </c>
      <c r="K317">
        <f t="shared" si="14"/>
        <v>1.2510644939786855</v>
      </c>
      <c r="L317">
        <f t="shared" si="15"/>
        <v>1.1707457152951404</v>
      </c>
      <c r="M317">
        <f t="shared" si="15"/>
        <v>1.1741944408693166</v>
      </c>
    </row>
    <row r="318" spans="1:13" x14ac:dyDescent="0.25">
      <c r="A318" s="1">
        <f>+'Indice Bancos'!B322</f>
        <v>44953</v>
      </c>
      <c r="B318" s="7">
        <f>+'Indice Bancos'!I322</f>
        <v>-6.4600566772310408E-3</v>
      </c>
      <c r="C318" s="7">
        <f>+'Indice Bancos'!J322</f>
        <v>-1.8629090419166272E-2</v>
      </c>
      <c r="D318" s="7">
        <f>+'Indice Bancos'!K322</f>
        <v>-1.8782135398849098E-2</v>
      </c>
      <c r="E318" s="7">
        <f>+'Indice Bancos'!L322</f>
        <v>-3.7780425256951355E-2</v>
      </c>
      <c r="G318" s="7">
        <f>+'Indice Bancos'!M322</f>
        <v>2.6709463824289292E-2</v>
      </c>
      <c r="I318" s="1">
        <f t="shared" si="16"/>
        <v>44953</v>
      </c>
      <c r="J318">
        <f t="shared" si="13"/>
        <v>1.2464893774962233</v>
      </c>
      <c r="K318">
        <f t="shared" si="14"/>
        <v>1.2473692477155716</v>
      </c>
      <c r="L318">
        <f t="shared" si="15"/>
        <v>1.1666100119515246</v>
      </c>
      <c r="M318">
        <f t="shared" si="15"/>
        <v>1.1775083258256021</v>
      </c>
    </row>
    <row r="319" spans="1:13" x14ac:dyDescent="0.25">
      <c r="A319" s="1">
        <f>+'Indice Bancos'!B323</f>
        <v>44960</v>
      </c>
      <c r="B319" s="7">
        <f>+'Indice Bancos'!I323</f>
        <v>-8.7961080936989844E-2</v>
      </c>
      <c r="C319" s="7">
        <f>+'Indice Bancos'!J323</f>
        <v>-6.3235897419331999E-2</v>
      </c>
      <c r="D319" s="7">
        <f>+'Indice Bancos'!K323</f>
        <v>-7.9230899322223713E-2</v>
      </c>
      <c r="E319" s="7">
        <f>+'Indice Bancos'!L323</f>
        <v>-6.6849240325694614E-2</v>
      </c>
      <c r="G319" s="7">
        <f>+'Indice Bancos'!M323</f>
        <v>-5.8693157642647042E-2</v>
      </c>
      <c r="I319" s="1">
        <f t="shared" si="16"/>
        <v>44960</v>
      </c>
      <c r="J319">
        <f t="shared" si="13"/>
        <v>1.2466311136583763</v>
      </c>
      <c r="K319">
        <f t="shared" si="14"/>
        <v>1.2384974899329348</v>
      </c>
      <c r="L319">
        <f t="shared" si="15"/>
        <v>1.1728103860287924</v>
      </c>
      <c r="M319">
        <f t="shared" si="15"/>
        <v>1.1824581632461013</v>
      </c>
    </row>
    <row r="320" spans="1:13" x14ac:dyDescent="0.25">
      <c r="A320" s="1">
        <f>+'Indice Bancos'!B324</f>
        <v>44967</v>
      </c>
      <c r="B320" s="7">
        <f>+'Indice Bancos'!I324</f>
        <v>3.969379006644469E-2</v>
      </c>
      <c r="C320" s="7">
        <f>+'Indice Bancos'!J324</f>
        <v>8.3053156088899183E-3</v>
      </c>
      <c r="D320" s="7">
        <f>+'Indice Bancos'!K324</f>
        <v>4.6915310559971557E-2</v>
      </c>
      <c r="E320" s="7">
        <f>+'Indice Bancos'!L324</f>
        <v>3.9945801895809208E-2</v>
      </c>
      <c r="G320" s="7">
        <f>+'Indice Bancos'!M324</f>
        <v>4.398003091448377E-2</v>
      </c>
      <c r="I320" s="1">
        <f t="shared" si="16"/>
        <v>44967</v>
      </c>
      <c r="J320">
        <f t="shared" si="13"/>
        <v>1.2433916148690345</v>
      </c>
      <c r="K320">
        <f t="shared" si="14"/>
        <v>1.2332286524656115</v>
      </c>
      <c r="L320">
        <f t="shared" si="15"/>
        <v>1.1724900964055651</v>
      </c>
      <c r="M320">
        <f t="shared" si="15"/>
        <v>1.180449322639207</v>
      </c>
    </row>
    <row r="321" spans="1:13" x14ac:dyDescent="0.25">
      <c r="A321" s="1">
        <f>+'Indice Bancos'!B325</f>
        <v>44974</v>
      </c>
      <c r="B321" s="7">
        <f>+'Indice Bancos'!I325</f>
        <v>4.976514823187661E-2</v>
      </c>
      <c r="C321" s="7">
        <f>+'Indice Bancos'!J325</f>
        <v>-8.6985962890321344E-3</v>
      </c>
      <c r="D321" s="7">
        <f>+'Indice Bancos'!K325</f>
        <v>4.4918163758852936E-2</v>
      </c>
      <c r="E321" s="7">
        <f>+'Indice Bancos'!L325</f>
        <v>4.0460396494585771E-2</v>
      </c>
      <c r="G321" s="7">
        <f>+'Indice Bancos'!M325</f>
        <v>-3.673906301583707E-3</v>
      </c>
      <c r="I321" s="1">
        <f t="shared" si="16"/>
        <v>44974</v>
      </c>
      <c r="J321">
        <f t="shared" si="13"/>
        <v>1.2346143052562999</v>
      </c>
      <c r="K321">
        <f t="shared" si="14"/>
        <v>1.2299806363703458</v>
      </c>
      <c r="L321">
        <f t="shared" si="15"/>
        <v>1.1638723183826047</v>
      </c>
      <c r="M321">
        <f t="shared" si="15"/>
        <v>1.1736986739713418</v>
      </c>
    </row>
    <row r="322" spans="1:13" x14ac:dyDescent="0.25">
      <c r="A322" s="1">
        <f>+'Indice Bancos'!B326</f>
        <v>44981</v>
      </c>
      <c r="B322" s="7">
        <f>+'Indice Bancos'!I326</f>
        <v>8.0241816704901492E-2</v>
      </c>
      <c r="C322" s="7">
        <f>+'Indice Bancos'!J326</f>
        <v>1.8412336990271116E-2</v>
      </c>
      <c r="D322" s="7">
        <f>+'Indice Bancos'!K326</f>
        <v>1.624743631470027E-3</v>
      </c>
      <c r="E322" s="7">
        <f>+'Indice Bancos'!L326</f>
        <v>1.8705671455665041E-2</v>
      </c>
      <c r="G322" s="7">
        <f>+'Indice Bancos'!M326</f>
        <v>-2.6295348129201646E-3</v>
      </c>
      <c r="I322" s="1">
        <f t="shared" si="16"/>
        <v>44981</v>
      </c>
      <c r="J322">
        <f t="shared" si="13"/>
        <v>1.2155195413362865</v>
      </c>
      <c r="K322">
        <f t="shared" si="14"/>
        <v>1.2520676318884272</v>
      </c>
      <c r="L322">
        <f t="shared" si="15"/>
        <v>1.1628942520931975</v>
      </c>
      <c r="M322">
        <f t="shared" si="15"/>
        <v>1.1413371665768546</v>
      </c>
    </row>
    <row r="323" spans="1:13" x14ac:dyDescent="0.25">
      <c r="A323" s="1">
        <f>+'Indice Bancos'!B327</f>
        <v>44988</v>
      </c>
      <c r="B323" s="7">
        <f>+'Indice Bancos'!I327</f>
        <v>1.2271079297201393E-3</v>
      </c>
      <c r="C323" s="7">
        <f>+'Indice Bancos'!J327</f>
        <v>-3.9226347151224417E-2</v>
      </c>
      <c r="D323" s="7">
        <f>+'Indice Bancos'!K327</f>
        <v>-2.962603831682431E-2</v>
      </c>
      <c r="E323" s="7">
        <f>+'Indice Bancos'!L327</f>
        <v>2.5365331157073179E-2</v>
      </c>
      <c r="G323" s="7">
        <f>+'Indice Bancos'!M327</f>
        <v>-9.904371172098414E-3</v>
      </c>
      <c r="I323" s="1">
        <f t="shared" si="16"/>
        <v>44988</v>
      </c>
      <c r="J323">
        <f t="shared" si="13"/>
        <v>1.2139665684514369</v>
      </c>
      <c r="K323">
        <f t="shared" si="14"/>
        <v>1.2545285512828313</v>
      </c>
      <c r="L323">
        <f t="shared" si="15"/>
        <v>1.1641788531684156</v>
      </c>
      <c r="M323">
        <f t="shared" si="15"/>
        <v>1.1341957015708568</v>
      </c>
    </row>
    <row r="324" spans="1:13" x14ac:dyDescent="0.25">
      <c r="A324" s="1">
        <f>+'Indice Bancos'!B328</f>
        <v>44995</v>
      </c>
      <c r="B324" s="7">
        <f>+'Indice Bancos'!I328</f>
        <v>-2.3996253035639459E-2</v>
      </c>
      <c r="C324" s="7">
        <f>+'Indice Bancos'!J328</f>
        <v>1.3179722689890427E-2</v>
      </c>
      <c r="D324" s="7">
        <f>+'Indice Bancos'!K328</f>
        <v>-2.9379795311457735E-2</v>
      </c>
      <c r="E324" s="7">
        <f>+'Indice Bancos'!L328</f>
        <v>-3.0393775991404137E-2</v>
      </c>
      <c r="G324" s="7">
        <f>+'Indice Bancos'!M328</f>
        <v>-3.8418613126217194E-2</v>
      </c>
      <c r="I324" s="1">
        <f t="shared" si="16"/>
        <v>44995</v>
      </c>
      <c r="J324">
        <f t="shared" si="13"/>
        <v>1.2087393337980195</v>
      </c>
      <c r="K324">
        <f t="shared" si="14"/>
        <v>1.2371087475870783</v>
      </c>
      <c r="L324">
        <f t="shared" si="15"/>
        <v>1.1610060311768751</v>
      </c>
      <c r="M324">
        <f t="shared" si="15"/>
        <v>1.1427811753412658</v>
      </c>
    </row>
    <row r="325" spans="1:13" x14ac:dyDescent="0.25">
      <c r="A325" s="1">
        <f>+'Indice Bancos'!B329</f>
        <v>45002</v>
      </c>
      <c r="B325" s="7">
        <f>+'Indice Bancos'!I329</f>
        <v>-0.12853334573567377</v>
      </c>
      <c r="C325" s="7">
        <f>+'Indice Bancos'!J329</f>
        <v>-7.0270100972488758E-2</v>
      </c>
      <c r="D325" s="7">
        <f>+'Indice Bancos'!K329</f>
        <v>-9.0919545265371493E-2</v>
      </c>
      <c r="E325" s="7">
        <f>+'Indice Bancos'!L329</f>
        <v>-0.14677967145158488</v>
      </c>
      <c r="G325" s="7">
        <f>+'Indice Bancos'!M329</f>
        <v>-6.2089236331705489E-2</v>
      </c>
      <c r="I325" s="1">
        <f t="shared" si="16"/>
        <v>45002</v>
      </c>
      <c r="J325">
        <f t="shared" si="13"/>
        <v>1.2237694480798911</v>
      </c>
      <c r="K325">
        <f t="shared" si="14"/>
        <v>1.228780813267093</v>
      </c>
      <c r="L325">
        <f t="shared" si="15"/>
        <v>1.1642849361507888</v>
      </c>
      <c r="M325">
        <f t="shared" si="15"/>
        <v>1.1651486468928942</v>
      </c>
    </row>
    <row r="326" spans="1:13" x14ac:dyDescent="0.25">
      <c r="A326" s="1">
        <f>+'Indice Bancos'!B330</f>
        <v>45009</v>
      </c>
      <c r="B326" s="7">
        <f>+'Indice Bancos'!I330</f>
        <v>-3.3299452488786518E-2</v>
      </c>
      <c r="C326" s="7">
        <f>+'Indice Bancos'!J330</f>
        <v>-4.3054240295250401E-2</v>
      </c>
      <c r="D326" s="7">
        <f>+'Indice Bancos'!K330</f>
        <v>-1.9315217849634525E-2</v>
      </c>
      <c r="E326" s="7">
        <f>+'Indice Bancos'!L330</f>
        <v>-1.167712918199959E-2</v>
      </c>
      <c r="G326" s="7">
        <f>+'Indice Bancos'!M330</f>
        <v>-1.1110294339819915E-2</v>
      </c>
      <c r="I326" s="1">
        <f t="shared" si="16"/>
        <v>45009</v>
      </c>
      <c r="J326">
        <f t="shared" si="13"/>
        <v>1.2251056747253735</v>
      </c>
      <c r="K326">
        <f t="shared" si="14"/>
        <v>1.2317701711172284</v>
      </c>
      <c r="L326">
        <f t="shared" si="15"/>
        <v>1.1602166445654578</v>
      </c>
      <c r="M326">
        <f t="shared" si="15"/>
        <v>1.1656591790548796</v>
      </c>
    </row>
    <row r="327" spans="1:13" x14ac:dyDescent="0.25">
      <c r="A327" s="1">
        <f>+'Indice Bancos'!B331</f>
        <v>45016</v>
      </c>
      <c r="B327" s="7">
        <f>+'Indice Bancos'!I331</f>
        <v>6.7502797978429063E-2</v>
      </c>
      <c r="C327" s="7">
        <f>+'Indice Bancos'!J331</f>
        <v>8.6366489934893931E-2</v>
      </c>
      <c r="D327" s="7">
        <f>+'Indice Bancos'!K331</f>
        <v>7.020469587383471E-2</v>
      </c>
      <c r="E327" s="7">
        <f>+'Indice Bancos'!L331</f>
        <v>6.0517381940303761E-2</v>
      </c>
      <c r="G327" s="7">
        <f>+'Indice Bancos'!M331</f>
        <v>0.12057596634754164</v>
      </c>
      <c r="I327" s="1">
        <f t="shared" si="16"/>
        <v>45016</v>
      </c>
      <c r="J327">
        <f t="shared" si="13"/>
        <v>1.183990047112514</v>
      </c>
      <c r="K327">
        <f t="shared" si="14"/>
        <v>1.1991412771823737</v>
      </c>
      <c r="L327">
        <f t="shared" si="15"/>
        <v>1.1259984549066453</v>
      </c>
      <c r="M327">
        <f t="shared" si="15"/>
        <v>1.1252164852357798</v>
      </c>
    </row>
    <row r="328" spans="1:13" x14ac:dyDescent="0.25">
      <c r="A328" s="1">
        <f>+'Indice Bancos'!B332</f>
        <v>45023</v>
      </c>
      <c r="B328" s="7">
        <f>+'Indice Bancos'!I332</f>
        <v>2.1386829399015594E-2</v>
      </c>
      <c r="C328" s="7">
        <f>+'Indice Bancos'!J332</f>
        <v>1.8938507458387432E-2</v>
      </c>
      <c r="D328" s="7">
        <f>+'Indice Bancos'!K332</f>
        <v>2.0320607006749647E-2</v>
      </c>
      <c r="E328" s="7">
        <f>+'Indice Bancos'!L332</f>
        <v>1.6034374946217511E-2</v>
      </c>
      <c r="G328" s="7">
        <f>+'Indice Bancos'!M332</f>
        <v>2.9027390135448972E-2</v>
      </c>
      <c r="I328" s="1">
        <f t="shared" si="16"/>
        <v>45023</v>
      </c>
      <c r="J328">
        <f t="shared" si="13"/>
        <v>1.1839784145112289</v>
      </c>
      <c r="K328">
        <f t="shared" si="14"/>
        <v>1.1985984488233616</v>
      </c>
      <c r="L328">
        <f t="shared" si="15"/>
        <v>1.1253120556310112</v>
      </c>
      <c r="M328">
        <f t="shared" si="15"/>
        <v>1.1248574954213193</v>
      </c>
    </row>
    <row r="329" spans="1:13" x14ac:dyDescent="0.25">
      <c r="A329" s="1">
        <f>+'Indice Bancos'!B333</f>
        <v>45030</v>
      </c>
      <c r="B329" s="7">
        <f>+'Indice Bancos'!I333</f>
        <v>0.20985040276179512</v>
      </c>
      <c r="C329" s="7">
        <f>+'Indice Bancos'!J333</f>
        <v>0.13718679439295278</v>
      </c>
      <c r="D329" s="7">
        <f>+'Indice Bancos'!K333</f>
        <v>0.13234611652533435</v>
      </c>
      <c r="E329" s="7">
        <f>+'Indice Bancos'!L333</f>
        <v>0.12864466878966496</v>
      </c>
      <c r="G329" s="7">
        <f>+'Indice Bancos'!M333</f>
        <v>9.0444206357398693E-2</v>
      </c>
      <c r="I329" s="1">
        <f t="shared" si="16"/>
        <v>45030</v>
      </c>
      <c r="J329">
        <f t="shared" si="13"/>
        <v>1.2219740033897732</v>
      </c>
      <c r="K329">
        <f t="shared" si="14"/>
        <v>1.2116625348436694</v>
      </c>
      <c r="L329">
        <f t="shared" si="15"/>
        <v>1.1374781448970266</v>
      </c>
      <c r="M329">
        <f t="shared" si="15"/>
        <v>1.1367442906610785</v>
      </c>
    </row>
    <row r="330" spans="1:13" x14ac:dyDescent="0.25">
      <c r="A330" s="1">
        <f>+'Indice Bancos'!B334</f>
        <v>45037</v>
      </c>
      <c r="B330" s="7">
        <f>+'Indice Bancos'!I334</f>
        <v>1.1362425810379051E-2</v>
      </c>
      <c r="C330" s="7">
        <f>+'Indice Bancos'!J334</f>
        <v>-1.652450866153965E-2</v>
      </c>
      <c r="D330" s="7">
        <f>+'Indice Bancos'!K334</f>
        <v>3.5961251862891119E-2</v>
      </c>
      <c r="E330" s="7">
        <f>+'Indice Bancos'!L334</f>
        <v>1.6348828367318324E-2</v>
      </c>
      <c r="G330" s="7">
        <f>+'Indice Bancos'!M334</f>
        <v>5.5031347314315138E-2</v>
      </c>
      <c r="I330" s="1">
        <f t="shared" si="16"/>
        <v>45037</v>
      </c>
      <c r="J330">
        <f t="shared" si="13"/>
        <v>1.2128405591236635</v>
      </c>
      <c r="K330">
        <f t="shared" si="14"/>
        <v>1.1982207952970569</v>
      </c>
      <c r="L330">
        <f t="shared" si="15"/>
        <v>1.1334427080581975</v>
      </c>
      <c r="M330">
        <f t="shared" si="15"/>
        <v>1.1296515339125492</v>
      </c>
    </row>
    <row r="331" spans="1:13" x14ac:dyDescent="0.25">
      <c r="A331" s="1">
        <f>+'Indice Bancos'!B335</f>
        <v>45044</v>
      </c>
      <c r="B331" s="7">
        <f>+'Indice Bancos'!I335</f>
        <v>-3.2365095278311218E-2</v>
      </c>
      <c r="C331" s="7">
        <f>+'Indice Bancos'!J335</f>
        <v>-1.7592027980423808E-2</v>
      </c>
      <c r="D331" s="7">
        <f>+'Indice Bancos'!K335</f>
        <v>-1.3961417288852362E-2</v>
      </c>
      <c r="E331" s="7">
        <f>+'Indice Bancos'!L335</f>
        <v>-5.3627682614687977E-2</v>
      </c>
      <c r="G331" s="7">
        <f>+'Indice Bancos'!M335</f>
        <v>2.430295936099669E-2</v>
      </c>
      <c r="I331" s="1">
        <f t="shared" si="16"/>
        <v>45044</v>
      </c>
      <c r="J331">
        <f t="shared" si="13"/>
        <v>1.2105745640261916</v>
      </c>
      <c r="K331">
        <f t="shared" si="14"/>
        <v>1.1980263490298415</v>
      </c>
      <c r="L331">
        <f t="shared" si="15"/>
        <v>1.1346886067753124</v>
      </c>
      <c r="M331">
        <f t="shared" si="15"/>
        <v>1.12830109178116</v>
      </c>
    </row>
    <row r="332" spans="1:13" x14ac:dyDescent="0.25">
      <c r="A332" s="1">
        <f>+'Indice Bancos'!B336</f>
        <v>45051</v>
      </c>
      <c r="B332" s="7">
        <f>+'Indice Bancos'!I336</f>
        <v>-3.7679367708175371E-2</v>
      </c>
      <c r="C332" s="7">
        <f>+'Indice Bancos'!J336</f>
        <v>5.6377617474809849E-3</v>
      </c>
      <c r="D332" s="7">
        <f>+'Indice Bancos'!K336</f>
        <v>2.3547434073749818E-2</v>
      </c>
      <c r="E332" s="7">
        <f>+'Indice Bancos'!L336</f>
        <v>-4.4833953137596416E-2</v>
      </c>
      <c r="G332" s="7">
        <f>+'Indice Bancos'!M336</f>
        <v>-2.751711639146226E-3</v>
      </c>
      <c r="I332" s="1">
        <f t="shared" si="16"/>
        <v>45051</v>
      </c>
      <c r="J332">
        <f t="shared" si="13"/>
        <v>1.2166134817508283</v>
      </c>
      <c r="K332">
        <f t="shared" si="14"/>
        <v>1.1973070639637224</v>
      </c>
      <c r="L332">
        <f t="shared" si="15"/>
        <v>1.1361853128803472</v>
      </c>
      <c r="M332">
        <f t="shared" si="15"/>
        <v>1.1310559342653075</v>
      </c>
    </row>
    <row r="333" spans="1:13" x14ac:dyDescent="0.25">
      <c r="A333" s="1">
        <f>+'Indice Bancos'!B337</f>
        <v>45058</v>
      </c>
      <c r="B333" s="7">
        <f>+'Indice Bancos'!I337</f>
        <v>0.1312825464285281</v>
      </c>
      <c r="C333" s="7">
        <f>+'Indice Bancos'!J337</f>
        <v>6.4206951249152544E-2</v>
      </c>
      <c r="D333" s="7">
        <f>+'Indice Bancos'!K337</f>
        <v>8.944526404063291E-2</v>
      </c>
      <c r="E333" s="7">
        <f>+'Indice Bancos'!L337</f>
        <v>0.12973399765852589</v>
      </c>
      <c r="G333" s="7">
        <f>+'Indice Bancos'!M337</f>
        <v>8.2080809692128387E-2</v>
      </c>
      <c r="I333" s="1">
        <f t="shared" si="16"/>
        <v>45058</v>
      </c>
      <c r="J333">
        <f t="shared" si="13"/>
        <v>1.2376407025932024</v>
      </c>
      <c r="K333">
        <f t="shared" si="14"/>
        <v>1.1965515969983731</v>
      </c>
      <c r="L333">
        <f t="shared" si="15"/>
        <v>1.1459953204851427</v>
      </c>
      <c r="M333">
        <f t="shared" si="15"/>
        <v>1.14440374572232</v>
      </c>
    </row>
    <row r="334" spans="1:13" x14ac:dyDescent="0.25">
      <c r="A334" s="1">
        <f>+'Indice Bancos'!B338</f>
        <v>45065</v>
      </c>
      <c r="B334" s="7">
        <f>+'Indice Bancos'!I338</f>
        <v>6.7100552624297372E-3</v>
      </c>
      <c r="C334" s="7">
        <f>+'Indice Bancos'!J338</f>
        <v>1.2737063849096453E-2</v>
      </c>
      <c r="D334" s="7">
        <f>+'Indice Bancos'!K338</f>
        <v>-8.4716195294270991E-3</v>
      </c>
      <c r="E334" s="7">
        <f>+'Indice Bancos'!L338</f>
        <v>2.511206439485214E-3</v>
      </c>
      <c r="G334" s="7">
        <f>+'Indice Bancos'!M338</f>
        <v>5.3332570313899597E-2</v>
      </c>
      <c r="I334" s="1">
        <f t="shared" si="16"/>
        <v>45065</v>
      </c>
      <c r="J334">
        <f t="shared" si="13"/>
        <v>1.195758630530201</v>
      </c>
      <c r="K334">
        <f t="shared" si="14"/>
        <v>1.1597848843468763</v>
      </c>
      <c r="L334">
        <f t="shared" si="15"/>
        <v>1.1104375175054071</v>
      </c>
      <c r="M334">
        <f t="shared" si="15"/>
        <v>1.127737761723185</v>
      </c>
    </row>
    <row r="335" spans="1:13" x14ac:dyDescent="0.25">
      <c r="A335" s="1">
        <f>+'Indice Bancos'!B339</f>
        <v>45072</v>
      </c>
      <c r="B335" s="7">
        <f>+'Indice Bancos'!I339</f>
        <v>2.560955494108863E-2</v>
      </c>
      <c r="C335" s="7">
        <f>+'Indice Bancos'!J339</f>
        <v>2.4935646832785707E-2</v>
      </c>
      <c r="D335" s="7">
        <f>+'Indice Bancos'!K339</f>
        <v>8.5440010556294688E-3</v>
      </c>
      <c r="E335" s="7">
        <f>+'Indice Bancos'!L339</f>
        <v>-2.8236798707636512E-2</v>
      </c>
      <c r="G335" s="7">
        <f>+'Indice Bancos'!M339</f>
        <v>8.8334746673532916E-3</v>
      </c>
      <c r="I335" s="1">
        <f t="shared" si="16"/>
        <v>45072</v>
      </c>
      <c r="J335">
        <f t="shared" si="13"/>
        <v>1.194937031170811</v>
      </c>
      <c r="K335">
        <f t="shared" si="14"/>
        <v>1.1589163511858604</v>
      </c>
      <c r="L335">
        <f t="shared" si="15"/>
        <v>1.1103560749474868</v>
      </c>
      <c r="M335">
        <f t="shared" si="15"/>
        <v>1.128269423320801</v>
      </c>
    </row>
    <row r="336" spans="1:13" x14ac:dyDescent="0.25">
      <c r="A336" s="1">
        <f>+'Indice Bancos'!B340</f>
        <v>45079</v>
      </c>
      <c r="B336" s="7">
        <f>+'Indice Bancos'!I340</f>
        <v>3.0441745121504216E-2</v>
      </c>
      <c r="C336" s="7">
        <f>+'Indice Bancos'!J340</f>
        <v>4.2501541641696505E-2</v>
      </c>
      <c r="D336" s="7">
        <f>+'Indice Bancos'!K340</f>
        <v>5.317385900259497E-2</v>
      </c>
      <c r="E336" s="7">
        <f>+'Indice Bancos'!L340</f>
        <v>3.1402448074886902E-2</v>
      </c>
      <c r="G336" s="7">
        <f>+'Indice Bancos'!M340</f>
        <v>3.2977794610168365E-2</v>
      </c>
      <c r="I336" s="1">
        <f t="shared" si="16"/>
        <v>45079</v>
      </c>
      <c r="J336">
        <f t="shared" si="13"/>
        <v>1.1947855258092699</v>
      </c>
      <c r="K336">
        <f t="shared" si="14"/>
        <v>1.1602675792486434</v>
      </c>
      <c r="L336">
        <f t="shared" si="15"/>
        <v>1.1122291377159881</v>
      </c>
      <c r="M336">
        <f t="shared" si="15"/>
        <v>1.1290450449180613</v>
      </c>
    </row>
    <row r="337" spans="1:13" x14ac:dyDescent="0.25">
      <c r="A337" s="1">
        <f>+'Indice Bancos'!B341</f>
        <v>45086</v>
      </c>
      <c r="B337" s="7">
        <f>+'Indice Bancos'!I341</f>
        <v>0.19644208742059721</v>
      </c>
      <c r="C337" s="7">
        <f>+'Indice Bancos'!J341</f>
        <v>0.1758775200192173</v>
      </c>
      <c r="D337" s="7">
        <f>+'Indice Bancos'!K341</f>
        <v>0.25372741860344727</v>
      </c>
      <c r="E337" s="7">
        <f>+'Indice Bancos'!L341</f>
        <v>0.17995826637565049</v>
      </c>
      <c r="G337" s="7">
        <f>+'Indice Bancos'!M341</f>
        <v>8.1677796138005521E-2</v>
      </c>
      <c r="I337" s="1">
        <f t="shared" si="16"/>
        <v>45086</v>
      </c>
      <c r="J337">
        <f t="shared" si="13"/>
        <v>1.2267375699108993</v>
      </c>
      <c r="K337">
        <f t="shared" si="14"/>
        <v>1.1835401507953502</v>
      </c>
      <c r="L337">
        <f t="shared" si="15"/>
        <v>1.1599549115856564</v>
      </c>
      <c r="M337">
        <f t="shared" si="15"/>
        <v>1.1615482435507367</v>
      </c>
    </row>
    <row r="338" spans="1:13" x14ac:dyDescent="0.25">
      <c r="A338" s="1">
        <f>+'Indice Bancos'!B342</f>
        <v>45093</v>
      </c>
      <c r="B338" s="7">
        <f>+'Indice Bancos'!I342</f>
        <v>0.10692433504557419</v>
      </c>
      <c r="C338" s="7">
        <f>+'Indice Bancos'!J342</f>
        <v>0.16176475797871404</v>
      </c>
      <c r="D338" s="7">
        <f>+'Indice Bancos'!K342</f>
        <v>0.18471922433482679</v>
      </c>
      <c r="E338" s="7">
        <f>+'Indice Bancos'!L342</f>
        <v>0.17466054150743959</v>
      </c>
      <c r="G338" s="7">
        <f>+'Indice Bancos'!M342</f>
        <v>7.2433773858659789E-2</v>
      </c>
      <c r="I338" s="1">
        <f t="shared" si="16"/>
        <v>45093</v>
      </c>
      <c r="J338">
        <f t="shared" si="13"/>
        <v>1.2311039337625438</v>
      </c>
      <c r="K338">
        <f t="shared" si="14"/>
        <v>1.1877726907087132</v>
      </c>
      <c r="L338">
        <f t="shared" si="15"/>
        <v>1.1791655209341503</v>
      </c>
      <c r="M338">
        <f t="shared" si="15"/>
        <v>1.1952417350519349</v>
      </c>
    </row>
    <row r="339" spans="1:13" x14ac:dyDescent="0.25">
      <c r="A339" s="1">
        <f>+'Indice Bancos'!B343</f>
        <v>45100</v>
      </c>
      <c r="B339" s="7">
        <f>+'Indice Bancos'!I343</f>
        <v>1.318408937403448E-2</v>
      </c>
      <c r="C339" s="7">
        <f>+'Indice Bancos'!J343</f>
        <v>5.4879009429407377E-2</v>
      </c>
      <c r="D339" s="7">
        <f>+'Indice Bancos'!K343</f>
        <v>9.7955030179683877E-3</v>
      </c>
      <c r="E339" s="7">
        <f>+'Indice Bancos'!L343</f>
        <v>1.8031237995037142E-2</v>
      </c>
      <c r="G339" s="7">
        <f>+'Indice Bancos'!M343</f>
        <v>2.7649593995356936E-2</v>
      </c>
      <c r="I339" s="1">
        <f t="shared" si="16"/>
        <v>45100</v>
      </c>
      <c r="J339">
        <f t="shared" si="13"/>
        <v>1.2288001672785933</v>
      </c>
      <c r="K339">
        <f t="shared" si="14"/>
        <v>1.1874726022717796</v>
      </c>
      <c r="L339">
        <f t="shared" si="15"/>
        <v>1.1737397340483835</v>
      </c>
      <c r="M339">
        <f t="shared" si="15"/>
        <v>1.1935077503958531</v>
      </c>
    </row>
    <row r="340" spans="1:13" x14ac:dyDescent="0.25">
      <c r="A340" s="1">
        <f>+'Indice Bancos'!B344</f>
        <v>45107</v>
      </c>
      <c r="B340" s="7">
        <f>+'Indice Bancos'!I344</f>
        <v>9.944505382490032E-3</v>
      </c>
      <c r="C340" s="7">
        <f>+'Indice Bancos'!J344</f>
        <v>0.11331539203471874</v>
      </c>
      <c r="D340" s="7">
        <f>+'Indice Bancos'!K344</f>
        <v>2.2981873199364289E-2</v>
      </c>
      <c r="E340" s="7">
        <f>+'Indice Bancos'!L344</f>
        <v>4.9277076895357208E-2</v>
      </c>
      <c r="G340" s="7">
        <f>+'Indice Bancos'!M344</f>
        <v>1.3177528844048991E-2</v>
      </c>
      <c r="I340" s="1">
        <f t="shared" si="16"/>
        <v>45107</v>
      </c>
      <c r="J340">
        <f t="shared" si="13"/>
        <v>1.2269574063804574</v>
      </c>
      <c r="K340">
        <f t="shared" si="14"/>
        <v>1.1816383135010469</v>
      </c>
      <c r="L340">
        <f t="shared" si="15"/>
        <v>1.1731810146265689</v>
      </c>
      <c r="M340">
        <f t="shared" si="15"/>
        <v>1.1914949974432674</v>
      </c>
    </row>
    <row r="341" spans="1:13" x14ac:dyDescent="0.25">
      <c r="A341" s="1">
        <f>+'Indice Bancos'!B345</f>
        <v>45114</v>
      </c>
      <c r="B341" s="7">
        <f>+'Indice Bancos'!I345</f>
        <v>-8.3344891812631161E-4</v>
      </c>
      <c r="C341" s="7">
        <f>+'Indice Bancos'!J345</f>
        <v>-5.5370679858857907E-2</v>
      </c>
      <c r="D341" s="7">
        <f>+'Indice Bancos'!K345</f>
        <v>-2.0612783299259752E-2</v>
      </c>
      <c r="E341" s="7">
        <f>+'Indice Bancos'!L345</f>
        <v>-4.8650890334620778E-2</v>
      </c>
      <c r="G341" s="7">
        <f>+'Indice Bancos'!M345</f>
        <v>-6.3351877987890548E-3</v>
      </c>
      <c r="I341" s="1">
        <f t="shared" si="16"/>
        <v>45114</v>
      </c>
      <c r="J341">
        <f t="shared" si="13"/>
        <v>1.2329767265352873</v>
      </c>
      <c r="K341">
        <f t="shared" si="14"/>
        <v>1.1902686541151775</v>
      </c>
      <c r="L341">
        <f t="shared" si="15"/>
        <v>1.1741339376706588</v>
      </c>
      <c r="M341">
        <f t="shared" si="15"/>
        <v>1.1939622667773331</v>
      </c>
    </row>
    <row r="342" spans="1:13" x14ac:dyDescent="0.25">
      <c r="A342" s="1">
        <f>+'Indice Bancos'!B346</f>
        <v>45121</v>
      </c>
      <c r="B342" s="7">
        <f>+'Indice Bancos'!I346</f>
        <v>3.2723734685150774E-2</v>
      </c>
      <c r="C342" s="7">
        <f>+'Indice Bancos'!J346</f>
        <v>0.11084021864412064</v>
      </c>
      <c r="D342" s="7">
        <f>+'Indice Bancos'!K346</f>
        <v>3.0538600383041459E-2</v>
      </c>
      <c r="E342" s="7">
        <f>+'Indice Bancos'!L346</f>
        <v>5.8559693766347065E-2</v>
      </c>
      <c r="G342" s="7">
        <f>+'Indice Bancos'!M346</f>
        <v>4.6563060991490435E-2</v>
      </c>
      <c r="I342" s="1">
        <f t="shared" si="16"/>
        <v>45121</v>
      </c>
      <c r="J342">
        <f t="shared" si="13"/>
        <v>1.2223643133384849</v>
      </c>
      <c r="K342">
        <f t="shared" si="14"/>
        <v>1.1977177467622888</v>
      </c>
      <c r="L342">
        <f t="shared" si="15"/>
        <v>1.166359196807609</v>
      </c>
      <c r="M342">
        <f t="shared" si="15"/>
        <v>1.1945595985802757</v>
      </c>
    </row>
    <row r="343" spans="1:13" x14ac:dyDescent="0.25">
      <c r="A343" s="1">
        <f>+'Indice Bancos'!B347</f>
        <v>45128</v>
      </c>
      <c r="B343" s="7">
        <f>+'Indice Bancos'!I347</f>
        <v>5.8326942441164764E-2</v>
      </c>
      <c r="C343" s="7">
        <f>+'Indice Bancos'!J347</f>
        <v>7.8585915404670414E-2</v>
      </c>
      <c r="D343" s="7">
        <f>+'Indice Bancos'!K347</f>
        <v>8.032393232557955E-2</v>
      </c>
      <c r="E343" s="7">
        <f>+'Indice Bancos'!L347</f>
        <v>8.2290148539219565E-2</v>
      </c>
      <c r="G343" s="7">
        <f>+'Indice Bancos'!M347</f>
        <v>6.6929300822280657E-2</v>
      </c>
      <c r="I343" s="1">
        <f t="shared" si="16"/>
        <v>45128</v>
      </c>
      <c r="J343">
        <f t="shared" si="13"/>
        <v>1.2152791746919447</v>
      </c>
      <c r="K343">
        <f t="shared" si="14"/>
        <v>1.1885592095938378</v>
      </c>
      <c r="L343">
        <f t="shared" si="15"/>
        <v>1.1704381899774208</v>
      </c>
      <c r="M343">
        <f t="shared" si="15"/>
        <v>1.1852577587173903</v>
      </c>
    </row>
    <row r="344" spans="1:13" x14ac:dyDescent="0.25">
      <c r="A344" s="1">
        <f>+'Indice Bancos'!B348</f>
        <v>45135</v>
      </c>
      <c r="B344" s="7">
        <f>+'Indice Bancos'!I348</f>
        <v>-4.5601349941484348E-2</v>
      </c>
      <c r="C344" s="7">
        <f>+'Indice Bancos'!J348</f>
        <v>-1.846432430407019E-2</v>
      </c>
      <c r="D344" s="7">
        <f>+'Indice Bancos'!K348</f>
        <v>-4.0389301630794572E-2</v>
      </c>
      <c r="E344" s="7">
        <f>+'Indice Bancos'!L348</f>
        <v>-1.6884410160371566E-3</v>
      </c>
      <c r="G344" s="7">
        <f>+'Indice Bancos'!M348</f>
        <v>-3.2107077435188702E-2</v>
      </c>
      <c r="I344" s="1">
        <f t="shared" si="16"/>
        <v>45135</v>
      </c>
      <c r="J344">
        <f t="shared" si="13"/>
        <v>1.2487301984023873</v>
      </c>
      <c r="K344">
        <f t="shared" si="14"/>
        <v>1.2110302156127732</v>
      </c>
      <c r="L344">
        <f t="shared" si="15"/>
        <v>1.1744286324793018</v>
      </c>
      <c r="M344">
        <f t="shared" si="15"/>
        <v>1.2097792944667651</v>
      </c>
    </row>
    <row r="345" spans="1:13" x14ac:dyDescent="0.25">
      <c r="A345" s="1">
        <f>+'Indice Bancos'!B349</f>
        <v>45142</v>
      </c>
      <c r="B345" s="7">
        <f>+'Indice Bancos'!I349</f>
        <v>-4.465995884049978E-2</v>
      </c>
      <c r="C345" s="7">
        <f>+'Indice Bancos'!J349</f>
        <v>-8.6164705332413938E-2</v>
      </c>
      <c r="D345" s="7">
        <f>+'Indice Bancos'!K349</f>
        <v>3.7085233486721325E-2</v>
      </c>
      <c r="E345" s="7">
        <f>+'Indice Bancos'!L349</f>
        <v>-1.1848009599895182E-2</v>
      </c>
      <c r="G345" s="7">
        <f>+'Indice Bancos'!M349</f>
        <v>-1.3580964805090967E-2</v>
      </c>
      <c r="I345" s="1">
        <f t="shared" si="16"/>
        <v>45142</v>
      </c>
      <c r="J345">
        <f t="shared" si="13"/>
        <v>1.2521874332928717</v>
      </c>
      <c r="K345">
        <f t="shared" si="14"/>
        <v>1.2208234743957882</v>
      </c>
      <c r="L345">
        <f t="shared" si="15"/>
        <v>1.1658142972536714</v>
      </c>
      <c r="M345">
        <f t="shared" si="15"/>
        <v>1.2081182938152657</v>
      </c>
    </row>
    <row r="346" spans="1:13" x14ac:dyDescent="0.25">
      <c r="A346" s="1">
        <f>+'Indice Bancos'!B350</f>
        <v>45149</v>
      </c>
      <c r="B346" s="7">
        <f>+'Indice Bancos'!I350</f>
        <v>6.7754702009158896E-2</v>
      </c>
      <c r="C346" s="7">
        <f>+'Indice Bancos'!J350</f>
        <v>5.9106522178373311E-2</v>
      </c>
      <c r="D346" s="7">
        <f>+'Indice Bancos'!K350</f>
        <v>5.6812882478103788E-2</v>
      </c>
      <c r="E346" s="7">
        <f>+'Indice Bancos'!L350</f>
        <v>7.9075990333214774E-2</v>
      </c>
      <c r="G346" s="7">
        <f>+'Indice Bancos'!M350</f>
        <v>6.3516092500264687E-2</v>
      </c>
      <c r="I346" s="1">
        <f t="shared" si="16"/>
        <v>45149</v>
      </c>
      <c r="J346">
        <f t="shared" si="13"/>
        <v>1.2326397413478085</v>
      </c>
      <c r="K346">
        <f t="shared" si="14"/>
        <v>1.2115233225152193</v>
      </c>
      <c r="L346">
        <f t="shared" si="15"/>
        <v>1.1381318496065802</v>
      </c>
      <c r="M346">
        <f t="shared" si="15"/>
        <v>1.2138691471185692</v>
      </c>
    </row>
    <row r="347" spans="1:13" x14ac:dyDescent="0.25">
      <c r="A347" s="1">
        <f>+'Indice Bancos'!B351</f>
        <v>45156</v>
      </c>
      <c r="B347" s="7">
        <f>+'Indice Bancos'!I351</f>
        <v>0.14224560684174836</v>
      </c>
      <c r="C347" s="7">
        <f>+'Indice Bancos'!J351</f>
        <v>9.8095704972321451E-2</v>
      </c>
      <c r="D347" s="7">
        <f>+'Indice Bancos'!K351</f>
        <v>0.10395662119800053</v>
      </c>
      <c r="E347" s="7">
        <f>+'Indice Bancos'!L351</f>
        <v>8.7168388718235068E-2</v>
      </c>
      <c r="G347" s="7">
        <f>+'Indice Bancos'!M351</f>
        <v>0.21663722382762729</v>
      </c>
      <c r="I347" s="1">
        <f t="shared" si="16"/>
        <v>45156</v>
      </c>
      <c r="J347">
        <f t="shared" si="13"/>
        <v>1.1216168167820593</v>
      </c>
      <c r="K347">
        <f t="shared" si="14"/>
        <v>1.0687428048874292</v>
      </c>
      <c r="L347">
        <f t="shared" si="15"/>
        <v>1.0191028808658233</v>
      </c>
      <c r="M347">
        <f t="shared" si="15"/>
        <v>1.07749941647925</v>
      </c>
    </row>
    <row r="348" spans="1:13" x14ac:dyDescent="0.25">
      <c r="A348" s="1">
        <f>+'Indice Bancos'!B352</f>
        <v>45163</v>
      </c>
      <c r="B348" s="7">
        <f>+'Indice Bancos'!I352</f>
        <v>0.14639954069452621</v>
      </c>
      <c r="C348" s="7">
        <f>+'Indice Bancos'!J352</f>
        <v>0.13461974063178772</v>
      </c>
      <c r="D348" s="7">
        <f>+'Indice Bancos'!K352</f>
        <v>0.14290952502771392</v>
      </c>
      <c r="E348" s="7">
        <f>+'Indice Bancos'!L352</f>
        <v>0.10816433993039065</v>
      </c>
      <c r="G348" s="7">
        <f>+'Indice Bancos'!M352</f>
        <v>8.0221557947646183E-2</v>
      </c>
      <c r="I348" s="1">
        <f t="shared" si="16"/>
        <v>45163</v>
      </c>
      <c r="J348">
        <f t="shared" ref="J348:J411" si="17">+SLOPE(B259:B348,$G259:$G348)</f>
        <v>1.1346024483926578</v>
      </c>
      <c r="K348">
        <f t="shared" ref="K348:K411" si="18">+SLOPE(C259:C348,$G259:$G348)</f>
        <v>1.0785566343803696</v>
      </c>
      <c r="L348">
        <f t="shared" ref="L348:M411" si="19">+SLOPE(D259:D348,$G259:$G348)</f>
        <v>1.0393464087159257</v>
      </c>
      <c r="M348">
        <f t="shared" si="19"/>
        <v>1.0715156137929001</v>
      </c>
    </row>
    <row r="349" spans="1:13" x14ac:dyDescent="0.25">
      <c r="A349" s="1">
        <f>+'Indice Bancos'!B353</f>
        <v>45170</v>
      </c>
      <c r="B349" s="7">
        <f>+'Indice Bancos'!I353</f>
        <v>2.0583149197809458E-2</v>
      </c>
      <c r="C349" s="7">
        <f>+'Indice Bancos'!J353</f>
        <v>6.8272210176482329E-2</v>
      </c>
      <c r="D349" s="7">
        <f>+'Indice Bancos'!K353</f>
        <v>7.5755060471987434E-2</v>
      </c>
      <c r="E349" s="7">
        <f>+'Indice Bancos'!L353</f>
        <v>2.9645940777656143E-3</v>
      </c>
      <c r="G349" s="7">
        <f>+'Indice Bancos'!M353</f>
        <v>5.7442882309426402E-3</v>
      </c>
      <c r="I349" s="1">
        <f t="shared" ref="I349:I412" si="20">+A349</f>
        <v>45170</v>
      </c>
      <c r="J349">
        <f t="shared" si="17"/>
        <v>1.1229491561756788</v>
      </c>
      <c r="K349">
        <f t="shared" si="18"/>
        <v>1.0680842373563078</v>
      </c>
      <c r="L349">
        <f t="shared" si="19"/>
        <v>1.031506507131968</v>
      </c>
      <c r="M349">
        <f t="shared" si="19"/>
        <v>1.0672193293922745</v>
      </c>
    </row>
    <row r="350" spans="1:13" x14ac:dyDescent="0.25">
      <c r="A350" s="1">
        <f>+'Indice Bancos'!B354</f>
        <v>45177</v>
      </c>
      <c r="B350" s="7">
        <f>+'Indice Bancos'!I354</f>
        <v>-0.20063435284765851</v>
      </c>
      <c r="C350" s="7">
        <f>+'Indice Bancos'!J354</f>
        <v>-0.21070097177098435</v>
      </c>
      <c r="D350" s="7">
        <f>+'Indice Bancos'!K354</f>
        <v>-0.15642168468926942</v>
      </c>
      <c r="E350" s="7">
        <f>+'Indice Bancos'!L354</f>
        <v>-0.16365691095991719</v>
      </c>
      <c r="G350" s="7">
        <f>+'Indice Bancos'!M354</f>
        <v>-0.16106275491629762</v>
      </c>
      <c r="I350" s="1">
        <f t="shared" si="20"/>
        <v>45177</v>
      </c>
      <c r="J350">
        <f t="shared" si="17"/>
        <v>1.1452039988966822</v>
      </c>
      <c r="K350">
        <f t="shared" si="18"/>
        <v>1.100830024352059</v>
      </c>
      <c r="L350">
        <f t="shared" si="19"/>
        <v>1.0272694047373312</v>
      </c>
      <c r="M350">
        <f t="shared" si="19"/>
        <v>1.0437951539616239</v>
      </c>
    </row>
    <row r="351" spans="1:13" x14ac:dyDescent="0.25">
      <c r="A351" s="1">
        <f>+'Indice Bancos'!B355</f>
        <v>45184</v>
      </c>
      <c r="B351" s="7">
        <f>+'Indice Bancos'!I355</f>
        <v>5.5413625901053365E-2</v>
      </c>
      <c r="C351" s="7">
        <f>+'Indice Bancos'!J355</f>
        <v>5.3710595538841499E-2</v>
      </c>
      <c r="D351" s="7">
        <f>+'Indice Bancos'!K355</f>
        <v>2.9190171350817584E-2</v>
      </c>
      <c r="E351" s="7">
        <f>+'Indice Bancos'!L355</f>
        <v>1.0077675751404502E-2</v>
      </c>
      <c r="G351" s="7">
        <f>+'Indice Bancos'!M355</f>
        <v>6.5652002139140242E-2</v>
      </c>
      <c r="I351" s="1">
        <f t="shared" si="20"/>
        <v>45184</v>
      </c>
      <c r="J351">
        <f t="shared" si="17"/>
        <v>1.1421661588877747</v>
      </c>
      <c r="K351">
        <f t="shared" si="18"/>
        <v>1.0978411154121177</v>
      </c>
      <c r="L351">
        <f t="shared" si="19"/>
        <v>1.0207607045911935</v>
      </c>
      <c r="M351">
        <f t="shared" si="19"/>
        <v>1.0348063938834042</v>
      </c>
    </row>
    <row r="352" spans="1:13" x14ac:dyDescent="0.25">
      <c r="A352" s="1">
        <f>+'Indice Bancos'!B356</f>
        <v>45191</v>
      </c>
      <c r="B352" s="7">
        <f>+'Indice Bancos'!I356</f>
        <v>-4.1610964293315122E-2</v>
      </c>
      <c r="C352" s="7">
        <f>+'Indice Bancos'!J356</f>
        <v>-4.0167715738403054E-2</v>
      </c>
      <c r="D352" s="7">
        <f>+'Indice Bancos'!K356</f>
        <v>-5.7966759733023454E-2</v>
      </c>
      <c r="E352" s="7">
        <f>+'Indice Bancos'!L356</f>
        <v>-7.8785673640899834E-2</v>
      </c>
      <c r="G352" s="7">
        <f>+'Indice Bancos'!M356</f>
        <v>-2.4882584270257024E-2</v>
      </c>
      <c r="I352" s="1">
        <f t="shared" si="20"/>
        <v>45191</v>
      </c>
      <c r="J352">
        <f t="shared" si="17"/>
        <v>1.1511549828023162</v>
      </c>
      <c r="K352">
        <f t="shared" si="18"/>
        <v>1.0968754776725473</v>
      </c>
      <c r="L352">
        <f t="shared" si="19"/>
        <v>1.0262090590023956</v>
      </c>
      <c r="M352">
        <f t="shared" si="19"/>
        <v>1.0488751629392314</v>
      </c>
    </row>
    <row r="353" spans="1:13" x14ac:dyDescent="0.25">
      <c r="A353" s="1">
        <f>+'Indice Bancos'!B357</f>
        <v>45198</v>
      </c>
      <c r="B353" s="7">
        <f>+'Indice Bancos'!I357</f>
        <v>-0.10773824602631332</v>
      </c>
      <c r="C353" s="7">
        <f>+'Indice Bancos'!J357</f>
        <v>-7.6386458233897447E-2</v>
      </c>
      <c r="D353" s="7">
        <f>+'Indice Bancos'!K357</f>
        <v>-2.7105553824203321E-2</v>
      </c>
      <c r="E353" s="7">
        <f>+'Indice Bancos'!L357</f>
        <v>9.5653284313870213E-3</v>
      </c>
      <c r="G353" s="7">
        <f>+'Indice Bancos'!M357</f>
        <v>1.6581910623243434E-2</v>
      </c>
      <c r="I353" s="1">
        <f t="shared" si="20"/>
        <v>45198</v>
      </c>
      <c r="J353">
        <f t="shared" si="17"/>
        <v>1.1529373706342474</v>
      </c>
      <c r="K353">
        <f t="shared" si="18"/>
        <v>1.0994387940167831</v>
      </c>
      <c r="L353">
        <f t="shared" si="19"/>
        <v>1.027354274508909</v>
      </c>
      <c r="M353">
        <f t="shared" si="19"/>
        <v>1.049341922594017</v>
      </c>
    </row>
    <row r="354" spans="1:13" x14ac:dyDescent="0.25">
      <c r="A354" s="1">
        <f>+'Indice Bancos'!B358</f>
        <v>45205</v>
      </c>
      <c r="B354" s="7">
        <f>+'Indice Bancos'!I358</f>
        <v>0.16926134441598606</v>
      </c>
      <c r="C354" s="7">
        <f>+'Indice Bancos'!J358</f>
        <v>0.10217698011680554</v>
      </c>
      <c r="D354" s="7">
        <f>+'Indice Bancos'!K358</f>
        <v>3.2909682234437243E-2</v>
      </c>
      <c r="E354" s="7">
        <f>+'Indice Bancos'!L358</f>
        <v>9.333505903670325E-3</v>
      </c>
      <c r="G354" s="7">
        <f>+'Indice Bancos'!M358</f>
        <v>0.11793994864625379</v>
      </c>
      <c r="I354" s="1">
        <f t="shared" si="20"/>
        <v>45205</v>
      </c>
      <c r="J354">
        <f t="shared" si="17"/>
        <v>1.166038157007548</v>
      </c>
      <c r="K354">
        <f t="shared" si="18"/>
        <v>1.0921567958405642</v>
      </c>
      <c r="L354">
        <f t="shared" si="19"/>
        <v>0.99619841209688254</v>
      </c>
      <c r="M354">
        <f t="shared" si="19"/>
        <v>1.0097075768357835</v>
      </c>
    </row>
    <row r="355" spans="1:13" x14ac:dyDescent="0.25">
      <c r="A355" s="1">
        <f>+'Indice Bancos'!B359</f>
        <v>45212</v>
      </c>
      <c r="B355" s="7">
        <f>+'Indice Bancos'!I359</f>
        <v>6.5242436359616018E-2</v>
      </c>
      <c r="C355" s="7">
        <f>+'Indice Bancos'!J359</f>
        <v>2.1700010270256698E-2</v>
      </c>
      <c r="D355" s="7">
        <f>+'Indice Bancos'!K359</f>
        <v>4.2405223518491297E-2</v>
      </c>
      <c r="E355" s="7">
        <f>+'Indice Bancos'!L359</f>
        <v>3.4788462715406032E-2</v>
      </c>
      <c r="G355" s="7">
        <f>+'Indice Bancos'!M359</f>
        <v>0.20949637615599359</v>
      </c>
      <c r="I355" s="1">
        <f t="shared" si="20"/>
        <v>45212</v>
      </c>
      <c r="J355">
        <f t="shared" si="17"/>
        <v>1.0618830140817979</v>
      </c>
      <c r="K355">
        <f t="shared" si="18"/>
        <v>0.96931477843400993</v>
      </c>
      <c r="L355">
        <f t="shared" si="19"/>
        <v>0.89253515849973053</v>
      </c>
      <c r="M355">
        <f t="shared" si="19"/>
        <v>0.90441128432939588</v>
      </c>
    </row>
    <row r="356" spans="1:13" x14ac:dyDescent="0.25">
      <c r="A356" s="1">
        <f>+'Indice Bancos'!B360</f>
        <v>45219</v>
      </c>
      <c r="B356" s="7">
        <f>+'Indice Bancos'!I360</f>
        <v>8.032288227328932E-3</v>
      </c>
      <c r="C356" s="7">
        <f>+'Indice Bancos'!J360</f>
        <v>6.6349854754072624E-2</v>
      </c>
      <c r="D356" s="7">
        <f>+'Indice Bancos'!K360</f>
        <v>3.995057785657341E-3</v>
      </c>
      <c r="E356" s="7">
        <f>+'Indice Bancos'!L360</f>
        <v>0.10592337242443706</v>
      </c>
      <c r="G356" s="7">
        <f>+'Indice Bancos'!M360</f>
        <v>5.2757173968657867E-2</v>
      </c>
      <c r="I356" s="1">
        <f t="shared" si="20"/>
        <v>45219</v>
      </c>
      <c r="J356">
        <f t="shared" si="17"/>
        <v>1.0554864310365246</v>
      </c>
      <c r="K356">
        <f t="shared" si="18"/>
        <v>0.97068962150660287</v>
      </c>
      <c r="L356">
        <f t="shared" si="19"/>
        <v>0.88295749419650305</v>
      </c>
      <c r="M356">
        <f t="shared" si="19"/>
        <v>0.90713001780470193</v>
      </c>
    </row>
    <row r="357" spans="1:13" x14ac:dyDescent="0.25">
      <c r="A357" s="1">
        <f>+'Indice Bancos'!B361</f>
        <v>45226</v>
      </c>
      <c r="B357" s="7">
        <f>+'Indice Bancos'!I361</f>
        <v>-4.3324721312106296E-2</v>
      </c>
      <c r="C357" s="7">
        <f>+'Indice Bancos'!J361</f>
        <v>-5.631955582636361E-2</v>
      </c>
      <c r="D357" s="7">
        <f>+'Indice Bancos'!K361</f>
        <v>-0.11398965297242702</v>
      </c>
      <c r="E357" s="7">
        <f>+'Indice Bancos'!L361</f>
        <v>-0.14029051793072189</v>
      </c>
      <c r="G357" s="7">
        <f>+'Indice Bancos'!M361</f>
        <v>-0.1813670447529786</v>
      </c>
      <c r="I357" s="1">
        <f t="shared" si="20"/>
        <v>45226</v>
      </c>
      <c r="J357">
        <f t="shared" si="17"/>
        <v>0.96465186041213835</v>
      </c>
      <c r="K357">
        <f t="shared" si="18"/>
        <v>0.89535551614466802</v>
      </c>
      <c r="L357">
        <f t="shared" si="19"/>
        <v>0.85300997372918963</v>
      </c>
      <c r="M357">
        <f t="shared" si="19"/>
        <v>0.88940667345453606</v>
      </c>
    </row>
    <row r="358" spans="1:13" x14ac:dyDescent="0.25">
      <c r="A358" s="1">
        <f>+'Indice Bancos'!B362</f>
        <v>45233</v>
      </c>
      <c r="B358" s="7">
        <f>+'Indice Bancos'!I362</f>
        <v>-5.9403351370924673E-3</v>
      </c>
      <c r="C358" s="7">
        <f>+'Indice Bancos'!J362</f>
        <v>5.8718740137417624E-2</v>
      </c>
      <c r="D358" s="7">
        <f>+'Indice Bancos'!K362</f>
        <v>5.8275090095009308E-2</v>
      </c>
      <c r="E358" s="7">
        <f>+'Indice Bancos'!L362</f>
        <v>-1.5714374579740453E-2</v>
      </c>
      <c r="G358" s="7">
        <f>+'Indice Bancos'!M362</f>
        <v>-2.7886013473564453E-2</v>
      </c>
      <c r="I358" s="1">
        <f t="shared" si="20"/>
        <v>45233</v>
      </c>
      <c r="J358">
        <f t="shared" si="17"/>
        <v>0.95838289338062299</v>
      </c>
      <c r="K358">
        <f t="shared" si="18"/>
        <v>0.88178690388830017</v>
      </c>
      <c r="L358">
        <f t="shared" si="19"/>
        <v>0.83857486837722883</v>
      </c>
      <c r="M358">
        <f t="shared" si="19"/>
        <v>0.88684363104349695</v>
      </c>
    </row>
    <row r="359" spans="1:13" x14ac:dyDescent="0.25">
      <c r="A359" s="1">
        <f>+'Indice Bancos'!B363</f>
        <v>45240</v>
      </c>
      <c r="B359" s="7">
        <f>+'Indice Bancos'!I363</f>
        <v>1.015062014703827E-2</v>
      </c>
      <c r="C359" s="7">
        <f>+'Indice Bancos'!J363</f>
        <v>-2.5700754066551257E-2</v>
      </c>
      <c r="D359" s="7">
        <f>+'Indice Bancos'!K363</f>
        <v>-1.4435128453187063E-2</v>
      </c>
      <c r="E359" s="7">
        <f>+'Indice Bancos'!L363</f>
        <v>-5.5308109930059746E-2</v>
      </c>
      <c r="G359" s="7">
        <f>+'Indice Bancos'!M363</f>
        <v>3.6075903980657964E-2</v>
      </c>
      <c r="I359" s="1">
        <f t="shared" si="20"/>
        <v>45240</v>
      </c>
      <c r="J359">
        <f t="shared" si="17"/>
        <v>0.95953828319838019</v>
      </c>
      <c r="K359">
        <f t="shared" si="18"/>
        <v>0.87951750098425041</v>
      </c>
      <c r="L359">
        <f t="shared" si="19"/>
        <v>0.8372746306448392</v>
      </c>
      <c r="M359">
        <f t="shared" si="19"/>
        <v>0.88382588389437289</v>
      </c>
    </row>
    <row r="360" spans="1:13" x14ac:dyDescent="0.25">
      <c r="A360" s="1">
        <f>+'Indice Bancos'!B364</f>
        <v>45247</v>
      </c>
      <c r="B360" s="7">
        <f>+'Indice Bancos'!I364</f>
        <v>-5.4700474584963299E-3</v>
      </c>
      <c r="C360" s="7">
        <f>+'Indice Bancos'!J364</f>
        <v>7.0539707357055725E-3</v>
      </c>
      <c r="D360" s="7">
        <f>+'Indice Bancos'!K364</f>
        <v>4.1553282850041118E-2</v>
      </c>
      <c r="E360" s="7">
        <f>+'Indice Bancos'!L364</f>
        <v>0.10095060304677195</v>
      </c>
      <c r="G360" s="7">
        <f>+'Indice Bancos'!M364</f>
        <v>-2.3013300373314283E-2</v>
      </c>
      <c r="I360" s="1">
        <f t="shared" si="20"/>
        <v>45247</v>
      </c>
      <c r="J360">
        <f t="shared" si="17"/>
        <v>0.9530514541136671</v>
      </c>
      <c r="K360">
        <f t="shared" si="18"/>
        <v>0.87732226193461782</v>
      </c>
      <c r="L360">
        <f t="shared" si="19"/>
        <v>0.82912860695234802</v>
      </c>
      <c r="M360">
        <f t="shared" si="19"/>
        <v>0.86770733236708175</v>
      </c>
    </row>
    <row r="361" spans="1:13" x14ac:dyDescent="0.25">
      <c r="A361" s="1">
        <f>+'Indice Bancos'!B365</f>
        <v>45254</v>
      </c>
      <c r="B361" s="7">
        <f>+'Indice Bancos'!I365</f>
        <v>0.38007724963112555</v>
      </c>
      <c r="C361" s="7">
        <f>+'Indice Bancos'!J365</f>
        <v>0.47021702849696689</v>
      </c>
      <c r="D361" s="7">
        <f>+'Indice Bancos'!K365</f>
        <v>0.36643035906887134</v>
      </c>
      <c r="E361" s="7">
        <f>+'Indice Bancos'!L365</f>
        <v>0.64144446534238031</v>
      </c>
      <c r="G361" s="7">
        <f>+'Indice Bancos'!M365</f>
        <v>0.42245902676196878</v>
      </c>
      <c r="I361" s="1">
        <f t="shared" si="20"/>
        <v>45254</v>
      </c>
      <c r="J361">
        <f t="shared" si="17"/>
        <v>0.93266142911882444</v>
      </c>
      <c r="K361">
        <f t="shared" si="18"/>
        <v>0.95234791866007396</v>
      </c>
      <c r="L361">
        <f t="shared" si="19"/>
        <v>0.83839315674785453</v>
      </c>
      <c r="M361">
        <f t="shared" si="19"/>
        <v>1.0827460466115306</v>
      </c>
    </row>
    <row r="362" spans="1:13" x14ac:dyDescent="0.25">
      <c r="A362" s="1">
        <f>+'Indice Bancos'!B366</f>
        <v>45261</v>
      </c>
      <c r="B362" s="7">
        <f>+'Indice Bancos'!I366</f>
        <v>-8.2955180703195852E-3</v>
      </c>
      <c r="C362" s="7">
        <f>+'Indice Bancos'!J366</f>
        <v>3.7010565171004428E-2</v>
      </c>
      <c r="D362" s="7">
        <f>+'Indice Bancos'!K366</f>
        <v>5.2377193654686183E-2</v>
      </c>
      <c r="E362" s="7">
        <f>+'Indice Bancos'!L366</f>
        <v>5.7532942576351997E-2</v>
      </c>
      <c r="G362" s="7">
        <f>+'Indice Bancos'!M366</f>
        <v>-5.1689337600846152E-2</v>
      </c>
      <c r="I362" s="1">
        <f t="shared" si="20"/>
        <v>45261</v>
      </c>
      <c r="J362">
        <f t="shared" si="17"/>
        <v>0.92838805058422424</v>
      </c>
      <c r="K362">
        <f t="shared" si="18"/>
        <v>0.94117675290369196</v>
      </c>
      <c r="L362">
        <f t="shared" si="19"/>
        <v>0.82442887208671356</v>
      </c>
      <c r="M362">
        <f t="shared" si="19"/>
        <v>1.0637715039888971</v>
      </c>
    </row>
    <row r="363" spans="1:13" x14ac:dyDescent="0.25">
      <c r="A363" s="1">
        <f>+'Indice Bancos'!B367</f>
        <v>45268</v>
      </c>
      <c r="B363" s="7">
        <f>+'Indice Bancos'!I367</f>
        <v>4.2002633029433634E-2</v>
      </c>
      <c r="C363" s="7">
        <f>+'Indice Bancos'!J367</f>
        <v>-1.0818375607418718E-3</v>
      </c>
      <c r="D363" s="7">
        <f>+'Indice Bancos'!K367</f>
        <v>3.5398584522667642E-2</v>
      </c>
      <c r="E363" s="7">
        <f>+'Indice Bancos'!L367</f>
        <v>0.1632839483124191</v>
      </c>
      <c r="G363" s="7">
        <f>+'Indice Bancos'!M367</f>
        <v>8.2352604527947015E-2</v>
      </c>
      <c r="I363" s="1">
        <f t="shared" si="20"/>
        <v>45268</v>
      </c>
      <c r="J363">
        <f t="shared" si="17"/>
        <v>0.92583599094481261</v>
      </c>
      <c r="K363">
        <f t="shared" si="18"/>
        <v>0.93511532273623155</v>
      </c>
      <c r="L363">
        <f t="shared" si="19"/>
        <v>0.82132671009931135</v>
      </c>
      <c r="M363">
        <f t="shared" si="19"/>
        <v>1.0713450320640727</v>
      </c>
    </row>
    <row r="364" spans="1:13" x14ac:dyDescent="0.25">
      <c r="A364" s="1">
        <f>+'Indice Bancos'!B368</f>
        <v>45275</v>
      </c>
      <c r="B364" s="7">
        <f>+'Indice Bancos'!I368</f>
        <v>-2.4997033831273052E-2</v>
      </c>
      <c r="C364" s="7">
        <f>+'Indice Bancos'!J368</f>
        <v>2.5009871535068173E-2</v>
      </c>
      <c r="D364" s="7">
        <f>+'Indice Bancos'!K368</f>
        <v>-2.7154610376000088E-3</v>
      </c>
      <c r="E364" s="7">
        <f>+'Indice Bancos'!L368</f>
        <v>-9.163624066442555E-3</v>
      </c>
      <c r="G364" s="7">
        <f>+'Indice Bancos'!M368</f>
        <v>-1.7170828830131657E-2</v>
      </c>
      <c r="I364" s="1">
        <f t="shared" si="20"/>
        <v>45275</v>
      </c>
      <c r="J364">
        <f t="shared" si="17"/>
        <v>0.92576126793184632</v>
      </c>
      <c r="K364">
        <f t="shared" si="18"/>
        <v>0.93036886114364292</v>
      </c>
      <c r="L364">
        <f t="shared" si="19"/>
        <v>0.81981998139570589</v>
      </c>
      <c r="M364">
        <f t="shared" si="19"/>
        <v>1.070771934363514</v>
      </c>
    </row>
    <row r="365" spans="1:13" x14ac:dyDescent="0.25">
      <c r="A365" s="1">
        <f>+'Indice Bancos'!B369</f>
        <v>45282</v>
      </c>
      <c r="B365" s="7">
        <f>+'Indice Bancos'!I369</f>
        <v>8.6788601544431243E-2</v>
      </c>
      <c r="C365" s="7">
        <f>+'Indice Bancos'!J369</f>
        <v>6.8100353623141929E-2</v>
      </c>
      <c r="D365" s="7">
        <f>+'Indice Bancos'!K369</f>
        <v>6.2722981783459364E-2</v>
      </c>
      <c r="E365" s="7">
        <f>+'Indice Bancos'!L369</f>
        <v>0.15755640495001266</v>
      </c>
      <c r="G365" s="7">
        <f>+'Indice Bancos'!M369</f>
        <v>2.4648306896100536E-2</v>
      </c>
      <c r="I365" s="1">
        <f t="shared" si="20"/>
        <v>45282</v>
      </c>
      <c r="J365">
        <f t="shared" si="17"/>
        <v>0.92364863457203406</v>
      </c>
      <c r="K365">
        <f t="shared" si="18"/>
        <v>0.92993193862940882</v>
      </c>
      <c r="L365">
        <f t="shared" si="19"/>
        <v>0.81825089289166741</v>
      </c>
      <c r="M365">
        <f t="shared" si="19"/>
        <v>1.0712244645593525</v>
      </c>
    </row>
    <row r="366" spans="1:13" x14ac:dyDescent="0.25">
      <c r="A366" s="1">
        <f>+'Indice Bancos'!B370</f>
        <v>45289</v>
      </c>
      <c r="B366" s="7">
        <f>+'Indice Bancos'!I370</f>
        <v>-4.2759520684941599E-2</v>
      </c>
      <c r="C366" s="7">
        <f>+'Indice Bancos'!J370</f>
        <v>-7.3045416685647235E-2</v>
      </c>
      <c r="D366" s="7">
        <f>+'Indice Bancos'!K370</f>
        <v>-4.5070201959204748E-2</v>
      </c>
      <c r="E366" s="7">
        <f>+'Indice Bancos'!L370</f>
        <v>-7.7464428005831976E-2</v>
      </c>
      <c r="G366" s="7">
        <f>+'Indice Bancos'!M370</f>
        <v>-1.9789265660263955E-2</v>
      </c>
      <c r="I366" s="1">
        <f t="shared" si="20"/>
        <v>45289</v>
      </c>
      <c r="J366">
        <f t="shared" si="17"/>
        <v>0.92210293892897299</v>
      </c>
      <c r="K366">
        <f t="shared" si="18"/>
        <v>0.93346160346017548</v>
      </c>
      <c r="L366">
        <f t="shared" si="19"/>
        <v>0.81736619002292765</v>
      </c>
      <c r="M366">
        <f t="shared" si="19"/>
        <v>1.0730194851924841</v>
      </c>
    </row>
    <row r="367" spans="1:13" x14ac:dyDescent="0.25">
      <c r="A367" s="1">
        <f>+'Indice Bancos'!B371</f>
        <v>45296</v>
      </c>
      <c r="B367" s="7">
        <f>+'Indice Bancos'!I371</f>
        <v>7.3256813822250688E-2</v>
      </c>
      <c r="C367" s="7">
        <f>+'Indice Bancos'!J371</f>
        <v>0.11835216698166295</v>
      </c>
      <c r="D367" s="7">
        <f>+'Indice Bancos'!K371</f>
        <v>0.12653541993856932</v>
      </c>
      <c r="E367" s="7">
        <f>+'Indice Bancos'!L371</f>
        <v>1.1161745089143693E-2</v>
      </c>
      <c r="G367" s="7">
        <f>+'Indice Bancos'!M371</f>
        <v>0.13517933983733754</v>
      </c>
      <c r="I367" s="1">
        <f t="shared" si="20"/>
        <v>45296</v>
      </c>
      <c r="J367">
        <f t="shared" si="17"/>
        <v>0.90769744839556676</v>
      </c>
      <c r="K367">
        <f t="shared" si="18"/>
        <v>0.92950847290817695</v>
      </c>
      <c r="L367">
        <f t="shared" si="19"/>
        <v>0.81752147548972853</v>
      </c>
      <c r="M367">
        <f t="shared" si="19"/>
        <v>1.0440430332480013</v>
      </c>
    </row>
    <row r="368" spans="1:13" x14ac:dyDescent="0.25">
      <c r="A368" s="1">
        <f>+'Indice Bancos'!B372</f>
        <v>45303</v>
      </c>
      <c r="B368" s="7">
        <f>+'Indice Bancos'!I372</f>
        <v>-3.2540810626884298E-3</v>
      </c>
      <c r="C368" s="7">
        <f>+'Indice Bancos'!J372</f>
        <v>2.1199158403288454E-2</v>
      </c>
      <c r="D368" s="7">
        <f>+'Indice Bancos'!K372</f>
        <v>-2.0088124966458176E-2</v>
      </c>
      <c r="E368" s="7">
        <f>+'Indice Bancos'!L372</f>
        <v>6.3503054280613425E-2</v>
      </c>
      <c r="G368" s="7">
        <f>+'Indice Bancos'!M372</f>
        <v>-2.1090013938094399E-2</v>
      </c>
      <c r="I368" s="1">
        <f t="shared" si="20"/>
        <v>45303</v>
      </c>
      <c r="J368">
        <f t="shared" si="17"/>
        <v>0.90770870938180059</v>
      </c>
      <c r="K368">
        <f t="shared" si="18"/>
        <v>0.92632120849991129</v>
      </c>
      <c r="L368">
        <f t="shared" si="19"/>
        <v>0.81842800685996264</v>
      </c>
      <c r="M368">
        <f t="shared" si="19"/>
        <v>1.0366876737011343</v>
      </c>
    </row>
    <row r="369" spans="1:13" x14ac:dyDescent="0.25">
      <c r="A369" s="1">
        <f>+'Indice Bancos'!B373</f>
        <v>45310</v>
      </c>
      <c r="B369" s="7">
        <f>+'Indice Bancos'!I373</f>
        <v>0.19985772239987032</v>
      </c>
      <c r="C369" s="7">
        <f>+'Indice Bancos'!J373</f>
        <v>0.21750868893075226</v>
      </c>
      <c r="D369" s="7">
        <f>+'Indice Bancos'!K373</f>
        <v>0.21474723362680992</v>
      </c>
      <c r="E369" s="7">
        <f>+'Indice Bancos'!L373</f>
        <v>0.23228372238285711</v>
      </c>
      <c r="G369" s="7">
        <f>+'Indice Bancos'!M373</f>
        <v>0.13720728315989472</v>
      </c>
      <c r="I369" s="1">
        <f t="shared" si="20"/>
        <v>45310</v>
      </c>
      <c r="J369">
        <f t="shared" si="17"/>
        <v>0.92016452232400192</v>
      </c>
      <c r="K369">
        <f t="shared" si="18"/>
        <v>0.93939035084568512</v>
      </c>
      <c r="L369">
        <f t="shared" si="19"/>
        <v>0.83626611776150239</v>
      </c>
      <c r="M369">
        <f t="shared" si="19"/>
        <v>1.056159598717356</v>
      </c>
    </row>
    <row r="370" spans="1:13" x14ac:dyDescent="0.25">
      <c r="A370" s="1">
        <f>+'Indice Bancos'!B374</f>
        <v>45317</v>
      </c>
      <c r="B370" s="7">
        <f>+'Indice Bancos'!I374</f>
        <v>0.15024293450342596</v>
      </c>
      <c r="C370" s="7">
        <f>+'Indice Bancos'!J374</f>
        <v>0.11413999826852783</v>
      </c>
      <c r="D370" s="7">
        <f>+'Indice Bancos'!K374</f>
        <v>0.16370926326012092</v>
      </c>
      <c r="E370" s="7">
        <f>+'Indice Bancos'!L374</f>
        <v>9.3619765319532977E-2</v>
      </c>
      <c r="G370" s="7">
        <f>+'Indice Bancos'!M374</f>
        <v>6.7024151505479246E-2</v>
      </c>
      <c r="I370" s="1">
        <f t="shared" si="20"/>
        <v>45317</v>
      </c>
      <c r="J370">
        <f t="shared" si="17"/>
        <v>0.92817022867745669</v>
      </c>
      <c r="K370">
        <f t="shared" si="18"/>
        <v>0.94330219740973342</v>
      </c>
      <c r="L370">
        <f t="shared" si="19"/>
        <v>0.84571346315126217</v>
      </c>
      <c r="M370">
        <f t="shared" si="19"/>
        <v>1.0580985376147847</v>
      </c>
    </row>
    <row r="371" spans="1:13" x14ac:dyDescent="0.25">
      <c r="A371" s="1">
        <f>+'Indice Bancos'!B375</f>
        <v>45324</v>
      </c>
      <c r="B371" s="7">
        <f>+'Indice Bancos'!I375</f>
        <v>1.505135172607619E-2</v>
      </c>
      <c r="C371" s="7">
        <f>+'Indice Bancos'!J375</f>
        <v>8.7723342000140869E-2</v>
      </c>
      <c r="D371" s="7">
        <f>+'Indice Bancos'!K375</f>
        <v>8.1755606450529816E-2</v>
      </c>
      <c r="E371" s="7">
        <f>+'Indice Bancos'!L375</f>
        <v>9.8751461269694918E-2</v>
      </c>
      <c r="G371" s="7">
        <f>+'Indice Bancos'!M375</f>
        <v>4.9923421770552423E-2</v>
      </c>
      <c r="I371" s="1">
        <f t="shared" si="20"/>
        <v>45324</v>
      </c>
      <c r="J371">
        <f t="shared" si="17"/>
        <v>0.92699077084297954</v>
      </c>
      <c r="K371">
        <f t="shared" si="18"/>
        <v>0.94549479911902479</v>
      </c>
      <c r="L371">
        <f t="shared" si="19"/>
        <v>0.84711477305636063</v>
      </c>
      <c r="M371">
        <f t="shared" si="19"/>
        <v>1.059323765335815</v>
      </c>
    </row>
    <row r="372" spans="1:13" x14ac:dyDescent="0.25">
      <c r="A372" s="1">
        <f>+'Indice Bancos'!B376</f>
        <v>45331</v>
      </c>
      <c r="B372" s="7">
        <f>+'Indice Bancos'!I376</f>
        <v>-0.15854468753339301</v>
      </c>
      <c r="C372" s="7">
        <f>+'Indice Bancos'!J376</f>
        <v>-0.18435707703816751</v>
      </c>
      <c r="D372" s="7">
        <f>+'Indice Bancos'!K376</f>
        <v>-0.17875926447365609</v>
      </c>
      <c r="E372" s="7">
        <f>+'Indice Bancos'!L376</f>
        <v>-0.21121560662965388</v>
      </c>
      <c r="G372" s="7">
        <f>+'Indice Bancos'!M376</f>
        <v>-0.14260240616013464</v>
      </c>
      <c r="I372" s="1">
        <f t="shared" si="20"/>
        <v>45331</v>
      </c>
      <c r="J372">
        <f t="shared" si="17"/>
        <v>0.93614625175034594</v>
      </c>
      <c r="K372">
        <f t="shared" si="18"/>
        <v>0.96130766890059172</v>
      </c>
      <c r="L372">
        <f t="shared" si="19"/>
        <v>0.86676174261747396</v>
      </c>
      <c r="M372">
        <f t="shared" si="19"/>
        <v>1.0815387474192959</v>
      </c>
    </row>
    <row r="373" spans="1:13" x14ac:dyDescent="0.25">
      <c r="A373" s="1">
        <f>+'Indice Bancos'!B377</f>
        <v>45338</v>
      </c>
      <c r="B373" s="7">
        <f>+'Indice Bancos'!I377</f>
        <v>-4.2905021146901978E-2</v>
      </c>
      <c r="C373" s="7">
        <f>+'Indice Bancos'!J377</f>
        <v>-3.9444510962002521E-2</v>
      </c>
      <c r="D373" s="7">
        <f>+'Indice Bancos'!K377</f>
        <v>-6.7320489138743556E-3</v>
      </c>
      <c r="E373" s="7">
        <f>+'Indice Bancos'!L377</f>
        <v>-2.4054971702253125E-2</v>
      </c>
      <c r="G373" s="7">
        <f>+'Indice Bancos'!M377</f>
        <v>-5.5951603484591605E-2</v>
      </c>
      <c r="I373" s="1">
        <f t="shared" si="20"/>
        <v>45338</v>
      </c>
      <c r="J373">
        <f t="shared" si="17"/>
        <v>0.9346455059529688</v>
      </c>
      <c r="K373">
        <f t="shared" si="18"/>
        <v>0.95904819530014329</v>
      </c>
      <c r="L373">
        <f t="shared" si="19"/>
        <v>0.86251164356243881</v>
      </c>
      <c r="M373">
        <f t="shared" si="19"/>
        <v>1.0757768196641009</v>
      </c>
    </row>
    <row r="374" spans="1:13" x14ac:dyDescent="0.25">
      <c r="A374" s="1">
        <f>+'Indice Bancos'!B378</f>
        <v>45345</v>
      </c>
      <c r="B374" s="7">
        <f>+'Indice Bancos'!I378</f>
        <v>9.1150912668675366E-2</v>
      </c>
      <c r="C374" s="7">
        <f>+'Indice Bancos'!J378</f>
        <v>0.15751992921342817</v>
      </c>
      <c r="D374" s="7">
        <f>+'Indice Bancos'!K378</f>
        <v>7.0847159103812452E-2</v>
      </c>
      <c r="E374" s="7">
        <f>+'Indice Bancos'!L378</f>
        <v>3.8359430325835886E-2</v>
      </c>
      <c r="G374" s="7">
        <f>+'Indice Bancos'!M378</f>
        <v>3.7771889364154543E-2</v>
      </c>
      <c r="I374" s="1">
        <f t="shared" si="20"/>
        <v>45345</v>
      </c>
      <c r="J374">
        <f t="shared" si="17"/>
        <v>0.93130445545763429</v>
      </c>
      <c r="K374">
        <f t="shared" si="18"/>
        <v>0.95397614647780971</v>
      </c>
      <c r="L374">
        <f t="shared" si="19"/>
        <v>0.86049998706252318</v>
      </c>
      <c r="M374">
        <f t="shared" si="19"/>
        <v>1.0734517005836894</v>
      </c>
    </row>
    <row r="375" spans="1:13" x14ac:dyDescent="0.25">
      <c r="A375" s="1">
        <f>+'Indice Bancos'!B379</f>
        <v>45352</v>
      </c>
      <c r="B375" s="7">
        <f>+'Indice Bancos'!I379</f>
        <v>-1.6189807009168056E-2</v>
      </c>
      <c r="C375" s="7">
        <f>+'Indice Bancos'!J379</f>
        <v>3.1971429372222193E-2</v>
      </c>
      <c r="D375" s="7">
        <f>+'Indice Bancos'!K379</f>
        <v>-3.7406763501766638E-2</v>
      </c>
      <c r="E375" s="7">
        <f>+'Indice Bancos'!L379</f>
        <v>-5.3372274889080362E-2</v>
      </c>
      <c r="G375" s="7">
        <f>+'Indice Bancos'!M379</f>
        <v>-4.581271877063342E-2</v>
      </c>
      <c r="I375" s="1">
        <f t="shared" si="20"/>
        <v>45352</v>
      </c>
      <c r="J375">
        <f t="shared" si="17"/>
        <v>0.92360567394583382</v>
      </c>
      <c r="K375">
        <f t="shared" si="18"/>
        <v>0.93855604790401848</v>
      </c>
      <c r="L375">
        <f t="shared" si="19"/>
        <v>0.85699229325542636</v>
      </c>
      <c r="M375">
        <f t="shared" si="19"/>
        <v>1.0759681971878023</v>
      </c>
    </row>
    <row r="376" spans="1:13" x14ac:dyDescent="0.25">
      <c r="A376" s="1">
        <f>+'Indice Bancos'!B380</f>
        <v>45359</v>
      </c>
      <c r="B376" s="7">
        <f>+'Indice Bancos'!I380</f>
        <v>0.10895387236237886</v>
      </c>
      <c r="C376" s="7">
        <f>+'Indice Bancos'!J380</f>
        <v>-8.1698477527130109E-3</v>
      </c>
      <c r="D376" s="7">
        <f>+'Indice Bancos'!K380</f>
        <v>-1.6846869253411056E-2</v>
      </c>
      <c r="E376" s="7">
        <f>+'Indice Bancos'!L380</f>
        <v>4.0994394783900656E-2</v>
      </c>
      <c r="G376" s="7">
        <f>+'Indice Bancos'!M380</f>
        <v>-4.9881559378136986E-2</v>
      </c>
      <c r="I376" s="1">
        <f t="shared" si="20"/>
        <v>45359</v>
      </c>
      <c r="J376">
        <f t="shared" si="17"/>
        <v>0.90779979391448062</v>
      </c>
      <c r="K376">
        <f t="shared" si="18"/>
        <v>0.93527108303568895</v>
      </c>
      <c r="L376">
        <f t="shared" si="19"/>
        <v>0.8541174855065311</v>
      </c>
      <c r="M376">
        <f t="shared" si="19"/>
        <v>1.0562597905606692</v>
      </c>
    </row>
    <row r="377" spans="1:13" x14ac:dyDescent="0.25">
      <c r="A377" s="1">
        <f>+'Indice Bancos'!B381</f>
        <v>45366</v>
      </c>
      <c r="B377" s="7">
        <f>+'Indice Bancos'!I381</f>
        <v>9.5995363348158946E-2</v>
      </c>
      <c r="C377" s="7">
        <f>+'Indice Bancos'!J381</f>
        <v>0.12258606600495492</v>
      </c>
      <c r="D377" s="7">
        <f>+'Indice Bancos'!K381</f>
        <v>9.5975013271211607E-2</v>
      </c>
      <c r="E377" s="7">
        <f>+'Indice Bancos'!L381</f>
        <v>0.17296637802586967</v>
      </c>
      <c r="G377" s="7">
        <f>+'Indice Bancos'!M381</f>
        <v>6.6482696421160226E-2</v>
      </c>
      <c r="I377" s="1">
        <f t="shared" si="20"/>
        <v>45366</v>
      </c>
      <c r="J377">
        <f t="shared" si="17"/>
        <v>0.90766721221756708</v>
      </c>
      <c r="K377">
        <f t="shared" si="18"/>
        <v>0.93359260496765517</v>
      </c>
      <c r="L377">
        <f t="shared" si="19"/>
        <v>0.8553529508067127</v>
      </c>
      <c r="M377">
        <f t="shared" si="19"/>
        <v>1.0680099127879372</v>
      </c>
    </row>
    <row r="378" spans="1:13" x14ac:dyDescent="0.25">
      <c r="A378" s="1">
        <f>+'Indice Bancos'!B382</f>
        <v>45373</v>
      </c>
      <c r="B378" s="7">
        <f>+'Indice Bancos'!I382</f>
        <v>0.1050436628125484</v>
      </c>
      <c r="C378" s="7">
        <f>+'Indice Bancos'!J382</f>
        <v>0.21160584824361917</v>
      </c>
      <c r="D378" s="7">
        <f>+'Indice Bancos'!K382</f>
        <v>0.11158769811807723</v>
      </c>
      <c r="E378" s="7">
        <f>+'Indice Bancos'!L382</f>
        <v>0.13961162689229711</v>
      </c>
      <c r="G378" s="7">
        <f>+'Indice Bancos'!M382</f>
        <v>0.14820753357892702</v>
      </c>
      <c r="I378" s="1">
        <f t="shared" si="20"/>
        <v>45373</v>
      </c>
      <c r="J378">
        <f t="shared" si="17"/>
        <v>0.9028179031107807</v>
      </c>
      <c r="K378">
        <f t="shared" si="18"/>
        <v>0.94715659972675548</v>
      </c>
      <c r="L378">
        <f t="shared" si="19"/>
        <v>0.85212663570131175</v>
      </c>
      <c r="M378">
        <f t="shared" si="19"/>
        <v>1.063919545744836</v>
      </c>
    </row>
    <row r="379" spans="1:13" x14ac:dyDescent="0.25">
      <c r="A379" s="1">
        <f>+'Indice Bancos'!B383</f>
        <v>45380</v>
      </c>
      <c r="B379" s="7">
        <f>+'Indice Bancos'!I383</f>
        <v>-6.6360651434727025E-3</v>
      </c>
      <c r="C379" s="7">
        <f>+'Indice Bancos'!J383</f>
        <v>-1.917186673829685E-2</v>
      </c>
      <c r="D379" s="7">
        <f>+'Indice Bancos'!K383</f>
        <v>-7.4537487430613725E-3</v>
      </c>
      <c r="E379" s="7">
        <f>+'Indice Bancos'!L383</f>
        <v>-2.6131437447144745E-2</v>
      </c>
      <c r="G379" s="7">
        <f>+'Indice Bancos'!M383</f>
        <v>-1.1340194426610939E-2</v>
      </c>
      <c r="I379" s="1">
        <f t="shared" si="20"/>
        <v>45380</v>
      </c>
      <c r="J379">
        <f t="shared" si="17"/>
        <v>0.90320457972433377</v>
      </c>
      <c r="K379">
        <f t="shared" si="18"/>
        <v>0.95424956352751011</v>
      </c>
      <c r="L379">
        <f t="shared" si="19"/>
        <v>0.86861313966457554</v>
      </c>
      <c r="M379">
        <f t="shared" si="19"/>
        <v>1.0878342557573215</v>
      </c>
    </row>
    <row r="380" spans="1:13" x14ac:dyDescent="0.25">
      <c r="A380" s="1">
        <f>+'Indice Bancos'!B384</f>
        <v>45387</v>
      </c>
      <c r="B380" s="7">
        <f>+'Indice Bancos'!I384</f>
        <v>3.830684872577006E-2</v>
      </c>
      <c r="C380" s="7">
        <f>+'Indice Bancos'!J384</f>
        <v>-3.8024777997756831E-2</v>
      </c>
      <c r="D380" s="7">
        <f>+'Indice Bancos'!K384</f>
        <v>1.5072162952987522E-2</v>
      </c>
      <c r="E380" s="7">
        <f>+'Indice Bancos'!L384</f>
        <v>-5.8928569947506171E-3</v>
      </c>
      <c r="G380" s="7">
        <f>+'Indice Bancos'!M384</f>
        <v>7.30128514155437E-4</v>
      </c>
      <c r="I380" s="1">
        <f t="shared" si="20"/>
        <v>45387</v>
      </c>
      <c r="J380">
        <f t="shared" si="17"/>
        <v>0.9030140655001655</v>
      </c>
      <c r="K380">
        <f t="shared" si="18"/>
        <v>0.95137738087883517</v>
      </c>
      <c r="L380">
        <f t="shared" si="19"/>
        <v>0.86506448621750687</v>
      </c>
      <c r="M380">
        <f t="shared" si="19"/>
        <v>1.0846286875898437</v>
      </c>
    </row>
    <row r="381" spans="1:13" x14ac:dyDescent="0.25">
      <c r="A381" s="1">
        <f>+'Indice Bancos'!B385</f>
        <v>45394</v>
      </c>
      <c r="B381" s="7">
        <f>+'Indice Bancos'!I385</f>
        <v>-3.6249984967446358E-2</v>
      </c>
      <c r="C381" s="7">
        <f>+'Indice Bancos'!J385</f>
        <v>6.8475766761479928E-3</v>
      </c>
      <c r="D381" s="7">
        <f>+'Indice Bancos'!K385</f>
        <v>7.8296953524914725E-2</v>
      </c>
      <c r="E381" s="7">
        <f>+'Indice Bancos'!L385</f>
        <v>-2.7466393902178643E-2</v>
      </c>
      <c r="G381" s="7">
        <f>+'Indice Bancos'!M385</f>
        <v>2.4830138400867563E-2</v>
      </c>
      <c r="I381" s="1">
        <f t="shared" si="20"/>
        <v>45394</v>
      </c>
      <c r="J381">
        <f t="shared" si="17"/>
        <v>0.90919895103664672</v>
      </c>
      <c r="K381">
        <f t="shared" si="18"/>
        <v>0.95411929488757663</v>
      </c>
      <c r="L381">
        <f t="shared" si="19"/>
        <v>0.86822032434164453</v>
      </c>
      <c r="M381">
        <f t="shared" si="19"/>
        <v>1.0625580395940857</v>
      </c>
    </row>
    <row r="382" spans="1:13" x14ac:dyDescent="0.25">
      <c r="A382" s="1">
        <f>+'Indice Bancos'!B386</f>
        <v>45401</v>
      </c>
      <c r="B382" s="7">
        <f>+'Indice Bancos'!I386</f>
        <v>-1.0584084988262243E-2</v>
      </c>
      <c r="C382" s="7">
        <f>+'Indice Bancos'!J386</f>
        <v>-1.7150974665152918E-2</v>
      </c>
      <c r="D382" s="7">
        <f>+'Indice Bancos'!K386</f>
        <v>-2.08407957353689E-2</v>
      </c>
      <c r="E382" s="7">
        <f>+'Indice Bancos'!L386</f>
        <v>-4.8680974305786218E-2</v>
      </c>
      <c r="G382" s="7">
        <f>+'Indice Bancos'!M386</f>
        <v>-4.4445908636555065E-2</v>
      </c>
      <c r="I382" s="1">
        <f t="shared" si="20"/>
        <v>45401</v>
      </c>
      <c r="J382">
        <f t="shared" si="17"/>
        <v>0.90376345779152256</v>
      </c>
      <c r="K382">
        <f t="shared" si="18"/>
        <v>0.94603072625123585</v>
      </c>
      <c r="L382">
        <f t="shared" si="19"/>
        <v>0.86324719601496647</v>
      </c>
      <c r="M382">
        <f t="shared" si="19"/>
        <v>1.0684651958511122</v>
      </c>
    </row>
    <row r="383" spans="1:13" x14ac:dyDescent="0.25">
      <c r="A383" s="1">
        <f>+'Indice Bancos'!B387</f>
        <v>45408</v>
      </c>
      <c r="B383" s="7">
        <f>+'Indice Bancos'!I387</f>
        <v>0.10698770790259737</v>
      </c>
      <c r="C383" s="7">
        <f>+'Indice Bancos'!J387</f>
        <v>4.6713268492063698E-2</v>
      </c>
      <c r="D383" s="7">
        <f>+'Indice Bancos'!K387</f>
        <v>9.2242940879457169E-2</v>
      </c>
      <c r="E383" s="7">
        <f>+'Indice Bancos'!L387</f>
        <v>0.16268277836643597</v>
      </c>
      <c r="G383" s="7">
        <f>+'Indice Bancos'!M387</f>
        <v>7.5889876472616358E-2</v>
      </c>
      <c r="I383" s="1">
        <f t="shared" si="20"/>
        <v>45408</v>
      </c>
      <c r="J383">
        <f t="shared" si="17"/>
        <v>0.90551924240054016</v>
      </c>
      <c r="K383">
        <f t="shared" si="18"/>
        <v>0.94067555726715757</v>
      </c>
      <c r="L383">
        <f t="shared" si="19"/>
        <v>0.86360856921601603</v>
      </c>
      <c r="M383">
        <f t="shared" si="19"/>
        <v>1.0791998118659372</v>
      </c>
    </row>
    <row r="384" spans="1:13" x14ac:dyDescent="0.25">
      <c r="A384" s="1">
        <f>+'Indice Bancos'!B388</f>
        <v>45415</v>
      </c>
      <c r="B384" s="7">
        <f>+'Indice Bancos'!I388</f>
        <v>0.1696573805447894</v>
      </c>
      <c r="C384" s="7">
        <f>+'Indice Bancos'!J388</f>
        <v>0.22160174011584144</v>
      </c>
      <c r="D384" s="7">
        <f>+'Indice Bancos'!K388</f>
        <v>0.16194705303105184</v>
      </c>
      <c r="E384" s="7">
        <f>+'Indice Bancos'!L388</f>
        <v>0.18371042899867218</v>
      </c>
      <c r="G384" s="7">
        <f>+'Indice Bancos'!M388</f>
        <v>0.13485606807252126</v>
      </c>
      <c r="I384" s="1">
        <f t="shared" si="20"/>
        <v>45415</v>
      </c>
      <c r="J384">
        <f t="shared" si="17"/>
        <v>0.91246164504331273</v>
      </c>
      <c r="K384">
        <f t="shared" si="18"/>
        <v>0.95693984101945773</v>
      </c>
      <c r="L384">
        <f t="shared" si="19"/>
        <v>0.87044910729723668</v>
      </c>
      <c r="M384">
        <f t="shared" si="19"/>
        <v>1.0863865707509386</v>
      </c>
    </row>
    <row r="385" spans="1:13" x14ac:dyDescent="0.25">
      <c r="A385" s="1">
        <f>+'Indice Bancos'!B389</f>
        <v>45422</v>
      </c>
      <c r="B385" s="7">
        <f>+'Indice Bancos'!I389</f>
        <v>6.4971790466445967E-3</v>
      </c>
      <c r="C385" s="7">
        <f>+'Indice Bancos'!J389</f>
        <v>-5.2346671646308351E-4</v>
      </c>
      <c r="D385" s="7">
        <f>+'Indice Bancos'!K389</f>
        <v>-1.8571179428549245E-2</v>
      </c>
      <c r="E385" s="7">
        <f>+'Indice Bancos'!L389</f>
        <v>-4.3159735577001923E-3</v>
      </c>
      <c r="G385" s="7">
        <f>+'Indice Bancos'!M389</f>
        <v>-3.0641332327264847E-2</v>
      </c>
      <c r="I385" s="1">
        <f t="shared" si="20"/>
        <v>45422</v>
      </c>
      <c r="J385">
        <f t="shared" si="17"/>
        <v>0.9102764517433769</v>
      </c>
      <c r="K385">
        <f t="shared" si="18"/>
        <v>0.95485936432314522</v>
      </c>
      <c r="L385">
        <f t="shared" si="19"/>
        <v>0.87096283108677652</v>
      </c>
      <c r="M385">
        <f t="shared" si="19"/>
        <v>1.0848672985252519</v>
      </c>
    </row>
    <row r="386" spans="1:13" x14ac:dyDescent="0.25">
      <c r="A386" s="1">
        <f>+'Indice Bancos'!B390</f>
        <v>45429</v>
      </c>
      <c r="B386" s="7">
        <f>+'Indice Bancos'!I390</f>
        <v>0.10322886782027219</v>
      </c>
      <c r="C386" s="7">
        <f>+'Indice Bancos'!J390</f>
        <v>9.7033786703375258E-2</v>
      </c>
      <c r="D386" s="7">
        <f>+'Indice Bancos'!K390</f>
        <v>6.9764880533692564E-2</v>
      </c>
      <c r="E386" s="7">
        <f>+'Indice Bancos'!L390</f>
        <v>6.1695020544826118E-2</v>
      </c>
      <c r="G386" s="7">
        <f>+'Indice Bancos'!M390</f>
        <v>4.6857716603670996E-2</v>
      </c>
      <c r="I386" s="1">
        <f t="shared" si="20"/>
        <v>45429</v>
      </c>
      <c r="J386">
        <f t="shared" si="17"/>
        <v>0.90673222974545753</v>
      </c>
      <c r="K386">
        <f t="shared" si="18"/>
        <v>0.95623511021963015</v>
      </c>
      <c r="L386">
        <f t="shared" si="19"/>
        <v>0.87110817975945454</v>
      </c>
      <c r="M386">
        <f t="shared" si="19"/>
        <v>1.0868403639542252</v>
      </c>
    </row>
    <row r="387" spans="1:13" x14ac:dyDescent="0.25">
      <c r="A387" s="1">
        <f>+'Indice Bancos'!B391</f>
        <v>45436</v>
      </c>
      <c r="B387" s="7">
        <f>+'Indice Bancos'!I391</f>
        <v>-7.4805558180874865E-3</v>
      </c>
      <c r="C387" s="7">
        <f>+'Indice Bancos'!J391</f>
        <v>4.2067278505295569E-3</v>
      </c>
      <c r="D387" s="7">
        <f>+'Indice Bancos'!K391</f>
        <v>2.7831153554105814E-2</v>
      </c>
      <c r="E387" s="7">
        <f>+'Indice Bancos'!L391</f>
        <v>-1.1945286719112214E-2</v>
      </c>
      <c r="G387" s="7">
        <f>+'Indice Bancos'!M391</f>
        <v>3.2132168452356558E-2</v>
      </c>
      <c r="I387" s="1">
        <f t="shared" si="20"/>
        <v>45436</v>
      </c>
      <c r="J387">
        <f t="shared" si="17"/>
        <v>0.90151158463564651</v>
      </c>
      <c r="K387">
        <f t="shared" si="18"/>
        <v>0.95498714596131351</v>
      </c>
      <c r="L387">
        <f t="shared" si="19"/>
        <v>0.86632172688681108</v>
      </c>
      <c r="M387">
        <f t="shared" si="19"/>
        <v>1.0847501392388861</v>
      </c>
    </row>
    <row r="388" spans="1:13" x14ac:dyDescent="0.25">
      <c r="A388" s="1">
        <f>+'Indice Bancos'!B392</f>
        <v>45443</v>
      </c>
      <c r="B388" s="7">
        <f>+'Indice Bancos'!I392</f>
        <v>0.14422986458261478</v>
      </c>
      <c r="C388" s="7">
        <f>+'Indice Bancos'!J392</f>
        <v>0.15486728588367393</v>
      </c>
      <c r="D388" s="7">
        <f>+'Indice Bancos'!K392</f>
        <v>8.638381126687289E-2</v>
      </c>
      <c r="E388" s="7">
        <f>+'Indice Bancos'!L392</f>
        <v>0.12252930209449442</v>
      </c>
      <c r="G388" s="7">
        <f>+'Indice Bancos'!M392</f>
        <v>8.5880721208853483E-2</v>
      </c>
      <c r="I388" s="1">
        <f t="shared" si="20"/>
        <v>45443</v>
      </c>
      <c r="J388">
        <f t="shared" si="17"/>
        <v>0.90413425559774863</v>
      </c>
      <c r="K388">
        <f t="shared" si="18"/>
        <v>0.95767273693332855</v>
      </c>
      <c r="L388">
        <f t="shared" si="19"/>
        <v>0.8637152008605441</v>
      </c>
      <c r="M388">
        <f t="shared" si="19"/>
        <v>1.0883033956305328</v>
      </c>
    </row>
    <row r="389" spans="1:13" x14ac:dyDescent="0.25">
      <c r="A389" s="1">
        <f>+'Indice Bancos'!B393</f>
        <v>45450</v>
      </c>
      <c r="B389" s="7">
        <f>+'Indice Bancos'!I393</f>
        <v>-7.6147600946425698E-2</v>
      </c>
      <c r="C389" s="7">
        <f>+'Indice Bancos'!J393</f>
        <v>-0.11967581825765583</v>
      </c>
      <c r="D389" s="7">
        <f>+'Indice Bancos'!K393</f>
        <v>-6.1834699747103317E-2</v>
      </c>
      <c r="E389" s="7">
        <f>+'Indice Bancos'!L393</f>
        <v>-9.3329294749207259E-2</v>
      </c>
      <c r="G389" s="7">
        <f>+'Indice Bancos'!M393</f>
        <v>-8.0057308360032664E-2</v>
      </c>
      <c r="I389" s="1">
        <f t="shared" si="20"/>
        <v>45450</v>
      </c>
      <c r="J389">
        <f t="shared" si="17"/>
        <v>0.90504448756701428</v>
      </c>
      <c r="K389">
        <f t="shared" si="18"/>
        <v>0.96843240809831721</v>
      </c>
      <c r="L389">
        <f t="shared" si="19"/>
        <v>0.86284487047179093</v>
      </c>
      <c r="M389">
        <f t="shared" si="19"/>
        <v>1.0903512709049954</v>
      </c>
    </row>
    <row r="390" spans="1:13" x14ac:dyDescent="0.25">
      <c r="A390" s="1">
        <f>+'Indice Bancos'!B394</f>
        <v>45457</v>
      </c>
      <c r="B390" s="7">
        <f>+'Indice Bancos'!I394</f>
        <v>7.5288499607853998E-2</v>
      </c>
      <c r="C390" s="7">
        <f>+'Indice Bancos'!J394</f>
        <v>0.10387148007983082</v>
      </c>
      <c r="D390" s="7">
        <f>+'Indice Bancos'!K394</f>
        <v>6.0746050395923845E-2</v>
      </c>
      <c r="E390" s="7">
        <f>+'Indice Bancos'!L394</f>
        <v>0.1099357619135084</v>
      </c>
      <c r="G390" s="7">
        <f>+'Indice Bancos'!M394</f>
        <v>4.1576241320318674E-2</v>
      </c>
      <c r="I390" s="1">
        <f t="shared" si="20"/>
        <v>45457</v>
      </c>
      <c r="J390">
        <f t="shared" si="17"/>
        <v>0.90728285420677224</v>
      </c>
      <c r="K390">
        <f t="shared" si="18"/>
        <v>0.97014180925305082</v>
      </c>
      <c r="L390">
        <f t="shared" si="19"/>
        <v>0.86306918142688072</v>
      </c>
      <c r="M390">
        <f t="shared" si="19"/>
        <v>1.0927767284720327</v>
      </c>
    </row>
    <row r="391" spans="1:13" x14ac:dyDescent="0.25">
      <c r="A391" s="1">
        <f>+'Indice Bancos'!B395</f>
        <v>45464</v>
      </c>
      <c r="B391" s="7">
        <f>+'Indice Bancos'!I395</f>
        <v>-2.5700289368413398E-2</v>
      </c>
      <c r="C391" s="7">
        <f>+'Indice Bancos'!J395</f>
        <v>-3.5764517008076702E-3</v>
      </c>
      <c r="D391" s="7">
        <f>+'Indice Bancos'!K395</f>
        <v>2.8841135509736215E-3</v>
      </c>
      <c r="E391" s="7">
        <f>+'Indice Bancos'!L395</f>
        <v>-1.0674370072224937E-2</v>
      </c>
      <c r="G391" s="7">
        <f>+'Indice Bancos'!M395</f>
        <v>-3.7348992525145785E-3</v>
      </c>
      <c r="I391" s="1">
        <f t="shared" si="20"/>
        <v>45464</v>
      </c>
      <c r="J391">
        <f t="shared" si="17"/>
        <v>0.90943043643098198</v>
      </c>
      <c r="K391">
        <f t="shared" si="18"/>
        <v>0.96243098887931189</v>
      </c>
      <c r="L391">
        <f t="shared" si="19"/>
        <v>0.85545179821185069</v>
      </c>
      <c r="M391">
        <f t="shared" si="19"/>
        <v>1.090274884856901</v>
      </c>
    </row>
    <row r="392" spans="1:13" x14ac:dyDescent="0.25">
      <c r="A392" s="1">
        <f>+'Indice Bancos'!B396</f>
        <v>45471</v>
      </c>
      <c r="B392" s="7">
        <f>+'Indice Bancos'!I396</f>
        <v>-2.6912907295752686E-2</v>
      </c>
      <c r="C392" s="7">
        <f>+'Indice Bancos'!J396</f>
        <v>-1.9755720198971427E-2</v>
      </c>
      <c r="D392" s="7">
        <f>+'Indice Bancos'!K396</f>
        <v>-2.6319970809644211E-2</v>
      </c>
      <c r="E392" s="7">
        <f>+'Indice Bancos'!L396</f>
        <v>2.1220966130426566E-2</v>
      </c>
      <c r="G392" s="7">
        <f>+'Indice Bancos'!M396</f>
        <v>2.2095680073481061E-2</v>
      </c>
      <c r="I392" s="1">
        <f t="shared" si="20"/>
        <v>45471</v>
      </c>
      <c r="J392">
        <f t="shared" si="17"/>
        <v>0.91017823737893711</v>
      </c>
      <c r="K392">
        <f t="shared" si="18"/>
        <v>0.96284839735511096</v>
      </c>
      <c r="L392">
        <f t="shared" si="19"/>
        <v>0.85651211444842845</v>
      </c>
      <c r="M392">
        <f t="shared" si="19"/>
        <v>1.0900760833443994</v>
      </c>
    </row>
    <row r="393" spans="1:13" x14ac:dyDescent="0.25">
      <c r="A393" s="1">
        <f>+'Indice Bancos'!B397</f>
        <v>45478</v>
      </c>
      <c r="B393" s="7">
        <f>+'Indice Bancos'!I397</f>
        <v>-5.7958174049921207E-2</v>
      </c>
      <c r="C393" s="7">
        <f>+'Indice Bancos'!J397</f>
        <v>-6.1285074043630372E-2</v>
      </c>
      <c r="D393" s="7">
        <f>+'Indice Bancos'!K397</f>
        <v>-3.7399849358764725E-2</v>
      </c>
      <c r="E393" s="7">
        <f>+'Indice Bancos'!L397</f>
        <v>-5.2449616510548247E-2</v>
      </c>
      <c r="G393" s="7">
        <f>+'Indice Bancos'!M397</f>
        <v>1.1006674755398516E-2</v>
      </c>
      <c r="I393" s="1">
        <f t="shared" si="20"/>
        <v>45478</v>
      </c>
      <c r="J393">
        <f t="shared" si="17"/>
        <v>0.90851145951020018</v>
      </c>
      <c r="K393">
        <f t="shared" si="18"/>
        <v>0.96395067223567987</v>
      </c>
      <c r="L393">
        <f t="shared" si="19"/>
        <v>0.8539131963990032</v>
      </c>
      <c r="M393">
        <f t="shared" si="19"/>
        <v>1.0974960102804552</v>
      </c>
    </row>
    <row r="394" spans="1:13" x14ac:dyDescent="0.25">
      <c r="A394" s="1">
        <f>+'Indice Bancos'!B398</f>
        <v>45485</v>
      </c>
      <c r="B394" s="7">
        <f>+'Indice Bancos'!I398</f>
        <v>8.9925470481800662E-2</v>
      </c>
      <c r="C394" s="7">
        <f>+'Indice Bancos'!J398</f>
        <v>3.7215719347809095E-2</v>
      </c>
      <c r="D394" s="7">
        <f>+'Indice Bancos'!K398</f>
        <v>3.255949564064009E-2</v>
      </c>
      <c r="E394" s="7">
        <f>+'Indice Bancos'!L398</f>
        <v>3.2339050142639936E-2</v>
      </c>
      <c r="G394" s="7">
        <f>+'Indice Bancos'!M398</f>
        <v>5.3148192482643131E-2</v>
      </c>
      <c r="I394" s="1">
        <f t="shared" si="20"/>
        <v>45485</v>
      </c>
      <c r="J394">
        <f t="shared" si="17"/>
        <v>0.90981383890374701</v>
      </c>
      <c r="K394">
        <f t="shared" si="18"/>
        <v>0.96303744796728052</v>
      </c>
      <c r="L394">
        <f t="shared" si="19"/>
        <v>0.85422103250565407</v>
      </c>
      <c r="M394">
        <f t="shared" si="19"/>
        <v>1.0954710925048372</v>
      </c>
    </row>
    <row r="395" spans="1:13" x14ac:dyDescent="0.25">
      <c r="A395" s="1">
        <f>+'Indice Bancos'!B399</f>
        <v>45492</v>
      </c>
      <c r="B395" s="7">
        <f>+'Indice Bancos'!I399</f>
        <v>-0.10918109476630755</v>
      </c>
      <c r="C395" s="7">
        <f>+'Indice Bancos'!J399</f>
        <v>-5.1010449572230443E-2</v>
      </c>
      <c r="D395" s="7">
        <f>+'Indice Bancos'!K399</f>
        <v>-7.8125284107013582E-2</v>
      </c>
      <c r="E395" s="7">
        <f>+'Indice Bancos'!L399</f>
        <v>-0.104972714073155</v>
      </c>
      <c r="G395" s="7">
        <f>+'Indice Bancos'!M399</f>
        <v>-8.5445410087374163E-2</v>
      </c>
      <c r="I395" s="1">
        <f t="shared" si="20"/>
        <v>45492</v>
      </c>
      <c r="J395">
        <f t="shared" si="17"/>
        <v>0.92238504473016647</v>
      </c>
      <c r="K395">
        <f t="shared" si="18"/>
        <v>0.96157556942410871</v>
      </c>
      <c r="L395">
        <f t="shared" si="19"/>
        <v>0.86202258029798273</v>
      </c>
      <c r="M395">
        <f t="shared" si="19"/>
        <v>1.1005303882885253</v>
      </c>
    </row>
    <row r="396" spans="1:13" x14ac:dyDescent="0.25">
      <c r="A396" s="1">
        <f>+'Indice Bancos'!B400</f>
        <v>45499</v>
      </c>
      <c r="B396" s="7">
        <f>+'Indice Bancos'!I400</f>
        <v>-6.9637290832873511E-3</v>
      </c>
      <c r="C396" s="7">
        <f>+'Indice Bancos'!J400</f>
        <v>-3.3973368851718089E-2</v>
      </c>
      <c r="D396" s="7">
        <f>+'Indice Bancos'!K400</f>
        <v>1.358677996621438E-2</v>
      </c>
      <c r="E396" s="7">
        <f>+'Indice Bancos'!L400</f>
        <v>0</v>
      </c>
      <c r="G396" s="7">
        <f>+'Indice Bancos'!M400</f>
        <v>-1.7206292594289851E-2</v>
      </c>
      <c r="I396" s="1">
        <f t="shared" si="20"/>
        <v>45499</v>
      </c>
      <c r="J396">
        <f t="shared" si="17"/>
        <v>0.92245443401994986</v>
      </c>
      <c r="K396">
        <f t="shared" si="18"/>
        <v>0.96348680850365565</v>
      </c>
      <c r="L396">
        <f t="shared" si="19"/>
        <v>0.86061475066682491</v>
      </c>
      <c r="M396">
        <f t="shared" si="19"/>
        <v>1.0994712171001717</v>
      </c>
    </row>
    <row r="397" spans="1:13" x14ac:dyDescent="0.25">
      <c r="A397" s="1">
        <f>+'Indice Bancos'!B401</f>
        <v>45506</v>
      </c>
      <c r="B397" s="7">
        <f>+'Indice Bancos'!I401</f>
        <v>-3.2258196056409227E-2</v>
      </c>
      <c r="C397" s="7">
        <f>+'Indice Bancos'!J401</f>
        <v>-6.8807413519701655E-2</v>
      </c>
      <c r="D397" s="7">
        <f>+'Indice Bancos'!K401</f>
        <v>-5.0938371558622242E-2</v>
      </c>
      <c r="E397" s="7">
        <f>+'Indice Bancos'!L401</f>
        <v>-7.7160193489049567E-2</v>
      </c>
      <c r="G397" s="7">
        <f>+'Indice Bancos'!M401</f>
        <v>-7.0473702709818675E-2</v>
      </c>
      <c r="I397" s="1">
        <f t="shared" si="20"/>
        <v>45506</v>
      </c>
      <c r="J397">
        <f t="shared" si="17"/>
        <v>0.91351974932036484</v>
      </c>
      <c r="K397">
        <f t="shared" si="18"/>
        <v>0.96034636450774946</v>
      </c>
      <c r="L397">
        <f t="shared" si="19"/>
        <v>0.85957265312700637</v>
      </c>
      <c r="M397">
        <f t="shared" si="19"/>
        <v>1.0980217252748632</v>
      </c>
    </row>
    <row r="398" spans="1:13" x14ac:dyDescent="0.25">
      <c r="A398" s="1">
        <f>+'Indice Bancos'!B402</f>
        <v>45513</v>
      </c>
      <c r="B398" s="7">
        <f>+'Indice Bancos'!I402</f>
        <v>0.15797124829496689</v>
      </c>
      <c r="C398" s="7">
        <f>+'Indice Bancos'!J402</f>
        <v>8.7027983764387917E-2</v>
      </c>
      <c r="D398" s="7">
        <f>+'Indice Bancos'!K402</f>
        <v>0.17231647276490336</v>
      </c>
      <c r="E398" s="7">
        <f>+'Indice Bancos'!L402</f>
        <v>0.17391271811966402</v>
      </c>
      <c r="G398" s="7">
        <f>+'Indice Bancos'!M402</f>
        <v>0.10503017406774351</v>
      </c>
      <c r="I398" s="1">
        <f t="shared" si="20"/>
        <v>45513</v>
      </c>
      <c r="J398">
        <f t="shared" si="17"/>
        <v>0.92127523834608349</v>
      </c>
      <c r="K398">
        <f t="shared" si="18"/>
        <v>0.958614490165691</v>
      </c>
      <c r="L398">
        <f t="shared" si="19"/>
        <v>0.86960784514598444</v>
      </c>
      <c r="M398">
        <f t="shared" si="19"/>
        <v>1.1077938390956774</v>
      </c>
    </row>
    <row r="399" spans="1:13" x14ac:dyDescent="0.25">
      <c r="A399" s="1">
        <f>+'Indice Bancos'!B403</f>
        <v>45520</v>
      </c>
      <c r="B399" s="7">
        <f>+'Indice Bancos'!I403</f>
        <v>8.3854770703580384E-2</v>
      </c>
      <c r="C399" s="7">
        <f>+'Indice Bancos'!J403</f>
        <v>0.10271906224728844</v>
      </c>
      <c r="D399" s="7">
        <f>+'Indice Bancos'!K403</f>
        <v>5.7831456073351051E-2</v>
      </c>
      <c r="E399" s="7">
        <f>+'Indice Bancos'!L403</f>
        <v>4.843320528073547E-2</v>
      </c>
      <c r="G399" s="7">
        <f>+'Indice Bancos'!M403</f>
        <v>4.1312081924622435E-2</v>
      </c>
      <c r="I399" s="1">
        <f t="shared" si="20"/>
        <v>45520</v>
      </c>
      <c r="J399">
        <f t="shared" si="17"/>
        <v>0.91999257571001547</v>
      </c>
      <c r="K399">
        <f t="shared" si="18"/>
        <v>0.95948949161405328</v>
      </c>
      <c r="L399">
        <f t="shared" si="19"/>
        <v>0.86989008749144658</v>
      </c>
      <c r="M399">
        <f t="shared" si="19"/>
        <v>1.1079587836028211</v>
      </c>
    </row>
    <row r="400" spans="1:13" x14ac:dyDescent="0.25">
      <c r="A400" s="1">
        <f>+'Indice Bancos'!B404</f>
        <v>45527</v>
      </c>
      <c r="B400" s="7">
        <f>+'Indice Bancos'!I404</f>
        <v>-4.5034543173751329E-2</v>
      </c>
      <c r="C400" s="7">
        <f>+'Indice Bancos'!J404</f>
        <v>-5.6164456559974374E-2</v>
      </c>
      <c r="D400" s="7">
        <f>+'Indice Bancos'!K404</f>
        <v>1.5945171892206123E-2</v>
      </c>
      <c r="E400" s="7">
        <f>+'Indice Bancos'!L404</f>
        <v>-2.7173801894682104E-2</v>
      </c>
      <c r="G400" s="7">
        <f>+'Indice Bancos'!M404</f>
        <v>-2.5684384376919334E-2</v>
      </c>
      <c r="I400" s="1">
        <f t="shared" si="20"/>
        <v>45527</v>
      </c>
      <c r="J400">
        <f t="shared" si="17"/>
        <v>0.92340234716800795</v>
      </c>
      <c r="K400">
        <f t="shared" si="18"/>
        <v>0.96364002013217098</v>
      </c>
      <c r="L400">
        <f t="shared" si="19"/>
        <v>0.86739232221545781</v>
      </c>
      <c r="M400">
        <f t="shared" si="19"/>
        <v>1.1084327736672632</v>
      </c>
    </row>
    <row r="401" spans="1:13" x14ac:dyDescent="0.25">
      <c r="A401" s="1">
        <f>+'Indice Bancos'!B405</f>
        <v>45534</v>
      </c>
      <c r="B401" s="7">
        <f>+'Indice Bancos'!I405</f>
        <v>6.1668598176136236E-2</v>
      </c>
      <c r="C401" s="7">
        <f>+'Indice Bancos'!J405</f>
        <v>0.10449929996083784</v>
      </c>
      <c r="D401" s="7">
        <f>+'Indice Bancos'!K405</f>
        <v>0.13452909754066189</v>
      </c>
      <c r="E401" s="7">
        <f>+'Indice Bancos'!L405</f>
        <v>5.3072516188856111E-2</v>
      </c>
      <c r="G401" s="7">
        <f>+'Indice Bancos'!M405</f>
        <v>6.8824064215382119E-2</v>
      </c>
      <c r="I401" s="1">
        <f t="shared" si="20"/>
        <v>45534</v>
      </c>
      <c r="J401">
        <f t="shared" si="17"/>
        <v>0.92263764532906223</v>
      </c>
      <c r="K401">
        <f t="shared" si="18"/>
        <v>0.96561092696806505</v>
      </c>
      <c r="L401">
        <f t="shared" si="19"/>
        <v>0.87101761717631954</v>
      </c>
      <c r="M401">
        <f t="shared" si="19"/>
        <v>1.107893833537732</v>
      </c>
    </row>
    <row r="402" spans="1:13" x14ac:dyDescent="0.25">
      <c r="A402" s="1">
        <f>+'Indice Bancos'!B406</f>
        <v>45541</v>
      </c>
      <c r="B402" s="7">
        <f>+'Indice Bancos'!I406</f>
        <v>5.2391774221092868E-2</v>
      </c>
      <c r="C402" s="7">
        <f>+'Indice Bancos'!J406</f>
        <v>2.4967116670435496E-2</v>
      </c>
      <c r="D402" s="7">
        <f>+'Indice Bancos'!K406</f>
        <v>2.5691750882981923E-2</v>
      </c>
      <c r="E402" s="7">
        <f>+'Indice Bancos'!L406</f>
        <v>5.3048022164492448E-3</v>
      </c>
      <c r="G402" s="7">
        <f>+'Indice Bancos'!M406</f>
        <v>2.3888470014234997E-3</v>
      </c>
      <c r="I402" s="1">
        <f t="shared" si="20"/>
        <v>45541</v>
      </c>
      <c r="J402">
        <f t="shared" si="17"/>
        <v>0.91764198401615604</v>
      </c>
      <c r="K402">
        <f t="shared" si="18"/>
        <v>0.96115851441020572</v>
      </c>
      <c r="L402">
        <f t="shared" si="19"/>
        <v>0.86779481707033979</v>
      </c>
      <c r="M402">
        <f t="shared" si="19"/>
        <v>1.1062891105608721</v>
      </c>
    </row>
    <row r="403" spans="1:13" x14ac:dyDescent="0.25">
      <c r="A403" s="1">
        <f>+'Indice Bancos'!B407</f>
        <v>45548</v>
      </c>
      <c r="B403" s="7">
        <f>+'Indice Bancos'!I407</f>
        <v>2.9220663194496677E-2</v>
      </c>
      <c r="C403" s="7">
        <f>+'Indice Bancos'!J407</f>
        <v>8.3333367871309738E-2</v>
      </c>
      <c r="D403" s="7">
        <f>+'Indice Bancos'!K407</f>
        <v>8.6705323571621529E-2</v>
      </c>
      <c r="E403" s="7">
        <f>+'Indice Bancos'!L407</f>
        <v>9.7625811285352748E-2</v>
      </c>
      <c r="G403" s="7">
        <f>+'Indice Bancos'!M407</f>
        <v>5.579821428986298E-2</v>
      </c>
      <c r="I403" s="1">
        <f t="shared" si="20"/>
        <v>45548</v>
      </c>
      <c r="J403">
        <f t="shared" si="17"/>
        <v>0.89955525866736941</v>
      </c>
      <c r="K403">
        <f t="shared" si="18"/>
        <v>0.95114323158579062</v>
      </c>
      <c r="L403">
        <f t="shared" si="19"/>
        <v>0.85743029834003515</v>
      </c>
      <c r="M403">
        <f t="shared" si="19"/>
        <v>1.0934872842651759</v>
      </c>
    </row>
    <row r="404" spans="1:13" x14ac:dyDescent="0.25">
      <c r="A404" s="1">
        <f>+'Indice Bancos'!B408</f>
        <v>45555</v>
      </c>
      <c r="B404" s="7">
        <f>+'Indice Bancos'!I408</f>
        <v>1.8927590148175799E-2</v>
      </c>
      <c r="C404" s="7">
        <f>+'Indice Bancos'!J408</f>
        <v>7.1005954134418792E-2</v>
      </c>
      <c r="D404" s="7">
        <f>+'Indice Bancos'!K408</f>
        <v>1.0638273711989443E-2</v>
      </c>
      <c r="E404" s="7">
        <f>+'Indice Bancos'!L408</f>
        <v>-2.1634620086174672E-2</v>
      </c>
      <c r="G404" s="7">
        <f>+'Indice Bancos'!M408</f>
        <v>2.8574037785507045E-3</v>
      </c>
      <c r="I404" s="1">
        <f t="shared" si="20"/>
        <v>45555</v>
      </c>
      <c r="J404">
        <f t="shared" si="17"/>
        <v>0.89398230724362837</v>
      </c>
      <c r="K404">
        <f t="shared" si="18"/>
        <v>0.95029733666391236</v>
      </c>
      <c r="L404">
        <f t="shared" si="19"/>
        <v>0.8578470796733586</v>
      </c>
      <c r="M404">
        <f t="shared" si="19"/>
        <v>1.0985918720598502</v>
      </c>
    </row>
    <row r="405" spans="1:13" x14ac:dyDescent="0.25">
      <c r="A405" s="1">
        <f>+'Indice Bancos'!B409</f>
        <v>45562</v>
      </c>
      <c r="B405" s="7">
        <f>+'Indice Bancos'!I409</f>
        <v>-7.7399356918145035E-2</v>
      </c>
      <c r="C405" s="7">
        <f>+'Indice Bancos'!J409</f>
        <v>-9.723756077191259E-2</v>
      </c>
      <c r="D405" s="7">
        <f>+'Indice Bancos'!K409</f>
        <v>-5.9649176029394346E-2</v>
      </c>
      <c r="E405" s="7">
        <f>+'Indice Bancos'!L409</f>
        <v>-0.10319445929885618</v>
      </c>
      <c r="G405" s="7">
        <f>+'Indice Bancos'!M409</f>
        <v>-5.2196795485065839E-2</v>
      </c>
      <c r="I405" s="1">
        <f t="shared" si="20"/>
        <v>45562</v>
      </c>
      <c r="J405">
        <f t="shared" si="17"/>
        <v>0.89703810188916244</v>
      </c>
      <c r="K405">
        <f t="shared" si="18"/>
        <v>0.9566447397203216</v>
      </c>
      <c r="L405">
        <f t="shared" si="19"/>
        <v>0.85741359403442785</v>
      </c>
      <c r="M405">
        <f t="shared" si="19"/>
        <v>1.1047429554331532</v>
      </c>
    </row>
    <row r="406" spans="1:13" x14ac:dyDescent="0.25">
      <c r="A406" s="1">
        <f>+'Indice Bancos'!B410</f>
        <v>45569</v>
      </c>
      <c r="B406" s="7">
        <f>+'Indice Bancos'!I410</f>
        <v>2.5726939950650785E-2</v>
      </c>
      <c r="C406" s="7">
        <f>+'Indice Bancos'!J410</f>
        <v>2.2031794686464989E-2</v>
      </c>
      <c r="D406" s="7">
        <f>+'Indice Bancos'!K410</f>
        <v>-5.5971022360329359E-3</v>
      </c>
      <c r="E406" s="7">
        <f>+'Indice Bancos'!L410</f>
        <v>-8.2188116494466001E-3</v>
      </c>
      <c r="G406" s="7">
        <f>+'Indice Bancos'!M410</f>
        <v>1.6632933532510163E-2</v>
      </c>
      <c r="I406" s="1">
        <f t="shared" si="20"/>
        <v>45569</v>
      </c>
      <c r="J406">
        <f t="shared" si="17"/>
        <v>0.8901201583105236</v>
      </c>
      <c r="K406">
        <f t="shared" si="18"/>
        <v>0.95026841864673695</v>
      </c>
      <c r="L406">
        <f t="shared" si="19"/>
        <v>0.84286338354853296</v>
      </c>
      <c r="M406">
        <f t="shared" si="19"/>
        <v>1.0856827845281054</v>
      </c>
    </row>
    <row r="407" spans="1:13" x14ac:dyDescent="0.25">
      <c r="A407" s="1">
        <f>+'Indice Bancos'!B411</f>
        <v>45576</v>
      </c>
      <c r="B407" s="7">
        <f>+'Indice Bancos'!I411</f>
        <v>2.7262807842057368E-2</v>
      </c>
      <c r="C407" s="7">
        <f>+'Indice Bancos'!J411</f>
        <v>3.3532890856789566E-2</v>
      </c>
      <c r="D407" s="7">
        <f>+'Indice Bancos'!K411</f>
        <v>6.1913866265231654E-2</v>
      </c>
      <c r="E407" s="7">
        <f>+'Indice Bancos'!L411</f>
        <v>2.7624191424037603E-2</v>
      </c>
      <c r="G407" s="7">
        <f>+'Indice Bancos'!M411</f>
        <v>1.5071889508486924E-2</v>
      </c>
      <c r="I407" s="1">
        <f t="shared" si="20"/>
        <v>45576</v>
      </c>
      <c r="J407">
        <f t="shared" si="17"/>
        <v>0.89005823457733657</v>
      </c>
      <c r="K407">
        <f t="shared" si="18"/>
        <v>0.95053182395055369</v>
      </c>
      <c r="L407">
        <f t="shared" si="19"/>
        <v>0.84248411230905351</v>
      </c>
      <c r="M407">
        <f t="shared" si="19"/>
        <v>1.0854484493189616</v>
      </c>
    </row>
    <row r="408" spans="1:13" x14ac:dyDescent="0.25">
      <c r="A408" s="1">
        <f>+'Indice Bancos'!B412</f>
        <v>45583</v>
      </c>
      <c r="B408" s="7">
        <f>+'Indice Bancos'!I412</f>
        <v>-1.3800395374118368E-2</v>
      </c>
      <c r="C408" s="7">
        <f>+'Indice Bancos'!J412</f>
        <v>1.0428723942237594E-2</v>
      </c>
      <c r="D408" s="7">
        <f>+'Indice Bancos'!K412</f>
        <v>6.7137657251192584E-2</v>
      </c>
      <c r="E408" s="7">
        <f>+'Indice Bancos'!L412</f>
        <v>2.4193557206394711E-2</v>
      </c>
      <c r="G408" s="7">
        <f>+'Indice Bancos'!M412</f>
        <v>2.2625490117998526E-2</v>
      </c>
      <c r="I408" s="1">
        <f t="shared" si="20"/>
        <v>45583</v>
      </c>
      <c r="J408">
        <f t="shared" si="17"/>
        <v>0.89033975543767874</v>
      </c>
      <c r="K408">
        <f t="shared" si="18"/>
        <v>0.95076486026669671</v>
      </c>
      <c r="L408">
        <f t="shared" si="19"/>
        <v>0.84247207370014199</v>
      </c>
      <c r="M408">
        <f t="shared" si="19"/>
        <v>1.085655077458844</v>
      </c>
    </row>
    <row r="409" spans="1:13" x14ac:dyDescent="0.25">
      <c r="A409" s="1">
        <f>+'Indice Bancos'!B413</f>
        <v>45590</v>
      </c>
      <c r="B409" s="7">
        <f>+'Indice Bancos'!I413</f>
        <v>0.12163611281813047</v>
      </c>
      <c r="C409" s="7">
        <f>+'Indice Bancos'!J413</f>
        <v>6.0779864980592402E-2</v>
      </c>
      <c r="D409" s="7">
        <f>+'Indice Bancos'!K413</f>
        <v>4.1390729061995257E-2</v>
      </c>
      <c r="E409" s="7">
        <f>+'Indice Bancos'!L413</f>
        <v>7.3490721165139661E-2</v>
      </c>
      <c r="G409" s="7">
        <f>+'Indice Bancos'!M413</f>
        <v>2.7123449951462542E-2</v>
      </c>
      <c r="I409" s="1">
        <f t="shared" si="20"/>
        <v>45590</v>
      </c>
      <c r="J409">
        <f t="shared" si="17"/>
        <v>0.88411988994095647</v>
      </c>
      <c r="K409">
        <f t="shared" si="18"/>
        <v>0.94833638897096861</v>
      </c>
      <c r="L409">
        <f t="shared" si="19"/>
        <v>0.83619284903577273</v>
      </c>
      <c r="M409">
        <f t="shared" si="19"/>
        <v>1.0847565414088363</v>
      </c>
    </row>
    <row r="410" spans="1:13" x14ac:dyDescent="0.25">
      <c r="A410" s="1">
        <f>+'Indice Bancos'!B414</f>
        <v>45597</v>
      </c>
      <c r="B410" s="7">
        <f>+'Indice Bancos'!I414</f>
        <v>3.454900975210462E-2</v>
      </c>
      <c r="C410" s="7">
        <f>+'Indice Bancos'!J414</f>
        <v>-3.8918869046183691E-2</v>
      </c>
      <c r="D410" s="7">
        <f>+'Indice Bancos'!K414</f>
        <v>-3.179643493694595E-2</v>
      </c>
      <c r="E410" s="7">
        <f>+'Indice Bancos'!L414</f>
        <v>2.4449778041252701E-2</v>
      </c>
      <c r="G410" s="7">
        <f>+'Indice Bancos'!M414</f>
        <v>3.7879414882113771E-3</v>
      </c>
      <c r="I410" s="1">
        <f t="shared" si="20"/>
        <v>45597</v>
      </c>
      <c r="J410">
        <f t="shared" si="17"/>
        <v>0.88351090683998457</v>
      </c>
      <c r="K410">
        <f t="shared" si="18"/>
        <v>0.95173768572231776</v>
      </c>
      <c r="L410">
        <f t="shared" si="19"/>
        <v>0.83813233058698777</v>
      </c>
      <c r="M410">
        <f t="shared" si="19"/>
        <v>1.0845047546251423</v>
      </c>
    </row>
    <row r="411" spans="1:13" x14ac:dyDescent="0.25">
      <c r="A411" s="1">
        <f>+'Indice Bancos'!B415</f>
        <v>45604</v>
      </c>
      <c r="B411" s="7">
        <f>+'Indice Bancos'!I415</f>
        <v>9.4619742892755099E-2</v>
      </c>
      <c r="C411" s="7">
        <f>+'Indice Bancos'!J415</f>
        <v>3.4870594675276756E-2</v>
      </c>
      <c r="D411" s="7">
        <f>+'Indice Bancos'!K415</f>
        <v>2.6272520436237068E-2</v>
      </c>
      <c r="E411" s="7">
        <f>+'Indice Bancos'!L415</f>
        <v>7.15992457871657E-2</v>
      </c>
      <c r="G411" s="7">
        <f>+'Indice Bancos'!M415</f>
        <v>4.5007152056063093E-2</v>
      </c>
      <c r="I411" s="1">
        <f t="shared" si="20"/>
        <v>45604</v>
      </c>
      <c r="J411">
        <f t="shared" si="17"/>
        <v>0.88734450112396912</v>
      </c>
      <c r="K411">
        <f t="shared" si="18"/>
        <v>0.95038408718234391</v>
      </c>
      <c r="L411">
        <f t="shared" si="19"/>
        <v>0.83920474024862357</v>
      </c>
      <c r="M411">
        <f t="shared" si="19"/>
        <v>1.0872342092422571</v>
      </c>
    </row>
    <row r="412" spans="1:13" x14ac:dyDescent="0.25">
      <c r="A412" s="1">
        <f>+'Indice Bancos'!B416</f>
        <v>45611</v>
      </c>
      <c r="B412" s="7">
        <f>+'Indice Bancos'!I416</f>
        <v>2.2033849086190882E-2</v>
      </c>
      <c r="C412" s="7">
        <f>+'Indice Bancos'!J416</f>
        <v>-2.6086922910870669E-2</v>
      </c>
      <c r="D412" s="7">
        <f>+'Indice Bancos'!K416</f>
        <v>1.4400054651108274E-2</v>
      </c>
      <c r="E412" s="7">
        <f>+'Indice Bancos'!L416</f>
        <v>6.4587794687193112E-2</v>
      </c>
      <c r="G412" s="7">
        <f>+'Indice Bancos'!M416</f>
        <v>5.2139820726734287E-2</v>
      </c>
      <c r="I412" s="1">
        <f t="shared" si="20"/>
        <v>45611</v>
      </c>
      <c r="J412">
        <f t="shared" ref="J412:J475" si="21">+SLOPE(B323:B412,$G323:$G412)</f>
        <v>0.88967306887846243</v>
      </c>
      <c r="K412">
        <f t="shared" ref="K412:K475" si="22">+SLOPE(C323:C412,$G323:$G412)</f>
        <v>0.9471646913568369</v>
      </c>
      <c r="L412">
        <f t="shared" ref="L412:M475" si="23">+SLOPE(D323:D412,$G323:$G412)</f>
        <v>0.83694979710162787</v>
      </c>
      <c r="M412">
        <f t="shared" si="23"/>
        <v>1.0883242396359618</v>
      </c>
    </row>
    <row r="413" spans="1:13" x14ac:dyDescent="0.25">
      <c r="A413" s="1">
        <f>+'Indice Bancos'!B417</f>
        <v>45618</v>
      </c>
      <c r="B413" s="7">
        <f>+'Indice Bancos'!I417</f>
        <v>6.6335111648838652E-3</v>
      </c>
      <c r="C413" s="7">
        <f>+'Indice Bancos'!J417</f>
        <v>4.4642798083582846E-3</v>
      </c>
      <c r="D413" s="7">
        <f>+'Indice Bancos'!K417</f>
        <v>-2.6813905619227474E-2</v>
      </c>
      <c r="E413" s="7">
        <f>+'Indice Bancos'!L417</f>
        <v>-2.0919567327517541E-3</v>
      </c>
      <c r="G413" s="7">
        <f>+'Indice Bancos'!M417</f>
        <v>7.018817900107166E-2</v>
      </c>
      <c r="I413" s="1">
        <f t="shared" ref="I413:I476" si="24">+A413</f>
        <v>45618</v>
      </c>
      <c r="J413">
        <f t="shared" si="21"/>
        <v>0.88506137474041979</v>
      </c>
      <c r="K413">
        <f t="shared" si="22"/>
        <v>0.93933804753309014</v>
      </c>
      <c r="L413">
        <f t="shared" si="23"/>
        <v>0.82750189711379507</v>
      </c>
      <c r="M413">
        <f t="shared" si="23"/>
        <v>1.0843015042234723</v>
      </c>
    </row>
    <row r="414" spans="1:13" x14ac:dyDescent="0.25">
      <c r="A414" s="1">
        <f>+'Indice Bancos'!B418</f>
        <v>45625</v>
      </c>
      <c r="B414" s="7">
        <f>+'Indice Bancos'!I418</f>
        <v>1.6474494171188514E-2</v>
      </c>
      <c r="C414" s="7">
        <f>+'Indice Bancos'!J418</f>
        <v>2.8888850840833369E-2</v>
      </c>
      <c r="D414" s="7">
        <f>+'Indice Bancos'!K418</f>
        <v>1.9448904457269656E-2</v>
      </c>
      <c r="E414" s="7">
        <f>+'Indice Bancos'!L418</f>
        <v>0.12578607501715333</v>
      </c>
      <c r="G414" s="7">
        <f>+'Indice Bancos'!M418</f>
        <v>2.0934562031982074E-2</v>
      </c>
      <c r="I414" s="1">
        <f t="shared" si="24"/>
        <v>45625</v>
      </c>
      <c r="J414">
        <f t="shared" si="21"/>
        <v>0.88552227575977938</v>
      </c>
      <c r="K414">
        <f t="shared" si="22"/>
        <v>0.94417390904031662</v>
      </c>
      <c r="L414">
        <f t="shared" si="23"/>
        <v>0.82659656603451359</v>
      </c>
      <c r="M414">
        <f t="shared" si="23"/>
        <v>1.0840105603032788</v>
      </c>
    </row>
    <row r="415" spans="1:13" x14ac:dyDescent="0.25">
      <c r="A415" s="1">
        <f>+'Indice Bancos'!B419</f>
        <v>45632</v>
      </c>
      <c r="B415" s="7">
        <f>+'Indice Bancos'!I419</f>
        <v>-1.29659872554867E-2</v>
      </c>
      <c r="C415" s="7">
        <f>+'Indice Bancos'!J419</f>
        <v>-7.5593855718373293E-3</v>
      </c>
      <c r="D415" s="7">
        <f>+'Indice Bancos'!K419</f>
        <v>4.7695500898639054E-3</v>
      </c>
      <c r="E415" s="7">
        <f>+'Indice Bancos'!L419</f>
        <v>-9.3109495797364383E-3</v>
      </c>
      <c r="G415" s="7">
        <f>+'Indice Bancos'!M419</f>
        <v>-2.4731489907208748E-2</v>
      </c>
      <c r="I415" s="1">
        <f t="shared" si="24"/>
        <v>45632</v>
      </c>
      <c r="J415">
        <f t="shared" si="21"/>
        <v>0.87221901755947195</v>
      </c>
      <c r="K415">
        <f t="shared" si="22"/>
        <v>0.94024117831791965</v>
      </c>
      <c r="L415">
        <f t="shared" si="23"/>
        <v>0.81698998003800882</v>
      </c>
      <c r="M415">
        <f t="shared" si="23"/>
        <v>1.0691462763422301</v>
      </c>
    </row>
    <row r="416" spans="1:13" x14ac:dyDescent="0.25">
      <c r="A416" s="1">
        <f>+'Indice Bancos'!B420</f>
        <v>45639</v>
      </c>
      <c r="B416" s="7">
        <f>+'Indice Bancos'!I420</f>
        <v>2.4630500715775883E-2</v>
      </c>
      <c r="C416" s="7">
        <f>+'Indice Bancos'!J420</f>
        <v>0.10718169827132651</v>
      </c>
      <c r="D416" s="7">
        <f>+'Indice Bancos'!K420</f>
        <v>6.9620269198712004E-2</v>
      </c>
      <c r="E416" s="7">
        <f>+'Indice Bancos'!L420</f>
        <v>8.834573601500928E-2</v>
      </c>
      <c r="G416" s="7">
        <f>+'Indice Bancos'!M420</f>
        <v>7.6377878393275811E-2</v>
      </c>
      <c r="I416" s="1">
        <f t="shared" si="24"/>
        <v>45639</v>
      </c>
      <c r="J416">
        <f t="shared" si="21"/>
        <v>0.86568377178570299</v>
      </c>
      <c r="K416">
        <f t="shared" si="22"/>
        <v>0.93952795702415659</v>
      </c>
      <c r="L416">
        <f t="shared" si="23"/>
        <v>0.81495615462718973</v>
      </c>
      <c r="M416">
        <f t="shared" si="23"/>
        <v>1.0689145019776269</v>
      </c>
    </row>
    <row r="417" spans="1:13" x14ac:dyDescent="0.25">
      <c r="A417" s="1">
        <f>+'Indice Bancos'!B421</f>
        <v>45646</v>
      </c>
      <c r="B417" s="7">
        <f>+'Indice Bancos'!I421</f>
        <v>0.11217952611407989</v>
      </c>
      <c r="C417" s="7">
        <f>+'Indice Bancos'!J421</f>
        <v>0.1179361798659071</v>
      </c>
      <c r="D417" s="7">
        <f>+'Indice Bancos'!K421</f>
        <v>9.6153870446162415E-2</v>
      </c>
      <c r="E417" s="7">
        <f>+'Indice Bancos'!L421</f>
        <v>0.253886276120318</v>
      </c>
      <c r="G417" s="7">
        <f>+'Indice Bancos'!M421</f>
        <v>4.0874658639654227E-2</v>
      </c>
      <c r="I417" s="1">
        <f t="shared" si="24"/>
        <v>45646</v>
      </c>
      <c r="J417">
        <f t="shared" si="21"/>
        <v>0.87471874774292235</v>
      </c>
      <c r="K417">
        <f t="shared" si="22"/>
        <v>0.94706439154211119</v>
      </c>
      <c r="L417">
        <f t="shared" si="23"/>
        <v>0.82279842673869308</v>
      </c>
      <c r="M417">
        <f t="shared" si="23"/>
        <v>1.0856846885627622</v>
      </c>
    </row>
    <row r="418" spans="1:13" x14ac:dyDescent="0.25">
      <c r="A418" s="1">
        <f>+'Indice Bancos'!B422</f>
        <v>45653</v>
      </c>
      <c r="B418" s="7">
        <f>+'Indice Bancos'!I422</f>
        <v>0.12536023119432693</v>
      </c>
      <c r="C418" s="7">
        <f>+'Indice Bancos'!J422</f>
        <v>5.2747182790777059E-2</v>
      </c>
      <c r="D418" s="7">
        <f>+'Indice Bancos'!K422</f>
        <v>2.6990493042857278E-2</v>
      </c>
      <c r="E418" s="7">
        <f>+'Indice Bancos'!L422</f>
        <v>1.3774047567281622E-2</v>
      </c>
      <c r="G418" s="7">
        <f>+'Indice Bancos'!M422</f>
        <v>4.4571929702272861E-2</v>
      </c>
      <c r="I418" s="1">
        <f t="shared" si="24"/>
        <v>45653</v>
      </c>
      <c r="J418">
        <f t="shared" si="21"/>
        <v>0.87690296562825931</v>
      </c>
      <c r="K418">
        <f t="shared" si="22"/>
        <v>0.9470822186129475</v>
      </c>
      <c r="L418">
        <f t="shared" si="23"/>
        <v>0.82215462778474158</v>
      </c>
      <c r="M418">
        <f t="shared" si="23"/>
        <v>1.0844842398122581</v>
      </c>
    </row>
    <row r="419" spans="1:13" x14ac:dyDescent="0.25">
      <c r="A419" s="1">
        <f>+'Indice Bancos'!B423</f>
        <v>45660</v>
      </c>
      <c r="B419" s="7">
        <f>+'Indice Bancos'!I423</f>
        <v>0.11395647117620422</v>
      </c>
      <c r="C419" s="7">
        <f>+'Indice Bancos'!J423</f>
        <v>8.5595061700843633E-2</v>
      </c>
      <c r="D419" s="7">
        <f>+'Indice Bancos'!K423</f>
        <v>8.147171083747895E-2</v>
      </c>
      <c r="E419" s="7">
        <f>+'Indice Bancos'!L423</f>
        <v>8.6956497706958347E-2</v>
      </c>
      <c r="G419" s="7">
        <f>+'Indice Bancos'!M423</f>
        <v>5.8724461173534914E-2</v>
      </c>
      <c r="I419" s="1">
        <f t="shared" si="24"/>
        <v>45660</v>
      </c>
      <c r="J419">
        <f t="shared" si="21"/>
        <v>0.86618840712889722</v>
      </c>
      <c r="K419">
        <f t="shared" si="22"/>
        <v>0.94350057025810519</v>
      </c>
      <c r="L419">
        <f t="shared" si="23"/>
        <v>0.81818719731102596</v>
      </c>
      <c r="M419">
        <f t="shared" si="23"/>
        <v>1.0827562316192527</v>
      </c>
    </row>
    <row r="420" spans="1:13" x14ac:dyDescent="0.25">
      <c r="A420" s="1">
        <f>+'Indice Bancos'!B424</f>
        <v>45667</v>
      </c>
      <c r="B420" s="7">
        <f>+'Indice Bancos'!I424</f>
        <v>8.160916247738248E-2</v>
      </c>
      <c r="C420" s="7">
        <f>+'Indice Bancos'!J424</f>
        <v>5.1923008059670872E-2</v>
      </c>
      <c r="D420" s="7">
        <f>+'Indice Bancos'!K424</f>
        <v>4.8602698834233404E-2</v>
      </c>
      <c r="E420" s="7">
        <f>+'Indice Bancos'!L424</f>
        <v>0.1599999593183381</v>
      </c>
      <c r="G420" s="7">
        <f>+'Indice Bancos'!M424</f>
        <v>2.7933853467555281E-2</v>
      </c>
      <c r="I420" s="1">
        <f t="shared" si="24"/>
        <v>45667</v>
      </c>
      <c r="J420">
        <f t="shared" si="21"/>
        <v>0.8684035137948154</v>
      </c>
      <c r="K420">
        <f t="shared" si="22"/>
        <v>0.94732138334634419</v>
      </c>
      <c r="L420">
        <f t="shared" si="23"/>
        <v>0.81924947003992943</v>
      </c>
      <c r="M420">
        <f t="shared" si="23"/>
        <v>1.0851503586591749</v>
      </c>
    </row>
    <row r="421" spans="1:13" x14ac:dyDescent="0.25">
      <c r="A421" s="1">
        <f>+'Indice Bancos'!B425</f>
        <v>45674</v>
      </c>
      <c r="B421" s="7">
        <f>+'Indice Bancos'!I425</f>
        <v>-8.2890582550712355E-2</v>
      </c>
      <c r="C421" s="7">
        <f>+'Indice Bancos'!J425</f>
        <v>-9.8720246838243875E-2</v>
      </c>
      <c r="D421" s="7">
        <f>+'Indice Bancos'!K425</f>
        <v>-9.1541122961402932E-2</v>
      </c>
      <c r="E421" s="7">
        <f>+'Indice Bancos'!L425</f>
        <v>-0.13793100424965565</v>
      </c>
      <c r="G421" s="7">
        <f>+'Indice Bancos'!M425</f>
        <v>-0.10489815125091795</v>
      </c>
      <c r="I421" s="1">
        <f t="shared" si="24"/>
        <v>45674</v>
      </c>
      <c r="J421">
        <f t="shared" si="21"/>
        <v>0.86870244117585815</v>
      </c>
      <c r="K421">
        <f t="shared" si="22"/>
        <v>0.94949256724338604</v>
      </c>
      <c r="L421">
        <f t="shared" si="23"/>
        <v>0.82343376606905461</v>
      </c>
      <c r="M421">
        <f t="shared" si="23"/>
        <v>1.0925818634844358</v>
      </c>
    </row>
    <row r="422" spans="1:13" x14ac:dyDescent="0.25">
      <c r="A422" s="1">
        <f>+'Indice Bancos'!B426</f>
        <v>45681</v>
      </c>
      <c r="B422" s="7">
        <f>+'Indice Bancos'!I426</f>
        <v>2.8968827975482503E-2</v>
      </c>
      <c r="C422" s="7">
        <f>+'Indice Bancos'!J426</f>
        <v>-1.4198764340292991E-2</v>
      </c>
      <c r="D422" s="7">
        <f>+'Indice Bancos'!K426</f>
        <v>5.1020433170136714E-2</v>
      </c>
      <c r="E422" s="7">
        <f>+'Indice Bancos'!L426</f>
        <v>-1.3749893210637465E-2</v>
      </c>
      <c r="G422" s="7">
        <f>+'Indice Bancos'!M426</f>
        <v>2.1982678624198781E-2</v>
      </c>
      <c r="I422" s="1">
        <f t="shared" si="24"/>
        <v>45681</v>
      </c>
      <c r="J422">
        <f t="shared" si="21"/>
        <v>0.86623532095894862</v>
      </c>
      <c r="K422">
        <f t="shared" si="22"/>
        <v>0.94975510726372647</v>
      </c>
      <c r="L422">
        <f t="shared" si="23"/>
        <v>0.82391157287255778</v>
      </c>
      <c r="M422">
        <f t="shared" si="23"/>
        <v>1.0902734876465843</v>
      </c>
    </row>
    <row r="423" spans="1:13" x14ac:dyDescent="0.25">
      <c r="A423" s="1">
        <f>+'Indice Bancos'!B427</f>
        <v>45688</v>
      </c>
      <c r="B423" s="7">
        <f>+'Indice Bancos'!I427</f>
        <v>-1.2387467581647882E-2</v>
      </c>
      <c r="C423" s="7">
        <f>+'Indice Bancos'!J427</f>
        <v>-1.6460972141107755E-2</v>
      </c>
      <c r="D423" s="7">
        <f>+'Indice Bancos'!K427</f>
        <v>-1.5976349220516384E-2</v>
      </c>
      <c r="E423" s="7">
        <f>+'Indice Bancos'!L427</f>
        <v>3.8021108056978115E-3</v>
      </c>
      <c r="G423" s="7">
        <f>+'Indice Bancos'!M427</f>
        <v>-5.5454190474035769E-4</v>
      </c>
      <c r="I423" s="1">
        <f t="shared" si="24"/>
        <v>45688</v>
      </c>
      <c r="J423">
        <f t="shared" si="21"/>
        <v>0.86258272201124009</v>
      </c>
      <c r="K423">
        <f t="shared" si="22"/>
        <v>0.95348637187300611</v>
      </c>
      <c r="L423">
        <f t="shared" si="23"/>
        <v>0.82447140724392576</v>
      </c>
      <c r="M423">
        <f t="shared" si="23"/>
        <v>1.0875322271610155</v>
      </c>
    </row>
    <row r="424" spans="1:13" x14ac:dyDescent="0.25">
      <c r="A424" s="1">
        <f>+'Indice Bancos'!B428</f>
        <v>45695</v>
      </c>
      <c r="B424" s="7">
        <f>+'Indice Bancos'!I428</f>
        <v>-4.5609999511007304E-2</v>
      </c>
      <c r="C424" s="7">
        <f>+'Indice Bancos'!J428</f>
        <v>-5.6485374513486231E-2</v>
      </c>
      <c r="D424" s="7">
        <f>+'Indice Bancos'!K428</f>
        <v>-5.9405931470319362E-2</v>
      </c>
      <c r="E424" s="7">
        <f>+'Indice Bancos'!L428</f>
        <v>-7.3232389385167518E-2</v>
      </c>
      <c r="G424" s="7">
        <f>+'Indice Bancos'!M428</f>
        <v>-5.7815483461933881E-2</v>
      </c>
      <c r="I424" s="1">
        <f t="shared" si="24"/>
        <v>45695</v>
      </c>
      <c r="J424">
        <f t="shared" si="21"/>
        <v>0.86613375656767577</v>
      </c>
      <c r="K424">
        <f t="shared" si="22"/>
        <v>0.95769406869464313</v>
      </c>
      <c r="L424">
        <f t="shared" si="23"/>
        <v>0.83136525748940038</v>
      </c>
      <c r="M424">
        <f t="shared" si="23"/>
        <v>1.0937107039967457</v>
      </c>
    </row>
    <row r="425" spans="1:13" x14ac:dyDescent="0.25">
      <c r="A425" s="1">
        <f>+'Indice Bancos'!B429</f>
        <v>45702</v>
      </c>
      <c r="B425" s="7">
        <f>+'Indice Bancos'!I429</f>
        <v>-2.3894905587767967E-2</v>
      </c>
      <c r="C425" s="7">
        <f>+'Indice Bancos'!J429</f>
        <v>-2.2172921453477046E-2</v>
      </c>
      <c r="D425" s="7">
        <f>+'Indice Bancos'!K429</f>
        <v>-6.4473758240306323E-2</v>
      </c>
      <c r="E425" s="7">
        <f>+'Indice Bancos'!L429</f>
        <v>-4.0871773767806929E-2</v>
      </c>
      <c r="G425" s="7">
        <f>+'Indice Bancos'!M429</f>
        <v>-1.1999758316358911E-2</v>
      </c>
      <c r="I425" s="1">
        <f t="shared" si="24"/>
        <v>45702</v>
      </c>
      <c r="J425">
        <f t="shared" si="21"/>
        <v>0.86794017484592534</v>
      </c>
      <c r="K425">
        <f t="shared" si="22"/>
        <v>0.95925323217586578</v>
      </c>
      <c r="L425">
        <f t="shared" si="23"/>
        <v>0.83541614388398511</v>
      </c>
      <c r="M425">
        <f t="shared" si="23"/>
        <v>1.0948103576335166</v>
      </c>
    </row>
    <row r="426" spans="1:13" x14ac:dyDescent="0.25">
      <c r="A426" s="1">
        <f>+'Indice Bancos'!B430</f>
        <v>45709</v>
      </c>
      <c r="B426" s="7">
        <f>+'Indice Bancos'!I430</f>
        <v>-3.6719646817073182E-2</v>
      </c>
      <c r="C426" s="7">
        <f>+'Indice Bancos'!J430</f>
        <v>-4.5351416298340386E-3</v>
      </c>
      <c r="D426" s="7">
        <f>+'Indice Bancos'!K430</f>
        <v>5.6259409044321362E-3</v>
      </c>
      <c r="E426" s="7">
        <f>+'Indice Bancos'!L430</f>
        <v>-2.4147801557864779E-2</v>
      </c>
      <c r="G426" s="7">
        <f>+'Indice Bancos'!M430</f>
        <v>-9.5736508465744663E-3</v>
      </c>
      <c r="I426" s="1">
        <f t="shared" si="24"/>
        <v>45709</v>
      </c>
      <c r="J426">
        <f t="shared" si="21"/>
        <v>0.87044697598522769</v>
      </c>
      <c r="K426">
        <f t="shared" si="22"/>
        <v>0.95961196248872049</v>
      </c>
      <c r="L426">
        <f t="shared" si="23"/>
        <v>0.83515980344498131</v>
      </c>
      <c r="M426">
        <f t="shared" si="23"/>
        <v>1.0964508126560895</v>
      </c>
    </row>
    <row r="427" spans="1:13" x14ac:dyDescent="0.25">
      <c r="A427" s="1">
        <f>+'Indice Bancos'!B431</f>
        <v>45716</v>
      </c>
      <c r="B427" s="7">
        <f>+'Indice Bancos'!I431</f>
        <v>-4.0660809400476783E-2</v>
      </c>
      <c r="C427" s="7">
        <f>+'Indice Bancos'!J431</f>
        <v>-8.2004549322604259E-2</v>
      </c>
      <c r="D427" s="7">
        <f>+'Indice Bancos'!K431</f>
        <v>-3.0769269677070832E-2</v>
      </c>
      <c r="E427" s="7">
        <f>+'Indice Bancos'!L431</f>
        <v>-6.4046676731480123E-2</v>
      </c>
      <c r="G427" s="7">
        <f>+'Indice Bancos'!M431</f>
        <v>-6.7129196922855683E-2</v>
      </c>
      <c r="I427" s="1">
        <f t="shared" si="24"/>
        <v>45716</v>
      </c>
      <c r="J427">
        <f t="shared" si="21"/>
        <v>0.85760952043478633</v>
      </c>
      <c r="K427">
        <f t="shared" si="22"/>
        <v>0.9550986342116895</v>
      </c>
      <c r="L427">
        <f t="shared" si="23"/>
        <v>0.81538167596687972</v>
      </c>
      <c r="M427">
        <f t="shared" si="23"/>
        <v>1.088250097949123</v>
      </c>
    </row>
    <row r="428" spans="1:13" x14ac:dyDescent="0.25">
      <c r="A428" s="1">
        <f>+'Indice Bancos'!B432</f>
        <v>45723</v>
      </c>
      <c r="B428" s="7">
        <f>+'Indice Bancos'!I432</f>
        <v>1.1920620700221374E-2</v>
      </c>
      <c r="C428" s="7">
        <f>+'Indice Bancos'!J432</f>
        <v>2.7295250326965448E-2</v>
      </c>
      <c r="D428" s="7">
        <f>+'Indice Bancos'!K432</f>
        <v>1.5873113325703958E-2</v>
      </c>
      <c r="E428" s="7">
        <f>+'Indice Bancos'!L432</f>
        <v>4.0435553246957134E-2</v>
      </c>
      <c r="G428" s="7">
        <f>+'Indice Bancos'!M432</f>
        <v>2.5608837787270966E-2</v>
      </c>
      <c r="I428" s="1">
        <f t="shared" si="24"/>
        <v>45723</v>
      </c>
      <c r="J428">
        <f t="shared" si="21"/>
        <v>0.85442580324819783</v>
      </c>
      <c r="K428">
        <f t="shared" si="22"/>
        <v>0.94774728001503972</v>
      </c>
      <c r="L428">
        <f t="shared" si="23"/>
        <v>0.80521418314922788</v>
      </c>
      <c r="M428">
        <f t="shared" si="23"/>
        <v>1.0806552896071782</v>
      </c>
    </row>
    <row r="429" spans="1:13" x14ac:dyDescent="0.25">
      <c r="A429" s="1">
        <f>+'Indice Bancos'!B433</f>
        <v>45730</v>
      </c>
      <c r="B429" s="7">
        <f>+'Indice Bancos'!I433</f>
        <v>2.3560115139414028E-2</v>
      </c>
      <c r="C429" s="7">
        <f>+'Indice Bancos'!J433</f>
        <v>2.1739207388962845E-2</v>
      </c>
      <c r="D429" s="7">
        <f>+'Indice Bancos'!K433</f>
        <v>4.8295375566737464E-2</v>
      </c>
      <c r="E429" s="7">
        <f>+'Indice Bancos'!L433</f>
        <v>5.0822283457552242E-2</v>
      </c>
      <c r="G429" s="7">
        <f>+'Indice Bancos'!M433</f>
        <v>3.2394623321777116E-2</v>
      </c>
      <c r="I429" s="1">
        <f t="shared" si="24"/>
        <v>45730</v>
      </c>
      <c r="J429">
        <f t="shared" si="21"/>
        <v>0.85437351207429368</v>
      </c>
      <c r="K429">
        <f t="shared" si="22"/>
        <v>0.94724235871630635</v>
      </c>
      <c r="L429">
        <f t="shared" si="23"/>
        <v>0.8056466792952961</v>
      </c>
      <c r="M429">
        <f t="shared" si="23"/>
        <v>1.0809798129957313</v>
      </c>
    </row>
    <row r="430" spans="1:13" x14ac:dyDescent="0.25">
      <c r="A430" s="1">
        <f>+'Indice Bancos'!B434</f>
        <v>45737</v>
      </c>
      <c r="B430" s="7">
        <f>+'Indice Bancos'!I434</f>
        <v>4.6035891205951973E-2</v>
      </c>
      <c r="C430" s="7">
        <f>+'Indice Bancos'!J434</f>
        <v>9.4562522487895428E-3</v>
      </c>
      <c r="D430" s="7">
        <f>+'Indice Bancos'!K434</f>
        <v>2.1680310153985971E-2</v>
      </c>
      <c r="E430" s="7">
        <f>+'Indice Bancos'!L434</f>
        <v>6.2588701783482747E-2</v>
      </c>
      <c r="G430" s="7">
        <f>+'Indice Bancos'!M434</f>
        <v>4.1943846804320062E-2</v>
      </c>
      <c r="I430" s="1">
        <f t="shared" si="24"/>
        <v>45737</v>
      </c>
      <c r="J430">
        <f t="shared" si="21"/>
        <v>0.8542197431243147</v>
      </c>
      <c r="K430">
        <f t="shared" si="22"/>
        <v>0.94744667115293468</v>
      </c>
      <c r="L430">
        <f t="shared" si="23"/>
        <v>0.80491803259174144</v>
      </c>
      <c r="M430">
        <f t="shared" si="23"/>
        <v>1.0816946891861856</v>
      </c>
    </row>
    <row r="431" spans="1:13" x14ac:dyDescent="0.25">
      <c r="A431" s="1">
        <f>+'Indice Bancos'!B435</f>
        <v>45744</v>
      </c>
      <c r="B431" s="7">
        <f>+'Indice Bancos'!I435</f>
        <v>-6.112543770512624E-3</v>
      </c>
      <c r="C431" s="7">
        <f>+'Indice Bancos'!J435</f>
        <v>-4.4496529672243712E-2</v>
      </c>
      <c r="D431" s="7">
        <f>+'Indice Bancos'!K435</f>
        <v>-3.0504098521383582E-2</v>
      </c>
      <c r="E431" s="7">
        <f>+'Indice Bancos'!L435</f>
        <v>-4.8192797330150028E-2</v>
      </c>
      <c r="G431" s="7">
        <f>+'Indice Bancos'!M435</f>
        <v>-2.2590565670229878E-2</v>
      </c>
      <c r="I431" s="1">
        <f t="shared" si="24"/>
        <v>45744</v>
      </c>
      <c r="J431">
        <f t="shared" si="21"/>
        <v>0.85368922873874908</v>
      </c>
      <c r="K431">
        <f t="shared" si="22"/>
        <v>0.9469791301687801</v>
      </c>
      <c r="L431">
        <f t="shared" si="23"/>
        <v>0.80539319873057069</v>
      </c>
      <c r="M431">
        <f t="shared" si="23"/>
        <v>1.0817095966852639</v>
      </c>
    </row>
    <row r="432" spans="1:13" x14ac:dyDescent="0.25">
      <c r="A432" s="1">
        <f>+'Indice Bancos'!B436</f>
        <v>45751</v>
      </c>
      <c r="B432" s="7">
        <f>+'Indice Bancos'!I436</f>
        <v>-0.12915121139289432</v>
      </c>
      <c r="C432" s="7">
        <f>+'Indice Bancos'!J436</f>
        <v>-0.1186274062363849</v>
      </c>
      <c r="D432" s="7">
        <f>+'Indice Bancos'!K436</f>
        <v>-0.11901497303497566</v>
      </c>
      <c r="E432" s="7">
        <f>+'Indice Bancos'!L436</f>
        <v>-0.17158909113379972</v>
      </c>
      <c r="G432" s="7">
        <f>+'Indice Bancos'!M436</f>
        <v>-0.11382797092193897</v>
      </c>
      <c r="I432" s="1">
        <f t="shared" si="24"/>
        <v>45751</v>
      </c>
      <c r="J432">
        <f t="shared" si="21"/>
        <v>0.86391800291446197</v>
      </c>
      <c r="K432">
        <f t="shared" si="22"/>
        <v>0.94842119235253464</v>
      </c>
      <c r="L432">
        <f t="shared" si="23"/>
        <v>0.81465544755130914</v>
      </c>
      <c r="M432">
        <f t="shared" si="23"/>
        <v>1.0947528528019932</v>
      </c>
    </row>
    <row r="433" spans="1:13" x14ac:dyDescent="0.25">
      <c r="A433" s="1">
        <f>+'Indice Bancos'!B437</f>
        <v>45758</v>
      </c>
      <c r="B433" s="7">
        <f>+'Indice Bancos'!I437</f>
        <v>0.12853107966083455</v>
      </c>
      <c r="C433" s="7">
        <f>+'Indice Bancos'!J437</f>
        <v>0.17630701505298441</v>
      </c>
      <c r="D433" s="7">
        <f>+'Indice Bancos'!K437</f>
        <v>0.12111801139648204</v>
      </c>
      <c r="E433" s="7">
        <f>+'Indice Bancos'!L437</f>
        <v>0.19015255275664833</v>
      </c>
      <c r="G433" s="7">
        <f>+'Indice Bancos'!M437</f>
        <v>6.6887716954421084E-2</v>
      </c>
      <c r="I433" s="1">
        <f t="shared" si="24"/>
        <v>45758</v>
      </c>
      <c r="J433">
        <f t="shared" si="21"/>
        <v>0.86942554495806967</v>
      </c>
      <c r="K433">
        <f t="shared" si="22"/>
        <v>0.95608513473292767</v>
      </c>
      <c r="L433">
        <f t="shared" si="23"/>
        <v>0.81785528560590237</v>
      </c>
      <c r="M433">
        <f t="shared" si="23"/>
        <v>1.1032129152861712</v>
      </c>
    </row>
    <row r="434" spans="1:13" x14ac:dyDescent="0.25">
      <c r="A434" s="1">
        <f>+'Indice Bancos'!B438</f>
        <v>45765</v>
      </c>
      <c r="B434" s="7">
        <f>+'Indice Bancos'!I438</f>
        <v>-8.7610315388818583E-3</v>
      </c>
      <c r="C434" s="7">
        <f>+'Indice Bancos'!J438</f>
        <v>2.3640630621974967E-3</v>
      </c>
      <c r="D434" s="7">
        <f>+'Indice Bancos'!K438</f>
        <v>-2.0775628778004873E-2</v>
      </c>
      <c r="E434" s="7">
        <f>+'Indice Bancos'!L438</f>
        <v>8.5593990023997701E-3</v>
      </c>
      <c r="G434" s="7">
        <f>+'Indice Bancos'!M438</f>
        <v>-3.1495866912308434E-2</v>
      </c>
      <c r="I434" s="1">
        <f t="shared" si="24"/>
        <v>45765</v>
      </c>
      <c r="J434">
        <f t="shared" si="21"/>
        <v>0.86619861767673401</v>
      </c>
      <c r="K434">
        <f t="shared" si="22"/>
        <v>0.95430720587221429</v>
      </c>
      <c r="L434">
        <f t="shared" si="23"/>
        <v>0.81614657721601058</v>
      </c>
      <c r="M434">
        <f t="shared" si="23"/>
        <v>1.1023952748914594</v>
      </c>
    </row>
    <row r="435" spans="1:13" x14ac:dyDescent="0.25">
      <c r="A435" s="1">
        <f>+'Indice Bancos'!B439</f>
        <v>45772</v>
      </c>
      <c r="B435" s="7">
        <f>+'Indice Bancos'!I439</f>
        <v>6.4393992035495451E-2</v>
      </c>
      <c r="C435" s="7">
        <f>+'Indice Bancos'!J439</f>
        <v>5.6603698779269296E-2</v>
      </c>
      <c r="D435" s="7">
        <f>+'Indice Bancos'!K439</f>
        <v>7.6378996892935369E-2</v>
      </c>
      <c r="E435" s="7">
        <f>+'Indice Bancos'!L439</f>
        <v>7.0721348490463187E-2</v>
      </c>
      <c r="G435" s="7">
        <f>+'Indice Bancos'!M439</f>
        <v>2.1702728451887587E-2</v>
      </c>
      <c r="I435" s="1">
        <f t="shared" si="24"/>
        <v>45772</v>
      </c>
      <c r="J435">
        <f t="shared" si="21"/>
        <v>0.86370786802719235</v>
      </c>
      <c r="K435">
        <f t="shared" si="22"/>
        <v>0.94962648356981005</v>
      </c>
      <c r="L435">
        <f t="shared" si="23"/>
        <v>0.81842472438936631</v>
      </c>
      <c r="M435">
        <f t="shared" si="23"/>
        <v>1.1020970169691917</v>
      </c>
    </row>
    <row r="436" spans="1:13" x14ac:dyDescent="0.25">
      <c r="A436" s="1">
        <f>+'Indice Bancos'!B440</f>
        <v>45779</v>
      </c>
      <c r="B436" s="7">
        <f>+'Indice Bancos'!I440</f>
        <v>-5.1008333192707922E-2</v>
      </c>
      <c r="C436" s="7">
        <f>+'Indice Bancos'!J440</f>
        <v>-6.2499921826991156E-2</v>
      </c>
      <c r="D436" s="7">
        <f>+'Indice Bancos'!K440</f>
        <v>-5.5190445460407078E-2</v>
      </c>
      <c r="E436" s="7">
        <f>+'Indice Bancos'!L440</f>
        <v>-5.550842800864908E-2</v>
      </c>
      <c r="G436" s="7">
        <f>+'Indice Bancos'!M440</f>
        <v>-5.5903557499113576E-2</v>
      </c>
      <c r="I436" s="1">
        <f t="shared" si="24"/>
        <v>45779</v>
      </c>
      <c r="J436">
        <f t="shared" si="21"/>
        <v>0.86538077418161152</v>
      </c>
      <c r="K436">
        <f t="shared" si="22"/>
        <v>0.95265708849113118</v>
      </c>
      <c r="L436">
        <f t="shared" si="23"/>
        <v>0.82135670684887951</v>
      </c>
      <c r="M436">
        <f t="shared" si="23"/>
        <v>1.102566898909408</v>
      </c>
    </row>
    <row r="437" spans="1:13" x14ac:dyDescent="0.25">
      <c r="A437" s="1">
        <f>+'Indice Bancos'!B441</f>
        <v>45786</v>
      </c>
      <c r="B437" s="7">
        <f>+'Indice Bancos'!I441</f>
        <v>-1.8749969173403325E-2</v>
      </c>
      <c r="C437" s="7">
        <f>+'Indice Bancos'!J441</f>
        <v>-2.8571493079904697E-2</v>
      </c>
      <c r="D437" s="7">
        <f>+'Indice Bancos'!K441</f>
        <v>-4.9409395963225577E-2</v>
      </c>
      <c r="E437" s="7">
        <f>+'Indice Bancos'!L441</f>
        <v>-3.9829302987197779E-2</v>
      </c>
      <c r="G437" s="7">
        <f>+'Indice Bancos'!M441</f>
        <v>6.4459807582095685E-3</v>
      </c>
      <c r="I437" s="1">
        <f t="shared" si="24"/>
        <v>45786</v>
      </c>
      <c r="J437">
        <f t="shared" si="21"/>
        <v>0.88633183781205871</v>
      </c>
      <c r="K437">
        <f t="shared" si="22"/>
        <v>0.9954892730329219</v>
      </c>
      <c r="L437">
        <f t="shared" si="23"/>
        <v>0.85287280866738757</v>
      </c>
      <c r="M437">
        <f t="shared" si="23"/>
        <v>1.1616079222149991</v>
      </c>
    </row>
    <row r="438" spans="1:13" x14ac:dyDescent="0.25">
      <c r="A438" s="1">
        <f>+'Indice Bancos'!B442</f>
        <v>45793</v>
      </c>
      <c r="B438" s="7">
        <f>+'Indice Bancos'!I442</f>
        <v>6.2420295217058275E-2</v>
      </c>
      <c r="C438" s="7">
        <f>+'Indice Bancos'!J442</f>
        <v>6.6176492338794635E-2</v>
      </c>
      <c r="D438" s="7">
        <f>+'Indice Bancos'!K442</f>
        <v>7.669613672897091E-2</v>
      </c>
      <c r="E438" s="7">
        <f>+'Indice Bancos'!L442</f>
        <v>6.0740740740740762E-2</v>
      </c>
      <c r="G438" s="7">
        <f>+'Indice Bancos'!M442</f>
        <v>9.6469613400769871E-2</v>
      </c>
      <c r="I438" s="1">
        <f t="shared" si="24"/>
        <v>45793</v>
      </c>
      <c r="J438">
        <f t="shared" si="21"/>
        <v>0.87425125634415901</v>
      </c>
      <c r="K438">
        <f t="shared" si="22"/>
        <v>0.98483196392383321</v>
      </c>
      <c r="L438">
        <f t="shared" si="23"/>
        <v>0.8434000596334581</v>
      </c>
      <c r="M438">
        <f t="shared" si="23"/>
        <v>1.152358676647615</v>
      </c>
    </row>
    <row r="439" spans="1:13" x14ac:dyDescent="0.25">
      <c r="A439" s="1">
        <f>+'Indice Bancos'!B443</f>
        <v>45800</v>
      </c>
      <c r="B439" s="7">
        <f>+'Indice Bancos'!I443</f>
        <v>3.5971912724162003E-3</v>
      </c>
      <c r="C439" s="7">
        <f>+'Indice Bancos'!J443</f>
        <v>4.5976952269086713E-3</v>
      </c>
      <c r="D439" s="7">
        <f>+'Indice Bancos'!K443</f>
        <v>4.109598743184284E-3</v>
      </c>
      <c r="E439" s="7">
        <f>+'Indice Bancos'!L443</f>
        <v>2.2346368715083775E-2</v>
      </c>
      <c r="G439" s="7">
        <f>+'Indice Bancos'!M443</f>
        <v>1.1879949619558738E-2</v>
      </c>
      <c r="I439" s="1">
        <f t="shared" si="24"/>
        <v>45800</v>
      </c>
      <c r="J439">
        <f t="shared" si="21"/>
        <v>0.87453836177382438</v>
      </c>
      <c r="K439">
        <f t="shared" si="22"/>
        <v>0.98614394673002348</v>
      </c>
      <c r="L439">
        <f t="shared" si="23"/>
        <v>0.84486163037952122</v>
      </c>
      <c r="M439">
        <f t="shared" si="23"/>
        <v>1.1520934979796087</v>
      </c>
    </row>
    <row r="440" spans="1:13" x14ac:dyDescent="0.25">
      <c r="A440" s="1">
        <f>+'Indice Bancos'!B444</f>
        <v>45807</v>
      </c>
      <c r="B440" s="7">
        <f>+'Indice Bancos'!I444</f>
        <v>-6.0931947219563853E-2</v>
      </c>
      <c r="C440" s="7">
        <f>+'Indice Bancos'!J444</f>
        <v>-7.3226549362311433E-2</v>
      </c>
      <c r="D440" s="7">
        <f>+'Indice Bancos'!K444</f>
        <v>-5.0477560466449023E-2</v>
      </c>
      <c r="E440" s="7">
        <f>+'Indice Bancos'!L444</f>
        <v>-0.14344262295081966</v>
      </c>
      <c r="G440" s="7">
        <f>+'Indice Bancos'!M444</f>
        <v>-2.8522078074872725E-2</v>
      </c>
      <c r="I440" s="1">
        <f t="shared" si="24"/>
        <v>45807</v>
      </c>
      <c r="J440">
        <f t="shared" si="21"/>
        <v>0.85487038895670342</v>
      </c>
      <c r="K440">
        <f t="shared" si="22"/>
        <v>0.97071055937046891</v>
      </c>
      <c r="L440">
        <f t="shared" si="23"/>
        <v>0.83821580553543495</v>
      </c>
      <c r="M440">
        <f t="shared" si="23"/>
        <v>1.1672435961756247</v>
      </c>
    </row>
    <row r="441" spans="1:13" x14ac:dyDescent="0.25">
      <c r="A441" s="1">
        <f>+'Indice Bancos'!B445</f>
        <v>45814</v>
      </c>
      <c r="B441" s="7">
        <f>+'Indice Bancos'!I445</f>
        <v>-8.6514022811632785E-2</v>
      </c>
      <c r="C441" s="7">
        <f>+'Indice Bancos'!J445</f>
        <v>-9.1358014442723179E-2</v>
      </c>
      <c r="D441" s="7">
        <f>+'Indice Bancos'!K445</f>
        <v>-4.7413756509800731E-2</v>
      </c>
      <c r="E441" s="7">
        <f>+'Indice Bancos'!L445</f>
        <v>-6.8580542264752742E-2</v>
      </c>
      <c r="G441" s="7">
        <f>+'Indice Bancos'!M445</f>
        <v>-5.36259012756517E-2</v>
      </c>
      <c r="I441" s="1">
        <f t="shared" si="24"/>
        <v>45814</v>
      </c>
      <c r="J441">
        <f t="shared" si="21"/>
        <v>0.86277382303666128</v>
      </c>
      <c r="K441">
        <f t="shared" si="22"/>
        <v>0.97857743935304897</v>
      </c>
      <c r="L441">
        <f t="shared" si="23"/>
        <v>0.84275432376577264</v>
      </c>
      <c r="M441">
        <f t="shared" si="23"/>
        <v>1.1757507130261187</v>
      </c>
    </row>
    <row r="442" spans="1:13" x14ac:dyDescent="0.25">
      <c r="A442" s="1">
        <f>+'Indice Bancos'!B446</f>
        <v>45821</v>
      </c>
      <c r="B442" s="7">
        <f>+'Indice Bancos'!I446</f>
        <v>-6.9637290832873511E-3</v>
      </c>
      <c r="C442" s="7">
        <f>+'Indice Bancos'!J446</f>
        <v>-3.586951900244717E-2</v>
      </c>
      <c r="D442" s="7">
        <f>+'Indice Bancos'!K446</f>
        <v>-1.5082939216421787E-2</v>
      </c>
      <c r="E442" s="7">
        <f>+'Indice Bancos'!L446</f>
        <v>-7.3630136986301387E-2</v>
      </c>
      <c r="G442" s="7">
        <f>+'Indice Bancos'!M446</f>
        <v>-1.3734833286117909E-2</v>
      </c>
      <c r="I442" s="1">
        <f t="shared" si="24"/>
        <v>45821</v>
      </c>
      <c r="J442">
        <f t="shared" si="21"/>
        <v>0.86064758718697609</v>
      </c>
      <c r="K442">
        <f t="shared" si="22"/>
        <v>0.97849185344779321</v>
      </c>
      <c r="L442">
        <f t="shared" si="23"/>
        <v>0.83979879815107117</v>
      </c>
      <c r="M442">
        <f t="shared" si="23"/>
        <v>1.1750131978392098</v>
      </c>
    </row>
    <row r="443" spans="1:13" x14ac:dyDescent="0.25">
      <c r="A443" s="1">
        <f>+'Indice Bancos'!B447</f>
        <v>45828</v>
      </c>
      <c r="B443" s="7">
        <f>+'Indice Bancos'!I447</f>
        <v>-5.7503538175154967E-2</v>
      </c>
      <c r="C443" s="7">
        <f>+'Indice Bancos'!J447</f>
        <v>-2.3675399881745052E-2</v>
      </c>
      <c r="D443" s="7">
        <f>+'Indice Bancos'!K447</f>
        <v>-2.4502301297012474E-2</v>
      </c>
      <c r="E443" s="7">
        <f>+'Indice Bancos'!L447</f>
        <v>-5.3604436229205188E-2</v>
      </c>
      <c r="G443" s="7">
        <f>+'Indice Bancos'!M447</f>
        <v>-2.9643806096026792E-2</v>
      </c>
      <c r="I443" s="1">
        <f t="shared" si="24"/>
        <v>45828</v>
      </c>
      <c r="J443">
        <f t="shared" si="21"/>
        <v>0.86420150066912971</v>
      </c>
      <c r="K443">
        <f t="shared" si="22"/>
        <v>0.97849489511181909</v>
      </c>
      <c r="L443">
        <f t="shared" si="23"/>
        <v>0.84048329014198786</v>
      </c>
      <c r="M443">
        <f t="shared" si="23"/>
        <v>1.1773451900638454</v>
      </c>
    </row>
    <row r="444" spans="1:13" x14ac:dyDescent="0.25">
      <c r="A444" s="1">
        <f>+'Indice Bancos'!B448</f>
        <v>45835</v>
      </c>
      <c r="B444" s="7">
        <f>+'Indice Bancos'!I448</f>
        <v>3.8581920872526876E-3</v>
      </c>
      <c r="C444" s="7">
        <f>+'Indice Bancos'!J448</f>
        <v>-5.4017363301640531E-3</v>
      </c>
      <c r="D444" s="7">
        <f>+'Indice Bancos'!K448</f>
        <v>-2.5117743824091487E-2</v>
      </c>
      <c r="E444" s="7">
        <f>+'Indice Bancos'!L448</f>
        <v>3.125E-2</v>
      </c>
      <c r="G444" s="7">
        <f>+'Indice Bancos'!M448</f>
        <v>-1.1153050313962631E-2</v>
      </c>
      <c r="I444" s="1">
        <f t="shared" si="24"/>
        <v>45835</v>
      </c>
      <c r="J444">
        <f t="shared" si="21"/>
        <v>0.8530897842374966</v>
      </c>
      <c r="K444">
        <f t="shared" si="22"/>
        <v>0.9827687927061074</v>
      </c>
      <c r="L444">
        <f t="shared" si="23"/>
        <v>0.85656927347627299</v>
      </c>
      <c r="M444">
        <f t="shared" si="23"/>
        <v>1.2023105999838493</v>
      </c>
    </row>
    <row r="445" spans="1:13" x14ac:dyDescent="0.25">
      <c r="A445" s="1">
        <f>+'Indice Bancos'!B449</f>
        <v>45842</v>
      </c>
      <c r="B445" s="7">
        <f>+'Indice Bancos'!I449</f>
        <v>-8.9152060299356739E-3</v>
      </c>
      <c r="C445" s="7">
        <f>+'Indice Bancos'!J449</f>
        <v>2.3365213830615073E-3</v>
      </c>
      <c r="D445" s="7">
        <f>+'Indice Bancos'!K449</f>
        <v>6.4411825174457427E-3</v>
      </c>
      <c r="E445" s="7">
        <f>+'Indice Bancos'!L449</f>
        <v>0</v>
      </c>
      <c r="G445" s="7">
        <f>+'Indice Bancos'!M449</f>
        <v>1.8430946784003366E-2</v>
      </c>
      <c r="I445" s="1">
        <f t="shared" si="24"/>
        <v>45842</v>
      </c>
      <c r="J445">
        <f t="shared" si="21"/>
        <v>0.90301784378430716</v>
      </c>
      <c r="K445">
        <f t="shared" si="22"/>
        <v>1.0603529406623717</v>
      </c>
      <c r="L445">
        <f t="shared" si="23"/>
        <v>0.91574838188762053</v>
      </c>
      <c r="M445">
        <f t="shared" si="23"/>
        <v>1.2936142193579874</v>
      </c>
    </row>
    <row r="446" spans="1:13" x14ac:dyDescent="0.25">
      <c r="A446" s="1">
        <f>+'Indice Bancos'!B450</f>
        <v>45849</v>
      </c>
      <c r="B446" s="7">
        <f>+'Indice Bancos'!I450</f>
        <v>-6.8965576152082098E-2</v>
      </c>
      <c r="C446" s="7">
        <f>+'Indice Bancos'!J450</f>
        <v>-3.1468510956712992E-2</v>
      </c>
      <c r="D446" s="7">
        <f>+'Indice Bancos'!K450</f>
        <v>-3.6739368587104693E-2</v>
      </c>
      <c r="E446" s="7">
        <f>+'Indice Bancos'!L450</f>
        <v>-4.166666666666663E-2</v>
      </c>
      <c r="G446" s="7">
        <f>+'Indice Bancos'!M450</f>
        <v>-3.428301479243967E-2</v>
      </c>
      <c r="I446" s="1">
        <f t="shared" si="24"/>
        <v>45849</v>
      </c>
      <c r="J446">
        <f t="shared" si="21"/>
        <v>0.91196428143051966</v>
      </c>
      <c r="K446">
        <f t="shared" si="22"/>
        <v>1.0606203319272143</v>
      </c>
      <c r="L446">
        <f t="shared" si="23"/>
        <v>0.92176831426486594</v>
      </c>
      <c r="M446">
        <f t="shared" si="23"/>
        <v>1.2920755839337335</v>
      </c>
    </row>
    <row r="447" spans="1:13" x14ac:dyDescent="0.25">
      <c r="A447" s="1">
        <f>+'Indice Bancos'!B451</f>
        <v>45856</v>
      </c>
      <c r="B447" s="7">
        <f>+'Indice Bancos'!I451</f>
        <v>4.3478362408821303E-2</v>
      </c>
      <c r="C447" s="7">
        <f>+'Indice Bancos'!J451</f>
        <v>7.2201831090810131E-3</v>
      </c>
      <c r="D447" s="7">
        <f>+'Indice Bancos'!K451</f>
        <v>1.6666666666666607E-2</v>
      </c>
      <c r="E447" s="7">
        <f>+'Indice Bancos'!L451</f>
        <v>-5.9288537549406772E-3</v>
      </c>
      <c r="G447" s="7">
        <f>+'Indice Bancos'!M451</f>
        <v>3.3800879033073494E-2</v>
      </c>
      <c r="I447" s="1">
        <f t="shared" si="24"/>
        <v>45856</v>
      </c>
      <c r="J447">
        <f t="shared" si="21"/>
        <v>0.96092609152519082</v>
      </c>
      <c r="K447">
        <f t="shared" si="22"/>
        <v>1.1150200733011129</v>
      </c>
      <c r="L447">
        <f t="shared" si="23"/>
        <v>0.93945341359460632</v>
      </c>
      <c r="M447">
        <f t="shared" si="23"/>
        <v>1.326652014823994</v>
      </c>
    </row>
    <row r="448" spans="1:13" x14ac:dyDescent="0.25">
      <c r="A448" s="1">
        <f>+'Indice Bancos'!B452</f>
        <v>45863</v>
      </c>
      <c r="B448" s="7">
        <f>+'Indice Bancos'!I452</f>
        <v>5.7098739281526978E-2</v>
      </c>
      <c r="C448" s="7">
        <f>+'Indice Bancos'!J452</f>
        <v>9.7968911914446677E-2</v>
      </c>
      <c r="D448" s="7">
        <f>+'Indice Bancos'!K452</f>
        <v>8.8524590163934436E-2</v>
      </c>
      <c r="E448" s="7">
        <f>+'Indice Bancos'!L452</f>
        <v>5.7654075546719641E-2</v>
      </c>
      <c r="G448" s="7">
        <f>+'Indice Bancos'!M452</f>
        <v>5.8696969959803225E-2</v>
      </c>
      <c r="I448" s="1">
        <f t="shared" si="24"/>
        <v>45863</v>
      </c>
      <c r="J448">
        <f t="shared" si="21"/>
        <v>0.96130352619780257</v>
      </c>
      <c r="K448">
        <f t="shared" si="22"/>
        <v>1.1257694169820711</v>
      </c>
      <c r="L448">
        <f t="shared" si="23"/>
        <v>0.94909931509106005</v>
      </c>
      <c r="M448">
        <f t="shared" si="23"/>
        <v>1.3253280845018658</v>
      </c>
    </row>
    <row r="449" spans="1:13" x14ac:dyDescent="0.25">
      <c r="A449" s="1">
        <f>+'Indice Bancos'!B453</f>
        <v>45870</v>
      </c>
      <c r="B449" s="7">
        <f>+'Indice Bancos'!I453</f>
        <v>1.7092343235750818E-2</v>
      </c>
      <c r="C449" s="7">
        <f>+'Indice Bancos'!J453</f>
        <v>2.6663621304561236E-3</v>
      </c>
      <c r="D449" s="7">
        <f>+'Indice Bancos'!K453</f>
        <v>7.5301996671686133E-3</v>
      </c>
      <c r="E449" s="7">
        <f>+'Indice Bancos'!L453</f>
        <v>2.4436090225563811E-2</v>
      </c>
      <c r="G449" s="7">
        <f>+'Indice Bancos'!M453</f>
        <v>3.7208154935212345E-2</v>
      </c>
      <c r="I449" s="1">
        <f t="shared" si="24"/>
        <v>45870</v>
      </c>
      <c r="J449">
        <f t="shared" si="21"/>
        <v>0.96149526169779609</v>
      </c>
      <c r="K449">
        <f t="shared" si="22"/>
        <v>1.126865783856444</v>
      </c>
      <c r="L449">
        <f t="shared" si="23"/>
        <v>0.94993898164441104</v>
      </c>
      <c r="M449">
        <f t="shared" si="23"/>
        <v>1.3287394525791751</v>
      </c>
    </row>
    <row r="450" spans="1:13" x14ac:dyDescent="0.25">
      <c r="A450" s="1">
        <f>+'Indice Bancos'!B454</f>
        <v>45877</v>
      </c>
      <c r="B450" s="7">
        <f>+'Indice Bancos'!I454</f>
        <v>5.3237402156206315E-2</v>
      </c>
      <c r="C450" s="7">
        <f>+'Indice Bancos'!J454</f>
        <v>3.3842865304949621E-2</v>
      </c>
      <c r="D450" s="7">
        <f>+'Indice Bancos'!K454</f>
        <v>1.6543128294636E-2</v>
      </c>
      <c r="E450" s="7">
        <f>+'Indice Bancos'!L454</f>
        <v>7.3394495412844041E-2</v>
      </c>
      <c r="G450" s="7">
        <f>+'Indice Bancos'!M454</f>
        <v>9.6877853688419613E-3</v>
      </c>
      <c r="I450" s="1">
        <f t="shared" si="24"/>
        <v>45877</v>
      </c>
      <c r="J450">
        <f t="shared" si="21"/>
        <v>0.9616532259749665</v>
      </c>
      <c r="K450">
        <f t="shared" si="22"/>
        <v>1.1290267137048091</v>
      </c>
      <c r="L450">
        <f t="shared" si="23"/>
        <v>0.95478752759949548</v>
      </c>
      <c r="M450">
        <f t="shared" si="23"/>
        <v>1.3388938912498602</v>
      </c>
    </row>
    <row r="451" spans="1:13" x14ac:dyDescent="0.25">
      <c r="A451" s="1">
        <f>+'Indice Bancos'!B455</f>
        <v>45884</v>
      </c>
      <c r="B451" s="7">
        <f>+'Indice Bancos'!I455</f>
        <v>-6.284152118318953E-2</v>
      </c>
      <c r="C451" s="7">
        <f>+'Indice Bancos'!J455</f>
        <v>-4.5406584146372775E-2</v>
      </c>
      <c r="D451" s="7">
        <f>+'Indice Bancos'!K455</f>
        <v>-4.867250410964663E-2</v>
      </c>
      <c r="E451" s="7">
        <f>+'Indice Bancos'!L455</f>
        <v>-0.11111111111111116</v>
      </c>
      <c r="G451" s="7">
        <f>+'Indice Bancos'!M455</f>
        <v>-4.8842509494003705E-2</v>
      </c>
      <c r="I451" s="1">
        <f t="shared" si="24"/>
        <v>45884</v>
      </c>
      <c r="J451">
        <f t="shared" si="21"/>
        <v>1.0184323594285216</v>
      </c>
      <c r="K451">
        <f t="shared" si="22"/>
        <v>1.146003769985654</v>
      </c>
      <c r="L451">
        <f t="shared" si="23"/>
        <v>1.0230382625765555</v>
      </c>
      <c r="M451">
        <f t="shared" si="23"/>
        <v>1.2500481508846006</v>
      </c>
    </row>
    <row r="452" spans="1:13" x14ac:dyDescent="0.25">
      <c r="A452" s="1">
        <f>+'Indice Bancos'!B456</f>
        <v>45891</v>
      </c>
      <c r="B452" s="7">
        <f>+'Indice Bancos'!I456</f>
        <v>-0.102040800955287</v>
      </c>
      <c r="C452" s="7">
        <f>+'Indice Bancos'!J456</f>
        <v>-2.9867219249516963E-2</v>
      </c>
      <c r="D452" s="7">
        <f>+'Indice Bancos'!K456</f>
        <v>-6.3565988240879667E-2</v>
      </c>
      <c r="E452" s="7">
        <f>+'Indice Bancos'!L456</f>
        <v>-7.1153846153846123E-2</v>
      </c>
      <c r="G452" s="7">
        <f>+'Indice Bancos'!M456</f>
        <v>-3.7624574888407536E-2</v>
      </c>
      <c r="I452" s="1">
        <f t="shared" si="24"/>
        <v>45891</v>
      </c>
      <c r="J452">
        <f t="shared" si="21"/>
        <v>1.0391119748469713</v>
      </c>
      <c r="K452">
        <f t="shared" si="22"/>
        <v>1.1650576515722457</v>
      </c>
      <c r="L452">
        <f t="shared" si="23"/>
        <v>1.0506919751638022</v>
      </c>
      <c r="M452">
        <f t="shared" si="23"/>
        <v>1.2813953919438354</v>
      </c>
    </row>
    <row r="453" spans="1:13" x14ac:dyDescent="0.25">
      <c r="A453" s="1">
        <f>+'Indice Bancos'!B457</f>
        <v>45898</v>
      </c>
      <c r="B453" s="7">
        <f>+'Indice Bancos'!I457</f>
        <v>-0.10124839100873961</v>
      </c>
      <c r="C453" s="7">
        <f>+'Indice Bancos'!J457</f>
        <v>-0.10220992027214693</v>
      </c>
      <c r="D453" s="7">
        <f>+'Indice Bancos'!K457</f>
        <v>-0.12251642524923401</v>
      </c>
      <c r="E453" s="7">
        <f>+'Indice Bancos'!L457</f>
        <v>-0.12836438923395443</v>
      </c>
      <c r="G453" s="7">
        <f>+'Indice Bancos'!M457</f>
        <v>-5.7617984996676475E-2</v>
      </c>
      <c r="I453" s="1">
        <f t="shared" si="24"/>
        <v>45898</v>
      </c>
      <c r="J453">
        <f t="shared" si="21"/>
        <v>1.0639357036516852</v>
      </c>
      <c r="K453">
        <f t="shared" si="22"/>
        <v>1.2008005978816121</v>
      </c>
      <c r="L453">
        <f t="shared" si="23"/>
        <v>1.0819712770275833</v>
      </c>
      <c r="M453">
        <f t="shared" si="23"/>
        <v>1.2819798050050399</v>
      </c>
    </row>
    <row r="454" spans="1:13" x14ac:dyDescent="0.25">
      <c r="A454" s="1">
        <f>+'Indice Bancos'!B458</f>
        <v>45905</v>
      </c>
      <c r="B454" s="7">
        <f>+'Indice Bancos'!I458</f>
        <v>2.1739106088525029E-2</v>
      </c>
      <c r="C454" s="7">
        <f>+'Indice Bancos'!J458</f>
        <v>4.0920758300810878E-2</v>
      </c>
      <c r="D454" s="7">
        <f>+'Indice Bancos'!K458</f>
        <v>5.3220870181690749E-2</v>
      </c>
      <c r="E454" s="7">
        <f>+'Indice Bancos'!L458</f>
        <v>5.2256532066508266E-2</v>
      </c>
      <c r="G454" s="7">
        <f>+'Indice Bancos'!M458</f>
        <v>6.4382861130214408E-3</v>
      </c>
      <c r="I454" s="1">
        <f t="shared" si="24"/>
        <v>45905</v>
      </c>
      <c r="J454">
        <f t="shared" si="21"/>
        <v>1.0624949329006523</v>
      </c>
      <c r="K454">
        <f t="shared" si="22"/>
        <v>1.2044228543169568</v>
      </c>
      <c r="L454">
        <f t="shared" si="23"/>
        <v>1.0824195982241598</v>
      </c>
      <c r="M454">
        <f t="shared" si="23"/>
        <v>1.2823554948767579</v>
      </c>
    </row>
    <row r="455" spans="1:13" x14ac:dyDescent="0.25">
      <c r="A455" s="1">
        <f>+'Indice Bancos'!B459</f>
        <v>45912</v>
      </c>
      <c r="B455" s="7">
        <f>+'Indice Bancos'!I459</f>
        <v>-0.21143615539404326</v>
      </c>
      <c r="C455" s="7">
        <f>+'Indice Bancos'!J459</f>
        <v>-0.21130225821745663</v>
      </c>
      <c r="D455" s="7">
        <f>+'Indice Bancos'!K459</f>
        <v>-0.20683442461832258</v>
      </c>
      <c r="E455" s="7">
        <f>+'Indice Bancos'!L459</f>
        <v>-0.27133182844243797</v>
      </c>
      <c r="G455" s="7">
        <f>+'Indice Bancos'!M459</f>
        <v>-0.11901639147306997</v>
      </c>
      <c r="I455" s="1">
        <f t="shared" si="24"/>
        <v>45912</v>
      </c>
      <c r="J455">
        <f t="shared" si="21"/>
        <v>1.0993539110434489</v>
      </c>
      <c r="K455">
        <f t="shared" si="22"/>
        <v>1.2338483239955349</v>
      </c>
      <c r="L455">
        <f t="shared" si="23"/>
        <v>1.1170955458640268</v>
      </c>
      <c r="M455">
        <f t="shared" si="23"/>
        <v>1.3285893270528775</v>
      </c>
    </row>
    <row r="456" spans="1:13" x14ac:dyDescent="0.25">
      <c r="A456" s="1">
        <f>+'Indice Bancos'!B460</f>
        <v>45919</v>
      </c>
      <c r="B456" s="7">
        <f>+'Indice Bancos'!I460</f>
        <v>-9.8931951184310307E-2</v>
      </c>
      <c r="C456" s="7">
        <f>+'Indice Bancos'!J460</f>
        <v>-5.7632387209850533E-2</v>
      </c>
      <c r="D456" s="7">
        <f>+'Indice Bancos'!K460</f>
        <v>-7.312932257618443E-2</v>
      </c>
      <c r="E456" s="7">
        <f>+'Indice Bancos'!L460</f>
        <v>-3.9033457249070591E-2</v>
      </c>
      <c r="G456" s="7">
        <f>+'Indice Bancos'!M460</f>
        <v>-4.3136042693965537E-2</v>
      </c>
      <c r="I456" s="1">
        <f t="shared" si="24"/>
        <v>45919</v>
      </c>
      <c r="J456">
        <f t="shared" si="21"/>
        <v>1.1066870851164998</v>
      </c>
      <c r="K456">
        <f t="shared" si="22"/>
        <v>1.2302666736277761</v>
      </c>
      <c r="L456">
        <f t="shared" si="23"/>
        <v>1.1195990659029786</v>
      </c>
      <c r="M456">
        <f t="shared" si="23"/>
        <v>1.3206648330701432</v>
      </c>
    </row>
    <row r="457" spans="1:13" x14ac:dyDescent="0.25">
      <c r="A457" s="1">
        <f>+'Indice Bancos'!B461</f>
        <v>45926</v>
      </c>
      <c r="B457" s="7">
        <f>+'Indice Bancos'!I461</f>
        <v>8.2595345386072383E-2</v>
      </c>
      <c r="C457" s="7">
        <f>+'Indice Bancos'!J461</f>
        <v>9.5253408180331789E-2</v>
      </c>
      <c r="D457" s="7">
        <f>+'Indice Bancos'!K461</f>
        <v>6.1773663899233888E-2</v>
      </c>
      <c r="E457" s="7">
        <f>+'Indice Bancos'!L461</f>
        <v>1.934235976789167E-2</v>
      </c>
      <c r="G457" s="7">
        <f>+'Indice Bancos'!M461</f>
        <v>6.3591771776051687E-2</v>
      </c>
      <c r="I457" s="1">
        <f t="shared" si="24"/>
        <v>45926</v>
      </c>
      <c r="J457">
        <f t="shared" si="21"/>
        <v>1.1446059209906425</v>
      </c>
      <c r="K457">
        <f t="shared" si="22"/>
        <v>1.2560692984069204</v>
      </c>
      <c r="L457">
        <f t="shared" si="23"/>
        <v>1.1300232576720839</v>
      </c>
      <c r="M457">
        <f t="shared" si="23"/>
        <v>1.3834678004235552</v>
      </c>
    </row>
    <row r="458" spans="1:13" x14ac:dyDescent="0.25">
      <c r="A458" s="1">
        <f>+'Indice Bancos'!B462</f>
        <v>45933</v>
      </c>
      <c r="B458" s="7">
        <f>+'Indice Bancos'!I462</f>
        <v>-2.5448296547926019E-2</v>
      </c>
      <c r="C458" s="7">
        <f>+'Indice Bancos'!J462</f>
        <v>-6.849292116947292E-3</v>
      </c>
      <c r="D458" s="7">
        <f>+'Indice Bancos'!K462</f>
        <v>8.0644520963077948E-3</v>
      </c>
      <c r="E458" s="7">
        <f>+'Indice Bancos'!L462</f>
        <v>-3.1625553447185317E-2</v>
      </c>
      <c r="G458" s="7">
        <f>+'Indice Bancos'!M462</f>
        <v>7.8043780003416163E-3</v>
      </c>
      <c r="I458" s="1">
        <f t="shared" si="24"/>
        <v>45933</v>
      </c>
      <c r="J458">
        <f t="shared" si="21"/>
        <v>1.1461648734271683</v>
      </c>
      <c r="K458">
        <f t="shared" si="22"/>
        <v>1.2605041420317271</v>
      </c>
      <c r="L458">
        <f t="shared" si="23"/>
        <v>1.1299327347415591</v>
      </c>
      <c r="M458">
        <f t="shared" si="23"/>
        <v>1.3926755019919277</v>
      </c>
    </row>
    <row r="459" spans="1:13" x14ac:dyDescent="0.25">
      <c r="A459" s="1">
        <f>+'Indice Bancos'!B463</f>
        <v>45940</v>
      </c>
      <c r="B459" s="7">
        <f>+'Indice Bancos'!I463</f>
        <v>0.12106810188867567</v>
      </c>
      <c r="C459" s="7">
        <f>+'Indice Bancos'!J463</f>
        <v>0.14712642237686024</v>
      </c>
      <c r="D459" s="7">
        <f>+'Indice Bancos'!K463</f>
        <v>0.11943122803818329</v>
      </c>
      <c r="E459" s="7">
        <f>+'Indice Bancos'!L463</f>
        <v>0.17243631613324628</v>
      </c>
      <c r="G459" s="7">
        <f>+'Indice Bancos'!M463</f>
        <v>6.6429033630577727E-2</v>
      </c>
      <c r="I459" s="1">
        <f t="shared" si="24"/>
        <v>45940</v>
      </c>
      <c r="J459">
        <f t="shared" si="21"/>
        <v>1.1368152576688584</v>
      </c>
      <c r="K459">
        <f t="shared" si="22"/>
        <v>1.2538640145514812</v>
      </c>
      <c r="L459">
        <f t="shared" si="23"/>
        <v>1.11211782720068</v>
      </c>
      <c r="M459">
        <f t="shared" si="23"/>
        <v>1.3905835917841995</v>
      </c>
    </row>
    <row r="460" spans="1:13" x14ac:dyDescent="0.25">
      <c r="A460" s="1">
        <f>+'Indice Bancos'!B464</f>
        <v>45947</v>
      </c>
      <c r="B460" s="7">
        <f>+'Indice Bancos'!I464</f>
        <v>2.6469030197809662E-2</v>
      </c>
      <c r="C460" s="7">
        <f>+'Indice Bancos'!J464</f>
        <v>9.4856434065444528E-2</v>
      </c>
      <c r="D460" s="7">
        <f>+'Indice Bancos'!K464</f>
        <v>1.7958078768725461E-2</v>
      </c>
      <c r="E460" s="7">
        <f>+'Indice Bancos'!L464</f>
        <v>8.8022284122562633E-2</v>
      </c>
      <c r="G460" s="7">
        <f>+'Indice Bancos'!M464</f>
        <v>3.3572649395043008E-2</v>
      </c>
      <c r="I460" s="1">
        <f t="shared" si="24"/>
        <v>45947</v>
      </c>
      <c r="J460">
        <f t="shared" si="21"/>
        <v>1.1195375863420149</v>
      </c>
      <c r="K460">
        <f t="shared" si="22"/>
        <v>1.2528375966460306</v>
      </c>
      <c r="L460">
        <f t="shared" si="23"/>
        <v>1.0905873956484589</v>
      </c>
      <c r="M460">
        <f t="shared" si="23"/>
        <v>1.3947985432570242</v>
      </c>
    </row>
    <row r="461" spans="1:13" x14ac:dyDescent="0.25">
      <c r="A461" s="1">
        <f>+'Indice Bancos'!B465</f>
        <v>45954</v>
      </c>
      <c r="B461" s="7">
        <f>+'Indice Bancos'!I465</f>
        <v>8.9221299724154157E-2</v>
      </c>
      <c r="C461" s="7">
        <f>+'Indice Bancos'!J465</f>
        <v>9.9450886559027341E-2</v>
      </c>
      <c r="D461" s="7">
        <f>+'Indice Bancos'!K465</f>
        <v>0.11895146847949989</v>
      </c>
      <c r="E461" s="7">
        <f>+'Indice Bancos'!L465</f>
        <v>8.9093701996927788E-2</v>
      </c>
      <c r="G461" s="7">
        <f>+'Indice Bancos'!M465</f>
        <v>4.3881169407229192E-2</v>
      </c>
      <c r="I461" s="1">
        <f t="shared" si="24"/>
        <v>45954</v>
      </c>
      <c r="J461">
        <f t="shared" si="21"/>
        <v>1.1318755884027247</v>
      </c>
      <c r="K461">
        <f t="shared" si="22"/>
        <v>1.2550546176671769</v>
      </c>
      <c r="L461">
        <f t="shared" si="23"/>
        <v>1.0961706423831037</v>
      </c>
      <c r="M461">
        <f t="shared" si="23"/>
        <v>1.3940027614657955</v>
      </c>
    </row>
    <row r="462" spans="1:13" x14ac:dyDescent="0.25">
      <c r="A462" s="1">
        <f>+'Indice Bancos'!B466</f>
        <v>45961</v>
      </c>
      <c r="B462" s="7">
        <f>+'Indice Bancos'!I466</f>
        <v>0.57982417887506288</v>
      </c>
      <c r="C462" s="7">
        <f>+'Indice Bancos'!J466</f>
        <v>0.50643037393790902</v>
      </c>
      <c r="D462" s="7">
        <f>+'Indice Bancos'!K466</f>
        <v>0.59369379032425651</v>
      </c>
      <c r="E462" s="7">
        <f>+'Indice Bancos'!L466</f>
        <v>0.77244945933239295</v>
      </c>
      <c r="G462" s="7">
        <f>+'Indice Bancos'!M466</f>
        <v>0.44574427055471744</v>
      </c>
      <c r="I462" s="1">
        <f t="shared" si="24"/>
        <v>45961</v>
      </c>
      <c r="J462">
        <f t="shared" si="21"/>
        <v>1.2012321092716975</v>
      </c>
      <c r="K462">
        <f t="shared" si="22"/>
        <v>1.1946541975884486</v>
      </c>
      <c r="L462">
        <f t="shared" si="23"/>
        <v>1.1876409524709517</v>
      </c>
      <c r="M462">
        <f t="shared" si="23"/>
        <v>1.538166117996437</v>
      </c>
    </row>
    <row r="463" spans="1:13" x14ac:dyDescent="0.25">
      <c r="A463" s="1">
        <f>+'Indice Bancos'!B467</f>
        <v>45968</v>
      </c>
      <c r="B463" s="7">
        <f>+'Indice Bancos'!I467</f>
        <v>-6.0096147337968531E-2</v>
      </c>
      <c r="C463" s="7">
        <f>+'Indice Bancos'!J467</f>
        <v>-7.994080707250284E-2</v>
      </c>
      <c r="D463" s="7">
        <f>+'Indice Bancos'!K467</f>
        <v>-8.4651080625602892E-2</v>
      </c>
      <c r="E463" s="7">
        <f>+'Indice Bancos'!L467</f>
        <v>-7.9575596816976124E-2</v>
      </c>
      <c r="G463" s="7">
        <f>+'Indice Bancos'!M467</f>
        <v>-4.5946738950518706E-2</v>
      </c>
      <c r="I463" s="1">
        <f t="shared" si="24"/>
        <v>45968</v>
      </c>
      <c r="J463">
        <f t="shared" si="21"/>
        <v>1.2056786423143429</v>
      </c>
      <c r="K463">
        <f t="shared" si="22"/>
        <v>1.2023653110802557</v>
      </c>
      <c r="L463">
        <f t="shared" si="23"/>
        <v>1.2012176413186046</v>
      </c>
      <c r="M463">
        <f t="shared" si="23"/>
        <v>1.5492715315624581</v>
      </c>
    </row>
    <row r="464" spans="1:13" x14ac:dyDescent="0.25">
      <c r="A464" s="1">
        <f>+'Indice Bancos'!B468</f>
        <v>45975</v>
      </c>
      <c r="B464" s="7">
        <f>+'Indice Bancos'!I468</f>
        <v>3.1968454718795947E-3</v>
      </c>
      <c r="C464" s="7">
        <f>+'Indice Bancos'!J468</f>
        <v>-3.2179752612485624E-3</v>
      </c>
      <c r="D464" s="7">
        <f>+'Indice Bancos'!K468</f>
        <v>-2.1052673451496418E-2</v>
      </c>
      <c r="E464" s="7">
        <f>+'Indice Bancos'!L468</f>
        <v>-7.2046109510082168E-4</v>
      </c>
      <c r="G464" s="7">
        <f>+'Indice Bancos'!M468</f>
        <v>4.4739194741969968E-2</v>
      </c>
      <c r="I464" s="1">
        <f t="shared" si="24"/>
        <v>45975</v>
      </c>
      <c r="J464">
        <f t="shared" si="21"/>
        <v>1.1993381878783587</v>
      </c>
      <c r="K464">
        <f t="shared" si="22"/>
        <v>1.1918216002741286</v>
      </c>
      <c r="L464">
        <f t="shared" si="23"/>
        <v>1.1942936647654441</v>
      </c>
      <c r="M464">
        <f t="shared" si="23"/>
        <v>1.5453136119677771</v>
      </c>
    </row>
    <row r="465" spans="1:13" x14ac:dyDescent="0.25">
      <c r="A465" s="1">
        <f>+'Indice Bancos'!B469</f>
        <v>45982</v>
      </c>
      <c r="B465" s="7">
        <f>+'Indice Bancos'!I469</f>
        <v>-0.10388772041563854</v>
      </c>
      <c r="C465" s="7">
        <f>+'Indice Bancos'!J469</f>
        <v>-9.9273626509305601E-2</v>
      </c>
      <c r="D465" s="7">
        <f>+'Indice Bancos'!K469</f>
        <v>-0.11638198785241638</v>
      </c>
      <c r="E465" s="7">
        <f>+'Indice Bancos'!L469</f>
        <v>-0.1658255227108868</v>
      </c>
      <c r="G465" s="7">
        <f>+'Indice Bancos'!M469</f>
        <v>-7.7249834520011107E-2</v>
      </c>
      <c r="I465" s="1">
        <f t="shared" si="24"/>
        <v>45982</v>
      </c>
      <c r="J465">
        <f t="shared" si="21"/>
        <v>1.2071169226625198</v>
      </c>
      <c r="K465">
        <f t="shared" si="22"/>
        <v>1.2050781710651572</v>
      </c>
      <c r="L465">
        <f t="shared" si="23"/>
        <v>1.2017329456503383</v>
      </c>
      <c r="M465">
        <f t="shared" si="23"/>
        <v>1.5572373149875254</v>
      </c>
    </row>
    <row r="466" spans="1:13" x14ac:dyDescent="0.25">
      <c r="A466" s="1">
        <f>+'Indice Bancos'!B470</f>
        <v>45989</v>
      </c>
      <c r="B466" s="7">
        <f>+'Indice Bancos'!I470</f>
        <v>0.1687464671743788</v>
      </c>
      <c r="C466" s="7">
        <f>+'Indice Bancos'!J470</f>
        <v>0.16888828007682255</v>
      </c>
      <c r="D466" s="7">
        <f>+'Indice Bancos'!K470</f>
        <v>0.13385816142342954</v>
      </c>
      <c r="E466" s="7">
        <f>+'Indice Bancos'!L470</f>
        <v>0.17631806395851335</v>
      </c>
      <c r="G466" s="7">
        <f>+'Indice Bancos'!M470</f>
        <v>9.590583770728367E-2</v>
      </c>
      <c r="I466" s="1">
        <f t="shared" si="24"/>
        <v>45989</v>
      </c>
      <c r="J466">
        <f t="shared" si="21"/>
        <v>1.2407267431447591</v>
      </c>
      <c r="K466">
        <f t="shared" si="22"/>
        <v>1.2222945165267485</v>
      </c>
      <c r="L466">
        <f t="shared" si="23"/>
        <v>1.2110243474740137</v>
      </c>
      <c r="M466">
        <f t="shared" si="23"/>
        <v>1.5798684865559243</v>
      </c>
    </row>
    <row r="467" spans="1:13" x14ac:dyDescent="0.25">
      <c r="A467" s="1">
        <f>+'Indice Bancos'!B471</f>
        <v>45996</v>
      </c>
      <c r="B467" s="7">
        <f>+'Indice Bancos'!I471</f>
        <v>2.6235549069919095E-2</v>
      </c>
      <c r="C467" s="7">
        <f>+'Indice Bancos'!J471</f>
        <v>2.0030872722772708E-2</v>
      </c>
      <c r="D467" s="7">
        <f>+'Indice Bancos'!K471</f>
        <v>-2.7426109275051735E-2</v>
      </c>
      <c r="E467" s="7">
        <f>+'Indice Bancos'!L471</f>
        <v>-1.4695077149154967E-3</v>
      </c>
      <c r="G467" s="7">
        <f>+'Indice Bancos'!M471</f>
        <v>6.5703608494385168E-3</v>
      </c>
      <c r="I467" s="1">
        <f t="shared" si="24"/>
        <v>45996</v>
      </c>
      <c r="J467">
        <f t="shared" si="21"/>
        <v>1.2389510448724523</v>
      </c>
      <c r="K467">
        <f t="shared" si="22"/>
        <v>1.2171944285925436</v>
      </c>
      <c r="L467">
        <f t="shared" si="23"/>
        <v>1.2098924022147546</v>
      </c>
      <c r="M467">
        <f t="shared" si="23"/>
        <v>1.5716055707399532</v>
      </c>
    </row>
    <row r="468" spans="1:13" x14ac:dyDescent="0.25">
      <c r="A468" s="1">
        <f>+'Indice Bancos'!B472</f>
        <v>46003</v>
      </c>
      <c r="B468" s="7">
        <f>+'Indice Bancos'!I472</f>
        <v>8.9179255768510046E-3</v>
      </c>
      <c r="C468" s="7">
        <f>+'Indice Bancos'!J472</f>
        <v>-6.797601739541137E-3</v>
      </c>
      <c r="D468" s="7">
        <f>+'Indice Bancos'!K472</f>
        <v>-4.1666689086626962E-2</v>
      </c>
      <c r="E468" s="7">
        <f>+'Indice Bancos'!L472</f>
        <v>-1.8395879323031661E-2</v>
      </c>
      <c r="G468" s="7">
        <f>+'Indice Bancos'!M472</f>
        <v>-2.2088692880507965E-2</v>
      </c>
      <c r="I468" s="1">
        <f t="shared" si="24"/>
        <v>46003</v>
      </c>
      <c r="J468">
        <f t="shared" si="21"/>
        <v>1.2619463405423765</v>
      </c>
      <c r="K468">
        <f t="shared" si="22"/>
        <v>1.2055527878490615</v>
      </c>
      <c r="L468">
        <f t="shared" si="23"/>
        <v>1.2332227868994856</v>
      </c>
      <c r="M468">
        <f t="shared" si="23"/>
        <v>1.5993306892568639</v>
      </c>
    </row>
    <row r="469" spans="1:13" x14ac:dyDescent="0.25">
      <c r="A469" s="1">
        <f>+'Indice Bancos'!B473</f>
        <v>46010</v>
      </c>
      <c r="B469" s="7">
        <f>+'Indice Bancos'!I473</f>
        <v>0.11255155689827046</v>
      </c>
      <c r="C469" s="7">
        <f>+'Indice Bancos'!J473</f>
        <v>6.0836512108825236E-2</v>
      </c>
      <c r="D469" s="7">
        <f>+'Indice Bancos'!K473</f>
        <v>0.1372282677354133</v>
      </c>
      <c r="E469" s="7">
        <f>+'Indice Bancos'!L473</f>
        <v>0.1004497751124438</v>
      </c>
      <c r="G469" s="7">
        <f>+'Indice Bancos'!M473</f>
        <v>5.3843068210999157E-2</v>
      </c>
      <c r="I469" s="1">
        <f t="shared" si="24"/>
        <v>46010</v>
      </c>
      <c r="J469">
        <f t="shared" si="21"/>
        <v>1.2663979319516152</v>
      </c>
      <c r="K469">
        <f t="shared" si="22"/>
        <v>1.2048005879089225</v>
      </c>
      <c r="L469">
        <f t="shared" si="23"/>
        <v>1.2403901984864334</v>
      </c>
      <c r="M469">
        <f t="shared" si="23"/>
        <v>1.6005881673832512</v>
      </c>
    </row>
    <row r="470" spans="1:13" x14ac:dyDescent="0.25">
      <c r="A470" s="1">
        <f>+'Indice Bancos'!B474</f>
        <v>46017</v>
      </c>
      <c r="B470" s="7">
        <f>+'Indice Bancos'!I474</f>
        <v>-1.1823432187923366E-2</v>
      </c>
      <c r="C470" s="7">
        <f>+'Indice Bancos'!J474</f>
        <v>-7.1684785229986225E-4</v>
      </c>
      <c r="D470" s="7">
        <f>+'Indice Bancos'!K474</f>
        <v>1.1948055089914256E-3</v>
      </c>
      <c r="E470" s="7">
        <f>+'Indice Bancos'!L474</f>
        <v>4.0871934604904681E-3</v>
      </c>
      <c r="G470" s="7">
        <f>+'Indice Bancos'!M474</f>
        <v>-8.6278976654317052E-3</v>
      </c>
      <c r="I470" s="1">
        <f t="shared" si="24"/>
        <v>46017</v>
      </c>
      <c r="J470">
        <f t="shared" si="21"/>
        <v>1.2675538656054501</v>
      </c>
      <c r="K470">
        <f t="shared" si="22"/>
        <v>1.2032218087405511</v>
      </c>
      <c r="L470">
        <f t="shared" si="23"/>
        <v>1.2402204140159498</v>
      </c>
      <c r="M470">
        <f t="shared" si="23"/>
        <v>1.5994469150178268</v>
      </c>
    </row>
    <row r="471" spans="1:13" x14ac:dyDescent="0.25">
      <c r="A471" s="1">
        <f>+'Indice Bancos'!B475</f>
        <v>46024</v>
      </c>
      <c r="B471" s="7">
        <f>+'Indice Bancos'!I475</f>
        <v>1.1815244067855168E-2</v>
      </c>
      <c r="C471" s="7">
        <f>+'Indice Bancos'!J475</f>
        <v>8.1933163853520341E-7</v>
      </c>
      <c r="D471" s="7">
        <f>+'Indice Bancos'!K475</f>
        <v>-3.5800156742035183E-3</v>
      </c>
      <c r="E471" s="7">
        <f>+'Indice Bancos'!L475</f>
        <v>-2.4423337856173677E-2</v>
      </c>
      <c r="G471" s="7">
        <f>+'Indice Bancos'!M475</f>
        <v>4.4698912086571507E-3</v>
      </c>
      <c r="I471" s="1">
        <f t="shared" si="24"/>
        <v>46024</v>
      </c>
      <c r="J471">
        <f t="shared" si="21"/>
        <v>1.269534914205007</v>
      </c>
      <c r="K471">
        <f t="shared" si="22"/>
        <v>1.2040425105110826</v>
      </c>
      <c r="L471">
        <f t="shared" si="23"/>
        <v>1.2390566966143166</v>
      </c>
      <c r="M471">
        <f t="shared" si="23"/>
        <v>1.6019471904897633</v>
      </c>
    </row>
    <row r="472" spans="1:13" x14ac:dyDescent="0.25">
      <c r="A472" s="1">
        <f>+'Indice Bancos'!B476</f>
        <v>46031</v>
      </c>
      <c r="B472" s="7">
        <f>+'Indice Bancos'!I476</f>
        <v>2.0700558550778014E-2</v>
      </c>
      <c r="C472" s="7">
        <f>+'Indice Bancos'!J476</f>
        <v>4.6829978694415519E-2</v>
      </c>
      <c r="D472" s="7">
        <f>+'Indice Bancos'!K476</f>
        <v>2.6227800778434451E-2</v>
      </c>
      <c r="E472" s="7">
        <f>+'Indice Bancos'!L476</f>
        <v>1.5994436717663429E-2</v>
      </c>
      <c r="G472" s="7">
        <f>+'Indice Bancos'!M476</f>
        <v>-1.1781049243000941E-2</v>
      </c>
      <c r="I472" s="1">
        <f t="shared" si="24"/>
        <v>46031</v>
      </c>
      <c r="J472">
        <f t="shared" si="21"/>
        <v>1.2734794122977111</v>
      </c>
      <c r="K472">
        <f t="shared" si="22"/>
        <v>1.2053523959308112</v>
      </c>
      <c r="L472">
        <f t="shared" si="23"/>
        <v>1.2412824111071374</v>
      </c>
      <c r="M472">
        <f t="shared" si="23"/>
        <v>1.6030690907036689</v>
      </c>
    </row>
    <row r="473" spans="1:13" x14ac:dyDescent="0.25">
      <c r="A473" s="1">
        <f>+'Indice Bancos'!B477</f>
        <v>46038</v>
      </c>
      <c r="B473" s="7">
        <f>+'Indice Bancos'!I477</f>
        <v>-8.4243375192078696E-2</v>
      </c>
      <c r="C473" s="7">
        <f>+'Indice Bancos'!J477</f>
        <v>-4.4046779108583678E-2</v>
      </c>
      <c r="D473" s="7">
        <f>+'Indice Bancos'!K477</f>
        <v>-9.1281413963052893E-2</v>
      </c>
      <c r="E473" s="7">
        <f>+'Indice Bancos'!L477</f>
        <v>-0.11293634496919913</v>
      </c>
      <c r="G473" s="7">
        <f>+'Indice Bancos'!M477</f>
        <v>-5.0569015112992166E-2</v>
      </c>
      <c r="I473" s="1">
        <f t="shared" si="24"/>
        <v>46038</v>
      </c>
      <c r="J473">
        <f t="shared" si="21"/>
        <v>1.2756428243909599</v>
      </c>
      <c r="K473">
        <f t="shared" si="22"/>
        <v>1.210137716284502</v>
      </c>
      <c r="L473">
        <f t="shared" si="23"/>
        <v>1.2460297092073389</v>
      </c>
      <c r="M473">
        <f t="shared" si="23"/>
        <v>1.6011499629010295</v>
      </c>
    </row>
    <row r="474" spans="1:13" x14ac:dyDescent="0.25">
      <c r="A474" s="1">
        <f>+'Indice Bancos'!B478</f>
        <v>46045</v>
      </c>
      <c r="B474" s="7">
        <f>+'Indice Bancos'!I478</f>
        <v>0.11357183793188752</v>
      </c>
      <c r="C474" s="7">
        <f>+'Indice Bancos'!J478</f>
        <v>5.9035250599150935E-2</v>
      </c>
      <c r="D474" s="7">
        <f>+'Indice Bancos'!K478</f>
        <v>4.6361798217915418E-2</v>
      </c>
      <c r="E474" s="7">
        <f>+'Indice Bancos'!L478</f>
        <v>7.638888888888884E-2</v>
      </c>
      <c r="G474" s="7">
        <f>+'Indice Bancos'!M478</f>
        <v>5.4651357036441084E-2</v>
      </c>
      <c r="I474" s="1">
        <f t="shared" si="24"/>
        <v>46045</v>
      </c>
      <c r="J474">
        <f t="shared" si="21"/>
        <v>1.2816169839204916</v>
      </c>
      <c r="K474">
        <f t="shared" si="22"/>
        <v>1.1918264650070105</v>
      </c>
      <c r="L474">
        <f t="shared" si="23"/>
        <v>1.245611064482945</v>
      </c>
      <c r="M474">
        <f t="shared" si="23"/>
        <v>1.6094614260291613</v>
      </c>
    </row>
    <row r="475" spans="1:13" x14ac:dyDescent="0.25">
      <c r="A475" s="1">
        <f>+'Indice Bancos'!B479</f>
        <v>46052</v>
      </c>
      <c r="B475" s="7">
        <f>+'Indice Bancos'!I479</f>
        <v>3.9233795922847703E-2</v>
      </c>
      <c r="C475" s="7">
        <f>+'Indice Bancos'!J479</f>
        <v>4.3531060908751806E-2</v>
      </c>
      <c r="D475" s="7">
        <f>+'Indice Bancos'!K479</f>
        <v>2.2769276805956418E-2</v>
      </c>
      <c r="E475" s="7">
        <f>+'Indice Bancos'!L479</f>
        <v>5.519713261648751E-2</v>
      </c>
      <c r="G475" s="7">
        <f>+'Indice Bancos'!M479</f>
        <v>3.4271149348560792E-2</v>
      </c>
      <c r="I475" s="1">
        <f t="shared" si="24"/>
        <v>46052</v>
      </c>
      <c r="J475">
        <f t="shared" si="21"/>
        <v>1.2856324875287584</v>
      </c>
      <c r="K475">
        <f t="shared" si="22"/>
        <v>1.1954816832430624</v>
      </c>
      <c r="L475">
        <f t="shared" si="23"/>
        <v>1.2464619566429562</v>
      </c>
      <c r="M475">
        <f t="shared" si="23"/>
        <v>1.6143880927870937</v>
      </c>
    </row>
    <row r="476" spans="1:13" x14ac:dyDescent="0.25">
      <c r="A476" s="1">
        <f>+'Indice Bancos'!B480</f>
        <v>46059</v>
      </c>
      <c r="B476" s="7">
        <f>+'Indice Bancos'!I480</f>
        <v>-0.1179941463242884</v>
      </c>
      <c r="C476" s="7">
        <f>+'Indice Bancos'!J480</f>
        <v>-9.4833218647377482E-2</v>
      </c>
      <c r="D476" s="7">
        <f>+'Indice Bancos'!K480</f>
        <v>-9.813030931086475E-2</v>
      </c>
      <c r="E476" s="7">
        <f>+'Indice Bancos'!L480</f>
        <v>-0.11073369565217395</v>
      </c>
      <c r="G476" s="7">
        <f>+'Indice Bancos'!M480</f>
        <v>-6.9520626937379371E-2</v>
      </c>
      <c r="I476" s="1">
        <f t="shared" si="24"/>
        <v>46059</v>
      </c>
      <c r="J476">
        <f t="shared" ref="J476:J485" si="25">+SLOPE(B387:B476,$G387:$G476)</f>
        <v>1.2879316572749988</v>
      </c>
      <c r="K476">
        <f t="shared" ref="K476:K485" si="26">+SLOPE(C387:C476,$G387:$G476)</f>
        <v>1.1943299616786114</v>
      </c>
      <c r="L476">
        <f t="shared" ref="L476:M485" si="27">+SLOPE(D387:D476,$G387:$G476)</f>
        <v>1.247605147044619</v>
      </c>
      <c r="M476">
        <f t="shared" si="27"/>
        <v>1.6147239472462396</v>
      </c>
    </row>
    <row r="477" spans="1:13" x14ac:dyDescent="0.25">
      <c r="A477" s="1">
        <f>+'Indice Bancos'!B481</f>
        <v>46066</v>
      </c>
      <c r="B477" s="7">
        <f>+'Indice Bancos'!I481</f>
        <v>-0.11315498645642597</v>
      </c>
      <c r="C477" s="7">
        <f>+'Indice Bancos'!J481</f>
        <v>-8.2369890047634065E-2</v>
      </c>
      <c r="D477" s="7">
        <f>+'Indice Bancos'!K481</f>
        <v>-0.10374832811204848</v>
      </c>
      <c r="E477" s="7">
        <f>+'Indice Bancos'!L481</f>
        <v>-5.1948051948051965E-2</v>
      </c>
      <c r="G477" s="7">
        <f>+'Indice Bancos'!M481</f>
        <v>-5.4076105120420159E-2</v>
      </c>
      <c r="I477" s="1">
        <f t="shared" ref="I477:I485" si="28">+A477</f>
        <v>46066</v>
      </c>
      <c r="J477">
        <f t="shared" si="25"/>
        <v>1.2976073759403635</v>
      </c>
      <c r="K477">
        <f t="shared" si="26"/>
        <v>1.1990471339223592</v>
      </c>
      <c r="L477">
        <f t="shared" si="27"/>
        <v>1.2537333661652166</v>
      </c>
      <c r="M477">
        <f t="shared" si="27"/>
        <v>1.6124815572365798</v>
      </c>
    </row>
    <row r="478" spans="1:13" x14ac:dyDescent="0.25">
      <c r="A478" s="1">
        <f>+'Indice Bancos'!B482</f>
        <v>46073</v>
      </c>
      <c r="B478" s="7">
        <f>+'Indice Bancos'!I482</f>
        <v>3.5197971164645514E-2</v>
      </c>
      <c r="C478" s="7">
        <f>+'Indice Bancos'!J482</f>
        <v>4.9606250050678202E-2</v>
      </c>
      <c r="D478" s="7">
        <f>+'Indice Bancos'!K482</f>
        <v>7.0948475077573292E-2</v>
      </c>
      <c r="E478" s="7">
        <f>+'Indice Bancos'!L482</f>
        <v>3.1426269137792007E-2</v>
      </c>
      <c r="G478" s="7">
        <f>+'Indice Bancos'!M482</f>
        <v>2.0283168946866104E-2</v>
      </c>
      <c r="I478" s="1">
        <f t="shared" si="28"/>
        <v>46073</v>
      </c>
      <c r="J478">
        <f t="shared" si="25"/>
        <v>1.2918343482697348</v>
      </c>
      <c r="K478">
        <f t="shared" si="26"/>
        <v>1.1899828502602385</v>
      </c>
      <c r="L478">
        <f t="shared" si="27"/>
        <v>1.2590179190962423</v>
      </c>
      <c r="M478">
        <f t="shared" si="27"/>
        <v>1.615336523178726</v>
      </c>
    </row>
    <row r="479" spans="1:13" x14ac:dyDescent="0.25">
      <c r="A479" s="1">
        <f>+'Indice Bancos'!B483</f>
        <v>46080</v>
      </c>
      <c r="B479" s="7">
        <f>+'Indice Bancos'!I483</f>
        <v>-0.11311299898224936</v>
      </c>
      <c r="C479" s="7">
        <f>+'Indice Bancos'!J483</f>
        <v>-0.15494629022921658</v>
      </c>
      <c r="D479" s="7">
        <f>+'Indice Bancos'!K483</f>
        <v>-8.7168833519774225E-2</v>
      </c>
      <c r="E479" s="7">
        <f>+'Indice Bancos'!L483</f>
        <v>-0.1484375</v>
      </c>
      <c r="G479" s="7">
        <f>+'Indice Bancos'!M483</f>
        <v>-8.0446240630812182E-2</v>
      </c>
      <c r="I479" s="1">
        <f t="shared" si="28"/>
        <v>46080</v>
      </c>
      <c r="J479">
        <f t="shared" si="25"/>
        <v>1.2997491408743058</v>
      </c>
      <c r="K479">
        <f t="shared" si="26"/>
        <v>1.1975857807629005</v>
      </c>
      <c r="L479">
        <f t="shared" si="27"/>
        <v>1.2643904561226473</v>
      </c>
      <c r="M479">
        <f t="shared" si="27"/>
        <v>1.6271643004260541</v>
      </c>
    </row>
    <row r="480" spans="1:13" x14ac:dyDescent="0.25">
      <c r="A480" s="1">
        <f>+'Indice Bancos'!B484</f>
        <v>46087</v>
      </c>
      <c r="B480" s="7">
        <f>+'Indice Bancos'!I484</f>
        <v>-5.6966393342042121E-2</v>
      </c>
      <c r="C480" s="7">
        <f>+'Indice Bancos'!J484</f>
        <v>-7.4041072221948001E-2</v>
      </c>
      <c r="D480" s="7">
        <f>+'Indice Bancos'!K484</f>
        <v>-5.5019915618275239E-2</v>
      </c>
      <c r="E480" s="7">
        <f>+'Indice Bancos'!L484</f>
        <v>-9.3944954128440394E-2</v>
      </c>
      <c r="G480" s="7">
        <f>+'Indice Bancos'!M484</f>
        <v>-6.0523688300166967E-3</v>
      </c>
      <c r="I480" s="1">
        <f t="shared" si="28"/>
        <v>46087</v>
      </c>
      <c r="J480">
        <f t="shared" si="25"/>
        <v>1.2997148877135536</v>
      </c>
      <c r="K480">
        <f t="shared" si="26"/>
        <v>1.1953149785802555</v>
      </c>
      <c r="L480">
        <f t="shared" si="27"/>
        <v>1.2652609596709203</v>
      </c>
      <c r="M480">
        <f t="shared" si="27"/>
        <v>1.6263023769747071</v>
      </c>
    </row>
    <row r="481" spans="1:13" x14ac:dyDescent="0.25">
      <c r="A481" s="1">
        <f>+'Indice Bancos'!B485</f>
        <v>46094</v>
      </c>
      <c r="B481" s="7">
        <f>+'Indice Bancos'!I485</f>
        <v>-4.6579324617442852E-2</v>
      </c>
      <c r="C481" s="7">
        <f>+'Indice Bancos'!J485</f>
        <v>-5.346820338436864E-2</v>
      </c>
      <c r="D481" s="7">
        <f>+'Indice Bancos'!K485</f>
        <v>-1.4610337592917855E-2</v>
      </c>
      <c r="E481" s="7">
        <f>+'Indice Bancos'!L485</f>
        <v>-1.9441069258809285E-2</v>
      </c>
      <c r="G481" s="7">
        <f>+'Indice Bancos'!M485</f>
        <v>6.2712409776419786E-3</v>
      </c>
      <c r="I481" s="1">
        <f t="shared" si="28"/>
        <v>46094</v>
      </c>
      <c r="J481">
        <f t="shared" si="25"/>
        <v>1.2993303764219704</v>
      </c>
      <c r="K481">
        <f t="shared" si="26"/>
        <v>1.1956038565110658</v>
      </c>
      <c r="L481">
        <f t="shared" si="27"/>
        <v>1.2655866396402045</v>
      </c>
      <c r="M481">
        <f t="shared" si="27"/>
        <v>1.6263539445398827</v>
      </c>
    </row>
    <row r="482" spans="1:13" x14ac:dyDescent="0.25">
      <c r="A482" s="1">
        <f>+'Indice Bancos'!B486</f>
        <v>46101</v>
      </c>
      <c r="B482" s="7">
        <f>+'Indice Bancos'!I486</f>
        <v>6.1069662511961109E-3</v>
      </c>
      <c r="C482" s="7">
        <f>+'Indice Bancos'!J486</f>
        <v>5.5979328462925082E-3</v>
      </c>
      <c r="D482" s="7">
        <f>+'Indice Bancos'!K486</f>
        <v>3.9538684458821916E-2</v>
      </c>
      <c r="E482" s="7">
        <f>+'Indice Bancos'!L486</f>
        <v>-1.4869888475836479E-2</v>
      </c>
      <c r="G482" s="7">
        <f>+'Indice Bancos'!M486</f>
        <v>3.1311019819994401E-2</v>
      </c>
      <c r="I482" s="1">
        <f t="shared" si="28"/>
        <v>46101</v>
      </c>
      <c r="J482">
        <f t="shared" si="25"/>
        <v>1.2992927626775681</v>
      </c>
      <c r="K482">
        <f t="shared" si="26"/>
        <v>1.1954316394254167</v>
      </c>
      <c r="L482">
        <f t="shared" si="27"/>
        <v>1.2675099371372449</v>
      </c>
      <c r="M482">
        <f t="shared" si="27"/>
        <v>1.6231488737575737</v>
      </c>
    </row>
    <row r="483" spans="1:13" x14ac:dyDescent="0.25">
      <c r="A483" s="1">
        <f>+'Indice Bancos'!B487</f>
        <v>46108</v>
      </c>
      <c r="B483" s="7">
        <f>+'Indice Bancos'!I487</f>
        <v>5.7590428340272171E-2</v>
      </c>
      <c r="C483" s="7">
        <f>+'Indice Bancos'!J487</f>
        <v>4.6008187153185442E-2</v>
      </c>
      <c r="D483" s="7">
        <f>+'Indice Bancos'!K487</f>
        <v>-3.1695967662203062E-3</v>
      </c>
      <c r="E483" s="7">
        <f>+'Indice Bancos'!L487</f>
        <v>1.8867924528301883E-2</v>
      </c>
      <c r="G483" s="7">
        <f>+'Indice Bancos'!M487</f>
        <v>2.514231324986449E-2</v>
      </c>
      <c r="I483" s="1">
        <f t="shared" si="28"/>
        <v>46108</v>
      </c>
      <c r="J483">
        <f t="shared" si="25"/>
        <v>1.3008743999022545</v>
      </c>
      <c r="K483">
        <f t="shared" si="26"/>
        <v>1.1967126442276612</v>
      </c>
      <c r="L483">
        <f t="shared" si="27"/>
        <v>1.2664380895098537</v>
      </c>
      <c r="M483">
        <f t="shared" si="27"/>
        <v>1.6228673240826796</v>
      </c>
    </row>
    <row r="484" spans="1:13" x14ac:dyDescent="0.25">
      <c r="A484" s="1">
        <f>+'Indice Bancos'!B488</f>
        <v>46115</v>
      </c>
      <c r="B484" s="7">
        <f>+'Indice Bancos'!I488</f>
        <v>0.1597123707762047</v>
      </c>
      <c r="C484" s="7">
        <f>+'Indice Bancos'!J488</f>
        <v>0.12852965450714016</v>
      </c>
      <c r="D484" s="7">
        <f>+'Indice Bancos'!K488</f>
        <v>9.5389438653050718E-2</v>
      </c>
      <c r="E484" s="7">
        <f>+'Indice Bancos'!L488</f>
        <v>0.17181069958847739</v>
      </c>
      <c r="G484" s="7">
        <f>+'Indice Bancos'!M488</f>
        <v>7.3552703494500493E-2</v>
      </c>
      <c r="I484" s="1">
        <f t="shared" si="28"/>
        <v>46115</v>
      </c>
      <c r="J484">
        <f t="shared" si="25"/>
        <v>1.3087729076871935</v>
      </c>
      <c r="K484">
        <f t="shared" si="26"/>
        <v>1.206123426589472</v>
      </c>
      <c r="L484">
        <f t="shared" si="27"/>
        <v>1.2706381808263099</v>
      </c>
      <c r="M484">
        <f t="shared" si="27"/>
        <v>1.6373128149358447</v>
      </c>
    </row>
    <row r="485" spans="1:13" x14ac:dyDescent="0.25">
      <c r="A485" s="1">
        <f>+'Indice Bancos'!B489</f>
        <v>46122</v>
      </c>
      <c r="B485" s="7">
        <f>+'Indice Bancos'!I489</f>
        <v>-8.6849639850554716E-3</v>
      </c>
      <c r="C485" s="7">
        <f>+'Indice Bancos'!J489</f>
        <v>1.8119038746451155E-2</v>
      </c>
      <c r="D485" s="7">
        <f>+'Indice Bancos'!K489</f>
        <v>3.0642324041200153E-2</v>
      </c>
      <c r="E485" s="7">
        <f>+'Indice Bancos'!L489</f>
        <v>7.0237050043897575E-3</v>
      </c>
      <c r="G485" s="7">
        <f>+'Indice Bancos'!M489</f>
        <v>-1.9070849539670753E-4</v>
      </c>
      <c r="I485" s="1">
        <f t="shared" si="28"/>
        <v>46122</v>
      </c>
      <c r="J485">
        <f t="shared" si="25"/>
        <v>1.3093335789855474</v>
      </c>
      <c r="K485">
        <f t="shared" si="26"/>
        <v>1.2180740013263645</v>
      </c>
      <c r="L485">
        <f t="shared" si="27"/>
        <v>1.2771607050790086</v>
      </c>
      <c r="M485">
        <f t="shared" si="27"/>
        <v>1.6458538338549651</v>
      </c>
    </row>
    <row r="486" spans="1:13" x14ac:dyDescent="0.25">
      <c r="A486" s="1">
        <f>+'Indice Bancos'!B490</f>
        <v>46129</v>
      </c>
      <c r="B486" s="7">
        <f>+'Indice Bancos'!I490</f>
        <v>1.251560968672516E-3</v>
      </c>
      <c r="C486" s="7">
        <f>+'Indice Bancos'!J490</f>
        <v>1.4406801895383792E-2</v>
      </c>
      <c r="D486" s="7">
        <f>+'Indice Bancos'!K490</f>
        <v>-9.8941070301606926E-3</v>
      </c>
      <c r="E486" s="7">
        <f>+'Indice Bancos'!L490</f>
        <v>-2.6155187445510153E-3</v>
      </c>
      <c r="G486" s="7">
        <f>+'Indice Bancos'!M490</f>
        <v>-3.6543316092931488E-2</v>
      </c>
      <c r="I486" s="1">
        <f t="shared" ref="I486:I493" si="29">+A486</f>
        <v>46129</v>
      </c>
      <c r="J486">
        <f t="shared" ref="J486:J493" si="30">+SLOPE(B397:B486,$G397:$G486)</f>
        <v>1.30483361608454</v>
      </c>
      <c r="K486">
        <f t="shared" ref="K486:K493" si="31">+SLOPE(C397:C486,$G397:$G486)</f>
        <v>1.2105018699309198</v>
      </c>
      <c r="L486">
        <f t="shared" ref="L486:L493" si="32">+SLOPE(D397:D486,$G397:$G486)</f>
        <v>1.2752971227222987</v>
      </c>
      <c r="M486">
        <f t="shared" ref="M486:M493" si="33">+SLOPE(E397:E486,$G397:$G486)</f>
        <v>1.6410562331690541</v>
      </c>
    </row>
    <row r="487" spans="1:13" x14ac:dyDescent="0.25">
      <c r="A487" s="1">
        <f>+'Indice Bancos'!B491</f>
        <v>46136</v>
      </c>
      <c r="B487" s="7">
        <f>+'Indice Bancos'!I491</f>
        <v>-9.9374913203469251E-2</v>
      </c>
      <c r="C487" s="7">
        <f>+'Indice Bancos'!J491</f>
        <v>-7.1010883442299333E-2</v>
      </c>
      <c r="D487" s="7">
        <f>+'Indice Bancos'!K491</f>
        <v>-7.7087715628562314E-2</v>
      </c>
      <c r="E487" s="7">
        <f>+'Indice Bancos'!L491</f>
        <v>-6.2062937062937085E-2</v>
      </c>
      <c r="G487" s="7">
        <f>+'Indice Bancos'!M491</f>
        <v>-1.6751090705510396E-2</v>
      </c>
      <c r="I487" s="1">
        <f t="shared" si="29"/>
        <v>46136</v>
      </c>
      <c r="J487">
        <f t="shared" si="30"/>
        <v>1.3218635159535801</v>
      </c>
      <c r="K487">
        <f t="shared" si="31"/>
        <v>1.2172095602432922</v>
      </c>
      <c r="L487">
        <f t="shared" si="32"/>
        <v>1.2869163450133245</v>
      </c>
      <c r="M487">
        <f t="shared" si="33"/>
        <v>1.6514334802601178</v>
      </c>
    </row>
    <row r="488" spans="1:13" x14ac:dyDescent="0.25">
      <c r="A488" s="1">
        <f>+'Indice Bancos'!B492</f>
        <v>46143</v>
      </c>
      <c r="B488" s="7">
        <f>+'Indice Bancos'!I492</f>
        <v>-3.4698728583982819E-3</v>
      </c>
      <c r="C488" s="7">
        <f>+'Indice Bancos'!J492</f>
        <v>-2.068344211908435E-2</v>
      </c>
      <c r="D488" s="7">
        <f>+'Indice Bancos'!K492</f>
        <v>-3.7896409168496348E-2</v>
      </c>
      <c r="E488" s="7">
        <f>+'Indice Bancos'!L492</f>
        <v>-7.6980428704566672E-2</v>
      </c>
      <c r="G488" s="7">
        <f>+'Indice Bancos'!M492</f>
        <v>-2.7939430890302486E-3</v>
      </c>
      <c r="I488" s="1">
        <f t="shared" si="29"/>
        <v>46143</v>
      </c>
      <c r="J488">
        <f t="shared" si="30"/>
        <v>1.3170310583515463</v>
      </c>
      <c r="K488">
        <f t="shared" si="31"/>
        <v>1.2276961716719355</v>
      </c>
      <c r="L488">
        <f t="shared" si="32"/>
        <v>1.2782364895932765</v>
      </c>
      <c r="M488">
        <f t="shared" si="33"/>
        <v>1.652564946748228</v>
      </c>
    </row>
    <row r="489" spans="1:13" x14ac:dyDescent="0.25">
      <c r="A489" s="1">
        <f>+'Indice Bancos'!B493</f>
        <v>46150</v>
      </c>
      <c r="B489" s="7">
        <f>+'Indice Bancos'!I493</f>
        <v>2.7158768288788604E-2</v>
      </c>
      <c r="C489" s="7">
        <f>+'Indice Bancos'!J493</f>
        <v>-1.8365666126424207E-3</v>
      </c>
      <c r="D489" s="7">
        <f>+'Indice Bancos'!K493</f>
        <v>9.897243364787478E-3</v>
      </c>
      <c r="E489" s="7">
        <f>+'Indice Bancos'!L493</f>
        <v>-3.1098546042003239E-2</v>
      </c>
      <c r="G489" s="7">
        <f>+'Indice Bancos'!M493</f>
        <v>-2.2494652913266577E-2</v>
      </c>
      <c r="I489" s="1">
        <f t="shared" si="29"/>
        <v>46150</v>
      </c>
      <c r="J489">
        <f t="shared" si="30"/>
        <v>1.3099813544294585</v>
      </c>
      <c r="K489">
        <f t="shared" si="31"/>
        <v>1.2210658836415693</v>
      </c>
      <c r="L489">
        <f t="shared" si="32"/>
        <v>1.2744300552347982</v>
      </c>
      <c r="M489">
        <f t="shared" si="33"/>
        <v>1.6531778673031814</v>
      </c>
    </row>
    <row r="490" spans="1:13" x14ac:dyDescent="0.25">
      <c r="A490" s="1">
        <f>+'Indice Bancos'!B494</f>
        <v>46157</v>
      </c>
      <c r="B490" s="7">
        <f>+'Indice Bancos'!I494</f>
        <v>-4.2033917280273503E-2</v>
      </c>
      <c r="C490" s="7">
        <f>+'Indice Bancos'!J494</f>
        <v>-2.943875797709572E-2</v>
      </c>
      <c r="D490" s="7">
        <f>+'Indice Bancos'!K494</f>
        <v>-2.021025373000207E-2</v>
      </c>
      <c r="E490" s="7">
        <f>+'Indice Bancos'!L494</f>
        <v>-6.4610254272613576E-2</v>
      </c>
      <c r="G490" s="7">
        <f>+'Indice Bancos'!M494</f>
        <v>-2.2121773396453159E-2</v>
      </c>
      <c r="I490" s="1">
        <f t="shared" si="29"/>
        <v>46157</v>
      </c>
      <c r="J490">
        <f t="shared" si="30"/>
        <v>1.3100048885718714</v>
      </c>
      <c r="K490">
        <f t="shared" si="31"/>
        <v>1.2191156824840479</v>
      </c>
      <c r="L490">
        <f t="shared" si="32"/>
        <v>1.2780395791646886</v>
      </c>
      <c r="M490">
        <f t="shared" si="33"/>
        <v>1.6566998763842211</v>
      </c>
    </row>
    <row r="491" spans="1:13" x14ac:dyDescent="0.25">
      <c r="A491" s="1">
        <f>+'Indice Bancos'!B495</f>
        <v>46164</v>
      </c>
      <c r="B491" s="7">
        <f>+'Indice Bancos'!I495</f>
        <v>7.5017769782390165E-2</v>
      </c>
      <c r="C491" s="7">
        <f>+'Indice Bancos'!J495</f>
        <v>7.7023193477963714E-2</v>
      </c>
      <c r="D491" s="7">
        <f>+'Indice Bancos'!K495</f>
        <v>6.5181483045705368E-2</v>
      </c>
      <c r="E491" s="7">
        <f>+'Indice Bancos'!L495</f>
        <v>4.9910873440285108E-2</v>
      </c>
      <c r="G491" s="7">
        <f>+'Indice Bancos'!M495</f>
        <v>5.1092205716007699E-2</v>
      </c>
      <c r="I491" s="1">
        <f t="shared" si="29"/>
        <v>46164</v>
      </c>
      <c r="J491">
        <f t="shared" si="30"/>
        <v>1.3154618204329405</v>
      </c>
      <c r="K491">
        <f t="shared" si="31"/>
        <v>1.2174767353760207</v>
      </c>
      <c r="L491">
        <f t="shared" si="32"/>
        <v>1.2705028237193534</v>
      </c>
      <c r="M491">
        <f t="shared" si="33"/>
        <v>1.6622909549350846</v>
      </c>
    </row>
    <row r="492" spans="1:13" x14ac:dyDescent="0.25">
      <c r="A492" s="1">
        <f>+'Indice Bancos'!B496</f>
        <v>46171</v>
      </c>
      <c r="B492" s="7">
        <f>+'Indice Bancos'!I496</f>
        <v>0.19354836560904642</v>
      </c>
      <c r="C492" s="7">
        <f>+'Indice Bancos'!J496</f>
        <v>0.19592192900431948</v>
      </c>
      <c r="D492" s="7">
        <f>+'Indice Bancos'!K496</f>
        <v>0.1611154864026354</v>
      </c>
      <c r="E492" s="7">
        <f>+'Indice Bancos'!L496</f>
        <v>0.22241086587436332</v>
      </c>
      <c r="G492" s="7">
        <f>+'Indice Bancos'!M496</f>
        <v>0.11249552037439137</v>
      </c>
      <c r="I492" s="1">
        <f t="shared" si="29"/>
        <v>46171</v>
      </c>
      <c r="J492">
        <f t="shared" si="30"/>
        <v>1.3281066037677296</v>
      </c>
      <c r="K492">
        <f t="shared" si="31"/>
        <v>1.2334709735406382</v>
      </c>
      <c r="L492">
        <f t="shared" si="32"/>
        <v>1.2763829456488613</v>
      </c>
      <c r="M492">
        <f t="shared" si="33"/>
        <v>1.6726716679648501</v>
      </c>
    </row>
    <row r="493" spans="1:13" x14ac:dyDescent="0.25">
      <c r="A493" s="1">
        <f>+'Indice Bancos'!B497</f>
        <v>46178</v>
      </c>
      <c r="B493" s="7">
        <f>+'Indice Bancos'!I497</f>
        <v>-3.3094336231919597E-2</v>
      </c>
      <c r="C493" s="7">
        <f>+'Indice Bancos'!J497</f>
        <v>-4.4297241796462217E-2</v>
      </c>
      <c r="D493" s="7">
        <f>+'Indice Bancos'!K497</f>
        <v>-3.8692443066690396E-2</v>
      </c>
      <c r="E493" s="7">
        <f>+'Indice Bancos'!L497</f>
        <v>-1.215277777777779E-2</v>
      </c>
      <c r="G493" s="7">
        <f>+'Indice Bancos'!M497</f>
        <v>-2.5830539156842414E-2</v>
      </c>
      <c r="I493" s="1">
        <f t="shared" si="29"/>
        <v>46178</v>
      </c>
      <c r="J493">
        <f t="shared" si="30"/>
        <v>1.3335060923075264</v>
      </c>
      <c r="K493">
        <f t="shared" si="31"/>
        <v>1.2326991031799734</v>
      </c>
      <c r="L493">
        <f t="shared" si="32"/>
        <v>1.2744159417642742</v>
      </c>
      <c r="M493">
        <f t="shared" si="33"/>
        <v>1.6687614116894309</v>
      </c>
    </row>
    <row r="494" spans="1:13" x14ac:dyDescent="0.25">
      <c r="A494" s="1">
        <f>+'Indice Bancos'!B498</f>
        <v>46185</v>
      </c>
      <c r="B494" s="7">
        <f>+'Indice Bancos'!I498</f>
        <v>0.18247466024140446</v>
      </c>
      <c r="C494" s="7">
        <f>+'Indice Bancos'!J498</f>
        <v>0.15522622024209776</v>
      </c>
      <c r="D494" s="7">
        <f>+'Indice Bancos'!K498</f>
        <v>0.1394864316865192</v>
      </c>
      <c r="E494" s="7">
        <f>+'Indice Bancos'!L498</f>
        <v>0.1485061511423551</v>
      </c>
      <c r="G494" s="7">
        <f>+'Indice Bancos'!M498</f>
        <v>8.6912248749196452E-2</v>
      </c>
      <c r="I494" s="1">
        <f t="shared" ref="I494:I499" si="34">+A494</f>
        <v>46185</v>
      </c>
      <c r="J494">
        <f t="shared" ref="J494:J499" si="35">+SLOPE(B405:B494,$G405:$G494)</f>
        <v>1.346573713249001</v>
      </c>
      <c r="K494">
        <f t="shared" ref="K494:K499" si="36">+SLOPE(C405:C494,$G405:$G494)</f>
        <v>1.243213502238691</v>
      </c>
      <c r="L494">
        <f t="shared" ref="L494:L499" si="37">+SLOPE(D405:D494,$G405:$G494)</f>
        <v>1.2807506115864773</v>
      </c>
      <c r="M494">
        <f t="shared" ref="M494:M499" si="38">+SLOPE(E405:E494,$G405:$G494)</f>
        <v>1.6697238175822064</v>
      </c>
    </row>
    <row r="495" spans="1:13" x14ac:dyDescent="0.25">
      <c r="A495" s="1">
        <f>+'Indice Bancos'!B499</f>
        <v>46192</v>
      </c>
      <c r="B495" s="7">
        <f>+'Indice Bancos'!I499</f>
        <v>2.6162834970003379E-2</v>
      </c>
      <c r="C495" s="7">
        <f>+'Indice Bancos'!J499</f>
        <v>-1.0803518978773297E-2</v>
      </c>
      <c r="D495" s="7">
        <f>+'Indice Bancos'!K499</f>
        <v>6.0901058509668093E-3</v>
      </c>
      <c r="E495" s="7">
        <f>+'Indice Bancos'!L499</f>
        <v>1.9892884468247995E-2</v>
      </c>
      <c r="G495" s="7">
        <f>+'Indice Bancos'!M499</f>
        <v>-1.8309378568011292E-2</v>
      </c>
      <c r="I495" s="1">
        <f t="shared" si="34"/>
        <v>46192</v>
      </c>
      <c r="J495">
        <f t="shared" si="35"/>
        <v>1.3418647620767141</v>
      </c>
      <c r="K495">
        <f t="shared" si="36"/>
        <v>1.2374730044518421</v>
      </c>
      <c r="L495">
        <f t="shared" si="37"/>
        <v>1.2800593781585001</v>
      </c>
      <c r="M495">
        <f t="shared" si="38"/>
        <v>1.6640058672396361</v>
      </c>
    </row>
    <row r="496" spans="1:13" x14ac:dyDescent="0.25">
      <c r="A496" s="1">
        <f>+'Indice Bancos'!B500</f>
        <v>46199</v>
      </c>
      <c r="B496" s="7">
        <f>+'Indice Bancos'!I500</f>
        <v>-6.846085098618182E-2</v>
      </c>
      <c r="C496" s="7">
        <f>+'Indice Bancos'!J500</f>
        <v>-3.6860086714680551E-2</v>
      </c>
      <c r="D496" s="7">
        <f>+'Indice Bancos'!K500</f>
        <v>-6.5980642406818002E-2</v>
      </c>
      <c r="E496" s="7">
        <f>+'Indice Bancos'!L500</f>
        <v>-0.11252813203300827</v>
      </c>
      <c r="G496" s="7">
        <f>+'Indice Bancos'!M500</f>
        <v>-5.1016278565269468E-2</v>
      </c>
      <c r="I496" s="1">
        <f t="shared" si="34"/>
        <v>46199</v>
      </c>
      <c r="J496">
        <f t="shared" si="35"/>
        <v>1.3421047615669985</v>
      </c>
      <c r="K496">
        <f t="shared" si="36"/>
        <v>1.2334825216461001</v>
      </c>
      <c r="L496">
        <f t="shared" si="37"/>
        <v>1.2802808738553733</v>
      </c>
      <c r="M496">
        <f t="shared" si="38"/>
        <v>1.6684822346091697</v>
      </c>
    </row>
    <row r="497" spans="1:13" x14ac:dyDescent="0.25">
      <c r="A497" s="1">
        <f>+'Indice Bancos'!B501</f>
        <v>46206</v>
      </c>
      <c r="B497" s="7">
        <f>+'Indice Bancos'!I501</f>
        <v>5.5086511381657433E-2</v>
      </c>
      <c r="C497" s="7">
        <f>+'Indice Bancos'!J501</f>
        <v>2.9057378979301829E-2</v>
      </c>
      <c r="D497" s="7">
        <f>+'Indice Bancos'!K501</f>
        <v>3.3052525901429597E-2</v>
      </c>
      <c r="E497" s="7">
        <f>+'Indice Bancos'!L501</f>
        <v>3.1276415891800413E-2</v>
      </c>
      <c r="G497" s="7">
        <f>+'Indice Bancos'!M501</f>
        <v>2.3528443743074501E-2</v>
      </c>
      <c r="I497" s="1">
        <f t="shared" si="34"/>
        <v>46206</v>
      </c>
      <c r="J497">
        <f t="shared" si="35"/>
        <v>1.3428320786515409</v>
      </c>
      <c r="K497">
        <f t="shared" si="36"/>
        <v>1.2332412175207472</v>
      </c>
      <c r="L497">
        <f t="shared" si="37"/>
        <v>1.2797409251092293</v>
      </c>
      <c r="M497">
        <f t="shared" si="38"/>
        <v>1.6681862154948024</v>
      </c>
    </row>
    <row r="498" spans="1:13" x14ac:dyDescent="0.25">
      <c r="A498" s="1">
        <f>+'Indice Bancos'!B502</f>
        <v>46213</v>
      </c>
      <c r="B498" s="7">
        <f>+'Indice Bancos'!I502</f>
        <v>6.0752153291970146E-2</v>
      </c>
      <c r="C498" s="7">
        <f>+'Indice Bancos'!J502</f>
        <v>2.4696217382378816E-2</v>
      </c>
      <c r="D498" s="7">
        <f>+'Indice Bancos'!K502</f>
        <v>4.6887578448607359E-2</v>
      </c>
      <c r="E498" s="7">
        <f>+'Indice Bancos'!L502</f>
        <v>1.1475409836065653E-2</v>
      </c>
      <c r="G498" s="7">
        <f>+'Indice Bancos'!M502</f>
        <v>2.60639994995151E-2</v>
      </c>
      <c r="I498" s="1">
        <f t="shared" si="34"/>
        <v>46213</v>
      </c>
      <c r="J498">
        <f t="shared" si="35"/>
        <v>1.3454896240910645</v>
      </c>
      <c r="K498">
        <f t="shared" si="36"/>
        <v>1.2335313525023843</v>
      </c>
      <c r="L498">
        <f t="shared" si="37"/>
        <v>1.2790150999992129</v>
      </c>
      <c r="M498">
        <f t="shared" si="38"/>
        <v>1.6672830523455306</v>
      </c>
    </row>
    <row r="499" spans="1:13" x14ac:dyDescent="0.25">
      <c r="A499" s="1">
        <f>+'Indice Bancos'!B503</f>
        <v>46220</v>
      </c>
      <c r="B499" s="7">
        <f>+'Indice Bancos'!I503</f>
        <v>-6.9090879889970869E-2</v>
      </c>
      <c r="C499" s="7">
        <f>+'Indice Bancos'!J503</f>
        <v>-4.1216216216216184E-2</v>
      </c>
      <c r="D499" s="7">
        <f>+'Indice Bancos'!K503</f>
        <v>-5.6988600187702243E-2</v>
      </c>
      <c r="E499" s="7">
        <f>+'Indice Bancos'!L503</f>
        <v>-1.4586709886547866E-2</v>
      </c>
      <c r="G499" s="7">
        <f>+'Indice Bancos'!M503</f>
        <v>-2.4476682080248224E-2</v>
      </c>
      <c r="I499" s="1">
        <f t="shared" si="34"/>
        <v>46220</v>
      </c>
      <c r="J499">
        <f t="shared" si="35"/>
        <v>1.3447021835488338</v>
      </c>
      <c r="K499">
        <f t="shared" si="36"/>
        <v>1.2331014918663059</v>
      </c>
      <c r="L499">
        <f t="shared" si="37"/>
        <v>1.2803889255035226</v>
      </c>
      <c r="M499">
        <f t="shared" si="38"/>
        <v>1.6635158184496348</v>
      </c>
    </row>
    <row r="500" spans="1:13" x14ac:dyDescent="0.25">
      <c r="A500" s="1">
        <f>+'Indice Bancos'!B504</f>
        <v>46227</v>
      </c>
      <c r="B500" s="7">
        <f>+'Indice Bancos'!I504</f>
        <v>-2.0507839303876896E-2</v>
      </c>
      <c r="C500" s="7">
        <f>+'Indice Bancos'!J504</f>
        <v>8.4566596194504129E-3</v>
      </c>
      <c r="D500" s="7">
        <f>+'Indice Bancos'!K504</f>
        <v>3.8168031401504265E-3</v>
      </c>
      <c r="E500" s="7">
        <f>+'Indice Bancos'!L504</f>
        <v>1.0690789473684292E-2</v>
      </c>
      <c r="G500" s="7">
        <f>+'Indice Bancos'!M504</f>
        <v>2.6225220199785237E-2</v>
      </c>
      <c r="I500" s="1">
        <f t="shared" ref="I500:I506" si="39">+A500</f>
        <v>46227</v>
      </c>
      <c r="J500">
        <f t="shared" ref="J500:J506" si="40">+SLOPE(B411:B500,$G411:$G500)</f>
        <v>1.3424539463428296</v>
      </c>
      <c r="K500">
        <f t="shared" ref="K500:K506" si="41">+SLOPE(C411:C500,$G411:$G500)</f>
        <v>1.2315836614100053</v>
      </c>
      <c r="L500">
        <f t="shared" ref="L500:L506" si="42">+SLOPE(D411:D500,$G411:$G500)</f>
        <v>1.2788389865515453</v>
      </c>
      <c r="M500">
        <f t="shared" ref="M500:M506" si="43">+SLOPE(E411:E500,$G411:$G500)</f>
        <v>1.6623735542512617</v>
      </c>
    </row>
    <row r="501" spans="1:13" x14ac:dyDescent="0.25">
      <c r="A501" s="1">
        <f>+'Indice Bancos'!B505</f>
        <v>46234</v>
      </c>
      <c r="B501" s="7">
        <f>+'Indice Bancos'!I505</f>
        <v>-6.4805502928433345E-3</v>
      </c>
      <c r="C501" s="7">
        <f>+'Indice Bancos'!J505</f>
        <v>1.1180992313067684E-2</v>
      </c>
      <c r="D501" s="7">
        <f>+'Indice Bancos'!K505</f>
        <v>0</v>
      </c>
      <c r="E501" s="7">
        <f>+'Indice Bancos'!L505</f>
        <v>-2.5223759153783609E-2</v>
      </c>
      <c r="G501" s="7">
        <f>+'Indice Bancos'!M505</f>
        <v>2.2744616538981077E-3</v>
      </c>
      <c r="I501" s="1">
        <f t="shared" si="39"/>
        <v>46234</v>
      </c>
      <c r="J501">
        <f t="shared" si="40"/>
        <v>1.3394544076343724</v>
      </c>
      <c r="K501">
        <f t="shared" si="41"/>
        <v>1.23334437093538</v>
      </c>
      <c r="L501">
        <f t="shared" si="42"/>
        <v>1.2814401190811833</v>
      </c>
      <c r="M501">
        <f t="shared" si="43"/>
        <v>1.662757916338149</v>
      </c>
    </row>
    <row r="502" spans="1:13" x14ac:dyDescent="0.25">
      <c r="A502" s="1">
        <f>+'Indice Bancos'!B506</f>
        <v>46241</v>
      </c>
      <c r="B502" s="7">
        <f>+'Indice Bancos'!I506</f>
        <v>-9.8459504009689391E-2</v>
      </c>
      <c r="C502" s="7">
        <f>+'Indice Bancos'!J506</f>
        <v>-8.2930200414651045E-2</v>
      </c>
      <c r="D502" s="7">
        <f>+'Indice Bancos'!K506</f>
        <v>-7.1900675273996573E-2</v>
      </c>
      <c r="E502" s="7">
        <f>+'Indice Bancos'!L506</f>
        <v>-0.10100166944908184</v>
      </c>
      <c r="G502" s="7">
        <f>+'Indice Bancos'!M506</f>
        <v>-6.2144614794719333E-2</v>
      </c>
      <c r="I502" s="1">
        <f t="shared" si="39"/>
        <v>46241</v>
      </c>
      <c r="J502">
        <f t="shared" si="40"/>
        <v>1.3474460220675686</v>
      </c>
      <c r="K502">
        <f t="shared" si="41"/>
        <v>1.2446294716532043</v>
      </c>
      <c r="L502">
        <f t="shared" si="42"/>
        <v>1.2852188650044678</v>
      </c>
      <c r="M502">
        <f t="shared" si="43"/>
        <v>1.6639549654405852</v>
      </c>
    </row>
    <row r="503" spans="1:13" x14ac:dyDescent="0.25">
      <c r="A503" s="1">
        <f>+'Indice Bancos'!B507</f>
        <v>46248</v>
      </c>
      <c r="B503" s="7">
        <f>+'Indice Bancos'!I507</f>
        <v>-9.4972067039106101E-2</v>
      </c>
      <c r="C503" s="7">
        <f>+'Indice Bancos'!J507</f>
        <v>-7.7618688771665445E-2</v>
      </c>
      <c r="D503" s="7">
        <f>+'Indice Bancos'!K507</f>
        <v>-6.356801196551165E-2</v>
      </c>
      <c r="E503" s="7">
        <f>+'Indice Bancos'!L507</f>
        <v>-4.8282265552460513E-2</v>
      </c>
      <c r="G503" s="7">
        <f>+'Indice Bancos'!M507</f>
        <v>-4.5171918355181861E-2</v>
      </c>
      <c r="I503" s="1">
        <f t="shared" si="39"/>
        <v>46248</v>
      </c>
      <c r="J503">
        <f t="shared" si="40"/>
        <v>1.3660154282829</v>
      </c>
      <c r="K503">
        <f t="shared" si="41"/>
        <v>1.2609449658176233</v>
      </c>
      <c r="L503">
        <f t="shared" si="42"/>
        <v>1.3041586794860986</v>
      </c>
      <c r="M503">
        <f t="shared" si="43"/>
        <v>1.6789558766135291</v>
      </c>
    </row>
    <row r="504" spans="1:13" x14ac:dyDescent="0.25">
      <c r="A504" s="1">
        <f>+'Indice Bancos'!B508</f>
        <v>46255</v>
      </c>
      <c r="B504" s="7">
        <f>+'Indice Bancos'!I508</f>
        <v>-7.5308641975308621E-2</v>
      </c>
      <c r="C504" s="7">
        <f>+'Indice Bancos'!J508</f>
        <v>-4.8202614379085018E-2</v>
      </c>
      <c r="D504" s="7">
        <f>+'Indice Bancos'!K508</f>
        <v>-3.3576721496114459E-2</v>
      </c>
      <c r="E504" s="7">
        <f>+'Indice Bancos'!L508</f>
        <v>-2.1463414634146361E-2</v>
      </c>
      <c r="G504" s="7">
        <f>+'Indice Bancos'!M508</f>
        <v>-1.1591772810074397E-2</v>
      </c>
      <c r="I504" s="1">
        <f t="shared" si="39"/>
        <v>46255</v>
      </c>
      <c r="J504">
        <f t="shared" si="40"/>
        <v>1.368994789152755</v>
      </c>
      <c r="K504">
        <f t="shared" si="41"/>
        <v>1.2623330784273699</v>
      </c>
      <c r="L504">
        <f t="shared" si="42"/>
        <v>1.3051327656754814</v>
      </c>
      <c r="M504">
        <f t="shared" si="43"/>
        <v>1.6752962758437975</v>
      </c>
    </row>
    <row r="505" spans="1:13" x14ac:dyDescent="0.25">
      <c r="A505" s="1">
        <f>+'Indice Bancos'!B509</f>
        <v>46262</v>
      </c>
      <c r="B505" s="7">
        <f>+'Indice Bancos'!I509</f>
        <v>4.20560747663552E-2</v>
      </c>
      <c r="C505" s="7">
        <f>+'Indice Bancos'!J509</f>
        <v>5.236051502145922E-2</v>
      </c>
      <c r="D505" s="7">
        <f>+'Indice Bancos'!K509</f>
        <v>2.8700930332093089E-2</v>
      </c>
      <c r="E505" s="7">
        <f>+'Indice Bancos'!L509</f>
        <v>7.3778664007976058E-2</v>
      </c>
      <c r="G505" s="7">
        <f>+'Indice Bancos'!M509</f>
        <v>2.2754484440392408E-2</v>
      </c>
      <c r="I505" s="1">
        <f t="shared" si="39"/>
        <v>46262</v>
      </c>
      <c r="J505">
        <f t="shared" si="40"/>
        <v>1.3710013755963431</v>
      </c>
      <c r="K505">
        <f t="shared" si="41"/>
        <v>1.2650080446008898</v>
      </c>
      <c r="L505">
        <f t="shared" si="42"/>
        <v>1.3080178940409048</v>
      </c>
      <c r="M505">
        <f t="shared" si="43"/>
        <v>1.6795325495163975</v>
      </c>
    </row>
    <row r="506" spans="1:13" x14ac:dyDescent="0.25">
      <c r="A506" s="1">
        <f>+'Indice Bancos'!B510</f>
        <v>46269</v>
      </c>
      <c r="B506" s="7">
        <f>+'Indice Bancos'!I510</f>
        <v>3.8436899423446302E-3</v>
      </c>
      <c r="C506" s="7">
        <f>+'Indice Bancos'!J510</f>
        <v>1.794453507340954E-2</v>
      </c>
      <c r="D506" s="7">
        <f>+'Indice Bancos'!K510</f>
        <v>2.8634372891223503E-2</v>
      </c>
      <c r="E506" s="7">
        <f>+'Indice Bancos'!L510</f>
        <v>2.5998142989786421E-2</v>
      </c>
      <c r="G506" s="7">
        <f>+'Indice Bancos'!M510</f>
        <v>2.3376625120155481E-2</v>
      </c>
      <c r="I506" s="1">
        <f t="shared" si="39"/>
        <v>46269</v>
      </c>
      <c r="J506">
        <f t="shared" si="40"/>
        <v>1.3841470787496442</v>
      </c>
      <c r="K506">
        <f t="shared" si="41"/>
        <v>1.262692521413878</v>
      </c>
      <c r="L506">
        <f t="shared" si="42"/>
        <v>1.3131602028179108</v>
      </c>
      <c r="M506">
        <f t="shared" si="43"/>
        <v>1.6857958545486396</v>
      </c>
    </row>
    <row r="507" spans="1:13" x14ac:dyDescent="0.25">
      <c r="A507" s="1">
        <f>+'Indice Bancos'!B511</f>
        <v>46276</v>
      </c>
      <c r="B507" s="7">
        <f>+'Indice Bancos'!I511</f>
        <v>1.2763241863433361E-2</v>
      </c>
      <c r="C507" s="7">
        <f>+'Indice Bancos'!J511</f>
        <v>-4.8076923076922906E-3</v>
      </c>
      <c r="D507" s="7">
        <f>+'Indice Bancos'!K511</f>
        <v>4.7179391310114838E-4</v>
      </c>
      <c r="E507" s="7">
        <f>+'Indice Bancos'!L511</f>
        <v>-1.8099547511312264E-2</v>
      </c>
      <c r="G507" s="7">
        <f>+'Indice Bancos'!M511</f>
        <v>1.6324699372475049E-2</v>
      </c>
      <c r="I507" s="1">
        <f t="shared" ref="I507:I509" si="44">+A507</f>
        <v>46276</v>
      </c>
      <c r="J507">
        <f t="shared" ref="J507:J509" si="45">+SLOPE(B418:B507,$G418:$G507)</f>
        <v>1.3787826636928324</v>
      </c>
      <c r="K507">
        <f t="shared" ref="K507:K509" si="46">+SLOPE(C418:C507,$G418:$G507)</f>
        <v>1.2558844021760958</v>
      </c>
      <c r="L507">
        <f t="shared" ref="L507:L509" si="47">+SLOPE(D418:D507,$G418:$G507)</f>
        <v>1.3085398735166927</v>
      </c>
      <c r="M507">
        <f t="shared" ref="M507:M509" si="48">+SLOPE(E418:E507,$G418:$G507)</f>
        <v>1.667296526064129</v>
      </c>
    </row>
    <row r="508" spans="1:13" x14ac:dyDescent="0.25">
      <c r="A508" s="1">
        <f>+'Indice Bancos'!B512</f>
        <v>46283</v>
      </c>
      <c r="B508" s="7">
        <f>+'Indice Bancos'!I512</f>
        <v>-4.0957781978575913E-2</v>
      </c>
      <c r="C508" s="7">
        <f>+'Indice Bancos'!J512</f>
        <v>-2.8985507246376829E-2</v>
      </c>
      <c r="D508" s="7">
        <f>+'Indice Bancos'!K512</f>
        <v>-4.500000000000004E-2</v>
      </c>
      <c r="E508" s="7">
        <f>+'Indice Bancos'!L512</f>
        <v>-4.7004608294930916E-2</v>
      </c>
      <c r="G508" s="7">
        <f>+'Indice Bancos'!M512</f>
        <v>-2.483850710801061E-2</v>
      </c>
      <c r="I508" s="1">
        <f t="shared" si="44"/>
        <v>46283</v>
      </c>
      <c r="J508">
        <f t="shared" si="45"/>
        <v>1.3726503047174063</v>
      </c>
      <c r="K508">
        <f t="shared" si="46"/>
        <v>1.2560215643298327</v>
      </c>
      <c r="L508">
        <f t="shared" si="47"/>
        <v>1.312312216122832</v>
      </c>
      <c r="M508">
        <f t="shared" si="48"/>
        <v>1.6731525838962891</v>
      </c>
    </row>
    <row r="509" spans="1:13" x14ac:dyDescent="0.25">
      <c r="A509" s="1">
        <f>+'Indice Bancos'!B513</f>
        <v>46290</v>
      </c>
      <c r="B509" s="7">
        <f>+'Indice Bancos'!I513</f>
        <v>-6.3731931668856823E-2</v>
      </c>
      <c r="C509" s="7">
        <f>+'Indice Bancos'!J513</f>
        <v>-7.8772802653399698E-2</v>
      </c>
      <c r="D509" s="7">
        <f>+'Indice Bancos'!K513</f>
        <v>-5.9087509349289413E-2</v>
      </c>
      <c r="E509" s="7">
        <f>+'Indice Bancos'!L513</f>
        <v>-8.3172147001934205E-2</v>
      </c>
      <c r="G509" s="7">
        <f>+'Indice Bancos'!M513</f>
        <v>-4.2415002882267849E-2</v>
      </c>
      <c r="I509" s="1">
        <f t="shared" si="44"/>
        <v>46290</v>
      </c>
      <c r="J509">
        <f t="shared" si="45"/>
        <v>1.3683210359840912</v>
      </c>
      <c r="K509">
        <f t="shared" si="46"/>
        <v>1.2572109482567664</v>
      </c>
      <c r="L509">
        <f t="shared" si="47"/>
        <v>1.3115818538282384</v>
      </c>
      <c r="M509">
        <f t="shared" si="48"/>
        <v>1.6751254266415023</v>
      </c>
    </row>
    <row r="510" spans="1:13" x14ac:dyDescent="0.25">
      <c r="A510" s="1">
        <f>+'Indice Bancos'!B514</f>
        <v>46297</v>
      </c>
      <c r="B510" s="7">
        <f>+'Indice Bancos'!I514</f>
        <v>-5.2631578947368474E-2</v>
      </c>
      <c r="C510" s="7">
        <f>+'Indice Bancos'!J514</f>
        <v>-5.4905490549054914E-2</v>
      </c>
      <c r="D510" s="7">
        <f>+'Indice Bancos'!K514</f>
        <v>-7.2337042925278205E-2</v>
      </c>
      <c r="E510" s="7">
        <f>+'Indice Bancos'!L514</f>
        <v>-5.1054852320675082E-2</v>
      </c>
      <c r="G510" s="7">
        <f>+'Indice Bancos'!M514</f>
        <v>-4.3572511940384695E-2</v>
      </c>
      <c r="I510" s="1">
        <f t="shared" ref="I510" si="49">+A510</f>
        <v>46297</v>
      </c>
      <c r="J510">
        <f t="shared" ref="J510" si="50">+SLOPE(B421:B510,$G421:$G510)</f>
        <v>1.3644291407297775</v>
      </c>
      <c r="K510">
        <f t="shared" ref="K510" si="51">+SLOPE(C421:C510,$G421:$G510)</f>
        <v>1.2560120194107591</v>
      </c>
      <c r="L510">
        <f t="shared" ref="L510" si="52">+SLOPE(D421:D510,$G421:$G510)</f>
        <v>1.3121714341315294</v>
      </c>
      <c r="M510">
        <f t="shared" ref="M510" si="53">+SLOPE(E421:E510,$G421:$G510)</f>
        <v>1.6643968955649393</v>
      </c>
    </row>
    <row r="511" spans="1:13" x14ac:dyDescent="0.25">
      <c r="A511" s="1">
        <f>+'Indice Bancos'!B515</f>
        <v>46304</v>
      </c>
      <c r="B511" s="7">
        <f>+'Indice Bancos'!I515</f>
        <v>7.4074074074073071E-3</v>
      </c>
      <c r="C511" s="7">
        <f>+'Indice Bancos'!J515</f>
        <v>-5.7142857142856718E-3</v>
      </c>
      <c r="D511" s="7">
        <f>+'Indice Bancos'!K515</f>
        <v>1.799485861182526E-2</v>
      </c>
      <c r="E511" s="7">
        <f>+'Indice Bancos'!L515</f>
        <v>2.8901734104046284E-2</v>
      </c>
      <c r="G511" s="7">
        <f>+'Indice Bancos'!M515</f>
        <v>2.1810458860056281E-2</v>
      </c>
      <c r="I511" s="1">
        <f t="shared" ref="I511" si="54">+A511</f>
        <v>46304</v>
      </c>
      <c r="J511">
        <f t="shared" ref="J511" si="55">+SLOPE(B422:B511,$G422:$G511)</f>
        <v>1.3808372507638502</v>
      </c>
      <c r="K511">
        <f t="shared" ref="K511" si="56">+SLOPE(C422:C511,$G422:$G511)</f>
        <v>1.2639557974737348</v>
      </c>
      <c r="L511">
        <f t="shared" ref="L511" si="57">+SLOPE(D422:D511,$G422:$G511)</f>
        <v>1.3253953998439965</v>
      </c>
      <c r="M511">
        <f t="shared" ref="M511" si="58">+SLOPE(E422:E511,$G422:$G511)</f>
        <v>1.6760156452599344</v>
      </c>
    </row>
    <row r="512" spans="1:13" x14ac:dyDescent="0.25">
      <c r="A512" s="1"/>
      <c r="B512" s="7"/>
      <c r="C512" s="7"/>
      <c r="D512" s="7"/>
      <c r="E512" s="7"/>
      <c r="G512" s="7"/>
      <c r="I512" s="1"/>
    </row>
    <row r="513" spans="1:9" x14ac:dyDescent="0.25">
      <c r="A513" s="1"/>
      <c r="B513" s="7"/>
      <c r="C513" s="7"/>
      <c r="D513" s="7"/>
      <c r="E513" s="7"/>
      <c r="G513" s="7"/>
      <c r="I513" s="1"/>
    </row>
    <row r="514" spans="1:9" x14ac:dyDescent="0.25">
      <c r="A514" s="1"/>
      <c r="B514" s="7"/>
      <c r="C514" s="7"/>
      <c r="D514" s="7"/>
      <c r="E514" s="7"/>
      <c r="G514" s="7"/>
      <c r="I514" s="1"/>
    </row>
    <row r="515" spans="1:9" x14ac:dyDescent="0.25">
      <c r="A515" s="1"/>
      <c r="B515" s="7"/>
      <c r="C515" s="7"/>
      <c r="D515" s="7"/>
      <c r="E515" s="7"/>
      <c r="G515" s="7"/>
      <c r="I515" s="1"/>
    </row>
    <row r="516" spans="1:9" x14ac:dyDescent="0.25">
      <c r="A516" s="1"/>
      <c r="B516" s="7"/>
      <c r="C516" s="7"/>
      <c r="D516" s="7"/>
      <c r="E516" s="7"/>
      <c r="G516" s="7"/>
      <c r="I516" s="1"/>
    </row>
    <row r="517" spans="1:9" x14ac:dyDescent="0.25">
      <c r="A517" s="1"/>
      <c r="B517" s="7"/>
      <c r="C517" s="7"/>
      <c r="D517" s="7"/>
      <c r="E517" s="7"/>
      <c r="G517" s="7"/>
      <c r="I517" s="1"/>
    </row>
    <row r="518" spans="1:9" x14ac:dyDescent="0.25">
      <c r="A518" s="1"/>
      <c r="B518" s="7"/>
      <c r="C518" s="7"/>
      <c r="D518" s="7"/>
      <c r="E518" s="7"/>
      <c r="G518" s="7"/>
      <c r="I518" s="1"/>
    </row>
    <row r="519" spans="1:9" x14ac:dyDescent="0.25">
      <c r="A519" s="1"/>
      <c r="B519" s="7"/>
      <c r="C519" s="7"/>
      <c r="D519" s="7"/>
      <c r="E519" s="7"/>
      <c r="G519" s="7"/>
      <c r="I519" s="1"/>
    </row>
    <row r="520" spans="1:9" x14ac:dyDescent="0.25">
      <c r="A520" s="1"/>
      <c r="B520" s="7"/>
      <c r="C520" s="7"/>
      <c r="D520" s="7"/>
      <c r="E520" s="7"/>
      <c r="G520" s="7"/>
      <c r="I520" s="1"/>
    </row>
    <row r="521" spans="1:9" x14ac:dyDescent="0.25">
      <c r="A521" s="1"/>
      <c r="B521" s="7"/>
      <c r="C521" s="7"/>
      <c r="D521" s="7"/>
      <c r="E521" s="7"/>
      <c r="G521" s="7"/>
      <c r="I521" s="1"/>
    </row>
    <row r="522" spans="1:9" x14ac:dyDescent="0.25">
      <c r="A522" s="1"/>
      <c r="B522" s="7"/>
      <c r="C522" s="7"/>
      <c r="D522" s="7"/>
      <c r="E522" s="7"/>
      <c r="G522" s="7"/>
      <c r="I522" s="1"/>
    </row>
    <row r="523" spans="1:9" x14ac:dyDescent="0.25">
      <c r="A523" s="1"/>
      <c r="B523" s="7"/>
      <c r="C523" s="7"/>
      <c r="D523" s="7"/>
      <c r="E523" s="7"/>
      <c r="G523" s="7"/>
      <c r="I523" s="1"/>
    </row>
    <row r="524" spans="1:9" x14ac:dyDescent="0.25">
      <c r="A524" s="1"/>
      <c r="B524" s="7"/>
      <c r="C524" s="7"/>
      <c r="D524" s="7"/>
      <c r="E524" s="7"/>
      <c r="G524" s="7"/>
      <c r="I524" s="1"/>
    </row>
    <row r="525" spans="1:9" x14ac:dyDescent="0.25">
      <c r="A525" s="1"/>
      <c r="B525" s="7"/>
      <c r="C525" s="7"/>
      <c r="D525" s="7"/>
      <c r="E525" s="7"/>
      <c r="G525" s="7"/>
      <c r="I525" s="1"/>
    </row>
    <row r="526" spans="1:9" x14ac:dyDescent="0.25">
      <c r="A526" s="1"/>
      <c r="B526" s="7"/>
      <c r="C526" s="7"/>
      <c r="D526" s="7"/>
      <c r="E526" s="7"/>
      <c r="G526" s="7"/>
      <c r="I526" s="1"/>
    </row>
    <row r="527" spans="1:9" x14ac:dyDescent="0.25">
      <c r="A527" s="1"/>
      <c r="B527" s="7"/>
      <c r="C527" s="7"/>
      <c r="D527" s="7"/>
      <c r="E527" s="7"/>
      <c r="G527" s="7"/>
      <c r="I527" s="1"/>
    </row>
    <row r="528" spans="1:9" x14ac:dyDescent="0.25">
      <c r="A528" s="1"/>
      <c r="B528" s="7"/>
      <c r="C528" s="7"/>
      <c r="D528" s="7"/>
      <c r="E528" s="7"/>
      <c r="G528" s="7"/>
      <c r="I528" s="1"/>
    </row>
    <row r="529" spans="1:9" x14ac:dyDescent="0.25">
      <c r="A529" s="1"/>
      <c r="B529" s="7"/>
      <c r="C529" s="7"/>
      <c r="D529" s="7"/>
      <c r="E529" s="7"/>
      <c r="G529" s="7"/>
      <c r="I529" s="1"/>
    </row>
    <row r="530" spans="1:9" x14ac:dyDescent="0.25">
      <c r="A530" s="1"/>
      <c r="B530" s="7"/>
      <c r="C530" s="7"/>
      <c r="D530" s="7"/>
      <c r="E530" s="7"/>
      <c r="G530" s="7"/>
      <c r="I530" s="1"/>
    </row>
    <row r="531" spans="1:9" x14ac:dyDescent="0.25">
      <c r="A531" s="1"/>
      <c r="B531" s="7"/>
      <c r="C531" s="7"/>
      <c r="D531" s="7"/>
      <c r="E531" s="7"/>
      <c r="G531" s="7"/>
      <c r="I531" s="1"/>
    </row>
    <row r="532" spans="1:9" x14ac:dyDescent="0.25">
      <c r="A532" s="1"/>
      <c r="B532" s="7"/>
      <c r="C532" s="7"/>
      <c r="D532" s="7"/>
      <c r="E532" s="7"/>
      <c r="G532" s="7"/>
      <c r="I532" s="1"/>
    </row>
    <row r="533" spans="1:9" x14ac:dyDescent="0.25">
      <c r="A533" s="1"/>
      <c r="B533" s="7"/>
      <c r="C533" s="7"/>
      <c r="D533" s="7"/>
      <c r="E533" s="7"/>
      <c r="G533" s="7"/>
      <c r="I533" s="1"/>
    </row>
    <row r="534" spans="1:9" x14ac:dyDescent="0.25">
      <c r="A534" s="1"/>
      <c r="B534" s="7"/>
      <c r="C534" s="7"/>
      <c r="D534" s="7"/>
      <c r="E534" s="7"/>
      <c r="G534" s="7"/>
      <c r="I534" s="1"/>
    </row>
    <row r="535" spans="1:9" x14ac:dyDescent="0.25">
      <c r="A535" s="1"/>
      <c r="B535" s="7"/>
      <c r="C535" s="7"/>
      <c r="D535" s="7"/>
      <c r="E535" s="7"/>
      <c r="G535" s="7"/>
      <c r="I535" s="1"/>
    </row>
    <row r="536" spans="1:9" x14ac:dyDescent="0.25">
      <c r="A536" s="1"/>
      <c r="B536" s="7"/>
      <c r="C536" s="7"/>
      <c r="D536" s="7"/>
      <c r="E536" s="7"/>
      <c r="G536" s="7"/>
      <c r="I536" s="1"/>
    </row>
    <row r="537" spans="1:9" x14ac:dyDescent="0.25">
      <c r="A537" s="1"/>
      <c r="B537" s="7"/>
      <c r="C537" s="7"/>
      <c r="D537" s="7"/>
      <c r="E537" s="7"/>
      <c r="G537" s="7"/>
      <c r="I537" s="1"/>
    </row>
    <row r="538" spans="1:9" x14ac:dyDescent="0.25">
      <c r="A538" s="1"/>
      <c r="B538" s="7"/>
      <c r="C538" s="7"/>
      <c r="D538" s="7"/>
      <c r="E538" s="7"/>
      <c r="G538" s="7"/>
      <c r="I538" s="1"/>
    </row>
    <row r="539" spans="1:9" x14ac:dyDescent="0.25">
      <c r="A539" s="1"/>
      <c r="B539" s="7"/>
      <c r="C539" s="7"/>
      <c r="D539" s="7"/>
      <c r="E539" s="7"/>
      <c r="G539" s="7"/>
      <c r="I539" s="1"/>
    </row>
    <row r="540" spans="1:9" x14ac:dyDescent="0.25">
      <c r="A540" s="1"/>
      <c r="B540" s="7"/>
      <c r="C540" s="7"/>
      <c r="D540" s="7"/>
      <c r="E540" s="7"/>
      <c r="G540" s="7"/>
      <c r="I540" s="1"/>
    </row>
    <row r="541" spans="1:9" x14ac:dyDescent="0.25">
      <c r="A541" s="1"/>
      <c r="B541" s="7"/>
      <c r="C541" s="7"/>
      <c r="D541" s="7"/>
      <c r="E541" s="7"/>
      <c r="G541" s="7"/>
      <c r="I541" s="1"/>
    </row>
    <row r="542" spans="1:9" x14ac:dyDescent="0.25">
      <c r="A542" s="1"/>
      <c r="B542" s="7"/>
      <c r="C542" s="7"/>
      <c r="D542" s="7"/>
      <c r="E542" s="7"/>
      <c r="G542" s="7"/>
      <c r="I542" s="1"/>
    </row>
    <row r="543" spans="1:9" x14ac:dyDescent="0.25">
      <c r="A543" s="1"/>
      <c r="B543" s="7"/>
      <c r="C543" s="7"/>
      <c r="D543" s="7"/>
      <c r="E543" s="7"/>
      <c r="G543" s="7"/>
      <c r="I543" s="1"/>
    </row>
    <row r="544" spans="1:9" x14ac:dyDescent="0.25">
      <c r="A544" s="1"/>
      <c r="B544" s="7"/>
      <c r="C544" s="7"/>
      <c r="D544" s="7"/>
      <c r="E544" s="7"/>
      <c r="G544" s="7"/>
      <c r="I544" s="1"/>
    </row>
    <row r="545" spans="1:9" x14ac:dyDescent="0.25">
      <c r="A545" s="1"/>
      <c r="B545" s="7"/>
      <c r="C545" s="7"/>
      <c r="D545" s="7"/>
      <c r="E545" s="7"/>
      <c r="G545" s="7"/>
      <c r="I545" s="1"/>
    </row>
    <row r="546" spans="1:9" x14ac:dyDescent="0.25">
      <c r="A546" s="1"/>
      <c r="B546" s="7"/>
      <c r="C546" s="7"/>
      <c r="D546" s="7"/>
      <c r="E546" s="7"/>
      <c r="G546" s="7"/>
      <c r="I546" s="1"/>
    </row>
    <row r="547" spans="1:9" x14ac:dyDescent="0.25">
      <c r="A547" s="1"/>
      <c r="B547" s="7"/>
      <c r="C547" s="7"/>
      <c r="D547" s="7"/>
      <c r="E547" s="7"/>
      <c r="G547" s="7"/>
      <c r="I547" s="1"/>
    </row>
    <row r="548" spans="1:9" x14ac:dyDescent="0.25">
      <c r="A548" s="1"/>
      <c r="B548" s="7"/>
      <c r="C548" s="7"/>
      <c r="D548" s="7"/>
      <c r="E548" s="7"/>
      <c r="G548" s="7"/>
      <c r="I548" s="1"/>
    </row>
    <row r="549" spans="1:9" x14ac:dyDescent="0.25">
      <c r="A549" s="1"/>
      <c r="B549" s="7"/>
      <c r="C549" s="7"/>
      <c r="D549" s="7"/>
      <c r="E549" s="7"/>
      <c r="G549" s="7"/>
      <c r="I549" s="1"/>
    </row>
    <row r="550" spans="1:9" x14ac:dyDescent="0.25">
      <c r="A550" s="1"/>
      <c r="B550" s="7"/>
      <c r="C550" s="7"/>
      <c r="D550" s="7"/>
      <c r="E550" s="7"/>
      <c r="G550" s="7"/>
      <c r="I550" s="1"/>
    </row>
    <row r="551" spans="1:9" x14ac:dyDescent="0.25">
      <c r="A551" s="1"/>
      <c r="B551" s="7"/>
      <c r="C551" s="7"/>
      <c r="D551" s="7"/>
      <c r="E551" s="7"/>
      <c r="G551" s="7"/>
      <c r="I551" s="1"/>
    </row>
    <row r="552" spans="1:9" x14ac:dyDescent="0.25">
      <c r="A552" s="1"/>
      <c r="B552" s="7"/>
      <c r="C552" s="7"/>
      <c r="D552" s="7"/>
      <c r="E552" s="7"/>
      <c r="G552" s="7"/>
      <c r="I552" s="1"/>
    </row>
    <row r="553" spans="1:9" x14ac:dyDescent="0.25">
      <c r="A553" s="1"/>
      <c r="B553" s="7"/>
      <c r="C553" s="7"/>
      <c r="D553" s="7"/>
      <c r="E553" s="7"/>
      <c r="G553" s="7"/>
      <c r="I553" s="1"/>
    </row>
    <row r="554" spans="1:9" x14ac:dyDescent="0.25">
      <c r="A554" s="1"/>
      <c r="B554" s="7"/>
      <c r="C554" s="7"/>
      <c r="D554" s="7"/>
      <c r="E554" s="7"/>
      <c r="G554" s="7"/>
      <c r="I554" s="1"/>
    </row>
    <row r="555" spans="1:9" x14ac:dyDescent="0.25">
      <c r="A555" s="1"/>
      <c r="B555" s="7"/>
      <c r="C555" s="7"/>
      <c r="D555" s="7"/>
      <c r="E555" s="7"/>
      <c r="G555" s="7"/>
      <c r="I555" s="1"/>
    </row>
    <row r="556" spans="1:9" x14ac:dyDescent="0.25">
      <c r="A556" s="1"/>
      <c r="B556" s="7"/>
      <c r="C556" s="7"/>
      <c r="D556" s="7"/>
      <c r="E556" s="7"/>
      <c r="G556" s="7"/>
      <c r="I556" s="1"/>
    </row>
    <row r="557" spans="1:9" x14ac:dyDescent="0.25">
      <c r="A557" s="1"/>
      <c r="B557" s="7"/>
      <c r="C557" s="7"/>
      <c r="D557" s="7"/>
      <c r="E557" s="7"/>
      <c r="G557" s="7"/>
      <c r="I557" s="1"/>
    </row>
    <row r="558" spans="1:9" x14ac:dyDescent="0.25">
      <c r="A558" s="1"/>
      <c r="B558" s="7"/>
      <c r="C558" s="7"/>
      <c r="D558" s="7"/>
      <c r="E558" s="7"/>
      <c r="G558" s="7"/>
      <c r="I558" s="1"/>
    </row>
    <row r="559" spans="1:9" x14ac:dyDescent="0.25">
      <c r="A559" s="1"/>
      <c r="B559" s="7"/>
      <c r="C559" s="7"/>
      <c r="D559" s="7"/>
      <c r="E559" s="7"/>
      <c r="G559" s="7"/>
      <c r="I559" s="1"/>
    </row>
    <row r="560" spans="1:9" x14ac:dyDescent="0.25">
      <c r="A560" s="1"/>
      <c r="B560" s="7"/>
      <c r="C560" s="7"/>
      <c r="D560" s="7"/>
      <c r="E560" s="7"/>
      <c r="G560" s="7"/>
      <c r="I560" s="1"/>
    </row>
    <row r="561" spans="1:9" x14ac:dyDescent="0.25">
      <c r="A561" s="1"/>
      <c r="B561" s="7"/>
      <c r="C561" s="7"/>
      <c r="D561" s="7"/>
      <c r="E561" s="7"/>
      <c r="G561" s="7"/>
      <c r="I561" s="1"/>
    </row>
    <row r="562" spans="1:9" x14ac:dyDescent="0.25">
      <c r="A562" s="1"/>
      <c r="B562" s="7"/>
      <c r="C562" s="7"/>
      <c r="D562" s="7"/>
      <c r="E562" s="7"/>
      <c r="G562" s="7"/>
      <c r="I562" s="1"/>
    </row>
    <row r="563" spans="1:9" x14ac:dyDescent="0.25">
      <c r="A563" s="1"/>
      <c r="B563" s="7"/>
      <c r="C563" s="7"/>
      <c r="D563" s="7"/>
      <c r="E563" s="7"/>
      <c r="G563" s="7"/>
      <c r="I563" s="1"/>
    </row>
    <row r="564" spans="1:9" x14ac:dyDescent="0.25">
      <c r="A564" s="1"/>
      <c r="B564" s="7"/>
      <c r="C564" s="7"/>
      <c r="D564" s="7"/>
      <c r="E564" s="7"/>
      <c r="G564" s="7"/>
      <c r="I564" s="1"/>
    </row>
    <row r="565" spans="1:9" x14ac:dyDescent="0.25">
      <c r="A565" s="1"/>
      <c r="B565" s="7"/>
      <c r="C565" s="7"/>
      <c r="D565" s="7"/>
      <c r="E565" s="7"/>
      <c r="G565" s="7"/>
      <c r="I565" s="1"/>
    </row>
    <row r="566" spans="1:9" x14ac:dyDescent="0.25">
      <c r="A566" s="1"/>
      <c r="B566" s="7"/>
      <c r="C566" s="7"/>
      <c r="D566" s="7"/>
      <c r="E566" s="7"/>
      <c r="G566" s="7"/>
      <c r="I566" s="1"/>
    </row>
    <row r="567" spans="1:9" x14ac:dyDescent="0.25">
      <c r="A567" s="1"/>
      <c r="B567" s="7"/>
      <c r="C567" s="7"/>
      <c r="D567" s="7"/>
      <c r="E567" s="7"/>
      <c r="G567" s="7"/>
      <c r="I567" s="1"/>
    </row>
    <row r="568" spans="1:9" x14ac:dyDescent="0.25">
      <c r="A568" s="1"/>
      <c r="B568" s="7"/>
      <c r="C568" s="7"/>
      <c r="D568" s="7"/>
      <c r="E568" s="7"/>
      <c r="G568" s="7"/>
      <c r="I568" s="1"/>
    </row>
    <row r="569" spans="1:9" x14ac:dyDescent="0.25">
      <c r="A569" s="1"/>
      <c r="B569" s="7"/>
      <c r="C569" s="7"/>
      <c r="D569" s="7"/>
      <c r="E569" s="7"/>
      <c r="G569" s="7"/>
      <c r="I569" s="1"/>
    </row>
    <row r="570" spans="1:9" x14ac:dyDescent="0.25">
      <c r="A570" s="1"/>
      <c r="B570" s="7"/>
      <c r="C570" s="7"/>
      <c r="D570" s="7"/>
      <c r="E570" s="7"/>
      <c r="G570" s="7"/>
      <c r="I570" s="1"/>
    </row>
    <row r="571" spans="1:9" x14ac:dyDescent="0.25">
      <c r="A571" s="1"/>
      <c r="B571" s="7"/>
      <c r="C571" s="7"/>
      <c r="D571" s="7"/>
      <c r="E571" s="7"/>
      <c r="G571" s="7"/>
      <c r="I571" s="1"/>
    </row>
    <row r="572" spans="1:9" x14ac:dyDescent="0.25">
      <c r="A572" s="1"/>
      <c r="B572" s="7"/>
      <c r="C572" s="7"/>
      <c r="D572" s="7"/>
      <c r="E572" s="7"/>
      <c r="G572" s="7"/>
      <c r="I572" s="1"/>
    </row>
    <row r="573" spans="1:9" x14ac:dyDescent="0.25">
      <c r="A573" s="1"/>
      <c r="B573" s="7"/>
      <c r="C573" s="7"/>
      <c r="D573" s="7"/>
      <c r="E573" s="7"/>
      <c r="G573" s="7"/>
      <c r="I573" s="1"/>
    </row>
    <row r="574" spans="1:9" x14ac:dyDescent="0.25">
      <c r="A574" s="1"/>
      <c r="B574" s="7"/>
      <c r="C574" s="7"/>
      <c r="D574" s="7"/>
      <c r="E574" s="7"/>
      <c r="G574" s="7"/>
      <c r="I574" s="1"/>
    </row>
    <row r="575" spans="1:9" x14ac:dyDescent="0.25">
      <c r="A575" s="1"/>
      <c r="B575" s="7"/>
      <c r="C575" s="7"/>
      <c r="D575" s="7"/>
      <c r="E575" s="7"/>
      <c r="G575" s="7"/>
      <c r="I575" s="1"/>
    </row>
    <row r="576" spans="1:9" x14ac:dyDescent="0.25">
      <c r="A576" s="1"/>
      <c r="B576" s="7"/>
      <c r="C576" s="7"/>
      <c r="D576" s="7"/>
      <c r="E576" s="7"/>
      <c r="G576" s="7"/>
      <c r="I576" s="1"/>
    </row>
    <row r="577" spans="1:9" x14ac:dyDescent="0.25">
      <c r="A577" s="1"/>
      <c r="B577" s="7"/>
      <c r="C577" s="7"/>
      <c r="D577" s="7"/>
      <c r="E577" s="7"/>
      <c r="G577" s="7"/>
      <c r="I577" s="1"/>
    </row>
    <row r="578" spans="1:9" x14ac:dyDescent="0.25">
      <c r="A578" s="1"/>
      <c r="B578" s="7"/>
      <c r="C578" s="7"/>
      <c r="D578" s="7"/>
      <c r="E578" s="7"/>
      <c r="G578" s="7"/>
      <c r="I578" s="1"/>
    </row>
    <row r="579" spans="1:9" x14ac:dyDescent="0.25">
      <c r="A579" s="1"/>
      <c r="B579" s="7"/>
      <c r="C579" s="7"/>
      <c r="D579" s="7"/>
      <c r="E579" s="7"/>
      <c r="G579" s="7"/>
      <c r="I579" s="1"/>
    </row>
    <row r="580" spans="1:9" x14ac:dyDescent="0.25">
      <c r="A580" s="1"/>
      <c r="B580" s="7"/>
      <c r="C580" s="7"/>
      <c r="D580" s="7"/>
      <c r="E580" s="7"/>
      <c r="G580" s="7"/>
      <c r="I580" s="1"/>
    </row>
    <row r="581" spans="1:9" x14ac:dyDescent="0.25">
      <c r="A581" s="1"/>
      <c r="B581" s="7"/>
      <c r="C581" s="7"/>
      <c r="D581" s="7"/>
      <c r="E581" s="7"/>
      <c r="G581" s="7"/>
      <c r="I581" s="1"/>
    </row>
    <row r="582" spans="1:9" x14ac:dyDescent="0.25">
      <c r="A582" s="1"/>
      <c r="B582" s="7"/>
      <c r="C582" s="7"/>
      <c r="D582" s="7"/>
      <c r="E582" s="7"/>
      <c r="G582" s="7"/>
      <c r="I582" s="1"/>
    </row>
    <row r="583" spans="1:9" x14ac:dyDescent="0.25">
      <c r="A583" s="1"/>
      <c r="B583" s="7"/>
      <c r="C583" s="7"/>
      <c r="D583" s="7"/>
      <c r="E583" s="7"/>
      <c r="G583" s="7"/>
      <c r="I583" s="1"/>
    </row>
    <row r="584" spans="1:9" x14ac:dyDescent="0.25">
      <c r="A584" s="1"/>
      <c r="B584" s="7"/>
      <c r="C584" s="7"/>
      <c r="D584" s="7"/>
      <c r="E584" s="7"/>
      <c r="G584" s="7"/>
      <c r="I584" s="1"/>
    </row>
    <row r="585" spans="1:9" x14ac:dyDescent="0.25">
      <c r="A585" s="1"/>
      <c r="B585" s="7"/>
      <c r="C585" s="7"/>
      <c r="D585" s="7"/>
      <c r="E585" s="7"/>
      <c r="G585" s="7"/>
      <c r="I585" s="1"/>
    </row>
    <row r="586" spans="1:9" x14ac:dyDescent="0.25">
      <c r="A586" s="1"/>
      <c r="B586" s="7"/>
      <c r="C586" s="7"/>
      <c r="D586" s="7"/>
      <c r="E586" s="7"/>
      <c r="G586" s="7"/>
      <c r="I586" s="1"/>
    </row>
    <row r="587" spans="1:9" x14ac:dyDescent="0.25">
      <c r="A587" s="1"/>
      <c r="B587" s="7"/>
      <c r="C587" s="7"/>
      <c r="D587" s="7"/>
      <c r="E587" s="7"/>
      <c r="G587" s="7"/>
      <c r="I587" s="1"/>
    </row>
    <row r="588" spans="1:9" x14ac:dyDescent="0.25">
      <c r="A588" s="1"/>
      <c r="B588" s="7"/>
      <c r="C588" s="7"/>
      <c r="D588" s="7"/>
      <c r="E588" s="7"/>
      <c r="G588" s="7"/>
      <c r="I588" s="1"/>
    </row>
    <row r="589" spans="1:9" x14ac:dyDescent="0.25">
      <c r="A589" s="1"/>
      <c r="B589" s="7"/>
      <c r="C589" s="7"/>
      <c r="D589" s="7"/>
      <c r="E589" s="7"/>
      <c r="G589" s="7"/>
      <c r="I589" s="1"/>
    </row>
    <row r="590" spans="1:9" x14ac:dyDescent="0.25">
      <c r="A590" s="1"/>
      <c r="B590" s="7"/>
      <c r="C590" s="7"/>
      <c r="D590" s="7"/>
      <c r="E590" s="7"/>
      <c r="G590" s="7"/>
      <c r="I590" s="1"/>
    </row>
    <row r="591" spans="1:9" x14ac:dyDescent="0.25">
      <c r="A591" s="1"/>
      <c r="B591" s="7"/>
      <c r="C591" s="7"/>
      <c r="D591" s="7"/>
      <c r="E591" s="7"/>
      <c r="G591" s="7"/>
      <c r="I591" s="1"/>
    </row>
    <row r="592" spans="1:9" x14ac:dyDescent="0.25">
      <c r="A592" s="1"/>
      <c r="B592" s="7"/>
      <c r="C592" s="7"/>
      <c r="D592" s="7"/>
      <c r="E592" s="7"/>
      <c r="G592" s="7"/>
      <c r="I592" s="1"/>
    </row>
    <row r="593" spans="1:9" x14ac:dyDescent="0.25">
      <c r="A593" s="1"/>
      <c r="B593" s="7"/>
      <c r="C593" s="7"/>
      <c r="D593" s="7"/>
      <c r="E593" s="7"/>
      <c r="G593" s="7"/>
      <c r="I593" s="1"/>
    </row>
    <row r="594" spans="1:9" x14ac:dyDescent="0.25">
      <c r="A594" s="1"/>
      <c r="B594" s="7"/>
      <c r="C594" s="7"/>
      <c r="D594" s="7"/>
      <c r="E594" s="7"/>
      <c r="G594" s="7"/>
      <c r="I594" s="1"/>
    </row>
    <row r="595" spans="1:9" x14ac:dyDescent="0.25">
      <c r="A595" s="1"/>
      <c r="B595" s="7"/>
      <c r="C595" s="7"/>
      <c r="D595" s="7"/>
      <c r="E595" s="7"/>
      <c r="G595" s="7"/>
      <c r="I595" s="1"/>
    </row>
    <row r="596" spans="1:9" x14ac:dyDescent="0.25">
      <c r="A596" s="1"/>
      <c r="B596" s="7"/>
      <c r="C596" s="7"/>
      <c r="D596" s="7"/>
      <c r="E596" s="7"/>
      <c r="G596" s="7"/>
      <c r="I596" s="1"/>
    </row>
    <row r="597" spans="1:9" x14ac:dyDescent="0.25">
      <c r="A597" s="1"/>
      <c r="B597" s="7"/>
      <c r="C597" s="7"/>
      <c r="D597" s="7"/>
      <c r="E597" s="7"/>
      <c r="G597" s="7"/>
      <c r="I597" s="1"/>
    </row>
    <row r="598" spans="1:9" x14ac:dyDescent="0.25">
      <c r="A598" s="1"/>
      <c r="B598" s="7"/>
      <c r="C598" s="7"/>
      <c r="D598" s="7"/>
      <c r="E598" s="7"/>
      <c r="G598" s="7"/>
      <c r="I598" s="1"/>
    </row>
    <row r="599" spans="1:9" x14ac:dyDescent="0.25">
      <c r="A599" s="1"/>
      <c r="B599" s="7"/>
      <c r="C599" s="7"/>
      <c r="D599" s="7"/>
      <c r="E599" s="7"/>
      <c r="G599" s="7"/>
      <c r="I599" s="1"/>
    </row>
    <row r="600" spans="1:9" x14ac:dyDescent="0.25">
      <c r="A600" s="1"/>
      <c r="B600" s="7"/>
      <c r="C600" s="7"/>
      <c r="D600" s="7"/>
      <c r="E600" s="7"/>
      <c r="G600" s="7"/>
      <c r="I600" s="1"/>
    </row>
    <row r="601" spans="1:9" x14ac:dyDescent="0.25">
      <c r="A601" s="1"/>
      <c r="B601" s="7"/>
      <c r="C601" s="7"/>
      <c r="D601" s="7"/>
      <c r="E601" s="7"/>
      <c r="G601" s="7"/>
      <c r="I601" s="1"/>
    </row>
    <row r="602" spans="1:9" x14ac:dyDescent="0.25">
      <c r="A602" s="1"/>
      <c r="B602" s="7"/>
      <c r="C602" s="7"/>
      <c r="D602" s="7"/>
      <c r="E602" s="7"/>
      <c r="G602" s="7"/>
      <c r="I602" s="1"/>
    </row>
    <row r="603" spans="1:9" x14ac:dyDescent="0.25">
      <c r="A603" s="1"/>
      <c r="B603" s="7"/>
      <c r="C603" s="7"/>
      <c r="D603" s="7"/>
      <c r="E603" s="7"/>
      <c r="G603" s="7"/>
      <c r="I603" s="1"/>
    </row>
    <row r="604" spans="1:9" x14ac:dyDescent="0.25">
      <c r="A604" s="1"/>
      <c r="B604" s="7"/>
      <c r="C604" s="7"/>
      <c r="D604" s="7"/>
      <c r="E604" s="7"/>
      <c r="G604" s="7"/>
      <c r="I604" s="1"/>
    </row>
    <row r="605" spans="1:9" x14ac:dyDescent="0.25">
      <c r="A605" s="1"/>
      <c r="B605" s="7"/>
      <c r="C605" s="7"/>
      <c r="D605" s="7"/>
      <c r="E605" s="7"/>
      <c r="G605" s="7"/>
      <c r="I605" s="1"/>
    </row>
    <row r="606" spans="1:9" x14ac:dyDescent="0.25">
      <c r="A606" s="1"/>
      <c r="B606" s="7"/>
      <c r="C606" s="7"/>
      <c r="D606" s="7"/>
      <c r="E606" s="7"/>
      <c r="G606" s="7"/>
      <c r="I606" s="1"/>
    </row>
    <row r="607" spans="1:9" x14ac:dyDescent="0.25">
      <c r="A607" s="1"/>
      <c r="B607" s="7"/>
      <c r="C607" s="7"/>
      <c r="D607" s="7"/>
      <c r="E607" s="7"/>
      <c r="G607" s="7"/>
      <c r="I607" s="1"/>
    </row>
    <row r="608" spans="1:9" x14ac:dyDescent="0.25">
      <c r="A608" s="1"/>
      <c r="B608" s="7"/>
      <c r="C608" s="7"/>
      <c r="D608" s="7"/>
      <c r="E608" s="7"/>
      <c r="G608" s="7"/>
      <c r="I608" s="1"/>
    </row>
    <row r="609" spans="1:9" x14ac:dyDescent="0.25">
      <c r="A609" s="1"/>
      <c r="B609" s="7"/>
      <c r="C609" s="7"/>
      <c r="D609" s="7"/>
      <c r="E609" s="7"/>
      <c r="G609" s="7"/>
      <c r="I609" s="1"/>
    </row>
    <row r="610" spans="1:9" x14ac:dyDescent="0.25">
      <c r="A610" s="1"/>
      <c r="B610" s="7"/>
      <c r="C610" s="7"/>
      <c r="D610" s="7"/>
      <c r="E610" s="7"/>
      <c r="G610" s="7"/>
      <c r="I610" s="1"/>
    </row>
    <row r="611" spans="1:9" x14ac:dyDescent="0.25">
      <c r="A611" s="1"/>
      <c r="B611" s="7"/>
      <c r="C611" s="7"/>
      <c r="D611" s="7"/>
      <c r="E611" s="7"/>
      <c r="G611" s="7"/>
      <c r="I611" s="1"/>
    </row>
    <row r="612" spans="1:9" x14ac:dyDescent="0.25">
      <c r="A612" s="1"/>
      <c r="B612" s="7"/>
      <c r="C612" s="7"/>
      <c r="D612" s="7"/>
      <c r="E612" s="7"/>
      <c r="G612" s="7"/>
      <c r="I612" s="1"/>
    </row>
    <row r="613" spans="1:9" x14ac:dyDescent="0.25">
      <c r="A613" s="1"/>
      <c r="B613" s="7"/>
      <c r="C613" s="7"/>
      <c r="D613" s="7"/>
      <c r="E613" s="7"/>
      <c r="G613" s="7"/>
      <c r="I613" s="1"/>
    </row>
    <row r="614" spans="1:9" x14ac:dyDescent="0.25">
      <c r="A614" s="1"/>
      <c r="B614" s="7"/>
      <c r="C614" s="7"/>
      <c r="D614" s="7"/>
      <c r="E614" s="7"/>
      <c r="G614" s="7"/>
      <c r="I614" s="1"/>
    </row>
    <row r="615" spans="1:9" x14ac:dyDescent="0.25">
      <c r="A615" s="1"/>
      <c r="B615" s="7"/>
      <c r="C615" s="7"/>
      <c r="D615" s="7"/>
      <c r="E615" s="7"/>
      <c r="G615" s="7"/>
      <c r="I615" s="1"/>
    </row>
    <row r="616" spans="1:9" x14ac:dyDescent="0.25">
      <c r="A616" s="1"/>
      <c r="B616" s="7"/>
      <c r="C616" s="7"/>
      <c r="D616" s="7"/>
      <c r="E616" s="7"/>
      <c r="G616" s="7"/>
      <c r="I616" s="1"/>
    </row>
    <row r="617" spans="1:9" x14ac:dyDescent="0.25">
      <c r="A617" s="1"/>
      <c r="B617" s="7"/>
      <c r="C617" s="7"/>
      <c r="D617" s="7"/>
      <c r="E617" s="7"/>
      <c r="G617" s="7"/>
      <c r="I617" s="1"/>
    </row>
    <row r="618" spans="1:9" x14ac:dyDescent="0.25">
      <c r="A618" s="1"/>
      <c r="B618" s="7"/>
      <c r="C618" s="7"/>
      <c r="D618" s="7"/>
      <c r="E618" s="7"/>
      <c r="G618" s="7"/>
      <c r="I618" s="1"/>
    </row>
    <row r="619" spans="1:9" x14ac:dyDescent="0.25">
      <c r="A619" s="1"/>
      <c r="B619" s="7"/>
      <c r="C619" s="7"/>
      <c r="D619" s="7"/>
      <c r="E619" s="7"/>
      <c r="G619" s="7"/>
      <c r="I619" s="1"/>
    </row>
    <row r="620" spans="1:9" x14ac:dyDescent="0.25">
      <c r="A620" s="1"/>
      <c r="B620" s="7"/>
      <c r="C620" s="7"/>
      <c r="D620" s="7"/>
      <c r="E620" s="7"/>
      <c r="G620" s="7"/>
      <c r="I620" s="1"/>
    </row>
    <row r="621" spans="1:9" x14ac:dyDescent="0.25">
      <c r="A621" s="1"/>
      <c r="B621" s="7"/>
      <c r="C621" s="7"/>
      <c r="D621" s="7"/>
      <c r="E621" s="7"/>
      <c r="G621" s="7"/>
      <c r="I621" s="1"/>
    </row>
    <row r="622" spans="1:9" x14ac:dyDescent="0.25">
      <c r="A622" s="1"/>
      <c r="B622" s="7"/>
      <c r="C622" s="7"/>
      <c r="D622" s="7"/>
      <c r="E622" s="7"/>
      <c r="G622" s="7"/>
      <c r="I622" s="1"/>
    </row>
    <row r="623" spans="1:9" x14ac:dyDescent="0.25">
      <c r="A623" s="1"/>
      <c r="B623" s="7"/>
      <c r="C623" s="7"/>
      <c r="D623" s="7"/>
      <c r="E623" s="7"/>
      <c r="G623" s="7"/>
      <c r="I623" s="1"/>
    </row>
    <row r="624" spans="1:9" x14ac:dyDescent="0.25">
      <c r="A624" s="1"/>
      <c r="B624" s="7"/>
      <c r="C624" s="7"/>
      <c r="D624" s="7"/>
      <c r="E624" s="7"/>
      <c r="G624" s="7"/>
      <c r="I624" s="1"/>
    </row>
    <row r="625" spans="1:9" x14ac:dyDescent="0.25">
      <c r="A625" s="1"/>
      <c r="B625" s="7"/>
      <c r="C625" s="7"/>
      <c r="D625" s="7"/>
      <c r="E625" s="7"/>
      <c r="G625" s="7"/>
      <c r="I625" s="1"/>
    </row>
    <row r="626" spans="1:9" x14ac:dyDescent="0.25">
      <c r="A626" s="1"/>
      <c r="B626" s="7"/>
      <c r="C626" s="7"/>
      <c r="D626" s="7"/>
      <c r="E626" s="7"/>
      <c r="G626" s="7"/>
      <c r="I626" s="1"/>
    </row>
    <row r="627" spans="1:9" x14ac:dyDescent="0.25">
      <c r="A627" s="1"/>
      <c r="B627" s="7"/>
      <c r="C627" s="7"/>
      <c r="D627" s="7"/>
      <c r="E627" s="7"/>
      <c r="G627" s="7"/>
      <c r="I627" s="1"/>
    </row>
    <row r="628" spans="1:9" x14ac:dyDescent="0.25">
      <c r="A628" s="1"/>
      <c r="B628" s="7"/>
      <c r="C628" s="7"/>
      <c r="D628" s="7"/>
      <c r="E628" s="7"/>
      <c r="G628" s="7"/>
      <c r="I628" s="1"/>
    </row>
    <row r="629" spans="1:9" x14ac:dyDescent="0.25">
      <c r="A629" s="1"/>
      <c r="B629" s="7"/>
      <c r="C629" s="7"/>
      <c r="D629" s="7"/>
      <c r="E629" s="7"/>
      <c r="G629" s="7"/>
      <c r="I629" s="1"/>
    </row>
    <row r="630" spans="1:9" x14ac:dyDescent="0.25">
      <c r="A630" s="1"/>
      <c r="B630" s="7"/>
      <c r="C630" s="7"/>
      <c r="D630" s="7"/>
      <c r="E630" s="7"/>
      <c r="G630" s="7"/>
      <c r="I630" s="1"/>
    </row>
    <row r="631" spans="1:9" x14ac:dyDescent="0.25">
      <c r="A631" s="1"/>
      <c r="B631" s="7"/>
      <c r="C631" s="7"/>
      <c r="D631" s="7"/>
      <c r="E631" s="7"/>
      <c r="G631" s="7"/>
      <c r="I631" s="1"/>
    </row>
    <row r="632" spans="1:9" x14ac:dyDescent="0.25">
      <c r="A632" s="1"/>
      <c r="B632" s="7"/>
      <c r="C632" s="7"/>
      <c r="D632" s="7"/>
      <c r="E632" s="7"/>
      <c r="G632" s="7"/>
      <c r="I632" s="1"/>
    </row>
    <row r="633" spans="1:9" x14ac:dyDescent="0.25">
      <c r="A633" s="1"/>
      <c r="B633" s="7"/>
      <c r="C633" s="7"/>
      <c r="D633" s="7"/>
      <c r="E633" s="7"/>
      <c r="G633" s="7"/>
      <c r="I633" s="1"/>
    </row>
    <row r="634" spans="1:9" x14ac:dyDescent="0.25">
      <c r="A634" s="1"/>
      <c r="B634" s="7"/>
      <c r="C634" s="7"/>
      <c r="D634" s="7"/>
      <c r="E634" s="7"/>
      <c r="G634" s="7"/>
      <c r="I634" s="1"/>
    </row>
    <row r="635" spans="1:9" x14ac:dyDescent="0.25">
      <c r="A635" s="1"/>
      <c r="B635" s="7"/>
      <c r="C635" s="7"/>
      <c r="D635" s="7"/>
      <c r="E635" s="7"/>
      <c r="G635" s="7"/>
      <c r="I635" s="1"/>
    </row>
    <row r="636" spans="1:9" x14ac:dyDescent="0.25">
      <c r="A636" s="1"/>
      <c r="B636" s="7"/>
      <c r="C636" s="7"/>
      <c r="D636" s="7"/>
      <c r="E636" s="7"/>
      <c r="G636" s="7"/>
      <c r="I636" s="1"/>
    </row>
    <row r="637" spans="1:9" x14ac:dyDescent="0.25">
      <c r="A637" s="1"/>
      <c r="B637" s="7"/>
      <c r="C637" s="7"/>
      <c r="D637" s="7"/>
      <c r="E637" s="7"/>
      <c r="G637" s="7"/>
      <c r="I637" s="1"/>
    </row>
    <row r="638" spans="1:9" x14ac:dyDescent="0.25">
      <c r="A638" s="1"/>
      <c r="B638" s="7"/>
      <c r="C638" s="7"/>
      <c r="D638" s="7"/>
      <c r="E638" s="7"/>
      <c r="G638" s="7"/>
      <c r="I638" s="1"/>
    </row>
    <row r="639" spans="1:9" x14ac:dyDescent="0.25">
      <c r="A639" s="1"/>
      <c r="B639" s="7"/>
      <c r="C639" s="7"/>
      <c r="D639" s="7"/>
      <c r="E639" s="7"/>
      <c r="G639" s="7"/>
      <c r="I639" s="1"/>
    </row>
    <row r="640" spans="1:9" x14ac:dyDescent="0.25">
      <c r="A640" s="1"/>
      <c r="B640" s="7"/>
      <c r="C640" s="7"/>
      <c r="D640" s="7"/>
      <c r="E640" s="7"/>
      <c r="G640" s="7"/>
      <c r="I640" s="1"/>
    </row>
    <row r="641" spans="1:9" x14ac:dyDescent="0.25">
      <c r="A641" s="1"/>
      <c r="B641" s="7"/>
      <c r="C641" s="7"/>
      <c r="D641" s="7"/>
      <c r="E641" s="7"/>
      <c r="G641" s="7"/>
      <c r="I641" s="1"/>
    </row>
    <row r="642" spans="1:9" x14ac:dyDescent="0.25">
      <c r="A642" s="1"/>
      <c r="B642" s="7"/>
      <c r="C642" s="7"/>
      <c r="D642" s="7"/>
      <c r="E642" s="7"/>
      <c r="G642" s="7"/>
      <c r="I642" s="1"/>
    </row>
    <row r="643" spans="1:9" x14ac:dyDescent="0.25">
      <c r="A643" s="1"/>
      <c r="B643" s="7"/>
      <c r="C643" s="7"/>
      <c r="D643" s="7"/>
      <c r="E643" s="7"/>
      <c r="G643" s="7"/>
      <c r="I643" s="1"/>
    </row>
    <row r="644" spans="1:9" x14ac:dyDescent="0.25">
      <c r="A644" s="1"/>
      <c r="B644" s="7"/>
      <c r="C644" s="7"/>
      <c r="D644" s="7"/>
      <c r="E644" s="7"/>
      <c r="G644" s="7"/>
      <c r="I644" s="1"/>
    </row>
    <row r="645" spans="1:9" x14ac:dyDescent="0.25">
      <c r="A645" s="1"/>
      <c r="B645" s="7"/>
      <c r="C645" s="7"/>
      <c r="D645" s="7"/>
      <c r="E645" s="7"/>
      <c r="G645" s="7"/>
      <c r="I645" s="1"/>
    </row>
    <row r="646" spans="1:9" x14ac:dyDescent="0.25">
      <c r="A646" s="1"/>
      <c r="B646" s="7"/>
      <c r="C646" s="7"/>
      <c r="D646" s="7"/>
      <c r="E646" s="7"/>
      <c r="G646" s="7"/>
      <c r="I646" s="1"/>
    </row>
    <row r="647" spans="1:9" x14ac:dyDescent="0.25">
      <c r="A647" s="1"/>
      <c r="B647" s="7"/>
      <c r="C647" s="7"/>
      <c r="D647" s="7"/>
      <c r="E647" s="7"/>
      <c r="G647" s="7"/>
      <c r="I647" s="1"/>
    </row>
    <row r="648" spans="1:9" x14ac:dyDescent="0.25">
      <c r="A648" s="1"/>
      <c r="B648" s="7"/>
      <c r="C648" s="7"/>
      <c r="D648" s="7"/>
      <c r="E648" s="7"/>
      <c r="G648" s="7"/>
      <c r="I648" s="1"/>
    </row>
    <row r="649" spans="1:9" x14ac:dyDescent="0.25">
      <c r="A649" s="1"/>
      <c r="B649" s="7"/>
      <c r="C649" s="7"/>
      <c r="D649" s="7"/>
      <c r="E649" s="7"/>
      <c r="G649" s="7"/>
      <c r="I649" s="1"/>
    </row>
    <row r="650" spans="1:9" x14ac:dyDescent="0.25">
      <c r="A650" s="1"/>
      <c r="B650" s="7"/>
      <c r="C650" s="7"/>
      <c r="D650" s="7"/>
      <c r="E650" s="7"/>
      <c r="G650" s="7"/>
      <c r="I650" s="1"/>
    </row>
    <row r="651" spans="1:9" x14ac:dyDescent="0.25">
      <c r="A651" s="1"/>
      <c r="B651" s="7"/>
      <c r="C651" s="7"/>
      <c r="D651" s="7"/>
      <c r="E651" s="7"/>
      <c r="G651" s="7"/>
      <c r="I651" s="1"/>
    </row>
    <row r="652" spans="1:9" x14ac:dyDescent="0.25">
      <c r="A652" s="1"/>
      <c r="B652" s="7"/>
      <c r="C652" s="7"/>
      <c r="D652" s="7"/>
      <c r="E652" s="7"/>
      <c r="G652" s="7"/>
      <c r="I652" s="1"/>
    </row>
    <row r="653" spans="1:9" x14ac:dyDescent="0.25">
      <c r="A653" s="1"/>
      <c r="B653" s="7"/>
      <c r="C653" s="7"/>
      <c r="D653" s="7"/>
      <c r="E653" s="7"/>
      <c r="G653" s="7"/>
      <c r="I653" s="1"/>
    </row>
    <row r="654" spans="1:9" x14ac:dyDescent="0.25">
      <c r="A654" s="1"/>
      <c r="B654" s="7"/>
      <c r="C654" s="7"/>
      <c r="D654" s="7"/>
      <c r="E654" s="7"/>
      <c r="G654" s="7"/>
      <c r="I654" s="1"/>
    </row>
    <row r="655" spans="1:9" x14ac:dyDescent="0.25">
      <c r="A655" s="1"/>
      <c r="B655" s="7"/>
      <c r="C655" s="7"/>
      <c r="D655" s="7"/>
      <c r="E655" s="7"/>
      <c r="G655" s="7"/>
      <c r="I655" s="1"/>
    </row>
    <row r="656" spans="1:9" x14ac:dyDescent="0.25">
      <c r="A656" s="1"/>
      <c r="B656" s="7"/>
      <c r="C656" s="7"/>
      <c r="D656" s="7"/>
      <c r="E656" s="7"/>
      <c r="G656" s="7"/>
      <c r="I656" s="1"/>
    </row>
    <row r="657" spans="1:9" x14ac:dyDescent="0.25">
      <c r="A657" s="1"/>
      <c r="B657" s="7"/>
      <c r="C657" s="7"/>
      <c r="D657" s="7"/>
      <c r="E657" s="7"/>
      <c r="G657" s="7"/>
      <c r="I657" s="1"/>
    </row>
    <row r="658" spans="1:9" x14ac:dyDescent="0.25">
      <c r="A658" s="1"/>
      <c r="B658" s="7"/>
      <c r="C658" s="7"/>
      <c r="D658" s="7"/>
      <c r="E658" s="7"/>
      <c r="G658" s="7"/>
      <c r="I658" s="1"/>
    </row>
    <row r="659" spans="1:9" x14ac:dyDescent="0.25">
      <c r="A659" s="1"/>
      <c r="B659" s="7"/>
      <c r="C659" s="7"/>
      <c r="D659" s="7"/>
      <c r="E659" s="7"/>
      <c r="G659" s="7"/>
      <c r="I659" s="1"/>
    </row>
    <row r="660" spans="1:9" x14ac:dyDescent="0.25">
      <c r="A660" s="1"/>
      <c r="B660" s="7"/>
      <c r="C660" s="7"/>
      <c r="D660" s="7"/>
      <c r="E660" s="7"/>
      <c r="G660" s="7"/>
      <c r="I660" s="1"/>
    </row>
    <row r="661" spans="1:9" x14ac:dyDescent="0.25">
      <c r="A661" s="1"/>
      <c r="B661" s="7"/>
      <c r="C661" s="7"/>
      <c r="D661" s="7"/>
      <c r="E661" s="7"/>
      <c r="G661" s="7"/>
      <c r="I661" s="1"/>
    </row>
    <row r="662" spans="1:9" x14ac:dyDescent="0.25">
      <c r="A662" s="1"/>
      <c r="B662" s="7"/>
      <c r="C662" s="7"/>
      <c r="D662" s="7"/>
      <c r="E662" s="7"/>
      <c r="G662" s="7"/>
      <c r="I662" s="1"/>
    </row>
    <row r="663" spans="1:9" x14ac:dyDescent="0.25">
      <c r="A663" s="1"/>
      <c r="B663" s="7"/>
      <c r="C663" s="7"/>
      <c r="D663" s="7"/>
      <c r="E663" s="7"/>
      <c r="G663" s="7"/>
      <c r="I663" s="1"/>
    </row>
    <row r="664" spans="1:9" x14ac:dyDescent="0.25">
      <c r="A664" s="1"/>
      <c r="B664" s="7"/>
      <c r="C664" s="7"/>
      <c r="D664" s="7"/>
      <c r="E664" s="7"/>
      <c r="G664" s="7"/>
      <c r="I664" s="1"/>
    </row>
    <row r="665" spans="1:9" x14ac:dyDescent="0.25">
      <c r="A665" s="1"/>
      <c r="B665" s="7"/>
      <c r="C665" s="7"/>
      <c r="D665" s="7"/>
      <c r="E665" s="7"/>
      <c r="G665" s="7"/>
      <c r="I665" s="1"/>
    </row>
    <row r="666" spans="1:9" x14ac:dyDescent="0.25">
      <c r="A666" s="1"/>
      <c r="B666" s="7"/>
      <c r="C666" s="7"/>
      <c r="D666" s="7"/>
      <c r="E666" s="7"/>
      <c r="G666" s="7"/>
      <c r="I666" s="1"/>
    </row>
    <row r="667" spans="1:9" x14ac:dyDescent="0.25">
      <c r="A667" s="1"/>
      <c r="B667" s="7"/>
      <c r="C667" s="7"/>
      <c r="D667" s="7"/>
      <c r="E667" s="7"/>
      <c r="G667" s="7"/>
      <c r="I667" s="1"/>
    </row>
    <row r="668" spans="1:9" x14ac:dyDescent="0.25">
      <c r="A668" s="1"/>
      <c r="B668" s="7"/>
      <c r="C668" s="7"/>
      <c r="D668" s="7"/>
      <c r="E668" s="7"/>
      <c r="G668" s="7"/>
      <c r="I668" s="1"/>
    </row>
    <row r="669" spans="1:9" x14ac:dyDescent="0.25">
      <c r="A669" s="1"/>
      <c r="B669" s="7"/>
      <c r="C669" s="7"/>
      <c r="D669" s="7"/>
      <c r="E669" s="7"/>
      <c r="G669" s="7"/>
      <c r="I669" s="1"/>
    </row>
    <row r="670" spans="1:9" x14ac:dyDescent="0.25">
      <c r="A670" s="1"/>
      <c r="B670" s="7"/>
      <c r="C670" s="7"/>
      <c r="D670" s="7"/>
      <c r="E670" s="7"/>
      <c r="G670" s="7"/>
      <c r="I670" s="1"/>
    </row>
    <row r="671" spans="1:9" x14ac:dyDescent="0.25">
      <c r="A671" s="1"/>
      <c r="B671" s="7"/>
      <c r="C671" s="7"/>
      <c r="D671" s="7"/>
      <c r="E671" s="7"/>
      <c r="G671" s="7"/>
      <c r="I671" s="1"/>
    </row>
    <row r="672" spans="1:9" x14ac:dyDescent="0.25">
      <c r="A672" s="1"/>
      <c r="B672" s="7"/>
      <c r="C672" s="7"/>
      <c r="D672" s="7"/>
      <c r="E672" s="7"/>
      <c r="G672" s="7"/>
      <c r="I672" s="1"/>
    </row>
    <row r="673" spans="1:9" x14ac:dyDescent="0.25">
      <c r="A673" s="1"/>
      <c r="B673" s="7"/>
      <c r="C673" s="7"/>
      <c r="D673" s="7"/>
      <c r="E673" s="7"/>
      <c r="G673" s="7"/>
      <c r="I673" s="1"/>
    </row>
    <row r="674" spans="1:9" x14ac:dyDescent="0.25">
      <c r="A674" s="1"/>
      <c r="B674" s="7"/>
      <c r="C674" s="7"/>
      <c r="D674" s="7"/>
      <c r="E674" s="7"/>
      <c r="G674" s="7"/>
      <c r="I674" s="1"/>
    </row>
    <row r="675" spans="1:9" x14ac:dyDescent="0.25">
      <c r="A675" s="1"/>
      <c r="B675" s="7"/>
      <c r="C675" s="7"/>
      <c r="D675" s="7"/>
      <c r="E675" s="7"/>
      <c r="G675" s="7"/>
      <c r="I675" s="1"/>
    </row>
    <row r="676" spans="1:9" x14ac:dyDescent="0.25">
      <c r="A676" s="1"/>
      <c r="B676" s="7"/>
      <c r="C676" s="7"/>
      <c r="D676" s="7"/>
      <c r="E676" s="7"/>
      <c r="G676" s="7"/>
      <c r="I676" s="1"/>
    </row>
    <row r="677" spans="1:9" x14ac:dyDescent="0.25">
      <c r="A677" s="1"/>
      <c r="B677" s="7"/>
      <c r="C677" s="7"/>
      <c r="D677" s="7"/>
      <c r="E677" s="7"/>
      <c r="G677" s="7"/>
      <c r="I677" s="1"/>
    </row>
    <row r="678" spans="1:9" x14ac:dyDescent="0.25">
      <c r="A678" s="1"/>
      <c r="B678" s="7"/>
      <c r="C678" s="7"/>
      <c r="D678" s="7"/>
      <c r="E678" s="7"/>
      <c r="G678" s="7"/>
      <c r="I678" s="1"/>
    </row>
    <row r="679" spans="1:9" x14ac:dyDescent="0.25">
      <c r="A679" s="1"/>
      <c r="B679" s="7"/>
      <c r="C679" s="7"/>
      <c r="D679" s="7"/>
      <c r="E679" s="7"/>
      <c r="G679" s="7"/>
      <c r="I679" s="1"/>
    </row>
    <row r="680" spans="1:9" x14ac:dyDescent="0.25">
      <c r="A680" s="1"/>
      <c r="B680" s="7"/>
      <c r="C680" s="7"/>
      <c r="D680" s="7"/>
      <c r="E680" s="7"/>
      <c r="G680" s="7"/>
      <c r="I680" s="1"/>
    </row>
    <row r="681" spans="1:9" x14ac:dyDescent="0.25">
      <c r="A681" s="1"/>
      <c r="B681" s="7"/>
      <c r="C681" s="7"/>
      <c r="D681" s="7"/>
      <c r="E681" s="7"/>
      <c r="G681" s="7"/>
      <c r="I681" s="1"/>
    </row>
    <row r="682" spans="1:9" x14ac:dyDescent="0.25">
      <c r="A682" s="1"/>
      <c r="B682" s="7"/>
      <c r="C682" s="7"/>
      <c r="D682" s="7"/>
      <c r="E682" s="7"/>
      <c r="G682" s="7"/>
      <c r="I682" s="1"/>
    </row>
    <row r="683" spans="1:9" x14ac:dyDescent="0.25">
      <c r="A683" s="1"/>
      <c r="B683" s="7"/>
      <c r="C683" s="7"/>
      <c r="D683" s="7"/>
      <c r="E683" s="7"/>
      <c r="G683" s="7"/>
      <c r="I683" s="1"/>
    </row>
    <row r="684" spans="1:9" x14ac:dyDescent="0.25">
      <c r="A684" s="1"/>
      <c r="B684" s="7"/>
      <c r="C684" s="7"/>
      <c r="D684" s="7"/>
      <c r="E684" s="7"/>
      <c r="G684" s="7"/>
      <c r="I684" s="1"/>
    </row>
    <row r="685" spans="1:9" x14ac:dyDescent="0.25">
      <c r="A685" s="1"/>
      <c r="B685" s="7"/>
      <c r="C685" s="7"/>
      <c r="D685" s="7"/>
      <c r="E685" s="7"/>
      <c r="G685" s="7"/>
      <c r="I685" s="1"/>
    </row>
    <row r="686" spans="1:9" x14ac:dyDescent="0.25">
      <c r="A686" s="1"/>
      <c r="B686" s="7"/>
      <c r="C686" s="7"/>
      <c r="D686" s="7"/>
      <c r="E686" s="7"/>
      <c r="G686" s="7"/>
      <c r="I686" s="1"/>
    </row>
    <row r="687" spans="1:9" x14ac:dyDescent="0.25">
      <c r="A687" s="1"/>
      <c r="B687" s="7"/>
      <c r="C687" s="7"/>
      <c r="D687" s="7"/>
      <c r="E687" s="7"/>
      <c r="G687" s="7"/>
      <c r="I687" s="1"/>
    </row>
    <row r="688" spans="1:9" x14ac:dyDescent="0.25">
      <c r="A688" s="1"/>
      <c r="B688" s="7"/>
      <c r="C688" s="7"/>
      <c r="D688" s="7"/>
      <c r="E688" s="7"/>
      <c r="G688" s="7"/>
      <c r="I688" s="1"/>
    </row>
    <row r="689" spans="1:9" x14ac:dyDescent="0.25">
      <c r="A689" s="1"/>
      <c r="B689" s="7"/>
      <c r="C689" s="7"/>
      <c r="D689" s="7"/>
      <c r="E689" s="7"/>
      <c r="G689" s="7"/>
      <c r="I689" s="1"/>
    </row>
    <row r="690" spans="1:9" x14ac:dyDescent="0.25">
      <c r="A690" s="1"/>
      <c r="B690" s="7"/>
      <c r="C690" s="7"/>
      <c r="D690" s="7"/>
      <c r="E690" s="7"/>
      <c r="G690" s="7"/>
      <c r="I690" s="1"/>
    </row>
    <row r="691" spans="1:9" x14ac:dyDescent="0.25">
      <c r="A691" s="1"/>
      <c r="B691" s="7"/>
      <c r="C691" s="7"/>
      <c r="D691" s="7"/>
      <c r="E691" s="7"/>
      <c r="G691" s="7"/>
      <c r="I691" s="1"/>
    </row>
    <row r="692" spans="1:9" x14ac:dyDescent="0.25">
      <c r="A692" s="1"/>
      <c r="B692" s="7"/>
      <c r="C692" s="7"/>
      <c r="D692" s="7"/>
      <c r="E692" s="7"/>
      <c r="G692" s="7"/>
      <c r="I692" s="1"/>
    </row>
    <row r="693" spans="1:9" x14ac:dyDescent="0.25">
      <c r="A693" s="1"/>
      <c r="B693" s="7"/>
      <c r="C693" s="7"/>
      <c r="D693" s="7"/>
      <c r="E693" s="7"/>
      <c r="G693" s="7"/>
      <c r="I693" s="1"/>
    </row>
    <row r="694" spans="1:9" x14ac:dyDescent="0.25">
      <c r="A694" s="1"/>
      <c r="B694" s="7"/>
      <c r="C694" s="7"/>
      <c r="D694" s="7"/>
      <c r="E694" s="7"/>
      <c r="G694" s="7"/>
      <c r="I694" s="1"/>
    </row>
    <row r="695" spans="1:9" x14ac:dyDescent="0.25">
      <c r="A695" s="1"/>
      <c r="B695" s="7"/>
      <c r="C695" s="7"/>
      <c r="D695" s="7"/>
      <c r="E695" s="7"/>
      <c r="G695" s="7"/>
      <c r="I695" s="1"/>
    </row>
    <row r="696" spans="1:9" x14ac:dyDescent="0.25">
      <c r="A696" s="1"/>
      <c r="B696" s="7"/>
      <c r="C696" s="7"/>
      <c r="D696" s="7"/>
      <c r="E696" s="7"/>
      <c r="G696" s="7"/>
      <c r="I696" s="1"/>
    </row>
    <row r="697" spans="1:9" x14ac:dyDescent="0.25">
      <c r="A697" s="1"/>
      <c r="B697" s="7"/>
      <c r="C697" s="7"/>
      <c r="D697" s="7"/>
      <c r="E697" s="7"/>
      <c r="G697" s="7"/>
      <c r="I697" s="1"/>
    </row>
    <row r="698" spans="1:9" x14ac:dyDescent="0.25">
      <c r="A698" s="1"/>
      <c r="B698" s="7"/>
      <c r="C698" s="7"/>
      <c r="D698" s="7"/>
      <c r="E698" s="7"/>
      <c r="G698" s="7"/>
      <c r="I698" s="1"/>
    </row>
    <row r="699" spans="1:9" x14ac:dyDescent="0.25">
      <c r="A699" s="1"/>
      <c r="B699" s="7"/>
      <c r="C699" s="7"/>
      <c r="D699" s="7"/>
      <c r="E699" s="7"/>
      <c r="G699" s="7"/>
      <c r="I699" s="1"/>
    </row>
    <row r="700" spans="1:9" x14ac:dyDescent="0.25">
      <c r="A700" s="1"/>
      <c r="B700" s="7"/>
      <c r="C700" s="7"/>
      <c r="D700" s="7"/>
      <c r="E700" s="7"/>
      <c r="G700" s="7"/>
      <c r="I700" s="1"/>
    </row>
    <row r="701" spans="1:9" x14ac:dyDescent="0.25">
      <c r="A701" s="1"/>
      <c r="B701" s="7"/>
      <c r="C701" s="7"/>
      <c r="D701" s="7"/>
      <c r="E701" s="7"/>
      <c r="G701" s="7"/>
      <c r="I701" s="1"/>
    </row>
    <row r="702" spans="1:9" x14ac:dyDescent="0.25">
      <c r="A702" s="1"/>
      <c r="B702" s="7"/>
      <c r="C702" s="7"/>
      <c r="D702" s="7"/>
      <c r="E702" s="7"/>
      <c r="G702" s="7"/>
      <c r="I702" s="1"/>
    </row>
    <row r="703" spans="1:9" x14ac:dyDescent="0.25">
      <c r="A703" s="1"/>
      <c r="B703" s="7"/>
      <c r="C703" s="7"/>
      <c r="D703" s="7"/>
      <c r="E703" s="7"/>
      <c r="G703" s="7"/>
      <c r="I703" s="1"/>
    </row>
    <row r="704" spans="1:9" x14ac:dyDescent="0.25">
      <c r="A704" s="1"/>
      <c r="B704" s="7"/>
      <c r="C704" s="7"/>
      <c r="D704" s="7"/>
      <c r="E704" s="7"/>
      <c r="G704" s="7"/>
      <c r="I704" s="1"/>
    </row>
    <row r="705" spans="1:9" x14ac:dyDescent="0.25">
      <c r="A705" s="1"/>
      <c r="B705" s="7"/>
      <c r="C705" s="7"/>
      <c r="D705" s="7"/>
      <c r="E705" s="7"/>
      <c r="G705" s="7"/>
      <c r="I705" s="1"/>
    </row>
    <row r="706" spans="1:9" x14ac:dyDescent="0.25">
      <c r="A706" s="1"/>
      <c r="B706" s="7"/>
      <c r="C706" s="7"/>
      <c r="D706" s="7"/>
      <c r="E706" s="7"/>
      <c r="G706" s="7"/>
      <c r="I706" s="1"/>
    </row>
    <row r="707" spans="1:9" x14ac:dyDescent="0.25">
      <c r="A707" s="1"/>
      <c r="B707" s="7"/>
      <c r="C707" s="7"/>
      <c r="D707" s="7"/>
      <c r="E707" s="7"/>
      <c r="G707" s="7"/>
      <c r="I707" s="1"/>
    </row>
    <row r="708" spans="1:9" x14ac:dyDescent="0.25">
      <c r="A708" s="1"/>
      <c r="B708" s="7"/>
      <c r="C708" s="7"/>
      <c r="D708" s="7"/>
      <c r="E708" s="7"/>
      <c r="G708" s="7"/>
      <c r="I708" s="1"/>
    </row>
    <row r="709" spans="1:9" x14ac:dyDescent="0.25">
      <c r="A709" s="1"/>
      <c r="B709" s="7"/>
      <c r="C709" s="7"/>
      <c r="D709" s="7"/>
      <c r="E709" s="7"/>
      <c r="G709" s="7"/>
      <c r="I709" s="1"/>
    </row>
    <row r="710" spans="1:9" x14ac:dyDescent="0.25">
      <c r="A710" s="1"/>
      <c r="B710" s="7"/>
      <c r="C710" s="7"/>
      <c r="D710" s="7"/>
      <c r="E710" s="7"/>
      <c r="G710" s="7"/>
      <c r="I710" s="1"/>
    </row>
    <row r="711" spans="1:9" x14ac:dyDescent="0.25">
      <c r="A711" s="1"/>
      <c r="B711" s="7"/>
      <c r="C711" s="7"/>
      <c r="D711" s="7"/>
      <c r="E711" s="7"/>
      <c r="G711" s="7"/>
      <c r="I711" s="1"/>
    </row>
    <row r="712" spans="1:9" x14ac:dyDescent="0.25">
      <c r="A712" s="1"/>
      <c r="B712" s="7"/>
      <c r="C712" s="7"/>
      <c r="D712" s="7"/>
      <c r="E712" s="7"/>
      <c r="G712" s="7"/>
      <c r="I712" s="1"/>
    </row>
    <row r="713" spans="1:9" x14ac:dyDescent="0.25">
      <c r="A713" s="1"/>
      <c r="B713" s="7"/>
      <c r="C713" s="7"/>
      <c r="D713" s="7"/>
      <c r="E713" s="7"/>
      <c r="G713" s="7"/>
      <c r="I713" s="1"/>
    </row>
    <row r="714" spans="1:9" x14ac:dyDescent="0.25">
      <c r="A714" s="1"/>
      <c r="B714" s="7"/>
      <c r="C714" s="7"/>
      <c r="D714" s="7"/>
      <c r="E714" s="7"/>
      <c r="G714" s="7"/>
      <c r="I714" s="1"/>
    </row>
    <row r="715" spans="1:9" x14ac:dyDescent="0.25">
      <c r="A715" s="1"/>
      <c r="B715" s="7"/>
      <c r="C715" s="7"/>
      <c r="D715" s="7"/>
      <c r="E715" s="7"/>
      <c r="G715" s="7"/>
      <c r="I715" s="1"/>
    </row>
    <row r="716" spans="1:9" x14ac:dyDescent="0.25">
      <c r="A716" s="1"/>
      <c r="B716" s="7"/>
      <c r="C716" s="7"/>
      <c r="D716" s="7"/>
      <c r="E716" s="7"/>
      <c r="G716" s="7"/>
      <c r="I716" s="1"/>
    </row>
    <row r="717" spans="1:9" x14ac:dyDescent="0.25">
      <c r="A717" s="1"/>
      <c r="B717" s="7"/>
      <c r="C717" s="7"/>
      <c r="D717" s="7"/>
      <c r="E717" s="7"/>
      <c r="G717" s="7"/>
      <c r="I717" s="1"/>
    </row>
    <row r="718" spans="1:9" x14ac:dyDescent="0.25">
      <c r="A718" s="1"/>
      <c r="B718" s="7"/>
      <c r="C718" s="7"/>
      <c r="D718" s="7"/>
      <c r="E718" s="7"/>
      <c r="G718" s="7"/>
      <c r="I718" s="1"/>
    </row>
    <row r="719" spans="1:9" x14ac:dyDescent="0.25">
      <c r="A719" s="1"/>
      <c r="B719" s="7"/>
      <c r="C719" s="7"/>
      <c r="D719" s="7"/>
      <c r="E719" s="7"/>
      <c r="G719" s="7"/>
      <c r="I719" s="1"/>
    </row>
    <row r="720" spans="1:9" x14ac:dyDescent="0.25">
      <c r="A720" s="1"/>
      <c r="B720" s="7"/>
      <c r="C720" s="7"/>
      <c r="D720" s="7"/>
      <c r="E720" s="7"/>
      <c r="G720" s="7"/>
      <c r="I720" s="1"/>
    </row>
    <row r="721" spans="1:9" x14ac:dyDescent="0.25">
      <c r="A721" s="1"/>
      <c r="B721" s="7"/>
      <c r="C721" s="7"/>
      <c r="D721" s="7"/>
      <c r="E721" s="7"/>
      <c r="G721" s="7"/>
      <c r="I721" s="1"/>
    </row>
    <row r="722" spans="1:9" x14ac:dyDescent="0.25">
      <c r="A722" s="1"/>
      <c r="B722" s="7"/>
      <c r="C722" s="7"/>
      <c r="D722" s="7"/>
      <c r="E722" s="7"/>
      <c r="G722" s="7"/>
      <c r="I722" s="1"/>
    </row>
    <row r="723" spans="1:9" x14ac:dyDescent="0.25">
      <c r="A723" s="1"/>
      <c r="B723" s="7"/>
      <c r="C723" s="7"/>
      <c r="D723" s="7"/>
      <c r="E723" s="7"/>
      <c r="G723" s="7"/>
      <c r="I723" s="1"/>
    </row>
    <row r="724" spans="1:9" x14ac:dyDescent="0.25">
      <c r="A724" s="1"/>
      <c r="B724" s="7"/>
      <c r="C724" s="7"/>
      <c r="D724" s="7"/>
      <c r="E724" s="7"/>
      <c r="G724" s="7"/>
      <c r="I724" s="1"/>
    </row>
    <row r="725" spans="1:9" x14ac:dyDescent="0.25">
      <c r="A725" s="1"/>
      <c r="B725" s="7"/>
      <c r="C725" s="7"/>
      <c r="D725" s="7"/>
      <c r="E725" s="7"/>
      <c r="G725" s="7"/>
      <c r="I725" s="1"/>
    </row>
    <row r="726" spans="1:9" x14ac:dyDescent="0.25">
      <c r="A726" s="1"/>
      <c r="B726" s="7"/>
      <c r="C726" s="7"/>
      <c r="D726" s="7"/>
      <c r="E726" s="7"/>
      <c r="G726" s="7"/>
      <c r="I726" s="1"/>
    </row>
    <row r="727" spans="1:9" x14ac:dyDescent="0.25">
      <c r="A727" s="1"/>
      <c r="B727" s="7"/>
      <c r="C727" s="7"/>
      <c r="D727" s="7"/>
      <c r="E727" s="7"/>
      <c r="G727" s="7"/>
      <c r="I727" s="1"/>
    </row>
    <row r="728" spans="1:9" x14ac:dyDescent="0.25">
      <c r="A728" s="1"/>
      <c r="B728" s="7"/>
      <c r="C728" s="7"/>
      <c r="D728" s="7"/>
      <c r="E728" s="7"/>
      <c r="G728" s="7"/>
      <c r="I728" s="1"/>
    </row>
    <row r="729" spans="1:9" x14ac:dyDescent="0.25">
      <c r="A729" s="1"/>
      <c r="B729" s="7"/>
      <c r="C729" s="7"/>
      <c r="D729" s="7"/>
      <c r="E729" s="7"/>
      <c r="G729" s="7"/>
      <c r="I729" s="1"/>
    </row>
    <row r="730" spans="1:9" x14ac:dyDescent="0.25">
      <c r="A730" s="1"/>
      <c r="B730" s="7"/>
      <c r="C730" s="7"/>
      <c r="D730" s="7"/>
      <c r="E730" s="7"/>
      <c r="G730" s="7"/>
      <c r="I730" s="1"/>
    </row>
    <row r="731" spans="1:9" x14ac:dyDescent="0.25">
      <c r="A731" s="1"/>
      <c r="B731" s="7"/>
      <c r="C731" s="7"/>
      <c r="D731" s="7"/>
      <c r="E731" s="7"/>
      <c r="G731" s="7"/>
      <c r="I731" s="1"/>
    </row>
    <row r="732" spans="1:9" x14ac:dyDescent="0.25">
      <c r="A732" s="1"/>
      <c r="B732" s="7"/>
      <c r="C732" s="7"/>
      <c r="D732" s="7"/>
      <c r="E732" s="7"/>
      <c r="G732" s="7"/>
      <c r="I732" s="1"/>
    </row>
    <row r="733" spans="1:9" x14ac:dyDescent="0.25">
      <c r="A733" s="1"/>
      <c r="B733" s="7"/>
      <c r="C733" s="7"/>
      <c r="D733" s="7"/>
      <c r="E733" s="7"/>
      <c r="G733" s="7"/>
      <c r="I733" s="1"/>
    </row>
    <row r="734" spans="1:9" x14ac:dyDescent="0.25">
      <c r="A734" s="1"/>
      <c r="B734" s="7"/>
      <c r="C734" s="7"/>
      <c r="D734" s="7"/>
      <c r="E734" s="7"/>
      <c r="G734" s="7"/>
      <c r="I734" s="1"/>
    </row>
    <row r="735" spans="1:9" x14ac:dyDescent="0.25">
      <c r="A735" s="1"/>
      <c r="B735" s="7"/>
      <c r="C735" s="7"/>
      <c r="D735" s="7"/>
      <c r="E735" s="7"/>
      <c r="G735" s="7"/>
      <c r="I735" s="1"/>
    </row>
    <row r="736" spans="1:9" x14ac:dyDescent="0.25">
      <c r="A736" s="1"/>
      <c r="B736" s="7"/>
      <c r="C736" s="7"/>
      <c r="D736" s="7"/>
      <c r="E736" s="7"/>
      <c r="G736" s="7"/>
      <c r="I736" s="1"/>
    </row>
    <row r="737" spans="1:9" x14ac:dyDescent="0.25">
      <c r="A737" s="1"/>
      <c r="B737" s="7"/>
      <c r="C737" s="7"/>
      <c r="D737" s="7"/>
      <c r="E737" s="7"/>
      <c r="G737" s="7"/>
      <c r="I737" s="1"/>
    </row>
    <row r="738" spans="1:9" x14ac:dyDescent="0.25">
      <c r="A738" s="1"/>
      <c r="B738" s="7"/>
      <c r="C738" s="7"/>
      <c r="D738" s="7"/>
      <c r="E738" s="7"/>
      <c r="G738" s="7"/>
      <c r="I738" s="1"/>
    </row>
    <row r="739" spans="1:9" x14ac:dyDescent="0.25">
      <c r="A739" s="1"/>
      <c r="B739" s="7"/>
      <c r="C739" s="7"/>
      <c r="D739" s="7"/>
      <c r="E739" s="7"/>
      <c r="G739" s="7"/>
      <c r="I739" s="1"/>
    </row>
    <row r="740" spans="1:9" x14ac:dyDescent="0.25">
      <c r="A740" s="1"/>
      <c r="B740" s="7"/>
      <c r="C740" s="7"/>
      <c r="D740" s="7"/>
      <c r="E740" s="7"/>
      <c r="G740" s="7"/>
      <c r="I740" s="1"/>
    </row>
    <row r="741" spans="1:9" x14ac:dyDescent="0.25">
      <c r="A741" s="1"/>
      <c r="B741" s="7"/>
      <c r="C741" s="7"/>
      <c r="D741" s="7"/>
      <c r="E741" s="7"/>
      <c r="G741" s="7"/>
      <c r="I741" s="1"/>
    </row>
    <row r="742" spans="1:9" x14ac:dyDescent="0.25">
      <c r="A742" s="1"/>
      <c r="B742" s="7"/>
      <c r="C742" s="7"/>
      <c r="D742" s="7"/>
      <c r="E742" s="7"/>
      <c r="G742" s="7"/>
      <c r="I742" s="1"/>
    </row>
    <row r="743" spans="1:9" x14ac:dyDescent="0.25">
      <c r="A743" s="1"/>
      <c r="B743" s="7"/>
      <c r="C743" s="7"/>
      <c r="D743" s="7"/>
      <c r="E743" s="7"/>
      <c r="G743" s="7"/>
      <c r="I743" s="1"/>
    </row>
    <row r="744" spans="1:9" x14ac:dyDescent="0.25">
      <c r="A744" s="1"/>
      <c r="B744" s="7"/>
      <c r="C744" s="7"/>
      <c r="D744" s="7"/>
      <c r="E744" s="7"/>
      <c r="G744" s="7"/>
      <c r="I744" s="1"/>
    </row>
    <row r="745" spans="1:9" x14ac:dyDescent="0.25">
      <c r="A745" s="1"/>
      <c r="B745" s="7"/>
      <c r="C745" s="7"/>
      <c r="D745" s="7"/>
      <c r="E745" s="7"/>
      <c r="G745" s="7"/>
      <c r="I745" s="1"/>
    </row>
    <row r="746" spans="1:9" x14ac:dyDescent="0.25">
      <c r="A746" s="1"/>
      <c r="B746" s="7"/>
      <c r="C746" s="7"/>
      <c r="D746" s="7"/>
      <c r="E746" s="7"/>
      <c r="G746" s="7"/>
      <c r="I746" s="1"/>
    </row>
    <row r="747" spans="1:9" x14ac:dyDescent="0.25">
      <c r="A747" s="1"/>
      <c r="B747" s="7"/>
      <c r="C747" s="7"/>
      <c r="D747" s="7"/>
      <c r="E747" s="7"/>
      <c r="G747" s="7"/>
      <c r="I747" s="1"/>
    </row>
    <row r="748" spans="1:9" x14ac:dyDescent="0.25">
      <c r="A748" s="1"/>
      <c r="B748" s="7"/>
      <c r="C748" s="7"/>
      <c r="D748" s="7"/>
      <c r="E748" s="7"/>
      <c r="G748" s="7"/>
      <c r="I748" s="1"/>
    </row>
    <row r="749" spans="1:9" x14ac:dyDescent="0.25">
      <c r="A749" s="1"/>
      <c r="B749" s="7"/>
      <c r="C749" s="7"/>
      <c r="D749" s="7"/>
      <c r="E749" s="7"/>
      <c r="G749" s="7"/>
      <c r="I749" s="1"/>
    </row>
    <row r="750" spans="1:9" x14ac:dyDescent="0.25">
      <c r="A750" s="1"/>
      <c r="B750" s="7"/>
      <c r="C750" s="7"/>
      <c r="D750" s="7"/>
      <c r="E750" s="7"/>
      <c r="G750" s="7"/>
      <c r="I750" s="1"/>
    </row>
    <row r="751" spans="1:9" x14ac:dyDescent="0.25">
      <c r="A751" s="1"/>
      <c r="B751" s="7"/>
      <c r="C751" s="7"/>
      <c r="D751" s="7"/>
      <c r="E751" s="7"/>
      <c r="G751" s="7"/>
      <c r="I751" s="1"/>
    </row>
    <row r="752" spans="1:9" x14ac:dyDescent="0.25">
      <c r="A752" s="1"/>
      <c r="B752" s="7"/>
      <c r="C752" s="7"/>
      <c r="D752" s="7"/>
      <c r="E752" s="7"/>
      <c r="G752" s="7"/>
      <c r="I752" s="1"/>
    </row>
    <row r="753" spans="1:9" x14ac:dyDescent="0.25">
      <c r="A753" s="1"/>
      <c r="B753" s="7"/>
      <c r="C753" s="7"/>
      <c r="D753" s="7"/>
      <c r="E753" s="7"/>
      <c r="G753" s="7"/>
      <c r="I753" s="1"/>
    </row>
    <row r="754" spans="1:9" x14ac:dyDescent="0.25">
      <c r="A754" s="1"/>
      <c r="B754" s="7"/>
      <c r="C754" s="7"/>
      <c r="D754" s="7"/>
      <c r="E754" s="7"/>
      <c r="G754" s="7"/>
      <c r="I754" s="1"/>
    </row>
    <row r="755" spans="1:9" x14ac:dyDescent="0.25">
      <c r="A755" s="1"/>
      <c r="B755" s="7"/>
      <c r="C755" s="7"/>
      <c r="D755" s="7"/>
      <c r="E755" s="7"/>
      <c r="G755" s="7"/>
      <c r="I755" s="1"/>
    </row>
    <row r="756" spans="1:9" x14ac:dyDescent="0.25">
      <c r="A756" s="1"/>
      <c r="B756" s="7"/>
      <c r="C756" s="7"/>
      <c r="D756" s="7"/>
      <c r="E756" s="7"/>
      <c r="G756" s="7"/>
      <c r="I756" s="1"/>
    </row>
    <row r="757" spans="1:9" x14ac:dyDescent="0.25">
      <c r="A757" s="1"/>
      <c r="B757" s="7"/>
      <c r="C757" s="7"/>
      <c r="D757" s="7"/>
      <c r="E757" s="7"/>
      <c r="G757" s="7"/>
      <c r="I757" s="1"/>
    </row>
    <row r="758" spans="1:9" x14ac:dyDescent="0.25">
      <c r="A758" s="1"/>
      <c r="B758" s="7"/>
      <c r="C758" s="7"/>
      <c r="D758" s="7"/>
      <c r="E758" s="7"/>
      <c r="G758" s="7"/>
      <c r="I758" s="1"/>
    </row>
    <row r="759" spans="1:9" x14ac:dyDescent="0.25">
      <c r="A759" s="1"/>
      <c r="B759" s="7"/>
      <c r="C759" s="7"/>
      <c r="D759" s="7"/>
      <c r="E759" s="7"/>
      <c r="G759" s="7"/>
      <c r="I759" s="1"/>
    </row>
    <row r="760" spans="1:9" x14ac:dyDescent="0.25">
      <c r="A760" s="1"/>
      <c r="B760" s="7"/>
      <c r="C760" s="7"/>
      <c r="D760" s="7"/>
      <c r="E760" s="7"/>
      <c r="G760" s="7"/>
      <c r="I760" s="1"/>
    </row>
    <row r="761" spans="1:9" x14ac:dyDescent="0.25">
      <c r="A761" s="1"/>
      <c r="B761" s="7"/>
      <c r="C761" s="7"/>
      <c r="D761" s="7"/>
      <c r="E761" s="7"/>
      <c r="G761" s="7"/>
      <c r="I761" s="1"/>
    </row>
    <row r="762" spans="1:9" x14ac:dyDescent="0.25">
      <c r="A762" s="1"/>
      <c r="B762" s="7"/>
      <c r="C762" s="7"/>
      <c r="D762" s="7"/>
      <c r="E762" s="7"/>
      <c r="G762" s="7"/>
      <c r="I762" s="1"/>
    </row>
    <row r="763" spans="1:9" x14ac:dyDescent="0.25">
      <c r="A763" s="1"/>
      <c r="B763" s="7"/>
      <c r="C763" s="7"/>
      <c r="D763" s="7"/>
      <c r="E763" s="7"/>
      <c r="G763" s="7"/>
      <c r="I763" s="1"/>
    </row>
    <row r="764" spans="1:9" x14ac:dyDescent="0.25">
      <c r="A764" s="1"/>
      <c r="B764" s="7"/>
      <c r="C764" s="7"/>
      <c r="D764" s="7"/>
      <c r="E764" s="7"/>
      <c r="G764" s="7"/>
      <c r="I764" s="1"/>
    </row>
    <row r="765" spans="1:9" x14ac:dyDescent="0.25">
      <c r="A765" s="1"/>
      <c r="B765" s="7"/>
      <c r="C765" s="7"/>
      <c r="D765" s="7"/>
      <c r="E765" s="7"/>
      <c r="G765" s="7"/>
      <c r="I765" s="1"/>
    </row>
    <row r="766" spans="1:9" x14ac:dyDescent="0.25">
      <c r="A766" s="1"/>
      <c r="B766" s="7"/>
      <c r="C766" s="7"/>
      <c r="D766" s="7"/>
      <c r="E766" s="7"/>
      <c r="G766" s="7"/>
      <c r="I766" s="1"/>
    </row>
    <row r="767" spans="1:9" x14ac:dyDescent="0.25">
      <c r="A767" s="1"/>
      <c r="B767" s="7"/>
      <c r="C767" s="7"/>
      <c r="D767" s="7"/>
      <c r="E767" s="7"/>
      <c r="G767" s="7"/>
      <c r="I767" s="1"/>
    </row>
    <row r="768" spans="1:9" x14ac:dyDescent="0.25">
      <c r="A768" s="1"/>
      <c r="B768" s="7"/>
      <c r="C768" s="7"/>
      <c r="D768" s="7"/>
      <c r="E768" s="7"/>
      <c r="G768" s="7"/>
      <c r="I768" s="1"/>
    </row>
    <row r="769" spans="1:9" x14ac:dyDescent="0.25">
      <c r="A769" s="1"/>
      <c r="B769" s="7"/>
      <c r="C769" s="7"/>
      <c r="D769" s="7"/>
      <c r="E769" s="7"/>
      <c r="G769" s="7"/>
      <c r="I769" s="1"/>
    </row>
    <row r="770" spans="1:9" x14ac:dyDescent="0.25">
      <c r="A770" s="1"/>
      <c r="B770" s="7"/>
      <c r="C770" s="7"/>
      <c r="D770" s="7"/>
      <c r="E770" s="7"/>
      <c r="G770" s="7"/>
      <c r="I770" s="1"/>
    </row>
    <row r="771" spans="1:9" x14ac:dyDescent="0.25">
      <c r="A771" s="1"/>
      <c r="B771" s="7"/>
      <c r="C771" s="7"/>
      <c r="D771" s="7"/>
      <c r="E771" s="7"/>
      <c r="G771" s="7"/>
      <c r="I771" s="1"/>
    </row>
    <row r="772" spans="1:9" x14ac:dyDescent="0.25">
      <c r="A772" s="1"/>
      <c r="B772" s="7"/>
      <c r="C772" s="7"/>
      <c r="D772" s="7"/>
      <c r="E772" s="7"/>
      <c r="G772" s="7"/>
      <c r="I772" s="1"/>
    </row>
    <row r="773" spans="1:9" x14ac:dyDescent="0.25">
      <c r="A773" s="1"/>
      <c r="B773" s="7"/>
      <c r="C773" s="7"/>
      <c r="D773" s="7"/>
      <c r="E773" s="7"/>
      <c r="G773" s="7"/>
      <c r="I773" s="1"/>
    </row>
    <row r="774" spans="1:9" x14ac:dyDescent="0.25">
      <c r="A774" s="1"/>
      <c r="B774" s="7"/>
      <c r="C774" s="7"/>
      <c r="D774" s="7"/>
      <c r="E774" s="7"/>
      <c r="G774" s="7"/>
      <c r="I774" s="1"/>
    </row>
    <row r="775" spans="1:9" x14ac:dyDescent="0.25">
      <c r="A775" s="1"/>
      <c r="B775" s="7"/>
      <c r="C775" s="7"/>
      <c r="D775" s="7"/>
      <c r="E775" s="7"/>
      <c r="G775" s="7"/>
      <c r="I775" s="1"/>
    </row>
    <row r="776" spans="1:9" x14ac:dyDescent="0.25">
      <c r="A776" s="1"/>
      <c r="B776" s="7"/>
      <c r="C776" s="7"/>
      <c r="D776" s="7"/>
      <c r="E776" s="7"/>
      <c r="G776" s="7"/>
      <c r="I776" s="1"/>
    </row>
    <row r="777" spans="1:9" x14ac:dyDescent="0.25">
      <c r="A777" s="1"/>
      <c r="B777" s="7"/>
      <c r="C777" s="7"/>
      <c r="D777" s="7"/>
      <c r="E777" s="7"/>
      <c r="G777" s="7"/>
      <c r="I777" s="1"/>
    </row>
    <row r="778" spans="1:9" x14ac:dyDescent="0.25">
      <c r="A778" s="1"/>
      <c r="B778" s="7"/>
      <c r="C778" s="7"/>
      <c r="D778" s="7"/>
      <c r="E778" s="7"/>
      <c r="G778" s="7"/>
      <c r="I778" s="1"/>
    </row>
    <row r="779" spans="1:9" x14ac:dyDescent="0.25">
      <c r="A779" s="1"/>
      <c r="B779" s="7"/>
      <c r="C779" s="7"/>
      <c r="D779" s="7"/>
      <c r="E779" s="7"/>
      <c r="G779" s="7"/>
      <c r="I779" s="1"/>
    </row>
    <row r="780" spans="1:9" x14ac:dyDescent="0.25">
      <c r="A780" s="1"/>
      <c r="B780" s="7"/>
      <c r="C780" s="7"/>
      <c r="D780" s="7"/>
      <c r="E780" s="7"/>
      <c r="G780" s="7"/>
      <c r="I780" s="1"/>
    </row>
    <row r="781" spans="1:9" x14ac:dyDescent="0.25">
      <c r="A781" s="1"/>
      <c r="B781" s="7"/>
      <c r="C781" s="7"/>
      <c r="D781" s="7"/>
      <c r="E781" s="7"/>
      <c r="G781" s="7"/>
      <c r="I781" s="1"/>
    </row>
    <row r="782" spans="1:9" x14ac:dyDescent="0.25">
      <c r="A782" s="1"/>
      <c r="B782" s="7"/>
      <c r="C782" s="7"/>
      <c r="D782" s="7"/>
      <c r="E782" s="7"/>
      <c r="G782" s="7"/>
      <c r="I782" s="1"/>
    </row>
    <row r="783" spans="1:9" x14ac:dyDescent="0.25">
      <c r="A783" s="1"/>
      <c r="B783" s="7"/>
      <c r="C783" s="7"/>
      <c r="D783" s="7"/>
      <c r="E783" s="7"/>
      <c r="G783" s="7"/>
      <c r="I783" s="1"/>
    </row>
    <row r="784" spans="1:9" x14ac:dyDescent="0.25">
      <c r="A784" s="1"/>
      <c r="B784" s="7"/>
      <c r="C784" s="7"/>
      <c r="D784" s="7"/>
      <c r="E784" s="7"/>
      <c r="G784" s="7"/>
      <c r="I784" s="1"/>
    </row>
    <row r="785" spans="1:9" x14ac:dyDescent="0.25">
      <c r="A785" s="1"/>
      <c r="B785" s="7"/>
      <c r="C785" s="7"/>
      <c r="D785" s="7"/>
      <c r="E785" s="7"/>
      <c r="G785" s="7"/>
      <c r="I785" s="1"/>
    </row>
    <row r="786" spans="1:9" x14ac:dyDescent="0.25">
      <c r="A786" s="1"/>
      <c r="B786" s="7"/>
      <c r="C786" s="7"/>
      <c r="D786" s="7"/>
      <c r="E786" s="7"/>
      <c r="G786" s="7"/>
      <c r="I786" s="1"/>
    </row>
    <row r="787" spans="1:9" x14ac:dyDescent="0.25">
      <c r="A787" s="1"/>
      <c r="B787" s="7"/>
      <c r="C787" s="7"/>
      <c r="D787" s="7"/>
      <c r="E787" s="7"/>
      <c r="G787" s="7"/>
      <c r="I787" s="1"/>
    </row>
    <row r="788" spans="1:9" x14ac:dyDescent="0.25">
      <c r="A788" s="1"/>
      <c r="B788" s="7"/>
      <c r="C788" s="7"/>
      <c r="D788" s="7"/>
      <c r="E788" s="7"/>
      <c r="G788" s="7"/>
      <c r="I788" s="1"/>
    </row>
    <row r="789" spans="1:9" x14ac:dyDescent="0.25">
      <c r="A789" s="1"/>
      <c r="B789" s="7"/>
      <c r="C789" s="7"/>
      <c r="D789" s="7"/>
      <c r="E789" s="7"/>
      <c r="G789" s="7"/>
      <c r="I789" s="1"/>
    </row>
    <row r="790" spans="1:9" x14ac:dyDescent="0.25">
      <c r="A790" s="1"/>
      <c r="B790" s="7"/>
      <c r="C790" s="7"/>
      <c r="D790" s="7"/>
      <c r="E790" s="7"/>
      <c r="G790" s="7"/>
      <c r="I790" s="1"/>
    </row>
    <row r="791" spans="1:9" x14ac:dyDescent="0.25">
      <c r="A791" s="1"/>
      <c r="B791" s="7"/>
      <c r="C791" s="7"/>
      <c r="D791" s="7"/>
      <c r="E791" s="7"/>
      <c r="G791" s="7"/>
      <c r="I791" s="1"/>
    </row>
    <row r="792" spans="1:9" x14ac:dyDescent="0.25">
      <c r="A792" s="1"/>
      <c r="B792" s="7"/>
      <c r="C792" s="7"/>
      <c r="D792" s="7"/>
      <c r="E792" s="7"/>
      <c r="G792" s="7"/>
      <c r="I792" s="1"/>
    </row>
    <row r="793" spans="1:9" x14ac:dyDescent="0.25">
      <c r="A793" s="1"/>
      <c r="B793" s="7"/>
      <c r="C793" s="7"/>
      <c r="D793" s="7"/>
      <c r="E793" s="7"/>
      <c r="G793" s="7"/>
      <c r="I793" s="1"/>
    </row>
    <row r="794" spans="1:9" x14ac:dyDescent="0.25">
      <c r="A794" s="1"/>
      <c r="B794" s="7"/>
      <c r="C794" s="7"/>
      <c r="D794" s="7"/>
      <c r="E794" s="7"/>
      <c r="G794" s="7"/>
      <c r="I794" s="1"/>
    </row>
    <row r="795" spans="1:9" x14ac:dyDescent="0.25">
      <c r="A795" s="1"/>
      <c r="B795" s="7"/>
      <c r="C795" s="7"/>
      <c r="D795" s="7"/>
      <c r="E795" s="7"/>
      <c r="G795" s="7"/>
      <c r="I795" s="1"/>
    </row>
    <row r="796" spans="1:9" x14ac:dyDescent="0.25">
      <c r="A796" s="1"/>
      <c r="B796" s="7"/>
      <c r="C796" s="7"/>
      <c r="D796" s="7"/>
      <c r="E796" s="7"/>
      <c r="G796" s="7"/>
      <c r="I796" s="1"/>
    </row>
    <row r="797" spans="1:9" x14ac:dyDescent="0.25">
      <c r="A797" s="1"/>
      <c r="B797" s="7"/>
      <c r="C797" s="7"/>
      <c r="D797" s="7"/>
      <c r="E797" s="7"/>
      <c r="G797" s="7"/>
      <c r="I797" s="1"/>
    </row>
    <row r="798" spans="1:9" x14ac:dyDescent="0.25">
      <c r="A798" s="1"/>
      <c r="B798" s="7"/>
      <c r="C798" s="7"/>
      <c r="D798" s="7"/>
      <c r="E798" s="7"/>
      <c r="G798" s="7"/>
      <c r="I798" s="1"/>
    </row>
    <row r="799" spans="1:9" x14ac:dyDescent="0.25">
      <c r="A799" s="1"/>
      <c r="B799" s="7"/>
      <c r="C799" s="7"/>
      <c r="D799" s="7"/>
      <c r="E799" s="7"/>
      <c r="G799" s="7"/>
      <c r="I799" s="1"/>
    </row>
    <row r="800" spans="1:9" x14ac:dyDescent="0.25">
      <c r="A800" s="1"/>
      <c r="B800" s="7"/>
      <c r="C800" s="7"/>
      <c r="D800" s="7"/>
      <c r="E800" s="7"/>
      <c r="G800" s="7"/>
      <c r="I800" s="1"/>
    </row>
    <row r="801" spans="1:9" x14ac:dyDescent="0.25">
      <c r="A801" s="1"/>
      <c r="B801" s="7"/>
      <c r="C801" s="7"/>
      <c r="D801" s="7"/>
      <c r="E801" s="7"/>
      <c r="G801" s="7"/>
      <c r="I801" s="1"/>
    </row>
    <row r="802" spans="1:9" x14ac:dyDescent="0.25">
      <c r="A802" s="1"/>
      <c r="B802" s="7"/>
      <c r="C802" s="7"/>
      <c r="D802" s="7"/>
      <c r="E802" s="7"/>
      <c r="G802" s="7"/>
      <c r="I802" s="1"/>
    </row>
    <row r="803" spans="1:9" x14ac:dyDescent="0.25">
      <c r="A803" s="1"/>
      <c r="B803" s="7"/>
      <c r="C803" s="7"/>
      <c r="D803" s="7"/>
      <c r="E803" s="7"/>
      <c r="G803" s="7"/>
      <c r="I803" s="1"/>
    </row>
    <row r="804" spans="1:9" x14ac:dyDescent="0.25">
      <c r="A804" s="1"/>
      <c r="B804" s="7"/>
      <c r="C804" s="7"/>
      <c r="D804" s="7"/>
      <c r="E804" s="7"/>
      <c r="G804" s="7"/>
      <c r="I804" s="1"/>
    </row>
    <row r="805" spans="1:9" x14ac:dyDescent="0.25">
      <c r="A805" s="1"/>
      <c r="B805" s="7"/>
      <c r="C805" s="7"/>
      <c r="D805" s="7"/>
      <c r="E805" s="7"/>
      <c r="G805" s="7"/>
      <c r="I805" s="1"/>
    </row>
    <row r="806" spans="1:9" x14ac:dyDescent="0.25">
      <c r="A806" s="1"/>
      <c r="B806" s="7"/>
      <c r="C806" s="7"/>
      <c r="D806" s="7"/>
      <c r="E806" s="7"/>
      <c r="G806" s="7"/>
      <c r="I806" s="1"/>
    </row>
    <row r="807" spans="1:9" x14ac:dyDescent="0.25">
      <c r="A807" s="1"/>
      <c r="B807" s="7"/>
      <c r="C807" s="7"/>
      <c r="D807" s="7"/>
      <c r="E807" s="7"/>
      <c r="G807" s="7"/>
      <c r="I807" s="1"/>
    </row>
    <row r="808" spans="1:9" x14ac:dyDescent="0.25">
      <c r="A808" s="1"/>
      <c r="B808" s="7"/>
      <c r="C808" s="7"/>
      <c r="D808" s="7"/>
      <c r="E808" s="7"/>
      <c r="G808" s="7"/>
      <c r="I808" s="1"/>
    </row>
    <row r="809" spans="1:9" x14ac:dyDescent="0.25">
      <c r="A809" s="1"/>
      <c r="B809" s="7"/>
      <c r="C809" s="7"/>
      <c r="D809" s="7"/>
      <c r="E809" s="7"/>
      <c r="G809" s="7"/>
      <c r="I809" s="1"/>
    </row>
    <row r="810" spans="1:9" x14ac:dyDescent="0.25">
      <c r="A810" s="1"/>
      <c r="B810" s="7"/>
      <c r="C810" s="7"/>
      <c r="D810" s="7"/>
      <c r="E810" s="7"/>
      <c r="G810" s="7"/>
      <c r="I810" s="1"/>
    </row>
    <row r="811" spans="1:9" x14ac:dyDescent="0.25">
      <c r="A811" s="1"/>
      <c r="B811" s="7"/>
      <c r="C811" s="7"/>
      <c r="D811" s="7"/>
      <c r="E811" s="7"/>
      <c r="G811" s="7"/>
      <c r="I811" s="1"/>
    </row>
    <row r="812" spans="1:9" x14ac:dyDescent="0.25">
      <c r="A812" s="1"/>
      <c r="B812" s="7"/>
      <c r="C812" s="7"/>
      <c r="D812" s="7"/>
      <c r="E812" s="7"/>
      <c r="G812" s="7"/>
      <c r="I812" s="1"/>
    </row>
    <row r="813" spans="1:9" x14ac:dyDescent="0.25">
      <c r="A813" s="1"/>
      <c r="B813" s="7"/>
      <c r="C813" s="7"/>
      <c r="D813" s="7"/>
      <c r="E813" s="7"/>
      <c r="G813" s="7"/>
      <c r="I813" s="1"/>
    </row>
    <row r="814" spans="1:9" x14ac:dyDescent="0.25">
      <c r="A814" s="1"/>
      <c r="B814" s="7"/>
      <c r="C814" s="7"/>
      <c r="D814" s="7"/>
      <c r="E814" s="7"/>
      <c r="G814" s="7"/>
      <c r="I814" s="1"/>
    </row>
    <row r="815" spans="1:9" x14ac:dyDescent="0.25">
      <c r="A815" s="1"/>
      <c r="B815" s="7"/>
      <c r="C815" s="7"/>
      <c r="D815" s="7"/>
      <c r="E815" s="7"/>
      <c r="G815" s="7"/>
      <c r="I815" s="1"/>
    </row>
    <row r="816" spans="1:9" x14ac:dyDescent="0.25">
      <c r="A816" s="1"/>
      <c r="B816" s="7"/>
      <c r="C816" s="7"/>
      <c r="D816" s="7"/>
      <c r="E816" s="7"/>
      <c r="G816" s="7"/>
      <c r="I816" s="1"/>
    </row>
    <row r="817" spans="1:9" x14ac:dyDescent="0.25">
      <c r="A817" s="1"/>
      <c r="B817" s="7"/>
      <c r="C817" s="7"/>
      <c r="D817" s="7"/>
      <c r="E817" s="7"/>
      <c r="G817" s="7"/>
      <c r="I817" s="1"/>
    </row>
    <row r="818" spans="1:9" x14ac:dyDescent="0.25">
      <c r="A818" s="1"/>
      <c r="B818" s="7"/>
      <c r="C818" s="7"/>
      <c r="D818" s="7"/>
      <c r="E818" s="7"/>
      <c r="G818" s="7"/>
      <c r="I818" s="1"/>
    </row>
    <row r="819" spans="1:9" x14ac:dyDescent="0.25">
      <c r="A819" s="1"/>
      <c r="B819" s="7"/>
      <c r="C819" s="7"/>
      <c r="D819" s="7"/>
      <c r="E819" s="7"/>
      <c r="G819" s="7"/>
      <c r="I819" s="1"/>
    </row>
    <row r="820" spans="1:9" x14ac:dyDescent="0.25">
      <c r="A820" s="1"/>
      <c r="B820" s="7"/>
      <c r="C820" s="7"/>
      <c r="D820" s="7"/>
      <c r="E820" s="7"/>
      <c r="G820" s="7"/>
      <c r="I820" s="1"/>
    </row>
    <row r="821" spans="1:9" x14ac:dyDescent="0.25">
      <c r="A821" s="1"/>
      <c r="B821" s="7"/>
      <c r="C821" s="7"/>
      <c r="D821" s="7"/>
      <c r="E821" s="7"/>
      <c r="G821" s="7"/>
      <c r="I821" s="1"/>
    </row>
    <row r="822" spans="1:9" x14ac:dyDescent="0.25">
      <c r="A822" s="1"/>
      <c r="B822" s="7"/>
      <c r="C822" s="7"/>
      <c r="D822" s="7"/>
      <c r="E822" s="7"/>
      <c r="G822" s="7"/>
      <c r="I822" s="1"/>
    </row>
    <row r="823" spans="1:9" x14ac:dyDescent="0.25">
      <c r="A823" s="1"/>
      <c r="B823" s="7"/>
      <c r="C823" s="7"/>
      <c r="D823" s="7"/>
      <c r="E823" s="7"/>
      <c r="G823" s="7"/>
      <c r="I823" s="1"/>
    </row>
    <row r="824" spans="1:9" x14ac:dyDescent="0.25">
      <c r="A824" s="1"/>
      <c r="B824" s="7"/>
      <c r="C824" s="7"/>
      <c r="D824" s="7"/>
      <c r="E824" s="7"/>
      <c r="G824" s="7"/>
      <c r="I824" s="1"/>
    </row>
    <row r="825" spans="1:9" x14ac:dyDescent="0.25">
      <c r="A825" s="1"/>
      <c r="B825" s="7"/>
      <c r="C825" s="7"/>
      <c r="D825" s="7"/>
      <c r="E825" s="7"/>
      <c r="G825" s="7"/>
      <c r="I825" s="1"/>
    </row>
    <row r="826" spans="1:9" x14ac:dyDescent="0.25">
      <c r="A826" s="1"/>
      <c r="B826" s="7"/>
      <c r="C826" s="7"/>
      <c r="D826" s="7"/>
      <c r="E826" s="7"/>
      <c r="G826" s="7"/>
      <c r="I826" s="1"/>
    </row>
    <row r="827" spans="1:9" x14ac:dyDescent="0.25">
      <c r="A827" s="1"/>
      <c r="B827" s="7"/>
      <c r="C827" s="7"/>
      <c r="D827" s="7"/>
      <c r="E827" s="7"/>
      <c r="G827" s="7"/>
      <c r="I827" s="1"/>
    </row>
    <row r="828" spans="1:9" x14ac:dyDescent="0.25">
      <c r="A828" s="1"/>
      <c r="B828" s="7"/>
      <c r="C828" s="7"/>
      <c r="D828" s="7"/>
      <c r="E828" s="7"/>
      <c r="G828" s="7"/>
      <c r="I828" s="1"/>
    </row>
    <row r="829" spans="1:9" x14ac:dyDescent="0.25">
      <c r="A829" s="1"/>
      <c r="B829" s="7"/>
      <c r="C829" s="7"/>
      <c r="D829" s="7"/>
      <c r="E829" s="7"/>
      <c r="G829" s="7"/>
      <c r="I829" s="1"/>
    </row>
    <row r="830" spans="1:9" x14ac:dyDescent="0.25">
      <c r="A830" s="1"/>
      <c r="B830" s="7"/>
      <c r="C830" s="7"/>
      <c r="D830" s="7"/>
      <c r="E830" s="7"/>
      <c r="G830" s="7"/>
      <c r="I830" s="1"/>
    </row>
    <row r="831" spans="1:9" x14ac:dyDescent="0.25">
      <c r="A831" s="1"/>
      <c r="B831" s="7"/>
      <c r="C831" s="7"/>
      <c r="D831" s="7"/>
      <c r="E831" s="7"/>
      <c r="G831" s="7"/>
      <c r="I831" s="1"/>
    </row>
    <row r="832" spans="1:9" x14ac:dyDescent="0.25">
      <c r="A832" s="1"/>
      <c r="B832" s="7"/>
      <c r="C832" s="7"/>
      <c r="D832" s="7"/>
      <c r="E832" s="7"/>
      <c r="G832" s="7"/>
      <c r="I832" s="1"/>
    </row>
    <row r="833" spans="1:9" x14ac:dyDescent="0.25">
      <c r="A833" s="1"/>
      <c r="B833" s="7"/>
      <c r="C833" s="7"/>
      <c r="D833" s="7"/>
      <c r="E833" s="7"/>
      <c r="G833" s="7"/>
      <c r="I833" s="1"/>
    </row>
    <row r="834" spans="1:9" x14ac:dyDescent="0.25">
      <c r="A834" s="1"/>
      <c r="B834" s="7"/>
      <c r="C834" s="7"/>
      <c r="D834" s="7"/>
      <c r="E834" s="7"/>
      <c r="G834" s="7"/>
      <c r="I834" s="1"/>
    </row>
    <row r="835" spans="1:9" x14ac:dyDescent="0.25">
      <c r="A835" s="1"/>
      <c r="B835" s="7"/>
      <c r="C835" s="7"/>
      <c r="D835" s="7"/>
      <c r="E835" s="7"/>
      <c r="G835" s="7"/>
      <c r="I835" s="1"/>
    </row>
    <row r="836" spans="1:9" x14ac:dyDescent="0.25">
      <c r="A836" s="1"/>
      <c r="B836" s="7"/>
      <c r="C836" s="7"/>
      <c r="D836" s="7"/>
      <c r="E836" s="7"/>
      <c r="G836" s="7"/>
      <c r="I836" s="1"/>
    </row>
    <row r="837" spans="1:9" x14ac:dyDescent="0.25">
      <c r="A837" s="1"/>
      <c r="B837" s="7"/>
      <c r="C837" s="7"/>
      <c r="D837" s="7"/>
      <c r="E837" s="7"/>
      <c r="G837" s="7"/>
      <c r="I837" s="1"/>
    </row>
    <row r="838" spans="1:9" x14ac:dyDescent="0.25">
      <c r="A838" s="1"/>
      <c r="B838" s="7"/>
      <c r="C838" s="7"/>
      <c r="D838" s="7"/>
      <c r="E838" s="7"/>
      <c r="G838" s="7"/>
      <c r="I838" s="1"/>
    </row>
    <row r="839" spans="1:9" x14ac:dyDescent="0.25">
      <c r="A839" s="1"/>
      <c r="B839" s="7"/>
      <c r="C839" s="7"/>
      <c r="D839" s="7"/>
      <c r="E839" s="7"/>
      <c r="G839" s="7"/>
      <c r="I839" s="1"/>
    </row>
    <row r="840" spans="1:9" x14ac:dyDescent="0.25">
      <c r="A840" s="1"/>
      <c r="B840" s="7"/>
      <c r="C840" s="7"/>
      <c r="D840" s="7"/>
      <c r="E840" s="7"/>
      <c r="G840" s="7"/>
      <c r="I840" s="1"/>
    </row>
    <row r="841" spans="1:9" x14ac:dyDescent="0.25">
      <c r="A841" s="1"/>
      <c r="B841" s="7"/>
      <c r="C841" s="7"/>
      <c r="D841" s="7"/>
      <c r="E841" s="7"/>
      <c r="G841" s="7"/>
      <c r="I841" s="1"/>
    </row>
    <row r="842" spans="1:9" x14ac:dyDescent="0.25">
      <c r="A842" s="1"/>
      <c r="B842" s="7"/>
      <c r="C842" s="7"/>
      <c r="D842" s="7"/>
      <c r="E842" s="7"/>
      <c r="G842" s="7"/>
      <c r="I842" s="1"/>
    </row>
    <row r="843" spans="1:9" x14ac:dyDescent="0.25">
      <c r="A843" s="1"/>
      <c r="B843" s="7"/>
      <c r="C843" s="7"/>
      <c r="D843" s="7"/>
      <c r="E843" s="7"/>
      <c r="G843" s="7"/>
      <c r="I843" s="1"/>
    </row>
    <row r="844" spans="1:9" x14ac:dyDescent="0.25">
      <c r="A844" s="1"/>
      <c r="B844" s="7"/>
      <c r="C844" s="7"/>
      <c r="D844" s="7"/>
      <c r="E844" s="7"/>
      <c r="G844" s="7"/>
      <c r="I844" s="1"/>
    </row>
    <row r="845" spans="1:9" x14ac:dyDescent="0.25">
      <c r="A845" s="1"/>
      <c r="B845" s="7"/>
      <c r="C845" s="7"/>
      <c r="D845" s="7"/>
      <c r="E845" s="7"/>
      <c r="G845" s="7"/>
      <c r="I845" s="1"/>
    </row>
    <row r="846" spans="1:9" x14ac:dyDescent="0.25">
      <c r="A846" s="1"/>
      <c r="B846" s="7"/>
      <c r="C846" s="7"/>
      <c r="D846" s="7"/>
      <c r="E846" s="7"/>
      <c r="G846" s="7"/>
      <c r="I846" s="1"/>
    </row>
    <row r="847" spans="1:9" x14ac:dyDescent="0.25">
      <c r="A847" s="1"/>
      <c r="B847" s="7"/>
      <c r="C847" s="7"/>
      <c r="D847" s="7"/>
      <c r="E847" s="7"/>
      <c r="G847" s="7"/>
      <c r="I847" s="1"/>
    </row>
    <row r="848" spans="1:9" x14ac:dyDescent="0.25">
      <c r="A848" s="1"/>
      <c r="B848" s="7"/>
      <c r="C848" s="7"/>
      <c r="D848" s="7"/>
      <c r="E848" s="7"/>
      <c r="G848" s="7"/>
      <c r="I848" s="1"/>
    </row>
    <row r="849" spans="1:9" x14ac:dyDescent="0.25">
      <c r="A849" s="1"/>
      <c r="B849" s="7"/>
      <c r="C849" s="7"/>
      <c r="D849" s="7"/>
      <c r="E849" s="7"/>
      <c r="G849" s="7"/>
      <c r="I849" s="1"/>
    </row>
    <row r="850" spans="1:9" x14ac:dyDescent="0.25">
      <c r="A850" s="1"/>
      <c r="B850" s="7"/>
      <c r="C850" s="7"/>
      <c r="D850" s="7"/>
      <c r="E850" s="7"/>
      <c r="G850" s="7"/>
      <c r="I850" s="1"/>
    </row>
    <row r="851" spans="1:9" x14ac:dyDescent="0.25">
      <c r="A851" s="1"/>
      <c r="B851" s="7"/>
      <c r="C851" s="7"/>
      <c r="D851" s="7"/>
      <c r="E851" s="7"/>
      <c r="G851" s="7"/>
      <c r="I851" s="1"/>
    </row>
    <row r="852" spans="1:9" x14ac:dyDescent="0.25">
      <c r="A852" s="1"/>
      <c r="B852" s="7"/>
      <c r="C852" s="7"/>
      <c r="D852" s="7"/>
      <c r="E852" s="7"/>
      <c r="G852" s="7"/>
      <c r="I852" s="1"/>
    </row>
    <row r="853" spans="1:9" x14ac:dyDescent="0.25">
      <c r="A853" s="1"/>
      <c r="B853" s="7"/>
      <c r="C853" s="7"/>
      <c r="D853" s="7"/>
      <c r="E853" s="7"/>
      <c r="G853" s="7"/>
      <c r="I853" s="1"/>
    </row>
    <row r="854" spans="1:9" x14ac:dyDescent="0.25">
      <c r="A854" s="1"/>
      <c r="B854" s="7"/>
      <c r="C854" s="7"/>
      <c r="D854" s="7"/>
      <c r="E854" s="7"/>
      <c r="G854" s="7"/>
      <c r="I854" s="1"/>
    </row>
    <row r="855" spans="1:9" x14ac:dyDescent="0.25">
      <c r="A855" s="1"/>
      <c r="B855" s="7"/>
      <c r="C855" s="7"/>
      <c r="D855" s="7"/>
      <c r="E855" s="7"/>
      <c r="G855" s="7"/>
      <c r="I855" s="1"/>
    </row>
    <row r="856" spans="1:9" x14ac:dyDescent="0.25">
      <c r="A856" s="1"/>
      <c r="B856" s="7"/>
      <c r="C856" s="7"/>
      <c r="D856" s="7"/>
      <c r="E856" s="7"/>
      <c r="G856" s="7"/>
      <c r="I856" s="1"/>
    </row>
    <row r="857" spans="1:9" x14ac:dyDescent="0.25">
      <c r="A857" s="1"/>
      <c r="B857" s="7"/>
      <c r="C857" s="7"/>
      <c r="D857" s="7"/>
      <c r="E857" s="7"/>
      <c r="G857" s="7"/>
      <c r="I857" s="1"/>
    </row>
    <row r="858" spans="1:9" x14ac:dyDescent="0.25">
      <c r="A858" s="1"/>
      <c r="B858" s="7"/>
      <c r="C858" s="7"/>
      <c r="D858" s="7"/>
      <c r="E858" s="7"/>
      <c r="G858" s="7"/>
      <c r="I858" s="1"/>
    </row>
    <row r="859" spans="1:9" x14ac:dyDescent="0.25">
      <c r="A859" s="1"/>
      <c r="B859" s="7"/>
      <c r="C859" s="7"/>
      <c r="D859" s="7"/>
      <c r="E859" s="7"/>
      <c r="G859" s="7"/>
      <c r="I859" s="1"/>
    </row>
    <row r="860" spans="1:9" x14ac:dyDescent="0.25">
      <c r="A860" s="1"/>
      <c r="B860" s="7"/>
      <c r="C860" s="7"/>
      <c r="D860" s="7"/>
      <c r="E860" s="7"/>
      <c r="G860" s="7"/>
      <c r="I860" s="1"/>
    </row>
    <row r="861" spans="1:9" x14ac:dyDescent="0.25">
      <c r="A861" s="1"/>
      <c r="B861" s="7"/>
      <c r="C861" s="7"/>
      <c r="D861" s="7"/>
      <c r="E861" s="7"/>
      <c r="G861" s="7"/>
      <c r="I861" s="1"/>
    </row>
    <row r="862" spans="1:9" x14ac:dyDescent="0.25">
      <c r="A862" s="1"/>
      <c r="B862" s="7"/>
      <c r="C862" s="7"/>
      <c r="D862" s="7"/>
      <c r="E862" s="7"/>
      <c r="G862" s="7"/>
      <c r="I862" s="1"/>
    </row>
    <row r="863" spans="1:9" x14ac:dyDescent="0.25">
      <c r="A863" s="1"/>
      <c r="B863" s="7"/>
      <c r="C863" s="7"/>
      <c r="D863" s="7"/>
      <c r="E863" s="7"/>
      <c r="G863" s="7"/>
      <c r="I863" s="1"/>
    </row>
    <row r="864" spans="1:9" x14ac:dyDescent="0.25">
      <c r="A864" s="1"/>
      <c r="B864" s="7"/>
      <c r="C864" s="7"/>
      <c r="D864" s="7"/>
      <c r="E864" s="7"/>
      <c r="G864" s="7"/>
      <c r="I864" s="1"/>
    </row>
    <row r="865" spans="1:9" x14ac:dyDescent="0.25">
      <c r="A865" s="1"/>
      <c r="B865" s="7"/>
      <c r="C865" s="7"/>
      <c r="D865" s="7"/>
      <c r="E865" s="7"/>
      <c r="G865" s="7"/>
      <c r="I865" s="1"/>
    </row>
    <row r="866" spans="1:9" x14ac:dyDescent="0.25">
      <c r="A866" s="1"/>
      <c r="B866" s="7"/>
      <c r="C866" s="7"/>
      <c r="D866" s="7"/>
      <c r="E866" s="7"/>
      <c r="G866" s="7"/>
      <c r="I866" s="1"/>
    </row>
    <row r="867" spans="1:9" x14ac:dyDescent="0.25">
      <c r="A867" s="1"/>
      <c r="B867" s="7"/>
      <c r="C867" s="7"/>
      <c r="D867" s="7"/>
      <c r="E867" s="7"/>
      <c r="G867" s="7"/>
      <c r="I867" s="1"/>
    </row>
    <row r="868" spans="1:9" x14ac:dyDescent="0.25">
      <c r="A868" s="1"/>
      <c r="B868" s="7"/>
      <c r="C868" s="7"/>
      <c r="D868" s="7"/>
      <c r="E868" s="7"/>
      <c r="G868" s="7"/>
      <c r="I868" s="1"/>
    </row>
    <row r="869" spans="1:9" x14ac:dyDescent="0.25">
      <c r="A869" s="1"/>
      <c r="B869" s="7"/>
      <c r="C869" s="7"/>
      <c r="D869" s="7"/>
      <c r="E869" s="7"/>
      <c r="G869" s="7"/>
      <c r="I869" s="1"/>
    </row>
    <row r="870" spans="1:9" x14ac:dyDescent="0.25">
      <c r="A870" s="1"/>
      <c r="B870" s="7"/>
      <c r="C870" s="7"/>
      <c r="D870" s="7"/>
      <c r="E870" s="7"/>
      <c r="G870" s="7"/>
      <c r="I870" s="1"/>
    </row>
    <row r="871" spans="1:9" x14ac:dyDescent="0.25">
      <c r="A871" s="1"/>
      <c r="B871" s="7"/>
      <c r="C871" s="7"/>
      <c r="D871" s="7"/>
      <c r="E871" s="7"/>
      <c r="G871" s="7"/>
      <c r="I871" s="1"/>
    </row>
    <row r="872" spans="1:9" x14ac:dyDescent="0.25">
      <c r="A872" s="1"/>
      <c r="B872" s="7"/>
      <c r="C872" s="7"/>
      <c r="D872" s="7"/>
      <c r="E872" s="7"/>
      <c r="G872" s="7"/>
      <c r="I872" s="1"/>
    </row>
    <row r="873" spans="1:9" x14ac:dyDescent="0.25">
      <c r="A873" s="1"/>
      <c r="B873" s="7"/>
      <c r="C873" s="7"/>
      <c r="D873" s="7"/>
      <c r="E873" s="7"/>
      <c r="G873" s="7"/>
      <c r="I873" s="1"/>
    </row>
    <row r="874" spans="1:9" x14ac:dyDescent="0.25">
      <c r="A874" s="1"/>
      <c r="B874" s="7"/>
      <c r="C874" s="7"/>
      <c r="D874" s="7"/>
      <c r="E874" s="7"/>
      <c r="G874" s="7"/>
      <c r="I874" s="1"/>
    </row>
    <row r="875" spans="1:9" x14ac:dyDescent="0.25">
      <c r="A875" s="1"/>
      <c r="B875" s="7"/>
      <c r="C875" s="7"/>
      <c r="D875" s="7"/>
      <c r="E875" s="7"/>
      <c r="G875" s="7"/>
      <c r="I875" s="1"/>
    </row>
    <row r="876" spans="1:9" x14ac:dyDescent="0.25">
      <c r="A876" s="1"/>
      <c r="B876" s="7"/>
      <c r="C876" s="7"/>
      <c r="D876" s="7"/>
      <c r="E876" s="7"/>
      <c r="G876" s="7"/>
      <c r="I876" s="1"/>
    </row>
    <row r="877" spans="1:9" x14ac:dyDescent="0.25">
      <c r="A877" s="1"/>
      <c r="B877" s="7"/>
      <c r="C877" s="7"/>
      <c r="D877" s="7"/>
      <c r="E877" s="7"/>
      <c r="G877" s="7"/>
      <c r="I877" s="1"/>
    </row>
    <row r="878" spans="1:9" x14ac:dyDescent="0.25">
      <c r="A878" s="1"/>
      <c r="B878" s="7"/>
      <c r="C878" s="7"/>
      <c r="D878" s="7"/>
      <c r="E878" s="7"/>
      <c r="G878" s="7"/>
      <c r="I878" s="1"/>
    </row>
    <row r="879" spans="1:9" x14ac:dyDescent="0.25">
      <c r="A879" s="1"/>
      <c r="B879" s="7"/>
      <c r="C879" s="7"/>
      <c r="D879" s="7"/>
      <c r="E879" s="7"/>
      <c r="G879" s="7"/>
      <c r="I879" s="1"/>
    </row>
    <row r="880" spans="1:9" x14ac:dyDescent="0.25">
      <c r="A880" s="1"/>
      <c r="B880" s="7"/>
      <c r="C880" s="7"/>
      <c r="D880" s="7"/>
      <c r="E880" s="7"/>
      <c r="G880" s="7"/>
      <c r="I880" s="1"/>
    </row>
    <row r="881" spans="1:9" x14ac:dyDescent="0.25">
      <c r="A881" s="1"/>
      <c r="B881" s="7"/>
      <c r="C881" s="7"/>
      <c r="D881" s="7"/>
      <c r="E881" s="7"/>
      <c r="G881" s="7"/>
      <c r="I881" s="1"/>
    </row>
    <row r="882" spans="1:9" x14ac:dyDescent="0.25">
      <c r="A882" s="1"/>
      <c r="B882" s="7"/>
      <c r="C882" s="7"/>
      <c r="D882" s="7"/>
      <c r="E882" s="7"/>
      <c r="G882" s="7"/>
      <c r="I882" s="1"/>
    </row>
    <row r="883" spans="1:9" x14ac:dyDescent="0.25">
      <c r="A883" s="1"/>
      <c r="B883" s="7"/>
      <c r="C883" s="7"/>
      <c r="D883" s="7"/>
      <c r="E883" s="7"/>
      <c r="G883" s="7"/>
      <c r="I883" s="1"/>
    </row>
    <row r="884" spans="1:9" x14ac:dyDescent="0.25">
      <c r="A884" s="1"/>
      <c r="B884" s="7"/>
      <c r="C884" s="7"/>
      <c r="D884" s="7"/>
      <c r="E884" s="7"/>
      <c r="G884" s="7"/>
      <c r="I884" s="1"/>
    </row>
    <row r="885" spans="1:9" x14ac:dyDescent="0.25">
      <c r="A885" s="1"/>
      <c r="B885" s="7"/>
      <c r="C885" s="7"/>
      <c r="D885" s="7"/>
      <c r="E885" s="7"/>
      <c r="G885" s="7"/>
      <c r="I885" s="1"/>
    </row>
    <row r="886" spans="1:9" x14ac:dyDescent="0.25">
      <c r="A886" s="1"/>
      <c r="B886" s="7"/>
      <c r="C886" s="7"/>
      <c r="D886" s="7"/>
      <c r="E886" s="7"/>
      <c r="G886" s="7"/>
      <c r="I886" s="1"/>
    </row>
    <row r="887" spans="1:9" x14ac:dyDescent="0.25">
      <c r="A887" s="1"/>
      <c r="B887" s="7"/>
      <c r="C887" s="7"/>
      <c r="D887" s="7"/>
      <c r="E887" s="7"/>
      <c r="G887" s="7"/>
      <c r="I887" s="1"/>
    </row>
    <row r="888" spans="1:9" x14ac:dyDescent="0.25">
      <c r="A888" s="1"/>
      <c r="B888" s="7"/>
      <c r="C888" s="7"/>
      <c r="D888" s="7"/>
      <c r="E888" s="7"/>
      <c r="G888" s="7"/>
      <c r="I888" s="1"/>
    </row>
    <row r="889" spans="1:9" x14ac:dyDescent="0.25">
      <c r="A889" s="1"/>
      <c r="B889" s="7"/>
      <c r="C889" s="7"/>
      <c r="D889" s="7"/>
      <c r="E889" s="7"/>
      <c r="G889" s="7"/>
      <c r="I889" s="1"/>
    </row>
    <row r="890" spans="1:9" x14ac:dyDescent="0.25">
      <c r="A890" s="1"/>
      <c r="B890" s="7"/>
      <c r="C890" s="7"/>
      <c r="D890" s="7"/>
      <c r="E890" s="7"/>
      <c r="G890" s="7"/>
      <c r="I890" s="1"/>
    </row>
    <row r="891" spans="1:9" x14ac:dyDescent="0.25">
      <c r="A891" s="1"/>
      <c r="B891" s="7"/>
      <c r="C891" s="7"/>
      <c r="D891" s="7"/>
      <c r="E891" s="7"/>
      <c r="G891" s="7"/>
      <c r="I891" s="1"/>
    </row>
    <row r="892" spans="1:9" x14ac:dyDescent="0.25">
      <c r="A892" s="1"/>
      <c r="B892" s="7"/>
      <c r="C892" s="7"/>
      <c r="D892" s="7"/>
      <c r="E892" s="7"/>
      <c r="G892" s="7"/>
      <c r="I892" s="1"/>
    </row>
    <row r="893" spans="1:9" x14ac:dyDescent="0.25">
      <c r="A893" s="1"/>
      <c r="B893" s="7"/>
      <c r="C893" s="7"/>
      <c r="D893" s="7"/>
      <c r="E893" s="7"/>
      <c r="G893" s="7"/>
      <c r="I893" s="1"/>
    </row>
    <row r="894" spans="1:9" x14ac:dyDescent="0.25">
      <c r="A894" s="1"/>
      <c r="B894" s="7"/>
      <c r="C894" s="7"/>
      <c r="D894" s="7"/>
      <c r="E894" s="7"/>
      <c r="G894" s="7"/>
      <c r="I894" s="1"/>
    </row>
    <row r="895" spans="1:9" x14ac:dyDescent="0.25">
      <c r="A895" s="1"/>
      <c r="B895" s="7"/>
      <c r="C895" s="7"/>
      <c r="D895" s="7"/>
      <c r="E895" s="7"/>
      <c r="G895" s="7"/>
      <c r="I895" s="1"/>
    </row>
    <row r="896" spans="1:9" x14ac:dyDescent="0.25">
      <c r="A896" s="1"/>
      <c r="B896" s="7"/>
      <c r="C896" s="7"/>
      <c r="D896" s="7"/>
      <c r="E896" s="7"/>
      <c r="G896" s="7"/>
      <c r="I896" s="1"/>
    </row>
    <row r="897" spans="1:9" x14ac:dyDescent="0.25">
      <c r="A897" s="1"/>
      <c r="B897" s="7"/>
      <c r="C897" s="7"/>
      <c r="D897" s="7"/>
      <c r="E897" s="7"/>
      <c r="G897" s="7"/>
      <c r="I897" s="1"/>
    </row>
    <row r="898" spans="1:9" x14ac:dyDescent="0.25">
      <c r="A898" s="1"/>
      <c r="B898" s="7"/>
      <c r="C898" s="7"/>
      <c r="D898" s="7"/>
      <c r="E898" s="7"/>
      <c r="G898" s="7"/>
      <c r="I898" s="1"/>
    </row>
    <row r="899" spans="1:9" x14ac:dyDescent="0.25">
      <c r="A899" s="1"/>
      <c r="B899" s="7"/>
      <c r="C899" s="7"/>
      <c r="D899" s="7"/>
      <c r="E899" s="7"/>
      <c r="G899" s="7"/>
      <c r="I899" s="1"/>
    </row>
    <row r="900" spans="1:9" x14ac:dyDescent="0.25">
      <c r="A900" s="1"/>
      <c r="B900" s="7"/>
      <c r="C900" s="7"/>
      <c r="D900" s="7"/>
      <c r="E900" s="7"/>
      <c r="G900" s="7"/>
      <c r="I900" s="1"/>
    </row>
    <row r="901" spans="1:9" x14ac:dyDescent="0.25">
      <c r="A901" s="1"/>
      <c r="B901" s="7"/>
      <c r="C901" s="7"/>
      <c r="D901" s="7"/>
      <c r="E901" s="7"/>
      <c r="G901" s="7"/>
      <c r="I901" s="1"/>
    </row>
    <row r="902" spans="1:9" x14ac:dyDescent="0.25">
      <c r="A902" s="1"/>
      <c r="B902" s="7"/>
      <c r="C902" s="7"/>
      <c r="D902" s="7"/>
      <c r="E902" s="7"/>
      <c r="G902" s="7"/>
      <c r="I902" s="1"/>
    </row>
    <row r="903" spans="1:9" x14ac:dyDescent="0.25">
      <c r="A903" s="1"/>
      <c r="B903" s="7"/>
      <c r="C903" s="7"/>
      <c r="D903" s="7"/>
      <c r="E903" s="7"/>
      <c r="G903" s="7"/>
      <c r="I903" s="1"/>
    </row>
    <row r="904" spans="1:9" x14ac:dyDescent="0.25">
      <c r="A904" s="1"/>
      <c r="B904" s="7"/>
      <c r="C904" s="7"/>
      <c r="D904" s="7"/>
      <c r="E904" s="7"/>
      <c r="G904" s="7"/>
      <c r="I904" s="1"/>
    </row>
    <row r="905" spans="1:9" x14ac:dyDescent="0.25">
      <c r="A905" s="1"/>
      <c r="B905" s="7"/>
      <c r="C905" s="7"/>
      <c r="D905" s="7"/>
      <c r="E905" s="7"/>
      <c r="G905" s="7"/>
      <c r="I905" s="1"/>
    </row>
    <row r="906" spans="1:9" x14ac:dyDescent="0.25">
      <c r="A906" s="1"/>
      <c r="B906" s="7"/>
      <c r="C906" s="7"/>
      <c r="D906" s="7"/>
      <c r="E906" s="7"/>
      <c r="G906" s="7"/>
      <c r="I906" s="1"/>
    </row>
    <row r="907" spans="1:9" x14ac:dyDescent="0.25">
      <c r="A907" s="1"/>
      <c r="B907" s="7"/>
      <c r="C907" s="7"/>
      <c r="D907" s="7"/>
      <c r="E907" s="7"/>
      <c r="G907" s="7"/>
      <c r="I907" s="1"/>
    </row>
    <row r="908" spans="1:9" x14ac:dyDescent="0.25">
      <c r="A908" s="1"/>
      <c r="B908" s="7"/>
      <c r="C908" s="7"/>
      <c r="D908" s="7"/>
      <c r="E908" s="7"/>
      <c r="G908" s="7"/>
      <c r="I908" s="1"/>
    </row>
    <row r="909" spans="1:9" x14ac:dyDescent="0.25">
      <c r="A909" s="1"/>
      <c r="B909" s="7"/>
      <c r="C909" s="7"/>
      <c r="D909" s="7"/>
      <c r="E909" s="7"/>
      <c r="G909" s="7"/>
      <c r="I909" s="1"/>
    </row>
    <row r="910" spans="1:9" x14ac:dyDescent="0.25">
      <c r="A910" s="1"/>
      <c r="B910" s="7"/>
      <c r="C910" s="7"/>
      <c r="D910" s="7"/>
      <c r="E910" s="7"/>
      <c r="G910" s="7"/>
      <c r="I910" s="1"/>
    </row>
    <row r="911" spans="1:9" x14ac:dyDescent="0.25">
      <c r="A911" s="1"/>
      <c r="B911" s="7"/>
      <c r="C911" s="7"/>
      <c r="D911" s="7"/>
      <c r="E911" s="7"/>
      <c r="G911" s="7"/>
      <c r="I911" s="1"/>
    </row>
    <row r="912" spans="1:9" x14ac:dyDescent="0.25">
      <c r="A912" s="1"/>
      <c r="B912" s="7"/>
      <c r="C912" s="7"/>
      <c r="D912" s="7"/>
      <c r="E912" s="7"/>
      <c r="G912" s="7"/>
      <c r="I912" s="1"/>
    </row>
    <row r="913" spans="1:9" x14ac:dyDescent="0.25">
      <c r="A913" s="1"/>
      <c r="B913" s="7"/>
      <c r="C913" s="7"/>
      <c r="D913" s="7"/>
      <c r="E913" s="7"/>
      <c r="G913" s="7"/>
      <c r="I913" s="1"/>
    </row>
    <row r="914" spans="1:9" x14ac:dyDescent="0.25">
      <c r="A914" s="1"/>
      <c r="B914" s="7"/>
      <c r="C914" s="7"/>
      <c r="D914" s="7"/>
      <c r="E914" s="7"/>
      <c r="G914" s="7"/>
      <c r="I914" s="1"/>
    </row>
    <row r="915" spans="1:9" x14ac:dyDescent="0.25">
      <c r="A915" s="1"/>
      <c r="B915" s="7"/>
      <c r="C915" s="7"/>
      <c r="D915" s="7"/>
      <c r="E915" s="7"/>
      <c r="G915" s="7"/>
      <c r="I915" s="1"/>
    </row>
    <row r="916" spans="1:9" x14ac:dyDescent="0.25">
      <c r="A916" s="1"/>
      <c r="B916" s="7"/>
      <c r="C916" s="7"/>
      <c r="D916" s="7"/>
      <c r="E916" s="7"/>
      <c r="G916" s="7"/>
      <c r="I916" s="1"/>
    </row>
    <row r="917" spans="1:9" x14ac:dyDescent="0.25">
      <c r="A917" s="1"/>
      <c r="B917" s="7"/>
      <c r="C917" s="7"/>
      <c r="D917" s="7"/>
      <c r="E917" s="7"/>
      <c r="G917" s="7"/>
      <c r="I917" s="1"/>
    </row>
    <row r="918" spans="1:9" x14ac:dyDescent="0.25">
      <c r="A918" s="1"/>
      <c r="B918" s="7"/>
      <c r="C918" s="7"/>
      <c r="D918" s="7"/>
      <c r="E918" s="7"/>
      <c r="G918" s="7"/>
      <c r="I918" s="1"/>
    </row>
    <row r="919" spans="1:9" x14ac:dyDescent="0.25">
      <c r="A919" s="1"/>
      <c r="B919" s="7"/>
      <c r="C919" s="7"/>
      <c r="D919" s="7"/>
      <c r="E919" s="7"/>
      <c r="G919" s="7"/>
      <c r="I919" s="1"/>
    </row>
    <row r="920" spans="1:9" x14ac:dyDescent="0.25">
      <c r="A920" s="1"/>
      <c r="B920" s="7"/>
      <c r="C920" s="7"/>
      <c r="D920" s="7"/>
      <c r="E920" s="7"/>
      <c r="G920" s="7"/>
      <c r="I920" s="1"/>
    </row>
    <row r="921" spans="1:9" x14ac:dyDescent="0.25">
      <c r="A921" s="1"/>
      <c r="B921" s="7"/>
      <c r="C921" s="7"/>
      <c r="D921" s="7"/>
      <c r="E921" s="7"/>
      <c r="G921" s="7"/>
      <c r="I921" s="1"/>
    </row>
    <row r="922" spans="1:9" x14ac:dyDescent="0.25">
      <c r="A922" s="1"/>
      <c r="B922" s="7"/>
      <c r="C922" s="7"/>
      <c r="D922" s="7"/>
      <c r="E922" s="7"/>
      <c r="G922" s="7"/>
      <c r="I922" s="1"/>
    </row>
    <row r="923" spans="1:9" x14ac:dyDescent="0.25">
      <c r="A923" s="1"/>
      <c r="B923" s="7"/>
      <c r="C923" s="7"/>
      <c r="D923" s="7"/>
      <c r="E923" s="7"/>
      <c r="G923" s="7"/>
      <c r="I923" s="1"/>
    </row>
    <row r="924" spans="1:9" x14ac:dyDescent="0.25">
      <c r="A924" s="1"/>
      <c r="B924" s="7"/>
      <c r="C924" s="7"/>
      <c r="D924" s="7"/>
      <c r="E924" s="7"/>
      <c r="G924" s="7"/>
      <c r="I924" s="1"/>
    </row>
    <row r="925" spans="1:9" x14ac:dyDescent="0.25">
      <c r="A925" s="1"/>
      <c r="B925" s="7"/>
      <c r="C925" s="7"/>
      <c r="D925" s="7"/>
      <c r="E925" s="7"/>
      <c r="G925" s="7"/>
      <c r="I925" s="1"/>
    </row>
    <row r="926" spans="1:9" x14ac:dyDescent="0.25">
      <c r="A926" s="1"/>
      <c r="B926" s="7"/>
      <c r="C926" s="7"/>
      <c r="D926" s="7"/>
      <c r="E926" s="7"/>
      <c r="G926" s="7"/>
      <c r="I926" s="1"/>
    </row>
    <row r="927" spans="1:9" x14ac:dyDescent="0.25">
      <c r="A927" s="1"/>
      <c r="B927" s="7"/>
      <c r="C927" s="7"/>
      <c r="D927" s="7"/>
      <c r="E927" s="7"/>
      <c r="G927" s="7"/>
      <c r="I927" s="1"/>
    </row>
    <row r="928" spans="1:9" x14ac:dyDescent="0.25">
      <c r="A928" s="1"/>
      <c r="B928" s="7"/>
      <c r="C928" s="7"/>
      <c r="D928" s="7"/>
      <c r="E928" s="7"/>
      <c r="G928" s="7"/>
      <c r="I928" s="1"/>
    </row>
    <row r="929" spans="1:9" x14ac:dyDescent="0.25">
      <c r="A929" s="1"/>
      <c r="B929" s="7"/>
      <c r="C929" s="7"/>
      <c r="D929" s="7"/>
      <c r="E929" s="7"/>
      <c r="G929" s="7"/>
      <c r="I929" s="1"/>
    </row>
    <row r="930" spans="1:9" x14ac:dyDescent="0.25">
      <c r="A930" s="1"/>
      <c r="B930" s="7"/>
      <c r="C930" s="7"/>
      <c r="D930" s="7"/>
      <c r="E930" s="7"/>
      <c r="G930" s="7"/>
      <c r="I930" s="1"/>
    </row>
    <row r="931" spans="1:9" x14ac:dyDescent="0.25">
      <c r="A931" s="1"/>
      <c r="B931" s="7"/>
      <c r="C931" s="7"/>
      <c r="D931" s="7"/>
      <c r="E931" s="7"/>
      <c r="G931" s="7"/>
      <c r="I931" s="1"/>
    </row>
    <row r="932" spans="1:9" x14ac:dyDescent="0.25">
      <c r="A932" s="1"/>
      <c r="B932" s="7"/>
      <c r="C932" s="7"/>
      <c r="D932" s="7"/>
      <c r="E932" s="7"/>
      <c r="G932" s="7"/>
      <c r="I932" s="1"/>
    </row>
    <row r="933" spans="1:9" x14ac:dyDescent="0.25">
      <c r="A933" s="1"/>
      <c r="B933" s="7"/>
      <c r="C933" s="7"/>
      <c r="D933" s="7"/>
      <c r="E933" s="7"/>
      <c r="G933" s="7"/>
      <c r="I933" s="1"/>
    </row>
    <row r="934" spans="1:9" x14ac:dyDescent="0.25">
      <c r="A934" s="1"/>
      <c r="B934" s="7"/>
      <c r="C934" s="7"/>
      <c r="D934" s="7"/>
      <c r="E934" s="7"/>
      <c r="G934" s="7"/>
      <c r="I934" s="1"/>
    </row>
    <row r="935" spans="1:9" x14ac:dyDescent="0.25">
      <c r="A935" s="1"/>
      <c r="B935" s="7"/>
      <c r="C935" s="7"/>
      <c r="D935" s="7"/>
      <c r="E935" s="7"/>
      <c r="G935" s="7"/>
      <c r="I935" s="1"/>
    </row>
    <row r="936" spans="1:9" x14ac:dyDescent="0.25">
      <c r="A936" s="1"/>
      <c r="B936" s="7"/>
      <c r="C936" s="7"/>
      <c r="D936" s="7"/>
      <c r="E936" s="7"/>
      <c r="G936" s="7"/>
      <c r="I936" s="1"/>
    </row>
    <row r="937" spans="1:9" x14ac:dyDescent="0.25">
      <c r="A937" s="1"/>
      <c r="B937" s="7"/>
      <c r="C937" s="7"/>
      <c r="D937" s="7"/>
      <c r="E937" s="7"/>
      <c r="G937" s="7"/>
      <c r="I937" s="1"/>
    </row>
    <row r="938" spans="1:9" x14ac:dyDescent="0.25">
      <c r="A938" s="1"/>
      <c r="B938" s="7"/>
      <c r="C938" s="7"/>
      <c r="D938" s="7"/>
      <c r="E938" s="7"/>
      <c r="G938" s="7"/>
      <c r="I938" s="1"/>
    </row>
    <row r="939" spans="1:9" x14ac:dyDescent="0.25">
      <c r="A939" s="1"/>
      <c r="B939" s="7"/>
      <c r="C939" s="7"/>
      <c r="D939" s="7"/>
      <c r="E939" s="7"/>
      <c r="G939" s="7"/>
      <c r="I939" s="1"/>
    </row>
    <row r="940" spans="1:9" x14ac:dyDescent="0.25">
      <c r="A940" s="1"/>
      <c r="B940" s="7"/>
      <c r="C940" s="7"/>
      <c r="D940" s="7"/>
      <c r="E940" s="7"/>
      <c r="G940" s="7"/>
      <c r="I940" s="1"/>
    </row>
    <row r="941" spans="1:9" x14ac:dyDescent="0.25">
      <c r="A941" s="1"/>
      <c r="B941" s="7"/>
      <c r="C941" s="7"/>
      <c r="D941" s="7"/>
      <c r="E941" s="7"/>
      <c r="G941" s="7"/>
      <c r="I941" s="1"/>
    </row>
    <row r="942" spans="1:9" x14ac:dyDescent="0.25">
      <c r="A942" s="1"/>
      <c r="B942" s="7"/>
      <c r="C942" s="7"/>
      <c r="D942" s="7"/>
      <c r="E942" s="7"/>
      <c r="G942" s="7"/>
      <c r="I942" s="1"/>
    </row>
    <row r="943" spans="1:9" x14ac:dyDescent="0.25">
      <c r="A943" s="1"/>
      <c r="B943" s="7"/>
      <c r="C943" s="7"/>
      <c r="D943" s="7"/>
      <c r="E943" s="7"/>
      <c r="G943" s="7"/>
      <c r="I943" s="1"/>
    </row>
    <row r="944" spans="1:9" x14ac:dyDescent="0.25">
      <c r="A944" s="1"/>
      <c r="B944" s="7"/>
      <c r="C944" s="7"/>
      <c r="D944" s="7"/>
      <c r="E944" s="7"/>
      <c r="G944" s="7"/>
      <c r="I944" s="1"/>
    </row>
    <row r="945" spans="1:9" x14ac:dyDescent="0.25">
      <c r="A945" s="1"/>
      <c r="B945" s="7"/>
      <c r="C945" s="7"/>
      <c r="D945" s="7"/>
      <c r="E945" s="7"/>
      <c r="G945" s="7"/>
      <c r="I945" s="1"/>
    </row>
    <row r="946" spans="1:9" x14ac:dyDescent="0.25">
      <c r="A946" s="1"/>
      <c r="B946" s="7"/>
      <c r="C946" s="7"/>
      <c r="D946" s="7"/>
      <c r="E946" s="7"/>
      <c r="G946" s="7"/>
      <c r="I946" s="1"/>
    </row>
    <row r="947" spans="1:9" x14ac:dyDescent="0.25">
      <c r="A947" s="1"/>
      <c r="B947" s="7"/>
      <c r="C947" s="7"/>
      <c r="D947" s="7"/>
      <c r="E947" s="7"/>
      <c r="G947" s="7"/>
      <c r="I947" s="1"/>
    </row>
    <row r="948" spans="1:9" x14ac:dyDescent="0.25">
      <c r="A948" s="1"/>
      <c r="B948" s="7"/>
      <c r="C948" s="7"/>
      <c r="D948" s="7"/>
      <c r="E948" s="7"/>
      <c r="G948" s="7"/>
      <c r="I948" s="1"/>
    </row>
    <row r="949" spans="1:9" x14ac:dyDescent="0.25">
      <c r="A949" s="1"/>
      <c r="B949" s="7"/>
      <c r="C949" s="7"/>
      <c r="D949" s="7"/>
      <c r="E949" s="7"/>
      <c r="G949" s="7"/>
      <c r="I949" s="1"/>
    </row>
    <row r="950" spans="1:9" x14ac:dyDescent="0.25">
      <c r="A950" s="1"/>
      <c r="B950" s="7"/>
      <c r="C950" s="7"/>
      <c r="D950" s="7"/>
      <c r="E950" s="7"/>
      <c r="G950" s="7"/>
      <c r="I950" s="1"/>
    </row>
    <row r="951" spans="1:9" x14ac:dyDescent="0.25">
      <c r="A951" s="1"/>
      <c r="B951" s="7"/>
      <c r="C951" s="7"/>
      <c r="D951" s="7"/>
      <c r="E951" s="7"/>
      <c r="G951" s="7"/>
      <c r="I951" s="1"/>
    </row>
    <row r="952" spans="1:9" x14ac:dyDescent="0.25">
      <c r="A952" s="1"/>
      <c r="B952" s="7"/>
      <c r="C952" s="7"/>
      <c r="D952" s="7"/>
      <c r="E952" s="7"/>
      <c r="G952" s="7"/>
      <c r="I952" s="1"/>
    </row>
    <row r="953" spans="1:9" x14ac:dyDescent="0.25">
      <c r="A953" s="1"/>
      <c r="B953" s="7"/>
      <c r="C953" s="7"/>
      <c r="D953" s="7"/>
      <c r="E953" s="7"/>
      <c r="G953" s="7"/>
      <c r="I953" s="1"/>
    </row>
    <row r="954" spans="1:9" x14ac:dyDescent="0.25">
      <c r="A954" s="1"/>
      <c r="B954" s="7"/>
      <c r="C954" s="7"/>
      <c r="D954" s="7"/>
      <c r="E954" s="7"/>
      <c r="G954" s="7"/>
      <c r="I954" s="1"/>
    </row>
    <row r="955" spans="1:9" x14ac:dyDescent="0.25">
      <c r="A955" s="1"/>
      <c r="B955" s="7"/>
      <c r="C955" s="7"/>
      <c r="D955" s="7"/>
      <c r="E955" s="7"/>
      <c r="G955" s="7"/>
      <c r="I955" s="1"/>
    </row>
    <row r="956" spans="1:9" x14ac:dyDescent="0.25">
      <c r="A956" s="1"/>
      <c r="B956" s="7"/>
      <c r="C956" s="7"/>
      <c r="D956" s="7"/>
      <c r="E956" s="7"/>
      <c r="G956" s="7"/>
      <c r="I956" s="1"/>
    </row>
    <row r="957" spans="1:9" x14ac:dyDescent="0.25">
      <c r="A957" s="1"/>
      <c r="B957" s="7"/>
      <c r="C957" s="7"/>
      <c r="D957" s="7"/>
      <c r="E957" s="7"/>
      <c r="G957" s="7"/>
      <c r="I957" s="1"/>
    </row>
    <row r="958" spans="1:9" x14ac:dyDescent="0.25">
      <c r="A958" s="1"/>
      <c r="B958" s="7"/>
      <c r="C958" s="7"/>
      <c r="D958" s="7"/>
      <c r="E958" s="7"/>
      <c r="G958" s="7"/>
      <c r="I958" s="1"/>
    </row>
    <row r="959" spans="1:9" x14ac:dyDescent="0.25">
      <c r="A959" s="1"/>
      <c r="B959" s="7"/>
      <c r="C959" s="7"/>
      <c r="D959" s="7"/>
      <c r="E959" s="7"/>
      <c r="G959" s="7"/>
      <c r="I959" s="1"/>
    </row>
    <row r="960" spans="1:9" x14ac:dyDescent="0.25">
      <c r="A960" s="1"/>
      <c r="B960" s="7"/>
      <c r="C960" s="7"/>
      <c r="D960" s="7"/>
      <c r="E960" s="7"/>
      <c r="G960" s="7"/>
      <c r="I960" s="1"/>
    </row>
    <row r="961" spans="1:9" x14ac:dyDescent="0.25">
      <c r="A961" s="1"/>
      <c r="B961" s="7"/>
      <c r="C961" s="7"/>
      <c r="D961" s="7"/>
      <c r="E961" s="7"/>
      <c r="G961" s="7"/>
      <c r="I961" s="1"/>
    </row>
    <row r="962" spans="1:9" x14ac:dyDescent="0.25">
      <c r="A962" s="1"/>
      <c r="B962" s="7"/>
      <c r="C962" s="7"/>
      <c r="D962" s="7"/>
      <c r="E962" s="7"/>
      <c r="G962" s="7"/>
      <c r="I962" s="1"/>
    </row>
    <row r="963" spans="1:9" x14ac:dyDescent="0.25">
      <c r="A963" s="1"/>
      <c r="B963" s="7"/>
      <c r="C963" s="7"/>
      <c r="D963" s="7"/>
      <c r="E963" s="7"/>
      <c r="G963" s="7"/>
      <c r="I963" s="1"/>
    </row>
    <row r="964" spans="1:9" x14ac:dyDescent="0.25">
      <c r="A964" s="1"/>
      <c r="B964" s="7"/>
      <c r="C964" s="7"/>
      <c r="D964" s="7"/>
      <c r="E964" s="7"/>
      <c r="G964" s="7"/>
      <c r="I964" s="1"/>
    </row>
    <row r="965" spans="1:9" x14ac:dyDescent="0.25">
      <c r="A965" s="1"/>
      <c r="B965" s="7"/>
      <c r="C965" s="7"/>
      <c r="D965" s="7"/>
      <c r="E965" s="7"/>
      <c r="G965" s="7"/>
      <c r="I965" s="1"/>
    </row>
    <row r="966" spans="1:9" x14ac:dyDescent="0.25">
      <c r="A966" s="1"/>
      <c r="B966" s="7"/>
      <c r="C966" s="7"/>
      <c r="D966" s="7"/>
      <c r="E966" s="7"/>
      <c r="G966" s="7"/>
      <c r="I966" s="1"/>
    </row>
    <row r="967" spans="1:9" x14ac:dyDescent="0.25">
      <c r="A967" s="1"/>
      <c r="B967" s="7"/>
      <c r="C967" s="7"/>
      <c r="D967" s="7"/>
      <c r="E967" s="7"/>
      <c r="G967" s="7"/>
      <c r="I967" s="1"/>
    </row>
    <row r="968" spans="1:9" x14ac:dyDescent="0.25">
      <c r="A968" s="1"/>
      <c r="B968" s="7"/>
      <c r="C968" s="7"/>
      <c r="D968" s="7"/>
      <c r="E968" s="7"/>
      <c r="G968" s="7"/>
      <c r="I968" s="1"/>
    </row>
    <row r="969" spans="1:9" x14ac:dyDescent="0.25">
      <c r="A969" s="1"/>
      <c r="B969" s="7"/>
      <c r="C969" s="7"/>
      <c r="D969" s="7"/>
      <c r="E969" s="7"/>
      <c r="G969" s="7"/>
      <c r="I969" s="1"/>
    </row>
    <row r="970" spans="1:9" x14ac:dyDescent="0.25">
      <c r="A970" s="1"/>
      <c r="B970" s="7"/>
      <c r="C970" s="7"/>
      <c r="D970" s="7"/>
      <c r="E970" s="7"/>
      <c r="G970" s="7"/>
      <c r="I970" s="1"/>
    </row>
    <row r="971" spans="1:9" x14ac:dyDescent="0.25">
      <c r="A971" s="1"/>
      <c r="B971" s="7"/>
      <c r="C971" s="7"/>
      <c r="D971" s="7"/>
      <c r="E971" s="7"/>
      <c r="G971" s="7"/>
      <c r="I971" s="1"/>
    </row>
    <row r="972" spans="1:9" x14ac:dyDescent="0.25">
      <c r="A972" s="1"/>
      <c r="B972" s="7"/>
      <c r="C972" s="7"/>
      <c r="D972" s="7"/>
      <c r="E972" s="7"/>
      <c r="G972" s="7"/>
      <c r="I972" s="1"/>
    </row>
    <row r="973" spans="1:9" x14ac:dyDescent="0.25">
      <c r="A973" s="1"/>
      <c r="B973" s="7"/>
      <c r="C973" s="7"/>
      <c r="D973" s="7"/>
      <c r="E973" s="7"/>
      <c r="G973" s="7"/>
      <c r="I973" s="1"/>
    </row>
    <row r="974" spans="1:9" x14ac:dyDescent="0.25">
      <c r="A974" s="1"/>
      <c r="B974" s="7"/>
      <c r="C974" s="7"/>
      <c r="D974" s="7"/>
      <c r="E974" s="7"/>
      <c r="G974" s="7"/>
      <c r="I974" s="1"/>
    </row>
    <row r="975" spans="1:9" x14ac:dyDescent="0.25">
      <c r="A975" s="1"/>
      <c r="B975" s="7"/>
      <c r="C975" s="7"/>
      <c r="D975" s="7"/>
      <c r="E975" s="7"/>
      <c r="G975" s="7"/>
      <c r="I975" s="1"/>
    </row>
    <row r="976" spans="1:9" x14ac:dyDescent="0.25">
      <c r="A976" s="1"/>
      <c r="B976" s="7"/>
      <c r="C976" s="7"/>
      <c r="D976" s="7"/>
      <c r="E976" s="7"/>
      <c r="G976" s="7"/>
      <c r="I976" s="1"/>
    </row>
    <row r="977" spans="1:9" x14ac:dyDescent="0.25">
      <c r="A977" s="1"/>
      <c r="B977" s="7"/>
      <c r="C977" s="7"/>
      <c r="D977" s="7"/>
      <c r="E977" s="7"/>
      <c r="G977" s="7"/>
      <c r="I977" s="1"/>
    </row>
    <row r="978" spans="1:9" x14ac:dyDescent="0.25">
      <c r="A978" s="1"/>
      <c r="B978" s="7"/>
      <c r="C978" s="7"/>
      <c r="D978" s="7"/>
      <c r="E978" s="7"/>
      <c r="G978" s="7"/>
      <c r="I978" s="1"/>
    </row>
    <row r="979" spans="1:9" x14ac:dyDescent="0.25">
      <c r="A979" s="1"/>
      <c r="B979" s="7"/>
      <c r="C979" s="7"/>
      <c r="D979" s="7"/>
      <c r="E979" s="7"/>
      <c r="G979" s="7"/>
      <c r="I979" s="1"/>
    </row>
    <row r="980" spans="1:9" x14ac:dyDescent="0.25">
      <c r="A980" s="1"/>
      <c r="B980" s="7"/>
      <c r="C980" s="7"/>
      <c r="D980" s="7"/>
      <c r="E980" s="7"/>
      <c r="G980" s="7"/>
      <c r="I980" s="1"/>
    </row>
    <row r="981" spans="1:9" x14ac:dyDescent="0.25">
      <c r="A981" s="1"/>
      <c r="B981" s="7"/>
      <c r="C981" s="7"/>
      <c r="D981" s="7"/>
      <c r="E981" s="7"/>
      <c r="G981" s="7"/>
      <c r="I981" s="1"/>
    </row>
    <row r="982" spans="1:9" x14ac:dyDescent="0.25">
      <c r="A982" s="1"/>
      <c r="B982" s="7"/>
      <c r="C982" s="7"/>
      <c r="D982" s="7"/>
      <c r="E982" s="7"/>
      <c r="G982" s="7"/>
      <c r="I982" s="1"/>
    </row>
    <row r="983" spans="1:9" x14ac:dyDescent="0.25">
      <c r="A983" s="1"/>
      <c r="B983" s="7"/>
      <c r="C983" s="7"/>
      <c r="D983" s="7"/>
      <c r="E983" s="7"/>
      <c r="G983" s="7"/>
      <c r="I983" s="1"/>
    </row>
    <row r="984" spans="1:9" x14ac:dyDescent="0.25">
      <c r="A984" s="1"/>
      <c r="B984" s="7"/>
      <c r="C984" s="7"/>
      <c r="D984" s="7"/>
      <c r="E984" s="7"/>
      <c r="G984" s="7"/>
      <c r="I984" s="1"/>
    </row>
    <row r="985" spans="1:9" x14ac:dyDescent="0.25">
      <c r="A985" s="1"/>
      <c r="B985" s="7"/>
      <c r="C985" s="7"/>
      <c r="D985" s="7"/>
      <c r="E985" s="7"/>
      <c r="G985" s="7"/>
      <c r="I985" s="1"/>
    </row>
    <row r="986" spans="1:9" x14ac:dyDescent="0.25">
      <c r="A986" s="1"/>
      <c r="B986" s="7"/>
      <c r="C986" s="7"/>
      <c r="D986" s="7"/>
      <c r="E986" s="7"/>
      <c r="G986" s="7"/>
      <c r="I986" s="1"/>
    </row>
    <row r="987" spans="1:9" x14ac:dyDescent="0.25">
      <c r="A987" s="1"/>
      <c r="B987" s="7"/>
      <c r="C987" s="7"/>
      <c r="D987" s="7"/>
      <c r="E987" s="7"/>
      <c r="G987" s="7"/>
      <c r="I987" s="1"/>
    </row>
    <row r="988" spans="1:9" x14ac:dyDescent="0.25">
      <c r="A988" s="1"/>
      <c r="B988" s="7"/>
      <c r="C988" s="7"/>
      <c r="D988" s="7"/>
      <c r="E988" s="7"/>
      <c r="G988" s="7"/>
      <c r="I988" s="1"/>
    </row>
    <row r="989" spans="1:9" x14ac:dyDescent="0.25">
      <c r="A989" s="1"/>
      <c r="B989" s="7"/>
      <c r="C989" s="7"/>
      <c r="D989" s="7"/>
      <c r="E989" s="7"/>
      <c r="G989" s="7"/>
      <c r="I989" s="1"/>
    </row>
    <row r="990" spans="1:9" x14ac:dyDescent="0.25">
      <c r="A990" s="1"/>
      <c r="B990" s="7"/>
      <c r="C990" s="7"/>
      <c r="D990" s="7"/>
      <c r="E990" s="7"/>
      <c r="G990" s="7"/>
      <c r="I990" s="1"/>
    </row>
    <row r="991" spans="1:9" x14ac:dyDescent="0.25">
      <c r="A991" s="1"/>
      <c r="B991" s="7"/>
      <c r="C991" s="7"/>
      <c r="D991" s="7"/>
      <c r="E991" s="7"/>
      <c r="G991" s="7"/>
      <c r="I991" s="1"/>
    </row>
    <row r="992" spans="1:9" x14ac:dyDescent="0.25">
      <c r="A992" s="1"/>
      <c r="B992" s="7"/>
      <c r="C992" s="7"/>
      <c r="D992" s="7"/>
      <c r="E992" s="7"/>
      <c r="G992" s="7"/>
      <c r="I992" s="1"/>
    </row>
    <row r="993" spans="1:9" x14ac:dyDescent="0.25">
      <c r="A993" s="1"/>
      <c r="B993" s="7"/>
      <c r="C993" s="7"/>
      <c r="D993" s="7"/>
      <c r="E993" s="7"/>
      <c r="G993" s="7"/>
      <c r="I993" s="1"/>
    </row>
    <row r="994" spans="1:9" x14ac:dyDescent="0.25">
      <c r="A994" s="1"/>
      <c r="B994" s="7"/>
      <c r="C994" s="7"/>
      <c r="D994" s="7"/>
      <c r="E994" s="7"/>
      <c r="G994" s="7"/>
      <c r="I994" s="1"/>
    </row>
    <row r="995" spans="1:9" x14ac:dyDescent="0.25">
      <c r="A995" s="1"/>
      <c r="B995" s="7"/>
      <c r="C995" s="7"/>
      <c r="D995" s="7"/>
      <c r="E995" s="7"/>
      <c r="G995" s="7"/>
      <c r="I995" s="1"/>
    </row>
    <row r="996" spans="1:9" x14ac:dyDescent="0.25">
      <c r="A996" s="1"/>
      <c r="B996" s="7"/>
      <c r="C996" s="7"/>
      <c r="D996" s="7"/>
      <c r="E996" s="7"/>
      <c r="G996" s="7"/>
      <c r="I996" s="1"/>
    </row>
    <row r="997" spans="1:9" x14ac:dyDescent="0.25">
      <c r="A997" s="1"/>
      <c r="B997" s="7"/>
      <c r="C997" s="7"/>
      <c r="D997" s="7"/>
      <c r="E997" s="7"/>
      <c r="G997" s="7"/>
      <c r="I997" s="1"/>
    </row>
    <row r="998" spans="1:9" x14ac:dyDescent="0.25">
      <c r="A998" s="1"/>
      <c r="B998" s="7"/>
      <c r="C998" s="7"/>
      <c r="D998" s="7"/>
      <c r="E998" s="7"/>
      <c r="G998" s="7"/>
      <c r="I998" s="1"/>
    </row>
    <row r="999" spans="1:9" x14ac:dyDescent="0.25">
      <c r="A999" s="1"/>
      <c r="B999" s="7"/>
      <c r="C999" s="7"/>
      <c r="D999" s="7"/>
      <c r="E999" s="7"/>
      <c r="G999" s="7"/>
      <c r="I999" s="1"/>
    </row>
    <row r="1000" spans="1:9" x14ac:dyDescent="0.25">
      <c r="A1000" s="1"/>
      <c r="B1000" s="7"/>
      <c r="C1000" s="7"/>
      <c r="D1000" s="7"/>
      <c r="E1000" s="7"/>
      <c r="G1000" s="7"/>
      <c r="I1000" s="1"/>
    </row>
    <row r="1001" spans="1:9" x14ac:dyDescent="0.25">
      <c r="A1001" s="1"/>
      <c r="B1001" s="7"/>
      <c r="C1001" s="7"/>
      <c r="D1001" s="7"/>
      <c r="E1001" s="7"/>
      <c r="G1001" s="7"/>
      <c r="I1001" s="1"/>
    </row>
    <row r="1002" spans="1:9" x14ac:dyDescent="0.25">
      <c r="A1002" s="1"/>
      <c r="B1002" s="7"/>
      <c r="C1002" s="7"/>
      <c r="D1002" s="7"/>
      <c r="E1002" s="7"/>
      <c r="G1002" s="7"/>
      <c r="I1002" s="1"/>
    </row>
    <row r="1003" spans="1:9" x14ac:dyDescent="0.25">
      <c r="A1003" s="1"/>
      <c r="B1003" s="7"/>
      <c r="C1003" s="7"/>
      <c r="D1003" s="7"/>
      <c r="E1003" s="7"/>
      <c r="G1003" s="7"/>
      <c r="I1003" s="1"/>
    </row>
    <row r="1004" spans="1:9" x14ac:dyDescent="0.25">
      <c r="A1004" s="1"/>
      <c r="B1004" s="7"/>
      <c r="C1004" s="7"/>
      <c r="D1004" s="7"/>
      <c r="E1004" s="7"/>
      <c r="G1004" s="7"/>
      <c r="I1004" s="1"/>
    </row>
    <row r="1005" spans="1:9" x14ac:dyDescent="0.25">
      <c r="A1005" s="1"/>
      <c r="B1005" s="7"/>
      <c r="C1005" s="7"/>
      <c r="D1005" s="7"/>
      <c r="E1005" s="7"/>
      <c r="G1005" s="7"/>
      <c r="I1005" s="1"/>
    </row>
    <row r="1006" spans="1:9" x14ac:dyDescent="0.25">
      <c r="A1006" s="1"/>
      <c r="B1006" s="7"/>
      <c r="C1006" s="7"/>
      <c r="D1006" s="7"/>
      <c r="E1006" s="7"/>
      <c r="G1006" s="7"/>
      <c r="I1006" s="1"/>
    </row>
    <row r="1007" spans="1:9" x14ac:dyDescent="0.25">
      <c r="A1007" s="1"/>
      <c r="B1007" s="7"/>
      <c r="C1007" s="7"/>
      <c r="D1007" s="7"/>
      <c r="E1007" s="7"/>
      <c r="G1007" s="7"/>
      <c r="I1007" s="1"/>
    </row>
    <row r="1008" spans="1:9" x14ac:dyDescent="0.25">
      <c r="A1008" s="1"/>
      <c r="B1008" s="7"/>
      <c r="C1008" s="7"/>
      <c r="D1008" s="7"/>
      <c r="E1008" s="7"/>
      <c r="G1008" s="7"/>
      <c r="I1008" s="1"/>
    </row>
    <row r="1009" spans="1:9" x14ac:dyDescent="0.25">
      <c r="A1009" s="1"/>
      <c r="B1009" s="7"/>
      <c r="C1009" s="7"/>
      <c r="D1009" s="7"/>
      <c r="E1009" s="7"/>
      <c r="G1009" s="7"/>
      <c r="I1009" s="1"/>
    </row>
    <row r="1010" spans="1:9" x14ac:dyDescent="0.25">
      <c r="A1010" s="1"/>
      <c r="B1010" s="7"/>
      <c r="C1010" s="7"/>
      <c r="D1010" s="7"/>
      <c r="E1010" s="7"/>
      <c r="G1010" s="7"/>
      <c r="I1010" s="1"/>
    </row>
    <row r="1011" spans="1:9" x14ac:dyDescent="0.25">
      <c r="A1011" s="1"/>
      <c r="B1011" s="7"/>
      <c r="C1011" s="7"/>
      <c r="D1011" s="7"/>
      <c r="E1011" s="7"/>
      <c r="G1011" s="7"/>
      <c r="I1011" s="1"/>
    </row>
    <row r="1012" spans="1:9" x14ac:dyDescent="0.25">
      <c r="A1012" s="1"/>
      <c r="B1012" s="7"/>
      <c r="C1012" s="7"/>
      <c r="D1012" s="7"/>
      <c r="E1012" s="7"/>
      <c r="G1012" s="7"/>
      <c r="I1012" s="1"/>
    </row>
    <row r="1013" spans="1:9" x14ac:dyDescent="0.25">
      <c r="A1013" s="1"/>
      <c r="B1013" s="7"/>
      <c r="C1013" s="7"/>
      <c r="D1013" s="7"/>
      <c r="E1013" s="7"/>
      <c r="G1013" s="7"/>
      <c r="I1013" s="1"/>
    </row>
    <row r="1014" spans="1:9" x14ac:dyDescent="0.25">
      <c r="A1014" s="1"/>
      <c r="B1014" s="7"/>
      <c r="C1014" s="7"/>
      <c r="D1014" s="7"/>
      <c r="E1014" s="7"/>
      <c r="G1014" s="7"/>
      <c r="I1014" s="1"/>
    </row>
    <row r="1015" spans="1:9" x14ac:dyDescent="0.25">
      <c r="A1015" s="1"/>
      <c r="B1015" s="7"/>
      <c r="C1015" s="7"/>
      <c r="D1015" s="7"/>
      <c r="E1015" s="7"/>
      <c r="G1015" s="7"/>
      <c r="I1015" s="1"/>
    </row>
    <row r="1016" spans="1:9" x14ac:dyDescent="0.25">
      <c r="A1016" s="1"/>
      <c r="B1016" s="7"/>
      <c r="C1016" s="7"/>
      <c r="D1016" s="7"/>
      <c r="E1016" s="7"/>
      <c r="G1016" s="7"/>
      <c r="I1016" s="1"/>
    </row>
    <row r="1017" spans="1:9" x14ac:dyDescent="0.25">
      <c r="A1017" s="1"/>
      <c r="B1017" s="7"/>
      <c r="C1017" s="7"/>
      <c r="D1017" s="7"/>
      <c r="E1017" s="7"/>
      <c r="G1017" s="7"/>
      <c r="I1017" s="1"/>
    </row>
    <row r="1018" spans="1:9" x14ac:dyDescent="0.25">
      <c r="A1018" s="1"/>
      <c r="B1018" s="7"/>
      <c r="C1018" s="7"/>
      <c r="D1018" s="7"/>
      <c r="E1018" s="7"/>
      <c r="G1018" s="7"/>
      <c r="I1018" s="1"/>
    </row>
    <row r="1019" spans="1:9" x14ac:dyDescent="0.25">
      <c r="A1019" s="1"/>
      <c r="B1019" s="7"/>
      <c r="C1019" s="7"/>
      <c r="D1019" s="7"/>
      <c r="E1019" s="7"/>
      <c r="G1019" s="7"/>
      <c r="I1019" s="1"/>
    </row>
    <row r="1020" spans="1:9" x14ac:dyDescent="0.25">
      <c r="A1020" s="1"/>
      <c r="B1020" s="7"/>
      <c r="C1020" s="7"/>
      <c r="D1020" s="7"/>
      <c r="E1020" s="7"/>
      <c r="G1020" s="7"/>
      <c r="I1020" s="1"/>
    </row>
    <row r="1021" spans="1:9" x14ac:dyDescent="0.25">
      <c r="A1021" s="1"/>
      <c r="B1021" s="7"/>
      <c r="C1021" s="7"/>
      <c r="D1021" s="7"/>
      <c r="E1021" s="7"/>
      <c r="G1021" s="7"/>
      <c r="I1021" s="1"/>
    </row>
    <row r="1022" spans="1:9" x14ac:dyDescent="0.25">
      <c r="A1022" s="1"/>
      <c r="B1022" s="7"/>
      <c r="C1022" s="7"/>
      <c r="D1022" s="7"/>
      <c r="E1022" s="7"/>
      <c r="G1022" s="7"/>
      <c r="I1022" s="1"/>
    </row>
    <row r="1023" spans="1:9" x14ac:dyDescent="0.25">
      <c r="A1023" s="1"/>
      <c r="B1023" s="7"/>
      <c r="C1023" s="7"/>
      <c r="D1023" s="7"/>
      <c r="E1023" s="7"/>
      <c r="G1023" s="7"/>
      <c r="I1023" s="1"/>
    </row>
    <row r="1024" spans="1:9" x14ac:dyDescent="0.25">
      <c r="A1024" s="1"/>
      <c r="B1024" s="7"/>
      <c r="C1024" s="7"/>
      <c r="D1024" s="7"/>
      <c r="E1024" s="7"/>
      <c r="G1024" s="7"/>
      <c r="I1024" s="1"/>
    </row>
    <row r="1025" spans="1:9" x14ac:dyDescent="0.25">
      <c r="A1025" s="1"/>
      <c r="B1025" s="7"/>
      <c r="C1025" s="7"/>
      <c r="D1025" s="7"/>
      <c r="E1025" s="7"/>
      <c r="G1025" s="7"/>
      <c r="I1025" s="1"/>
    </row>
    <row r="1026" spans="1:9" x14ac:dyDescent="0.25">
      <c r="A1026" s="1"/>
      <c r="B1026" s="7"/>
      <c r="C1026" s="7"/>
      <c r="D1026" s="7"/>
      <c r="E1026" s="7"/>
      <c r="G1026" s="7"/>
      <c r="I1026" s="1"/>
    </row>
    <row r="1027" spans="1:9" x14ac:dyDescent="0.25">
      <c r="A1027" s="1"/>
      <c r="B1027" s="7"/>
      <c r="C1027" s="7"/>
      <c r="D1027" s="7"/>
      <c r="E1027" s="7"/>
      <c r="G1027" s="7"/>
      <c r="I1027" s="1"/>
    </row>
    <row r="1028" spans="1:9" x14ac:dyDescent="0.25">
      <c r="A1028" s="1"/>
      <c r="B1028" s="7"/>
      <c r="C1028" s="7"/>
      <c r="D1028" s="7"/>
      <c r="E1028" s="7"/>
      <c r="G1028" s="7"/>
      <c r="I1028" s="1"/>
    </row>
    <row r="1029" spans="1:9" x14ac:dyDescent="0.25">
      <c r="A1029" s="1"/>
      <c r="B1029" s="7"/>
      <c r="C1029" s="7"/>
      <c r="D1029" s="7"/>
      <c r="E1029" s="7"/>
      <c r="G1029" s="7"/>
      <c r="I1029" s="1"/>
    </row>
    <row r="1030" spans="1:9" x14ac:dyDescent="0.25">
      <c r="A1030" s="1"/>
      <c r="B1030" s="7"/>
      <c r="C1030" s="7"/>
      <c r="D1030" s="7"/>
      <c r="E1030" s="7"/>
      <c r="G1030" s="7"/>
      <c r="I1030" s="1"/>
    </row>
    <row r="1031" spans="1:9" x14ac:dyDescent="0.25">
      <c r="A1031" s="1"/>
      <c r="B1031" s="7"/>
      <c r="C1031" s="7"/>
      <c r="D1031" s="7"/>
      <c r="E1031" s="7"/>
      <c r="G1031" s="7"/>
      <c r="I1031" s="1"/>
    </row>
    <row r="1032" spans="1:9" x14ac:dyDescent="0.25">
      <c r="A1032" s="1"/>
      <c r="B1032" s="7"/>
      <c r="C1032" s="7"/>
      <c r="D1032" s="7"/>
      <c r="E1032" s="7"/>
      <c r="G1032" s="7"/>
      <c r="I1032" s="1"/>
    </row>
    <row r="1033" spans="1:9" x14ac:dyDescent="0.25">
      <c r="A1033" s="1"/>
      <c r="B1033" s="7"/>
      <c r="C1033" s="7"/>
      <c r="D1033" s="7"/>
      <c r="E1033" s="7"/>
      <c r="G1033" s="7"/>
      <c r="I1033" s="1"/>
    </row>
    <row r="1034" spans="1:9" x14ac:dyDescent="0.25">
      <c r="A1034" s="1"/>
      <c r="B1034" s="7"/>
      <c r="C1034" s="7"/>
      <c r="D1034" s="7"/>
      <c r="E1034" s="7"/>
      <c r="G1034" s="7"/>
      <c r="I1034" s="1"/>
    </row>
    <row r="1035" spans="1:9" x14ac:dyDescent="0.25">
      <c r="A1035" s="1"/>
      <c r="B1035" s="7"/>
      <c r="C1035" s="7"/>
      <c r="D1035" s="7"/>
      <c r="E1035" s="7"/>
      <c r="G1035" s="7"/>
      <c r="I1035" s="1"/>
    </row>
    <row r="1036" spans="1:9" x14ac:dyDescent="0.25">
      <c r="A1036" s="1"/>
      <c r="B1036" s="7"/>
      <c r="C1036" s="7"/>
      <c r="D1036" s="7"/>
      <c r="E1036" s="7"/>
      <c r="G1036" s="7"/>
      <c r="I1036" s="1"/>
    </row>
    <row r="1037" spans="1:9" x14ac:dyDescent="0.25">
      <c r="A1037" s="1"/>
      <c r="B1037" s="7"/>
      <c r="C1037" s="7"/>
      <c r="D1037" s="7"/>
      <c r="E1037" s="7"/>
      <c r="G1037" s="7"/>
      <c r="I1037" s="1"/>
    </row>
    <row r="1038" spans="1:9" x14ac:dyDescent="0.25">
      <c r="A1038" s="1"/>
      <c r="B1038" s="7"/>
      <c r="C1038" s="7"/>
      <c r="D1038" s="7"/>
      <c r="E1038" s="7"/>
      <c r="G1038" s="7"/>
      <c r="I1038" s="1"/>
    </row>
    <row r="1039" spans="1:9" x14ac:dyDescent="0.25">
      <c r="A1039" s="1"/>
      <c r="B1039" s="7"/>
      <c r="C1039" s="7"/>
      <c r="D1039" s="7"/>
      <c r="E1039" s="7"/>
      <c r="G1039" s="7"/>
      <c r="I1039" s="1"/>
    </row>
    <row r="1040" spans="1:9" x14ac:dyDescent="0.25">
      <c r="A1040" s="1"/>
      <c r="B1040" s="7"/>
      <c r="C1040" s="7"/>
      <c r="D1040" s="7"/>
      <c r="E1040" s="7"/>
      <c r="G1040" s="7"/>
      <c r="I1040" s="1"/>
    </row>
    <row r="1041" spans="1:9" x14ac:dyDescent="0.25">
      <c r="A1041" s="1"/>
      <c r="B1041" s="7"/>
      <c r="C1041" s="7"/>
      <c r="D1041" s="7"/>
      <c r="E1041" s="7"/>
      <c r="G1041" s="7"/>
      <c r="I1041" s="1"/>
    </row>
    <row r="1042" spans="1:9" x14ac:dyDescent="0.25">
      <c r="A1042" s="1"/>
      <c r="B1042" s="7"/>
      <c r="C1042" s="7"/>
      <c r="D1042" s="7"/>
      <c r="E1042" s="7"/>
      <c r="G1042" s="7"/>
      <c r="I1042" s="1"/>
    </row>
    <row r="1043" spans="1:9" x14ac:dyDescent="0.25">
      <c r="A1043" s="1"/>
      <c r="B1043" s="7"/>
      <c r="C1043" s="7"/>
      <c r="D1043" s="7"/>
      <c r="E1043" s="7"/>
      <c r="G1043" s="7"/>
      <c r="I1043" s="1"/>
    </row>
    <row r="1044" spans="1:9" x14ac:dyDescent="0.25">
      <c r="A1044" s="1"/>
      <c r="B1044" s="7"/>
      <c r="C1044" s="7"/>
      <c r="D1044" s="7"/>
      <c r="E1044" s="7"/>
      <c r="G1044" s="7"/>
      <c r="I1044" s="1"/>
    </row>
    <row r="1045" spans="1:9" x14ac:dyDescent="0.25">
      <c r="A1045" s="1"/>
      <c r="B1045" s="7"/>
      <c r="C1045" s="7"/>
      <c r="D1045" s="7"/>
      <c r="E1045" s="7"/>
      <c r="G1045" s="7"/>
      <c r="I1045" s="1"/>
    </row>
    <row r="1046" spans="1:9" x14ac:dyDescent="0.25">
      <c r="A1046" s="1"/>
      <c r="B1046" s="7"/>
      <c r="C1046" s="7"/>
      <c r="D1046" s="7"/>
      <c r="E1046" s="7"/>
      <c r="G1046" s="7"/>
      <c r="I1046" s="1"/>
    </row>
    <row r="1047" spans="1:9" x14ac:dyDescent="0.25">
      <c r="A1047" s="1"/>
      <c r="B1047" s="7"/>
      <c r="C1047" s="7"/>
      <c r="D1047" s="7"/>
      <c r="E1047" s="7"/>
      <c r="G1047" s="7"/>
      <c r="I1047" s="1"/>
    </row>
    <row r="1048" spans="1:9" x14ac:dyDescent="0.25">
      <c r="A1048" s="1"/>
      <c r="B1048" s="7"/>
      <c r="C1048" s="7"/>
      <c r="D1048" s="7"/>
      <c r="E1048" s="7"/>
      <c r="G1048" s="7"/>
      <c r="I1048" s="1"/>
    </row>
    <row r="1049" spans="1:9" x14ac:dyDescent="0.25">
      <c r="A1049" s="1"/>
      <c r="B1049" s="7"/>
      <c r="C1049" s="7"/>
      <c r="D1049" s="7"/>
      <c r="E1049" s="7"/>
      <c r="G1049" s="7"/>
      <c r="I1049" s="1"/>
    </row>
    <row r="1050" spans="1:9" x14ac:dyDescent="0.25">
      <c r="A1050" s="1"/>
      <c r="B1050" s="7"/>
      <c r="C1050" s="7"/>
      <c r="D1050" s="7"/>
      <c r="E1050" s="7"/>
      <c r="G1050" s="7"/>
      <c r="I1050" s="1"/>
    </row>
    <row r="1051" spans="1:9" x14ac:dyDescent="0.25">
      <c r="A1051" s="1"/>
      <c r="B1051" s="7"/>
      <c r="C1051" s="7"/>
      <c r="D1051" s="7"/>
      <c r="E1051" s="7"/>
      <c r="G1051" s="7"/>
      <c r="I1051" s="1"/>
    </row>
    <row r="1052" spans="1:9" x14ac:dyDescent="0.25">
      <c r="A1052" s="1"/>
      <c r="B1052" s="7"/>
      <c r="C1052" s="7"/>
      <c r="D1052" s="7"/>
      <c r="E1052" s="7"/>
      <c r="G1052" s="7"/>
      <c r="I1052" s="1"/>
    </row>
    <row r="1053" spans="1:9" x14ac:dyDescent="0.25">
      <c r="A1053" s="1"/>
      <c r="B1053" s="7"/>
      <c r="C1053" s="7"/>
      <c r="D1053" s="7"/>
      <c r="E1053" s="7"/>
      <c r="G1053" s="7"/>
      <c r="I1053" s="1"/>
    </row>
    <row r="1054" spans="1:9" x14ac:dyDescent="0.25">
      <c r="A1054" s="1"/>
      <c r="B1054" s="7"/>
      <c r="C1054" s="7"/>
      <c r="D1054" s="7"/>
      <c r="E1054" s="7"/>
      <c r="G1054" s="7"/>
      <c r="I1054" s="1"/>
    </row>
    <row r="1055" spans="1:9" x14ac:dyDescent="0.25">
      <c r="A1055" s="1"/>
      <c r="B1055" s="7"/>
      <c r="C1055" s="7"/>
      <c r="D1055" s="7"/>
      <c r="E1055" s="7"/>
      <c r="G1055" s="7"/>
      <c r="I1055" s="1"/>
    </row>
    <row r="1056" spans="1:9" x14ac:dyDescent="0.25">
      <c r="A1056" s="1"/>
      <c r="B1056" s="7"/>
      <c r="C1056" s="7"/>
      <c r="D1056" s="7"/>
      <c r="E1056" s="7"/>
      <c r="G1056" s="7"/>
      <c r="I1056" s="1"/>
    </row>
    <row r="1057" spans="1:9" x14ac:dyDescent="0.25">
      <c r="A1057" s="1"/>
      <c r="B1057" s="7"/>
      <c r="C1057" s="7"/>
      <c r="D1057" s="7"/>
      <c r="E1057" s="7"/>
      <c r="G1057" s="7"/>
      <c r="I1057" s="1"/>
    </row>
    <row r="1058" spans="1:9" x14ac:dyDescent="0.25">
      <c r="A1058" s="1"/>
      <c r="B1058" s="7"/>
      <c r="C1058" s="7"/>
      <c r="D1058" s="7"/>
      <c r="E1058" s="7"/>
      <c r="G1058" s="7"/>
      <c r="I1058" s="1"/>
    </row>
    <row r="1059" spans="1:9" x14ac:dyDescent="0.25">
      <c r="A1059" s="1"/>
      <c r="B1059" s="7"/>
      <c r="C1059" s="7"/>
      <c r="D1059" s="7"/>
      <c r="E1059" s="7"/>
      <c r="G1059" s="7"/>
      <c r="I1059" s="1"/>
    </row>
    <row r="1060" spans="1:9" x14ac:dyDescent="0.25">
      <c r="A1060" s="1"/>
      <c r="B1060" s="7"/>
      <c r="C1060" s="7"/>
      <c r="D1060" s="7"/>
      <c r="E1060" s="7"/>
      <c r="G1060" s="7"/>
      <c r="I1060" s="1"/>
    </row>
    <row r="1061" spans="1:9" x14ac:dyDescent="0.25">
      <c r="A1061" s="1"/>
      <c r="B1061" s="7"/>
      <c r="C1061" s="7"/>
      <c r="D1061" s="7"/>
      <c r="E1061" s="7"/>
      <c r="G1061" s="7"/>
      <c r="I1061" s="1"/>
    </row>
    <row r="1062" spans="1:9" x14ac:dyDescent="0.25">
      <c r="A1062" s="1"/>
      <c r="B1062" s="7"/>
      <c r="C1062" s="7"/>
      <c r="D1062" s="7"/>
      <c r="E1062" s="7"/>
      <c r="G1062" s="7"/>
      <c r="I1062" s="1"/>
    </row>
    <row r="1063" spans="1:9" x14ac:dyDescent="0.25">
      <c r="A1063" s="1"/>
      <c r="B1063" s="7"/>
      <c r="C1063" s="7"/>
      <c r="D1063" s="7"/>
      <c r="E1063" s="7"/>
      <c r="G1063" s="7"/>
      <c r="I1063" s="1"/>
    </row>
    <row r="1064" spans="1:9" x14ac:dyDescent="0.25">
      <c r="A1064" s="1"/>
      <c r="B1064" s="7"/>
      <c r="C1064" s="7"/>
      <c r="D1064" s="7"/>
      <c r="E1064" s="7"/>
      <c r="G1064" s="7"/>
      <c r="I1064" s="1"/>
    </row>
    <row r="1065" spans="1:9" x14ac:dyDescent="0.25">
      <c r="A1065" s="1"/>
      <c r="B1065" s="7"/>
      <c r="C1065" s="7"/>
      <c r="D1065" s="7"/>
      <c r="E1065" s="7"/>
      <c r="G1065" s="7"/>
      <c r="I1065" s="1"/>
    </row>
    <row r="1066" spans="1:9" x14ac:dyDescent="0.25">
      <c r="A1066" s="1"/>
      <c r="B1066" s="7"/>
      <c r="C1066" s="7"/>
      <c r="D1066" s="7"/>
      <c r="E1066" s="7"/>
      <c r="G1066" s="7"/>
      <c r="I1066" s="1"/>
    </row>
    <row r="1067" spans="1:9" x14ac:dyDescent="0.25">
      <c r="A1067" s="1"/>
      <c r="B1067" s="7"/>
      <c r="C1067" s="7"/>
      <c r="D1067" s="7"/>
      <c r="E1067" s="7"/>
      <c r="G1067" s="7"/>
      <c r="I1067" s="1"/>
    </row>
    <row r="1068" spans="1:9" x14ac:dyDescent="0.25">
      <c r="A1068" s="1"/>
      <c r="B1068" s="7"/>
      <c r="C1068" s="7"/>
      <c r="D1068" s="7"/>
      <c r="E1068" s="7"/>
      <c r="G1068" s="7"/>
      <c r="I1068" s="1"/>
    </row>
    <row r="1069" spans="1:9" x14ac:dyDescent="0.25">
      <c r="A1069" s="1"/>
      <c r="B1069" s="7"/>
      <c r="C1069" s="7"/>
      <c r="D1069" s="7"/>
      <c r="E1069" s="7"/>
      <c r="G1069" s="7"/>
      <c r="I1069" s="1"/>
    </row>
    <row r="1070" spans="1:9" x14ac:dyDescent="0.25">
      <c r="A1070" s="1"/>
      <c r="B1070" s="7"/>
      <c r="C1070" s="7"/>
      <c r="D1070" s="7"/>
      <c r="E1070" s="7"/>
      <c r="G1070" s="7"/>
      <c r="I1070" s="1"/>
    </row>
    <row r="1071" spans="1:9" x14ac:dyDescent="0.25">
      <c r="A1071" s="1"/>
      <c r="B1071" s="7"/>
      <c r="C1071" s="7"/>
      <c r="D1071" s="7"/>
      <c r="E1071" s="7"/>
      <c r="G1071" s="7"/>
      <c r="I1071" s="1"/>
    </row>
    <row r="1072" spans="1:9" x14ac:dyDescent="0.25">
      <c r="A1072" s="1"/>
      <c r="B1072" s="7"/>
      <c r="C1072" s="7"/>
      <c r="D1072" s="7"/>
      <c r="E1072" s="7"/>
      <c r="G1072" s="7"/>
      <c r="I1072" s="1"/>
    </row>
    <row r="1073" spans="1:9" x14ac:dyDescent="0.25">
      <c r="A1073" s="1"/>
      <c r="B1073" s="7"/>
      <c r="C1073" s="7"/>
      <c r="D1073" s="7"/>
      <c r="E1073" s="7"/>
      <c r="G1073" s="7"/>
      <c r="I1073" s="1"/>
    </row>
    <row r="1074" spans="1:9" x14ac:dyDescent="0.25">
      <c r="A1074" s="1"/>
      <c r="B1074" s="7"/>
      <c r="C1074" s="7"/>
      <c r="D1074" s="7"/>
      <c r="E1074" s="7"/>
      <c r="G1074" s="7"/>
      <c r="I1074" s="1"/>
    </row>
    <row r="1075" spans="1:9" x14ac:dyDescent="0.25">
      <c r="A1075" s="1"/>
      <c r="B1075" s="7"/>
      <c r="C1075" s="7"/>
      <c r="D1075" s="7"/>
      <c r="E1075" s="7"/>
      <c r="G1075" s="7"/>
      <c r="I1075" s="1"/>
    </row>
    <row r="1076" spans="1:9" x14ac:dyDescent="0.25">
      <c r="A1076" s="1"/>
      <c r="B1076" s="7"/>
      <c r="C1076" s="7"/>
      <c r="D1076" s="7"/>
      <c r="E1076" s="7"/>
      <c r="G1076" s="7"/>
      <c r="I1076" s="1"/>
    </row>
    <row r="1077" spans="1:9" x14ac:dyDescent="0.25">
      <c r="A1077" s="1"/>
      <c r="B1077" s="7"/>
      <c r="C1077" s="7"/>
      <c r="D1077" s="7"/>
      <c r="E1077" s="7"/>
      <c r="G1077" s="7"/>
      <c r="I1077" s="1"/>
    </row>
    <row r="1078" spans="1:9" x14ac:dyDescent="0.25">
      <c r="A1078" s="1"/>
      <c r="B1078" s="7"/>
      <c r="C1078" s="7"/>
      <c r="D1078" s="7"/>
      <c r="E1078" s="7"/>
      <c r="G1078" s="7"/>
      <c r="I1078" s="1"/>
    </row>
    <row r="1079" spans="1:9" x14ac:dyDescent="0.25">
      <c r="A1079" s="1"/>
      <c r="B1079" s="7"/>
      <c r="C1079" s="7"/>
      <c r="D1079" s="7"/>
      <c r="E1079" s="7"/>
      <c r="G1079" s="7"/>
      <c r="I1079" s="1"/>
    </row>
    <row r="1080" spans="1:9" x14ac:dyDescent="0.25">
      <c r="A1080" s="1"/>
      <c r="B1080" s="7"/>
      <c r="C1080" s="7"/>
      <c r="D1080" s="7"/>
      <c r="E1080" s="7"/>
      <c r="G1080" s="7"/>
      <c r="I1080" s="1"/>
    </row>
    <row r="1081" spans="1:9" x14ac:dyDescent="0.25">
      <c r="A1081" s="1"/>
      <c r="B1081" s="7"/>
      <c r="C1081" s="7"/>
      <c r="D1081" s="7"/>
      <c r="E1081" s="7"/>
      <c r="G1081" s="7"/>
      <c r="I1081" s="1"/>
    </row>
    <row r="1082" spans="1:9" x14ac:dyDescent="0.25">
      <c r="A1082" s="1"/>
      <c r="B1082" s="7"/>
      <c r="C1082" s="7"/>
      <c r="D1082" s="7"/>
      <c r="E1082" s="7"/>
      <c r="G1082" s="7"/>
      <c r="I1082" s="1"/>
    </row>
    <row r="1083" spans="1:9" x14ac:dyDescent="0.25">
      <c r="A1083" s="1"/>
      <c r="B1083" s="7"/>
      <c r="C1083" s="7"/>
      <c r="D1083" s="7"/>
      <c r="E1083" s="7"/>
      <c r="G1083" s="7"/>
      <c r="I1083" s="1"/>
    </row>
    <row r="1084" spans="1:9" x14ac:dyDescent="0.25">
      <c r="A1084" s="1"/>
      <c r="B1084" s="7"/>
      <c r="C1084" s="7"/>
      <c r="D1084" s="7"/>
      <c r="E1084" s="7"/>
      <c r="G1084" s="7"/>
      <c r="I1084" s="1"/>
    </row>
    <row r="1085" spans="1:9" x14ac:dyDescent="0.25">
      <c r="A1085" s="1"/>
      <c r="B1085" s="7"/>
      <c r="C1085" s="7"/>
      <c r="D1085" s="7"/>
      <c r="E1085" s="7"/>
      <c r="G1085" s="7"/>
      <c r="I1085" s="1"/>
    </row>
    <row r="1086" spans="1:9" x14ac:dyDescent="0.25">
      <c r="A1086" s="1"/>
      <c r="B1086" s="7"/>
      <c r="C1086" s="7"/>
      <c r="D1086" s="7"/>
      <c r="E1086" s="7"/>
      <c r="G1086" s="7"/>
      <c r="I1086" s="1"/>
    </row>
    <row r="1087" spans="1:9" x14ac:dyDescent="0.25">
      <c r="A1087" s="1"/>
      <c r="B1087" s="7"/>
      <c r="C1087" s="7"/>
      <c r="D1087" s="7"/>
      <c r="E1087" s="7"/>
      <c r="G1087" s="7"/>
      <c r="I1087" s="1"/>
    </row>
    <row r="1088" spans="1:9" x14ac:dyDescent="0.25">
      <c r="A1088" s="1"/>
      <c r="B1088" s="7"/>
      <c r="C1088" s="7"/>
      <c r="D1088" s="7"/>
      <c r="E1088" s="7"/>
      <c r="G1088" s="7"/>
      <c r="I1088" s="1"/>
    </row>
    <row r="1089" spans="1:9" x14ac:dyDescent="0.25">
      <c r="A1089" s="1"/>
      <c r="B1089" s="7"/>
      <c r="C1089" s="7"/>
      <c r="D1089" s="7"/>
      <c r="E1089" s="7"/>
      <c r="G1089" s="7"/>
      <c r="I1089" s="1"/>
    </row>
    <row r="1090" spans="1:9" x14ac:dyDescent="0.25">
      <c r="A1090" s="1"/>
      <c r="B1090" s="7"/>
      <c r="C1090" s="7"/>
      <c r="D1090" s="7"/>
      <c r="E1090" s="7"/>
      <c r="G1090" s="7"/>
      <c r="I1090" s="1"/>
    </row>
    <row r="1091" spans="1:9" x14ac:dyDescent="0.25">
      <c r="A1091" s="1"/>
      <c r="B1091" s="7"/>
      <c r="C1091" s="7"/>
      <c r="D1091" s="7"/>
      <c r="E1091" s="7"/>
      <c r="G1091" s="7"/>
      <c r="I1091" s="1"/>
    </row>
    <row r="1092" spans="1:9" x14ac:dyDescent="0.25">
      <c r="A1092" s="1"/>
      <c r="B1092" s="7"/>
      <c r="C1092" s="7"/>
      <c r="D1092" s="7"/>
      <c r="E1092" s="7"/>
      <c r="G1092" s="7"/>
      <c r="I1092" s="1"/>
    </row>
    <row r="1093" spans="1:9" x14ac:dyDescent="0.25">
      <c r="A1093" s="1"/>
      <c r="B1093" s="7"/>
      <c r="C1093" s="7"/>
      <c r="D1093" s="7"/>
      <c r="E1093" s="7"/>
      <c r="G1093" s="7"/>
      <c r="I1093" s="1"/>
    </row>
    <row r="1094" spans="1:9" x14ac:dyDescent="0.25">
      <c r="A1094" s="1"/>
      <c r="B1094" s="7"/>
      <c r="C1094" s="7"/>
      <c r="D1094" s="7"/>
      <c r="E1094" s="7"/>
      <c r="G1094" s="7"/>
      <c r="I1094" s="1"/>
    </row>
    <row r="1095" spans="1:9" x14ac:dyDescent="0.25">
      <c r="A1095" s="1"/>
      <c r="B1095" s="7"/>
      <c r="C1095" s="7"/>
      <c r="D1095" s="7"/>
      <c r="E1095" s="7"/>
      <c r="G1095" s="7"/>
      <c r="I1095" s="1"/>
    </row>
    <row r="1096" spans="1:9" x14ac:dyDescent="0.25">
      <c r="A1096" s="1"/>
      <c r="B1096" s="7"/>
      <c r="C1096" s="7"/>
      <c r="D1096" s="7"/>
      <c r="E1096" s="7"/>
      <c r="G1096" s="7"/>
      <c r="I1096" s="1"/>
    </row>
    <row r="1097" spans="1:9" x14ac:dyDescent="0.25">
      <c r="A1097" s="1"/>
      <c r="B1097" s="7"/>
      <c r="C1097" s="7"/>
      <c r="D1097" s="7"/>
      <c r="E1097" s="7"/>
      <c r="G1097" s="7"/>
      <c r="I1097" s="1"/>
    </row>
    <row r="1098" spans="1:9" x14ac:dyDescent="0.25">
      <c r="A1098" s="1"/>
      <c r="B1098" s="7"/>
      <c r="C1098" s="7"/>
      <c r="D1098" s="7"/>
      <c r="E1098" s="7"/>
      <c r="G1098" s="7"/>
      <c r="I1098" s="1"/>
    </row>
    <row r="1099" spans="1:9" x14ac:dyDescent="0.25">
      <c r="A1099" s="1"/>
      <c r="B1099" s="7"/>
      <c r="C1099" s="7"/>
      <c r="D1099" s="7"/>
      <c r="E1099" s="7"/>
      <c r="G1099" s="7"/>
      <c r="I1099" s="1"/>
    </row>
    <row r="1100" spans="1:9" x14ac:dyDescent="0.25">
      <c r="A1100" s="1"/>
      <c r="B1100" s="7"/>
      <c r="C1100" s="7"/>
      <c r="D1100" s="7"/>
      <c r="E1100" s="7"/>
      <c r="G1100" s="7"/>
      <c r="I1100" s="1"/>
    </row>
    <row r="1101" spans="1:9" x14ac:dyDescent="0.25">
      <c r="A1101" s="1"/>
      <c r="B1101" s="7"/>
      <c r="C1101" s="7"/>
      <c r="D1101" s="7"/>
      <c r="E1101" s="7"/>
      <c r="G1101" s="7"/>
      <c r="I1101" s="1"/>
    </row>
    <row r="1102" spans="1:9" x14ac:dyDescent="0.25">
      <c r="A1102" s="1"/>
      <c r="B1102" s="7"/>
      <c r="C1102" s="7"/>
      <c r="D1102" s="7"/>
      <c r="E1102" s="7"/>
      <c r="G1102" s="7"/>
      <c r="I1102" s="1"/>
    </row>
    <row r="1103" spans="1:9" x14ac:dyDescent="0.25">
      <c r="A1103" s="1"/>
      <c r="B1103" s="7"/>
      <c r="C1103" s="7"/>
      <c r="D1103" s="7"/>
      <c r="E1103" s="7"/>
      <c r="G1103" s="7"/>
      <c r="I1103" s="1"/>
    </row>
    <row r="1104" spans="1:9" x14ac:dyDescent="0.25">
      <c r="A1104" s="1"/>
      <c r="B1104" s="7"/>
      <c r="C1104" s="7"/>
      <c r="D1104" s="7"/>
      <c r="E1104" s="7"/>
      <c r="G1104" s="7"/>
      <c r="I1104" s="1"/>
    </row>
    <row r="1105" spans="1:9" x14ac:dyDescent="0.25">
      <c r="A1105" s="1"/>
      <c r="B1105" s="7"/>
      <c r="C1105" s="7"/>
      <c r="D1105" s="7"/>
      <c r="E1105" s="7"/>
      <c r="G1105" s="7"/>
      <c r="I1105" s="1"/>
    </row>
    <row r="1106" spans="1:9" x14ac:dyDescent="0.25">
      <c r="A1106" s="1"/>
      <c r="B1106" s="7"/>
      <c r="C1106" s="7"/>
      <c r="D1106" s="7"/>
      <c r="E1106" s="7"/>
      <c r="G1106" s="7"/>
      <c r="I1106" s="1"/>
    </row>
    <row r="1107" spans="1:9" x14ac:dyDescent="0.25">
      <c r="A1107" s="1"/>
      <c r="B1107" s="7"/>
      <c r="C1107" s="7"/>
      <c r="D1107" s="7"/>
      <c r="E1107" s="7"/>
      <c r="G1107" s="7"/>
      <c r="I1107" s="1"/>
    </row>
    <row r="1108" spans="1:9" x14ac:dyDescent="0.25">
      <c r="A1108" s="1"/>
      <c r="B1108" s="7"/>
      <c r="C1108" s="7"/>
      <c r="D1108" s="7"/>
      <c r="E1108" s="7"/>
      <c r="G1108" s="7"/>
      <c r="I1108" s="1"/>
    </row>
    <row r="1109" spans="1:9" x14ac:dyDescent="0.25">
      <c r="A1109" s="1"/>
      <c r="B1109" s="7"/>
      <c r="C1109" s="7"/>
      <c r="D1109" s="7"/>
      <c r="E1109" s="7"/>
      <c r="G1109" s="7"/>
      <c r="I1109" s="1"/>
    </row>
    <row r="1110" spans="1:9" x14ac:dyDescent="0.25">
      <c r="A1110" s="1"/>
      <c r="B1110" s="7"/>
      <c r="C1110" s="7"/>
      <c r="D1110" s="7"/>
      <c r="E1110" s="7"/>
      <c r="G1110" s="7"/>
      <c r="I1110" s="1"/>
    </row>
    <row r="1111" spans="1:9" x14ac:dyDescent="0.25">
      <c r="A1111" s="1"/>
      <c r="B1111" s="7"/>
      <c r="C1111" s="7"/>
      <c r="D1111" s="7"/>
      <c r="E1111" s="7"/>
      <c r="G1111" s="7"/>
      <c r="I1111" s="1"/>
    </row>
    <row r="1112" spans="1:9" x14ac:dyDescent="0.25">
      <c r="A1112" s="1"/>
      <c r="B1112" s="7"/>
      <c r="C1112" s="7"/>
      <c r="D1112" s="7"/>
      <c r="E1112" s="7"/>
      <c r="G1112" s="7"/>
      <c r="I1112" s="1"/>
    </row>
    <row r="1113" spans="1:9" x14ac:dyDescent="0.25">
      <c r="A1113" s="1"/>
      <c r="B1113" s="7"/>
      <c r="C1113" s="7"/>
      <c r="D1113" s="7"/>
      <c r="E1113" s="7"/>
      <c r="G1113" s="7"/>
      <c r="I1113" s="1"/>
    </row>
    <row r="1114" spans="1:9" x14ac:dyDescent="0.25">
      <c r="A1114" s="1"/>
      <c r="B1114" s="7"/>
      <c r="C1114" s="7"/>
      <c r="D1114" s="7"/>
      <c r="E1114" s="7"/>
      <c r="G1114" s="7"/>
      <c r="I1114" s="1"/>
    </row>
    <row r="1115" spans="1:9" x14ac:dyDescent="0.25">
      <c r="A1115" s="1"/>
      <c r="B1115" s="7"/>
      <c r="C1115" s="7"/>
      <c r="D1115" s="7"/>
      <c r="E1115" s="7"/>
      <c r="G1115" s="7"/>
      <c r="I1115" s="1"/>
    </row>
    <row r="1116" spans="1:9" x14ac:dyDescent="0.25">
      <c r="A1116" s="1"/>
      <c r="B1116" s="7"/>
      <c r="C1116" s="7"/>
      <c r="D1116" s="7"/>
      <c r="E1116" s="7"/>
      <c r="G1116" s="7"/>
      <c r="I1116" s="1"/>
    </row>
    <row r="1117" spans="1:9" x14ac:dyDescent="0.25">
      <c r="A1117" s="1"/>
      <c r="B1117" s="7"/>
      <c r="C1117" s="7"/>
      <c r="D1117" s="7"/>
      <c r="E1117" s="7"/>
      <c r="G1117" s="7"/>
      <c r="I1117" s="1"/>
    </row>
    <row r="1118" spans="1:9" x14ac:dyDescent="0.25">
      <c r="A1118" s="1"/>
      <c r="B1118" s="7"/>
      <c r="C1118" s="7"/>
      <c r="D1118" s="7"/>
      <c r="E1118" s="7"/>
      <c r="G1118" s="7"/>
      <c r="I1118" s="1"/>
    </row>
    <row r="1119" spans="1:9" x14ac:dyDescent="0.25">
      <c r="A1119" s="1"/>
      <c r="B1119" s="7"/>
      <c r="C1119" s="7"/>
      <c r="D1119" s="7"/>
      <c r="E1119" s="7"/>
      <c r="G1119" s="7"/>
      <c r="I1119" s="1"/>
    </row>
    <row r="1120" spans="1:9" x14ac:dyDescent="0.25">
      <c r="A1120" s="1"/>
      <c r="B1120" s="7"/>
      <c r="C1120" s="7"/>
      <c r="D1120" s="7"/>
      <c r="E1120" s="7"/>
      <c r="G1120" s="7"/>
      <c r="I1120" s="1"/>
    </row>
    <row r="1121" spans="1:9" x14ac:dyDescent="0.25">
      <c r="A1121" s="1"/>
      <c r="B1121" s="7"/>
      <c r="C1121" s="7"/>
      <c r="D1121" s="7"/>
      <c r="E1121" s="7"/>
      <c r="G1121" s="7"/>
      <c r="I1121" s="1"/>
    </row>
    <row r="1122" spans="1:9" x14ac:dyDescent="0.25">
      <c r="A1122" s="1"/>
      <c r="B1122" s="7"/>
      <c r="C1122" s="7"/>
      <c r="D1122" s="7"/>
      <c r="E1122" s="7"/>
      <c r="G1122" s="7"/>
      <c r="I1122" s="1"/>
    </row>
    <row r="1123" spans="1:9" x14ac:dyDescent="0.25">
      <c r="A1123" s="1"/>
      <c r="B1123" s="7"/>
      <c r="C1123" s="7"/>
      <c r="D1123" s="7"/>
      <c r="E1123" s="7"/>
      <c r="G1123" s="7"/>
      <c r="I1123" s="1"/>
    </row>
    <row r="1124" spans="1:9" x14ac:dyDescent="0.25">
      <c r="A1124" s="1"/>
      <c r="B1124" s="7"/>
      <c r="C1124" s="7"/>
      <c r="D1124" s="7"/>
      <c r="E1124" s="7"/>
      <c r="G1124" s="7"/>
      <c r="I1124" s="1"/>
    </row>
    <row r="1125" spans="1:9" x14ac:dyDescent="0.25">
      <c r="A1125" s="1"/>
      <c r="B1125" s="7"/>
      <c r="C1125" s="7"/>
      <c r="D1125" s="7"/>
      <c r="E1125" s="7"/>
      <c r="G1125" s="7"/>
      <c r="I1125" s="1"/>
    </row>
    <row r="1126" spans="1:9" x14ac:dyDescent="0.25">
      <c r="A1126" s="1"/>
      <c r="B1126" s="7"/>
      <c r="C1126" s="7"/>
      <c r="D1126" s="7"/>
      <c r="E1126" s="7"/>
      <c r="G1126" s="7"/>
      <c r="I1126" s="1"/>
    </row>
    <row r="1127" spans="1:9" x14ac:dyDescent="0.25">
      <c r="A1127" s="1"/>
      <c r="B1127" s="7"/>
      <c r="C1127" s="7"/>
      <c r="D1127" s="7"/>
      <c r="E1127" s="7"/>
      <c r="G1127" s="7"/>
      <c r="I1127" s="1"/>
    </row>
    <row r="1128" spans="1:9" x14ac:dyDescent="0.25">
      <c r="A1128" s="1"/>
      <c r="B1128" s="7"/>
      <c r="C1128" s="7"/>
      <c r="D1128" s="7"/>
      <c r="E1128" s="7"/>
      <c r="G1128" s="7"/>
      <c r="I1128" s="1"/>
    </row>
    <row r="1129" spans="1:9" x14ac:dyDescent="0.25">
      <c r="A1129" s="1"/>
      <c r="B1129" s="7"/>
      <c r="C1129" s="7"/>
      <c r="D1129" s="7"/>
      <c r="E1129" s="7"/>
      <c r="G1129" s="7"/>
      <c r="I1129" s="1"/>
    </row>
    <row r="1130" spans="1:9" x14ac:dyDescent="0.25">
      <c r="A1130" s="1"/>
      <c r="B1130" s="7"/>
      <c r="C1130" s="7"/>
      <c r="D1130" s="7"/>
      <c r="E1130" s="7"/>
      <c r="G1130" s="7"/>
      <c r="I1130" s="1"/>
    </row>
    <row r="1131" spans="1:9" x14ac:dyDescent="0.25">
      <c r="A1131" s="1"/>
      <c r="B1131" s="7"/>
      <c r="C1131" s="7"/>
      <c r="D1131" s="7"/>
      <c r="E1131" s="7"/>
      <c r="G1131" s="7"/>
      <c r="I1131" s="1"/>
    </row>
    <row r="1132" spans="1:9" x14ac:dyDescent="0.25">
      <c r="A1132" s="1"/>
      <c r="B1132" s="7"/>
      <c r="C1132" s="7"/>
      <c r="D1132" s="7"/>
      <c r="E1132" s="7"/>
      <c r="G1132" s="7"/>
      <c r="I1132" s="1"/>
    </row>
    <row r="1133" spans="1:9" x14ac:dyDescent="0.25">
      <c r="A1133" s="1"/>
      <c r="B1133" s="7"/>
      <c r="C1133" s="7"/>
      <c r="D1133" s="7"/>
      <c r="E1133" s="7"/>
      <c r="G1133" s="7"/>
      <c r="I1133" s="1"/>
    </row>
    <row r="1134" spans="1:9" x14ac:dyDescent="0.25">
      <c r="A1134" s="1"/>
      <c r="B1134" s="7"/>
      <c r="C1134" s="7"/>
      <c r="D1134" s="7"/>
      <c r="E1134" s="7"/>
      <c r="G1134" s="7"/>
      <c r="I1134" s="1"/>
    </row>
    <row r="1135" spans="1:9" x14ac:dyDescent="0.25">
      <c r="A1135" s="1"/>
      <c r="B1135" s="7"/>
      <c r="C1135" s="7"/>
      <c r="D1135" s="7"/>
      <c r="E1135" s="7"/>
      <c r="G1135" s="7"/>
      <c r="I1135" s="1"/>
    </row>
    <row r="1136" spans="1:9" x14ac:dyDescent="0.25">
      <c r="A1136" s="1"/>
      <c r="B1136" s="7"/>
      <c r="C1136" s="7"/>
      <c r="D1136" s="7"/>
      <c r="E1136" s="7"/>
      <c r="G1136" s="7"/>
      <c r="I1136" s="1"/>
    </row>
    <row r="1137" spans="1:9" x14ac:dyDescent="0.25">
      <c r="A1137" s="1"/>
      <c r="B1137" s="7"/>
      <c r="C1137" s="7"/>
      <c r="D1137" s="7"/>
      <c r="E1137" s="7"/>
      <c r="G1137" s="7"/>
      <c r="I1137" s="1"/>
    </row>
    <row r="1138" spans="1:9" x14ac:dyDescent="0.25">
      <c r="A1138" s="1"/>
      <c r="B1138" s="7"/>
      <c r="C1138" s="7"/>
      <c r="D1138" s="7"/>
      <c r="E1138" s="7"/>
      <c r="G1138" s="7"/>
      <c r="I1138" s="1"/>
    </row>
    <row r="1139" spans="1:9" x14ac:dyDescent="0.25">
      <c r="A1139" s="1"/>
      <c r="B1139" s="7"/>
      <c r="C1139" s="7"/>
      <c r="D1139" s="7"/>
      <c r="E1139" s="7"/>
      <c r="G1139" s="7"/>
      <c r="I1139" s="1"/>
    </row>
    <row r="1140" spans="1:9" x14ac:dyDescent="0.25">
      <c r="A1140" s="1"/>
      <c r="B1140" s="7"/>
      <c r="C1140" s="7"/>
      <c r="D1140" s="7"/>
      <c r="E1140" s="7"/>
      <c r="G1140" s="7"/>
      <c r="I1140" s="1"/>
    </row>
    <row r="1141" spans="1:9" x14ac:dyDescent="0.25">
      <c r="A1141" s="1"/>
      <c r="B1141" s="7"/>
      <c r="C1141" s="7"/>
      <c r="D1141" s="7"/>
      <c r="E1141" s="7"/>
      <c r="G1141" s="7"/>
      <c r="I1141" s="1"/>
    </row>
    <row r="1142" spans="1:9" x14ac:dyDescent="0.25">
      <c r="A1142" s="1"/>
      <c r="B1142" s="7"/>
      <c r="C1142" s="7"/>
      <c r="D1142" s="7"/>
      <c r="E1142" s="7"/>
      <c r="G1142" s="7"/>
      <c r="I1142" s="1"/>
    </row>
    <row r="1143" spans="1:9" x14ac:dyDescent="0.25">
      <c r="A1143" s="1"/>
      <c r="B1143" s="7"/>
      <c r="C1143" s="7"/>
      <c r="D1143" s="7"/>
      <c r="E1143" s="7"/>
      <c r="G1143" s="7"/>
      <c r="I1143" s="1"/>
    </row>
    <row r="1144" spans="1:9" x14ac:dyDescent="0.25">
      <c r="A1144" s="1"/>
      <c r="B1144" s="7"/>
      <c r="C1144" s="7"/>
      <c r="D1144" s="7"/>
      <c r="E1144" s="7"/>
      <c r="G1144" s="7"/>
      <c r="I1144" s="1"/>
    </row>
    <row r="1145" spans="1:9" x14ac:dyDescent="0.25">
      <c r="A1145" s="1"/>
      <c r="B1145" s="7"/>
      <c r="C1145" s="7"/>
      <c r="D1145" s="7"/>
      <c r="E1145" s="7"/>
      <c r="G1145" s="7"/>
      <c r="I1145" s="1"/>
    </row>
    <row r="1146" spans="1:9" x14ac:dyDescent="0.25">
      <c r="A1146" s="1"/>
      <c r="B1146" s="7"/>
      <c r="C1146" s="7"/>
      <c r="D1146" s="7"/>
      <c r="E1146" s="7"/>
      <c r="G1146" s="7"/>
      <c r="I1146" s="1"/>
    </row>
    <row r="1147" spans="1:9" x14ac:dyDescent="0.25">
      <c r="A1147" s="1"/>
      <c r="B1147" s="7"/>
      <c r="C1147" s="7"/>
      <c r="D1147" s="7"/>
      <c r="E1147" s="7"/>
      <c r="G1147" s="7"/>
      <c r="I1147" s="1"/>
    </row>
    <row r="1148" spans="1:9" x14ac:dyDescent="0.25">
      <c r="A1148" s="1"/>
      <c r="B1148" s="7"/>
      <c r="C1148" s="7"/>
      <c r="D1148" s="7"/>
      <c r="E1148" s="7"/>
      <c r="G1148" s="7"/>
      <c r="I1148" s="1"/>
    </row>
    <row r="1149" spans="1:9" x14ac:dyDescent="0.25">
      <c r="A1149" s="1"/>
      <c r="B1149" s="7"/>
      <c r="C1149" s="7"/>
      <c r="D1149" s="7"/>
      <c r="E1149" s="7"/>
      <c r="G1149" s="7"/>
      <c r="I1149" s="1"/>
    </row>
    <row r="1150" spans="1:9" x14ac:dyDescent="0.25">
      <c r="A1150" s="1"/>
      <c r="B1150" s="7"/>
      <c r="C1150" s="7"/>
      <c r="D1150" s="7"/>
      <c r="E1150" s="7"/>
      <c r="G1150" s="7"/>
      <c r="I1150" s="1"/>
    </row>
    <row r="1151" spans="1:9" x14ac:dyDescent="0.25">
      <c r="A1151" s="1"/>
      <c r="B1151" s="7"/>
      <c r="C1151" s="7"/>
      <c r="D1151" s="7"/>
      <c r="E1151" s="7"/>
      <c r="G1151" s="7"/>
      <c r="I1151" s="1"/>
    </row>
    <row r="1152" spans="1:9" x14ac:dyDescent="0.25">
      <c r="A1152" s="1"/>
      <c r="B1152" s="7"/>
      <c r="C1152" s="7"/>
      <c r="D1152" s="7"/>
      <c r="E1152" s="7"/>
      <c r="G1152" s="7"/>
      <c r="I1152" s="1"/>
    </row>
    <row r="1153" spans="1:9" x14ac:dyDescent="0.25">
      <c r="A1153" s="1"/>
      <c r="B1153" s="7"/>
      <c r="C1153" s="7"/>
      <c r="D1153" s="7"/>
      <c r="E1153" s="7"/>
      <c r="G1153" s="7"/>
      <c r="I1153" s="1"/>
    </row>
    <row r="1154" spans="1:9" x14ac:dyDescent="0.25">
      <c r="A1154" s="1"/>
      <c r="B1154" s="7"/>
      <c r="C1154" s="7"/>
      <c r="D1154" s="7"/>
      <c r="E1154" s="7"/>
      <c r="G1154" s="7"/>
      <c r="I1154" s="1"/>
    </row>
    <row r="1155" spans="1:9" x14ac:dyDescent="0.25">
      <c r="A1155" s="1"/>
      <c r="B1155" s="7"/>
      <c r="C1155" s="7"/>
      <c r="D1155" s="7"/>
      <c r="E1155" s="7"/>
      <c r="G1155" s="7"/>
      <c r="I1155" s="1"/>
    </row>
    <row r="1156" spans="1:9" x14ac:dyDescent="0.25">
      <c r="A1156" s="1"/>
      <c r="B1156" s="7"/>
      <c r="C1156" s="7"/>
      <c r="D1156" s="7"/>
      <c r="E1156" s="7"/>
      <c r="G1156" s="7"/>
      <c r="I1156" s="1"/>
    </row>
    <row r="1157" spans="1:9" x14ac:dyDescent="0.25">
      <c r="A1157" s="1"/>
      <c r="B1157" s="7"/>
      <c r="C1157" s="7"/>
      <c r="D1157" s="7"/>
      <c r="E1157" s="7"/>
      <c r="G1157" s="7"/>
      <c r="I1157" s="1"/>
    </row>
    <row r="1158" spans="1:9" x14ac:dyDescent="0.25">
      <c r="A1158" s="1"/>
      <c r="B1158" s="7"/>
      <c r="C1158" s="7"/>
      <c r="D1158" s="7"/>
      <c r="E1158" s="7"/>
      <c r="G1158" s="7"/>
      <c r="I1158" s="1"/>
    </row>
    <row r="1159" spans="1:9" x14ac:dyDescent="0.25">
      <c r="A1159" s="1"/>
      <c r="B1159" s="7"/>
      <c r="C1159" s="7"/>
      <c r="D1159" s="7"/>
      <c r="E1159" s="7"/>
      <c r="G1159" s="7"/>
      <c r="I1159" s="1"/>
    </row>
    <row r="1160" spans="1:9" x14ac:dyDescent="0.25">
      <c r="A1160" s="1"/>
      <c r="B1160" s="7"/>
      <c r="C1160" s="7"/>
      <c r="D1160" s="7"/>
      <c r="E1160" s="7"/>
      <c r="G1160" s="7"/>
      <c r="I1160" s="1"/>
    </row>
    <row r="1161" spans="1:9" x14ac:dyDescent="0.25">
      <c r="A1161" s="1"/>
      <c r="B1161" s="7"/>
      <c r="C1161" s="7"/>
      <c r="D1161" s="7"/>
      <c r="E1161" s="7"/>
      <c r="G1161" s="7"/>
      <c r="I1161" s="1"/>
    </row>
    <row r="1162" spans="1:9" x14ac:dyDescent="0.25">
      <c r="A1162" s="1"/>
      <c r="B1162" s="7"/>
      <c r="C1162" s="7"/>
      <c r="D1162" s="7"/>
      <c r="E1162" s="7"/>
      <c r="G1162" s="7"/>
      <c r="I1162" s="1"/>
    </row>
    <row r="1163" spans="1:9" x14ac:dyDescent="0.25">
      <c r="A1163" s="1"/>
      <c r="B1163" s="7"/>
      <c r="C1163" s="7"/>
      <c r="D1163" s="7"/>
      <c r="E1163" s="7"/>
      <c r="G1163" s="7"/>
      <c r="I1163" s="1"/>
    </row>
    <row r="1164" spans="1:9" x14ac:dyDescent="0.25">
      <c r="A1164" s="1"/>
      <c r="B1164" s="7"/>
      <c r="C1164" s="7"/>
      <c r="D1164" s="7"/>
      <c r="E1164" s="7"/>
      <c r="G1164" s="7"/>
      <c r="I1164" s="1"/>
    </row>
    <row r="1165" spans="1:9" x14ac:dyDescent="0.25">
      <c r="A1165" s="1"/>
      <c r="B1165" s="7"/>
      <c r="C1165" s="7"/>
      <c r="D1165" s="7"/>
      <c r="E1165" s="7"/>
      <c r="G1165" s="7"/>
      <c r="I1165" s="1"/>
    </row>
    <row r="1166" spans="1:9" x14ac:dyDescent="0.25">
      <c r="A1166" s="1"/>
      <c r="B1166" s="7"/>
      <c r="C1166" s="7"/>
      <c r="D1166" s="7"/>
      <c r="E1166" s="7"/>
      <c r="G1166" s="7"/>
      <c r="I1166" s="1"/>
    </row>
    <row r="1167" spans="1:9" x14ac:dyDescent="0.25">
      <c r="A1167" s="1"/>
      <c r="B1167" s="7"/>
      <c r="C1167" s="7"/>
      <c r="D1167" s="7"/>
      <c r="E1167" s="7"/>
      <c r="G1167" s="7"/>
      <c r="I1167" s="1"/>
    </row>
    <row r="1168" spans="1:9" x14ac:dyDescent="0.25">
      <c r="A1168" s="1"/>
      <c r="B1168" s="7"/>
      <c r="C1168" s="7"/>
      <c r="D1168" s="7"/>
      <c r="E1168" s="7"/>
      <c r="G1168" s="7"/>
      <c r="I1168" s="1"/>
    </row>
    <row r="1169" spans="1:9" x14ac:dyDescent="0.25">
      <c r="A1169" s="1"/>
      <c r="B1169" s="7"/>
      <c r="C1169" s="7"/>
      <c r="D1169" s="7"/>
      <c r="E1169" s="7"/>
      <c r="G1169" s="7"/>
      <c r="I1169" s="1"/>
    </row>
    <row r="1170" spans="1:9" x14ac:dyDescent="0.25">
      <c r="A1170" s="1"/>
      <c r="B1170" s="7"/>
      <c r="C1170" s="7"/>
      <c r="D1170" s="7"/>
      <c r="E1170" s="7"/>
      <c r="G1170" s="7"/>
      <c r="I1170" s="1"/>
    </row>
    <row r="1171" spans="1:9" x14ac:dyDescent="0.25">
      <c r="A1171" s="1"/>
      <c r="B1171" s="7"/>
      <c r="C1171" s="7"/>
      <c r="D1171" s="7"/>
      <c r="E1171" s="7"/>
      <c r="G1171" s="7"/>
      <c r="I1171" s="1"/>
    </row>
    <row r="1172" spans="1:9" x14ac:dyDescent="0.25">
      <c r="A1172" s="1"/>
      <c r="B1172" s="7"/>
      <c r="C1172" s="7"/>
      <c r="D1172" s="7"/>
      <c r="E1172" s="7"/>
      <c r="G1172" s="7"/>
      <c r="I1172" s="1"/>
    </row>
    <row r="1173" spans="1:9" x14ac:dyDescent="0.25">
      <c r="A1173" s="1"/>
      <c r="B1173" s="7"/>
      <c r="C1173" s="7"/>
      <c r="D1173" s="7"/>
      <c r="E1173" s="7"/>
      <c r="G1173" s="7"/>
      <c r="I1173" s="1"/>
    </row>
    <row r="1174" spans="1:9" x14ac:dyDescent="0.25">
      <c r="A1174" s="1"/>
      <c r="B1174" s="7"/>
      <c r="C1174" s="7"/>
      <c r="D1174" s="7"/>
      <c r="E1174" s="7"/>
      <c r="G1174" s="7"/>
      <c r="I1174" s="1"/>
    </row>
    <row r="1175" spans="1:9" x14ac:dyDescent="0.25">
      <c r="A1175" s="1"/>
      <c r="B1175" s="7"/>
      <c r="C1175" s="7"/>
      <c r="D1175" s="7"/>
      <c r="E1175" s="7"/>
      <c r="G1175" s="7"/>
      <c r="I1175" s="1"/>
    </row>
    <row r="1176" spans="1:9" x14ac:dyDescent="0.25">
      <c r="A1176" s="1"/>
      <c r="B1176" s="7"/>
      <c r="C1176" s="7"/>
      <c r="D1176" s="7"/>
      <c r="E1176" s="7"/>
      <c r="G1176" s="7"/>
      <c r="I1176" s="1"/>
    </row>
    <row r="1177" spans="1:9" x14ac:dyDescent="0.25">
      <c r="A1177" s="1"/>
      <c r="B1177" s="7"/>
      <c r="C1177" s="7"/>
      <c r="D1177" s="7"/>
      <c r="E1177" s="7"/>
      <c r="G1177" s="7"/>
      <c r="I1177" s="1"/>
    </row>
    <row r="1178" spans="1:9" x14ac:dyDescent="0.25">
      <c r="A1178" s="1"/>
      <c r="B1178" s="7"/>
      <c r="C1178" s="7"/>
      <c r="D1178" s="7"/>
      <c r="E1178" s="7"/>
      <c r="G1178" s="7"/>
      <c r="I1178" s="1"/>
    </row>
    <row r="1179" spans="1:9" x14ac:dyDescent="0.25">
      <c r="A1179" s="1"/>
      <c r="B1179" s="7"/>
      <c r="C1179" s="7"/>
      <c r="D1179" s="7"/>
      <c r="E1179" s="7"/>
      <c r="G1179" s="7"/>
      <c r="I1179" s="1"/>
    </row>
    <row r="1180" spans="1:9" x14ac:dyDescent="0.25">
      <c r="A1180" s="1"/>
      <c r="B1180" s="7"/>
      <c r="C1180" s="7"/>
      <c r="D1180" s="7"/>
      <c r="E1180" s="7"/>
      <c r="G1180" s="7"/>
      <c r="I1180" s="1"/>
    </row>
    <row r="1181" spans="1:9" x14ac:dyDescent="0.25">
      <c r="A1181" s="1"/>
      <c r="B1181" s="7"/>
      <c r="C1181" s="7"/>
      <c r="D1181" s="7"/>
      <c r="E1181" s="7"/>
      <c r="G1181" s="7"/>
      <c r="I1181" s="1"/>
    </row>
    <row r="1182" spans="1:9" x14ac:dyDescent="0.25">
      <c r="A1182" s="1"/>
      <c r="B1182" s="7"/>
      <c r="C1182" s="7"/>
      <c r="D1182" s="7"/>
      <c r="E1182" s="7"/>
      <c r="G1182" s="7"/>
      <c r="I1182" s="1"/>
    </row>
    <row r="1183" spans="1:9" x14ac:dyDescent="0.25">
      <c r="A1183" s="1"/>
      <c r="B1183" s="7"/>
      <c r="C1183" s="7"/>
      <c r="D1183" s="7"/>
      <c r="E1183" s="7"/>
      <c r="G1183" s="7"/>
      <c r="I1183" s="1"/>
    </row>
    <row r="1184" spans="1:9" x14ac:dyDescent="0.25">
      <c r="A1184" s="1"/>
      <c r="B1184" s="7"/>
      <c r="C1184" s="7"/>
      <c r="D1184" s="7"/>
      <c r="E1184" s="7"/>
      <c r="G1184" s="7"/>
      <c r="I1184" s="1"/>
    </row>
    <row r="1185" spans="1:9" x14ac:dyDescent="0.25">
      <c r="A1185" s="1"/>
      <c r="B1185" s="7"/>
      <c r="C1185" s="7"/>
      <c r="D1185" s="7"/>
      <c r="E1185" s="7"/>
      <c r="G1185" s="7"/>
      <c r="I1185" s="1"/>
    </row>
    <row r="1186" spans="1:9" x14ac:dyDescent="0.25">
      <c r="A1186" s="1"/>
      <c r="B1186" s="7"/>
      <c r="C1186" s="7"/>
      <c r="D1186" s="7"/>
      <c r="E1186" s="7"/>
      <c r="G1186" s="7"/>
      <c r="I1186" s="1"/>
    </row>
    <row r="1187" spans="1:9" x14ac:dyDescent="0.25">
      <c r="A1187" s="1"/>
      <c r="B1187" s="7"/>
      <c r="C1187" s="7"/>
      <c r="D1187" s="7"/>
      <c r="E1187" s="7"/>
      <c r="G1187" s="7"/>
      <c r="I1187" s="1"/>
    </row>
    <row r="1188" spans="1:9" x14ac:dyDescent="0.25">
      <c r="A1188" s="1"/>
      <c r="B1188" s="7"/>
      <c r="C1188" s="7"/>
      <c r="D1188" s="7"/>
      <c r="E1188" s="7"/>
      <c r="G1188" s="7"/>
      <c r="I1188" s="1"/>
    </row>
    <row r="1189" spans="1:9" x14ac:dyDescent="0.25">
      <c r="A1189" s="1"/>
      <c r="B1189" s="7"/>
      <c r="C1189" s="7"/>
      <c r="D1189" s="7"/>
      <c r="E1189" s="7"/>
      <c r="G1189" s="7"/>
      <c r="I1189" s="1"/>
    </row>
    <row r="1190" spans="1:9" x14ac:dyDescent="0.25">
      <c r="A1190" s="1"/>
      <c r="B1190" s="7"/>
      <c r="C1190" s="7"/>
      <c r="D1190" s="7"/>
      <c r="E1190" s="7"/>
      <c r="G1190" s="7"/>
      <c r="I1190" s="1"/>
    </row>
    <row r="1191" spans="1:9" x14ac:dyDescent="0.25">
      <c r="A1191" s="1"/>
      <c r="B1191" s="7"/>
      <c r="C1191" s="7"/>
      <c r="D1191" s="7"/>
      <c r="E1191" s="7"/>
      <c r="G1191" s="7"/>
      <c r="I1191" s="1"/>
    </row>
    <row r="1192" spans="1:9" x14ac:dyDescent="0.25">
      <c r="A1192" s="1"/>
      <c r="B1192" s="7"/>
      <c r="C1192" s="7"/>
      <c r="D1192" s="7"/>
      <c r="E1192" s="7"/>
      <c r="G1192" s="7"/>
      <c r="I1192" s="1"/>
    </row>
    <row r="1193" spans="1:9" x14ac:dyDescent="0.25">
      <c r="A1193" s="1"/>
      <c r="B1193" s="7"/>
      <c r="C1193" s="7"/>
      <c r="D1193" s="7"/>
      <c r="E1193" s="7"/>
      <c r="G1193" s="7"/>
      <c r="I1193" s="1"/>
    </row>
    <row r="1194" spans="1:9" x14ac:dyDescent="0.25">
      <c r="A1194" s="1"/>
      <c r="B1194" s="7"/>
      <c r="C1194" s="7"/>
      <c r="D1194" s="7"/>
      <c r="E1194" s="7"/>
      <c r="G1194" s="7"/>
      <c r="I1194" s="1"/>
    </row>
    <row r="1195" spans="1:9" x14ac:dyDescent="0.25">
      <c r="A1195" s="1"/>
      <c r="B1195" s="7"/>
      <c r="C1195" s="7"/>
      <c r="D1195" s="7"/>
      <c r="E1195" s="7"/>
      <c r="G1195" s="7"/>
      <c r="I1195" s="1"/>
    </row>
    <row r="1196" spans="1:9" x14ac:dyDescent="0.25">
      <c r="A1196" s="1"/>
      <c r="B1196" s="7"/>
      <c r="C1196" s="7"/>
      <c r="D1196" s="7"/>
      <c r="E1196" s="7"/>
      <c r="G1196" s="7"/>
      <c r="I1196" s="1"/>
    </row>
    <row r="1197" spans="1:9" x14ac:dyDescent="0.25">
      <c r="A1197" s="1"/>
      <c r="B1197" s="7"/>
      <c r="C1197" s="7"/>
      <c r="D1197" s="7"/>
      <c r="E1197" s="7"/>
      <c r="G1197" s="7"/>
      <c r="I1197" s="1"/>
    </row>
    <row r="1198" spans="1:9" x14ac:dyDescent="0.25">
      <c r="A1198" s="1"/>
      <c r="B1198" s="7"/>
      <c r="C1198" s="7"/>
      <c r="D1198" s="7"/>
      <c r="E1198" s="7"/>
      <c r="G1198" s="7"/>
      <c r="I1198" s="1"/>
    </row>
    <row r="1199" spans="1:9" x14ac:dyDescent="0.25">
      <c r="A1199" s="1"/>
      <c r="B1199" s="7"/>
      <c r="C1199" s="7"/>
      <c r="D1199" s="7"/>
      <c r="E1199" s="7"/>
      <c r="G1199" s="7"/>
      <c r="I1199" s="1"/>
    </row>
    <row r="1200" spans="1:9" x14ac:dyDescent="0.25">
      <c r="A1200" s="1"/>
      <c r="B1200" s="7"/>
      <c r="C1200" s="7"/>
      <c r="D1200" s="7"/>
      <c r="E1200" s="7"/>
      <c r="G1200" s="7"/>
      <c r="I1200" s="1"/>
    </row>
    <row r="1201" spans="1:9" x14ac:dyDescent="0.25">
      <c r="A1201" s="1"/>
      <c r="B1201" s="7"/>
      <c r="C1201" s="7"/>
      <c r="D1201" s="7"/>
      <c r="E1201" s="7"/>
      <c r="G1201" s="7"/>
      <c r="I1201" s="1"/>
    </row>
    <row r="1202" spans="1:9" x14ac:dyDescent="0.25">
      <c r="A1202" s="1"/>
      <c r="B1202" s="7"/>
      <c r="C1202" s="7"/>
      <c r="D1202" s="7"/>
      <c r="E1202" s="7"/>
      <c r="G1202" s="7"/>
      <c r="I1202" s="1"/>
    </row>
    <row r="1203" spans="1:9" x14ac:dyDescent="0.25">
      <c r="A1203" s="1"/>
      <c r="B1203" s="7"/>
      <c r="C1203" s="7"/>
      <c r="D1203" s="7"/>
      <c r="E1203" s="7"/>
      <c r="G1203" s="7"/>
      <c r="I1203" s="1"/>
    </row>
    <row r="1204" spans="1:9" x14ac:dyDescent="0.25">
      <c r="A1204" s="1"/>
      <c r="B1204" s="7"/>
      <c r="C1204" s="7"/>
      <c r="D1204" s="7"/>
      <c r="E1204" s="7"/>
      <c r="G1204" s="7"/>
      <c r="I1204" s="1"/>
    </row>
    <row r="1205" spans="1:9" x14ac:dyDescent="0.25">
      <c r="A1205" s="1"/>
      <c r="B1205" s="7"/>
      <c r="C1205" s="7"/>
      <c r="D1205" s="7"/>
      <c r="E1205" s="7"/>
      <c r="G1205" s="7"/>
      <c r="I1205" s="1"/>
    </row>
    <row r="1206" spans="1:9" x14ac:dyDescent="0.25">
      <c r="A1206" s="1"/>
      <c r="B1206" s="7"/>
      <c r="C1206" s="7"/>
      <c r="D1206" s="7"/>
      <c r="E1206" s="7"/>
      <c r="G1206" s="7"/>
      <c r="I1206" s="1"/>
    </row>
    <row r="1207" spans="1:9" x14ac:dyDescent="0.25">
      <c r="A1207" s="1"/>
      <c r="B1207" s="7"/>
      <c r="C1207" s="7"/>
      <c r="D1207" s="7"/>
      <c r="E1207" s="7"/>
      <c r="G1207" s="7"/>
      <c r="I1207" s="1"/>
    </row>
    <row r="1208" spans="1:9" x14ac:dyDescent="0.25">
      <c r="A1208" s="1"/>
      <c r="B1208" s="7"/>
      <c r="C1208" s="7"/>
      <c r="D1208" s="7"/>
      <c r="E1208" s="7"/>
      <c r="G1208" s="7"/>
      <c r="I1208" s="1"/>
    </row>
    <row r="1209" spans="1:9" x14ac:dyDescent="0.25">
      <c r="A1209" s="1"/>
      <c r="B1209" s="7"/>
      <c r="C1209" s="7"/>
      <c r="D1209" s="7"/>
      <c r="E1209" s="7"/>
      <c r="G1209" s="7"/>
      <c r="I1209" s="1"/>
    </row>
    <row r="1210" spans="1:9" x14ac:dyDescent="0.25">
      <c r="A1210" s="1"/>
      <c r="B1210" s="7"/>
      <c r="C1210" s="7"/>
      <c r="D1210" s="7"/>
      <c r="E1210" s="7"/>
      <c r="G1210" s="7"/>
      <c r="I1210" s="1"/>
    </row>
    <row r="1211" spans="1:9" x14ac:dyDescent="0.25">
      <c r="A1211" s="1"/>
      <c r="B1211" s="7"/>
      <c r="C1211" s="7"/>
      <c r="D1211" s="7"/>
      <c r="E1211" s="7"/>
      <c r="G1211" s="7"/>
      <c r="I1211" s="1"/>
    </row>
    <row r="1212" spans="1:9" x14ac:dyDescent="0.25">
      <c r="A1212" s="1"/>
      <c r="B1212" s="7"/>
      <c r="C1212" s="7"/>
      <c r="D1212" s="7"/>
      <c r="E1212" s="7"/>
      <c r="G1212" s="7"/>
      <c r="I1212" s="1"/>
    </row>
    <row r="1213" spans="1:9" x14ac:dyDescent="0.25">
      <c r="A1213" s="1"/>
      <c r="B1213" s="7"/>
      <c r="C1213" s="7"/>
      <c r="D1213" s="7"/>
      <c r="E1213" s="7"/>
      <c r="G1213" s="7"/>
      <c r="I1213" s="1"/>
    </row>
    <row r="1214" spans="1:9" x14ac:dyDescent="0.25">
      <c r="A1214" s="1"/>
      <c r="B1214" s="7"/>
      <c r="C1214" s="7"/>
      <c r="D1214" s="7"/>
      <c r="E1214" s="7"/>
      <c r="G1214" s="7"/>
      <c r="I1214" s="1"/>
    </row>
    <row r="1215" spans="1:9" x14ac:dyDescent="0.25">
      <c r="A1215" s="1"/>
      <c r="B1215" s="7"/>
      <c r="C1215" s="7"/>
      <c r="D1215" s="7"/>
      <c r="E1215" s="7"/>
      <c r="G1215" s="7"/>
      <c r="I1215" s="1"/>
    </row>
    <row r="1216" spans="1:9" x14ac:dyDescent="0.25">
      <c r="A1216" s="1"/>
      <c r="B1216" s="7"/>
      <c r="C1216" s="7"/>
      <c r="D1216" s="7"/>
      <c r="E1216" s="7"/>
      <c r="G1216" s="7"/>
      <c r="I1216" s="1"/>
    </row>
    <row r="1217" spans="1:9" x14ac:dyDescent="0.25">
      <c r="A1217" s="1"/>
      <c r="B1217" s="7"/>
      <c r="C1217" s="7"/>
      <c r="D1217" s="7"/>
      <c r="E1217" s="7"/>
      <c r="G1217" s="7"/>
      <c r="I1217" s="1"/>
    </row>
    <row r="1218" spans="1:9" x14ac:dyDescent="0.25">
      <c r="A1218" s="1"/>
      <c r="B1218" s="7"/>
      <c r="C1218" s="7"/>
      <c r="D1218" s="7"/>
      <c r="E1218" s="7"/>
      <c r="G1218" s="7"/>
      <c r="I1218" s="1"/>
    </row>
    <row r="1219" spans="1:9" x14ac:dyDescent="0.25">
      <c r="A1219" s="1"/>
      <c r="B1219" s="7"/>
      <c r="C1219" s="7"/>
      <c r="D1219" s="7"/>
      <c r="E1219" s="7"/>
      <c r="G1219" s="7"/>
      <c r="I1219" s="1"/>
    </row>
    <row r="1220" spans="1:9" x14ac:dyDescent="0.25">
      <c r="A1220" s="1"/>
      <c r="B1220" s="7"/>
      <c r="C1220" s="7"/>
      <c r="D1220" s="7"/>
      <c r="E1220" s="7"/>
      <c r="G1220" s="7"/>
      <c r="I1220" s="1"/>
    </row>
    <row r="1221" spans="1:9" x14ac:dyDescent="0.25">
      <c r="A1221" s="1"/>
      <c r="B1221" s="7"/>
      <c r="C1221" s="7"/>
      <c r="D1221" s="7"/>
      <c r="E1221" s="7"/>
      <c r="G1221" s="7"/>
      <c r="I1221" s="1"/>
    </row>
    <row r="1222" spans="1:9" x14ac:dyDescent="0.25">
      <c r="A1222" s="1"/>
      <c r="B1222" s="7"/>
      <c r="C1222" s="7"/>
      <c r="D1222" s="7"/>
      <c r="E1222" s="7"/>
      <c r="G1222" s="7"/>
      <c r="I1222" s="1"/>
    </row>
    <row r="1223" spans="1:9" x14ac:dyDescent="0.25">
      <c r="A1223" s="1"/>
      <c r="B1223" s="7"/>
      <c r="C1223" s="7"/>
      <c r="D1223" s="7"/>
      <c r="E1223" s="7"/>
      <c r="G1223" s="7"/>
      <c r="I1223" s="1"/>
    </row>
    <row r="1224" spans="1:9" x14ac:dyDescent="0.25">
      <c r="A1224" s="1"/>
      <c r="B1224" s="7"/>
      <c r="C1224" s="7"/>
      <c r="D1224" s="7"/>
      <c r="E1224" s="7"/>
      <c r="G1224" s="7"/>
      <c r="I1224" s="1"/>
    </row>
    <row r="1225" spans="1:9" x14ac:dyDescent="0.25">
      <c r="A1225" s="1"/>
      <c r="B1225" s="7"/>
      <c r="C1225" s="7"/>
      <c r="D1225" s="7"/>
      <c r="E1225" s="7"/>
      <c r="G1225" s="7"/>
      <c r="I1225" s="1"/>
    </row>
    <row r="1226" spans="1:9" x14ac:dyDescent="0.25">
      <c r="A1226" s="1"/>
      <c r="B1226" s="7"/>
      <c r="C1226" s="7"/>
      <c r="D1226" s="7"/>
      <c r="E1226" s="7"/>
      <c r="G1226" s="7"/>
      <c r="I1226" s="1"/>
    </row>
    <row r="1227" spans="1:9" x14ac:dyDescent="0.25">
      <c r="A1227" s="1"/>
      <c r="B1227" s="7"/>
      <c r="C1227" s="7"/>
      <c r="D1227" s="7"/>
      <c r="E1227" s="7"/>
      <c r="G1227" s="7"/>
      <c r="I1227" s="1"/>
    </row>
    <row r="1228" spans="1:9" x14ac:dyDescent="0.25">
      <c r="A1228" s="1"/>
      <c r="B1228" s="7"/>
      <c r="C1228" s="7"/>
      <c r="D1228" s="7"/>
      <c r="E1228" s="7"/>
      <c r="G1228" s="7"/>
      <c r="I1228" s="1"/>
    </row>
    <row r="1229" spans="1:9" x14ac:dyDescent="0.25">
      <c r="A1229" s="1"/>
      <c r="B1229" s="7"/>
      <c r="C1229" s="7"/>
      <c r="D1229" s="7"/>
      <c r="E1229" s="7"/>
      <c r="G1229" s="7"/>
      <c r="I1229" s="1"/>
    </row>
    <row r="1230" spans="1:9" x14ac:dyDescent="0.25">
      <c r="A1230" s="1"/>
      <c r="B1230" s="7"/>
      <c r="C1230" s="7"/>
      <c r="D1230" s="7"/>
      <c r="E1230" s="7"/>
      <c r="G1230" s="7"/>
      <c r="I1230" s="1"/>
    </row>
    <row r="1231" spans="1:9" x14ac:dyDescent="0.25">
      <c r="A1231" s="1"/>
      <c r="B1231" s="7"/>
      <c r="C1231" s="7"/>
      <c r="D1231" s="7"/>
      <c r="E1231" s="7"/>
      <c r="G1231" s="7"/>
      <c r="I1231" s="1"/>
    </row>
    <row r="1232" spans="1:9" x14ac:dyDescent="0.25">
      <c r="A1232" s="1"/>
      <c r="B1232" s="7"/>
      <c r="C1232" s="7"/>
      <c r="D1232" s="7"/>
      <c r="E1232" s="7"/>
      <c r="G1232" s="7"/>
      <c r="I1232" s="1"/>
    </row>
    <row r="1233" spans="1:9" x14ac:dyDescent="0.25">
      <c r="A1233" s="1"/>
      <c r="B1233" s="7"/>
      <c r="C1233" s="7"/>
      <c r="D1233" s="7"/>
      <c r="E1233" s="7"/>
      <c r="G1233" s="7"/>
      <c r="I1233" s="1"/>
    </row>
    <row r="1234" spans="1:9" x14ac:dyDescent="0.25">
      <c r="A1234" s="1"/>
      <c r="B1234" s="7"/>
      <c r="C1234" s="7"/>
      <c r="D1234" s="7"/>
      <c r="E1234" s="7"/>
      <c r="G1234" s="7"/>
      <c r="I1234" s="1"/>
    </row>
    <row r="1235" spans="1:9" x14ac:dyDescent="0.25">
      <c r="A1235" s="1"/>
      <c r="B1235" s="7"/>
      <c r="C1235" s="7"/>
      <c r="D1235" s="7"/>
      <c r="E1235" s="7"/>
      <c r="G1235" s="7"/>
      <c r="I1235" s="1"/>
    </row>
    <row r="1236" spans="1:9" x14ac:dyDescent="0.25">
      <c r="A1236" s="1"/>
      <c r="B1236" s="7"/>
      <c r="C1236" s="7"/>
      <c r="D1236" s="7"/>
      <c r="E1236" s="7"/>
      <c r="G1236" s="7"/>
      <c r="I1236" s="1"/>
    </row>
    <row r="1237" spans="1:9" x14ac:dyDescent="0.25">
      <c r="A1237" s="1"/>
      <c r="B1237" s="7"/>
      <c r="C1237" s="7"/>
      <c r="D1237" s="7"/>
      <c r="E1237" s="7"/>
      <c r="G1237" s="7"/>
      <c r="I1237" s="1"/>
    </row>
    <row r="1238" spans="1:9" x14ac:dyDescent="0.25">
      <c r="A1238" s="1"/>
      <c r="B1238" s="7"/>
      <c r="C1238" s="7"/>
      <c r="D1238" s="7"/>
      <c r="E1238" s="7"/>
      <c r="G1238" s="7"/>
      <c r="I1238" s="1"/>
    </row>
    <row r="1239" spans="1:9" x14ac:dyDescent="0.25">
      <c r="A1239" s="1"/>
      <c r="B1239" s="7"/>
      <c r="C1239" s="7"/>
      <c r="D1239" s="7"/>
      <c r="E1239" s="7"/>
      <c r="G1239" s="7"/>
      <c r="I1239" s="1"/>
    </row>
    <row r="1240" spans="1:9" x14ac:dyDescent="0.25">
      <c r="A1240" s="1"/>
      <c r="B1240" s="7"/>
      <c r="C1240" s="7"/>
      <c r="D1240" s="7"/>
      <c r="E1240" s="7"/>
      <c r="G1240" s="7"/>
      <c r="I1240" s="1"/>
    </row>
    <row r="1241" spans="1:9" x14ac:dyDescent="0.25">
      <c r="A1241" s="1"/>
      <c r="B1241" s="7"/>
      <c r="C1241" s="7"/>
      <c r="D1241" s="7"/>
      <c r="E1241" s="7"/>
      <c r="G1241" s="7"/>
      <c r="I1241" s="1"/>
    </row>
    <row r="1242" spans="1:9" x14ac:dyDescent="0.25">
      <c r="A1242" s="1"/>
      <c r="B1242" s="7"/>
      <c r="C1242" s="7"/>
      <c r="D1242" s="7"/>
      <c r="E1242" s="7"/>
      <c r="G1242" s="7"/>
      <c r="I1242" s="1"/>
    </row>
    <row r="1243" spans="1:9" x14ac:dyDescent="0.25">
      <c r="A1243" s="1"/>
      <c r="B1243" s="7"/>
      <c r="C1243" s="7"/>
      <c r="D1243" s="7"/>
      <c r="E1243" s="7"/>
      <c r="G1243" s="7"/>
      <c r="I1243" s="1"/>
    </row>
    <row r="1244" spans="1:9" x14ac:dyDescent="0.25">
      <c r="A1244" s="1"/>
      <c r="B1244" s="7"/>
      <c r="C1244" s="7"/>
      <c r="D1244" s="7"/>
      <c r="E1244" s="7"/>
      <c r="G1244" s="7"/>
      <c r="I1244" s="1"/>
    </row>
    <row r="1245" spans="1:9" x14ac:dyDescent="0.25">
      <c r="A1245" s="1"/>
      <c r="B1245" s="7"/>
      <c r="C1245" s="7"/>
      <c r="D1245" s="7"/>
      <c r="E1245" s="7"/>
      <c r="G1245" s="7"/>
      <c r="I1245" s="1"/>
    </row>
    <row r="1246" spans="1:9" x14ac:dyDescent="0.25">
      <c r="A1246" s="1"/>
      <c r="B1246" s="7"/>
      <c r="C1246" s="7"/>
      <c r="D1246" s="7"/>
      <c r="E1246" s="7"/>
      <c r="G1246" s="7"/>
      <c r="I1246" s="1"/>
    </row>
    <row r="1247" spans="1:9" x14ac:dyDescent="0.25">
      <c r="A1247" s="1"/>
      <c r="B1247" s="7"/>
      <c r="C1247" s="7"/>
      <c r="D1247" s="7"/>
      <c r="E1247" s="7"/>
      <c r="G1247" s="7"/>
      <c r="I1247" s="1"/>
    </row>
    <row r="1248" spans="1:9" x14ac:dyDescent="0.25">
      <c r="A1248" s="1"/>
      <c r="B1248" s="7"/>
      <c r="C1248" s="7"/>
      <c r="D1248" s="7"/>
      <c r="E1248" s="7"/>
      <c r="G1248" s="7"/>
      <c r="I1248" s="1"/>
    </row>
    <row r="1249" spans="1:9" x14ac:dyDescent="0.25">
      <c r="A1249" s="1"/>
      <c r="B1249" s="7"/>
      <c r="C1249" s="7"/>
      <c r="D1249" s="7"/>
      <c r="E1249" s="7"/>
      <c r="G1249" s="7"/>
      <c r="I1249" s="1"/>
    </row>
    <row r="1250" spans="1:9" x14ac:dyDescent="0.25">
      <c r="A1250" s="1"/>
      <c r="B1250" s="7"/>
      <c r="C1250" s="7"/>
      <c r="D1250" s="7"/>
      <c r="E1250" s="7"/>
      <c r="G1250" s="7"/>
      <c r="I1250" s="1"/>
    </row>
    <row r="1251" spans="1:9" x14ac:dyDescent="0.25">
      <c r="A1251" s="1"/>
      <c r="B1251" s="7"/>
      <c r="C1251" s="7"/>
      <c r="D1251" s="7"/>
      <c r="E1251" s="7"/>
      <c r="G1251" s="7"/>
      <c r="I1251" s="1"/>
    </row>
    <row r="1252" spans="1:9" x14ac:dyDescent="0.25">
      <c r="A1252" s="1"/>
      <c r="B1252" s="7"/>
      <c r="C1252" s="7"/>
      <c r="D1252" s="7"/>
      <c r="E1252" s="7"/>
      <c r="G1252" s="7"/>
      <c r="I1252" s="1"/>
    </row>
    <row r="1253" spans="1:9" x14ac:dyDescent="0.25">
      <c r="A1253" s="1"/>
      <c r="B1253" s="7"/>
      <c r="C1253" s="7"/>
      <c r="D1253" s="7"/>
      <c r="E1253" s="7"/>
      <c r="G1253" s="7"/>
      <c r="I1253" s="1"/>
    </row>
    <row r="1254" spans="1:9" x14ac:dyDescent="0.25">
      <c r="A1254" s="1"/>
      <c r="B1254" s="7"/>
      <c r="C1254" s="7"/>
      <c r="D1254" s="7"/>
      <c r="E1254" s="7"/>
      <c r="G1254" s="7"/>
      <c r="I1254" s="1"/>
    </row>
    <row r="1255" spans="1:9" x14ac:dyDescent="0.25">
      <c r="A1255" s="1"/>
      <c r="B1255" s="7"/>
      <c r="C1255" s="7"/>
      <c r="D1255" s="7"/>
      <c r="E1255" s="7"/>
      <c r="G1255" s="7"/>
      <c r="I1255" s="1"/>
    </row>
    <row r="1256" spans="1:9" x14ac:dyDescent="0.25">
      <c r="A1256" s="1"/>
      <c r="B1256" s="7"/>
      <c r="C1256" s="7"/>
      <c r="D1256" s="7"/>
      <c r="E1256" s="7"/>
      <c r="G1256" s="7"/>
      <c r="I1256" s="1"/>
    </row>
    <row r="1257" spans="1:9" x14ac:dyDescent="0.25">
      <c r="A1257" s="1"/>
      <c r="B1257" s="7"/>
      <c r="C1257" s="7"/>
      <c r="D1257" s="7"/>
      <c r="E1257" s="7"/>
      <c r="G1257" s="7"/>
      <c r="I1257" s="1"/>
    </row>
    <row r="1258" spans="1:9" x14ac:dyDescent="0.25">
      <c r="A1258" s="1"/>
      <c r="B1258" s="7"/>
      <c r="C1258" s="7"/>
      <c r="D1258" s="7"/>
      <c r="E1258" s="7"/>
      <c r="G1258" s="7"/>
      <c r="I1258" s="1"/>
    </row>
    <row r="1259" spans="1:9" x14ac:dyDescent="0.25">
      <c r="A1259" s="1"/>
      <c r="B1259" s="7"/>
      <c r="C1259" s="7"/>
      <c r="D1259" s="7"/>
      <c r="E1259" s="7"/>
      <c r="G1259" s="7"/>
      <c r="I1259" s="1"/>
    </row>
    <row r="1260" spans="1:9" x14ac:dyDescent="0.25">
      <c r="A1260" s="1"/>
      <c r="B1260" s="7"/>
      <c r="C1260" s="7"/>
      <c r="D1260" s="7"/>
      <c r="E1260" s="7"/>
      <c r="G1260" s="7"/>
      <c r="I1260" s="1"/>
    </row>
    <row r="1261" spans="1:9" x14ac:dyDescent="0.25">
      <c r="A1261" s="1"/>
      <c r="B1261" s="7"/>
      <c r="C1261" s="7"/>
      <c r="D1261" s="7"/>
      <c r="E1261" s="7"/>
      <c r="G1261" s="7"/>
      <c r="I1261" s="1"/>
    </row>
    <row r="1262" spans="1:9" x14ac:dyDescent="0.25">
      <c r="A1262" s="1"/>
      <c r="B1262" s="7"/>
      <c r="C1262" s="7"/>
      <c r="D1262" s="7"/>
      <c r="E1262" s="7"/>
      <c r="G1262" s="7"/>
      <c r="I1262" s="1"/>
    </row>
    <row r="1263" spans="1:9" x14ac:dyDescent="0.25">
      <c r="A1263" s="1"/>
      <c r="B1263" s="7"/>
      <c r="C1263" s="7"/>
      <c r="D1263" s="7"/>
      <c r="E1263" s="7"/>
      <c r="G1263" s="7"/>
      <c r="I1263" s="1"/>
    </row>
    <row r="1264" spans="1:9" x14ac:dyDescent="0.25">
      <c r="A1264" s="1"/>
      <c r="B1264" s="7"/>
      <c r="C1264" s="7"/>
      <c r="D1264" s="7"/>
      <c r="E1264" s="7"/>
      <c r="G1264" s="7"/>
      <c r="I1264" s="1"/>
    </row>
    <row r="1265" spans="1:9" x14ac:dyDescent="0.25">
      <c r="A1265" s="1"/>
      <c r="B1265" s="7"/>
      <c r="C1265" s="7"/>
      <c r="D1265" s="7"/>
      <c r="E1265" s="7"/>
      <c r="G1265" s="7"/>
      <c r="I1265" s="1"/>
    </row>
    <row r="1266" spans="1:9" x14ac:dyDescent="0.25">
      <c r="A1266" s="1"/>
      <c r="B1266" s="7"/>
      <c r="C1266" s="7"/>
      <c r="D1266" s="7"/>
      <c r="E1266" s="7"/>
      <c r="G1266" s="7"/>
      <c r="I1266" s="1"/>
    </row>
    <row r="1267" spans="1:9" x14ac:dyDescent="0.25">
      <c r="A1267" s="1"/>
      <c r="B1267" s="7"/>
      <c r="C1267" s="7"/>
      <c r="D1267" s="7"/>
      <c r="E1267" s="7"/>
      <c r="G1267" s="7"/>
      <c r="I1267" s="1"/>
    </row>
    <row r="1268" spans="1:9" x14ac:dyDescent="0.25">
      <c r="A1268" s="1"/>
      <c r="B1268" s="7"/>
      <c r="C1268" s="7"/>
      <c r="D1268" s="7"/>
      <c r="E1268" s="7"/>
      <c r="G1268" s="7"/>
      <c r="I1268" s="1"/>
    </row>
    <row r="1269" spans="1:9" x14ac:dyDescent="0.25">
      <c r="A1269" s="1"/>
      <c r="B1269" s="7"/>
      <c r="C1269" s="7"/>
      <c r="D1269" s="7"/>
      <c r="E1269" s="7"/>
      <c r="G1269" s="7"/>
      <c r="I1269" s="1"/>
    </row>
    <row r="1270" spans="1:9" x14ac:dyDescent="0.25">
      <c r="A1270" s="1"/>
      <c r="B1270" s="7"/>
      <c r="C1270" s="7"/>
      <c r="D1270" s="7"/>
      <c r="E1270" s="7"/>
      <c r="G1270" s="7"/>
      <c r="I1270" s="1"/>
    </row>
    <row r="1271" spans="1:9" x14ac:dyDescent="0.25">
      <c r="A1271" s="1"/>
      <c r="B1271" s="7"/>
      <c r="C1271" s="7"/>
      <c r="D1271" s="7"/>
      <c r="E1271" s="7"/>
      <c r="G1271" s="7"/>
      <c r="I1271" s="1"/>
    </row>
    <row r="1272" spans="1:9" x14ac:dyDescent="0.25">
      <c r="A1272" s="1"/>
      <c r="B1272" s="7"/>
      <c r="C1272" s="7"/>
      <c r="D1272" s="7"/>
      <c r="E1272" s="7"/>
      <c r="G1272" s="7"/>
      <c r="I1272" s="1"/>
    </row>
    <row r="1273" spans="1:9" x14ac:dyDescent="0.25">
      <c r="A1273" s="1"/>
      <c r="B1273" s="7"/>
      <c r="C1273" s="7"/>
      <c r="D1273" s="7"/>
      <c r="E1273" s="7"/>
      <c r="G1273" s="7"/>
      <c r="I1273" s="1"/>
    </row>
    <row r="1274" spans="1:9" x14ac:dyDescent="0.25">
      <c r="A1274" s="1"/>
      <c r="B1274" s="7"/>
      <c r="C1274" s="7"/>
      <c r="D1274" s="7"/>
      <c r="E1274" s="7"/>
      <c r="G1274" s="7"/>
      <c r="I1274" s="1"/>
    </row>
    <row r="1275" spans="1:9" x14ac:dyDescent="0.25">
      <c r="A1275" s="1"/>
      <c r="B1275" s="7"/>
      <c r="C1275" s="7"/>
      <c r="D1275" s="7"/>
      <c r="E1275" s="7"/>
      <c r="G1275" s="7"/>
      <c r="I1275" s="1"/>
    </row>
    <row r="1276" spans="1:9" x14ac:dyDescent="0.25">
      <c r="A1276" s="1"/>
      <c r="B1276" s="7"/>
      <c r="C1276" s="7"/>
      <c r="D1276" s="7"/>
      <c r="E1276" s="7"/>
      <c r="G1276" s="7"/>
      <c r="I1276" s="1"/>
    </row>
    <row r="1277" spans="1:9" x14ac:dyDescent="0.25">
      <c r="A1277" s="1"/>
      <c r="B1277" s="7"/>
      <c r="C1277" s="7"/>
      <c r="D1277" s="7"/>
      <c r="E1277" s="7"/>
      <c r="G1277" s="7"/>
      <c r="I1277" s="1"/>
    </row>
    <row r="1278" spans="1:9" x14ac:dyDescent="0.25">
      <c r="A1278" s="1"/>
      <c r="B1278" s="7"/>
      <c r="C1278" s="7"/>
      <c r="D1278" s="7"/>
      <c r="E1278" s="7"/>
      <c r="G1278" s="7"/>
      <c r="I1278" s="1"/>
    </row>
    <row r="1279" spans="1:9" x14ac:dyDescent="0.25">
      <c r="A1279" s="1"/>
      <c r="B1279" s="7"/>
      <c r="C1279" s="7"/>
      <c r="D1279" s="7"/>
      <c r="E1279" s="7"/>
      <c r="G1279" s="7"/>
      <c r="I1279" s="1"/>
    </row>
    <row r="1280" spans="1:9" x14ac:dyDescent="0.25">
      <c r="A1280" s="1"/>
      <c r="B1280" s="7"/>
      <c r="C1280" s="7"/>
      <c r="D1280" s="7"/>
      <c r="E1280" s="7"/>
      <c r="G1280" s="7"/>
      <c r="I1280" s="1"/>
    </row>
    <row r="1281" spans="1:9" x14ac:dyDescent="0.25">
      <c r="A1281" s="1"/>
      <c r="B1281" s="7"/>
      <c r="C1281" s="7"/>
      <c r="D1281" s="7"/>
      <c r="E1281" s="7"/>
      <c r="G1281" s="7"/>
      <c r="I1281" s="1"/>
    </row>
    <row r="1282" spans="1:9" x14ac:dyDescent="0.25">
      <c r="A1282" s="1"/>
      <c r="B1282" s="7"/>
      <c r="C1282" s="7"/>
      <c r="D1282" s="7"/>
      <c r="E1282" s="7"/>
      <c r="G1282" s="7"/>
      <c r="I1282" s="1"/>
    </row>
    <row r="1283" spans="1:9" x14ac:dyDescent="0.25">
      <c r="A1283" s="1"/>
      <c r="B1283" s="7"/>
      <c r="C1283" s="7"/>
      <c r="D1283" s="7"/>
      <c r="E1283" s="7"/>
      <c r="G1283" s="7"/>
      <c r="I1283" s="1"/>
    </row>
    <row r="1284" spans="1:9" x14ac:dyDescent="0.25">
      <c r="A1284" s="1"/>
      <c r="B1284" s="7"/>
      <c r="C1284" s="7"/>
      <c r="D1284" s="7"/>
      <c r="E1284" s="7"/>
      <c r="G1284" s="7"/>
      <c r="I1284" s="1"/>
    </row>
    <row r="1285" spans="1:9" x14ac:dyDescent="0.25">
      <c r="A1285" s="1"/>
      <c r="B1285" s="7"/>
      <c r="C1285" s="7"/>
      <c r="D1285" s="7"/>
      <c r="E1285" s="7"/>
      <c r="G1285" s="7"/>
      <c r="I1285" s="1"/>
    </row>
    <row r="1286" spans="1:9" x14ac:dyDescent="0.25">
      <c r="A1286" s="1"/>
      <c r="B1286" s="7"/>
      <c r="C1286" s="7"/>
      <c r="D1286" s="7"/>
      <c r="E1286" s="7"/>
      <c r="G1286" s="7"/>
      <c r="I1286" s="1"/>
    </row>
    <row r="1287" spans="1:9" x14ac:dyDescent="0.25">
      <c r="A1287" s="1"/>
      <c r="B1287" s="7"/>
      <c r="C1287" s="7"/>
      <c r="D1287" s="7"/>
      <c r="E1287" s="7"/>
      <c r="G1287" s="7"/>
      <c r="I1287" s="1"/>
    </row>
    <row r="1288" spans="1:9" x14ac:dyDescent="0.25">
      <c r="A1288" s="1"/>
      <c r="B1288" s="7"/>
      <c r="C1288" s="7"/>
      <c r="D1288" s="7"/>
      <c r="E1288" s="7"/>
      <c r="G1288" s="7"/>
      <c r="I1288" s="1"/>
    </row>
    <row r="1289" spans="1:9" x14ac:dyDescent="0.25">
      <c r="A1289" s="1"/>
      <c r="B1289" s="7"/>
      <c r="C1289" s="7"/>
      <c r="D1289" s="7"/>
      <c r="E1289" s="7"/>
      <c r="G1289" s="7"/>
      <c r="I1289" s="1"/>
    </row>
    <row r="1290" spans="1:9" x14ac:dyDescent="0.25">
      <c r="A1290" s="1"/>
      <c r="B1290" s="7"/>
      <c r="C1290" s="7"/>
      <c r="D1290" s="7"/>
      <c r="E1290" s="7"/>
      <c r="G1290" s="7"/>
      <c r="I1290" s="1"/>
    </row>
    <row r="1291" spans="1:9" x14ac:dyDescent="0.25">
      <c r="A1291" s="1"/>
      <c r="B1291" s="7"/>
      <c r="C1291" s="7"/>
      <c r="D1291" s="7"/>
      <c r="E1291" s="7"/>
      <c r="G1291" s="7"/>
      <c r="I1291" s="1"/>
    </row>
    <row r="1292" spans="1:9" x14ac:dyDescent="0.25">
      <c r="A1292" s="1"/>
      <c r="B1292" s="7"/>
      <c r="C1292" s="7"/>
      <c r="D1292" s="7"/>
      <c r="E1292" s="7"/>
      <c r="G1292" s="7"/>
      <c r="I1292" s="1"/>
    </row>
    <row r="1293" spans="1:9" x14ac:dyDescent="0.25">
      <c r="A1293" s="1"/>
      <c r="B1293" s="7"/>
      <c r="C1293" s="7"/>
      <c r="D1293" s="7"/>
      <c r="E1293" s="7"/>
      <c r="G1293" s="7"/>
      <c r="I1293" s="1"/>
    </row>
    <row r="1294" spans="1:9" x14ac:dyDescent="0.25">
      <c r="A1294" s="1"/>
      <c r="B1294" s="7"/>
      <c r="C1294" s="7"/>
      <c r="D1294" s="7"/>
      <c r="E1294" s="7"/>
      <c r="G1294" s="7"/>
      <c r="I1294" s="1"/>
    </row>
    <row r="1295" spans="1:9" x14ac:dyDescent="0.25">
      <c r="A1295" s="1"/>
      <c r="B1295" s="7"/>
      <c r="C1295" s="7"/>
      <c r="D1295" s="7"/>
      <c r="E1295" s="7"/>
      <c r="G1295" s="7"/>
      <c r="I1295" s="1"/>
    </row>
    <row r="1296" spans="1:9" x14ac:dyDescent="0.25">
      <c r="A1296" s="1"/>
      <c r="B1296" s="7"/>
      <c r="C1296" s="7"/>
      <c r="D1296" s="7"/>
      <c r="E1296" s="7"/>
      <c r="G1296" s="7"/>
      <c r="I1296" s="1"/>
    </row>
    <row r="1297" spans="1:9" ht="14.25" customHeight="1" x14ac:dyDescent="0.25">
      <c r="A1297" s="1"/>
      <c r="B1297" s="7"/>
      <c r="C1297" s="7"/>
      <c r="D1297" s="7"/>
      <c r="E1297" s="7"/>
      <c r="G1297" s="7"/>
      <c r="I1297" s="1"/>
    </row>
    <row r="1298" spans="1:9" x14ac:dyDescent="0.25">
      <c r="A1298" s="1"/>
      <c r="B1298" s="7"/>
      <c r="C1298" s="7"/>
      <c r="D1298" s="7"/>
      <c r="E1298" s="7"/>
      <c r="G1298" s="7"/>
      <c r="I1298" s="1"/>
    </row>
    <row r="1299" spans="1:9" x14ac:dyDescent="0.25">
      <c r="A1299" s="1"/>
      <c r="B1299" s="7"/>
      <c r="C1299" s="7"/>
      <c r="D1299" s="7"/>
      <c r="E1299" s="7"/>
      <c r="G1299" s="7"/>
      <c r="I1299" s="1"/>
    </row>
    <row r="1300" spans="1:9" x14ac:dyDescent="0.25">
      <c r="A1300" s="1"/>
      <c r="B1300" s="7"/>
      <c r="C1300" s="7"/>
      <c r="D1300" s="7"/>
      <c r="E1300" s="7"/>
      <c r="G1300" s="7"/>
      <c r="I1300" s="1"/>
    </row>
    <row r="1301" spans="1:9" x14ac:dyDescent="0.25">
      <c r="A1301" s="1"/>
      <c r="B1301" s="7"/>
      <c r="C1301" s="7"/>
      <c r="D1301" s="7"/>
      <c r="E1301" s="7"/>
      <c r="G1301" s="7"/>
      <c r="I1301" s="1"/>
    </row>
    <row r="1302" spans="1:9" x14ac:dyDescent="0.25">
      <c r="A1302" s="1"/>
      <c r="B1302" s="7"/>
      <c r="C1302" s="7"/>
      <c r="D1302" s="7"/>
      <c r="E1302" s="7"/>
      <c r="G1302" s="7"/>
      <c r="I1302" s="1"/>
    </row>
    <row r="1303" spans="1:9" x14ac:dyDescent="0.25">
      <c r="A1303" s="1"/>
      <c r="B1303" s="7"/>
      <c r="C1303" s="7"/>
      <c r="D1303" s="7"/>
      <c r="E1303" s="7"/>
      <c r="G1303" s="7"/>
      <c r="I1303" s="1"/>
    </row>
    <row r="1304" spans="1:9" x14ac:dyDescent="0.25">
      <c r="A1304" s="1"/>
      <c r="B1304" s="7"/>
      <c r="C1304" s="7"/>
      <c r="D1304" s="7"/>
      <c r="E1304" s="7"/>
      <c r="G1304" s="7"/>
      <c r="I1304" s="1"/>
    </row>
    <row r="1305" spans="1:9" x14ac:dyDescent="0.25">
      <c r="A1305" s="1"/>
      <c r="B1305" s="7"/>
      <c r="C1305" s="7"/>
      <c r="D1305" s="7"/>
      <c r="E1305" s="7"/>
      <c r="G1305" s="7"/>
      <c r="I1305" s="1"/>
    </row>
    <row r="1306" spans="1:9" x14ac:dyDescent="0.25">
      <c r="A1306" s="1"/>
      <c r="B1306" s="7"/>
      <c r="C1306" s="7"/>
      <c r="D1306" s="7"/>
      <c r="E1306" s="7"/>
      <c r="G1306" s="7"/>
      <c r="I1306" s="1"/>
    </row>
    <row r="1307" spans="1:9" x14ac:dyDescent="0.25">
      <c r="A1307" s="1"/>
      <c r="B1307" s="7"/>
      <c r="C1307" s="7"/>
      <c r="D1307" s="7"/>
      <c r="E1307" s="7"/>
      <c r="G1307" s="7"/>
      <c r="I1307" s="1"/>
    </row>
    <row r="1308" spans="1:9" x14ac:dyDescent="0.25">
      <c r="A1308" s="1"/>
      <c r="B1308" s="7"/>
      <c r="C1308" s="7"/>
      <c r="D1308" s="7"/>
      <c r="E1308" s="7"/>
      <c r="G1308" s="7"/>
      <c r="I1308" s="1"/>
    </row>
    <row r="1309" spans="1:9" x14ac:dyDescent="0.25">
      <c r="A1309" s="1"/>
      <c r="B1309" s="7"/>
      <c r="C1309" s="7"/>
      <c r="D1309" s="7"/>
      <c r="E1309" s="7"/>
      <c r="G1309" s="7"/>
      <c r="I1309" s="1"/>
    </row>
    <row r="1310" spans="1:9" x14ac:dyDescent="0.25">
      <c r="A1310" s="1"/>
      <c r="B1310" s="7"/>
      <c r="C1310" s="7"/>
      <c r="D1310" s="7"/>
      <c r="E1310" s="7"/>
      <c r="G1310" s="7"/>
      <c r="I1310" s="1"/>
    </row>
    <row r="1311" spans="1:9" x14ac:dyDescent="0.25">
      <c r="A1311" s="1"/>
      <c r="B1311" s="7"/>
      <c r="C1311" s="7"/>
      <c r="D1311" s="7"/>
      <c r="E1311" s="7"/>
      <c r="G1311" s="7"/>
      <c r="I1311" s="1"/>
    </row>
    <row r="1312" spans="1:9" x14ac:dyDescent="0.25">
      <c r="A1312" s="1"/>
      <c r="B1312" s="7"/>
      <c r="C1312" s="7"/>
      <c r="D1312" s="7"/>
      <c r="E1312" s="7"/>
      <c r="G1312" s="7"/>
      <c r="I1312" s="1"/>
    </row>
    <row r="1313" spans="1:9" x14ac:dyDescent="0.25">
      <c r="A1313" s="1"/>
      <c r="B1313" s="7"/>
      <c r="C1313" s="7"/>
      <c r="D1313" s="7"/>
      <c r="E1313" s="7"/>
      <c r="G1313" s="7"/>
      <c r="I1313" s="1"/>
    </row>
    <row r="1314" spans="1:9" x14ac:dyDescent="0.25">
      <c r="A1314" s="1"/>
      <c r="B1314" s="7"/>
      <c r="C1314" s="7"/>
      <c r="D1314" s="7"/>
      <c r="E1314" s="7"/>
      <c r="G1314" s="7"/>
      <c r="I1314" s="1"/>
    </row>
    <row r="1315" spans="1:9" x14ac:dyDescent="0.25">
      <c r="A1315" s="1"/>
      <c r="B1315" s="7"/>
      <c r="C1315" s="7"/>
      <c r="D1315" s="7"/>
      <c r="E1315" s="7"/>
      <c r="G1315" s="7"/>
      <c r="I1315" s="1"/>
    </row>
    <row r="1316" spans="1:9" x14ac:dyDescent="0.25">
      <c r="A1316" s="1"/>
      <c r="B1316" s="7"/>
      <c r="C1316" s="7"/>
      <c r="D1316" s="7"/>
      <c r="E1316" s="7"/>
      <c r="G1316" s="7"/>
      <c r="I1316" s="1"/>
    </row>
    <row r="1317" spans="1:9" x14ac:dyDescent="0.25">
      <c r="A1317" s="1"/>
      <c r="B1317" s="7"/>
      <c r="C1317" s="7"/>
      <c r="D1317" s="7"/>
      <c r="E1317" s="7"/>
      <c r="G1317" s="7"/>
      <c r="I1317" s="1"/>
    </row>
    <row r="1318" spans="1:9" x14ac:dyDescent="0.25">
      <c r="A1318" s="1"/>
      <c r="B1318" s="7"/>
      <c r="C1318" s="7"/>
      <c r="D1318" s="7"/>
      <c r="E1318" s="7"/>
      <c r="G1318" s="7"/>
      <c r="I1318" s="1"/>
    </row>
    <row r="1319" spans="1:9" x14ac:dyDescent="0.25">
      <c r="A1319" s="1"/>
      <c r="B1319" s="7"/>
      <c r="C1319" s="7"/>
      <c r="D1319" s="7"/>
      <c r="E1319" s="7"/>
      <c r="G1319" s="7"/>
      <c r="I1319" s="1"/>
    </row>
    <row r="1320" spans="1:9" x14ac:dyDescent="0.25">
      <c r="A1320" s="1"/>
      <c r="B1320" s="7"/>
      <c r="C1320" s="7"/>
      <c r="D1320" s="7"/>
      <c r="E1320" s="7"/>
      <c r="G1320" s="7"/>
      <c r="I1320" s="1"/>
    </row>
    <row r="1321" spans="1:9" x14ac:dyDescent="0.25">
      <c r="A1321" s="1"/>
      <c r="B1321" s="7"/>
      <c r="C1321" s="7"/>
      <c r="D1321" s="7"/>
      <c r="E1321" s="7"/>
      <c r="G1321" s="7"/>
      <c r="I1321" s="1"/>
    </row>
    <row r="1322" spans="1:9" x14ac:dyDescent="0.25">
      <c r="A1322" s="1"/>
      <c r="B1322" s="7"/>
      <c r="C1322" s="7"/>
      <c r="D1322" s="7"/>
      <c r="E1322" s="7"/>
      <c r="G1322" s="7"/>
      <c r="I1322" s="1"/>
    </row>
    <row r="1323" spans="1:9" x14ac:dyDescent="0.25">
      <c r="A1323" s="1"/>
      <c r="B1323" s="7"/>
      <c r="C1323" s="7"/>
      <c r="D1323" s="7"/>
      <c r="E1323" s="7"/>
      <c r="G1323" s="7"/>
      <c r="I132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27"/>
  <sheetViews>
    <sheetView zoomScale="85" zoomScaleNormal="85" workbookViewId="0">
      <pane xSplit="1" ySplit="2" topLeftCell="B1280" activePane="bottomRight" state="frozen"/>
      <selection pane="topRight" activeCell="B1" sqref="B1"/>
      <selection pane="bottomLeft" activeCell="A3" sqref="A3"/>
      <selection pane="bottomRight" activeCell="A1307" sqref="A1307"/>
    </sheetView>
  </sheetViews>
  <sheetFormatPr defaultColWidth="11.42578125" defaultRowHeight="15" x14ac:dyDescent="0.25"/>
  <cols>
    <col min="1" max="1" width="14.28515625" bestFit="1" customWidth="1"/>
    <col min="2" max="2" width="18" bestFit="1" customWidth="1"/>
    <col min="3" max="3" width="19.5703125" bestFit="1" customWidth="1"/>
    <col min="4" max="4" width="9.5703125" bestFit="1" customWidth="1"/>
    <col min="5" max="5" width="13.42578125" bestFit="1" customWidth="1"/>
    <col min="6" max="6" width="15" bestFit="1" customWidth="1"/>
    <col min="7" max="7" width="18" bestFit="1" customWidth="1"/>
    <col min="8" max="8" width="19.5703125" bestFit="1" customWidth="1"/>
    <col min="9" max="9" width="9.5703125" bestFit="1" customWidth="1"/>
    <col min="11" max="11" width="15" bestFit="1" customWidth="1"/>
    <col min="12" max="12" width="18" bestFit="1" customWidth="1"/>
    <col min="13" max="13" width="19.5703125" bestFit="1" customWidth="1"/>
    <col min="14" max="14" width="9.5703125" bestFit="1" customWidth="1"/>
    <col min="16" max="16" width="14.5703125" bestFit="1" customWidth="1"/>
    <col min="17" max="17" width="18" bestFit="1" customWidth="1"/>
    <col min="18" max="18" width="19.5703125" bestFit="1" customWidth="1"/>
    <col min="19" max="19" width="9.5703125" bestFit="1" customWidth="1"/>
    <col min="21" max="21" width="14.7109375" bestFit="1" customWidth="1"/>
    <col min="22" max="22" width="18" bestFit="1" customWidth="1"/>
    <col min="23" max="23" width="19.5703125" bestFit="1" customWidth="1"/>
    <col min="24" max="24" width="9.5703125" bestFit="1" customWidth="1"/>
    <col min="29" max="29" width="13.28515625" bestFit="1" customWidth="1"/>
  </cols>
  <sheetData>
    <row r="1" spans="1:35" x14ac:dyDescent="0.25">
      <c r="A1" t="s">
        <v>0</v>
      </c>
      <c r="F1" t="s">
        <v>5</v>
      </c>
      <c r="K1" t="s">
        <v>14</v>
      </c>
      <c r="P1" t="s">
        <v>60</v>
      </c>
      <c r="AC1">
        <f>+AVERAGE(AB3:AB2000)</f>
        <v>1.2128981299158179</v>
      </c>
      <c r="AD1">
        <f>+_xlfn.STDEV.S(AB3:AB2000)</f>
        <v>0.64294818677614129</v>
      </c>
    </row>
    <row r="2" spans="1:35" x14ac:dyDescent="0.25">
      <c r="A2" t="s">
        <v>1</v>
      </c>
      <c r="B2" t="s">
        <v>2</v>
      </c>
      <c r="C2" t="s">
        <v>3</v>
      </c>
      <c r="D2" t="s">
        <v>4</v>
      </c>
      <c r="E2" t="s">
        <v>93</v>
      </c>
      <c r="F2" t="s">
        <v>1</v>
      </c>
      <c r="G2" t="s">
        <v>2</v>
      </c>
      <c r="H2" t="s">
        <v>3</v>
      </c>
      <c r="I2" t="s">
        <v>4</v>
      </c>
      <c r="J2" t="s">
        <v>93</v>
      </c>
      <c r="K2" t="s">
        <v>1</v>
      </c>
      <c r="L2" t="s">
        <v>2</v>
      </c>
      <c r="M2" t="s">
        <v>3</v>
      </c>
      <c r="N2" t="s">
        <v>4</v>
      </c>
      <c r="O2" t="s">
        <v>93</v>
      </c>
      <c r="P2" t="s">
        <v>1</v>
      </c>
      <c r="Q2" t="s">
        <v>2</v>
      </c>
      <c r="R2" t="s">
        <v>3</v>
      </c>
      <c r="S2" t="s">
        <v>4</v>
      </c>
      <c r="AA2" t="str">
        <f>+A2</f>
        <v>Date</v>
      </c>
      <c r="AB2" t="s">
        <v>94</v>
      </c>
      <c r="AC2" t="s">
        <v>96</v>
      </c>
      <c r="AD2" t="s">
        <v>95</v>
      </c>
      <c r="AE2" t="s">
        <v>82</v>
      </c>
      <c r="AF2" t="s">
        <v>81</v>
      </c>
      <c r="AG2" t="s">
        <v>80</v>
      </c>
      <c r="AH2" t="s">
        <v>79</v>
      </c>
      <c r="AI2" t="s">
        <v>78</v>
      </c>
    </row>
    <row r="3" spans="1:35" x14ac:dyDescent="0.25">
      <c r="A3" s="1">
        <f>_xll.BDH($A$1,$B$2:$E$2,"02/10/2001","","FX=ARS","Dir=V","Dts=S","Sort=A","Quote=C","QtTyp=Y","Days=T","Per=cw","DtFmt=D","UseDPDF=Y","cols=5;rows=1304")</f>
        <v>37169</v>
      </c>
      <c r="B3">
        <v>-80.719300000000004</v>
      </c>
      <c r="C3">
        <v>0.1066</v>
      </c>
      <c r="D3" t="s">
        <v>59</v>
      </c>
      <c r="E3">
        <v>21.062200000000001</v>
      </c>
      <c r="F3" s="72">
        <f>_xll.BDH($F$1,$G$2:$J$2,"02/10/2001","","FX=ARS","Dir=V","Dts=S","Sort=A","Quote=C","QtTyp=Y","Days=T","Per=cw","DtFmt=D","UseDPDF=Y","cols=5;rows=1304")</f>
        <v>37169</v>
      </c>
      <c r="G3">
        <v>13.5991</v>
      </c>
      <c r="H3">
        <v>0.2712</v>
      </c>
      <c r="I3">
        <v>1.9387000000000001</v>
      </c>
      <c r="J3">
        <v>551.66539999999998</v>
      </c>
      <c r="K3" s="72">
        <f>_xll.BDH($K$1,$L$2:$O$2,"02/10/2001","","FX=ARS","Dir=V","Dts=S","Sort=A","Quote=C","QtTyp=Y","Days=T","Per=cw","DtFmt=D","UseDPDF=Y","cols=5;rows=1304")</f>
        <v>37169</v>
      </c>
      <c r="L3">
        <v>17.8185</v>
      </c>
      <c r="M3">
        <v>0.22359999999999999</v>
      </c>
      <c r="N3">
        <v>1.2198</v>
      </c>
      <c r="O3">
        <v>545.04060000000004</v>
      </c>
      <c r="P3" s="1"/>
      <c r="AA3" s="1">
        <f>+A3</f>
        <v>37169</v>
      </c>
      <c r="AB3">
        <f t="shared" ref="AB3:AB9" si="0">+(C3*E3+H3*J3+M3*O3)/(E3+J3+O3)</f>
        <v>0.24488795186694343</v>
      </c>
      <c r="AC3" s="60">
        <f>+(AB3-$AC$1)/$AD$1</f>
        <v>-1.505580384171628</v>
      </c>
    </row>
    <row r="4" spans="1:35" x14ac:dyDescent="0.25">
      <c r="A4" s="1">
        <v>37176</v>
      </c>
      <c r="B4">
        <v>-80.719300000000004</v>
      </c>
      <c r="C4">
        <v>0.1076</v>
      </c>
      <c r="D4" t="s">
        <v>59</v>
      </c>
      <c r="E4">
        <v>21.255400000000002</v>
      </c>
      <c r="F4" s="72">
        <v>37176</v>
      </c>
      <c r="G4">
        <v>13.5991</v>
      </c>
      <c r="H4">
        <v>0.31359999999999999</v>
      </c>
      <c r="I4">
        <v>2.242</v>
      </c>
      <c r="J4">
        <v>637.96550000000002</v>
      </c>
      <c r="K4" s="72">
        <v>37176</v>
      </c>
      <c r="L4">
        <v>17.8185</v>
      </c>
      <c r="M4">
        <v>0.24079999999999999</v>
      </c>
      <c r="N4">
        <v>1.3136000000000001</v>
      </c>
      <c r="O4">
        <v>586.96680000000003</v>
      </c>
      <c r="P4" s="1"/>
      <c r="AA4" s="1">
        <f t="shared" ref="AA4:AA67" si="1">+A4</f>
        <v>37176</v>
      </c>
      <c r="AB4">
        <f t="shared" si="0"/>
        <v>0.27579687015045967</v>
      </c>
      <c r="AC4" s="60">
        <f t="shared" ref="AC4:AC67" si="2">+(AB4-$AC$1)/$AD$1</f>
        <v>-1.4575066530075367</v>
      </c>
    </row>
    <row r="5" spans="1:35" x14ac:dyDescent="0.25">
      <c r="A5" s="1">
        <v>37183</v>
      </c>
      <c r="B5">
        <v>-80.719300000000004</v>
      </c>
      <c r="C5">
        <v>0.15</v>
      </c>
      <c r="D5" t="s">
        <v>59</v>
      </c>
      <c r="E5">
        <v>29.628799999999998</v>
      </c>
      <c r="F5" s="72">
        <v>37183</v>
      </c>
      <c r="G5">
        <v>13.5991</v>
      </c>
      <c r="H5">
        <v>0.35980000000000001</v>
      </c>
      <c r="I5">
        <v>2.5722</v>
      </c>
      <c r="J5">
        <v>731.91250000000002</v>
      </c>
      <c r="K5" s="72">
        <v>37183</v>
      </c>
      <c r="L5">
        <v>17.8185</v>
      </c>
      <c r="M5">
        <v>0.27350000000000002</v>
      </c>
      <c r="N5">
        <v>1.4919</v>
      </c>
      <c r="O5">
        <v>666.62660000000005</v>
      </c>
      <c r="P5" s="1"/>
      <c r="AA5" s="1">
        <f t="shared" si="1"/>
        <v>37183</v>
      </c>
      <c r="AB5">
        <f t="shared" si="0"/>
        <v>0.31516519353221711</v>
      </c>
      <c r="AC5" s="60">
        <f t="shared" si="2"/>
        <v>-1.3962757106214054</v>
      </c>
    </row>
    <row r="6" spans="1:35" x14ac:dyDescent="0.25">
      <c r="A6" s="1">
        <v>37190</v>
      </c>
      <c r="B6">
        <v>-80.719300000000004</v>
      </c>
      <c r="C6">
        <v>0.1565</v>
      </c>
      <c r="D6" t="s">
        <v>59</v>
      </c>
      <c r="E6">
        <v>30.917000000000002</v>
      </c>
      <c r="F6" s="72">
        <v>37190</v>
      </c>
      <c r="G6">
        <v>13.5991</v>
      </c>
      <c r="H6">
        <v>0.3377</v>
      </c>
      <c r="I6">
        <v>2.4148000000000001</v>
      </c>
      <c r="J6">
        <v>687.12379999999996</v>
      </c>
      <c r="K6" s="72">
        <v>37190</v>
      </c>
      <c r="L6">
        <v>17.8185</v>
      </c>
      <c r="M6">
        <v>0.25540000000000002</v>
      </c>
      <c r="N6">
        <v>1.3934</v>
      </c>
      <c r="O6">
        <v>622.60410000000002</v>
      </c>
      <c r="P6" s="1"/>
      <c r="AA6" s="1">
        <f t="shared" si="1"/>
        <v>37190</v>
      </c>
      <c r="AB6">
        <f t="shared" si="0"/>
        <v>0.29530064590556376</v>
      </c>
      <c r="AC6" s="60">
        <f t="shared" si="2"/>
        <v>-1.4271717424249288</v>
      </c>
    </row>
    <row r="7" spans="1:35" x14ac:dyDescent="0.25">
      <c r="A7" s="1">
        <v>37197</v>
      </c>
      <c r="B7">
        <v>-80.719300000000004</v>
      </c>
      <c r="C7">
        <v>0.14829999999999999</v>
      </c>
      <c r="D7" t="s">
        <v>59</v>
      </c>
      <c r="E7">
        <v>29.306699999999999</v>
      </c>
      <c r="F7" s="72">
        <v>37197</v>
      </c>
      <c r="G7">
        <v>13.5991</v>
      </c>
      <c r="H7">
        <v>0.2631</v>
      </c>
      <c r="I7">
        <v>1.8811</v>
      </c>
      <c r="J7">
        <v>535.27930000000003</v>
      </c>
      <c r="K7" s="72">
        <v>37197</v>
      </c>
      <c r="L7">
        <v>17.8185</v>
      </c>
      <c r="M7">
        <v>0.23050000000000001</v>
      </c>
      <c r="N7">
        <v>1.2573000000000001</v>
      </c>
      <c r="O7">
        <v>561.81110000000001</v>
      </c>
      <c r="P7" s="1"/>
      <c r="AA7" s="1">
        <f t="shared" si="1"/>
        <v>37197</v>
      </c>
      <c r="AB7">
        <f t="shared" si="0"/>
        <v>0.24385327873269558</v>
      </c>
      <c r="AC7" s="60">
        <f t="shared" si="2"/>
        <v>-1.5071896478036415</v>
      </c>
    </row>
    <row r="8" spans="1:35" x14ac:dyDescent="0.25">
      <c r="A8" s="1">
        <v>37204</v>
      </c>
      <c r="B8">
        <v>-80.719300000000004</v>
      </c>
      <c r="C8">
        <v>0.1298</v>
      </c>
      <c r="D8" t="s">
        <v>59</v>
      </c>
      <c r="E8">
        <v>25.635300000000001</v>
      </c>
      <c r="F8" s="72">
        <v>37204</v>
      </c>
      <c r="G8">
        <v>13.5991</v>
      </c>
      <c r="H8">
        <v>0.27329999999999999</v>
      </c>
      <c r="I8">
        <v>1.9540999999999999</v>
      </c>
      <c r="J8">
        <v>556.03499999999997</v>
      </c>
      <c r="K8" s="72">
        <v>37204</v>
      </c>
      <c r="L8">
        <v>17.8185</v>
      </c>
      <c r="M8">
        <v>0.25280000000000002</v>
      </c>
      <c r="N8">
        <v>1.3793</v>
      </c>
      <c r="O8">
        <v>616.31510000000003</v>
      </c>
      <c r="P8" s="1"/>
      <c r="AA8" s="1">
        <f t="shared" si="1"/>
        <v>37204</v>
      </c>
      <c r="AB8">
        <f t="shared" si="0"/>
        <v>0.25968286818854386</v>
      </c>
      <c r="AC8" s="60">
        <f t="shared" si="2"/>
        <v>-1.4825693288083881</v>
      </c>
    </row>
    <row r="9" spans="1:35" x14ac:dyDescent="0.25">
      <c r="A9" s="1">
        <v>37211</v>
      </c>
      <c r="B9">
        <v>-80.719300000000004</v>
      </c>
      <c r="C9">
        <v>0.12520000000000001</v>
      </c>
      <c r="D9" t="s">
        <v>59</v>
      </c>
      <c r="E9">
        <v>24.733599999999999</v>
      </c>
      <c r="F9" s="72">
        <v>37211</v>
      </c>
      <c r="G9">
        <v>13.5991</v>
      </c>
      <c r="H9">
        <v>0.26579999999999998</v>
      </c>
      <c r="I9">
        <v>1.9003000000000001</v>
      </c>
      <c r="J9">
        <v>540.74130000000002</v>
      </c>
      <c r="K9" s="72">
        <v>37211</v>
      </c>
      <c r="L9">
        <v>17.8185</v>
      </c>
      <c r="M9">
        <v>0.21929999999999999</v>
      </c>
      <c r="N9">
        <v>1.1962999999999999</v>
      </c>
      <c r="O9">
        <v>534.55899999999997</v>
      </c>
      <c r="P9" s="1"/>
      <c r="AA9" s="1">
        <f t="shared" si="1"/>
        <v>37211</v>
      </c>
      <c r="AB9">
        <f t="shared" si="0"/>
        <v>0.24004212321093016</v>
      </c>
      <c r="AC9" s="60">
        <f t="shared" si="2"/>
        <v>-1.5131172724554431</v>
      </c>
    </row>
    <row r="10" spans="1:35" x14ac:dyDescent="0.25">
      <c r="A10" s="1">
        <v>37218</v>
      </c>
      <c r="B10">
        <v>-80.719300000000004</v>
      </c>
      <c r="C10" t="s">
        <v>59</v>
      </c>
      <c r="D10" t="s">
        <v>59</v>
      </c>
      <c r="E10">
        <v>24.733599999999999</v>
      </c>
      <c r="F10" s="72">
        <v>37218</v>
      </c>
      <c r="G10">
        <v>13.5991</v>
      </c>
      <c r="H10">
        <v>0.255</v>
      </c>
      <c r="I10">
        <v>1.8234999999999999</v>
      </c>
      <c r="J10">
        <v>518.89319999999998</v>
      </c>
      <c r="K10" s="72">
        <v>37218</v>
      </c>
      <c r="L10">
        <v>17.8185</v>
      </c>
      <c r="M10">
        <v>0.21759999999999999</v>
      </c>
      <c r="N10">
        <v>1.1870000000000001</v>
      </c>
      <c r="O10">
        <v>530.3664</v>
      </c>
      <c r="P10" s="1"/>
      <c r="AA10" s="1">
        <f t="shared" si="1"/>
        <v>37218</v>
      </c>
      <c r="AB10">
        <f>+(C9*E10+H10*J10+M10*O10)/(E10+J10+O10)</f>
        <v>0.23354164752625994</v>
      </c>
      <c r="AC10" s="60">
        <f t="shared" si="2"/>
        <v>-1.5232276916437526</v>
      </c>
    </row>
    <row r="11" spans="1:35" x14ac:dyDescent="0.25">
      <c r="A11" s="1">
        <v>37225</v>
      </c>
      <c r="B11">
        <v>-80.719300000000004</v>
      </c>
      <c r="C11" t="s">
        <v>59</v>
      </c>
      <c r="D11" t="s">
        <v>59</v>
      </c>
      <c r="E11">
        <v>24.733599999999999</v>
      </c>
      <c r="F11" s="72">
        <v>37225</v>
      </c>
      <c r="G11">
        <v>13.5991</v>
      </c>
      <c r="H11">
        <v>0.21640000000000001</v>
      </c>
      <c r="I11">
        <v>1.5470999999999999</v>
      </c>
      <c r="J11">
        <v>440.23989999999998</v>
      </c>
      <c r="K11" s="72">
        <v>37225</v>
      </c>
      <c r="L11">
        <v>17.8185</v>
      </c>
      <c r="M11">
        <v>0.21929999999999999</v>
      </c>
      <c r="N11">
        <v>1.1962999999999999</v>
      </c>
      <c r="O11">
        <v>534.55899999999997</v>
      </c>
      <c r="P11" s="1"/>
      <c r="AA11" s="1">
        <f t="shared" si="1"/>
        <v>37225</v>
      </c>
      <c r="AB11">
        <f>+(C9*E11+H11*J11+M11*O11)/(E11+J11+O11)</f>
        <v>0.21569418681233474</v>
      </c>
      <c r="AC11" s="60">
        <f t="shared" si="2"/>
        <v>-1.5509864770031383</v>
      </c>
    </row>
    <row r="12" spans="1:35" x14ac:dyDescent="0.25">
      <c r="A12" s="1">
        <v>37232</v>
      </c>
      <c r="B12">
        <v>-80.719300000000004</v>
      </c>
      <c r="C12">
        <v>0.1174</v>
      </c>
      <c r="D12" t="s">
        <v>59</v>
      </c>
      <c r="E12">
        <v>23.1877</v>
      </c>
      <c r="F12" s="72">
        <v>37232</v>
      </c>
      <c r="G12">
        <v>13.5991</v>
      </c>
      <c r="H12">
        <v>0.247</v>
      </c>
      <c r="I12">
        <v>1.766</v>
      </c>
      <c r="J12">
        <v>502.50709999999998</v>
      </c>
      <c r="K12" s="72">
        <v>37232</v>
      </c>
      <c r="L12">
        <v>17.8185</v>
      </c>
      <c r="M12">
        <v>0.24940000000000001</v>
      </c>
      <c r="N12">
        <v>1.3605</v>
      </c>
      <c r="O12">
        <v>607.92989999999998</v>
      </c>
      <c r="P12" s="1"/>
      <c r="AA12" s="1">
        <f t="shared" si="1"/>
        <v>37232</v>
      </c>
      <c r="AB12">
        <f t="shared" ref="AB12:AB43" si="3">+(C12*E12+H12*J12+M12*O12)/(E12+J12+O12)</f>
        <v>0.24563614990040353</v>
      </c>
      <c r="AC12" s="60">
        <f t="shared" si="2"/>
        <v>-1.5044166853715557</v>
      </c>
    </row>
    <row r="13" spans="1:35" x14ac:dyDescent="0.25">
      <c r="A13" s="1">
        <v>37239</v>
      </c>
      <c r="B13">
        <v>-80.719300000000004</v>
      </c>
      <c r="C13">
        <v>0.1206</v>
      </c>
      <c r="D13" t="s">
        <v>59</v>
      </c>
      <c r="E13">
        <v>23.831800000000001</v>
      </c>
      <c r="F13" s="72">
        <v>37239</v>
      </c>
      <c r="G13">
        <v>13.5991</v>
      </c>
      <c r="H13">
        <v>0.2228</v>
      </c>
      <c r="I13">
        <v>1.5931999999999999</v>
      </c>
      <c r="J13">
        <v>453.34879999999998</v>
      </c>
      <c r="K13" s="72">
        <v>37239</v>
      </c>
      <c r="L13">
        <v>17.8185</v>
      </c>
      <c r="M13">
        <v>0.23649999999999999</v>
      </c>
      <c r="N13">
        <v>1.2902</v>
      </c>
      <c r="O13">
        <v>576.48519999999996</v>
      </c>
      <c r="P13" s="1"/>
      <c r="AA13" s="1">
        <f t="shared" si="1"/>
        <v>37239</v>
      </c>
      <c r="AB13">
        <f t="shared" si="3"/>
        <v>0.22798403205266793</v>
      </c>
      <c r="AC13" s="60">
        <f t="shared" si="2"/>
        <v>-1.5318716470788847</v>
      </c>
    </row>
    <row r="14" spans="1:35" x14ac:dyDescent="0.25">
      <c r="A14" s="1">
        <v>37246</v>
      </c>
      <c r="B14">
        <v>-80.719300000000004</v>
      </c>
      <c r="C14">
        <v>0.1206</v>
      </c>
      <c r="D14" t="s">
        <v>59</v>
      </c>
      <c r="E14">
        <v>23.831800000000001</v>
      </c>
      <c r="F14" s="72">
        <v>37246</v>
      </c>
      <c r="G14">
        <v>13.5991</v>
      </c>
      <c r="H14">
        <v>0.25240000000000001</v>
      </c>
      <c r="I14">
        <v>1.8043</v>
      </c>
      <c r="J14">
        <v>513.43110000000001</v>
      </c>
      <c r="K14" s="72">
        <v>37246</v>
      </c>
      <c r="L14">
        <v>17.8185</v>
      </c>
      <c r="M14">
        <v>0.25800000000000001</v>
      </c>
      <c r="N14">
        <v>1.4075</v>
      </c>
      <c r="O14">
        <v>628.89300000000003</v>
      </c>
      <c r="P14" s="1"/>
      <c r="AA14" s="1">
        <f t="shared" si="1"/>
        <v>37246</v>
      </c>
      <c r="AB14">
        <f t="shared" si="3"/>
        <v>0.25272651685765168</v>
      </c>
      <c r="AC14" s="60">
        <f t="shared" si="2"/>
        <v>-1.4933887874739031</v>
      </c>
    </row>
    <row r="15" spans="1:35" x14ac:dyDescent="0.25">
      <c r="A15" s="1">
        <v>37253</v>
      </c>
      <c r="B15">
        <v>-92.054000000000002</v>
      </c>
      <c r="C15">
        <v>0.19359999999999999</v>
      </c>
      <c r="D15" t="s">
        <v>59</v>
      </c>
      <c r="E15">
        <v>23.1877</v>
      </c>
      <c r="F15" s="72">
        <v>37253</v>
      </c>
      <c r="G15">
        <v>8.7975999999999992</v>
      </c>
      <c r="H15">
        <v>0.25030000000000002</v>
      </c>
      <c r="I15">
        <v>2.6034000000000002</v>
      </c>
      <c r="J15">
        <v>504.69189999999998</v>
      </c>
      <c r="K15" s="72">
        <v>37253</v>
      </c>
      <c r="L15">
        <v>1.3953</v>
      </c>
      <c r="M15">
        <v>0.3075</v>
      </c>
      <c r="N15">
        <v>6.0472000000000001</v>
      </c>
      <c r="O15">
        <v>618.41139999999996</v>
      </c>
      <c r="P15" s="1"/>
      <c r="AA15" s="1">
        <f t="shared" si="1"/>
        <v>37253</v>
      </c>
      <c r="AB15">
        <f t="shared" si="3"/>
        <v>0.28001181793279373</v>
      </c>
      <c r="AC15" s="60">
        <f t="shared" si="2"/>
        <v>-1.4509509960058915</v>
      </c>
    </row>
    <row r="16" spans="1:35" x14ac:dyDescent="0.25">
      <c r="A16" s="1">
        <v>37260</v>
      </c>
      <c r="B16">
        <v>-92.054000000000002</v>
      </c>
      <c r="C16">
        <v>0.20430000000000001</v>
      </c>
      <c r="D16" t="s">
        <v>59</v>
      </c>
      <c r="E16">
        <v>24.475899999999999</v>
      </c>
      <c r="F16" s="72">
        <v>37260</v>
      </c>
      <c r="G16">
        <v>8.7975999999999992</v>
      </c>
      <c r="H16">
        <v>0.27039999999999997</v>
      </c>
      <c r="I16">
        <v>2.8119000000000001</v>
      </c>
      <c r="J16">
        <v>545.11090000000002</v>
      </c>
      <c r="K16" s="72">
        <v>37260</v>
      </c>
      <c r="L16">
        <v>1.3953</v>
      </c>
      <c r="M16">
        <v>0.35749999999999998</v>
      </c>
      <c r="N16">
        <v>7.0311000000000003</v>
      </c>
      <c r="O16">
        <v>719.03430000000003</v>
      </c>
      <c r="P16" s="1"/>
      <c r="AA16" s="1">
        <f t="shared" si="1"/>
        <v>37260</v>
      </c>
      <c r="AB16">
        <f t="shared" si="3"/>
        <v>0.31774520530511258</v>
      </c>
      <c r="AC16" s="60">
        <f t="shared" si="2"/>
        <v>-1.3922629272806013</v>
      </c>
    </row>
    <row r="17" spans="1:29" x14ac:dyDescent="0.25">
      <c r="A17" s="1">
        <v>37274</v>
      </c>
      <c r="B17">
        <v>-92.054000000000002</v>
      </c>
      <c r="C17">
        <v>0.2097</v>
      </c>
      <c r="D17" t="s">
        <v>59</v>
      </c>
      <c r="E17">
        <v>25.12</v>
      </c>
      <c r="F17" s="72">
        <v>37274</v>
      </c>
      <c r="G17">
        <v>8.7975999999999992</v>
      </c>
      <c r="H17">
        <v>0.26550000000000001</v>
      </c>
      <c r="I17">
        <v>2.7612000000000001</v>
      </c>
      <c r="J17">
        <v>535.27930000000003</v>
      </c>
      <c r="K17" s="72">
        <v>37274</v>
      </c>
      <c r="L17">
        <v>1.3953</v>
      </c>
      <c r="M17">
        <v>0.28660000000000002</v>
      </c>
      <c r="N17">
        <v>5.6372</v>
      </c>
      <c r="O17">
        <v>576.48519999999996</v>
      </c>
      <c r="P17" s="1"/>
      <c r="AA17" s="1">
        <f t="shared" si="1"/>
        <v>37274</v>
      </c>
      <c r="AB17">
        <f t="shared" si="3"/>
        <v>0.27496634571937606</v>
      </c>
      <c r="AC17" s="60">
        <f t="shared" si="2"/>
        <v>-1.4587983969585507</v>
      </c>
    </row>
    <row r="18" spans="1:29" x14ac:dyDescent="0.25">
      <c r="A18" s="1">
        <v>37281</v>
      </c>
      <c r="B18">
        <v>-92.054000000000002</v>
      </c>
      <c r="C18">
        <v>0.26889999999999997</v>
      </c>
      <c r="D18" t="s">
        <v>59</v>
      </c>
      <c r="E18">
        <v>32.205199999999998</v>
      </c>
      <c r="F18" s="72">
        <v>37281</v>
      </c>
      <c r="G18">
        <v>8.7975999999999992</v>
      </c>
      <c r="H18">
        <v>0.30880000000000002</v>
      </c>
      <c r="I18">
        <v>3.2120000000000002</v>
      </c>
      <c r="J18">
        <v>622.67179999999996</v>
      </c>
      <c r="K18" s="72">
        <v>37281</v>
      </c>
      <c r="L18">
        <v>1.3953</v>
      </c>
      <c r="M18">
        <v>0.31790000000000002</v>
      </c>
      <c r="N18">
        <v>6.2522000000000002</v>
      </c>
      <c r="O18">
        <v>639.37450000000001</v>
      </c>
      <c r="P18" s="1"/>
      <c r="AA18" s="1">
        <f t="shared" si="1"/>
        <v>37281</v>
      </c>
      <c r="AB18">
        <f t="shared" si="3"/>
        <v>0.31230265807688851</v>
      </c>
      <c r="AC18" s="60">
        <f t="shared" si="2"/>
        <v>-1.400727913013766</v>
      </c>
    </row>
    <row r="19" spans="1:29" x14ac:dyDescent="0.25">
      <c r="A19" s="1">
        <v>37288</v>
      </c>
      <c r="B19">
        <v>-92.054000000000002</v>
      </c>
      <c r="C19">
        <v>0.26619999999999999</v>
      </c>
      <c r="D19" t="s">
        <v>59</v>
      </c>
      <c r="E19">
        <v>31.883099999999999</v>
      </c>
      <c r="F19" s="72">
        <v>37288</v>
      </c>
      <c r="G19">
        <v>8.7975999999999992</v>
      </c>
      <c r="H19">
        <v>0.27629999999999999</v>
      </c>
      <c r="I19">
        <v>2.8738999999999999</v>
      </c>
      <c r="J19">
        <v>557.12739999999997</v>
      </c>
      <c r="K19" s="72">
        <v>37288</v>
      </c>
      <c r="L19">
        <v>1.3953</v>
      </c>
      <c r="M19">
        <v>0.37</v>
      </c>
      <c r="N19">
        <v>7.2770999999999999</v>
      </c>
      <c r="O19">
        <v>744.19</v>
      </c>
      <c r="P19" s="1"/>
      <c r="AA19" s="1">
        <f t="shared" si="1"/>
        <v>37288</v>
      </c>
      <c r="AB19">
        <f t="shared" si="3"/>
        <v>0.32836162440683153</v>
      </c>
      <c r="AC19" s="60">
        <f t="shared" si="2"/>
        <v>-1.375750836073141</v>
      </c>
    </row>
    <row r="20" spans="1:29" x14ac:dyDescent="0.25">
      <c r="A20" s="1">
        <v>37295</v>
      </c>
      <c r="B20">
        <v>-92.054000000000002</v>
      </c>
      <c r="C20">
        <v>0.2097</v>
      </c>
      <c r="D20" t="s">
        <v>59</v>
      </c>
      <c r="E20">
        <v>25.12</v>
      </c>
      <c r="F20" s="72">
        <v>37295</v>
      </c>
      <c r="G20">
        <v>8.7975999999999992</v>
      </c>
      <c r="H20">
        <v>0.23569999999999999</v>
      </c>
      <c r="I20">
        <v>2.4512999999999998</v>
      </c>
      <c r="J20">
        <v>475.19690000000003</v>
      </c>
      <c r="K20" s="72">
        <v>37295</v>
      </c>
      <c r="L20">
        <v>1.3953</v>
      </c>
      <c r="M20">
        <v>0.29709999999999998</v>
      </c>
      <c r="N20">
        <v>5.8422000000000001</v>
      </c>
      <c r="O20">
        <v>597.44830000000002</v>
      </c>
      <c r="P20" s="1"/>
      <c r="AA20" s="1">
        <f t="shared" si="1"/>
        <v>37295</v>
      </c>
      <c r="AB20">
        <f t="shared" si="3"/>
        <v>0.2685214135591108</v>
      </c>
      <c r="AC20" s="60">
        <f t="shared" si="2"/>
        <v>-1.4688224273436141</v>
      </c>
    </row>
    <row r="21" spans="1:29" x14ac:dyDescent="0.25">
      <c r="A21" s="1">
        <v>37302</v>
      </c>
      <c r="B21">
        <v>-92.054000000000002</v>
      </c>
      <c r="C21">
        <v>0.21510000000000001</v>
      </c>
      <c r="D21" t="s">
        <v>59</v>
      </c>
      <c r="E21">
        <v>25.764099999999999</v>
      </c>
      <c r="F21" s="72">
        <v>37302</v>
      </c>
      <c r="G21">
        <v>8.7975999999999992</v>
      </c>
      <c r="H21">
        <v>0.18690000000000001</v>
      </c>
      <c r="I21">
        <v>1.9440999999999999</v>
      </c>
      <c r="J21">
        <v>376.88029999999998</v>
      </c>
      <c r="K21" s="72">
        <v>37302</v>
      </c>
      <c r="L21">
        <v>1.3953</v>
      </c>
      <c r="M21">
        <v>0.2366</v>
      </c>
      <c r="N21">
        <v>4.6532999999999998</v>
      </c>
      <c r="O21">
        <v>475.86239999999998</v>
      </c>
      <c r="P21" s="1"/>
      <c r="AA21" s="1">
        <f t="shared" si="1"/>
        <v>37302</v>
      </c>
      <c r="AB21">
        <f t="shared" si="3"/>
        <v>0.21464811634924172</v>
      </c>
      <c r="AC21" s="60">
        <f t="shared" si="2"/>
        <v>-1.552613467302836</v>
      </c>
    </row>
    <row r="22" spans="1:29" x14ac:dyDescent="0.25">
      <c r="A22" s="1">
        <v>37309</v>
      </c>
      <c r="B22">
        <v>-92.054000000000002</v>
      </c>
      <c r="C22">
        <v>0.22589999999999999</v>
      </c>
      <c r="D22" t="s">
        <v>59</v>
      </c>
      <c r="E22">
        <v>27.052299999999999</v>
      </c>
      <c r="F22" s="72">
        <v>37309</v>
      </c>
      <c r="G22">
        <v>8.7975999999999992</v>
      </c>
      <c r="H22">
        <v>0.1409</v>
      </c>
      <c r="I22">
        <v>1.4651000000000001</v>
      </c>
      <c r="J22">
        <v>284.02569999999997</v>
      </c>
      <c r="K22" s="72">
        <v>37309</v>
      </c>
      <c r="L22">
        <v>1.3953</v>
      </c>
      <c r="M22">
        <v>0.1928</v>
      </c>
      <c r="N22">
        <v>3.7923</v>
      </c>
      <c r="O22">
        <v>387.81729999999999</v>
      </c>
      <c r="P22" s="1"/>
      <c r="AA22" s="1">
        <f t="shared" si="1"/>
        <v>37309</v>
      </c>
      <c r="AB22">
        <f t="shared" si="3"/>
        <v>0.17298944654514062</v>
      </c>
      <c r="AC22" s="60">
        <f t="shared" si="2"/>
        <v>-1.6174066662898106</v>
      </c>
    </row>
    <row r="23" spans="1:29" x14ac:dyDescent="0.25">
      <c r="A23" s="1">
        <v>37316</v>
      </c>
      <c r="B23">
        <v>-92.054000000000002</v>
      </c>
      <c r="C23">
        <v>0.22850000000000001</v>
      </c>
      <c r="D23" t="s">
        <v>59</v>
      </c>
      <c r="E23">
        <v>27.374400000000001</v>
      </c>
      <c r="F23" s="72">
        <v>37316</v>
      </c>
      <c r="G23">
        <v>8.7975999999999992</v>
      </c>
      <c r="H23">
        <v>0.24379999999999999</v>
      </c>
      <c r="I23">
        <v>2.5358000000000001</v>
      </c>
      <c r="J23">
        <v>491.58300000000003</v>
      </c>
      <c r="K23" s="72">
        <v>37316</v>
      </c>
      <c r="L23">
        <v>1.3953</v>
      </c>
      <c r="M23">
        <v>0.24079999999999999</v>
      </c>
      <c r="N23">
        <v>4.7351999999999999</v>
      </c>
      <c r="O23">
        <v>484.24759999999998</v>
      </c>
      <c r="P23" s="1"/>
      <c r="AA23" s="1">
        <f t="shared" si="1"/>
        <v>37316</v>
      </c>
      <c r="AB23">
        <f t="shared" si="3"/>
        <v>0.24193440810203298</v>
      </c>
      <c r="AC23" s="60">
        <f t="shared" si="2"/>
        <v>-1.5101741349989226</v>
      </c>
    </row>
    <row r="24" spans="1:29" x14ac:dyDescent="0.25">
      <c r="A24" s="1">
        <v>37323</v>
      </c>
      <c r="B24">
        <v>-92.054000000000002</v>
      </c>
      <c r="C24">
        <v>0.20430000000000001</v>
      </c>
      <c r="D24" t="s">
        <v>59</v>
      </c>
      <c r="E24">
        <v>24.475899999999999</v>
      </c>
      <c r="F24" s="72">
        <v>37323</v>
      </c>
      <c r="G24">
        <v>8.7975999999999992</v>
      </c>
      <c r="H24">
        <v>0.2276</v>
      </c>
      <c r="I24">
        <v>2.3668</v>
      </c>
      <c r="J24">
        <v>458.81079999999997</v>
      </c>
      <c r="K24" s="72">
        <v>37323</v>
      </c>
      <c r="L24">
        <v>1.3953</v>
      </c>
      <c r="M24">
        <v>0.25430000000000003</v>
      </c>
      <c r="N24">
        <v>5.0016999999999996</v>
      </c>
      <c r="O24">
        <v>511.49959999999999</v>
      </c>
      <c r="P24" s="1"/>
      <c r="AA24" s="1">
        <f t="shared" si="1"/>
        <v>37323</v>
      </c>
      <c r="AB24">
        <f t="shared" si="3"/>
        <v>0.24075533884011069</v>
      </c>
      <c r="AC24" s="60">
        <f t="shared" si="2"/>
        <v>-1.5120079830230291</v>
      </c>
    </row>
    <row r="25" spans="1:29" x14ac:dyDescent="0.25">
      <c r="A25" s="1">
        <v>37330</v>
      </c>
      <c r="B25">
        <v>-92.054000000000002</v>
      </c>
      <c r="C25">
        <v>0.17799999999999999</v>
      </c>
      <c r="D25" t="s">
        <v>59</v>
      </c>
      <c r="E25">
        <v>21.319800000000001</v>
      </c>
      <c r="F25" s="72">
        <v>37330</v>
      </c>
      <c r="G25">
        <v>8.7975999999999992</v>
      </c>
      <c r="H25">
        <v>0.23300000000000001</v>
      </c>
      <c r="I25">
        <v>2.4230999999999998</v>
      </c>
      <c r="J25">
        <v>469.73489999999998</v>
      </c>
      <c r="K25" s="72">
        <v>37330</v>
      </c>
      <c r="L25">
        <v>1.3953</v>
      </c>
      <c r="M25">
        <v>0.25950000000000001</v>
      </c>
      <c r="N25">
        <v>5.1041999999999996</v>
      </c>
      <c r="O25">
        <v>521.98119999999994</v>
      </c>
      <c r="P25" s="1"/>
      <c r="AA25" s="1">
        <f t="shared" si="1"/>
        <v>37330</v>
      </c>
      <c r="AB25">
        <f t="shared" si="3"/>
        <v>0.24549700311706626</v>
      </c>
      <c r="AC25" s="60">
        <f t="shared" si="2"/>
        <v>-1.5046331052731887</v>
      </c>
    </row>
    <row r="26" spans="1:29" x14ac:dyDescent="0.25">
      <c r="A26" s="1">
        <v>37337</v>
      </c>
      <c r="B26">
        <v>-92.054000000000002</v>
      </c>
      <c r="C26">
        <v>0.19950000000000001</v>
      </c>
      <c r="D26" t="s">
        <v>59</v>
      </c>
      <c r="E26">
        <v>23.8962</v>
      </c>
      <c r="F26" s="72">
        <v>37337</v>
      </c>
      <c r="G26">
        <v>8.7975999999999992</v>
      </c>
      <c r="H26">
        <v>0.2319</v>
      </c>
      <c r="I26">
        <v>2.4117999999999999</v>
      </c>
      <c r="J26">
        <v>467.55</v>
      </c>
      <c r="K26" s="72">
        <v>37337</v>
      </c>
      <c r="L26">
        <v>1.3953</v>
      </c>
      <c r="M26">
        <v>0.28660000000000002</v>
      </c>
      <c r="N26">
        <v>5.6372</v>
      </c>
      <c r="O26">
        <v>576.48519999999996</v>
      </c>
      <c r="P26" s="1"/>
      <c r="AA26" s="1">
        <f t="shared" si="1"/>
        <v>37337</v>
      </c>
      <c r="AB26">
        <f t="shared" si="3"/>
        <v>0.26070288336872577</v>
      </c>
      <c r="AC26" s="60">
        <f t="shared" si="2"/>
        <v>-1.4809828632095094</v>
      </c>
    </row>
    <row r="27" spans="1:29" x14ac:dyDescent="0.25">
      <c r="A27" s="1">
        <v>37344</v>
      </c>
      <c r="B27">
        <v>35.733699999999999</v>
      </c>
      <c r="C27">
        <v>1.6299999999999999E-2</v>
      </c>
      <c r="D27">
        <v>7.9000000000000001E-2</v>
      </c>
      <c r="E27">
        <v>24.1539</v>
      </c>
      <c r="F27" s="72">
        <v>37344</v>
      </c>
      <c r="G27">
        <v>8.7975999999999992</v>
      </c>
      <c r="H27">
        <v>0.22700000000000001</v>
      </c>
      <c r="I27">
        <v>2.3611</v>
      </c>
      <c r="J27">
        <v>457.71839999999997</v>
      </c>
      <c r="K27" s="72">
        <v>37344</v>
      </c>
      <c r="L27">
        <v>-5.2096999999999998</v>
      </c>
      <c r="M27">
        <v>0.16900000000000001</v>
      </c>
      <c r="N27">
        <v>5.4116999999999997</v>
      </c>
      <c r="O27">
        <v>549.23320000000001</v>
      </c>
      <c r="P27" s="1"/>
      <c r="AA27" s="1">
        <f t="shared" si="1"/>
        <v>37344</v>
      </c>
      <c r="AB27">
        <f t="shared" si="3"/>
        <v>0.19116976504344124</v>
      </c>
      <c r="AC27" s="60">
        <f t="shared" si="2"/>
        <v>-1.5891301754741822</v>
      </c>
    </row>
    <row r="28" spans="1:29" x14ac:dyDescent="0.25">
      <c r="A28" s="1">
        <v>37351</v>
      </c>
      <c r="B28">
        <v>35.733699999999999</v>
      </c>
      <c r="C28">
        <v>1.4800000000000001E-2</v>
      </c>
      <c r="D28">
        <v>7.1599999999999997E-2</v>
      </c>
      <c r="E28">
        <v>21.8995</v>
      </c>
      <c r="F28" s="72">
        <v>37351</v>
      </c>
      <c r="G28">
        <v>8.7975999999999992</v>
      </c>
      <c r="H28">
        <v>0.20480000000000001</v>
      </c>
      <c r="I28">
        <v>2.1301000000000001</v>
      </c>
      <c r="J28">
        <v>412.92970000000003</v>
      </c>
      <c r="K28" s="72">
        <v>37351</v>
      </c>
      <c r="L28">
        <v>-5.2096999999999998</v>
      </c>
      <c r="M28">
        <v>0.17219999999999999</v>
      </c>
      <c r="N28" t="s">
        <v>59</v>
      </c>
      <c r="O28">
        <v>559.71479999999997</v>
      </c>
      <c r="P28" s="1"/>
      <c r="AA28" s="1">
        <f t="shared" si="1"/>
        <v>37351</v>
      </c>
      <c r="AB28">
        <f t="shared" si="3"/>
        <v>0.18226946592609278</v>
      </c>
      <c r="AC28" s="60">
        <f t="shared" si="2"/>
        <v>-1.6029731247201799</v>
      </c>
    </row>
    <row r="29" spans="1:29" x14ac:dyDescent="0.25">
      <c r="A29" s="1">
        <v>37358</v>
      </c>
      <c r="B29">
        <v>35.733699999999999</v>
      </c>
      <c r="C29">
        <v>1.46E-2</v>
      </c>
      <c r="D29">
        <v>7.0300000000000001E-2</v>
      </c>
      <c r="E29">
        <v>21.513100000000001</v>
      </c>
      <c r="F29" s="72">
        <v>37358</v>
      </c>
      <c r="G29">
        <v>8.7975999999999992</v>
      </c>
      <c r="H29">
        <v>0.1923</v>
      </c>
      <c r="I29">
        <v>2.0005000000000002</v>
      </c>
      <c r="J29">
        <v>387.80439999999999</v>
      </c>
      <c r="K29" s="72">
        <v>37358</v>
      </c>
      <c r="L29">
        <v>-5.2096999999999998</v>
      </c>
      <c r="M29">
        <v>0.13800000000000001</v>
      </c>
      <c r="N29" t="s">
        <v>59</v>
      </c>
      <c r="O29">
        <v>448.6103</v>
      </c>
      <c r="P29" s="1"/>
      <c r="AA29" s="1">
        <f t="shared" si="1"/>
        <v>37358</v>
      </c>
      <c r="AB29">
        <f t="shared" si="3"/>
        <v>0.15945059570280856</v>
      </c>
      <c r="AC29" s="60">
        <f t="shared" si="2"/>
        <v>-1.6384641186954523</v>
      </c>
    </row>
    <row r="30" spans="1:29" x14ac:dyDescent="0.25">
      <c r="A30" s="1">
        <v>37365</v>
      </c>
      <c r="B30">
        <v>35.733699999999999</v>
      </c>
      <c r="C30">
        <v>1.7399999999999999E-2</v>
      </c>
      <c r="D30">
        <v>8.4000000000000005E-2</v>
      </c>
      <c r="E30">
        <v>25.6997</v>
      </c>
      <c r="F30" s="72">
        <v>37365</v>
      </c>
      <c r="G30">
        <v>8.7975999999999992</v>
      </c>
      <c r="H30">
        <v>0.23300000000000001</v>
      </c>
      <c r="I30">
        <v>2.4230999999999998</v>
      </c>
      <c r="J30">
        <v>469.73489999999998</v>
      </c>
      <c r="K30" s="72">
        <v>37365</v>
      </c>
      <c r="L30">
        <v>-5.2096999999999998</v>
      </c>
      <c r="M30">
        <v>0.18379999999999999</v>
      </c>
      <c r="N30" t="s">
        <v>59</v>
      </c>
      <c r="O30">
        <v>597.44830000000002</v>
      </c>
      <c r="P30" s="1"/>
      <c r="AA30" s="1">
        <f t="shared" si="1"/>
        <v>37365</v>
      </c>
      <c r="AB30">
        <f t="shared" si="3"/>
        <v>0.20103380153537034</v>
      </c>
      <c r="AC30" s="60">
        <f t="shared" si="2"/>
        <v>-1.573788291486004</v>
      </c>
    </row>
    <row r="31" spans="1:29" x14ac:dyDescent="0.25">
      <c r="A31" s="1">
        <v>37379</v>
      </c>
      <c r="B31">
        <v>35.733699999999999</v>
      </c>
      <c r="C31">
        <v>1.61E-2</v>
      </c>
      <c r="D31">
        <v>7.7899999999999997E-2</v>
      </c>
      <c r="E31">
        <v>23.831800000000001</v>
      </c>
      <c r="F31" s="72">
        <v>37379</v>
      </c>
      <c r="G31">
        <v>8.7975999999999992</v>
      </c>
      <c r="H31">
        <v>0.22270000000000001</v>
      </c>
      <c r="I31">
        <v>2.3159999999999998</v>
      </c>
      <c r="J31">
        <v>448.97910000000002</v>
      </c>
      <c r="K31" s="72">
        <v>37379</v>
      </c>
      <c r="L31">
        <v>-5.2096999999999998</v>
      </c>
      <c r="M31">
        <v>0.1729</v>
      </c>
      <c r="N31" t="s">
        <v>59</v>
      </c>
      <c r="O31">
        <v>561.81110000000001</v>
      </c>
      <c r="P31" s="1"/>
      <c r="AA31" s="1">
        <f t="shared" si="1"/>
        <v>37379</v>
      </c>
      <c r="AB31">
        <f t="shared" si="3"/>
        <v>0.19089916582094715</v>
      </c>
      <c r="AC31" s="60">
        <f t="shared" si="2"/>
        <v>-1.5895510479924655</v>
      </c>
    </row>
    <row r="32" spans="1:29" x14ac:dyDescent="0.25">
      <c r="A32" s="1">
        <v>37386</v>
      </c>
      <c r="B32">
        <v>35.733699999999999</v>
      </c>
      <c r="C32">
        <v>1.5699999999999999E-2</v>
      </c>
      <c r="D32">
        <v>7.5800000000000006E-2</v>
      </c>
      <c r="E32">
        <v>23.1877</v>
      </c>
      <c r="F32" s="72">
        <v>37386</v>
      </c>
      <c r="G32">
        <v>8.7975999999999992</v>
      </c>
      <c r="H32">
        <v>0.2059</v>
      </c>
      <c r="I32">
        <v>2.1413000000000002</v>
      </c>
      <c r="J32">
        <v>415.11450000000002</v>
      </c>
      <c r="K32" s="72">
        <v>37386</v>
      </c>
      <c r="L32">
        <v>-5.2096999999999998</v>
      </c>
      <c r="M32">
        <v>0.14710000000000001</v>
      </c>
      <c r="N32" t="s">
        <v>59</v>
      </c>
      <c r="O32">
        <v>477.95870000000002</v>
      </c>
      <c r="P32" s="1"/>
      <c r="AA32" s="1">
        <f t="shared" si="1"/>
        <v>37386</v>
      </c>
      <c r="AB32">
        <f t="shared" si="3"/>
        <v>0.1704141770209773</v>
      </c>
      <c r="AC32" s="60">
        <f t="shared" si="2"/>
        <v>-1.6214120738438413</v>
      </c>
    </row>
    <row r="33" spans="1:29" x14ac:dyDescent="0.25">
      <c r="A33" s="1">
        <v>37393</v>
      </c>
      <c r="B33">
        <v>35.733699999999999</v>
      </c>
      <c r="C33">
        <v>1.5599999999999999E-2</v>
      </c>
      <c r="D33">
        <v>7.5600000000000001E-2</v>
      </c>
      <c r="E33">
        <v>23.1233</v>
      </c>
      <c r="F33" s="72">
        <v>37393</v>
      </c>
      <c r="G33">
        <v>8.7975999999999992</v>
      </c>
      <c r="H33">
        <v>0.18909999999999999</v>
      </c>
      <c r="I33">
        <v>1.9666999999999999</v>
      </c>
      <c r="J33">
        <v>381.24990000000003</v>
      </c>
      <c r="K33" s="72">
        <v>37393</v>
      </c>
      <c r="L33">
        <v>-5.2096999999999998</v>
      </c>
      <c r="M33">
        <v>0.1419</v>
      </c>
      <c r="N33" t="s">
        <v>59</v>
      </c>
      <c r="O33">
        <v>461.18819999999999</v>
      </c>
      <c r="P33" s="1"/>
      <c r="AA33" s="1">
        <f t="shared" si="1"/>
        <v>37393</v>
      </c>
      <c r="AB33">
        <f t="shared" si="3"/>
        <v>0.15931589041516869</v>
      </c>
      <c r="AC33" s="60">
        <f t="shared" si="2"/>
        <v>-1.6386736305821179</v>
      </c>
    </row>
    <row r="34" spans="1:29" x14ac:dyDescent="0.25">
      <c r="A34" s="1">
        <v>37400</v>
      </c>
      <c r="B34">
        <v>35.733699999999999</v>
      </c>
      <c r="C34">
        <v>1.5599999999999999E-2</v>
      </c>
      <c r="D34">
        <v>7.5600000000000001E-2</v>
      </c>
      <c r="E34">
        <v>23.1233</v>
      </c>
      <c r="F34" s="72">
        <v>37400</v>
      </c>
      <c r="G34">
        <v>8.7975999999999992</v>
      </c>
      <c r="H34">
        <v>0.15329999999999999</v>
      </c>
      <c r="I34">
        <v>1.5947</v>
      </c>
      <c r="J34">
        <v>309.15109999999999</v>
      </c>
      <c r="K34" s="72">
        <v>37400</v>
      </c>
      <c r="L34">
        <v>-5.2096999999999998</v>
      </c>
      <c r="M34">
        <v>0.12130000000000001</v>
      </c>
      <c r="N34" t="s">
        <v>59</v>
      </c>
      <c r="O34">
        <v>394.10629999999998</v>
      </c>
      <c r="P34" s="1"/>
      <c r="AA34" s="1">
        <f t="shared" si="1"/>
        <v>37400</v>
      </c>
      <c r="AB34">
        <f t="shared" si="3"/>
        <v>0.13155454336823652</v>
      </c>
      <c r="AC34" s="60">
        <f t="shared" si="2"/>
        <v>-1.6818518331463597</v>
      </c>
    </row>
    <row r="35" spans="1:29" x14ac:dyDescent="0.25">
      <c r="A35" s="1">
        <v>37407</v>
      </c>
      <c r="B35">
        <v>35.733699999999999</v>
      </c>
      <c r="C35">
        <v>1.83E-2</v>
      </c>
      <c r="D35">
        <v>8.8499999999999995E-2</v>
      </c>
      <c r="E35">
        <v>27.052299999999999</v>
      </c>
      <c r="F35" s="72">
        <v>37407</v>
      </c>
      <c r="G35">
        <v>8.7975999999999992</v>
      </c>
      <c r="H35">
        <v>0.15709999999999999</v>
      </c>
      <c r="I35">
        <v>1.6342000000000001</v>
      </c>
      <c r="J35">
        <v>316.79790000000003</v>
      </c>
      <c r="K35" s="72">
        <v>37407</v>
      </c>
      <c r="L35">
        <v>-5.2096999999999998</v>
      </c>
      <c r="M35">
        <v>0.1258</v>
      </c>
      <c r="N35" t="s">
        <v>59</v>
      </c>
      <c r="O35">
        <v>408.78039999999999</v>
      </c>
      <c r="P35" s="1"/>
      <c r="AA35" s="1">
        <f t="shared" si="1"/>
        <v>37407</v>
      </c>
      <c r="AB35">
        <f t="shared" si="3"/>
        <v>0.13511087843093278</v>
      </c>
      <c r="AC35" s="60">
        <f t="shared" si="2"/>
        <v>-1.6763205397453653</v>
      </c>
    </row>
    <row r="36" spans="1:29" x14ac:dyDescent="0.25">
      <c r="A36" s="1">
        <v>37414</v>
      </c>
      <c r="B36">
        <v>35.733699999999999</v>
      </c>
      <c r="C36">
        <v>2.3300000000000001E-2</v>
      </c>
      <c r="D36">
        <v>0.11269999999999999</v>
      </c>
      <c r="E36">
        <v>34.459499999999998</v>
      </c>
      <c r="F36" s="72">
        <v>37414</v>
      </c>
      <c r="G36">
        <v>8.7975999999999992</v>
      </c>
      <c r="H36">
        <v>0.1246</v>
      </c>
      <c r="I36">
        <v>1.2961</v>
      </c>
      <c r="J36">
        <v>251.2535</v>
      </c>
      <c r="K36" s="72">
        <v>37414</v>
      </c>
      <c r="L36">
        <v>-5.2096999999999998</v>
      </c>
      <c r="M36">
        <v>0.1464</v>
      </c>
      <c r="N36" t="s">
        <v>59</v>
      </c>
      <c r="O36">
        <v>475.86239999999998</v>
      </c>
      <c r="P36" s="1"/>
      <c r="AA36" s="1">
        <f t="shared" si="1"/>
        <v>37414</v>
      </c>
      <c r="AB36">
        <f t="shared" si="3"/>
        <v>0.13363791400037345</v>
      </c>
      <c r="AC36" s="60">
        <f t="shared" si="2"/>
        <v>-1.6786114932947409</v>
      </c>
    </row>
    <row r="37" spans="1:29" x14ac:dyDescent="0.25">
      <c r="A37" s="1">
        <v>37421</v>
      </c>
      <c r="B37">
        <v>35.733699999999999</v>
      </c>
      <c r="C37">
        <v>2.0500000000000001E-2</v>
      </c>
      <c r="D37">
        <v>9.9000000000000005E-2</v>
      </c>
      <c r="E37">
        <v>30.2729</v>
      </c>
      <c r="F37" s="72">
        <v>37421</v>
      </c>
      <c r="G37">
        <v>8.7975999999999992</v>
      </c>
      <c r="H37">
        <v>7.8600000000000003E-2</v>
      </c>
      <c r="I37">
        <v>0.81710000000000005</v>
      </c>
      <c r="J37">
        <v>158.399</v>
      </c>
      <c r="K37" s="72">
        <v>37421</v>
      </c>
      <c r="L37">
        <v>-5.2096999999999998</v>
      </c>
      <c r="M37">
        <v>0.1032</v>
      </c>
      <c r="N37" t="s">
        <v>59</v>
      </c>
      <c r="O37">
        <v>335.40960000000001</v>
      </c>
      <c r="P37" s="1"/>
      <c r="AA37" s="1">
        <f t="shared" si="1"/>
        <v>37421</v>
      </c>
      <c r="AB37">
        <f t="shared" si="3"/>
        <v>9.0987807373471508E-2</v>
      </c>
      <c r="AC37" s="60">
        <f t="shared" si="2"/>
        <v>-1.7449467089530308</v>
      </c>
    </row>
    <row r="38" spans="1:29" x14ac:dyDescent="0.25">
      <c r="A38" s="1">
        <v>37428</v>
      </c>
      <c r="B38">
        <v>35.733699999999999</v>
      </c>
      <c r="C38">
        <v>1.9599999999999999E-2</v>
      </c>
      <c r="D38">
        <v>9.4799999999999995E-2</v>
      </c>
      <c r="E38">
        <v>28.9847</v>
      </c>
      <c r="F38" s="72">
        <v>37428</v>
      </c>
      <c r="G38">
        <v>8.7975999999999992</v>
      </c>
      <c r="H38">
        <v>0.10290000000000001</v>
      </c>
      <c r="I38">
        <v>1.0707</v>
      </c>
      <c r="J38">
        <v>207.5573</v>
      </c>
      <c r="K38" s="72">
        <v>37428</v>
      </c>
      <c r="L38">
        <v>-5.2096999999999998</v>
      </c>
      <c r="M38">
        <v>0.10970000000000001</v>
      </c>
      <c r="N38" t="s">
        <v>59</v>
      </c>
      <c r="O38">
        <v>356.37270000000001</v>
      </c>
      <c r="P38" s="1"/>
      <c r="AA38" s="1">
        <f t="shared" si="1"/>
        <v>37428</v>
      </c>
      <c r="AB38">
        <f t="shared" si="3"/>
        <v>0.10291502551716124</v>
      </c>
      <c r="AC38" s="60">
        <f t="shared" si="2"/>
        <v>-1.7263958857467399</v>
      </c>
    </row>
    <row r="39" spans="1:29" x14ac:dyDescent="0.25">
      <c r="A39" s="1">
        <v>37435</v>
      </c>
      <c r="B39">
        <v>16.1172</v>
      </c>
      <c r="C39">
        <v>1.6400000000000001E-2</v>
      </c>
      <c r="D39">
        <v>0.18149999999999999</v>
      </c>
      <c r="E39">
        <v>29.628799999999998</v>
      </c>
      <c r="F39" s="72">
        <v>37435</v>
      </c>
      <c r="G39">
        <v>8.7975999999999992</v>
      </c>
      <c r="H39">
        <v>0.10730000000000001</v>
      </c>
      <c r="I39">
        <v>1.1157999999999999</v>
      </c>
      <c r="J39">
        <v>216.29650000000001</v>
      </c>
      <c r="K39" s="72">
        <v>37435</v>
      </c>
      <c r="L39">
        <v>-27.7697</v>
      </c>
      <c r="M39">
        <v>9.0700000000000003E-2</v>
      </c>
      <c r="N39" t="s">
        <v>59</v>
      </c>
      <c r="O39">
        <v>379.43209999999999</v>
      </c>
      <c r="P39" s="1"/>
      <c r="AA39" s="1">
        <f t="shared" si="1"/>
        <v>37435</v>
      </c>
      <c r="AB39">
        <f t="shared" si="3"/>
        <v>9.2921293071769842E-2</v>
      </c>
      <c r="AC39" s="60">
        <f t="shared" si="2"/>
        <v>-1.7419394904273935</v>
      </c>
    </row>
    <row r="40" spans="1:29" x14ac:dyDescent="0.25">
      <c r="A40" s="1">
        <v>37442</v>
      </c>
      <c r="B40">
        <v>16.1172</v>
      </c>
      <c r="C40">
        <v>0.03</v>
      </c>
      <c r="D40">
        <v>0.33150000000000002</v>
      </c>
      <c r="E40">
        <v>54.104700000000001</v>
      </c>
      <c r="F40" s="72">
        <v>37442</v>
      </c>
      <c r="G40">
        <v>8.7975999999999992</v>
      </c>
      <c r="H40">
        <v>0.13</v>
      </c>
      <c r="I40">
        <v>1.3524</v>
      </c>
      <c r="J40">
        <v>262.17759999999998</v>
      </c>
      <c r="K40" s="72">
        <v>37442</v>
      </c>
      <c r="L40">
        <v>-27.7697</v>
      </c>
      <c r="M40">
        <v>0.1052</v>
      </c>
      <c r="N40" t="s">
        <v>59</v>
      </c>
      <c r="O40">
        <v>440.2251</v>
      </c>
      <c r="P40" s="1"/>
      <c r="AA40" s="1">
        <f t="shared" si="1"/>
        <v>37442</v>
      </c>
      <c r="AB40">
        <f t="shared" si="3"/>
        <v>0.10841653303060882</v>
      </c>
      <c r="AC40" s="60">
        <f t="shared" si="2"/>
        <v>-1.7178391970016744</v>
      </c>
    </row>
    <row r="41" spans="1:29" x14ac:dyDescent="0.25">
      <c r="A41" s="1">
        <v>37449</v>
      </c>
      <c r="B41">
        <v>16.1172</v>
      </c>
      <c r="C41">
        <v>3.49E-2</v>
      </c>
      <c r="D41">
        <v>0.38669999999999999</v>
      </c>
      <c r="E41">
        <v>63.122100000000003</v>
      </c>
      <c r="F41" s="72">
        <v>37449</v>
      </c>
      <c r="G41">
        <v>8.7975999999999992</v>
      </c>
      <c r="H41">
        <v>0.1159</v>
      </c>
      <c r="I41">
        <v>1.2059</v>
      </c>
      <c r="J41">
        <v>233.77500000000001</v>
      </c>
      <c r="K41" s="72">
        <v>37449</v>
      </c>
      <c r="L41">
        <v>-27.7697</v>
      </c>
      <c r="M41">
        <v>0.1012</v>
      </c>
      <c r="N41" t="s">
        <v>59</v>
      </c>
      <c r="O41">
        <v>423.45460000000003</v>
      </c>
      <c r="P41" s="1"/>
      <c r="AA41" s="1">
        <f t="shared" si="1"/>
        <v>37449</v>
      </c>
      <c r="AB41">
        <f t="shared" si="3"/>
        <v>0.10016092043650345</v>
      </c>
      <c r="AC41" s="60">
        <f t="shared" si="2"/>
        <v>-1.7306794425516314</v>
      </c>
    </row>
    <row r="42" spans="1:29" x14ac:dyDescent="0.25">
      <c r="A42" s="1">
        <v>37456</v>
      </c>
      <c r="B42">
        <v>16.1172</v>
      </c>
      <c r="C42">
        <v>3.3000000000000002E-2</v>
      </c>
      <c r="D42">
        <v>0.36499999999999999</v>
      </c>
      <c r="E42">
        <v>59.579599999999999</v>
      </c>
      <c r="F42" s="72">
        <v>37456</v>
      </c>
      <c r="G42">
        <v>8.7975999999999992</v>
      </c>
      <c r="H42">
        <v>0.13059999999999999</v>
      </c>
      <c r="I42">
        <v>1.3581000000000001</v>
      </c>
      <c r="J42">
        <v>263.27</v>
      </c>
      <c r="K42" s="72">
        <v>37456</v>
      </c>
      <c r="L42">
        <v>-27.7697</v>
      </c>
      <c r="M42">
        <v>0.1152</v>
      </c>
      <c r="N42" t="s">
        <v>59</v>
      </c>
      <c r="O42">
        <v>482.15129999999999</v>
      </c>
      <c r="P42" s="1"/>
      <c r="AA42" s="1">
        <f t="shared" si="1"/>
        <v>37456</v>
      </c>
      <c r="AB42">
        <f t="shared" si="3"/>
        <v>0.11415269046283053</v>
      </c>
      <c r="AC42" s="60">
        <f t="shared" si="2"/>
        <v>-1.7089175489587989</v>
      </c>
    </row>
    <row r="43" spans="1:29" x14ac:dyDescent="0.25">
      <c r="A43" s="1">
        <v>37463</v>
      </c>
      <c r="B43">
        <v>16.1172</v>
      </c>
      <c r="C43">
        <v>2.5000000000000001E-2</v>
      </c>
      <c r="D43">
        <v>0.27660000000000001</v>
      </c>
      <c r="E43">
        <v>45.151699999999998</v>
      </c>
      <c r="F43" s="72">
        <v>37463</v>
      </c>
      <c r="G43">
        <v>8.7975999999999992</v>
      </c>
      <c r="H43">
        <v>0.11650000000000001</v>
      </c>
      <c r="I43">
        <v>1.2116</v>
      </c>
      <c r="J43">
        <v>234.8674</v>
      </c>
      <c r="K43" s="72">
        <v>37463</v>
      </c>
      <c r="L43">
        <v>-27.7697</v>
      </c>
      <c r="M43">
        <v>0.1017</v>
      </c>
      <c r="N43" t="s">
        <v>59</v>
      </c>
      <c r="O43">
        <v>425.55090000000001</v>
      </c>
      <c r="P43" s="1"/>
      <c r="AA43" s="1">
        <f t="shared" si="1"/>
        <v>37463</v>
      </c>
      <c r="AB43">
        <f t="shared" si="3"/>
        <v>0.10171828610910329</v>
      </c>
      <c r="AC43" s="60">
        <f t="shared" si="2"/>
        <v>-1.7282572167725858</v>
      </c>
    </row>
    <row r="44" spans="1:29" x14ac:dyDescent="0.25">
      <c r="A44" s="1">
        <v>37470</v>
      </c>
      <c r="B44">
        <v>16.1172</v>
      </c>
      <c r="C44">
        <v>2.9600000000000001E-2</v>
      </c>
      <c r="D44">
        <v>0.32750000000000001</v>
      </c>
      <c r="E44">
        <v>53.460599999999999</v>
      </c>
      <c r="F44" s="72">
        <v>37470</v>
      </c>
      <c r="G44">
        <v>8.7975999999999992</v>
      </c>
      <c r="H44">
        <v>0.1225</v>
      </c>
      <c r="I44">
        <v>1.2735000000000001</v>
      </c>
      <c r="J44">
        <v>246.88390000000001</v>
      </c>
      <c r="K44" s="72">
        <v>37470</v>
      </c>
      <c r="L44">
        <v>-27.7697</v>
      </c>
      <c r="M44">
        <v>0.1002</v>
      </c>
      <c r="N44" t="s">
        <v>59</v>
      </c>
      <c r="O44">
        <v>419.262</v>
      </c>
      <c r="P44" s="1"/>
      <c r="AA44" s="1">
        <f t="shared" si="1"/>
        <v>37470</v>
      </c>
      <c r="AB44">
        <f t="shared" ref="AB44:AB66" si="4">+(C44*E44+H44*J44+M44*O44)/(E44+J44+O44)</f>
        <v>0.10260574898920449</v>
      </c>
      <c r="AC44" s="60">
        <f t="shared" si="2"/>
        <v>-1.7268769144428582</v>
      </c>
    </row>
    <row r="45" spans="1:29" x14ac:dyDescent="0.25">
      <c r="A45" s="1">
        <v>37477</v>
      </c>
      <c r="B45">
        <v>16.1172</v>
      </c>
      <c r="C45">
        <v>2.9700000000000001E-2</v>
      </c>
      <c r="D45">
        <v>0.32829999999999998</v>
      </c>
      <c r="E45">
        <v>53.589399999999998</v>
      </c>
      <c r="F45" s="72">
        <v>37477</v>
      </c>
      <c r="G45">
        <v>8.7975999999999992</v>
      </c>
      <c r="H45">
        <v>0.13</v>
      </c>
      <c r="I45">
        <v>1.3524</v>
      </c>
      <c r="J45">
        <v>262.17759999999998</v>
      </c>
      <c r="K45" s="72">
        <v>37477</v>
      </c>
      <c r="L45">
        <v>-27.7697</v>
      </c>
      <c r="M45">
        <v>9.8199999999999996E-2</v>
      </c>
      <c r="N45" t="s">
        <v>59</v>
      </c>
      <c r="O45">
        <v>410.8768</v>
      </c>
      <c r="P45" s="1"/>
      <c r="AA45" s="1">
        <f t="shared" si="1"/>
        <v>37477</v>
      </c>
      <c r="AB45">
        <f t="shared" si="4"/>
        <v>0.10462181737462012</v>
      </c>
      <c r="AC45" s="60">
        <f t="shared" si="2"/>
        <v>-1.7237412521501867</v>
      </c>
    </row>
    <row r="46" spans="1:29" x14ac:dyDescent="0.25">
      <c r="A46" s="1">
        <v>37484</v>
      </c>
      <c r="B46">
        <v>16.1172</v>
      </c>
      <c r="C46">
        <v>3.5499999999999997E-2</v>
      </c>
      <c r="D46">
        <v>0.3926</v>
      </c>
      <c r="E46">
        <v>64.088300000000004</v>
      </c>
      <c r="F46" s="72">
        <v>37484</v>
      </c>
      <c r="G46">
        <v>8.7975999999999992</v>
      </c>
      <c r="H46">
        <v>0.1457</v>
      </c>
      <c r="I46">
        <v>1.5158</v>
      </c>
      <c r="J46">
        <v>293.85739999999998</v>
      </c>
      <c r="K46" s="72">
        <v>37484</v>
      </c>
      <c r="L46">
        <v>-27.7697</v>
      </c>
      <c r="M46">
        <v>0.10920000000000001</v>
      </c>
      <c r="N46" t="s">
        <v>59</v>
      </c>
      <c r="O46">
        <v>456.99560000000002</v>
      </c>
      <c r="P46" s="1"/>
      <c r="AA46" s="1">
        <f t="shared" si="1"/>
        <v>37484</v>
      </c>
      <c r="AB46">
        <f t="shared" si="4"/>
        <v>0.11656554570249415</v>
      </c>
      <c r="AC46" s="60">
        <f t="shared" si="2"/>
        <v>-1.7051647500719056</v>
      </c>
    </row>
    <row r="47" spans="1:29" x14ac:dyDescent="0.25">
      <c r="A47" s="1">
        <v>37491</v>
      </c>
      <c r="B47">
        <v>16.1172</v>
      </c>
      <c r="C47">
        <v>3.32E-2</v>
      </c>
      <c r="D47">
        <v>0.36699999999999999</v>
      </c>
      <c r="E47">
        <v>59.901600000000002</v>
      </c>
      <c r="F47" s="72">
        <v>37491</v>
      </c>
      <c r="G47">
        <v>8.7975999999999992</v>
      </c>
      <c r="H47">
        <v>0.1517</v>
      </c>
      <c r="I47">
        <v>1.5778000000000001</v>
      </c>
      <c r="J47">
        <v>305.87389999999999</v>
      </c>
      <c r="K47" s="72">
        <v>37491</v>
      </c>
      <c r="L47">
        <v>-27.7697</v>
      </c>
      <c r="M47">
        <v>0.11269999999999999</v>
      </c>
      <c r="N47" t="s">
        <v>59</v>
      </c>
      <c r="O47">
        <v>471.66969999999998</v>
      </c>
      <c r="P47" s="1"/>
      <c r="AA47" s="1">
        <f t="shared" si="1"/>
        <v>37491</v>
      </c>
      <c r="AB47">
        <f t="shared" si="4"/>
        <v>0.12125805836608773</v>
      </c>
      <c r="AC47" s="60">
        <f t="shared" si="2"/>
        <v>-1.6978663195605406</v>
      </c>
    </row>
    <row r="48" spans="1:29" x14ac:dyDescent="0.25">
      <c r="A48" s="1">
        <v>37498</v>
      </c>
      <c r="B48">
        <v>16.1172</v>
      </c>
      <c r="C48">
        <v>3.0300000000000001E-2</v>
      </c>
      <c r="D48">
        <v>0.33500000000000002</v>
      </c>
      <c r="E48">
        <v>54.684399999999997</v>
      </c>
      <c r="F48" s="72">
        <v>37498</v>
      </c>
      <c r="G48">
        <v>8.7975999999999992</v>
      </c>
      <c r="H48">
        <v>0.13869999999999999</v>
      </c>
      <c r="I48">
        <v>1.4426000000000001</v>
      </c>
      <c r="J48">
        <v>279.65609999999998</v>
      </c>
      <c r="K48" s="72">
        <v>37498</v>
      </c>
      <c r="L48">
        <v>-27.7697</v>
      </c>
      <c r="M48">
        <v>0.1082</v>
      </c>
      <c r="N48" t="s">
        <v>59</v>
      </c>
      <c r="O48">
        <v>452.803</v>
      </c>
      <c r="P48" s="1"/>
      <c r="AA48" s="1">
        <f t="shared" si="1"/>
        <v>37498</v>
      </c>
      <c r="AB48">
        <f t="shared" si="4"/>
        <v>0.11362416508552761</v>
      </c>
      <c r="AC48" s="60">
        <f t="shared" si="2"/>
        <v>-1.7097395831260511</v>
      </c>
    </row>
    <row r="49" spans="1:29" x14ac:dyDescent="0.25">
      <c r="A49" s="1">
        <v>37505</v>
      </c>
      <c r="B49">
        <v>16.1172</v>
      </c>
      <c r="C49">
        <v>2.92E-2</v>
      </c>
      <c r="D49">
        <v>0.3236</v>
      </c>
      <c r="E49">
        <v>52.816499999999998</v>
      </c>
      <c r="F49" s="72">
        <v>37505</v>
      </c>
      <c r="G49">
        <v>8.7975999999999992</v>
      </c>
      <c r="H49">
        <v>0.1452</v>
      </c>
      <c r="I49">
        <v>1.5102</v>
      </c>
      <c r="J49">
        <v>292.76499999999999</v>
      </c>
      <c r="K49" s="72">
        <v>37505</v>
      </c>
      <c r="L49">
        <v>-27.7697</v>
      </c>
      <c r="M49">
        <v>0.1042</v>
      </c>
      <c r="N49" t="s">
        <v>59</v>
      </c>
      <c r="O49">
        <v>436.03250000000003</v>
      </c>
      <c r="P49" s="1"/>
      <c r="AA49" s="1">
        <f t="shared" si="1"/>
        <v>37505</v>
      </c>
      <c r="AB49">
        <f t="shared" si="4"/>
        <v>0.11448912928888172</v>
      </c>
      <c r="AC49" s="60">
        <f t="shared" si="2"/>
        <v>-1.7083942737820881</v>
      </c>
    </row>
    <row r="50" spans="1:29" x14ac:dyDescent="0.25">
      <c r="A50" s="1">
        <v>37512</v>
      </c>
      <c r="B50">
        <v>16.1172</v>
      </c>
      <c r="C50">
        <v>3.0599999999999999E-2</v>
      </c>
      <c r="D50">
        <v>0.33860000000000001</v>
      </c>
      <c r="E50">
        <v>55.264099999999999</v>
      </c>
      <c r="F50" s="72">
        <v>37512</v>
      </c>
      <c r="G50">
        <v>8.7975999999999992</v>
      </c>
      <c r="H50">
        <v>0.155</v>
      </c>
      <c r="I50">
        <v>1.6115999999999999</v>
      </c>
      <c r="J50">
        <v>312.42829999999998</v>
      </c>
      <c r="K50" s="72">
        <v>37512</v>
      </c>
      <c r="L50">
        <v>-27.7697</v>
      </c>
      <c r="M50">
        <v>0.1187</v>
      </c>
      <c r="N50" t="s">
        <v>59</v>
      </c>
      <c r="O50">
        <v>496.82549999999998</v>
      </c>
      <c r="P50" s="1"/>
      <c r="AA50" s="1">
        <f t="shared" si="1"/>
        <v>37512</v>
      </c>
      <c r="AB50">
        <f t="shared" si="4"/>
        <v>0.12618669296494611</v>
      </c>
      <c r="AC50" s="60">
        <f t="shared" si="2"/>
        <v>-1.6902006402721808</v>
      </c>
    </row>
    <row r="51" spans="1:29" x14ac:dyDescent="0.25">
      <c r="A51" s="1">
        <v>37519</v>
      </c>
      <c r="B51">
        <v>16.1172</v>
      </c>
      <c r="C51">
        <v>0.03</v>
      </c>
      <c r="D51">
        <v>0.33150000000000002</v>
      </c>
      <c r="E51">
        <v>54.104700000000001</v>
      </c>
      <c r="F51" s="72">
        <v>37519</v>
      </c>
      <c r="G51">
        <v>8.7975999999999992</v>
      </c>
      <c r="H51">
        <v>0.1479</v>
      </c>
      <c r="I51">
        <v>1.5384</v>
      </c>
      <c r="J51">
        <v>298.22699999999998</v>
      </c>
      <c r="K51" s="72">
        <v>37519</v>
      </c>
      <c r="L51">
        <v>-27.7697</v>
      </c>
      <c r="M51">
        <v>0.11269999999999999</v>
      </c>
      <c r="N51" t="s">
        <v>59</v>
      </c>
      <c r="O51">
        <v>471.66969999999998</v>
      </c>
      <c r="P51" s="1"/>
      <c r="AA51" s="1">
        <f t="shared" si="1"/>
        <v>37519</v>
      </c>
      <c r="AB51">
        <f t="shared" si="4"/>
        <v>0.12000961344240436</v>
      </c>
      <c r="AC51" s="60">
        <f t="shared" si="2"/>
        <v>-1.699808069999162</v>
      </c>
    </row>
    <row r="52" spans="1:29" x14ac:dyDescent="0.25">
      <c r="A52" s="1">
        <v>37526</v>
      </c>
      <c r="B52">
        <v>16.1172</v>
      </c>
      <c r="C52">
        <v>3.1600000000000003E-2</v>
      </c>
      <c r="D52">
        <v>0.34920000000000001</v>
      </c>
      <c r="E52">
        <v>57.0032</v>
      </c>
      <c r="F52" s="72">
        <v>37526</v>
      </c>
      <c r="G52">
        <v>8.7975999999999992</v>
      </c>
      <c r="H52">
        <v>0.15390000000000001</v>
      </c>
      <c r="I52">
        <v>1.6004</v>
      </c>
      <c r="J52">
        <v>310.24349999999998</v>
      </c>
      <c r="K52" s="72">
        <v>37526</v>
      </c>
      <c r="L52">
        <v>-27.7697</v>
      </c>
      <c r="M52">
        <v>0.1172</v>
      </c>
      <c r="N52" t="s">
        <v>59</v>
      </c>
      <c r="O52">
        <v>490.53649999999999</v>
      </c>
      <c r="P52" s="1"/>
      <c r="AA52" s="1">
        <f t="shared" si="1"/>
        <v>37526</v>
      </c>
      <c r="AB52">
        <f t="shared" si="4"/>
        <v>0.12478520629688249</v>
      </c>
      <c r="AC52" s="60">
        <f t="shared" si="2"/>
        <v>-1.6923804219356009</v>
      </c>
    </row>
    <row r="53" spans="1:29" x14ac:dyDescent="0.25">
      <c r="A53" s="1">
        <v>37533</v>
      </c>
      <c r="B53">
        <v>17.699000000000002</v>
      </c>
      <c r="C53">
        <v>3.4500000000000003E-2</v>
      </c>
      <c r="D53">
        <v>0.35449999999999998</v>
      </c>
      <c r="E53">
        <v>69.563199999999995</v>
      </c>
      <c r="F53" s="72">
        <v>37533</v>
      </c>
      <c r="G53">
        <v>8.7975999999999992</v>
      </c>
      <c r="H53">
        <v>0.20749999999999999</v>
      </c>
      <c r="I53">
        <v>2.1583000000000001</v>
      </c>
      <c r="J53">
        <v>418.39170000000001</v>
      </c>
      <c r="K53" s="72">
        <v>37533</v>
      </c>
      <c r="L53">
        <v>-81.795400000000001</v>
      </c>
      <c r="M53">
        <v>0.17249999999999999</v>
      </c>
      <c r="N53" t="s">
        <v>59</v>
      </c>
      <c r="O53">
        <v>584.87049999999999</v>
      </c>
      <c r="P53" s="1"/>
      <c r="AA53" s="1">
        <f t="shared" si="1"/>
        <v>37533</v>
      </c>
      <c r="AB53">
        <f t="shared" si="4"/>
        <v>0.17720159254245846</v>
      </c>
      <c r="AC53" s="60">
        <f t="shared" si="2"/>
        <v>-1.6108553670032568</v>
      </c>
    </row>
    <row r="54" spans="1:29" x14ac:dyDescent="0.25">
      <c r="A54" s="1">
        <v>37540</v>
      </c>
      <c r="B54">
        <v>17.699000000000002</v>
      </c>
      <c r="C54">
        <v>4.3400000000000001E-2</v>
      </c>
      <c r="D54">
        <v>0.44650000000000001</v>
      </c>
      <c r="E54">
        <v>87.598100000000002</v>
      </c>
      <c r="F54" s="72">
        <v>37540</v>
      </c>
      <c r="G54">
        <v>8.7975999999999992</v>
      </c>
      <c r="H54">
        <v>0.2341</v>
      </c>
      <c r="I54">
        <v>2.4344000000000001</v>
      </c>
      <c r="J54">
        <v>471.91969999999998</v>
      </c>
      <c r="K54" s="72">
        <v>37540</v>
      </c>
      <c r="L54">
        <v>-81.795400000000001</v>
      </c>
      <c r="M54">
        <v>0.18229999999999999</v>
      </c>
      <c r="N54" t="s">
        <v>59</v>
      </c>
      <c r="O54">
        <v>618.41139999999996</v>
      </c>
      <c r="P54" s="1"/>
      <c r="AA54" s="1">
        <f t="shared" si="1"/>
        <v>37540</v>
      </c>
      <c r="AB54">
        <f t="shared" si="4"/>
        <v>0.1927234315356135</v>
      </c>
      <c r="AC54" s="60">
        <f t="shared" si="2"/>
        <v>-1.5867137031609737</v>
      </c>
    </row>
    <row r="55" spans="1:29" x14ac:dyDescent="0.25">
      <c r="A55" s="1">
        <v>37547</v>
      </c>
      <c r="B55">
        <v>17.699000000000002</v>
      </c>
      <c r="C55">
        <v>4.2799999999999998E-2</v>
      </c>
      <c r="D55">
        <v>0.43990000000000001</v>
      </c>
      <c r="E55">
        <v>86.309899999999999</v>
      </c>
      <c r="F55" s="72">
        <v>37547</v>
      </c>
      <c r="G55">
        <v>8.7975999999999992</v>
      </c>
      <c r="H55">
        <v>0.26550000000000001</v>
      </c>
      <c r="I55">
        <v>2.7612000000000001</v>
      </c>
      <c r="J55">
        <v>535.27930000000003</v>
      </c>
      <c r="K55" s="72">
        <v>37547</v>
      </c>
      <c r="L55">
        <v>-81.795400000000001</v>
      </c>
      <c r="M55">
        <v>0.1978</v>
      </c>
      <c r="N55" t="s">
        <v>59</v>
      </c>
      <c r="O55">
        <v>670.81920000000002</v>
      </c>
      <c r="P55" s="1"/>
      <c r="AA55" s="1">
        <f t="shared" si="1"/>
        <v>37547</v>
      </c>
      <c r="AB55">
        <f t="shared" si="4"/>
        <v>0.21548819678825981</v>
      </c>
      <c r="AC55" s="60">
        <f t="shared" si="2"/>
        <v>-1.5513068605555174</v>
      </c>
    </row>
    <row r="56" spans="1:29" x14ac:dyDescent="0.25">
      <c r="A56" s="1">
        <v>37554</v>
      </c>
      <c r="B56">
        <v>17.699000000000002</v>
      </c>
      <c r="C56">
        <v>5.11E-2</v>
      </c>
      <c r="D56">
        <v>0.5252</v>
      </c>
      <c r="E56">
        <v>103.0566</v>
      </c>
      <c r="F56" s="72">
        <v>37554</v>
      </c>
      <c r="G56">
        <v>8.7975999999999992</v>
      </c>
      <c r="H56">
        <v>0.24329999999999999</v>
      </c>
      <c r="I56">
        <v>2.5301999999999998</v>
      </c>
      <c r="J56">
        <v>490.49059999999997</v>
      </c>
      <c r="K56" s="72">
        <v>37554</v>
      </c>
      <c r="L56">
        <v>-81.795400000000001</v>
      </c>
      <c r="M56">
        <v>0.20830000000000001</v>
      </c>
      <c r="N56" t="s">
        <v>59</v>
      </c>
      <c r="O56">
        <v>706.45650000000001</v>
      </c>
      <c r="P56" s="1"/>
      <c r="AA56" s="1">
        <f t="shared" si="1"/>
        <v>37554</v>
      </c>
      <c r="AB56">
        <f t="shared" si="4"/>
        <v>0.20904359286823568</v>
      </c>
      <c r="AC56" s="60">
        <f t="shared" si="2"/>
        <v>-1.561330380416952</v>
      </c>
    </row>
    <row r="57" spans="1:29" x14ac:dyDescent="0.25">
      <c r="A57" s="1">
        <v>37561</v>
      </c>
      <c r="B57">
        <v>17.699000000000002</v>
      </c>
      <c r="C57">
        <v>4.7600000000000003E-2</v>
      </c>
      <c r="D57">
        <v>0.48909999999999998</v>
      </c>
      <c r="E57">
        <v>95.971400000000003</v>
      </c>
      <c r="F57" s="72">
        <v>37561</v>
      </c>
      <c r="G57">
        <v>8.7975999999999992</v>
      </c>
      <c r="H57">
        <v>0.23300000000000001</v>
      </c>
      <c r="I57">
        <v>2.4230999999999998</v>
      </c>
      <c r="J57">
        <v>469.73489999999998</v>
      </c>
      <c r="K57" s="72">
        <v>37561</v>
      </c>
      <c r="L57">
        <v>-81.795400000000001</v>
      </c>
      <c r="M57">
        <v>0.1978</v>
      </c>
      <c r="N57" t="s">
        <v>59</v>
      </c>
      <c r="O57">
        <v>670.81920000000002</v>
      </c>
      <c r="P57" s="1"/>
      <c r="AA57" s="1">
        <f t="shared" si="1"/>
        <v>37561</v>
      </c>
      <c r="AB57">
        <f t="shared" si="4"/>
        <v>0.19951429072833518</v>
      </c>
      <c r="AC57" s="60">
        <f t="shared" si="2"/>
        <v>-1.5761516402570057</v>
      </c>
    </row>
    <row r="58" spans="1:29" x14ac:dyDescent="0.25">
      <c r="A58" s="1">
        <v>37568</v>
      </c>
      <c r="B58">
        <v>17.699000000000002</v>
      </c>
      <c r="C58">
        <v>5.2999999999999999E-2</v>
      </c>
      <c r="D58">
        <v>0.54490000000000005</v>
      </c>
      <c r="E58">
        <v>106.9212</v>
      </c>
      <c r="F58" s="72">
        <v>37568</v>
      </c>
      <c r="G58">
        <v>8.7975999999999992</v>
      </c>
      <c r="H58">
        <v>0.26169999999999999</v>
      </c>
      <c r="I58">
        <v>2.7218</v>
      </c>
      <c r="J58">
        <v>527.63239999999996</v>
      </c>
      <c r="K58" s="72">
        <v>37568</v>
      </c>
      <c r="L58">
        <v>-81.795400000000001</v>
      </c>
      <c r="M58">
        <v>0.21199999999999999</v>
      </c>
      <c r="N58" t="s">
        <v>59</v>
      </c>
      <c r="O58">
        <v>719.03430000000003</v>
      </c>
      <c r="P58" s="1"/>
      <c r="AA58" s="1">
        <f t="shared" si="1"/>
        <v>37568</v>
      </c>
      <c r="AB58">
        <f t="shared" si="4"/>
        <v>0.21881363912901408</v>
      </c>
      <c r="AC58" s="60">
        <f t="shared" si="2"/>
        <v>-1.546134682751535</v>
      </c>
    </row>
    <row r="59" spans="1:29" x14ac:dyDescent="0.25">
      <c r="A59" s="1">
        <v>37575</v>
      </c>
      <c r="B59">
        <v>17.699000000000002</v>
      </c>
      <c r="C59">
        <v>4.7899999999999998E-2</v>
      </c>
      <c r="D59">
        <v>0.4924</v>
      </c>
      <c r="E59">
        <v>96.615499999999997</v>
      </c>
      <c r="F59" s="72">
        <v>37575</v>
      </c>
      <c r="G59">
        <v>8.7975999999999992</v>
      </c>
      <c r="H59">
        <v>0.2752</v>
      </c>
      <c r="I59">
        <v>2.8626</v>
      </c>
      <c r="J59">
        <v>554.94259999999997</v>
      </c>
      <c r="K59" s="72">
        <v>37575</v>
      </c>
      <c r="L59">
        <v>-81.795400000000001</v>
      </c>
      <c r="M59">
        <v>0.2442</v>
      </c>
      <c r="N59" t="s">
        <v>59</v>
      </c>
      <c r="O59">
        <v>828.04240000000004</v>
      </c>
      <c r="P59" s="1"/>
      <c r="AA59" s="1">
        <f t="shared" si="1"/>
        <v>37575</v>
      </c>
      <c r="AB59">
        <f t="shared" si="4"/>
        <v>0.24300886627843121</v>
      </c>
      <c r="AC59" s="60">
        <f t="shared" si="2"/>
        <v>-1.5085029922871191</v>
      </c>
    </row>
    <row r="60" spans="1:29" x14ac:dyDescent="0.25">
      <c r="A60" s="1">
        <v>37582</v>
      </c>
      <c r="B60">
        <v>17.699000000000002</v>
      </c>
      <c r="C60">
        <v>4.6600000000000003E-2</v>
      </c>
      <c r="D60">
        <v>0.4793</v>
      </c>
      <c r="E60">
        <v>94.039100000000005</v>
      </c>
      <c r="F60" s="72">
        <v>37582</v>
      </c>
      <c r="G60">
        <v>8.7975999999999992</v>
      </c>
      <c r="H60">
        <v>0.31969999999999998</v>
      </c>
      <c r="I60">
        <v>3.3247</v>
      </c>
      <c r="J60">
        <v>644.51990000000001</v>
      </c>
      <c r="K60" s="72">
        <v>37582</v>
      </c>
      <c r="L60">
        <v>-81.795400000000001</v>
      </c>
      <c r="M60">
        <v>0.27200000000000002</v>
      </c>
      <c r="N60" t="s">
        <v>59</v>
      </c>
      <c r="O60">
        <v>922.37639999999999</v>
      </c>
      <c r="P60" s="1"/>
      <c r="AA60" s="1">
        <f t="shared" si="1"/>
        <v>37582</v>
      </c>
      <c r="AB60">
        <f t="shared" si="4"/>
        <v>0.27774807791440898</v>
      </c>
      <c r="AC60" s="60">
        <f t="shared" si="2"/>
        <v>-1.4544718707279052</v>
      </c>
    </row>
    <row r="61" spans="1:29" x14ac:dyDescent="0.25">
      <c r="A61" s="1">
        <v>37589</v>
      </c>
      <c r="B61">
        <v>17.699000000000002</v>
      </c>
      <c r="C61">
        <v>4.1799999999999997E-2</v>
      </c>
      <c r="D61">
        <v>0.43</v>
      </c>
      <c r="E61">
        <v>84.377600000000001</v>
      </c>
      <c r="F61" s="72">
        <v>37589</v>
      </c>
      <c r="G61">
        <v>8.7975999999999992</v>
      </c>
      <c r="H61">
        <v>0.33050000000000002</v>
      </c>
      <c r="I61">
        <v>3.4373999999999998</v>
      </c>
      <c r="J61">
        <v>666.36810000000003</v>
      </c>
      <c r="K61" s="72">
        <v>37589</v>
      </c>
      <c r="L61">
        <v>-81.795400000000001</v>
      </c>
      <c r="M61">
        <v>0.2404</v>
      </c>
      <c r="N61" t="s">
        <v>59</v>
      </c>
      <c r="O61">
        <v>815.46460000000002</v>
      </c>
      <c r="P61" s="1"/>
      <c r="AA61" s="1">
        <f t="shared" si="1"/>
        <v>37589</v>
      </c>
      <c r="AB61">
        <f t="shared" si="4"/>
        <v>0.26803509756639959</v>
      </c>
      <c r="AC61" s="60">
        <f t="shared" si="2"/>
        <v>-1.4695788117657391</v>
      </c>
    </row>
    <row r="62" spans="1:29" x14ac:dyDescent="0.25">
      <c r="A62" s="1">
        <v>37596</v>
      </c>
      <c r="B62">
        <v>17.699000000000002</v>
      </c>
      <c r="C62">
        <v>4.4999999999999998E-2</v>
      </c>
      <c r="D62">
        <v>0.46289999999999998</v>
      </c>
      <c r="E62">
        <v>90.818600000000004</v>
      </c>
      <c r="F62" s="72">
        <v>37596</v>
      </c>
      <c r="G62">
        <v>8.7975999999999992</v>
      </c>
      <c r="H62">
        <v>0.3609</v>
      </c>
      <c r="I62">
        <v>3.7530000000000001</v>
      </c>
      <c r="J62">
        <v>727.54280000000006</v>
      </c>
      <c r="K62" s="72">
        <v>37596</v>
      </c>
      <c r="L62">
        <v>-81.795400000000001</v>
      </c>
      <c r="M62">
        <v>0.26150000000000001</v>
      </c>
      <c r="N62" t="s">
        <v>59</v>
      </c>
      <c r="O62">
        <v>886.73910000000001</v>
      </c>
      <c r="P62" s="1"/>
      <c r="AA62" s="1">
        <f t="shared" si="1"/>
        <v>37596</v>
      </c>
      <c r="AB62">
        <f t="shared" si="4"/>
        <v>0.29238118701507626</v>
      </c>
      <c r="AC62" s="60">
        <f t="shared" si="2"/>
        <v>-1.4317124798444185</v>
      </c>
    </row>
    <row r="63" spans="1:29" x14ac:dyDescent="0.25">
      <c r="A63" s="1">
        <v>37603</v>
      </c>
      <c r="B63">
        <v>17.699000000000002</v>
      </c>
      <c r="C63">
        <v>4.4699999999999997E-2</v>
      </c>
      <c r="D63">
        <v>0.45960000000000001</v>
      </c>
      <c r="E63">
        <v>90.174499999999995</v>
      </c>
      <c r="F63" s="72">
        <v>37603</v>
      </c>
      <c r="G63">
        <v>8.7975999999999992</v>
      </c>
      <c r="H63">
        <v>0.31430000000000002</v>
      </c>
      <c r="I63">
        <v>3.2684000000000002</v>
      </c>
      <c r="J63">
        <v>633.59590000000003</v>
      </c>
      <c r="K63" s="72">
        <v>37603</v>
      </c>
      <c r="L63">
        <v>-81.795400000000001</v>
      </c>
      <c r="M63">
        <v>0.21629999999999999</v>
      </c>
      <c r="N63" t="s">
        <v>59</v>
      </c>
      <c r="O63">
        <v>733.70849999999996</v>
      </c>
      <c r="P63" s="1"/>
      <c r="AA63" s="1">
        <f t="shared" si="1"/>
        <v>37603</v>
      </c>
      <c r="AB63">
        <f t="shared" si="4"/>
        <v>0.24828568020435837</v>
      </c>
      <c r="AC63" s="60">
        <f t="shared" si="2"/>
        <v>-1.5002957774065764</v>
      </c>
    </row>
    <row r="64" spans="1:29" x14ac:dyDescent="0.25">
      <c r="A64" s="1">
        <v>37610</v>
      </c>
      <c r="B64">
        <v>17.699000000000002</v>
      </c>
      <c r="C64">
        <v>4.4699999999999997E-2</v>
      </c>
      <c r="D64">
        <v>0.45960000000000001</v>
      </c>
      <c r="E64">
        <v>90.174499999999995</v>
      </c>
      <c r="F64" s="72">
        <v>37610</v>
      </c>
      <c r="G64">
        <v>8.7975999999999992</v>
      </c>
      <c r="H64">
        <v>0.34410000000000002</v>
      </c>
      <c r="I64">
        <v>3.5783</v>
      </c>
      <c r="J64">
        <v>693.67819999999995</v>
      </c>
      <c r="K64" s="72">
        <v>37610</v>
      </c>
      <c r="L64">
        <v>-81.795400000000001</v>
      </c>
      <c r="M64">
        <v>0.22189999999999999</v>
      </c>
      <c r="N64" t="s">
        <v>59</v>
      </c>
      <c r="O64">
        <v>752.57529999999997</v>
      </c>
      <c r="P64" s="1"/>
      <c r="AA64" s="1">
        <f t="shared" si="1"/>
        <v>37610</v>
      </c>
      <c r="AB64">
        <f t="shared" si="4"/>
        <v>0.26667173980166986</v>
      </c>
      <c r="AC64" s="60">
        <f t="shared" si="2"/>
        <v>-1.4716992902005039</v>
      </c>
    </row>
    <row r="65" spans="1:29" x14ac:dyDescent="0.25">
      <c r="A65" s="1">
        <v>37617</v>
      </c>
      <c r="B65">
        <v>17.699000000000002</v>
      </c>
      <c r="C65">
        <v>4.3099999999999999E-2</v>
      </c>
      <c r="D65">
        <v>0.44319999999999998</v>
      </c>
      <c r="E65">
        <v>86.953999999999994</v>
      </c>
      <c r="F65" s="72">
        <v>37617</v>
      </c>
      <c r="G65">
        <v>8.7975999999999992</v>
      </c>
      <c r="H65">
        <v>0.36680000000000001</v>
      </c>
      <c r="I65">
        <v>3.8149999999999999</v>
      </c>
      <c r="J65">
        <v>739.55930000000001</v>
      </c>
      <c r="K65" s="72">
        <v>37617</v>
      </c>
      <c r="L65">
        <v>-81.795400000000001</v>
      </c>
      <c r="M65">
        <v>0.22869999999999999</v>
      </c>
      <c r="N65" t="s">
        <v>59</v>
      </c>
      <c r="O65">
        <v>775.63469999999995</v>
      </c>
      <c r="P65" s="1"/>
      <c r="AA65" s="1">
        <f t="shared" si="1"/>
        <v>37617</v>
      </c>
      <c r="AB65">
        <f t="shared" si="4"/>
        <v>0.28237449007831988</v>
      </c>
      <c r="AC65" s="60">
        <f t="shared" si="2"/>
        <v>-1.4472762486559176</v>
      </c>
    </row>
    <row r="66" spans="1:29" x14ac:dyDescent="0.25">
      <c r="A66" s="1">
        <v>37624</v>
      </c>
      <c r="B66">
        <v>17.699000000000002</v>
      </c>
      <c r="C66">
        <v>4.5699999999999998E-2</v>
      </c>
      <c r="D66">
        <v>0.46939999999999998</v>
      </c>
      <c r="E66">
        <v>94.683199999999999</v>
      </c>
      <c r="F66" s="72">
        <v>37624</v>
      </c>
      <c r="G66">
        <v>8.7975999999999992</v>
      </c>
      <c r="H66">
        <v>0.39550000000000002</v>
      </c>
      <c r="I66">
        <v>4.1135999999999999</v>
      </c>
      <c r="J66">
        <v>797.45690000000002</v>
      </c>
      <c r="K66" s="72">
        <v>37624</v>
      </c>
      <c r="L66">
        <v>-84.122299999999996</v>
      </c>
      <c r="M66">
        <v>0.3488</v>
      </c>
      <c r="N66" t="s">
        <v>59</v>
      </c>
      <c r="O66">
        <v>853.19820000000004</v>
      </c>
      <c r="P66" s="1"/>
      <c r="AA66" s="1">
        <f t="shared" si="1"/>
        <v>37624</v>
      </c>
      <c r="AB66">
        <f t="shared" si="4"/>
        <v>0.35369461516429224</v>
      </c>
      <c r="AC66" s="60">
        <f t="shared" si="2"/>
        <v>-1.3363495417254814</v>
      </c>
    </row>
    <row r="67" spans="1:29" x14ac:dyDescent="0.25">
      <c r="A67" s="1">
        <v>37631</v>
      </c>
      <c r="B67">
        <v>17.699000000000002</v>
      </c>
      <c r="C67" t="s">
        <v>59</v>
      </c>
      <c r="D67" t="s">
        <v>59</v>
      </c>
      <c r="E67">
        <v>84.377600000000001</v>
      </c>
      <c r="F67" s="72">
        <v>37631</v>
      </c>
      <c r="G67">
        <v>8.7975999999999992</v>
      </c>
      <c r="H67">
        <v>0.4335</v>
      </c>
      <c r="I67">
        <v>4.5080999999999998</v>
      </c>
      <c r="J67">
        <v>873.92529999999999</v>
      </c>
      <c r="K67" s="72">
        <v>37631</v>
      </c>
      <c r="L67">
        <v>-84.122299999999996</v>
      </c>
      <c r="M67">
        <v>0.43280000000000002</v>
      </c>
      <c r="N67" t="s">
        <v>59</v>
      </c>
      <c r="O67">
        <v>1859.0463999999999</v>
      </c>
      <c r="P67" s="1"/>
      <c r="AA67" s="1">
        <f t="shared" si="1"/>
        <v>37631</v>
      </c>
      <c r="AB67">
        <f>+($C$66*E67+H67*J67+M67*O67)/(E67+J67+O67)</f>
        <v>0.42142376729431458</v>
      </c>
      <c r="AC67" s="60">
        <f t="shared" si="2"/>
        <v>-1.2310080017335443</v>
      </c>
    </row>
    <row r="68" spans="1:29" x14ac:dyDescent="0.25">
      <c r="A68" s="1">
        <v>37638</v>
      </c>
      <c r="B68">
        <v>17.699000000000002</v>
      </c>
      <c r="C68" t="s">
        <v>59</v>
      </c>
      <c r="D68" t="s">
        <v>59</v>
      </c>
      <c r="E68">
        <v>657.65890000000002</v>
      </c>
      <c r="F68" s="72">
        <v>37638</v>
      </c>
      <c r="G68">
        <v>8.7975999999999992</v>
      </c>
      <c r="H68">
        <v>0.42259999999999998</v>
      </c>
      <c r="I68">
        <v>4.3954000000000004</v>
      </c>
      <c r="J68">
        <v>852.07719999999995</v>
      </c>
      <c r="K68" s="72">
        <v>37638</v>
      </c>
      <c r="L68">
        <v>-84.122299999999996</v>
      </c>
      <c r="M68">
        <v>0.41139999999999999</v>
      </c>
      <c r="N68" t="s">
        <v>59</v>
      </c>
      <c r="O68">
        <v>1767.0144</v>
      </c>
      <c r="P68" s="1"/>
      <c r="AA68" s="1">
        <f t="shared" ref="AA68:AA131" si="5">+A68</f>
        <v>37638</v>
      </c>
      <c r="AB68">
        <f t="shared" ref="AB68:AB77" si="6">+($C$66*E68+H68*J68+M68*O68)/(E68+J68+O68)</f>
        <v>0.34091474483943773</v>
      </c>
      <c r="AC68" s="60">
        <f t="shared" ref="AC68:AC131" si="7">+(AB68-$AC$1)/$AD$1</f>
        <v>-1.3562265249532204</v>
      </c>
    </row>
    <row r="69" spans="1:29" x14ac:dyDescent="0.25">
      <c r="A69" s="1">
        <v>37645</v>
      </c>
      <c r="B69">
        <v>17.699000000000002</v>
      </c>
      <c r="C69" t="s">
        <v>59</v>
      </c>
      <c r="D69" t="s">
        <v>59</v>
      </c>
      <c r="E69">
        <v>645.48</v>
      </c>
      <c r="F69" s="72">
        <v>37645</v>
      </c>
      <c r="G69">
        <v>8.7975999999999992</v>
      </c>
      <c r="H69">
        <v>0.40089999999999998</v>
      </c>
      <c r="I69">
        <v>4.17</v>
      </c>
      <c r="J69">
        <v>808.3809</v>
      </c>
      <c r="K69" s="72">
        <v>37645</v>
      </c>
      <c r="L69">
        <v>-84.122299999999996</v>
      </c>
      <c r="M69">
        <v>0.40450000000000003</v>
      </c>
      <c r="N69" t="s">
        <v>59</v>
      </c>
      <c r="O69">
        <v>1737.5641000000001</v>
      </c>
      <c r="P69" s="1"/>
      <c r="AA69" s="1">
        <f t="shared" si="5"/>
        <v>37645</v>
      </c>
      <c r="AB69">
        <f t="shared" si="6"/>
        <v>0.33101922096242276</v>
      </c>
      <c r="AC69" s="60">
        <f t="shared" si="7"/>
        <v>-1.3716173823823905</v>
      </c>
    </row>
    <row r="70" spans="1:29" x14ac:dyDescent="0.25">
      <c r="A70" s="1">
        <v>37652</v>
      </c>
      <c r="B70">
        <v>17.699000000000002</v>
      </c>
      <c r="C70" t="s">
        <v>59</v>
      </c>
      <c r="D70" t="s">
        <v>59</v>
      </c>
      <c r="E70">
        <v>712.46379999999999</v>
      </c>
      <c r="F70" s="72">
        <v>37652</v>
      </c>
      <c r="G70">
        <v>8.7975999999999992</v>
      </c>
      <c r="H70">
        <v>0.40579999999999999</v>
      </c>
      <c r="I70">
        <v>4.2206999999999999</v>
      </c>
      <c r="J70">
        <v>818.21259999999995</v>
      </c>
      <c r="K70" s="72">
        <v>37652</v>
      </c>
      <c r="L70">
        <v>-84.122299999999996</v>
      </c>
      <c r="M70">
        <v>0.4037</v>
      </c>
      <c r="N70" t="s">
        <v>59</v>
      </c>
      <c r="O70">
        <v>1733.8828000000001</v>
      </c>
      <c r="P70" s="1"/>
      <c r="AA70" s="1">
        <f t="shared" si="5"/>
        <v>37652</v>
      </c>
      <c r="AB70">
        <f t="shared" si="6"/>
        <v>0.32609571151290506</v>
      </c>
      <c r="AC70" s="60">
        <f t="shared" si="7"/>
        <v>-1.3792750903451503</v>
      </c>
    </row>
    <row r="71" spans="1:29" x14ac:dyDescent="0.25">
      <c r="A71" s="1">
        <v>37659</v>
      </c>
      <c r="B71">
        <v>17.699000000000002</v>
      </c>
      <c r="C71" t="s">
        <v>59</v>
      </c>
      <c r="D71" t="s">
        <v>59</v>
      </c>
      <c r="E71">
        <v>742.91099999999994</v>
      </c>
      <c r="F71" s="72">
        <v>37659</v>
      </c>
      <c r="G71">
        <v>8.7975999999999992</v>
      </c>
      <c r="H71">
        <v>0.40089999999999998</v>
      </c>
      <c r="I71">
        <v>4.17</v>
      </c>
      <c r="J71">
        <v>808.3809</v>
      </c>
      <c r="K71" s="72">
        <v>37659</v>
      </c>
      <c r="L71">
        <v>-84.122299999999996</v>
      </c>
      <c r="M71">
        <v>0.42</v>
      </c>
      <c r="N71" t="s">
        <v>59</v>
      </c>
      <c r="O71">
        <v>1803.8271999999999</v>
      </c>
      <c r="P71" s="1"/>
      <c r="AA71" s="1">
        <f t="shared" si="5"/>
        <v>37659</v>
      </c>
      <c r="AB71">
        <f t="shared" si="6"/>
        <v>0.33251825829670245</v>
      </c>
      <c r="AC71" s="60">
        <f t="shared" si="7"/>
        <v>-1.3692858767259297</v>
      </c>
    </row>
    <row r="72" spans="1:29" x14ac:dyDescent="0.25">
      <c r="A72" s="1">
        <v>37666</v>
      </c>
      <c r="B72">
        <v>17.699000000000002</v>
      </c>
      <c r="C72" t="s">
        <v>59</v>
      </c>
      <c r="D72" t="s">
        <v>59</v>
      </c>
      <c r="E72">
        <v>730.73209999999995</v>
      </c>
      <c r="F72" s="72">
        <v>37666</v>
      </c>
      <c r="G72">
        <v>8.7975999999999992</v>
      </c>
      <c r="H72">
        <v>0.42530000000000001</v>
      </c>
      <c r="I72">
        <v>4.4236000000000004</v>
      </c>
      <c r="J72">
        <v>857.53920000000005</v>
      </c>
      <c r="K72" s="72">
        <v>37666</v>
      </c>
      <c r="L72">
        <v>-84.122299999999996</v>
      </c>
      <c r="M72">
        <v>0.42849999999999999</v>
      </c>
      <c r="N72" t="s">
        <v>59</v>
      </c>
      <c r="O72">
        <v>1840.64</v>
      </c>
      <c r="P72" s="1"/>
      <c r="AA72" s="1">
        <f t="shared" si="5"/>
        <v>37666</v>
      </c>
      <c r="AB72">
        <f t="shared" si="6"/>
        <v>0.34612155722138399</v>
      </c>
      <c r="AC72" s="60">
        <f t="shared" si="7"/>
        <v>-1.3481281859438918</v>
      </c>
    </row>
    <row r="73" spans="1:29" x14ac:dyDescent="0.25">
      <c r="A73" s="1">
        <v>37673</v>
      </c>
      <c r="B73">
        <v>17.699000000000002</v>
      </c>
      <c r="C73" t="s">
        <v>59</v>
      </c>
      <c r="D73" t="s">
        <v>59</v>
      </c>
      <c r="E73">
        <v>785.53700000000003</v>
      </c>
      <c r="F73" s="72">
        <v>37673</v>
      </c>
      <c r="G73">
        <v>8.7975999999999992</v>
      </c>
      <c r="H73">
        <v>0.42259999999999998</v>
      </c>
      <c r="I73">
        <v>4.3954000000000004</v>
      </c>
      <c r="J73">
        <v>852.07719999999995</v>
      </c>
      <c r="K73" s="72">
        <v>37673</v>
      </c>
      <c r="L73">
        <v>-84.122299999999996</v>
      </c>
      <c r="M73">
        <v>0.45429999999999998</v>
      </c>
      <c r="N73" t="s">
        <v>59</v>
      </c>
      <c r="O73">
        <v>1951.0784000000001</v>
      </c>
      <c r="P73" s="1"/>
      <c r="AA73" s="1">
        <f t="shared" si="5"/>
        <v>37673</v>
      </c>
      <c r="AB73">
        <f t="shared" si="6"/>
        <v>0.3573339724723148</v>
      </c>
      <c r="AC73" s="60">
        <f t="shared" si="7"/>
        <v>-1.3306891208970615</v>
      </c>
    </row>
    <row r="74" spans="1:29" x14ac:dyDescent="0.25">
      <c r="A74" s="1">
        <v>37680</v>
      </c>
      <c r="B74">
        <v>17.699000000000002</v>
      </c>
      <c r="C74" t="s">
        <v>59</v>
      </c>
      <c r="D74" t="s">
        <v>59</v>
      </c>
      <c r="E74">
        <v>840.34190000000001</v>
      </c>
      <c r="F74" s="72">
        <v>37680</v>
      </c>
      <c r="G74">
        <v>8.7975999999999992</v>
      </c>
      <c r="H74">
        <v>0.43619999999999998</v>
      </c>
      <c r="I74">
        <v>4.5362999999999998</v>
      </c>
      <c r="J74">
        <v>879.38739999999996</v>
      </c>
      <c r="K74" s="72">
        <v>37680</v>
      </c>
      <c r="L74">
        <v>-84.122299999999996</v>
      </c>
      <c r="M74">
        <v>0.4345</v>
      </c>
      <c r="N74" t="s">
        <v>59</v>
      </c>
      <c r="O74">
        <v>1866.4088999999999</v>
      </c>
      <c r="P74" s="1"/>
      <c r="AA74" s="1">
        <f t="shared" si="5"/>
        <v>37680</v>
      </c>
      <c r="AB74">
        <f t="shared" si="6"/>
        <v>0.34380913590000511</v>
      </c>
      <c r="AC74" s="60">
        <f t="shared" si="7"/>
        <v>-1.3517247764140723</v>
      </c>
    </row>
    <row r="75" spans="1:29" x14ac:dyDescent="0.25">
      <c r="A75" s="1">
        <v>37687</v>
      </c>
      <c r="B75">
        <v>17.699000000000002</v>
      </c>
      <c r="C75" t="s">
        <v>59</v>
      </c>
      <c r="D75" t="s">
        <v>59</v>
      </c>
      <c r="E75">
        <v>852.52080000000001</v>
      </c>
      <c r="F75" s="72">
        <v>37687</v>
      </c>
      <c r="G75">
        <v>8.7975999999999992</v>
      </c>
      <c r="H75">
        <v>0.40639999999999998</v>
      </c>
      <c r="I75">
        <v>4.2263000000000002</v>
      </c>
      <c r="J75">
        <v>819.30499999999995</v>
      </c>
      <c r="K75" s="72">
        <v>37687</v>
      </c>
      <c r="L75">
        <v>-84.122299999999996</v>
      </c>
      <c r="M75">
        <v>0.39600000000000002</v>
      </c>
      <c r="N75" t="s">
        <v>59</v>
      </c>
      <c r="O75">
        <v>1700.7512999999999</v>
      </c>
      <c r="P75" s="1"/>
      <c r="AA75" s="1">
        <f t="shared" si="5"/>
        <v>37687</v>
      </c>
      <c r="AB75">
        <f t="shared" si="6"/>
        <v>0.30997757393300213</v>
      </c>
      <c r="AC75" s="60">
        <f t="shared" si="7"/>
        <v>-1.4043441984185741</v>
      </c>
    </row>
    <row r="76" spans="1:29" x14ac:dyDescent="0.25">
      <c r="A76" s="1">
        <v>37694</v>
      </c>
      <c r="B76">
        <v>17.699000000000002</v>
      </c>
      <c r="C76" t="s">
        <v>59</v>
      </c>
      <c r="D76" t="s">
        <v>59</v>
      </c>
      <c r="E76">
        <v>822.07360000000006</v>
      </c>
      <c r="F76" s="72">
        <v>37694</v>
      </c>
      <c r="G76">
        <v>8.7975999999999992</v>
      </c>
      <c r="H76">
        <v>0.3901</v>
      </c>
      <c r="I76">
        <v>4.0572999999999997</v>
      </c>
      <c r="J76">
        <v>786.53279999999995</v>
      </c>
      <c r="K76" s="72">
        <v>37694</v>
      </c>
      <c r="L76">
        <v>-84.122299999999996</v>
      </c>
      <c r="M76">
        <v>0.38569999999999999</v>
      </c>
      <c r="N76" t="s">
        <v>59</v>
      </c>
      <c r="O76">
        <v>1656.576</v>
      </c>
      <c r="P76" s="1"/>
      <c r="AA76" s="1">
        <f t="shared" si="5"/>
        <v>37694</v>
      </c>
      <c r="AB76">
        <f t="shared" si="6"/>
        <v>0.3011582360605643</v>
      </c>
      <c r="AC76" s="60">
        <f t="shared" si="7"/>
        <v>-1.4180612257838112</v>
      </c>
    </row>
    <row r="77" spans="1:29" x14ac:dyDescent="0.25">
      <c r="A77" s="1">
        <v>37701</v>
      </c>
      <c r="B77">
        <v>17.699000000000002</v>
      </c>
      <c r="C77" t="s">
        <v>59</v>
      </c>
      <c r="D77" t="s">
        <v>59</v>
      </c>
      <c r="E77">
        <v>870.78909999999996</v>
      </c>
      <c r="F77" s="72">
        <v>37701</v>
      </c>
      <c r="G77">
        <v>8.7975999999999992</v>
      </c>
      <c r="H77">
        <v>0.44429999999999997</v>
      </c>
      <c r="I77">
        <v>4.6208</v>
      </c>
      <c r="J77">
        <v>895.77350000000001</v>
      </c>
      <c r="K77" s="72">
        <v>37701</v>
      </c>
      <c r="L77">
        <v>-84.122299999999996</v>
      </c>
      <c r="M77">
        <v>0.42</v>
      </c>
      <c r="N77" t="s">
        <v>59</v>
      </c>
      <c r="O77">
        <v>1803.8271999999999</v>
      </c>
      <c r="P77" s="1"/>
      <c r="AA77" s="1">
        <f t="shared" si="5"/>
        <v>37701</v>
      </c>
      <c r="AB77">
        <f t="shared" si="6"/>
        <v>0.33480788341933981</v>
      </c>
      <c r="AC77" s="60">
        <f t="shared" si="7"/>
        <v>-1.3657247419879692</v>
      </c>
    </row>
    <row r="78" spans="1:29" x14ac:dyDescent="0.25">
      <c r="A78" s="1">
        <v>37708</v>
      </c>
      <c r="B78">
        <v>17.699000000000002</v>
      </c>
      <c r="C78">
        <v>0.31590000000000001</v>
      </c>
      <c r="D78" t="s">
        <v>59</v>
      </c>
      <c r="E78">
        <v>907.32569999999998</v>
      </c>
      <c r="F78" s="72">
        <v>37708</v>
      </c>
      <c r="G78">
        <v>8.7975999999999992</v>
      </c>
      <c r="H78">
        <v>0.38200000000000001</v>
      </c>
      <c r="I78">
        <v>4.5926</v>
      </c>
      <c r="J78">
        <v>873.92529999999999</v>
      </c>
      <c r="K78" s="72">
        <v>37708</v>
      </c>
      <c r="L78">
        <v>-80.751199999999997</v>
      </c>
      <c r="M78">
        <v>0.442</v>
      </c>
      <c r="N78" t="s">
        <v>59</v>
      </c>
      <c r="O78">
        <v>1767.0144</v>
      </c>
      <c r="P78" s="1"/>
      <c r="AA78" s="1">
        <f t="shared" si="5"/>
        <v>37708</v>
      </c>
      <c r="AB78">
        <f t="shared" ref="AB78:AB109" si="8">+(C78*E78+H78*J78+M78*O78)/(E78+J78+O78)</f>
        <v>0.39497722409096003</v>
      </c>
      <c r="AC78" s="60">
        <f t="shared" si="7"/>
        <v>-1.272141243489715</v>
      </c>
    </row>
    <row r="79" spans="1:29" x14ac:dyDescent="0.25">
      <c r="A79" s="1">
        <v>37715</v>
      </c>
      <c r="B79">
        <v>17.699000000000002</v>
      </c>
      <c r="C79">
        <v>0.31169999999999998</v>
      </c>
      <c r="D79" t="s">
        <v>59</v>
      </c>
      <c r="E79">
        <v>895.14679999999998</v>
      </c>
      <c r="F79" s="72">
        <v>37715</v>
      </c>
      <c r="G79">
        <v>8.7975999999999992</v>
      </c>
      <c r="H79">
        <v>0.37009999999999998</v>
      </c>
      <c r="I79" t="s">
        <v>59</v>
      </c>
      <c r="J79">
        <v>846.61519999999996</v>
      </c>
      <c r="K79" s="72">
        <v>37715</v>
      </c>
      <c r="L79">
        <v>-80.751199999999997</v>
      </c>
      <c r="M79">
        <v>0.442</v>
      </c>
      <c r="N79" t="s">
        <v>59</v>
      </c>
      <c r="O79">
        <v>1767.0144</v>
      </c>
      <c r="P79" s="1"/>
      <c r="AA79" s="1">
        <f t="shared" si="5"/>
        <v>37715</v>
      </c>
      <c r="AB79">
        <f t="shared" si="8"/>
        <v>0.39140992508955547</v>
      </c>
      <c r="AC79" s="60">
        <f t="shared" si="7"/>
        <v>-1.2776895894914224</v>
      </c>
    </row>
    <row r="80" spans="1:29" x14ac:dyDescent="0.25">
      <c r="A80" s="1">
        <v>37722</v>
      </c>
      <c r="B80">
        <v>17.699000000000002</v>
      </c>
      <c r="C80">
        <v>0.33289999999999997</v>
      </c>
      <c r="D80" t="s">
        <v>59</v>
      </c>
      <c r="E80">
        <v>956.0412</v>
      </c>
      <c r="F80" s="72">
        <v>37722</v>
      </c>
      <c r="G80">
        <v>8.7975999999999992</v>
      </c>
      <c r="H80">
        <v>0.36530000000000001</v>
      </c>
      <c r="I80" t="s">
        <v>59</v>
      </c>
      <c r="J80">
        <v>835.69110000000001</v>
      </c>
      <c r="K80" s="72">
        <v>37722</v>
      </c>
      <c r="L80">
        <v>-80.751199999999997</v>
      </c>
      <c r="M80">
        <v>0.43269999999999997</v>
      </c>
      <c r="N80" t="s">
        <v>59</v>
      </c>
      <c r="O80">
        <v>1730.2016000000001</v>
      </c>
      <c r="P80" s="1"/>
      <c r="AA80" s="1">
        <f t="shared" si="5"/>
        <v>37722</v>
      </c>
      <c r="AB80">
        <f t="shared" si="8"/>
        <v>0.38961614430923874</v>
      </c>
      <c r="AC80" s="60">
        <f t="shared" si="7"/>
        <v>-1.2804795200289221</v>
      </c>
    </row>
    <row r="81" spans="1:29" x14ac:dyDescent="0.25">
      <c r="A81" s="1">
        <v>37729</v>
      </c>
      <c r="B81">
        <v>17.699000000000002</v>
      </c>
      <c r="C81">
        <v>0.35189999999999999</v>
      </c>
      <c r="D81" t="s">
        <v>59</v>
      </c>
      <c r="E81">
        <v>1010.8461</v>
      </c>
      <c r="F81" s="72">
        <v>37729</v>
      </c>
      <c r="G81">
        <v>8.7975999999999992</v>
      </c>
      <c r="H81">
        <v>0.3901</v>
      </c>
      <c r="I81" t="s">
        <v>59</v>
      </c>
      <c r="J81">
        <v>892.49620000000004</v>
      </c>
      <c r="K81" s="72">
        <v>37729</v>
      </c>
      <c r="L81">
        <v>-80.751199999999997</v>
      </c>
      <c r="M81">
        <v>0.441</v>
      </c>
      <c r="N81" t="s">
        <v>59</v>
      </c>
      <c r="O81">
        <v>1763.3331000000001</v>
      </c>
      <c r="P81" s="1"/>
      <c r="AA81" s="1">
        <f t="shared" si="5"/>
        <v>37729</v>
      </c>
      <c r="AB81">
        <f t="shared" si="8"/>
        <v>0.40404705780882594</v>
      </c>
      <c r="AC81" s="60">
        <f t="shared" si="7"/>
        <v>-1.2580346110978518</v>
      </c>
    </row>
    <row r="82" spans="1:29" x14ac:dyDescent="0.25">
      <c r="A82" s="1">
        <v>37736</v>
      </c>
      <c r="B82">
        <v>17.699000000000002</v>
      </c>
      <c r="C82">
        <v>0.37740000000000001</v>
      </c>
      <c r="D82" t="s">
        <v>59</v>
      </c>
      <c r="E82">
        <v>1083.9193</v>
      </c>
      <c r="F82" s="72">
        <v>37736</v>
      </c>
      <c r="G82">
        <v>8.7975999999999992</v>
      </c>
      <c r="H82">
        <v>0.4622</v>
      </c>
      <c r="I82" t="s">
        <v>59</v>
      </c>
      <c r="J82">
        <v>1057.4495999999999</v>
      </c>
      <c r="K82" s="72">
        <v>37736</v>
      </c>
      <c r="L82">
        <v>-80.751199999999997</v>
      </c>
      <c r="M82">
        <v>0.5202</v>
      </c>
      <c r="N82" t="s">
        <v>59</v>
      </c>
      <c r="O82">
        <v>2079.9231</v>
      </c>
      <c r="P82" s="1"/>
      <c r="AA82" s="1">
        <f t="shared" si="5"/>
        <v>37736</v>
      </c>
      <c r="AB82">
        <f t="shared" si="8"/>
        <v>0.46900341069985213</v>
      </c>
      <c r="AC82" s="60">
        <f t="shared" si="7"/>
        <v>-1.1570057035948551</v>
      </c>
    </row>
    <row r="83" spans="1:29" x14ac:dyDescent="0.25">
      <c r="A83" s="1">
        <v>37743</v>
      </c>
      <c r="B83">
        <v>17.699000000000002</v>
      </c>
      <c r="C83">
        <v>0.37740000000000001</v>
      </c>
      <c r="D83" t="s">
        <v>59</v>
      </c>
      <c r="E83">
        <v>1083.9193</v>
      </c>
      <c r="F83" s="72">
        <v>37743</v>
      </c>
      <c r="G83">
        <v>8.7975999999999992</v>
      </c>
      <c r="H83">
        <v>0.42020000000000002</v>
      </c>
      <c r="I83" t="s">
        <v>59</v>
      </c>
      <c r="J83">
        <v>961.31780000000003</v>
      </c>
      <c r="K83" s="72">
        <v>37743</v>
      </c>
      <c r="L83">
        <v>-80.751199999999997</v>
      </c>
      <c r="M83">
        <v>0.49259999999999998</v>
      </c>
      <c r="N83" t="s">
        <v>59</v>
      </c>
      <c r="O83">
        <v>1969.4848</v>
      </c>
      <c r="P83" s="1"/>
      <c r="AA83" s="1">
        <f t="shared" si="5"/>
        <v>37743</v>
      </c>
      <c r="AB83">
        <f t="shared" si="8"/>
        <v>0.44416154848982192</v>
      </c>
      <c r="AC83" s="60">
        <f t="shared" si="7"/>
        <v>-1.1956431283842335</v>
      </c>
    </row>
    <row r="84" spans="1:29" x14ac:dyDescent="0.25">
      <c r="A84" s="1">
        <v>37750</v>
      </c>
      <c r="B84">
        <v>17.699000000000002</v>
      </c>
      <c r="C84">
        <v>0.371</v>
      </c>
      <c r="D84" t="s">
        <v>59</v>
      </c>
      <c r="E84">
        <v>1065.6510000000001</v>
      </c>
      <c r="F84" s="72">
        <v>37750</v>
      </c>
      <c r="G84">
        <v>8.7975999999999992</v>
      </c>
      <c r="H84">
        <v>0.3916</v>
      </c>
      <c r="I84" t="s">
        <v>59</v>
      </c>
      <c r="J84">
        <v>895.77350000000001</v>
      </c>
      <c r="K84" s="72">
        <v>37750</v>
      </c>
      <c r="L84">
        <v>-80.751199999999997</v>
      </c>
      <c r="M84">
        <v>0.46870000000000001</v>
      </c>
      <c r="N84" t="s">
        <v>59</v>
      </c>
      <c r="O84">
        <v>1873.7715000000001</v>
      </c>
      <c r="P84" s="1"/>
      <c r="AA84" s="1">
        <f t="shared" si="5"/>
        <v>37750</v>
      </c>
      <c r="AB84">
        <f t="shared" si="8"/>
        <v>0.42354500934241696</v>
      </c>
      <c r="AC84" s="60">
        <f t="shared" si="7"/>
        <v>-1.2277087591324591</v>
      </c>
    </row>
    <row r="85" spans="1:29" x14ac:dyDescent="0.25">
      <c r="A85" s="1">
        <v>37757</v>
      </c>
      <c r="B85">
        <v>17.699000000000002</v>
      </c>
      <c r="C85">
        <v>0.37309999999999999</v>
      </c>
      <c r="D85" t="s">
        <v>59</v>
      </c>
      <c r="E85">
        <v>1071.7403999999999</v>
      </c>
      <c r="F85" s="72">
        <v>37757</v>
      </c>
      <c r="G85">
        <v>8.7975999999999992</v>
      </c>
      <c r="H85">
        <v>0.40489999999999998</v>
      </c>
      <c r="I85" t="s">
        <v>59</v>
      </c>
      <c r="J85">
        <v>926.36080000000004</v>
      </c>
      <c r="K85" s="72">
        <v>37757</v>
      </c>
      <c r="L85">
        <v>-80.751199999999997</v>
      </c>
      <c r="M85">
        <v>0.46960000000000002</v>
      </c>
      <c r="N85" t="s">
        <v>59</v>
      </c>
      <c r="O85">
        <v>1877.4528</v>
      </c>
      <c r="P85" s="1"/>
      <c r="AA85" s="1">
        <f t="shared" si="5"/>
        <v>37757</v>
      </c>
      <c r="AB85">
        <f t="shared" si="8"/>
        <v>0.42744899594741809</v>
      </c>
      <c r="AC85" s="60">
        <f t="shared" si="7"/>
        <v>-1.2216367510215467</v>
      </c>
    </row>
    <row r="86" spans="1:29" x14ac:dyDescent="0.25">
      <c r="A86" s="1">
        <v>37764</v>
      </c>
      <c r="B86">
        <v>17.699000000000002</v>
      </c>
      <c r="C86">
        <v>0.35620000000000002</v>
      </c>
      <c r="D86" t="s">
        <v>59</v>
      </c>
      <c r="E86">
        <v>1023.025</v>
      </c>
      <c r="F86" s="72">
        <v>37764</v>
      </c>
      <c r="G86">
        <v>8.7975999999999992</v>
      </c>
      <c r="H86">
        <v>0.4274</v>
      </c>
      <c r="I86" t="s">
        <v>59</v>
      </c>
      <c r="J86">
        <v>977.70389999999998</v>
      </c>
      <c r="K86" s="72">
        <v>37764</v>
      </c>
      <c r="L86">
        <v>-80.751199999999997</v>
      </c>
      <c r="M86">
        <v>0.46960000000000002</v>
      </c>
      <c r="N86" t="s">
        <v>59</v>
      </c>
      <c r="O86">
        <v>1877.4528</v>
      </c>
      <c r="P86" s="1"/>
      <c r="AA86" s="1">
        <f t="shared" si="5"/>
        <v>37764</v>
      </c>
      <c r="AB86">
        <f t="shared" si="8"/>
        <v>0.42904745456872223</v>
      </c>
      <c r="AC86" s="60">
        <f t="shared" si="7"/>
        <v>-1.219150611929501</v>
      </c>
    </row>
    <row r="87" spans="1:29" x14ac:dyDescent="0.25">
      <c r="A87" s="1">
        <v>37771</v>
      </c>
      <c r="B87">
        <v>17.699000000000002</v>
      </c>
      <c r="C87">
        <v>0.3498</v>
      </c>
      <c r="D87" t="s">
        <v>59</v>
      </c>
      <c r="E87">
        <v>1004.7567</v>
      </c>
      <c r="F87" s="72">
        <v>37771</v>
      </c>
      <c r="G87">
        <v>8.7975999999999992</v>
      </c>
      <c r="H87">
        <v>0.42880000000000001</v>
      </c>
      <c r="I87" t="s">
        <v>59</v>
      </c>
      <c r="J87">
        <v>980.98119999999994</v>
      </c>
      <c r="K87" s="72">
        <v>37771</v>
      </c>
      <c r="L87">
        <v>-80.751199999999997</v>
      </c>
      <c r="M87">
        <v>0.46039999999999998</v>
      </c>
      <c r="N87" t="s">
        <v>59</v>
      </c>
      <c r="O87">
        <v>1840.64</v>
      </c>
      <c r="P87" s="1"/>
      <c r="AA87" s="1">
        <f t="shared" si="5"/>
        <v>37771</v>
      </c>
      <c r="AB87">
        <f t="shared" si="8"/>
        <v>0.42325649231352702</v>
      </c>
      <c r="AC87" s="60">
        <f t="shared" si="7"/>
        <v>-1.2281574998472227</v>
      </c>
    </row>
    <row r="88" spans="1:29" x14ac:dyDescent="0.25">
      <c r="A88" s="1">
        <v>37778</v>
      </c>
      <c r="B88">
        <v>17.699000000000002</v>
      </c>
      <c r="C88">
        <v>0.39860000000000001</v>
      </c>
      <c r="D88" t="s">
        <v>59</v>
      </c>
      <c r="E88">
        <v>1144.8136999999999</v>
      </c>
      <c r="F88" s="72">
        <v>37778</v>
      </c>
      <c r="G88">
        <v>8.7975999999999992</v>
      </c>
      <c r="H88">
        <v>0.51090000000000002</v>
      </c>
      <c r="I88" t="s">
        <v>59</v>
      </c>
      <c r="J88">
        <v>1168.8751</v>
      </c>
      <c r="K88" s="72">
        <v>37778</v>
      </c>
      <c r="L88">
        <v>-80.751199999999997</v>
      </c>
      <c r="M88">
        <v>0.50180000000000002</v>
      </c>
      <c r="N88" t="s">
        <v>59</v>
      </c>
      <c r="O88">
        <v>2006.2974999999999</v>
      </c>
      <c r="P88" s="1"/>
      <c r="AA88" s="1">
        <f t="shared" si="5"/>
        <v>37778</v>
      </c>
      <c r="AB88">
        <f t="shared" si="8"/>
        <v>0.47691380755304713</v>
      </c>
      <c r="AC88" s="60">
        <f t="shared" si="7"/>
        <v>-1.1447023842669648</v>
      </c>
    </row>
    <row r="89" spans="1:29" x14ac:dyDescent="0.25">
      <c r="A89" s="1">
        <v>37785</v>
      </c>
      <c r="B89">
        <v>17.699000000000002</v>
      </c>
      <c r="C89">
        <v>0.42399999999999999</v>
      </c>
      <c r="D89" t="s">
        <v>59</v>
      </c>
      <c r="E89">
        <v>1217.8869</v>
      </c>
      <c r="F89" s="72">
        <v>37785</v>
      </c>
      <c r="G89">
        <v>8.7975999999999992</v>
      </c>
      <c r="H89">
        <v>0.60640000000000005</v>
      </c>
      <c r="I89" t="s">
        <v>59</v>
      </c>
      <c r="J89">
        <v>1387.3563999999999</v>
      </c>
      <c r="K89" s="72">
        <v>37785</v>
      </c>
      <c r="L89">
        <v>-80.751199999999997</v>
      </c>
      <c r="M89">
        <v>0.59850000000000003</v>
      </c>
      <c r="N89" t="s">
        <v>59</v>
      </c>
      <c r="O89">
        <v>2392.8319000000001</v>
      </c>
      <c r="P89" s="1"/>
      <c r="AA89" s="1">
        <f t="shared" si="5"/>
        <v>37785</v>
      </c>
      <c r="AB89">
        <f t="shared" si="8"/>
        <v>0.55817224572971613</v>
      </c>
      <c r="AC89" s="60">
        <f t="shared" si="7"/>
        <v>-1.0183182683335901</v>
      </c>
    </row>
    <row r="90" spans="1:29" x14ac:dyDescent="0.25">
      <c r="A90" s="1">
        <v>37792</v>
      </c>
      <c r="B90">
        <v>17.699000000000002</v>
      </c>
      <c r="C90">
        <v>0.44519999999999998</v>
      </c>
      <c r="D90" t="s">
        <v>59</v>
      </c>
      <c r="E90">
        <v>1278.7811999999999</v>
      </c>
      <c r="F90" s="72">
        <v>37792</v>
      </c>
      <c r="G90">
        <v>8.7975999999999992</v>
      </c>
      <c r="H90">
        <v>0.63990000000000002</v>
      </c>
      <c r="I90" t="s">
        <v>59</v>
      </c>
      <c r="J90">
        <v>1463.8249000000001</v>
      </c>
      <c r="K90" s="72">
        <v>37792</v>
      </c>
      <c r="L90">
        <v>-80.751199999999997</v>
      </c>
      <c r="M90">
        <v>0.60770000000000002</v>
      </c>
      <c r="N90" t="s">
        <v>59</v>
      </c>
      <c r="O90">
        <v>2429.6446999999998</v>
      </c>
      <c r="P90" s="1"/>
      <c r="AA90" s="1">
        <f t="shared" si="5"/>
        <v>37792</v>
      </c>
      <c r="AB90">
        <f t="shared" si="8"/>
        <v>0.57663677637983057</v>
      </c>
      <c r="AC90" s="60">
        <f t="shared" si="7"/>
        <v>-0.98959973233040299</v>
      </c>
    </row>
    <row r="91" spans="1:29" x14ac:dyDescent="0.25">
      <c r="A91" s="1">
        <v>37799</v>
      </c>
      <c r="B91">
        <v>17.699000000000002</v>
      </c>
      <c r="C91">
        <v>0.4219</v>
      </c>
      <c r="D91" t="s">
        <v>59</v>
      </c>
      <c r="E91">
        <v>1211.7973999999999</v>
      </c>
      <c r="F91" s="72">
        <v>37799</v>
      </c>
      <c r="G91">
        <v>8.7975999999999992</v>
      </c>
      <c r="H91">
        <v>0.5635</v>
      </c>
      <c r="I91" t="s">
        <v>59</v>
      </c>
      <c r="J91">
        <v>1289.0398</v>
      </c>
      <c r="K91" s="72">
        <v>37799</v>
      </c>
      <c r="L91">
        <v>-80.751199999999997</v>
      </c>
      <c r="M91">
        <v>0.53400000000000003</v>
      </c>
      <c r="N91" t="s">
        <v>59</v>
      </c>
      <c r="O91">
        <v>2135.1423</v>
      </c>
      <c r="P91" s="1"/>
      <c r="AA91" s="1">
        <f t="shared" si="5"/>
        <v>37799</v>
      </c>
      <c r="AB91">
        <f t="shared" si="8"/>
        <v>0.51290072325815939</v>
      </c>
      <c r="AC91" s="60">
        <f t="shared" si="7"/>
        <v>-1.0887306645463493</v>
      </c>
    </row>
    <row r="92" spans="1:29" x14ac:dyDescent="0.25">
      <c r="A92" s="1">
        <v>37806</v>
      </c>
      <c r="B92">
        <v>17.699000000000002</v>
      </c>
      <c r="C92">
        <v>0.43</v>
      </c>
      <c r="D92" t="s">
        <v>59</v>
      </c>
      <c r="E92">
        <v>1236.1551999999999</v>
      </c>
      <c r="F92" s="72">
        <v>37806</v>
      </c>
      <c r="G92">
        <v>8.7975999999999992</v>
      </c>
      <c r="H92">
        <v>0.57569999999999999</v>
      </c>
      <c r="I92" t="s">
        <v>59</v>
      </c>
      <c r="J92">
        <v>1267.1917000000001</v>
      </c>
      <c r="K92" s="72">
        <v>37806</v>
      </c>
      <c r="L92">
        <v>-56.259900000000002</v>
      </c>
      <c r="M92">
        <v>0.51759999999999995</v>
      </c>
      <c r="N92" t="s">
        <v>59</v>
      </c>
      <c r="O92">
        <v>2061.5167000000001</v>
      </c>
      <c r="P92" s="1"/>
      <c r="AA92" s="1">
        <f t="shared" si="5"/>
        <v>37806</v>
      </c>
      <c r="AB92">
        <f t="shared" si="8"/>
        <v>0.51000648554099171</v>
      </c>
      <c r="AC92" s="60">
        <f t="shared" si="7"/>
        <v>-1.0932321745850972</v>
      </c>
    </row>
    <row r="93" spans="1:29" x14ac:dyDescent="0.25">
      <c r="A93" s="1">
        <v>37813</v>
      </c>
      <c r="B93">
        <v>17.699000000000002</v>
      </c>
      <c r="C93">
        <v>0.42149999999999999</v>
      </c>
      <c r="D93" t="s">
        <v>59</v>
      </c>
      <c r="E93">
        <v>1211.7973999999999</v>
      </c>
      <c r="F93" s="72">
        <v>37813</v>
      </c>
      <c r="G93">
        <v>8.7975999999999992</v>
      </c>
      <c r="H93">
        <v>0.55579999999999996</v>
      </c>
      <c r="I93" t="s">
        <v>59</v>
      </c>
      <c r="J93">
        <v>1223.4954</v>
      </c>
      <c r="K93" s="72">
        <v>37813</v>
      </c>
      <c r="L93">
        <v>-56.259900000000002</v>
      </c>
      <c r="M93">
        <v>0.47970000000000002</v>
      </c>
      <c r="N93" t="s">
        <v>59</v>
      </c>
      <c r="O93">
        <v>1910.5843</v>
      </c>
      <c r="P93" s="1"/>
      <c r="AA93" s="1">
        <f t="shared" si="5"/>
        <v>37813</v>
      </c>
      <c r="AB93">
        <f t="shared" si="8"/>
        <v>0.48489604920718998</v>
      </c>
      <c r="AC93" s="60">
        <f t="shared" si="7"/>
        <v>-1.1322873221852638</v>
      </c>
    </row>
    <row r="94" spans="1:29" x14ac:dyDescent="0.25">
      <c r="A94" s="1">
        <v>37820</v>
      </c>
      <c r="B94">
        <v>17.699000000000002</v>
      </c>
      <c r="C94">
        <v>0.43419999999999997</v>
      </c>
      <c r="D94" t="s">
        <v>59</v>
      </c>
      <c r="E94">
        <v>1248.3340000000001</v>
      </c>
      <c r="F94" s="72">
        <v>37820</v>
      </c>
      <c r="G94">
        <v>8.7975999999999992</v>
      </c>
      <c r="H94">
        <v>0.60050000000000003</v>
      </c>
      <c r="I94" t="s">
        <v>59</v>
      </c>
      <c r="J94">
        <v>1321.8119999999999</v>
      </c>
      <c r="K94" s="72">
        <v>37820</v>
      </c>
      <c r="L94">
        <v>-56.259900000000002</v>
      </c>
      <c r="M94">
        <v>0.51759999999999995</v>
      </c>
      <c r="N94" t="s">
        <v>59</v>
      </c>
      <c r="O94">
        <v>2061.5167000000001</v>
      </c>
      <c r="P94" s="1"/>
      <c r="AA94" s="1">
        <f t="shared" si="5"/>
        <v>37820</v>
      </c>
      <c r="AB94">
        <f t="shared" si="8"/>
        <v>0.51878038802782422</v>
      </c>
      <c r="AC94" s="60">
        <f t="shared" si="7"/>
        <v>-1.0795858144781865</v>
      </c>
    </row>
    <row r="95" spans="1:29" x14ac:dyDescent="0.25">
      <c r="A95" s="1">
        <v>37827</v>
      </c>
      <c r="B95">
        <v>17.699000000000002</v>
      </c>
      <c r="C95">
        <v>0.43419999999999997</v>
      </c>
      <c r="D95" t="s">
        <v>59</v>
      </c>
      <c r="E95">
        <v>1248.3340000000001</v>
      </c>
      <c r="F95" s="72">
        <v>37827</v>
      </c>
      <c r="G95">
        <v>8.7975999999999992</v>
      </c>
      <c r="H95">
        <v>0.61040000000000005</v>
      </c>
      <c r="I95" t="s">
        <v>59</v>
      </c>
      <c r="J95">
        <v>1343.6602</v>
      </c>
      <c r="K95" s="72">
        <v>37827</v>
      </c>
      <c r="L95">
        <v>-56.259900000000002</v>
      </c>
      <c r="M95">
        <v>0.51300000000000001</v>
      </c>
      <c r="N95" t="s">
        <v>59</v>
      </c>
      <c r="O95">
        <v>2043.1103000000001</v>
      </c>
      <c r="P95" s="1"/>
      <c r="AA95" s="1">
        <f t="shared" si="5"/>
        <v>37827</v>
      </c>
      <c r="AB95">
        <f t="shared" si="8"/>
        <v>0.5200125245892514</v>
      </c>
      <c r="AC95" s="60">
        <f t="shared" si="7"/>
        <v>-1.0776694290107893</v>
      </c>
    </row>
    <row r="96" spans="1:29" x14ac:dyDescent="0.25">
      <c r="A96" s="1">
        <v>37834</v>
      </c>
      <c r="B96">
        <v>17.699000000000002</v>
      </c>
      <c r="C96">
        <v>0.44059999999999999</v>
      </c>
      <c r="D96" t="s">
        <v>59</v>
      </c>
      <c r="E96">
        <v>1266.6023</v>
      </c>
      <c r="F96" s="72">
        <v>37834</v>
      </c>
      <c r="G96">
        <v>8.7975999999999992</v>
      </c>
      <c r="H96">
        <v>0.62039999999999995</v>
      </c>
      <c r="I96" t="s">
        <v>59</v>
      </c>
      <c r="J96">
        <v>1365.5083</v>
      </c>
      <c r="K96" s="72">
        <v>37834</v>
      </c>
      <c r="L96">
        <v>-56.259900000000002</v>
      </c>
      <c r="M96">
        <v>0.50839999999999996</v>
      </c>
      <c r="N96" t="s">
        <v>59</v>
      </c>
      <c r="O96">
        <v>2024.7039</v>
      </c>
      <c r="P96" s="1"/>
      <c r="AA96" s="1">
        <f t="shared" si="5"/>
        <v>37834</v>
      </c>
      <c r="AB96">
        <f t="shared" si="8"/>
        <v>0.52280067961908294</v>
      </c>
      <c r="AC96" s="60">
        <f t="shared" si="7"/>
        <v>-1.0733329131185649</v>
      </c>
    </row>
    <row r="97" spans="1:29" x14ac:dyDescent="0.25">
      <c r="A97" s="1">
        <v>37841</v>
      </c>
      <c r="B97">
        <v>17.699000000000002</v>
      </c>
      <c r="C97">
        <v>0.44059999999999999</v>
      </c>
      <c r="D97" t="s">
        <v>59</v>
      </c>
      <c r="E97">
        <v>1266.6023</v>
      </c>
      <c r="F97" s="72">
        <v>37841</v>
      </c>
      <c r="G97">
        <v>8.7975999999999992</v>
      </c>
      <c r="H97">
        <v>0.64019999999999999</v>
      </c>
      <c r="I97" t="s">
        <v>59</v>
      </c>
      <c r="J97">
        <v>1409.2046</v>
      </c>
      <c r="K97" s="72">
        <v>37841</v>
      </c>
      <c r="L97">
        <v>-56.259900000000002</v>
      </c>
      <c r="M97">
        <v>0.50839999999999996</v>
      </c>
      <c r="N97" t="s">
        <v>59</v>
      </c>
      <c r="O97">
        <v>2024.7039</v>
      </c>
      <c r="P97" s="1"/>
      <c r="AA97" s="1">
        <f t="shared" si="5"/>
        <v>37841</v>
      </c>
      <c r="AB97">
        <f t="shared" si="8"/>
        <v>0.52964397423786369</v>
      </c>
      <c r="AC97" s="60">
        <f t="shared" si="7"/>
        <v>-1.0626892955463711</v>
      </c>
    </row>
    <row r="98" spans="1:29" x14ac:dyDescent="0.25">
      <c r="A98" s="1">
        <v>37848</v>
      </c>
      <c r="B98">
        <v>17.699000000000002</v>
      </c>
      <c r="C98">
        <v>0.4173</v>
      </c>
      <c r="D98" t="s">
        <v>59</v>
      </c>
      <c r="E98">
        <v>1199.6186</v>
      </c>
      <c r="F98" s="72">
        <v>37848</v>
      </c>
      <c r="G98">
        <v>8.7975999999999992</v>
      </c>
      <c r="H98">
        <v>0.61539999999999995</v>
      </c>
      <c r="I98" t="s">
        <v>59</v>
      </c>
      <c r="J98">
        <v>1354.5842</v>
      </c>
      <c r="K98" s="72">
        <v>37848</v>
      </c>
      <c r="L98">
        <v>-56.259900000000002</v>
      </c>
      <c r="M98">
        <v>0.49909999999999999</v>
      </c>
      <c r="N98" t="s">
        <v>59</v>
      </c>
      <c r="O98">
        <v>1987.8911000000001</v>
      </c>
      <c r="P98" s="1"/>
      <c r="AA98" s="1">
        <f t="shared" si="5"/>
        <v>37848</v>
      </c>
      <c r="AB98">
        <f t="shared" si="8"/>
        <v>0.51217972540594114</v>
      </c>
      <c r="AC98" s="60">
        <f t="shared" si="7"/>
        <v>-1.0898520579448334</v>
      </c>
    </row>
    <row r="99" spans="1:29" x14ac:dyDescent="0.25">
      <c r="A99" s="1">
        <v>37855</v>
      </c>
      <c r="B99">
        <v>17.699000000000002</v>
      </c>
      <c r="C99">
        <v>0.39179999999999998</v>
      </c>
      <c r="D99" t="s">
        <v>59</v>
      </c>
      <c r="E99">
        <v>1126.5454</v>
      </c>
      <c r="F99" s="72">
        <v>37855</v>
      </c>
      <c r="G99">
        <v>8.7975999999999992</v>
      </c>
      <c r="H99">
        <v>0.57569999999999999</v>
      </c>
      <c r="I99" t="s">
        <v>59</v>
      </c>
      <c r="J99">
        <v>1267.1917000000001</v>
      </c>
      <c r="K99" s="72">
        <v>37855</v>
      </c>
      <c r="L99">
        <v>-56.259900000000002</v>
      </c>
      <c r="M99">
        <v>0.4612</v>
      </c>
      <c r="N99" t="s">
        <v>59</v>
      </c>
      <c r="O99">
        <v>1836.9586999999999</v>
      </c>
      <c r="P99" s="1"/>
      <c r="AA99" s="1">
        <f t="shared" si="5"/>
        <v>37855</v>
      </c>
      <c r="AB99">
        <f t="shared" si="8"/>
        <v>0.47701564878524233</v>
      </c>
      <c r="AC99" s="60">
        <f t="shared" si="7"/>
        <v>-1.1445439870052727</v>
      </c>
    </row>
    <row r="100" spans="1:29" x14ac:dyDescent="0.25">
      <c r="A100" s="1">
        <v>37862</v>
      </c>
      <c r="B100">
        <v>17.699000000000002</v>
      </c>
      <c r="C100">
        <v>0.40239999999999998</v>
      </c>
      <c r="D100" t="s">
        <v>59</v>
      </c>
      <c r="E100">
        <v>1156.9925000000001</v>
      </c>
      <c r="F100" s="72">
        <v>37862</v>
      </c>
      <c r="G100">
        <v>8.7975999999999992</v>
      </c>
      <c r="H100">
        <v>0.61539999999999995</v>
      </c>
      <c r="I100" t="s">
        <v>59</v>
      </c>
      <c r="J100">
        <v>1354.5842</v>
      </c>
      <c r="K100" s="72">
        <v>37862</v>
      </c>
      <c r="L100">
        <v>-56.259900000000002</v>
      </c>
      <c r="M100">
        <v>0.46679999999999999</v>
      </c>
      <c r="N100" t="s">
        <v>59</v>
      </c>
      <c r="O100">
        <v>1859.0463999999999</v>
      </c>
      <c r="P100" s="1"/>
      <c r="AA100" s="1">
        <f t="shared" si="5"/>
        <v>37862</v>
      </c>
      <c r="AB100">
        <f t="shared" si="8"/>
        <v>0.49580751042111137</v>
      </c>
      <c r="AC100" s="60">
        <f t="shared" si="7"/>
        <v>-1.1153163415707397</v>
      </c>
    </row>
    <row r="101" spans="1:29" x14ac:dyDescent="0.25">
      <c r="A101" s="1">
        <v>37869</v>
      </c>
      <c r="B101">
        <v>17.699000000000002</v>
      </c>
      <c r="C101">
        <v>0.42570000000000002</v>
      </c>
      <c r="D101" t="s">
        <v>59</v>
      </c>
      <c r="E101">
        <v>1223.9763</v>
      </c>
      <c r="F101" s="72">
        <v>37869</v>
      </c>
      <c r="G101">
        <v>8.7975999999999992</v>
      </c>
      <c r="H101">
        <v>0.68489999999999995</v>
      </c>
      <c r="I101" t="s">
        <v>59</v>
      </c>
      <c r="J101">
        <v>1507.5211999999999</v>
      </c>
      <c r="K101" s="72">
        <v>37869</v>
      </c>
      <c r="L101">
        <v>-56.259900000000002</v>
      </c>
      <c r="M101">
        <v>0.52039999999999997</v>
      </c>
      <c r="N101" t="s">
        <v>59</v>
      </c>
      <c r="O101">
        <v>2072.5605999999998</v>
      </c>
      <c r="P101" s="1"/>
      <c r="AA101" s="1">
        <f t="shared" si="5"/>
        <v>37869</v>
      </c>
      <c r="AB101">
        <f t="shared" si="8"/>
        <v>0.54789273198631794</v>
      </c>
      <c r="AC101" s="60">
        <f t="shared" si="7"/>
        <v>-1.0343063587502401</v>
      </c>
    </row>
    <row r="102" spans="1:29" x14ac:dyDescent="0.25">
      <c r="A102" s="1">
        <v>37876</v>
      </c>
      <c r="B102">
        <v>17.699000000000002</v>
      </c>
      <c r="C102">
        <v>0.43209999999999998</v>
      </c>
      <c r="D102" t="s">
        <v>59</v>
      </c>
      <c r="E102">
        <v>1242.2446</v>
      </c>
      <c r="F102" s="72">
        <v>37876</v>
      </c>
      <c r="G102">
        <v>8.7975999999999992</v>
      </c>
      <c r="H102">
        <v>0.69979999999999998</v>
      </c>
      <c r="I102" t="s">
        <v>59</v>
      </c>
      <c r="J102">
        <v>1540.2934</v>
      </c>
      <c r="K102" s="72">
        <v>37876</v>
      </c>
      <c r="L102">
        <v>-56.259900000000002</v>
      </c>
      <c r="M102">
        <v>0.53149999999999997</v>
      </c>
      <c r="N102" t="s">
        <v>59</v>
      </c>
      <c r="O102">
        <v>2116.7359000000001</v>
      </c>
      <c r="P102" s="1"/>
      <c r="AA102" s="1">
        <f t="shared" si="5"/>
        <v>37876</v>
      </c>
      <c r="AB102">
        <f t="shared" si="8"/>
        <v>0.55920865004710185</v>
      </c>
      <c r="AC102" s="60">
        <f t="shared" si="7"/>
        <v>-1.0167063121313609</v>
      </c>
    </row>
    <row r="103" spans="1:29" x14ac:dyDescent="0.25">
      <c r="A103" s="1">
        <v>37883</v>
      </c>
      <c r="B103">
        <v>17.699000000000002</v>
      </c>
      <c r="C103">
        <v>0.43840000000000001</v>
      </c>
      <c r="D103" t="s">
        <v>59</v>
      </c>
      <c r="E103">
        <v>1260.5128999999999</v>
      </c>
      <c r="F103" s="72">
        <v>37883</v>
      </c>
      <c r="G103">
        <v>8.7975999999999992</v>
      </c>
      <c r="H103">
        <v>0.69979999999999998</v>
      </c>
      <c r="I103" t="s">
        <v>59</v>
      </c>
      <c r="J103">
        <v>1540.2934</v>
      </c>
      <c r="K103" s="72">
        <v>37883</v>
      </c>
      <c r="L103">
        <v>-56.259900000000002</v>
      </c>
      <c r="M103">
        <v>0.57769999999999999</v>
      </c>
      <c r="N103" t="s">
        <v>59</v>
      </c>
      <c r="O103">
        <v>2300.7999</v>
      </c>
      <c r="P103" s="1"/>
      <c r="AA103" s="1">
        <f t="shared" si="5"/>
        <v>37883</v>
      </c>
      <c r="AB103">
        <f t="shared" si="8"/>
        <v>0.58014636231820471</v>
      </c>
      <c r="AC103" s="60">
        <f t="shared" si="7"/>
        <v>-0.98414114949191356</v>
      </c>
    </row>
    <row r="104" spans="1:29" x14ac:dyDescent="0.25">
      <c r="A104" s="1">
        <v>37890</v>
      </c>
      <c r="B104">
        <v>17.699000000000002</v>
      </c>
      <c r="C104">
        <v>0.44479999999999997</v>
      </c>
      <c r="D104" t="s">
        <v>59</v>
      </c>
      <c r="E104">
        <v>1278.7811999999999</v>
      </c>
      <c r="F104" s="72">
        <v>37890</v>
      </c>
      <c r="G104">
        <v>8.7975999999999992</v>
      </c>
      <c r="H104">
        <v>0.69979999999999998</v>
      </c>
      <c r="I104" t="s">
        <v>59</v>
      </c>
      <c r="J104">
        <v>1540.2934</v>
      </c>
      <c r="K104" s="72">
        <v>37890</v>
      </c>
      <c r="L104">
        <v>-56.259900000000002</v>
      </c>
      <c r="M104">
        <v>0.57769999999999999</v>
      </c>
      <c r="N104" t="s">
        <v>59</v>
      </c>
      <c r="O104">
        <v>2300.7999</v>
      </c>
      <c r="P104" s="1"/>
      <c r="AA104" s="1">
        <f t="shared" si="5"/>
        <v>37890</v>
      </c>
      <c r="AB104">
        <f t="shared" si="8"/>
        <v>0.58123911070671741</v>
      </c>
      <c r="AC104" s="60">
        <f t="shared" si="7"/>
        <v>-0.98244155936787581</v>
      </c>
    </row>
    <row r="105" spans="1:29" x14ac:dyDescent="0.25">
      <c r="A105" s="1">
        <v>37897</v>
      </c>
      <c r="B105">
        <v>17.699000000000002</v>
      </c>
      <c r="C105">
        <v>0.44280000000000003</v>
      </c>
      <c r="D105" t="s">
        <v>59</v>
      </c>
      <c r="E105">
        <v>1290.9601</v>
      </c>
      <c r="F105" s="72">
        <v>37897</v>
      </c>
      <c r="G105">
        <v>8.7975999999999992</v>
      </c>
      <c r="H105">
        <v>0.75119999999999998</v>
      </c>
      <c r="I105" t="s">
        <v>59</v>
      </c>
      <c r="J105">
        <v>1594.9137000000001</v>
      </c>
      <c r="K105" s="72">
        <v>37897</v>
      </c>
      <c r="L105">
        <v>-26.1297</v>
      </c>
      <c r="M105">
        <v>0.57740000000000002</v>
      </c>
      <c r="N105" t="s">
        <v>59</v>
      </c>
      <c r="O105">
        <v>2256.6246000000001</v>
      </c>
      <c r="P105" s="1"/>
      <c r="AA105" s="1">
        <f t="shared" si="5"/>
        <v>37897</v>
      </c>
      <c r="AB105">
        <f t="shared" si="8"/>
        <v>0.59751333082767699</v>
      </c>
      <c r="AC105" s="60">
        <f t="shared" si="7"/>
        <v>-0.95712969061129449</v>
      </c>
    </row>
    <row r="106" spans="1:29" x14ac:dyDescent="0.25">
      <c r="A106" s="1">
        <v>37904</v>
      </c>
      <c r="B106">
        <v>17.699000000000002</v>
      </c>
      <c r="C106">
        <v>0.47620000000000001</v>
      </c>
      <c r="D106" t="s">
        <v>59</v>
      </c>
      <c r="E106">
        <v>1388.3910000000001</v>
      </c>
      <c r="F106" s="72">
        <v>37904</v>
      </c>
      <c r="G106">
        <v>8.7975999999999992</v>
      </c>
      <c r="H106">
        <v>0.79759999999999998</v>
      </c>
      <c r="I106" t="s">
        <v>59</v>
      </c>
      <c r="J106">
        <v>1693.2302999999999</v>
      </c>
      <c r="K106" s="72">
        <v>37904</v>
      </c>
      <c r="L106">
        <v>-26.1297</v>
      </c>
      <c r="M106">
        <v>0.59719999999999995</v>
      </c>
      <c r="N106" t="s">
        <v>59</v>
      </c>
      <c r="O106">
        <v>2333.9315000000001</v>
      </c>
      <c r="P106" s="1"/>
      <c r="AA106" s="1">
        <f t="shared" si="5"/>
        <v>37904</v>
      </c>
      <c r="AB106">
        <f t="shared" si="8"/>
        <v>0.628836297797706</v>
      </c>
      <c r="AC106" s="60">
        <f t="shared" si="7"/>
        <v>-0.90841197491621173</v>
      </c>
    </row>
    <row r="107" spans="1:29" x14ac:dyDescent="0.25">
      <c r="A107" s="1">
        <v>37911</v>
      </c>
      <c r="B107">
        <v>17.699000000000002</v>
      </c>
      <c r="C107">
        <v>0.48039999999999999</v>
      </c>
      <c r="D107" t="s">
        <v>59</v>
      </c>
      <c r="E107">
        <v>1400.5699</v>
      </c>
      <c r="F107" s="72">
        <v>37911</v>
      </c>
      <c r="G107">
        <v>8.7975999999999992</v>
      </c>
      <c r="H107">
        <v>0.8387</v>
      </c>
      <c r="I107" t="s">
        <v>59</v>
      </c>
      <c r="J107">
        <v>1780.6228000000001</v>
      </c>
      <c r="K107" s="72">
        <v>37911</v>
      </c>
      <c r="L107">
        <v>-26.1297</v>
      </c>
      <c r="M107">
        <v>0.60289999999999999</v>
      </c>
      <c r="N107" t="s">
        <v>59</v>
      </c>
      <c r="O107">
        <v>2356.0191</v>
      </c>
      <c r="P107" s="1"/>
      <c r="AA107" s="1">
        <f t="shared" si="5"/>
        <v>37911</v>
      </c>
      <c r="AB107">
        <f t="shared" si="8"/>
        <v>0.64774225138182362</v>
      </c>
      <c r="AC107" s="60">
        <f t="shared" si="7"/>
        <v>-0.87900687824906742</v>
      </c>
    </row>
    <row r="108" spans="1:29" x14ac:dyDescent="0.25">
      <c r="A108" s="1">
        <v>37918</v>
      </c>
      <c r="B108">
        <v>17.699000000000002</v>
      </c>
      <c r="C108">
        <v>0.49080000000000001</v>
      </c>
      <c r="D108" t="s">
        <v>59</v>
      </c>
      <c r="E108">
        <v>1431.0171</v>
      </c>
      <c r="F108" s="72">
        <v>37918</v>
      </c>
      <c r="G108">
        <v>8.7975999999999992</v>
      </c>
      <c r="H108">
        <v>0.94159999999999999</v>
      </c>
      <c r="I108" t="s">
        <v>59</v>
      </c>
      <c r="J108">
        <v>1999.1042</v>
      </c>
      <c r="K108" s="72">
        <v>37918</v>
      </c>
      <c r="L108">
        <v>-26.1297</v>
      </c>
      <c r="M108">
        <v>0.60289999999999999</v>
      </c>
      <c r="N108" t="s">
        <v>59</v>
      </c>
      <c r="O108">
        <v>2356.0191</v>
      </c>
      <c r="P108" s="1"/>
      <c r="AA108" s="1">
        <f t="shared" si="5"/>
        <v>37918</v>
      </c>
      <c r="AB108">
        <f t="shared" si="8"/>
        <v>0.69219606610133422</v>
      </c>
      <c r="AC108" s="60">
        <f t="shared" si="7"/>
        <v>-0.80986629175420521</v>
      </c>
    </row>
    <row r="109" spans="1:29" x14ac:dyDescent="0.25">
      <c r="A109" s="1">
        <v>37925</v>
      </c>
      <c r="B109">
        <v>17.699000000000002</v>
      </c>
      <c r="C109">
        <v>0.51380000000000003</v>
      </c>
      <c r="D109" t="s">
        <v>59</v>
      </c>
      <c r="E109">
        <v>1498.0008</v>
      </c>
      <c r="F109" s="72">
        <v>37925</v>
      </c>
      <c r="G109">
        <v>8.7975999999999992</v>
      </c>
      <c r="H109">
        <v>0.90559999999999996</v>
      </c>
      <c r="I109" t="s">
        <v>59</v>
      </c>
      <c r="J109">
        <v>1922.6357</v>
      </c>
      <c r="K109" s="72">
        <v>37925</v>
      </c>
      <c r="L109">
        <v>-26.1297</v>
      </c>
      <c r="M109">
        <v>0.61040000000000005</v>
      </c>
      <c r="N109" t="s">
        <v>59</v>
      </c>
      <c r="O109">
        <v>2385.4694</v>
      </c>
      <c r="P109" s="1"/>
      <c r="AA109" s="1">
        <f t="shared" si="5"/>
        <v>37925</v>
      </c>
      <c r="AB109">
        <f t="shared" si="8"/>
        <v>0.68322939523373138</v>
      </c>
      <c r="AC109" s="60">
        <f t="shared" si="7"/>
        <v>-0.82381247132516466</v>
      </c>
    </row>
    <row r="110" spans="1:29" x14ac:dyDescent="0.25">
      <c r="A110" s="1">
        <v>37932</v>
      </c>
      <c r="B110">
        <v>17.699000000000002</v>
      </c>
      <c r="C110">
        <v>0.54090000000000005</v>
      </c>
      <c r="D110" t="s">
        <v>59</v>
      </c>
      <c r="E110">
        <v>1577.1635000000001</v>
      </c>
      <c r="F110" s="72">
        <v>37932</v>
      </c>
      <c r="G110">
        <v>8.7975999999999992</v>
      </c>
      <c r="H110">
        <v>0.88500000000000001</v>
      </c>
      <c r="I110" t="s">
        <v>59</v>
      </c>
      <c r="J110">
        <v>1878.9394</v>
      </c>
      <c r="K110" s="72">
        <v>37932</v>
      </c>
      <c r="L110">
        <v>-26.1297</v>
      </c>
      <c r="M110">
        <v>0.60760000000000003</v>
      </c>
      <c r="N110" t="s">
        <v>59</v>
      </c>
      <c r="O110">
        <v>2374.4254999999998</v>
      </c>
      <c r="P110" s="1"/>
      <c r="AA110" s="1">
        <f t="shared" si="5"/>
        <v>37932</v>
      </c>
      <c r="AB110">
        <f t="shared" ref="AB110:AB131" si="9">+(C110*E110+H110*J110+M110*O110)/(E110+J110+O110)</f>
        <v>0.67895219238619964</v>
      </c>
      <c r="AC110" s="60">
        <f t="shared" si="7"/>
        <v>-0.83046495582625401</v>
      </c>
    </row>
    <row r="111" spans="1:29" x14ac:dyDescent="0.25">
      <c r="A111" s="1">
        <v>37939</v>
      </c>
      <c r="B111">
        <v>17.699000000000002</v>
      </c>
      <c r="C111">
        <v>0.52210000000000001</v>
      </c>
      <c r="D111" t="s">
        <v>59</v>
      </c>
      <c r="E111">
        <v>1522.3586</v>
      </c>
      <c r="F111" s="72">
        <v>37939</v>
      </c>
      <c r="G111">
        <v>8.7975999999999992</v>
      </c>
      <c r="H111">
        <v>0.86439999999999995</v>
      </c>
      <c r="I111" t="s">
        <v>59</v>
      </c>
      <c r="J111">
        <v>1835.2431999999999</v>
      </c>
      <c r="K111" s="72">
        <v>37939</v>
      </c>
      <c r="L111">
        <v>-26.1297</v>
      </c>
      <c r="M111">
        <v>0.5746</v>
      </c>
      <c r="N111" t="s">
        <v>59</v>
      </c>
      <c r="O111">
        <v>2245.5807</v>
      </c>
      <c r="P111" s="1"/>
      <c r="AA111" s="1">
        <f t="shared" si="5"/>
        <v>37939</v>
      </c>
      <c r="AB111">
        <f t="shared" si="9"/>
        <v>0.65525588669653356</v>
      </c>
      <c r="AC111" s="60">
        <f t="shared" si="7"/>
        <v>-0.86732065614089926</v>
      </c>
    </row>
    <row r="112" spans="1:29" x14ac:dyDescent="0.25">
      <c r="A112" s="1">
        <v>37946</v>
      </c>
      <c r="B112">
        <v>17.699000000000002</v>
      </c>
      <c r="C112">
        <v>0.53680000000000005</v>
      </c>
      <c r="D112" t="s">
        <v>59</v>
      </c>
      <c r="E112">
        <v>1564.9846</v>
      </c>
      <c r="F112" s="72">
        <v>37946</v>
      </c>
      <c r="G112">
        <v>8.7975999999999992</v>
      </c>
      <c r="H112">
        <v>0.89019999999999999</v>
      </c>
      <c r="I112" t="s">
        <v>59</v>
      </c>
      <c r="J112">
        <v>1889.8634999999999</v>
      </c>
      <c r="K112" s="72">
        <v>37946</v>
      </c>
      <c r="L112">
        <v>-26.1297</v>
      </c>
      <c r="M112">
        <v>0.5887</v>
      </c>
      <c r="N112" t="s">
        <v>59</v>
      </c>
      <c r="O112">
        <v>2300.7999</v>
      </c>
      <c r="P112" s="1"/>
      <c r="AA112" s="1">
        <f t="shared" si="5"/>
        <v>37946</v>
      </c>
      <c r="AB112">
        <f t="shared" si="9"/>
        <v>0.67358551497763586</v>
      </c>
      <c r="AC112" s="60">
        <f t="shared" si="7"/>
        <v>-0.8388119385519901</v>
      </c>
    </row>
    <row r="113" spans="1:29" x14ac:dyDescent="0.25">
      <c r="A113" s="1">
        <v>37953</v>
      </c>
      <c r="B113">
        <v>17.699000000000002</v>
      </c>
      <c r="C113">
        <v>0.58689999999999998</v>
      </c>
      <c r="D113" t="s">
        <v>59</v>
      </c>
      <c r="E113">
        <v>1711.1310000000001</v>
      </c>
      <c r="F113" s="72">
        <v>37953</v>
      </c>
      <c r="G113">
        <v>8.7975999999999992</v>
      </c>
      <c r="H113">
        <v>0.9365</v>
      </c>
      <c r="I113" t="s">
        <v>59</v>
      </c>
      <c r="J113">
        <v>1988.1801</v>
      </c>
      <c r="K113" s="72">
        <v>37953</v>
      </c>
      <c r="L113">
        <v>-26.1297</v>
      </c>
      <c r="M113">
        <v>0.59809999999999997</v>
      </c>
      <c r="N113" t="s">
        <v>59</v>
      </c>
      <c r="O113">
        <v>2337.6127000000001</v>
      </c>
      <c r="P113" s="1"/>
      <c r="AA113" s="1">
        <f t="shared" si="5"/>
        <v>37953</v>
      </c>
      <c r="AB113">
        <f t="shared" si="9"/>
        <v>0.7063729383862688</v>
      </c>
      <c r="AC113" s="60">
        <f t="shared" si="7"/>
        <v>-0.78781650208760712</v>
      </c>
    </row>
    <row r="114" spans="1:29" x14ac:dyDescent="0.25">
      <c r="A114" s="1">
        <v>37960</v>
      </c>
      <c r="B114">
        <v>17.699000000000002</v>
      </c>
      <c r="C114">
        <v>0.59319999999999995</v>
      </c>
      <c r="D114" t="s">
        <v>59</v>
      </c>
      <c r="E114">
        <v>1729.3994</v>
      </c>
      <c r="F114" s="72">
        <v>37960</v>
      </c>
      <c r="G114">
        <v>8.7975999999999992</v>
      </c>
      <c r="H114">
        <v>0.99309999999999998</v>
      </c>
      <c r="I114" t="s">
        <v>59</v>
      </c>
      <c r="J114">
        <v>2108.3447999999999</v>
      </c>
      <c r="K114" s="72">
        <v>37960</v>
      </c>
      <c r="L114">
        <v>-26.1297</v>
      </c>
      <c r="M114">
        <v>0.69710000000000005</v>
      </c>
      <c r="N114" t="s">
        <v>59</v>
      </c>
      <c r="O114">
        <v>2724.1471000000001</v>
      </c>
      <c r="P114" s="1"/>
      <c r="AA114" s="1">
        <f t="shared" si="5"/>
        <v>37960</v>
      </c>
      <c r="AB114">
        <f t="shared" si="9"/>
        <v>0.76482216161825167</v>
      </c>
      <c r="AC114" s="60">
        <f t="shared" si="7"/>
        <v>-0.69690836293403413</v>
      </c>
    </row>
    <row r="115" spans="1:29" x14ac:dyDescent="0.25">
      <c r="A115" s="1">
        <v>37967</v>
      </c>
      <c r="B115">
        <v>17.699000000000002</v>
      </c>
      <c r="C115">
        <v>0.56389999999999996</v>
      </c>
      <c r="D115" t="s">
        <v>59</v>
      </c>
      <c r="E115">
        <v>1644.1473000000001</v>
      </c>
      <c r="F115" s="72">
        <v>37967</v>
      </c>
      <c r="G115">
        <v>8.7975999999999992</v>
      </c>
      <c r="H115">
        <v>0.94679999999999997</v>
      </c>
      <c r="I115" t="s">
        <v>59</v>
      </c>
      <c r="J115">
        <v>2010.0282</v>
      </c>
      <c r="K115" s="72">
        <v>37967</v>
      </c>
      <c r="L115">
        <v>-26.1297</v>
      </c>
      <c r="M115">
        <v>0.69520000000000004</v>
      </c>
      <c r="N115" t="s">
        <v>59</v>
      </c>
      <c r="O115">
        <v>2716.7846</v>
      </c>
      <c r="P115" s="1"/>
      <c r="AA115" s="1">
        <f t="shared" si="5"/>
        <v>37967</v>
      </c>
      <c r="AB115">
        <f t="shared" si="9"/>
        <v>0.74069495681663433</v>
      </c>
      <c r="AC115" s="60">
        <f t="shared" si="7"/>
        <v>-0.73443425584088795</v>
      </c>
    </row>
    <row r="116" spans="1:29" x14ac:dyDescent="0.25">
      <c r="A116" s="1">
        <v>37974</v>
      </c>
      <c r="B116">
        <v>17.699000000000002</v>
      </c>
      <c r="C116">
        <v>0.5827</v>
      </c>
      <c r="D116" t="s">
        <v>59</v>
      </c>
      <c r="E116">
        <v>1698.9521999999999</v>
      </c>
      <c r="F116" s="72">
        <v>37974</v>
      </c>
      <c r="G116">
        <v>8.7975999999999992</v>
      </c>
      <c r="H116">
        <v>0.94159999999999999</v>
      </c>
      <c r="I116" t="s">
        <v>59</v>
      </c>
      <c r="J116">
        <v>1999.1042</v>
      </c>
      <c r="K116" s="72">
        <v>37974</v>
      </c>
      <c r="L116">
        <v>-26.1297</v>
      </c>
      <c r="M116">
        <v>0.72060000000000002</v>
      </c>
      <c r="N116" t="s">
        <v>59</v>
      </c>
      <c r="O116">
        <v>2816.1790999999998</v>
      </c>
      <c r="P116" s="1"/>
      <c r="AA116" s="1">
        <f t="shared" si="5"/>
        <v>37974</v>
      </c>
      <c r="AB116">
        <f t="shared" si="9"/>
        <v>0.75245585166824258</v>
      </c>
      <c r="AC116" s="60">
        <f t="shared" si="7"/>
        <v>-0.71614212111914699</v>
      </c>
    </row>
    <row r="117" spans="1:29" x14ac:dyDescent="0.25">
      <c r="A117" s="1">
        <v>37981</v>
      </c>
      <c r="B117">
        <v>17.699000000000002</v>
      </c>
      <c r="C117">
        <v>0.59940000000000004</v>
      </c>
      <c r="D117" t="s">
        <v>59</v>
      </c>
      <c r="E117">
        <v>1747.6677</v>
      </c>
      <c r="F117" s="72">
        <v>37981</v>
      </c>
      <c r="G117">
        <v>8.7975999999999992</v>
      </c>
      <c r="H117">
        <v>0.97250000000000003</v>
      </c>
      <c r="I117" t="s">
        <v>59</v>
      </c>
      <c r="J117">
        <v>2064.6486</v>
      </c>
      <c r="K117" s="72">
        <v>37981</v>
      </c>
      <c r="L117">
        <v>-26.1297</v>
      </c>
      <c r="M117">
        <v>0.8468</v>
      </c>
      <c r="N117" t="s">
        <v>59</v>
      </c>
      <c r="O117">
        <v>3309.4706000000001</v>
      </c>
      <c r="P117" s="1"/>
      <c r="AA117" s="1">
        <f t="shared" si="5"/>
        <v>37981</v>
      </c>
      <c r="AB117">
        <f t="shared" si="9"/>
        <v>0.82252987476499761</v>
      </c>
      <c r="AC117" s="60">
        <f t="shared" si="7"/>
        <v>-0.60715352057869154</v>
      </c>
    </row>
    <row r="118" spans="1:29" x14ac:dyDescent="0.25">
      <c r="A118" s="1">
        <v>37988</v>
      </c>
      <c r="B118">
        <v>17.699000000000002</v>
      </c>
      <c r="C118">
        <v>0.82420000000000004</v>
      </c>
      <c r="D118">
        <v>4.6119000000000003</v>
      </c>
      <c r="E118">
        <v>1814.3144</v>
      </c>
      <c r="F118" s="72">
        <v>37988</v>
      </c>
      <c r="G118">
        <v>8.7975999999999992</v>
      </c>
      <c r="H118">
        <v>1.0959000000000001</v>
      </c>
      <c r="I118" t="s">
        <v>59</v>
      </c>
      <c r="J118">
        <v>2294.0540000000001</v>
      </c>
      <c r="K118" s="72">
        <v>37988</v>
      </c>
      <c r="L118">
        <v>-14.6599</v>
      </c>
      <c r="M118">
        <v>0.89119999999999999</v>
      </c>
      <c r="N118" t="s">
        <v>59</v>
      </c>
      <c r="O118">
        <v>3331.5583000000001</v>
      </c>
      <c r="P118" s="1"/>
      <c r="AA118" s="1">
        <f t="shared" si="5"/>
        <v>37988</v>
      </c>
      <c r="AB118">
        <f t="shared" si="9"/>
        <v>0.93797919595632584</v>
      </c>
      <c r="AC118" s="60">
        <f t="shared" si="7"/>
        <v>-0.4275911179374895</v>
      </c>
    </row>
    <row r="119" spans="1:29" x14ac:dyDescent="0.25">
      <c r="A119" s="1">
        <v>37995</v>
      </c>
      <c r="B119">
        <v>17.699000000000002</v>
      </c>
      <c r="C119">
        <v>0.88780000000000003</v>
      </c>
      <c r="D119">
        <v>4.9678000000000004</v>
      </c>
      <c r="E119">
        <v>1951.7871</v>
      </c>
      <c r="F119" s="72">
        <v>37995</v>
      </c>
      <c r="G119">
        <v>8.7975999999999992</v>
      </c>
      <c r="H119">
        <v>1.1533</v>
      </c>
      <c r="I119" t="s">
        <v>59</v>
      </c>
      <c r="J119">
        <v>2414.2186999999999</v>
      </c>
      <c r="K119" s="72">
        <v>37995</v>
      </c>
      <c r="L119">
        <v>-14.6599</v>
      </c>
      <c r="M119">
        <v>0.91290000000000004</v>
      </c>
      <c r="N119" t="s">
        <v>59</v>
      </c>
      <c r="O119">
        <v>3412.5464999999999</v>
      </c>
      <c r="P119" s="1"/>
      <c r="AA119" s="1">
        <f t="shared" si="5"/>
        <v>37995</v>
      </c>
      <c r="AB119">
        <f t="shared" si="9"/>
        <v>0.98121455247398681</v>
      </c>
      <c r="AC119" s="60">
        <f t="shared" si="7"/>
        <v>-0.36034564247476075</v>
      </c>
    </row>
    <row r="120" spans="1:29" x14ac:dyDescent="0.25">
      <c r="A120" s="1">
        <v>38002</v>
      </c>
      <c r="B120">
        <v>17.699000000000002</v>
      </c>
      <c r="C120">
        <v>0.90720000000000001</v>
      </c>
      <c r="D120">
        <v>5.0761000000000003</v>
      </c>
      <c r="E120">
        <v>1993.6267</v>
      </c>
      <c r="F120" s="72">
        <v>38002</v>
      </c>
      <c r="G120">
        <v>8.7975999999999992</v>
      </c>
      <c r="H120">
        <v>1.2734000000000001</v>
      </c>
      <c r="I120" t="s">
        <v>59</v>
      </c>
      <c r="J120">
        <v>2665.4722000000002</v>
      </c>
      <c r="K120" s="72">
        <v>38002</v>
      </c>
      <c r="L120">
        <v>-14.6599</v>
      </c>
      <c r="M120">
        <v>0.91590000000000005</v>
      </c>
      <c r="N120" t="s">
        <v>59</v>
      </c>
      <c r="O120">
        <v>3423.5902999999998</v>
      </c>
      <c r="P120" s="1"/>
      <c r="AA120" s="1">
        <f t="shared" si="5"/>
        <v>38002</v>
      </c>
      <c r="AB120">
        <f t="shared" si="9"/>
        <v>1.0316488227074228</v>
      </c>
      <c r="AC120" s="60">
        <f t="shared" si="7"/>
        <v>-0.28190344251099303</v>
      </c>
    </row>
    <row r="121" spans="1:29" x14ac:dyDescent="0.25">
      <c r="A121" s="1">
        <v>38009</v>
      </c>
      <c r="B121">
        <v>17.699000000000002</v>
      </c>
      <c r="C121">
        <v>0.8629</v>
      </c>
      <c r="D121">
        <v>4.8285</v>
      </c>
      <c r="E121">
        <v>1897.9934000000001</v>
      </c>
      <c r="F121" s="72">
        <v>38009</v>
      </c>
      <c r="G121">
        <v>8.7975999999999992</v>
      </c>
      <c r="H121">
        <v>1.2212000000000001</v>
      </c>
      <c r="I121" t="s">
        <v>59</v>
      </c>
      <c r="J121">
        <v>2556.2316000000001</v>
      </c>
      <c r="K121" s="72">
        <v>38009</v>
      </c>
      <c r="L121">
        <v>-14.6599</v>
      </c>
      <c r="M121">
        <v>0.90600000000000003</v>
      </c>
      <c r="N121" t="s">
        <v>59</v>
      </c>
      <c r="O121">
        <v>3386.7775000000001</v>
      </c>
      <c r="P121" s="1"/>
      <c r="AA121" s="1">
        <f t="shared" si="5"/>
        <v>38009</v>
      </c>
      <c r="AB121">
        <f t="shared" si="9"/>
        <v>0.998325016447833</v>
      </c>
      <c r="AC121" s="60">
        <f t="shared" si="7"/>
        <v>-0.33373313414863703</v>
      </c>
    </row>
    <row r="122" spans="1:29" x14ac:dyDescent="0.25">
      <c r="A122" s="1">
        <v>38016</v>
      </c>
      <c r="B122">
        <v>17.699000000000002</v>
      </c>
      <c r="C122">
        <v>0.84640000000000004</v>
      </c>
      <c r="D122">
        <v>4.7356999999999996</v>
      </c>
      <c r="E122">
        <v>1862.1310000000001</v>
      </c>
      <c r="F122" s="72">
        <v>38016</v>
      </c>
      <c r="G122">
        <v>8.7975999999999992</v>
      </c>
      <c r="H122">
        <v>1.1376999999999999</v>
      </c>
      <c r="I122" t="s">
        <v>59</v>
      </c>
      <c r="J122">
        <v>2381.4465</v>
      </c>
      <c r="K122" s="72">
        <v>38016</v>
      </c>
      <c r="L122">
        <v>-14.6599</v>
      </c>
      <c r="M122">
        <v>0.86070000000000002</v>
      </c>
      <c r="N122" t="s">
        <v>59</v>
      </c>
      <c r="O122">
        <v>3217.4386</v>
      </c>
      <c r="P122" s="1"/>
      <c r="AA122" s="1">
        <f t="shared" si="5"/>
        <v>38016</v>
      </c>
      <c r="AB122">
        <f t="shared" si="9"/>
        <v>0.94554530775908641</v>
      </c>
      <c r="AC122" s="60">
        <f t="shared" si="7"/>
        <v>-0.4158232772959311</v>
      </c>
    </row>
    <row r="123" spans="1:29" x14ac:dyDescent="0.25">
      <c r="A123" s="1">
        <v>38023</v>
      </c>
      <c r="B123">
        <v>17.699000000000002</v>
      </c>
      <c r="C123">
        <v>0.73850000000000005</v>
      </c>
      <c r="D123">
        <v>4.1321000000000003</v>
      </c>
      <c r="E123">
        <v>1629.0250000000001</v>
      </c>
      <c r="F123" s="72">
        <v>38023</v>
      </c>
      <c r="G123">
        <v>8.7975999999999992</v>
      </c>
      <c r="H123">
        <v>1.0750999999999999</v>
      </c>
      <c r="I123" t="s">
        <v>59</v>
      </c>
      <c r="J123">
        <v>2250.3577</v>
      </c>
      <c r="K123" s="72">
        <v>38023</v>
      </c>
      <c r="L123">
        <v>-14.6599</v>
      </c>
      <c r="M123">
        <v>0.7238</v>
      </c>
      <c r="N123" t="s">
        <v>59</v>
      </c>
      <c r="O123">
        <v>2705.7406999999998</v>
      </c>
      <c r="P123" s="1"/>
      <c r="AA123" s="1">
        <f t="shared" si="5"/>
        <v>38023</v>
      </c>
      <c r="AB123">
        <f t="shared" si="9"/>
        <v>0.8474874813173584</v>
      </c>
      <c r="AC123" s="60">
        <f t="shared" si="7"/>
        <v>-0.5683360745298851</v>
      </c>
    </row>
    <row r="124" spans="1:29" x14ac:dyDescent="0.25">
      <c r="A124" s="1">
        <v>38030</v>
      </c>
      <c r="B124">
        <v>17.699000000000002</v>
      </c>
      <c r="C124">
        <v>0.76890000000000003</v>
      </c>
      <c r="D124">
        <v>4.3022999999999998</v>
      </c>
      <c r="E124">
        <v>1694.7728</v>
      </c>
      <c r="F124" s="72">
        <v>38030</v>
      </c>
      <c r="G124">
        <v>8.7975999999999992</v>
      </c>
      <c r="H124">
        <v>1.1533</v>
      </c>
      <c r="I124" t="s">
        <v>59</v>
      </c>
      <c r="J124">
        <v>2414.2186999999999</v>
      </c>
      <c r="K124" s="72">
        <v>38030</v>
      </c>
      <c r="L124">
        <v>-14.6599</v>
      </c>
      <c r="M124">
        <v>0.78879999999999995</v>
      </c>
      <c r="N124" t="s">
        <v>59</v>
      </c>
      <c r="O124">
        <v>2948.7051999999999</v>
      </c>
      <c r="P124" s="1"/>
      <c r="AA124" s="1">
        <f t="shared" si="5"/>
        <v>38030</v>
      </c>
      <c r="AB124">
        <f t="shared" si="9"/>
        <v>0.90870551215242779</v>
      </c>
      <c r="AC124" s="60">
        <f t="shared" si="7"/>
        <v>-0.4731215112195386</v>
      </c>
    </row>
    <row r="125" spans="1:29" x14ac:dyDescent="0.25">
      <c r="A125" s="1">
        <v>38037</v>
      </c>
      <c r="B125">
        <v>17.699000000000002</v>
      </c>
      <c r="C125">
        <v>0.84360000000000002</v>
      </c>
      <c r="D125">
        <v>4.7202000000000002</v>
      </c>
      <c r="E125">
        <v>1856.1539</v>
      </c>
      <c r="F125" s="72">
        <v>38037</v>
      </c>
      <c r="G125">
        <v>8.7975999999999992</v>
      </c>
      <c r="H125">
        <v>1.2263999999999999</v>
      </c>
      <c r="I125" t="s">
        <v>59</v>
      </c>
      <c r="J125">
        <v>2567.1556</v>
      </c>
      <c r="K125" s="72">
        <v>38037</v>
      </c>
      <c r="L125">
        <v>-14.6599</v>
      </c>
      <c r="M125">
        <v>0.82430000000000003</v>
      </c>
      <c r="N125" t="s">
        <v>59</v>
      </c>
      <c r="O125">
        <v>3081.2312999999999</v>
      </c>
      <c r="P125" s="1"/>
      <c r="AA125" s="1">
        <f t="shared" si="5"/>
        <v>38037</v>
      </c>
      <c r="AB125">
        <f t="shared" si="9"/>
        <v>0.96662410289914069</v>
      </c>
      <c r="AC125" s="60">
        <f t="shared" si="7"/>
        <v>-0.38303868349258408</v>
      </c>
    </row>
    <row r="126" spans="1:29" x14ac:dyDescent="0.25">
      <c r="A126" s="1">
        <v>38044</v>
      </c>
      <c r="B126">
        <v>17.699000000000002</v>
      </c>
      <c r="C126">
        <v>0.90439999999999998</v>
      </c>
      <c r="D126">
        <v>5.0606999999999998</v>
      </c>
      <c r="E126">
        <v>1991.2449999999999</v>
      </c>
      <c r="F126" s="72">
        <v>38044</v>
      </c>
      <c r="G126">
        <v>8.7975999999999992</v>
      </c>
      <c r="H126">
        <v>1.2734000000000001</v>
      </c>
      <c r="I126" t="s">
        <v>59</v>
      </c>
      <c r="J126">
        <v>2665.4722000000002</v>
      </c>
      <c r="K126" s="72">
        <v>38044</v>
      </c>
      <c r="L126">
        <v>-14.6599</v>
      </c>
      <c r="M126">
        <v>0.8528</v>
      </c>
      <c r="N126" t="s">
        <v>59</v>
      </c>
      <c r="O126">
        <v>3187.9884000000002</v>
      </c>
      <c r="P126" s="1"/>
      <c r="AA126" s="1">
        <f t="shared" si="5"/>
        <v>38044</v>
      </c>
      <c r="AB126">
        <f t="shared" si="9"/>
        <v>1.0088091495747145</v>
      </c>
      <c r="AC126" s="60">
        <f t="shared" si="7"/>
        <v>-0.31742679198528045</v>
      </c>
    </row>
    <row r="127" spans="1:29" x14ac:dyDescent="0.25">
      <c r="A127" s="1">
        <v>38051</v>
      </c>
      <c r="B127">
        <v>17.699000000000002</v>
      </c>
      <c r="C127">
        <v>0.85189999999999999</v>
      </c>
      <c r="D127">
        <v>4.7666000000000004</v>
      </c>
      <c r="E127">
        <v>1875.5458000000001</v>
      </c>
      <c r="F127" s="72">
        <v>38051</v>
      </c>
      <c r="G127">
        <v>8.7975999999999992</v>
      </c>
      <c r="H127">
        <v>1.216</v>
      </c>
      <c r="I127" t="s">
        <v>59</v>
      </c>
      <c r="J127">
        <v>2545.3074999999999</v>
      </c>
      <c r="K127" s="72">
        <v>38051</v>
      </c>
      <c r="L127">
        <v>-14.6599</v>
      </c>
      <c r="M127">
        <v>0.8125</v>
      </c>
      <c r="N127" t="s">
        <v>59</v>
      </c>
      <c r="O127">
        <v>3037.0558999999998</v>
      </c>
      <c r="P127" s="1"/>
      <c r="AA127" s="1">
        <f t="shared" si="5"/>
        <v>38051</v>
      </c>
      <c r="AB127">
        <f t="shared" si="9"/>
        <v>0.96011886357774368</v>
      </c>
      <c r="AC127" s="60">
        <f t="shared" si="7"/>
        <v>-0.39315651173316979</v>
      </c>
    </row>
    <row r="128" spans="1:29" x14ac:dyDescent="0.25">
      <c r="A128" s="1">
        <v>38058</v>
      </c>
      <c r="B128">
        <v>17.699000000000002</v>
      </c>
      <c r="C128">
        <v>0.97360000000000002</v>
      </c>
      <c r="D128">
        <v>5.4476000000000004</v>
      </c>
      <c r="E128">
        <v>2137.0765999999999</v>
      </c>
      <c r="F128" s="72">
        <v>38058</v>
      </c>
      <c r="G128">
        <v>8.7975999999999992</v>
      </c>
      <c r="H128">
        <v>1.3308</v>
      </c>
      <c r="I128" t="s">
        <v>59</v>
      </c>
      <c r="J128">
        <v>2785.6369</v>
      </c>
      <c r="K128" s="72">
        <v>38058</v>
      </c>
      <c r="L128">
        <v>-14.6599</v>
      </c>
      <c r="M128">
        <v>0.85780000000000001</v>
      </c>
      <c r="N128" t="s">
        <v>59</v>
      </c>
      <c r="O128">
        <v>3206.3948</v>
      </c>
      <c r="P128" s="1"/>
      <c r="AA128" s="1">
        <f t="shared" si="5"/>
        <v>38058</v>
      </c>
      <c r="AB128">
        <f t="shared" si="9"/>
        <v>1.0503278476090667</v>
      </c>
      <c r="AC128" s="60">
        <f t="shared" si="7"/>
        <v>-0.25285129603041273</v>
      </c>
    </row>
    <row r="129" spans="1:29" x14ac:dyDescent="0.25">
      <c r="A129" s="1">
        <v>38065</v>
      </c>
      <c r="B129">
        <v>17.699000000000002</v>
      </c>
      <c r="C129">
        <v>1.004</v>
      </c>
      <c r="D129">
        <v>5.6177999999999999</v>
      </c>
      <c r="E129">
        <v>2202.7121000000002</v>
      </c>
      <c r="F129" s="72">
        <v>38065</v>
      </c>
      <c r="G129">
        <v>8.7975999999999992</v>
      </c>
      <c r="H129">
        <v>1.3308</v>
      </c>
      <c r="I129" t="s">
        <v>59</v>
      </c>
      <c r="J129">
        <v>2785.6369</v>
      </c>
      <c r="K129" s="72">
        <v>38065</v>
      </c>
      <c r="L129">
        <v>-14.6599</v>
      </c>
      <c r="M129">
        <v>0.90010000000000001</v>
      </c>
      <c r="N129" t="s">
        <v>59</v>
      </c>
      <c r="O129">
        <v>3364.6898000000001</v>
      </c>
      <c r="P129" s="1"/>
      <c r="AA129" s="1">
        <f t="shared" si="5"/>
        <v>38065</v>
      </c>
      <c r="AB129">
        <f t="shared" si="9"/>
        <v>1.071131840534489</v>
      </c>
      <c r="AC129" s="60">
        <f t="shared" si="7"/>
        <v>-0.22049411180731501</v>
      </c>
    </row>
    <row r="130" spans="1:29" x14ac:dyDescent="0.25">
      <c r="A130" s="1">
        <v>38072</v>
      </c>
      <c r="B130">
        <v>17.699000000000002</v>
      </c>
      <c r="C130">
        <v>0.94869999999999999</v>
      </c>
      <c r="D130">
        <v>5.3083</v>
      </c>
      <c r="E130">
        <v>2083.1705000000002</v>
      </c>
      <c r="F130" s="72">
        <v>38072</v>
      </c>
      <c r="G130">
        <v>8.7975999999999992</v>
      </c>
      <c r="H130">
        <v>1.2628999999999999</v>
      </c>
      <c r="I130" t="s">
        <v>59</v>
      </c>
      <c r="J130">
        <v>2643.6241</v>
      </c>
      <c r="K130" s="72">
        <v>38072</v>
      </c>
      <c r="L130">
        <v>-14.6599</v>
      </c>
      <c r="M130">
        <v>0.82920000000000005</v>
      </c>
      <c r="N130" t="s">
        <v>59</v>
      </c>
      <c r="O130">
        <v>3099.6377000000002</v>
      </c>
      <c r="P130" s="1"/>
      <c r="AA130" s="1">
        <f t="shared" si="5"/>
        <v>38072</v>
      </c>
      <c r="AB130">
        <f t="shared" si="9"/>
        <v>1.0075032924107705</v>
      </c>
      <c r="AC130" s="60">
        <f t="shared" si="7"/>
        <v>-0.3194578377068521</v>
      </c>
    </row>
    <row r="131" spans="1:29" x14ac:dyDescent="0.25">
      <c r="A131" s="1">
        <v>38079</v>
      </c>
      <c r="B131">
        <v>17.994900000000001</v>
      </c>
      <c r="C131">
        <v>0.91859999999999997</v>
      </c>
      <c r="D131">
        <v>4.7058999999999997</v>
      </c>
      <c r="E131">
        <v>2059.2622000000001</v>
      </c>
      <c r="F131" s="72">
        <v>38079</v>
      </c>
      <c r="G131">
        <v>-24.4343</v>
      </c>
      <c r="H131">
        <v>1.2947</v>
      </c>
      <c r="I131" t="s">
        <v>59</v>
      </c>
      <c r="J131">
        <v>2556.2316000000001</v>
      </c>
      <c r="K131" s="72">
        <v>38079</v>
      </c>
      <c r="L131">
        <v>-9.2760999999999996</v>
      </c>
      <c r="M131">
        <v>1.0224</v>
      </c>
      <c r="N131" t="s">
        <v>59</v>
      </c>
      <c r="O131">
        <v>3073.8687</v>
      </c>
      <c r="P131" s="1"/>
      <c r="AA131" s="1">
        <f t="shared" si="5"/>
        <v>38079</v>
      </c>
      <c r="AB131">
        <f t="shared" si="9"/>
        <v>1.0851243738762479</v>
      </c>
      <c r="AC131" s="60">
        <f t="shared" si="7"/>
        <v>-0.19873103100305911</v>
      </c>
    </row>
    <row r="132" spans="1:29" x14ac:dyDescent="0.25">
      <c r="A132" s="1">
        <v>38086</v>
      </c>
      <c r="B132">
        <v>17.994900000000001</v>
      </c>
      <c r="C132">
        <v>0.89419999999999999</v>
      </c>
      <c r="D132">
        <v>4.5810000000000004</v>
      </c>
      <c r="E132">
        <v>2005.4684999999999</v>
      </c>
      <c r="F132" s="72">
        <v>38086</v>
      </c>
      <c r="G132">
        <v>-24.4343</v>
      </c>
      <c r="H132">
        <v>1.2781</v>
      </c>
      <c r="I132" t="s">
        <v>59</v>
      </c>
      <c r="J132">
        <v>2523.4594000000002</v>
      </c>
      <c r="K132" s="72">
        <v>38086</v>
      </c>
      <c r="L132">
        <v>-9.2760999999999996</v>
      </c>
      <c r="M132">
        <v>0.98570000000000002</v>
      </c>
      <c r="N132" t="s">
        <v>59</v>
      </c>
      <c r="O132">
        <v>2963.4303</v>
      </c>
      <c r="P132" s="1"/>
      <c r="AA132" s="1">
        <f t="shared" ref="AA132:AA195" si="10">+A132</f>
        <v>38086</v>
      </c>
      <c r="AB132">
        <f t="shared" ref="AB132:AB195" si="11">+(C132*E132+H132*J132+M132*O132)/(E132+J132+O132)</f>
        <v>1.059689943621489</v>
      </c>
      <c r="AC132" s="60">
        <f t="shared" ref="AC132:AC195" si="12">+(AB132-$AC$1)/$AD$1</f>
        <v>-0.23829009777995094</v>
      </c>
    </row>
    <row r="133" spans="1:29" x14ac:dyDescent="0.25">
      <c r="A133" s="1">
        <v>38093</v>
      </c>
      <c r="B133">
        <v>17.994900000000001</v>
      </c>
      <c r="C133">
        <v>0.91590000000000005</v>
      </c>
      <c r="D133">
        <v>4.6920000000000002</v>
      </c>
      <c r="E133">
        <v>2053.2851000000001</v>
      </c>
      <c r="F133" s="72">
        <v>38093</v>
      </c>
      <c r="G133">
        <v>-24.4343</v>
      </c>
      <c r="H133">
        <v>1.2615000000000001</v>
      </c>
      <c r="I133" t="s">
        <v>59</v>
      </c>
      <c r="J133">
        <v>2490.6871999999998</v>
      </c>
      <c r="K133" s="72">
        <v>38093</v>
      </c>
      <c r="L133">
        <v>-9.2760999999999996</v>
      </c>
      <c r="M133">
        <v>0.91220000000000001</v>
      </c>
      <c r="N133" t="s">
        <v>59</v>
      </c>
      <c r="O133">
        <v>2742.5535</v>
      </c>
      <c r="P133" s="1"/>
      <c r="AA133" s="1">
        <f t="shared" si="10"/>
        <v>38093</v>
      </c>
      <c r="AB133">
        <f t="shared" si="11"/>
        <v>1.0326406898319087</v>
      </c>
      <c r="AC133" s="60">
        <f t="shared" si="12"/>
        <v>-0.28036075657628445</v>
      </c>
    </row>
    <row r="134" spans="1:29" x14ac:dyDescent="0.25">
      <c r="A134" s="1">
        <v>38100</v>
      </c>
      <c r="B134">
        <v>17.994900000000001</v>
      </c>
      <c r="C134">
        <v>0.88880000000000003</v>
      </c>
      <c r="D134">
        <v>4.5532000000000004</v>
      </c>
      <c r="E134">
        <v>1993.5143</v>
      </c>
      <c r="F134" s="72">
        <v>38100</v>
      </c>
      <c r="G134">
        <v>-24.4343</v>
      </c>
      <c r="H134">
        <v>1.2228000000000001</v>
      </c>
      <c r="I134" t="s">
        <v>59</v>
      </c>
      <c r="J134">
        <v>2414.2186999999999</v>
      </c>
      <c r="K134" s="72">
        <v>38100</v>
      </c>
      <c r="L134">
        <v>-9.2760999999999996</v>
      </c>
      <c r="M134">
        <v>0.88160000000000005</v>
      </c>
      <c r="N134" t="s">
        <v>59</v>
      </c>
      <c r="O134">
        <v>2650.5214999999998</v>
      </c>
      <c r="P134" s="1"/>
      <c r="AA134" s="1">
        <f t="shared" si="10"/>
        <v>38100</v>
      </c>
      <c r="AB134">
        <f t="shared" si="11"/>
        <v>1.0003382409347807</v>
      </c>
      <c r="AC134" s="60">
        <f t="shared" si="12"/>
        <v>-0.33060189507159349</v>
      </c>
    </row>
    <row r="135" spans="1:29" x14ac:dyDescent="0.25">
      <c r="A135" s="1">
        <v>38107</v>
      </c>
      <c r="B135">
        <v>17.994900000000001</v>
      </c>
      <c r="C135">
        <v>0.86980000000000002</v>
      </c>
      <c r="D135">
        <v>4.4560000000000004</v>
      </c>
      <c r="E135">
        <v>1951.6748</v>
      </c>
      <c r="F135" s="72">
        <v>38107</v>
      </c>
      <c r="G135">
        <v>-24.4343</v>
      </c>
      <c r="H135">
        <v>1.1474</v>
      </c>
      <c r="I135" t="s">
        <v>59</v>
      </c>
      <c r="J135">
        <v>2162.9652000000001</v>
      </c>
      <c r="K135" s="72">
        <v>38107</v>
      </c>
      <c r="L135">
        <v>-9.2760999999999996</v>
      </c>
      <c r="M135">
        <v>0.81669999999999998</v>
      </c>
      <c r="N135" t="s">
        <v>59</v>
      </c>
      <c r="O135">
        <v>2455.4137000000001</v>
      </c>
      <c r="P135" s="1"/>
      <c r="AA135" s="1">
        <f t="shared" si="10"/>
        <v>38107</v>
      </c>
      <c r="AB135">
        <f t="shared" si="11"/>
        <v>0.94134533182126046</v>
      </c>
      <c r="AC135" s="60">
        <f t="shared" si="12"/>
        <v>-0.42235564805956199</v>
      </c>
    </row>
    <row r="136" spans="1:29" x14ac:dyDescent="0.25">
      <c r="A136" s="1">
        <v>38114</v>
      </c>
      <c r="B136">
        <v>17.994900000000001</v>
      </c>
      <c r="C136">
        <v>0.79669999999999996</v>
      </c>
      <c r="D136">
        <v>4.0811999999999999</v>
      </c>
      <c r="E136">
        <v>1790.2936999999999</v>
      </c>
      <c r="F136" s="72">
        <v>38114</v>
      </c>
      <c r="G136">
        <v>-24.4343</v>
      </c>
      <c r="H136">
        <v>1.0083</v>
      </c>
      <c r="I136" t="s">
        <v>59</v>
      </c>
      <c r="J136">
        <v>2160.0475999999999</v>
      </c>
      <c r="K136" s="72">
        <v>38114</v>
      </c>
      <c r="L136">
        <v>-9.2760999999999996</v>
      </c>
      <c r="M136">
        <v>0.73470000000000002</v>
      </c>
      <c r="N136" t="s">
        <v>59</v>
      </c>
      <c r="O136">
        <v>2208.7678999999998</v>
      </c>
      <c r="P136" s="1"/>
      <c r="AA136" s="1">
        <f t="shared" si="10"/>
        <v>38114</v>
      </c>
      <c r="AB136">
        <f t="shared" si="11"/>
        <v>0.84867544839114062</v>
      </c>
      <c r="AC136" s="60">
        <f t="shared" si="12"/>
        <v>-0.56648838742505181</v>
      </c>
    </row>
    <row r="137" spans="1:29" x14ac:dyDescent="0.25">
      <c r="A137" s="1">
        <v>38121</v>
      </c>
      <c r="B137">
        <v>17.994900000000001</v>
      </c>
      <c r="C137">
        <v>0.68830000000000002</v>
      </c>
      <c r="D137">
        <v>3.5259999999999998</v>
      </c>
      <c r="E137">
        <v>1546.7163</v>
      </c>
      <c r="F137" s="72">
        <v>38121</v>
      </c>
      <c r="G137">
        <v>-24.4343</v>
      </c>
      <c r="H137">
        <v>0.90400000000000003</v>
      </c>
      <c r="I137" t="s">
        <v>59</v>
      </c>
      <c r="J137">
        <v>1961.7627</v>
      </c>
      <c r="K137" s="72">
        <v>38121</v>
      </c>
      <c r="L137">
        <v>-9.2760999999999996</v>
      </c>
      <c r="M137">
        <v>0.64280000000000004</v>
      </c>
      <c r="N137" t="s">
        <v>59</v>
      </c>
      <c r="O137">
        <v>1932.672</v>
      </c>
      <c r="P137" s="1"/>
      <c r="AA137" s="1">
        <f t="shared" si="10"/>
        <v>38121</v>
      </c>
      <c r="AB137">
        <f t="shared" si="11"/>
        <v>0.74990748679645169</v>
      </c>
      <c r="AC137" s="60">
        <f t="shared" si="12"/>
        <v>-0.7201056829180672</v>
      </c>
    </row>
    <row r="138" spans="1:29" x14ac:dyDescent="0.25">
      <c r="A138" s="1">
        <v>38128</v>
      </c>
      <c r="B138">
        <v>17.994900000000001</v>
      </c>
      <c r="C138">
        <v>0.68289999999999995</v>
      </c>
      <c r="D138">
        <v>3.4982000000000002</v>
      </c>
      <c r="E138">
        <v>1534.5374999999999</v>
      </c>
      <c r="F138" s="72">
        <v>38128</v>
      </c>
      <c r="G138">
        <v>-24.4343</v>
      </c>
      <c r="H138">
        <v>0.93300000000000005</v>
      </c>
      <c r="I138" t="s">
        <v>59</v>
      </c>
      <c r="J138">
        <v>2019.9613999999999</v>
      </c>
      <c r="K138" s="72">
        <v>38128</v>
      </c>
      <c r="L138">
        <v>-9.2760999999999996</v>
      </c>
      <c r="M138">
        <v>0.67349999999999999</v>
      </c>
      <c r="N138" t="s">
        <v>59</v>
      </c>
      <c r="O138">
        <v>2024.7039</v>
      </c>
      <c r="P138" s="1"/>
      <c r="AA138" s="1">
        <f t="shared" si="10"/>
        <v>38128</v>
      </c>
      <c r="AB138">
        <f t="shared" si="11"/>
        <v>0.77003792039966723</v>
      </c>
      <c r="AC138" s="60">
        <f t="shared" si="12"/>
        <v>-0.68879610927395563</v>
      </c>
    </row>
    <row r="139" spans="1:29" x14ac:dyDescent="0.25">
      <c r="A139" s="1">
        <v>38135</v>
      </c>
      <c r="B139">
        <v>17.994900000000001</v>
      </c>
      <c r="C139">
        <v>0.74519999999999997</v>
      </c>
      <c r="D139">
        <v>3.8174999999999999</v>
      </c>
      <c r="E139">
        <v>1674.5944</v>
      </c>
      <c r="F139" s="72">
        <v>38135</v>
      </c>
      <c r="G139">
        <v>-24.4343</v>
      </c>
      <c r="H139">
        <v>0.97360000000000002</v>
      </c>
      <c r="I139" t="s">
        <v>59</v>
      </c>
      <c r="J139">
        <v>2112.4448000000002</v>
      </c>
      <c r="K139" s="72">
        <v>38135</v>
      </c>
      <c r="L139">
        <v>-9.2760999999999996</v>
      </c>
      <c r="M139">
        <v>0.68569999999999998</v>
      </c>
      <c r="N139" t="s">
        <v>59</v>
      </c>
      <c r="O139">
        <v>2061.5167000000001</v>
      </c>
      <c r="P139" s="1"/>
      <c r="AA139" s="1">
        <f t="shared" si="10"/>
        <v>38135</v>
      </c>
      <c r="AB139">
        <f t="shared" si="11"/>
        <v>0.80672324690441954</v>
      </c>
      <c r="AC139" s="60">
        <f t="shared" si="12"/>
        <v>-0.63173812659466821</v>
      </c>
    </row>
    <row r="140" spans="1:29" x14ac:dyDescent="0.25">
      <c r="A140" s="1">
        <v>38142</v>
      </c>
      <c r="B140">
        <v>17.994900000000001</v>
      </c>
      <c r="C140">
        <v>0.69910000000000005</v>
      </c>
      <c r="D140">
        <v>3.5815000000000001</v>
      </c>
      <c r="E140">
        <v>1571.0741</v>
      </c>
      <c r="F140" s="72">
        <v>38142</v>
      </c>
      <c r="G140">
        <v>-24.4343</v>
      </c>
      <c r="H140">
        <v>0.92720000000000002</v>
      </c>
      <c r="I140" t="s">
        <v>59</v>
      </c>
      <c r="J140">
        <v>2010.0592999999999</v>
      </c>
      <c r="K140" s="72">
        <v>38142</v>
      </c>
      <c r="L140">
        <v>-9.2760999999999996</v>
      </c>
      <c r="M140">
        <v>0.63429999999999997</v>
      </c>
      <c r="N140" t="s">
        <v>59</v>
      </c>
      <c r="O140">
        <v>1906.903</v>
      </c>
      <c r="P140" s="1"/>
      <c r="AA140" s="1">
        <f t="shared" si="10"/>
        <v>38142</v>
      </c>
      <c r="AB140">
        <f t="shared" si="11"/>
        <v>0.76012860613861821</v>
      </c>
      <c r="AC140" s="60">
        <f t="shared" si="12"/>
        <v>-0.70420841537397927</v>
      </c>
    </row>
    <row r="141" spans="1:29" x14ac:dyDescent="0.25">
      <c r="A141" s="1">
        <v>38149</v>
      </c>
      <c r="B141">
        <v>17.994900000000001</v>
      </c>
      <c r="C141">
        <v>0.65580000000000005</v>
      </c>
      <c r="D141">
        <v>3.3593999999999999</v>
      </c>
      <c r="E141">
        <v>1473.6431</v>
      </c>
      <c r="F141" s="72">
        <v>38149</v>
      </c>
      <c r="G141">
        <v>-24.4343</v>
      </c>
      <c r="H141">
        <v>0.88090000000000002</v>
      </c>
      <c r="I141" t="s">
        <v>59</v>
      </c>
      <c r="J141">
        <v>1913.4661000000001</v>
      </c>
      <c r="K141" s="72">
        <v>38149</v>
      </c>
      <c r="L141">
        <v>-9.2760999999999996</v>
      </c>
      <c r="M141">
        <v>0.622</v>
      </c>
      <c r="N141" t="s">
        <v>59</v>
      </c>
      <c r="O141">
        <v>1870.0902000000001</v>
      </c>
      <c r="P141" s="1"/>
      <c r="AA141" s="1">
        <f t="shared" si="10"/>
        <v>38149</v>
      </c>
      <c r="AB141">
        <f t="shared" si="11"/>
        <v>0.72570645444226445</v>
      </c>
      <c r="AC141" s="60">
        <f t="shared" si="12"/>
        <v>-0.75774640242228664</v>
      </c>
    </row>
    <row r="142" spans="1:29" x14ac:dyDescent="0.25">
      <c r="A142" s="1">
        <v>38156</v>
      </c>
      <c r="B142">
        <v>17.994900000000001</v>
      </c>
      <c r="C142">
        <v>0.7208</v>
      </c>
      <c r="D142">
        <v>3.6924999999999999</v>
      </c>
      <c r="E142">
        <v>1619.7895000000001</v>
      </c>
      <c r="F142" s="72">
        <v>38156</v>
      </c>
      <c r="G142">
        <v>-24.4343</v>
      </c>
      <c r="H142">
        <v>0.9446</v>
      </c>
      <c r="I142" t="s">
        <v>59</v>
      </c>
      <c r="J142">
        <v>2057.1421999999998</v>
      </c>
      <c r="K142" s="72">
        <v>38156</v>
      </c>
      <c r="L142">
        <v>-9.2760999999999996</v>
      </c>
      <c r="M142">
        <v>0.63060000000000005</v>
      </c>
      <c r="N142" t="s">
        <v>59</v>
      </c>
      <c r="O142">
        <v>1895.8592000000001</v>
      </c>
      <c r="P142" s="1"/>
      <c r="AA142" s="1">
        <f t="shared" si="10"/>
        <v>38156</v>
      </c>
      <c r="AB142">
        <f t="shared" si="11"/>
        <v>0.7727276480515356</v>
      </c>
      <c r="AC142" s="60">
        <f t="shared" si="12"/>
        <v>-0.68461268095548544</v>
      </c>
    </row>
    <row r="143" spans="1:29" x14ac:dyDescent="0.25">
      <c r="A143" s="1">
        <v>38163</v>
      </c>
      <c r="B143">
        <v>17.994900000000001</v>
      </c>
      <c r="C143">
        <v>0.71</v>
      </c>
      <c r="D143">
        <v>3.637</v>
      </c>
      <c r="E143">
        <v>1595.4318000000001</v>
      </c>
      <c r="F143" s="72">
        <v>38163</v>
      </c>
      <c r="G143">
        <v>-24.4343</v>
      </c>
      <c r="H143">
        <v>0.8982</v>
      </c>
      <c r="I143" t="s">
        <v>59</v>
      </c>
      <c r="J143">
        <v>1954.7568000000001</v>
      </c>
      <c r="K143" s="72">
        <v>38163</v>
      </c>
      <c r="L143">
        <v>-9.2760999999999996</v>
      </c>
      <c r="M143">
        <v>0.59389999999999998</v>
      </c>
      <c r="N143" t="s">
        <v>59</v>
      </c>
      <c r="O143">
        <v>1785.4208000000001</v>
      </c>
      <c r="P143" s="1"/>
      <c r="AA143" s="1">
        <f t="shared" si="10"/>
        <v>38163</v>
      </c>
      <c r="AB143">
        <f t="shared" si="11"/>
        <v>0.7400992563061306</v>
      </c>
      <c r="AC143" s="60">
        <f t="shared" si="12"/>
        <v>-0.73536076986294419</v>
      </c>
    </row>
    <row r="144" spans="1:29" x14ac:dyDescent="0.25">
      <c r="A144" s="1">
        <v>38170</v>
      </c>
      <c r="B144">
        <v>23.609100000000002</v>
      </c>
      <c r="C144">
        <v>0.74729999999999996</v>
      </c>
      <c r="D144">
        <v>3.0007000000000001</v>
      </c>
      <c r="E144">
        <v>1686.7733000000001</v>
      </c>
      <c r="F144" s="72">
        <v>38170</v>
      </c>
      <c r="G144">
        <v>-19.886600000000001</v>
      </c>
      <c r="H144">
        <v>0.98199999999999998</v>
      </c>
      <c r="I144" t="s">
        <v>59</v>
      </c>
      <c r="J144">
        <v>2054.2460999999998</v>
      </c>
      <c r="K144" s="72">
        <v>38170</v>
      </c>
      <c r="L144">
        <v>-10.059699999999999</v>
      </c>
      <c r="M144">
        <v>0.69579999999999997</v>
      </c>
      <c r="N144" t="s">
        <v>59</v>
      </c>
      <c r="O144">
        <v>1928.9907000000001</v>
      </c>
      <c r="P144" s="1"/>
      <c r="AA144" s="1">
        <f t="shared" si="10"/>
        <v>38170</v>
      </c>
      <c r="AB144">
        <f t="shared" si="11"/>
        <v>0.81481108584797757</v>
      </c>
      <c r="AC144" s="60">
        <f t="shared" si="12"/>
        <v>-0.6191588253229563</v>
      </c>
    </row>
    <row r="145" spans="1:29" x14ac:dyDescent="0.25">
      <c r="A145" s="1">
        <v>38177</v>
      </c>
      <c r="B145">
        <v>23.609100000000002</v>
      </c>
      <c r="C145">
        <v>0.80389999999999995</v>
      </c>
      <c r="D145">
        <v>3.2282000000000002</v>
      </c>
      <c r="E145">
        <v>1814.6514</v>
      </c>
      <c r="F145" s="72">
        <v>38177</v>
      </c>
      <c r="G145">
        <v>-19.886600000000001</v>
      </c>
      <c r="H145">
        <v>0.97599999999999998</v>
      </c>
      <c r="I145" t="s">
        <v>59</v>
      </c>
      <c r="J145">
        <v>2038.5518</v>
      </c>
      <c r="K145" s="72">
        <v>38177</v>
      </c>
      <c r="L145">
        <v>-10.059699999999999</v>
      </c>
      <c r="M145">
        <v>0.69710000000000005</v>
      </c>
      <c r="N145" t="s">
        <v>59</v>
      </c>
      <c r="O145">
        <v>1932.672</v>
      </c>
      <c r="P145" s="1"/>
      <c r="AA145" s="1">
        <f t="shared" si="10"/>
        <v>38177</v>
      </c>
      <c r="AB145">
        <f t="shared" si="11"/>
        <v>0.82886171973775036</v>
      </c>
      <c r="AC145" s="60">
        <f t="shared" si="12"/>
        <v>-0.59730537868641598</v>
      </c>
    </row>
    <row r="146" spans="1:29" x14ac:dyDescent="0.25">
      <c r="A146" s="1">
        <v>38184</v>
      </c>
      <c r="B146">
        <v>23.609100000000002</v>
      </c>
      <c r="C146">
        <v>0.80930000000000002</v>
      </c>
      <c r="D146">
        <v>3.2498999999999998</v>
      </c>
      <c r="E146">
        <v>1826.8303000000001</v>
      </c>
      <c r="F146" s="72">
        <v>38184</v>
      </c>
      <c r="G146">
        <v>-19.886600000000001</v>
      </c>
      <c r="H146">
        <v>0.94579999999999997</v>
      </c>
      <c r="I146" t="s">
        <v>59</v>
      </c>
      <c r="J146">
        <v>1977.4570000000001</v>
      </c>
      <c r="K146" s="72">
        <v>38184</v>
      </c>
      <c r="L146">
        <v>-10.059699999999999</v>
      </c>
      <c r="M146">
        <v>0.71840000000000004</v>
      </c>
      <c r="N146" t="s">
        <v>59</v>
      </c>
      <c r="O146">
        <v>1991.5724</v>
      </c>
      <c r="P146" s="1"/>
      <c r="AA146" s="1">
        <f t="shared" si="10"/>
        <v>38184</v>
      </c>
      <c r="AB146">
        <f t="shared" si="11"/>
        <v>0.8246366288938981</v>
      </c>
      <c r="AC146" s="60">
        <f t="shared" si="12"/>
        <v>-0.60387681154951744</v>
      </c>
    </row>
    <row r="147" spans="1:29" x14ac:dyDescent="0.25">
      <c r="A147" s="1">
        <v>38191</v>
      </c>
      <c r="B147">
        <v>23.609100000000002</v>
      </c>
      <c r="C147">
        <v>0.8498</v>
      </c>
      <c r="D147">
        <v>3.4123999999999999</v>
      </c>
      <c r="E147">
        <v>1918.1718000000001</v>
      </c>
      <c r="F147" s="72">
        <v>38191</v>
      </c>
      <c r="G147">
        <v>-19.886600000000001</v>
      </c>
      <c r="H147">
        <v>0.95789999999999997</v>
      </c>
      <c r="I147" t="s">
        <v>59</v>
      </c>
      <c r="J147">
        <v>1997.2611999999999</v>
      </c>
      <c r="K147" s="72">
        <v>38191</v>
      </c>
      <c r="L147">
        <v>-10.059699999999999</v>
      </c>
      <c r="M147">
        <v>0.73829999999999996</v>
      </c>
      <c r="N147" t="s">
        <v>59</v>
      </c>
      <c r="O147">
        <v>2046.7916</v>
      </c>
      <c r="P147" s="1"/>
      <c r="AA147" s="1">
        <f t="shared" si="10"/>
        <v>38191</v>
      </c>
      <c r="AB147">
        <f t="shared" si="11"/>
        <v>0.84773477627796845</v>
      </c>
      <c r="AC147" s="60">
        <f t="shared" si="12"/>
        <v>-0.56795144795235319</v>
      </c>
    </row>
    <row r="148" spans="1:29" x14ac:dyDescent="0.25">
      <c r="A148" s="1">
        <v>38198</v>
      </c>
      <c r="B148">
        <v>23.609100000000002</v>
      </c>
      <c r="C148">
        <v>0.82230000000000003</v>
      </c>
      <c r="D148">
        <v>3.3022999999999998</v>
      </c>
      <c r="E148">
        <v>1796.3831</v>
      </c>
      <c r="F148" s="72">
        <v>38198</v>
      </c>
      <c r="G148">
        <v>-19.886600000000001</v>
      </c>
      <c r="H148">
        <v>0.92779999999999996</v>
      </c>
      <c r="I148" t="s">
        <v>59</v>
      </c>
      <c r="J148">
        <v>1939.0625</v>
      </c>
      <c r="K148" s="72">
        <v>38198</v>
      </c>
      <c r="L148">
        <v>-10.059699999999999</v>
      </c>
      <c r="M148">
        <v>0.71699999999999997</v>
      </c>
      <c r="N148" t="s">
        <v>59</v>
      </c>
      <c r="O148">
        <v>1987.8911000000001</v>
      </c>
      <c r="P148" s="1"/>
      <c r="AA148" s="1">
        <f t="shared" si="10"/>
        <v>38198</v>
      </c>
      <c r="AB148">
        <f t="shared" si="11"/>
        <v>0.82146939377688544</v>
      </c>
      <c r="AC148" s="60">
        <f t="shared" si="12"/>
        <v>-0.60880292407639736</v>
      </c>
    </row>
    <row r="149" spans="1:29" x14ac:dyDescent="0.25">
      <c r="A149" s="1">
        <v>38205</v>
      </c>
      <c r="B149">
        <v>23.609100000000002</v>
      </c>
      <c r="C149">
        <v>0.78610000000000002</v>
      </c>
      <c r="D149">
        <v>3.1566999999999998</v>
      </c>
      <c r="E149">
        <v>1717.2204999999999</v>
      </c>
      <c r="F149" s="72">
        <v>38205</v>
      </c>
      <c r="G149">
        <v>-19.886600000000001</v>
      </c>
      <c r="H149">
        <v>0.91569999999999996</v>
      </c>
      <c r="I149" t="s">
        <v>59</v>
      </c>
      <c r="J149">
        <v>1916.3622</v>
      </c>
      <c r="K149" s="72">
        <v>38205</v>
      </c>
      <c r="L149">
        <v>-10.059699999999999</v>
      </c>
      <c r="M149">
        <v>0.69310000000000005</v>
      </c>
      <c r="N149" t="s">
        <v>59</v>
      </c>
      <c r="O149">
        <v>1921.3409999999999</v>
      </c>
      <c r="P149" s="1"/>
      <c r="AA149" s="1">
        <f t="shared" si="10"/>
        <v>38205</v>
      </c>
      <c r="AB149">
        <f t="shared" si="11"/>
        <v>0.79864307563576431</v>
      </c>
      <c r="AC149" s="60">
        <f t="shared" si="12"/>
        <v>-0.64430550206106574</v>
      </c>
    </row>
    <row r="150" spans="1:29" x14ac:dyDescent="0.25">
      <c r="A150" s="1">
        <v>38212</v>
      </c>
      <c r="B150">
        <v>23.609100000000002</v>
      </c>
      <c r="C150">
        <v>0.79169999999999996</v>
      </c>
      <c r="D150">
        <v>3.1791</v>
      </c>
      <c r="E150">
        <v>1729.3994</v>
      </c>
      <c r="F150" s="72">
        <v>38212</v>
      </c>
      <c r="G150">
        <v>-19.886600000000001</v>
      </c>
      <c r="H150">
        <v>0.85550000000000004</v>
      </c>
      <c r="I150" t="s">
        <v>59</v>
      </c>
      <c r="J150">
        <v>1736.7325000000001</v>
      </c>
      <c r="K150" s="72">
        <v>38212</v>
      </c>
      <c r="L150">
        <v>-10.059699999999999</v>
      </c>
      <c r="M150">
        <v>0.6613</v>
      </c>
      <c r="N150" t="s">
        <v>59</v>
      </c>
      <c r="O150">
        <v>1833.0035</v>
      </c>
      <c r="P150" s="1"/>
      <c r="AA150" s="1">
        <f t="shared" si="10"/>
        <v>38212</v>
      </c>
      <c r="AB150">
        <f t="shared" si="11"/>
        <v>0.76750357676839132</v>
      </c>
      <c r="AC150" s="60">
        <f t="shared" si="12"/>
        <v>-0.69273786334279219</v>
      </c>
    </row>
    <row r="151" spans="1:29" x14ac:dyDescent="0.25">
      <c r="A151" s="1">
        <v>38219</v>
      </c>
      <c r="B151">
        <v>23.609100000000002</v>
      </c>
      <c r="C151">
        <v>0.81120000000000003</v>
      </c>
      <c r="D151">
        <v>3.2574999999999998</v>
      </c>
      <c r="E151">
        <v>1772.0254</v>
      </c>
      <c r="F151" s="72">
        <v>38219</v>
      </c>
      <c r="G151">
        <v>-19.886600000000001</v>
      </c>
      <c r="H151">
        <v>0.86150000000000004</v>
      </c>
      <c r="I151" t="s">
        <v>59</v>
      </c>
      <c r="J151">
        <v>1752.0426</v>
      </c>
      <c r="K151" s="72">
        <v>38219</v>
      </c>
      <c r="L151">
        <v>-10.059699999999999</v>
      </c>
      <c r="M151">
        <v>0.68120000000000003</v>
      </c>
      <c r="N151" t="s">
        <v>59</v>
      </c>
      <c r="O151">
        <v>1888.2145</v>
      </c>
      <c r="P151" s="1"/>
      <c r="AA151" s="1">
        <f t="shared" si="10"/>
        <v>38219</v>
      </c>
      <c r="AB151">
        <f t="shared" si="11"/>
        <v>0.7821290595566659</v>
      </c>
      <c r="AC151" s="60">
        <f t="shared" si="12"/>
        <v>-0.66999033393204854</v>
      </c>
    </row>
    <row r="152" spans="1:29" x14ac:dyDescent="0.25">
      <c r="A152" s="1">
        <v>38226</v>
      </c>
      <c r="B152">
        <v>23.609100000000002</v>
      </c>
      <c r="C152">
        <v>0.82789999999999997</v>
      </c>
      <c r="D152">
        <v>3.3247</v>
      </c>
      <c r="E152">
        <v>1806.6519000000001</v>
      </c>
      <c r="F152" s="72">
        <v>38226</v>
      </c>
      <c r="G152">
        <v>-19.886600000000001</v>
      </c>
      <c r="H152">
        <v>0.89759999999999995</v>
      </c>
      <c r="I152" t="s">
        <v>59</v>
      </c>
      <c r="J152">
        <v>1823.6309000000001</v>
      </c>
      <c r="K152" s="72">
        <v>38226</v>
      </c>
      <c r="L152">
        <v>-10.059699999999999</v>
      </c>
      <c r="M152">
        <v>0.68379999999999996</v>
      </c>
      <c r="N152" t="s">
        <v>59</v>
      </c>
      <c r="O152">
        <v>1895.5759</v>
      </c>
      <c r="P152" s="1"/>
      <c r="AA152" s="1">
        <f t="shared" si="10"/>
        <v>38226</v>
      </c>
      <c r="AB152">
        <f t="shared" si="11"/>
        <v>0.8014705486895638</v>
      </c>
      <c r="AC152" s="60">
        <f t="shared" si="12"/>
        <v>-0.63990783345890834</v>
      </c>
    </row>
    <row r="153" spans="1:29" x14ac:dyDescent="0.25">
      <c r="A153" s="1">
        <v>38233</v>
      </c>
      <c r="B153">
        <v>23.609100000000002</v>
      </c>
      <c r="C153">
        <v>0.8669</v>
      </c>
      <c r="D153">
        <v>3.4813999999999998</v>
      </c>
      <c r="E153">
        <v>1890.3309999999999</v>
      </c>
      <c r="F153" s="72">
        <v>38233</v>
      </c>
      <c r="G153">
        <v>-19.886600000000001</v>
      </c>
      <c r="H153">
        <v>0.96389999999999998</v>
      </c>
      <c r="I153" t="s">
        <v>59</v>
      </c>
      <c r="J153">
        <v>1968.874</v>
      </c>
      <c r="K153" s="72">
        <v>38233</v>
      </c>
      <c r="L153">
        <v>-10.059699999999999</v>
      </c>
      <c r="M153">
        <v>0.72370000000000001</v>
      </c>
      <c r="N153" t="s">
        <v>59</v>
      </c>
      <c r="O153">
        <v>2005.9978000000001</v>
      </c>
      <c r="P153" s="1"/>
      <c r="AA153" s="1">
        <f t="shared" si="10"/>
        <v>38233</v>
      </c>
      <c r="AB153">
        <f t="shared" si="11"/>
        <v>0.85048486309117899</v>
      </c>
      <c r="AC153" s="60">
        <f t="shared" si="12"/>
        <v>-0.56367414090059842</v>
      </c>
    </row>
    <row r="154" spans="1:29" x14ac:dyDescent="0.25">
      <c r="A154" s="1">
        <v>38240</v>
      </c>
      <c r="B154">
        <v>23.609100000000002</v>
      </c>
      <c r="C154">
        <v>0.85299999999999998</v>
      </c>
      <c r="D154">
        <v>3.4253999999999998</v>
      </c>
      <c r="E154">
        <v>1860.4456</v>
      </c>
      <c r="F154" s="72">
        <v>38240</v>
      </c>
      <c r="G154">
        <v>-19.886600000000001</v>
      </c>
      <c r="H154">
        <v>0.97599999999999998</v>
      </c>
      <c r="I154" t="s">
        <v>59</v>
      </c>
      <c r="J154">
        <v>1990.806</v>
      </c>
      <c r="K154" s="72">
        <v>38240</v>
      </c>
      <c r="L154">
        <v>-10.059699999999999</v>
      </c>
      <c r="M154">
        <v>0.72370000000000001</v>
      </c>
      <c r="N154" t="s">
        <v>59</v>
      </c>
      <c r="O154">
        <v>2005.9978000000001</v>
      </c>
      <c r="P154" s="1"/>
      <c r="AA154" s="1">
        <f t="shared" si="10"/>
        <v>38240</v>
      </c>
      <c r="AB154">
        <f t="shared" si="11"/>
        <v>0.85052334644654193</v>
      </c>
      <c r="AC154" s="60">
        <f t="shared" si="12"/>
        <v>-0.56361428638019617</v>
      </c>
    </row>
    <row r="155" spans="1:29" x14ac:dyDescent="0.25">
      <c r="A155" s="1">
        <v>38247</v>
      </c>
      <c r="B155">
        <v>23.609100000000002</v>
      </c>
      <c r="C155">
        <v>0.87250000000000005</v>
      </c>
      <c r="D155">
        <v>3.5038</v>
      </c>
      <c r="E155">
        <v>1902.2852</v>
      </c>
      <c r="F155" s="72">
        <v>38247</v>
      </c>
      <c r="G155">
        <v>-19.886600000000001</v>
      </c>
      <c r="H155">
        <v>1.0543</v>
      </c>
      <c r="I155" t="s">
        <v>59</v>
      </c>
      <c r="J155">
        <v>2152.1889000000001</v>
      </c>
      <c r="K155" s="72">
        <v>38247</v>
      </c>
      <c r="L155">
        <v>-10.059699999999999</v>
      </c>
      <c r="M155">
        <v>0.71970000000000001</v>
      </c>
      <c r="N155" t="s">
        <v>59</v>
      </c>
      <c r="O155">
        <v>1994.9556</v>
      </c>
      <c r="P155" s="1"/>
      <c r="AA155" s="1">
        <f t="shared" si="10"/>
        <v>38247</v>
      </c>
      <c r="AB155">
        <f t="shared" si="11"/>
        <v>0.88678873970384353</v>
      </c>
      <c r="AC155" s="60">
        <f t="shared" si="12"/>
        <v>-0.50720944069715157</v>
      </c>
    </row>
    <row r="156" spans="1:29" x14ac:dyDescent="0.25">
      <c r="A156" s="1">
        <v>38254</v>
      </c>
      <c r="B156">
        <v>23.609100000000002</v>
      </c>
      <c r="C156">
        <v>0.88090000000000002</v>
      </c>
      <c r="D156">
        <v>3.5373000000000001</v>
      </c>
      <c r="E156">
        <v>1920.2164</v>
      </c>
      <c r="F156" s="72">
        <v>38254</v>
      </c>
      <c r="G156">
        <v>-19.886600000000001</v>
      </c>
      <c r="H156">
        <v>1.0965</v>
      </c>
      <c r="I156" t="s">
        <v>59</v>
      </c>
      <c r="J156">
        <v>2236.1912000000002</v>
      </c>
      <c r="K156" s="72">
        <v>38254</v>
      </c>
      <c r="L156">
        <v>-10.059699999999999</v>
      </c>
      <c r="M156">
        <v>0.80600000000000005</v>
      </c>
      <c r="N156" t="s">
        <v>59</v>
      </c>
      <c r="O156">
        <v>2234.2031000000002</v>
      </c>
      <c r="P156" s="1"/>
      <c r="AA156" s="1">
        <f t="shared" si="10"/>
        <v>38254</v>
      </c>
      <c r="AB156">
        <f t="shared" si="11"/>
        <v>0.93015679646391225</v>
      </c>
      <c r="AC156" s="60">
        <f t="shared" si="12"/>
        <v>-0.43975757186535036</v>
      </c>
    </row>
    <row r="157" spans="1:29" x14ac:dyDescent="0.25">
      <c r="A157" s="1">
        <v>38261</v>
      </c>
      <c r="B157">
        <v>25.4678</v>
      </c>
      <c r="C157">
        <v>0.9486</v>
      </c>
      <c r="D157">
        <v>3.5548999999999999</v>
      </c>
      <c r="E157">
        <v>2039.174</v>
      </c>
      <c r="F157" s="72">
        <v>38261</v>
      </c>
      <c r="G157">
        <v>-8.6007999999999996</v>
      </c>
      <c r="H157">
        <v>1.1096999999999999</v>
      </c>
      <c r="I157" t="s">
        <v>59</v>
      </c>
      <c r="J157">
        <v>2455.9187000000002</v>
      </c>
      <c r="K157" s="72">
        <v>38261</v>
      </c>
      <c r="L157">
        <v>-8.8036999999999992</v>
      </c>
      <c r="M157">
        <v>0.88519999999999999</v>
      </c>
      <c r="N157" t="s">
        <v>59</v>
      </c>
      <c r="O157">
        <v>2429.2818000000002</v>
      </c>
      <c r="P157" s="1"/>
      <c r="AA157" s="1">
        <f t="shared" si="10"/>
        <v>38261</v>
      </c>
      <c r="AB157">
        <f t="shared" si="11"/>
        <v>0.98349586481060491</v>
      </c>
      <c r="AC157" s="60">
        <f t="shared" si="12"/>
        <v>-0.35679743690619536</v>
      </c>
    </row>
    <row r="158" spans="1:29" x14ac:dyDescent="0.25">
      <c r="A158" s="1">
        <v>38268</v>
      </c>
      <c r="B158">
        <v>25.4678</v>
      </c>
      <c r="C158">
        <v>0.90610000000000002</v>
      </c>
      <c r="D158">
        <v>3.3957000000000002</v>
      </c>
      <c r="E158">
        <v>1949.5178000000001</v>
      </c>
      <c r="F158" s="72">
        <v>38268</v>
      </c>
      <c r="G158">
        <v>-8.6007999999999996</v>
      </c>
      <c r="H158">
        <v>1.0818000000000001</v>
      </c>
      <c r="I158" t="s">
        <v>59</v>
      </c>
      <c r="J158">
        <v>2390.9522000000002</v>
      </c>
      <c r="K158" s="72">
        <v>38268</v>
      </c>
      <c r="L158">
        <v>-8.8036999999999992</v>
      </c>
      <c r="M158">
        <v>0.79810000000000003</v>
      </c>
      <c r="N158" t="s">
        <v>59</v>
      </c>
      <c r="O158">
        <v>2190.0342999999998</v>
      </c>
      <c r="P158" s="1"/>
      <c r="AA158" s="1">
        <f t="shared" si="10"/>
        <v>38268</v>
      </c>
      <c r="AB158">
        <f t="shared" si="11"/>
        <v>0.93420909980413003</v>
      </c>
      <c r="AC158" s="60">
        <f t="shared" si="12"/>
        <v>-0.43345488150310396</v>
      </c>
    </row>
    <row r="159" spans="1:29" x14ac:dyDescent="0.25">
      <c r="A159" s="1">
        <v>38275</v>
      </c>
      <c r="B159">
        <v>25.4678</v>
      </c>
      <c r="C159">
        <v>0.97130000000000005</v>
      </c>
      <c r="D159">
        <v>3.6398000000000001</v>
      </c>
      <c r="E159">
        <v>2086.9906000000001</v>
      </c>
      <c r="F159" s="72">
        <v>38275</v>
      </c>
      <c r="G159">
        <v>-8.6007999999999996</v>
      </c>
      <c r="H159">
        <v>1.2714000000000001</v>
      </c>
      <c r="I159" t="s">
        <v>59</v>
      </c>
      <c r="J159">
        <v>2804.3422</v>
      </c>
      <c r="K159" s="72">
        <v>38275</v>
      </c>
      <c r="L159">
        <v>-8.8036999999999992</v>
      </c>
      <c r="M159">
        <v>0.92730000000000001</v>
      </c>
      <c r="N159" t="s">
        <v>59</v>
      </c>
      <c r="O159">
        <v>2322.5405999999998</v>
      </c>
      <c r="P159" s="1"/>
      <c r="AA159" s="1">
        <f t="shared" si="10"/>
        <v>38275</v>
      </c>
      <c r="AB159">
        <f t="shared" si="11"/>
        <v>1.0737957421376427</v>
      </c>
      <c r="AC159" s="60">
        <f t="shared" si="12"/>
        <v>-0.21635085165362977</v>
      </c>
    </row>
    <row r="160" spans="1:29" x14ac:dyDescent="0.25">
      <c r="A160" s="1">
        <v>38282</v>
      </c>
      <c r="B160">
        <v>25.4678</v>
      </c>
      <c r="C160">
        <v>0.9486</v>
      </c>
      <c r="D160">
        <v>3.5548999999999999</v>
      </c>
      <c r="E160">
        <v>2039.174</v>
      </c>
      <c r="F160" s="72">
        <v>38282</v>
      </c>
      <c r="G160">
        <v>-8.6007999999999996</v>
      </c>
      <c r="H160">
        <v>1.2435</v>
      </c>
      <c r="I160" t="s">
        <v>59</v>
      </c>
      <c r="J160">
        <v>2745.1680000000001</v>
      </c>
      <c r="K160" s="72">
        <v>38282</v>
      </c>
      <c r="L160">
        <v>-8.8036999999999992</v>
      </c>
      <c r="M160">
        <v>0.81559999999999999</v>
      </c>
      <c r="N160" t="s">
        <v>59</v>
      </c>
      <c r="O160">
        <v>2042.8051</v>
      </c>
      <c r="P160" s="1"/>
      <c r="AA160" s="1">
        <f t="shared" si="10"/>
        <v>38282</v>
      </c>
      <c r="AB160">
        <f t="shared" si="11"/>
        <v>1.0273820969757632</v>
      </c>
      <c r="AC160" s="60">
        <f t="shared" si="12"/>
        <v>-0.28853963158410278</v>
      </c>
    </row>
    <row r="161" spans="1:29" x14ac:dyDescent="0.25">
      <c r="A161" s="1">
        <v>38289</v>
      </c>
      <c r="B161">
        <v>25.4678</v>
      </c>
      <c r="C161">
        <v>0.98260000000000003</v>
      </c>
      <c r="D161">
        <v>3.6823000000000001</v>
      </c>
      <c r="E161">
        <v>2110.8989000000001</v>
      </c>
      <c r="F161" s="72">
        <v>38289</v>
      </c>
      <c r="G161">
        <v>-8.6007999999999996</v>
      </c>
      <c r="H161">
        <v>1.3829</v>
      </c>
      <c r="I161" t="s">
        <v>59</v>
      </c>
      <c r="J161">
        <v>3020.7662999999998</v>
      </c>
      <c r="K161" s="72">
        <v>38289</v>
      </c>
      <c r="L161">
        <v>-8.8036999999999992</v>
      </c>
      <c r="M161">
        <v>0.84799999999999998</v>
      </c>
      <c r="N161" t="s">
        <v>59</v>
      </c>
      <c r="O161">
        <v>2123.7811999999999</v>
      </c>
      <c r="P161" s="1"/>
      <c r="AA161" s="1">
        <f t="shared" si="10"/>
        <v>38289</v>
      </c>
      <c r="AB161">
        <f t="shared" si="11"/>
        <v>1.1098632653409171</v>
      </c>
      <c r="AC161" s="60">
        <f t="shared" si="12"/>
        <v>-0.16025376024705246</v>
      </c>
    </row>
    <row r="162" spans="1:29" x14ac:dyDescent="0.25">
      <c r="A162" s="1">
        <v>38296</v>
      </c>
      <c r="B162">
        <v>25.4678</v>
      </c>
      <c r="C162">
        <v>1.0477000000000001</v>
      </c>
      <c r="D162">
        <v>3.9262999999999999</v>
      </c>
      <c r="E162">
        <v>2248.3717000000001</v>
      </c>
      <c r="F162" s="72">
        <v>38296</v>
      </c>
      <c r="G162">
        <v>-8.6007999999999996</v>
      </c>
      <c r="H162">
        <v>1.3885000000000001</v>
      </c>
      <c r="I162" t="s">
        <v>59</v>
      </c>
      <c r="J162">
        <v>3047.6608999999999</v>
      </c>
      <c r="K162" s="72">
        <v>38296</v>
      </c>
      <c r="L162">
        <v>-8.8036999999999992</v>
      </c>
      <c r="M162">
        <v>0.98170000000000002</v>
      </c>
      <c r="N162" t="s">
        <v>59</v>
      </c>
      <c r="O162">
        <v>2458.7276000000002</v>
      </c>
      <c r="P162" s="1"/>
      <c r="AA162" s="1">
        <f t="shared" si="10"/>
        <v>38296</v>
      </c>
      <c r="AB162">
        <f t="shared" si="11"/>
        <v>1.1607101757524365</v>
      </c>
      <c r="AC162" s="60">
        <f t="shared" si="12"/>
        <v>-8.1169766455149769E-2</v>
      </c>
    </row>
    <row r="163" spans="1:29" x14ac:dyDescent="0.25">
      <c r="A163" s="1">
        <v>38303</v>
      </c>
      <c r="B163">
        <v>25.4678</v>
      </c>
      <c r="C163">
        <v>0.96279999999999999</v>
      </c>
      <c r="D163">
        <v>3.6080000000000001</v>
      </c>
      <c r="E163">
        <v>2069.0594000000001</v>
      </c>
      <c r="F163" s="72">
        <v>38303</v>
      </c>
      <c r="G163">
        <v>-8.6007999999999996</v>
      </c>
      <c r="H163">
        <v>1.2658</v>
      </c>
      <c r="I163" t="s">
        <v>59</v>
      </c>
      <c r="J163">
        <v>2774.5515</v>
      </c>
      <c r="K163" s="72">
        <v>38303</v>
      </c>
      <c r="L163">
        <v>-8.8036999999999992</v>
      </c>
      <c r="M163">
        <v>0.90090000000000003</v>
      </c>
      <c r="N163" t="s">
        <v>59</v>
      </c>
      <c r="O163">
        <v>2472.1156000000001</v>
      </c>
      <c r="P163" s="1"/>
      <c r="AA163" s="1">
        <f t="shared" si="10"/>
        <v>38303</v>
      </c>
      <c r="AB163">
        <f t="shared" si="11"/>
        <v>1.0567982035769108</v>
      </c>
      <c r="AC163" s="60">
        <f t="shared" si="12"/>
        <v>-0.24278772310039545</v>
      </c>
    </row>
    <row r="164" spans="1:29" x14ac:dyDescent="0.25">
      <c r="A164" s="1">
        <v>38310</v>
      </c>
      <c r="B164">
        <v>25.4678</v>
      </c>
      <c r="C164">
        <v>1.0165999999999999</v>
      </c>
      <c r="D164">
        <v>3.8096000000000001</v>
      </c>
      <c r="E164">
        <v>2186.1069000000002</v>
      </c>
      <c r="F164" s="72">
        <v>38310</v>
      </c>
      <c r="G164">
        <v>-8.6007999999999996</v>
      </c>
      <c r="H164">
        <v>1.2323999999999999</v>
      </c>
      <c r="I164" t="s">
        <v>59</v>
      </c>
      <c r="J164">
        <v>2711.6514999999999</v>
      </c>
      <c r="K164" s="72">
        <v>38310</v>
      </c>
      <c r="L164">
        <v>-8.8036999999999992</v>
      </c>
      <c r="M164">
        <v>0.89349999999999996</v>
      </c>
      <c r="N164" t="s">
        <v>59</v>
      </c>
      <c r="O164">
        <v>2451.9515000000001</v>
      </c>
      <c r="P164" s="1"/>
      <c r="AA164" s="1">
        <f t="shared" si="10"/>
        <v>38310</v>
      </c>
      <c r="AB164">
        <f t="shared" si="11"/>
        <v>1.0551510677162916</v>
      </c>
      <c r="AC164" s="60">
        <f t="shared" si="12"/>
        <v>-0.24534957162022439</v>
      </c>
    </row>
    <row r="165" spans="1:29" x14ac:dyDescent="0.25">
      <c r="A165" s="1">
        <v>38317</v>
      </c>
      <c r="B165">
        <v>25.4678</v>
      </c>
      <c r="C165">
        <v>0.93440000000000001</v>
      </c>
      <c r="D165">
        <v>3.5019</v>
      </c>
      <c r="E165">
        <v>2009.5133000000001</v>
      </c>
      <c r="F165" s="72">
        <v>38317</v>
      </c>
      <c r="G165">
        <v>-8.6007999999999996</v>
      </c>
      <c r="H165">
        <v>1.1319999999999999</v>
      </c>
      <c r="I165" t="s">
        <v>59</v>
      </c>
      <c r="J165">
        <v>2493.9904999999999</v>
      </c>
      <c r="K165" s="72">
        <v>38317</v>
      </c>
      <c r="L165">
        <v>-8.8036999999999992</v>
      </c>
      <c r="M165">
        <v>0.84499999999999997</v>
      </c>
      <c r="N165" t="s">
        <v>59</v>
      </c>
      <c r="O165">
        <v>2318.8685999999998</v>
      </c>
      <c r="P165" s="1"/>
      <c r="AA165" s="1">
        <f t="shared" si="10"/>
        <v>38317</v>
      </c>
      <c r="AB165">
        <f t="shared" si="11"/>
        <v>0.9762484440925564</v>
      </c>
      <c r="AC165" s="60">
        <f t="shared" si="12"/>
        <v>-0.36806960605934036</v>
      </c>
    </row>
    <row r="166" spans="1:29" x14ac:dyDescent="0.25">
      <c r="A166" s="1">
        <v>38324</v>
      </c>
      <c r="B166">
        <v>25.4678</v>
      </c>
      <c r="C166">
        <v>0.94579999999999997</v>
      </c>
      <c r="D166">
        <v>3.5442999999999998</v>
      </c>
      <c r="E166">
        <v>2033.8711000000001</v>
      </c>
      <c r="F166" s="72">
        <v>38324</v>
      </c>
      <c r="G166">
        <v>-8.6007999999999996</v>
      </c>
      <c r="H166">
        <v>1.2212000000000001</v>
      </c>
      <c r="I166" t="s">
        <v>59</v>
      </c>
      <c r="J166">
        <v>2678.1350000000002</v>
      </c>
      <c r="K166" s="72">
        <v>38324</v>
      </c>
      <c r="L166">
        <v>-8.8036999999999992</v>
      </c>
      <c r="M166">
        <v>0.87590000000000001</v>
      </c>
      <c r="N166" t="s">
        <v>59</v>
      </c>
      <c r="O166">
        <v>2403.5576999999998</v>
      </c>
      <c r="P166" s="1"/>
      <c r="AA166" s="1">
        <f t="shared" si="10"/>
        <v>38324</v>
      </c>
      <c r="AB166">
        <f t="shared" si="11"/>
        <v>1.025842806414019</v>
      </c>
      <c r="AC166" s="60">
        <f t="shared" si="12"/>
        <v>-0.29093374450549142</v>
      </c>
    </row>
    <row r="167" spans="1:29" x14ac:dyDescent="0.25">
      <c r="A167" s="1">
        <v>38331</v>
      </c>
      <c r="B167">
        <v>25.4678</v>
      </c>
      <c r="C167">
        <v>0.98819999999999997</v>
      </c>
      <c r="D167">
        <v>3.7035</v>
      </c>
      <c r="E167">
        <v>2125.2125999999998</v>
      </c>
      <c r="F167" s="72">
        <v>38331</v>
      </c>
      <c r="G167">
        <v>-8.6007999999999996</v>
      </c>
      <c r="H167">
        <v>1.2603</v>
      </c>
      <c r="I167" t="s">
        <v>59</v>
      </c>
      <c r="J167">
        <v>2773.7217999999998</v>
      </c>
      <c r="K167" s="72">
        <v>38331</v>
      </c>
      <c r="L167">
        <v>-8.8036999999999992</v>
      </c>
      <c r="M167">
        <v>0.8891</v>
      </c>
      <c r="N167" t="s">
        <v>59</v>
      </c>
      <c r="O167">
        <v>2439.8530000000001</v>
      </c>
      <c r="P167" s="1"/>
      <c r="AA167" s="1">
        <f t="shared" si="10"/>
        <v>38331</v>
      </c>
      <c r="AB167">
        <f t="shared" si="11"/>
        <v>1.0580944173638276</v>
      </c>
      <c r="AC167" s="60">
        <f t="shared" si="12"/>
        <v>-0.24077167606336086</v>
      </c>
    </row>
    <row r="168" spans="1:29" x14ac:dyDescent="0.25">
      <c r="A168" s="1">
        <v>38338</v>
      </c>
      <c r="B168">
        <v>25.4678</v>
      </c>
      <c r="C168">
        <v>1.0052000000000001</v>
      </c>
      <c r="D168">
        <v>3.7671999999999999</v>
      </c>
      <c r="E168">
        <v>2161.7492000000002</v>
      </c>
      <c r="F168" s="72">
        <v>38338</v>
      </c>
      <c r="G168">
        <v>-8.6007999999999996</v>
      </c>
      <c r="H168">
        <v>1.2769999999999999</v>
      </c>
      <c r="I168" t="s">
        <v>59</v>
      </c>
      <c r="J168">
        <v>2813.8600999999999</v>
      </c>
      <c r="K168" s="72">
        <v>38338</v>
      </c>
      <c r="L168">
        <v>-8.8036999999999992</v>
      </c>
      <c r="M168">
        <v>0.87290000000000001</v>
      </c>
      <c r="N168" t="s">
        <v>59</v>
      </c>
      <c r="O168">
        <v>2395.4920999999999</v>
      </c>
      <c r="P168" s="1"/>
      <c r="AA168" s="1">
        <f t="shared" si="10"/>
        <v>38338</v>
      </c>
      <c r="AB168">
        <f t="shared" si="11"/>
        <v>1.0659620959263971</v>
      </c>
      <c r="AC168" s="60">
        <f t="shared" si="12"/>
        <v>-0.22853479800010743</v>
      </c>
    </row>
    <row r="169" spans="1:29" x14ac:dyDescent="0.25">
      <c r="A169" s="1">
        <v>38345</v>
      </c>
      <c r="B169">
        <v>25.4678</v>
      </c>
      <c r="C169">
        <v>1.0335000000000001</v>
      </c>
      <c r="D169">
        <v>3.8733</v>
      </c>
      <c r="E169">
        <v>2222.6435000000001</v>
      </c>
      <c r="F169" s="72">
        <v>38345</v>
      </c>
      <c r="G169">
        <v>-8.6007999999999996</v>
      </c>
      <c r="H169">
        <v>1.3885000000000001</v>
      </c>
      <c r="I169" t="s">
        <v>59</v>
      </c>
      <c r="J169">
        <v>3059.2453999999998</v>
      </c>
      <c r="K169" s="72">
        <v>38345</v>
      </c>
      <c r="L169">
        <v>-8.8036999999999992</v>
      </c>
      <c r="M169">
        <v>0.96989999999999998</v>
      </c>
      <c r="N169" t="s">
        <v>59</v>
      </c>
      <c r="O169">
        <v>2661.6579000000002</v>
      </c>
      <c r="P169" s="1"/>
      <c r="AA169" s="1">
        <f t="shared" si="10"/>
        <v>38345</v>
      </c>
      <c r="AB169">
        <f t="shared" si="11"/>
        <v>1.1489082298048523</v>
      </c>
      <c r="AC169" s="60">
        <f t="shared" si="12"/>
        <v>-9.9525749394865803E-2</v>
      </c>
    </row>
    <row r="170" spans="1:29" x14ac:dyDescent="0.25">
      <c r="A170" s="1">
        <v>38352</v>
      </c>
      <c r="B170">
        <v>25.4544</v>
      </c>
      <c r="C170">
        <v>1.0203</v>
      </c>
      <c r="D170">
        <v>6.6456</v>
      </c>
      <c r="E170">
        <v>2247.0012999999999</v>
      </c>
      <c r="F170" s="72">
        <v>38352</v>
      </c>
      <c r="G170">
        <v>-9.6992999999999991</v>
      </c>
      <c r="H170">
        <v>1.4381999999999999</v>
      </c>
      <c r="I170" t="s">
        <v>59</v>
      </c>
      <c r="J170">
        <v>3116.7602999999999</v>
      </c>
      <c r="K170" s="72">
        <v>38352</v>
      </c>
      <c r="L170">
        <v>-5.0267999999999997</v>
      </c>
      <c r="M170">
        <v>0.9587</v>
      </c>
      <c r="N170" t="s">
        <v>59</v>
      </c>
      <c r="O170">
        <v>2835.0689000000002</v>
      </c>
      <c r="P170" s="1"/>
      <c r="AA170" s="1">
        <f t="shared" si="10"/>
        <v>38352</v>
      </c>
      <c r="AB170">
        <f t="shared" si="11"/>
        <v>1.1578627761947267</v>
      </c>
      <c r="AC170" s="60">
        <f t="shared" si="12"/>
        <v>-8.5598427451904768E-2</v>
      </c>
    </row>
    <row r="171" spans="1:29" x14ac:dyDescent="0.25">
      <c r="A171" s="1">
        <v>38359</v>
      </c>
      <c r="B171">
        <v>25.4544</v>
      </c>
      <c r="C171">
        <v>0.97050000000000003</v>
      </c>
      <c r="D171">
        <v>6.3213999999999997</v>
      </c>
      <c r="E171">
        <v>2137.3915000000002</v>
      </c>
      <c r="F171" s="72">
        <v>38359</v>
      </c>
      <c r="G171">
        <v>-9.6992999999999991</v>
      </c>
      <c r="H171">
        <v>1.3696999999999999</v>
      </c>
      <c r="I171" t="s">
        <v>59</v>
      </c>
      <c r="J171">
        <v>2950.4149000000002</v>
      </c>
      <c r="K171" s="72">
        <v>38359</v>
      </c>
      <c r="L171">
        <v>-5.0267999999999997</v>
      </c>
      <c r="M171">
        <v>0.91920000000000002</v>
      </c>
      <c r="N171" t="s">
        <v>59</v>
      </c>
      <c r="O171">
        <v>2718.1172999999999</v>
      </c>
      <c r="P171" s="1"/>
      <c r="AA171" s="1">
        <f t="shared" si="10"/>
        <v>38359</v>
      </c>
      <c r="AB171">
        <f t="shared" si="11"/>
        <v>1.1035228491203417</v>
      </c>
      <c r="AC171" s="60">
        <f t="shared" si="12"/>
        <v>-0.17011523330348544</v>
      </c>
    </row>
    <row r="172" spans="1:29" x14ac:dyDescent="0.25">
      <c r="A172" s="1">
        <v>38366</v>
      </c>
      <c r="B172">
        <v>25.4544</v>
      </c>
      <c r="C172">
        <v>1.0230999999999999</v>
      </c>
      <c r="D172">
        <v>6.6635999999999997</v>
      </c>
      <c r="E172">
        <v>2253.0907000000002</v>
      </c>
      <c r="F172" s="72">
        <v>38366</v>
      </c>
      <c r="G172">
        <v>-9.6992999999999991</v>
      </c>
      <c r="H172">
        <v>1.3983000000000001</v>
      </c>
      <c r="I172" t="s">
        <v>59</v>
      </c>
      <c r="J172">
        <v>3003.7968999999998</v>
      </c>
      <c r="K172" s="72">
        <v>38366</v>
      </c>
      <c r="L172">
        <v>-5.0267999999999997</v>
      </c>
      <c r="M172">
        <v>0.93959999999999999</v>
      </c>
      <c r="N172" t="s">
        <v>59</v>
      </c>
      <c r="O172">
        <v>2778.6095</v>
      </c>
      <c r="P172" s="1"/>
      <c r="AA172" s="1">
        <f t="shared" si="10"/>
        <v>38366</v>
      </c>
      <c r="AB172">
        <f t="shared" si="11"/>
        <v>1.1344821201715074</v>
      </c>
      <c r="AC172" s="60">
        <f t="shared" si="12"/>
        <v>-0.12196318670327479</v>
      </c>
    </row>
    <row r="173" spans="1:29" x14ac:dyDescent="0.25">
      <c r="A173" s="1">
        <v>38373</v>
      </c>
      <c r="B173">
        <v>25.4544</v>
      </c>
      <c r="C173">
        <v>1.0147999999999999</v>
      </c>
      <c r="D173">
        <v>6.6096000000000004</v>
      </c>
      <c r="E173">
        <v>2234.8224</v>
      </c>
      <c r="F173" s="72">
        <v>38373</v>
      </c>
      <c r="G173">
        <v>-9.6992999999999991</v>
      </c>
      <c r="H173">
        <v>1.3583000000000001</v>
      </c>
      <c r="I173" t="s">
        <v>59</v>
      </c>
      <c r="J173">
        <v>2931.3789999999999</v>
      </c>
      <c r="K173" s="72">
        <v>38373</v>
      </c>
      <c r="L173">
        <v>-5.0267999999999997</v>
      </c>
      <c r="M173">
        <v>0.92190000000000005</v>
      </c>
      <c r="N173" t="s">
        <v>59</v>
      </c>
      <c r="O173">
        <v>2726.1828999999998</v>
      </c>
      <c r="P173" s="1"/>
      <c r="AA173" s="1">
        <f t="shared" si="10"/>
        <v>38373</v>
      </c>
      <c r="AB173">
        <f t="shared" si="11"/>
        <v>1.1102928531660579</v>
      </c>
      <c r="AC173" s="60">
        <f t="shared" si="12"/>
        <v>-0.15958560714548634</v>
      </c>
    </row>
    <row r="174" spans="1:29" x14ac:dyDescent="0.25">
      <c r="A174" s="1">
        <v>38380</v>
      </c>
      <c r="B174">
        <v>25.4544</v>
      </c>
      <c r="C174">
        <v>1.0728</v>
      </c>
      <c r="D174">
        <v>6.9878</v>
      </c>
      <c r="E174">
        <v>2362.7004999999999</v>
      </c>
      <c r="F174" s="72">
        <v>38380</v>
      </c>
      <c r="G174">
        <v>-9.6992999999999991</v>
      </c>
      <c r="H174">
        <v>1.4325000000000001</v>
      </c>
      <c r="I174" t="s">
        <v>59</v>
      </c>
      <c r="J174">
        <v>3089.8656999999998</v>
      </c>
      <c r="K174" s="72">
        <v>38380</v>
      </c>
      <c r="L174">
        <v>-5.0267999999999997</v>
      </c>
      <c r="M174">
        <v>0.93010000000000004</v>
      </c>
      <c r="N174" t="s">
        <v>59</v>
      </c>
      <c r="O174">
        <v>2750.3798000000002</v>
      </c>
      <c r="P174" s="1"/>
      <c r="AA174" s="1">
        <f t="shared" si="10"/>
        <v>38380</v>
      </c>
      <c r="AB174">
        <f t="shared" si="11"/>
        <v>1.1604447918625822</v>
      </c>
      <c r="AC174" s="60">
        <f t="shared" si="12"/>
        <v>-8.1582527382566009E-2</v>
      </c>
    </row>
    <row r="175" spans="1:29" x14ac:dyDescent="0.25">
      <c r="A175" s="1">
        <v>38387</v>
      </c>
      <c r="B175">
        <v>25.4544</v>
      </c>
      <c r="C175">
        <v>1.095</v>
      </c>
      <c r="D175">
        <v>7.1318999999999999</v>
      </c>
      <c r="E175">
        <v>2411.4160000000002</v>
      </c>
      <c r="F175" s="72">
        <v>38387</v>
      </c>
      <c r="G175">
        <v>-9.6992999999999991</v>
      </c>
      <c r="H175">
        <v>1.4839</v>
      </c>
      <c r="I175" t="s">
        <v>59</v>
      </c>
      <c r="J175">
        <v>3201.5922999999998</v>
      </c>
      <c r="K175" s="72">
        <v>38387</v>
      </c>
      <c r="L175">
        <v>-5.0267999999999997</v>
      </c>
      <c r="M175">
        <v>0.96550000000000002</v>
      </c>
      <c r="N175" t="s">
        <v>59</v>
      </c>
      <c r="O175">
        <v>2855.2330000000002</v>
      </c>
      <c r="P175" s="1"/>
      <c r="AA175" s="1">
        <f t="shared" si="10"/>
        <v>38387</v>
      </c>
      <c r="AB175">
        <f t="shared" si="11"/>
        <v>1.1983681659460981</v>
      </c>
      <c r="AC175" s="60">
        <f t="shared" si="12"/>
        <v>-2.2598965622060017E-2</v>
      </c>
    </row>
    <row r="176" spans="1:29" x14ac:dyDescent="0.25">
      <c r="A176" s="1">
        <v>38394</v>
      </c>
      <c r="B176">
        <v>25.4544</v>
      </c>
      <c r="C176">
        <v>1.1336999999999999</v>
      </c>
      <c r="D176">
        <v>7.3840000000000003</v>
      </c>
      <c r="E176">
        <v>2496.6680999999999</v>
      </c>
      <c r="F176" s="72">
        <v>38394</v>
      </c>
      <c r="G176">
        <v>-9.6992999999999991</v>
      </c>
      <c r="H176">
        <v>1.5524</v>
      </c>
      <c r="I176" t="s">
        <v>59</v>
      </c>
      <c r="J176">
        <v>3353.4571999999998</v>
      </c>
      <c r="K176" s="72">
        <v>38394</v>
      </c>
      <c r="L176">
        <v>-5.0267999999999997</v>
      </c>
      <c r="M176">
        <v>0.97370000000000001</v>
      </c>
      <c r="N176" t="s">
        <v>59</v>
      </c>
      <c r="O176">
        <v>2879.4299000000001</v>
      </c>
      <c r="P176" s="1"/>
      <c r="AA176" s="1">
        <f t="shared" si="10"/>
        <v>38394</v>
      </c>
      <c r="AB176">
        <f t="shared" si="11"/>
        <v>1.2417677908583478</v>
      </c>
      <c r="AC176" s="60">
        <f t="shared" si="12"/>
        <v>4.4902002270645731E-2</v>
      </c>
    </row>
    <row r="177" spans="1:29" x14ac:dyDescent="0.25">
      <c r="A177" s="1">
        <v>38401</v>
      </c>
      <c r="B177">
        <v>25.4544</v>
      </c>
      <c r="C177">
        <v>1.1944999999999999</v>
      </c>
      <c r="D177">
        <v>7.7801999999999998</v>
      </c>
      <c r="E177">
        <v>2630.6356000000001</v>
      </c>
      <c r="F177" s="72">
        <v>38401</v>
      </c>
      <c r="G177">
        <v>-9.6992999999999991</v>
      </c>
      <c r="H177">
        <v>1.5353000000000001</v>
      </c>
      <c r="I177" t="s">
        <v>59</v>
      </c>
      <c r="J177">
        <v>3327.7993999999999</v>
      </c>
      <c r="K177" s="72">
        <v>38401</v>
      </c>
      <c r="L177">
        <v>-5.0267999999999997</v>
      </c>
      <c r="M177">
        <v>0.98870000000000002</v>
      </c>
      <c r="N177" t="s">
        <v>59</v>
      </c>
      <c r="O177">
        <v>2923.7908000000002</v>
      </c>
      <c r="P177" s="1"/>
      <c r="AA177" s="1">
        <f t="shared" si="10"/>
        <v>38401</v>
      </c>
      <c r="AB177">
        <f t="shared" si="11"/>
        <v>1.254439693143131</v>
      </c>
      <c r="AC177" s="60">
        <f t="shared" si="12"/>
        <v>6.4611058996231069E-2</v>
      </c>
    </row>
    <row r="178" spans="1:29" x14ac:dyDescent="0.25">
      <c r="A178" s="1">
        <v>38408</v>
      </c>
      <c r="B178">
        <v>25.4544</v>
      </c>
      <c r="C178">
        <v>1.1778999999999999</v>
      </c>
      <c r="D178">
        <v>7.6722000000000001</v>
      </c>
      <c r="E178">
        <v>2594.0990000000002</v>
      </c>
      <c r="F178" s="72">
        <v>38408</v>
      </c>
      <c r="G178">
        <v>-9.6992999999999991</v>
      </c>
      <c r="H178">
        <v>1.5809</v>
      </c>
      <c r="I178" t="s">
        <v>59</v>
      </c>
      <c r="J178">
        <v>3412.6314000000002</v>
      </c>
      <c r="K178" s="72">
        <v>38408</v>
      </c>
      <c r="L178">
        <v>-5.0267999999999997</v>
      </c>
      <c r="M178">
        <v>0.99150000000000005</v>
      </c>
      <c r="N178" t="s">
        <v>59</v>
      </c>
      <c r="O178">
        <v>2931.8564999999999</v>
      </c>
      <c r="P178" s="1"/>
      <c r="AA178" s="1">
        <f t="shared" si="10"/>
        <v>38408</v>
      </c>
      <c r="AB178">
        <f t="shared" si="11"/>
        <v>1.2706207411945616</v>
      </c>
      <c r="AC178" s="60">
        <f t="shared" si="12"/>
        <v>8.9778013945688698E-2</v>
      </c>
    </row>
    <row r="179" spans="1:29" x14ac:dyDescent="0.25">
      <c r="A179" s="1">
        <v>38415</v>
      </c>
      <c r="B179">
        <v>25.4544</v>
      </c>
      <c r="C179">
        <v>1.1503000000000001</v>
      </c>
      <c r="D179">
        <v>7.4920999999999998</v>
      </c>
      <c r="E179">
        <v>2533.2046999999998</v>
      </c>
      <c r="F179" s="72">
        <v>38415</v>
      </c>
      <c r="G179">
        <v>-9.6992999999999991</v>
      </c>
      <c r="H179">
        <v>1.5751999999999999</v>
      </c>
      <c r="I179" t="s">
        <v>59</v>
      </c>
      <c r="J179">
        <v>3403.1134999999999</v>
      </c>
      <c r="K179" s="72">
        <v>38415</v>
      </c>
      <c r="L179">
        <v>-5.0267999999999997</v>
      </c>
      <c r="M179">
        <v>1.0092000000000001</v>
      </c>
      <c r="N179" t="s">
        <v>59</v>
      </c>
      <c r="O179">
        <v>2984.2831000000001</v>
      </c>
      <c r="P179" s="1"/>
      <c r="AA179" s="1">
        <f t="shared" si="10"/>
        <v>38415</v>
      </c>
      <c r="AB179">
        <f t="shared" si="11"/>
        <v>1.2651914233774801</v>
      </c>
      <c r="AC179" s="60">
        <f t="shared" si="12"/>
        <v>8.1333604382446856E-2</v>
      </c>
    </row>
    <row r="180" spans="1:29" x14ac:dyDescent="0.25">
      <c r="A180" s="1">
        <v>38422</v>
      </c>
      <c r="B180">
        <v>25.4544</v>
      </c>
      <c r="C180">
        <v>1.0976999999999999</v>
      </c>
      <c r="D180">
        <v>7.1498999999999997</v>
      </c>
      <c r="E180">
        <v>2417.5054</v>
      </c>
      <c r="F180" s="72">
        <v>38422</v>
      </c>
      <c r="G180">
        <v>-9.6992999999999991</v>
      </c>
      <c r="H180">
        <v>1.3812</v>
      </c>
      <c r="I180" t="s">
        <v>59</v>
      </c>
      <c r="J180">
        <v>3004.2040999999999</v>
      </c>
      <c r="K180" s="72">
        <v>38422</v>
      </c>
      <c r="L180">
        <v>-5.0267999999999997</v>
      </c>
      <c r="M180">
        <v>0.8851</v>
      </c>
      <c r="N180" t="s">
        <v>59</v>
      </c>
      <c r="O180">
        <v>2617.2968999999998</v>
      </c>
      <c r="P180" s="1"/>
      <c r="AA180" s="1">
        <f t="shared" si="10"/>
        <v>38422</v>
      </c>
      <c r="AB180">
        <f t="shared" si="11"/>
        <v>1.1344277405588332</v>
      </c>
      <c r="AC180" s="60">
        <f t="shared" si="12"/>
        <v>-0.12204776523353995</v>
      </c>
    </row>
    <row r="181" spans="1:29" x14ac:dyDescent="0.25">
      <c r="A181" s="1">
        <v>38429</v>
      </c>
      <c r="B181">
        <v>25.4544</v>
      </c>
      <c r="C181">
        <v>1.1447000000000001</v>
      </c>
      <c r="D181">
        <v>7.4561000000000002</v>
      </c>
      <c r="E181">
        <v>2521.0257999999999</v>
      </c>
      <c r="F181" s="72">
        <v>38429</v>
      </c>
      <c r="G181">
        <v>-9.6992999999999991</v>
      </c>
      <c r="H181">
        <v>1.3812</v>
      </c>
      <c r="I181" t="s">
        <v>59</v>
      </c>
      <c r="J181">
        <v>2983.9313000000002</v>
      </c>
      <c r="K181" s="72">
        <v>38429</v>
      </c>
      <c r="L181">
        <v>-5.0267999999999997</v>
      </c>
      <c r="M181">
        <v>0.87139999999999995</v>
      </c>
      <c r="N181" t="s">
        <v>59</v>
      </c>
      <c r="O181">
        <v>3011.9967000000001</v>
      </c>
      <c r="P181" s="1"/>
      <c r="AA181" s="1">
        <f t="shared" si="10"/>
        <v>38429</v>
      </c>
      <c r="AB181">
        <f t="shared" si="11"/>
        <v>1.1309064596781071</v>
      </c>
      <c r="AC181" s="60">
        <f t="shared" si="12"/>
        <v>-0.12752453762850147</v>
      </c>
    </row>
    <row r="182" spans="1:29" x14ac:dyDescent="0.25">
      <c r="A182" s="1">
        <v>38436</v>
      </c>
      <c r="B182">
        <v>25.4544</v>
      </c>
      <c r="C182">
        <v>1.0755999999999999</v>
      </c>
      <c r="D182">
        <v>7.0057999999999998</v>
      </c>
      <c r="E182">
        <v>2368.79</v>
      </c>
      <c r="F182" s="72">
        <v>38436</v>
      </c>
      <c r="G182">
        <v>-9.6992999999999991</v>
      </c>
      <c r="H182">
        <v>1.2271000000000001</v>
      </c>
      <c r="I182" t="s">
        <v>59</v>
      </c>
      <c r="J182">
        <v>2654.5445</v>
      </c>
      <c r="K182" s="72">
        <v>38436</v>
      </c>
      <c r="L182">
        <v>-5.0267999999999997</v>
      </c>
      <c r="M182">
        <v>0.78420000000000001</v>
      </c>
      <c r="N182" t="s">
        <v>59</v>
      </c>
      <c r="O182">
        <v>2710.3256999999999</v>
      </c>
      <c r="P182" s="1"/>
      <c r="AA182" s="1">
        <f t="shared" si="10"/>
        <v>38436</v>
      </c>
      <c r="AB182">
        <f t="shared" si="11"/>
        <v>1.0254781421467158</v>
      </c>
      <c r="AC182" s="60">
        <f t="shared" si="12"/>
        <v>-0.29150091970685826</v>
      </c>
    </row>
    <row r="183" spans="1:29" x14ac:dyDescent="0.25">
      <c r="A183" s="1">
        <v>38443</v>
      </c>
      <c r="B183">
        <v>26.292100000000001</v>
      </c>
      <c r="C183">
        <v>1.0578000000000001</v>
      </c>
      <c r="D183">
        <v>6.5038</v>
      </c>
      <c r="E183">
        <v>2441.8631999999998</v>
      </c>
      <c r="F183" s="72">
        <v>38443</v>
      </c>
      <c r="G183">
        <v>1.5267999999999999</v>
      </c>
      <c r="H183">
        <v>1.135</v>
      </c>
      <c r="I183">
        <v>49.645600000000002</v>
      </c>
      <c r="J183">
        <v>2828.3413999999998</v>
      </c>
      <c r="K183" s="72">
        <v>38443</v>
      </c>
      <c r="L183">
        <v>-1.5888</v>
      </c>
      <c r="M183">
        <v>0.85289999999999999</v>
      </c>
      <c r="N183" t="s">
        <v>59</v>
      </c>
      <c r="O183">
        <v>3002.5695000000001</v>
      </c>
      <c r="P183" s="1"/>
      <c r="AA183" s="1">
        <f t="shared" si="10"/>
        <v>38443</v>
      </c>
      <c r="AB183">
        <f t="shared" si="11"/>
        <v>1.0098259432117216</v>
      </c>
      <c r="AC183" s="60">
        <f t="shared" si="12"/>
        <v>-0.31584533696616685</v>
      </c>
    </row>
    <row r="184" spans="1:29" x14ac:dyDescent="0.25">
      <c r="A184" s="1">
        <v>38450</v>
      </c>
      <c r="B184">
        <v>26.292100000000001</v>
      </c>
      <c r="C184">
        <v>1.0472999999999999</v>
      </c>
      <c r="D184">
        <v>6.4390000000000001</v>
      </c>
      <c r="E184">
        <v>2417.5054</v>
      </c>
      <c r="F184" s="72">
        <v>38450</v>
      </c>
      <c r="G184">
        <v>1.5267999999999999</v>
      </c>
      <c r="H184">
        <v>1.1301000000000001</v>
      </c>
      <c r="I184">
        <v>49.428800000000003</v>
      </c>
      <c r="J184">
        <v>2821.7195999999999</v>
      </c>
      <c r="K184" s="72">
        <v>38450</v>
      </c>
      <c r="L184">
        <v>-1.5888</v>
      </c>
      <c r="M184">
        <v>0.80600000000000005</v>
      </c>
      <c r="N184" t="s">
        <v>59</v>
      </c>
      <c r="O184">
        <v>2837.5931999999998</v>
      </c>
      <c r="P184" s="1"/>
      <c r="AA184" s="1">
        <f t="shared" si="10"/>
        <v>38450</v>
      </c>
      <c r="AB184">
        <f t="shared" si="11"/>
        <v>0.99145215928965691</v>
      </c>
      <c r="AC184" s="60">
        <f t="shared" si="12"/>
        <v>-0.34442273138140606</v>
      </c>
    </row>
    <row r="185" spans="1:29" x14ac:dyDescent="0.25">
      <c r="A185" s="1">
        <v>38457</v>
      </c>
      <c r="B185">
        <v>26.292100000000001</v>
      </c>
      <c r="C185">
        <v>0.94699999999999995</v>
      </c>
      <c r="D185">
        <v>5.8226000000000004</v>
      </c>
      <c r="E185">
        <v>2186.1069000000002</v>
      </c>
      <c r="F185" s="72">
        <v>38457</v>
      </c>
      <c r="G185">
        <v>1.5267999999999999</v>
      </c>
      <c r="H185">
        <v>1.0209999999999999</v>
      </c>
      <c r="I185">
        <v>44.659399999999998</v>
      </c>
      <c r="J185">
        <v>2548.6100999999999</v>
      </c>
      <c r="K185" s="72">
        <v>38457</v>
      </c>
      <c r="L185">
        <v>-1.5888</v>
      </c>
      <c r="M185">
        <v>0.75649999999999995</v>
      </c>
      <c r="N185" t="s">
        <v>59</v>
      </c>
      <c r="O185">
        <v>2663.1896000000002</v>
      </c>
      <c r="P185" s="1"/>
      <c r="AA185" s="1">
        <f t="shared" si="10"/>
        <v>38457</v>
      </c>
      <c r="AB185">
        <f t="shared" si="11"/>
        <v>0.90391477486347271</v>
      </c>
      <c r="AC185" s="60">
        <f t="shared" si="12"/>
        <v>-0.48057271395638229</v>
      </c>
    </row>
    <row r="186" spans="1:29" x14ac:dyDescent="0.25">
      <c r="A186" s="1">
        <v>38464</v>
      </c>
      <c r="B186">
        <v>26.292100000000001</v>
      </c>
      <c r="C186">
        <v>0.98919999999999997</v>
      </c>
      <c r="D186">
        <v>6.0820999999999996</v>
      </c>
      <c r="E186">
        <v>2283.5378999999998</v>
      </c>
      <c r="F186" s="72">
        <v>38464</v>
      </c>
      <c r="G186">
        <v>1.5267999999999999</v>
      </c>
      <c r="H186">
        <v>1.0656000000000001</v>
      </c>
      <c r="I186">
        <v>46.610500000000002</v>
      </c>
      <c r="J186">
        <v>2671.9211</v>
      </c>
      <c r="K186" s="72">
        <v>38464</v>
      </c>
      <c r="L186">
        <v>-1.5888</v>
      </c>
      <c r="M186">
        <v>0.82069999999999999</v>
      </c>
      <c r="N186" t="s">
        <v>59</v>
      </c>
      <c r="O186">
        <v>2889.4429</v>
      </c>
      <c r="P186" s="1"/>
      <c r="AA186" s="1">
        <f t="shared" si="10"/>
        <v>38464</v>
      </c>
      <c r="AB186">
        <f t="shared" si="11"/>
        <v>0.9531592234276377</v>
      </c>
      <c r="AC186" s="60">
        <f t="shared" si="12"/>
        <v>-0.40398108561524709</v>
      </c>
    </row>
    <row r="187" spans="1:29" x14ac:dyDescent="0.25">
      <c r="A187" s="1">
        <v>38471</v>
      </c>
      <c r="B187">
        <v>26.292100000000001</v>
      </c>
      <c r="C187">
        <v>1.0103</v>
      </c>
      <c r="D187">
        <v>6.2119</v>
      </c>
      <c r="E187">
        <v>2332.2534000000001</v>
      </c>
      <c r="F187" s="72">
        <v>38471</v>
      </c>
      <c r="G187">
        <v>1.5267999999999999</v>
      </c>
      <c r="H187">
        <v>1.0656000000000001</v>
      </c>
      <c r="I187">
        <v>46.610500000000002</v>
      </c>
      <c r="J187">
        <v>2669.0250000000001</v>
      </c>
      <c r="K187" s="72">
        <v>38471</v>
      </c>
      <c r="L187">
        <v>-1.5888</v>
      </c>
      <c r="M187">
        <v>0.80869999999999997</v>
      </c>
      <c r="N187" t="s">
        <v>59</v>
      </c>
      <c r="O187">
        <v>2847.0203999999999</v>
      </c>
      <c r="P187" s="1"/>
      <c r="AA187" s="1">
        <f t="shared" si="10"/>
        <v>38471</v>
      </c>
      <c r="AB187">
        <f t="shared" si="11"/>
        <v>0.95597456706159056</v>
      </c>
      <c r="AC187" s="60">
        <f t="shared" si="12"/>
        <v>-0.39960228232773881</v>
      </c>
    </row>
    <row r="188" spans="1:29" x14ac:dyDescent="0.25">
      <c r="A188" s="1">
        <v>38478</v>
      </c>
      <c r="B188">
        <v>26.292100000000001</v>
      </c>
      <c r="C188">
        <v>1.0421</v>
      </c>
      <c r="D188">
        <v>6.4074</v>
      </c>
      <c r="E188">
        <v>2374.8793999999998</v>
      </c>
      <c r="F188" s="72">
        <v>38478</v>
      </c>
      <c r="G188">
        <v>1.5267999999999999</v>
      </c>
      <c r="H188">
        <v>1.1399999999999999</v>
      </c>
      <c r="I188">
        <v>49.862400000000001</v>
      </c>
      <c r="J188">
        <v>2846.5477000000001</v>
      </c>
      <c r="K188" s="72">
        <v>38478</v>
      </c>
      <c r="L188">
        <v>-1.5888</v>
      </c>
      <c r="M188">
        <v>0.84750000000000003</v>
      </c>
      <c r="N188" t="s">
        <v>59</v>
      </c>
      <c r="O188">
        <v>2983.7150999999999</v>
      </c>
      <c r="P188" s="1"/>
      <c r="AA188" s="1">
        <f t="shared" si="10"/>
        <v>38478</v>
      </c>
      <c r="AB188">
        <f t="shared" si="11"/>
        <v>1.0052994264974469</v>
      </c>
      <c r="AC188" s="60">
        <f t="shared" si="12"/>
        <v>-0.32288558812072954</v>
      </c>
    </row>
    <row r="189" spans="1:29" x14ac:dyDescent="0.25">
      <c r="A189" s="1">
        <v>38485</v>
      </c>
      <c r="B189">
        <v>26.292100000000001</v>
      </c>
      <c r="C189">
        <v>1.0475000000000001</v>
      </c>
      <c r="D189">
        <v>6.4401999999999999</v>
      </c>
      <c r="E189">
        <v>2387.0583000000001</v>
      </c>
      <c r="F189" s="72">
        <v>38485</v>
      </c>
      <c r="G189">
        <v>1.5267999999999999</v>
      </c>
      <c r="H189">
        <v>1.1498999999999999</v>
      </c>
      <c r="I189">
        <v>50.295999999999999</v>
      </c>
      <c r="J189">
        <v>2534.3842</v>
      </c>
      <c r="K189" s="72">
        <v>38485</v>
      </c>
      <c r="L189">
        <v>-1.5888</v>
      </c>
      <c r="M189">
        <v>0.86890000000000001</v>
      </c>
      <c r="N189" t="s">
        <v>59</v>
      </c>
      <c r="O189">
        <v>3059.1327999999999</v>
      </c>
      <c r="P189" s="1"/>
      <c r="AA189" s="1">
        <f t="shared" si="10"/>
        <v>38485</v>
      </c>
      <c r="AB189">
        <f t="shared" si="11"/>
        <v>1.0115577069675665</v>
      </c>
      <c r="AC189" s="60">
        <f t="shared" si="12"/>
        <v>-0.31315186369497167</v>
      </c>
    </row>
    <row r="190" spans="1:29" x14ac:dyDescent="0.25">
      <c r="A190" s="1">
        <v>38492</v>
      </c>
      <c r="B190">
        <v>26.292100000000001</v>
      </c>
      <c r="C190">
        <v>1.0582</v>
      </c>
      <c r="D190">
        <v>6.5058999999999996</v>
      </c>
      <c r="E190">
        <v>2410.9666000000002</v>
      </c>
      <c r="F190" s="72">
        <v>38492</v>
      </c>
      <c r="G190">
        <v>1.5267999999999999</v>
      </c>
      <c r="H190">
        <v>1.1498999999999999</v>
      </c>
      <c r="I190">
        <v>50.295999999999999</v>
      </c>
      <c r="J190">
        <v>2534.3842</v>
      </c>
      <c r="K190" s="72">
        <v>38492</v>
      </c>
      <c r="L190">
        <v>-1.5888</v>
      </c>
      <c r="M190">
        <v>0.8569</v>
      </c>
      <c r="N190" t="s">
        <v>59</v>
      </c>
      <c r="O190">
        <v>3016.7103999999999</v>
      </c>
      <c r="P190" s="1"/>
      <c r="AA190" s="1">
        <f t="shared" si="10"/>
        <v>38492</v>
      </c>
      <c r="AB190">
        <f t="shared" si="11"/>
        <v>1.011119129486219</v>
      </c>
      <c r="AC190" s="60">
        <f t="shared" si="12"/>
        <v>-0.31383399872601775</v>
      </c>
    </row>
    <row r="191" spans="1:29" x14ac:dyDescent="0.25">
      <c r="A191" s="1">
        <v>38499</v>
      </c>
      <c r="B191">
        <v>26.292100000000001</v>
      </c>
      <c r="C191">
        <v>1.0662</v>
      </c>
      <c r="D191">
        <v>6.5552000000000001</v>
      </c>
      <c r="E191">
        <v>2429.2348999999999</v>
      </c>
      <c r="F191" s="72">
        <v>38499</v>
      </c>
      <c r="G191">
        <v>1.5267999999999999</v>
      </c>
      <c r="H191">
        <v>1.2043999999999999</v>
      </c>
      <c r="I191">
        <v>52.680700000000002</v>
      </c>
      <c r="J191">
        <v>2654.549</v>
      </c>
      <c r="K191" s="72">
        <v>38499</v>
      </c>
      <c r="L191">
        <v>-1.5888</v>
      </c>
      <c r="M191">
        <v>0.88770000000000004</v>
      </c>
      <c r="N191" t="s">
        <v>59</v>
      </c>
      <c r="O191">
        <v>3125.1233999999999</v>
      </c>
      <c r="P191" s="1"/>
      <c r="AA191" s="1">
        <f t="shared" si="10"/>
        <v>38499</v>
      </c>
      <c r="AB191">
        <f t="shared" si="11"/>
        <v>1.0429355327425853</v>
      </c>
      <c r="AC191" s="60">
        <f t="shared" si="12"/>
        <v>-0.26434882416490796</v>
      </c>
    </row>
    <row r="192" spans="1:29" x14ac:dyDescent="0.25">
      <c r="A192" s="1">
        <v>38506</v>
      </c>
      <c r="B192">
        <v>26.292100000000001</v>
      </c>
      <c r="C192">
        <v>1.1195999999999999</v>
      </c>
      <c r="D192">
        <v>6.8837999999999999</v>
      </c>
      <c r="E192">
        <v>2549.7876000000001</v>
      </c>
      <c r="F192" s="72">
        <v>38506</v>
      </c>
      <c r="G192">
        <v>1.5267999999999999</v>
      </c>
      <c r="H192">
        <v>1.254</v>
      </c>
      <c r="I192">
        <v>54.848599999999998</v>
      </c>
      <c r="J192">
        <v>2763.7896999999998</v>
      </c>
      <c r="K192" s="72">
        <v>38506</v>
      </c>
      <c r="L192">
        <v>-1.5888</v>
      </c>
      <c r="M192">
        <v>0.88100000000000001</v>
      </c>
      <c r="N192" t="s">
        <v>59</v>
      </c>
      <c r="O192">
        <v>3101.5553</v>
      </c>
      <c r="P192" s="1"/>
      <c r="AA192" s="1">
        <f t="shared" si="10"/>
        <v>38506</v>
      </c>
      <c r="AB192">
        <f t="shared" si="11"/>
        <v>1.0758005999881688</v>
      </c>
      <c r="AC192" s="60">
        <f t="shared" si="12"/>
        <v>-0.21323262550141245</v>
      </c>
    </row>
    <row r="193" spans="1:29" x14ac:dyDescent="0.25">
      <c r="A193" s="1">
        <v>38513</v>
      </c>
      <c r="B193">
        <v>26.292100000000001</v>
      </c>
      <c r="C193">
        <v>1.0689</v>
      </c>
      <c r="D193">
        <v>6.5716999999999999</v>
      </c>
      <c r="E193">
        <v>2436.2231999999999</v>
      </c>
      <c r="F193" s="72">
        <v>38513</v>
      </c>
      <c r="G193">
        <v>1.5267999999999999</v>
      </c>
      <c r="H193">
        <v>1.1796</v>
      </c>
      <c r="I193">
        <v>51.596699999999998</v>
      </c>
      <c r="J193">
        <v>2599.9286000000002</v>
      </c>
      <c r="K193" s="72">
        <v>38513</v>
      </c>
      <c r="L193">
        <v>-1.5888</v>
      </c>
      <c r="M193">
        <v>0.82069999999999999</v>
      </c>
      <c r="N193" t="s">
        <v>59</v>
      </c>
      <c r="O193">
        <v>2889.4429</v>
      </c>
      <c r="P193" s="1"/>
      <c r="AA193" s="1">
        <f t="shared" si="10"/>
        <v>38513</v>
      </c>
      <c r="AB193">
        <f t="shared" si="11"/>
        <v>1.0147277078236161</v>
      </c>
      <c r="AC193" s="60">
        <f t="shared" si="12"/>
        <v>-0.30822144951658426</v>
      </c>
    </row>
    <row r="194" spans="1:29" x14ac:dyDescent="0.25">
      <c r="A194" s="1">
        <v>38520</v>
      </c>
      <c r="B194">
        <v>26.292100000000001</v>
      </c>
      <c r="C194">
        <v>1.0475000000000001</v>
      </c>
      <c r="D194">
        <v>6.4401999999999999</v>
      </c>
      <c r="E194">
        <v>2388.4065000000001</v>
      </c>
      <c r="F194" s="72">
        <v>38520</v>
      </c>
      <c r="G194">
        <v>1.5267999999999999</v>
      </c>
      <c r="H194">
        <v>1.1895</v>
      </c>
      <c r="I194">
        <v>52.030299999999997</v>
      </c>
      <c r="J194">
        <v>2621.7768000000001</v>
      </c>
      <c r="K194" s="72">
        <v>38520</v>
      </c>
      <c r="L194">
        <v>-1.5888</v>
      </c>
      <c r="M194">
        <v>0.84750000000000003</v>
      </c>
      <c r="N194" t="s">
        <v>59</v>
      </c>
      <c r="O194">
        <v>2983.7150999999999</v>
      </c>
      <c r="P194" s="1"/>
      <c r="AA194" s="1">
        <f t="shared" si="10"/>
        <v>38520</v>
      </c>
      <c r="AB194">
        <f t="shared" si="11"/>
        <v>1.0194222457968694</v>
      </c>
      <c r="AC194" s="60">
        <f t="shared" si="12"/>
        <v>-0.30091986896964701</v>
      </c>
    </row>
    <row r="195" spans="1:29" x14ac:dyDescent="0.25">
      <c r="A195" s="1">
        <v>38527</v>
      </c>
      <c r="B195">
        <v>26.292100000000001</v>
      </c>
      <c r="C195">
        <v>1.0634999999999999</v>
      </c>
      <c r="D195">
        <v>6.5388000000000002</v>
      </c>
      <c r="E195">
        <v>2424.2689999999998</v>
      </c>
      <c r="F195" s="72">
        <v>38527</v>
      </c>
      <c r="G195">
        <v>1.5267999999999999</v>
      </c>
      <c r="H195">
        <v>1.1796</v>
      </c>
      <c r="I195">
        <v>51.596699999999998</v>
      </c>
      <c r="J195">
        <v>2599.9286000000002</v>
      </c>
      <c r="K195" s="72">
        <v>38527</v>
      </c>
      <c r="L195">
        <v>-1.5888</v>
      </c>
      <c r="M195">
        <v>0.84350000000000003</v>
      </c>
      <c r="N195" t="s">
        <v>59</v>
      </c>
      <c r="O195">
        <v>2969.5743000000002</v>
      </c>
      <c r="P195" s="1"/>
      <c r="AA195" s="1">
        <f t="shared" si="10"/>
        <v>38527</v>
      </c>
      <c r="AB195">
        <f t="shared" si="11"/>
        <v>1.0195339424321077</v>
      </c>
      <c r="AC195" s="60">
        <f t="shared" si="12"/>
        <v>-0.30074614325187427</v>
      </c>
    </row>
    <row r="196" spans="1:29" x14ac:dyDescent="0.25">
      <c r="A196" s="1">
        <v>38534</v>
      </c>
      <c r="B196">
        <v>25.245999999999999</v>
      </c>
      <c r="C196">
        <v>0.96870000000000001</v>
      </c>
      <c r="D196">
        <v>6.3536000000000001</v>
      </c>
      <c r="E196">
        <v>2262.8879000000002</v>
      </c>
      <c r="F196" s="72">
        <v>38534</v>
      </c>
      <c r="G196">
        <v>3.7227999999999999</v>
      </c>
      <c r="H196">
        <v>1.2241</v>
      </c>
      <c r="I196">
        <v>28.363299999999999</v>
      </c>
      <c r="J196">
        <v>2425.1435000000001</v>
      </c>
      <c r="K196" s="72">
        <v>38534</v>
      </c>
      <c r="L196">
        <v>1.3158000000000001</v>
      </c>
      <c r="M196">
        <v>0.73519999999999996</v>
      </c>
      <c r="N196">
        <v>67.809100000000001</v>
      </c>
      <c r="O196">
        <v>2781.0299</v>
      </c>
      <c r="P196" s="1"/>
      <c r="AA196" s="1">
        <f t="shared" ref="AA196:AA259" si="13">+A196</f>
        <v>38534</v>
      </c>
      <c r="AB196">
        <f t="shared" ref="AB196:AB259" si="14">+(C196*E196+H196*J196+M196*O196)/(E196+J196+O196)</f>
        <v>0.96468492627848712</v>
      </c>
      <c r="AC196" s="60">
        <f t="shared" ref="AC196:AC259" si="15">+(AB196-$AC$1)/$AD$1</f>
        <v>-0.38605475331055333</v>
      </c>
    </row>
    <row r="197" spans="1:29" x14ac:dyDescent="0.25">
      <c r="A197" s="1">
        <v>38541</v>
      </c>
      <c r="B197">
        <v>25.245999999999999</v>
      </c>
      <c r="C197">
        <v>0.97389999999999999</v>
      </c>
      <c r="D197">
        <v>6.3878000000000004</v>
      </c>
      <c r="E197">
        <v>2274.8420999999998</v>
      </c>
      <c r="F197" s="72">
        <v>38541</v>
      </c>
      <c r="G197">
        <v>3.7227999999999999</v>
      </c>
      <c r="H197">
        <v>1.2517</v>
      </c>
      <c r="I197">
        <v>29.002099999999999</v>
      </c>
      <c r="J197">
        <v>2479.7638999999999</v>
      </c>
      <c r="K197" s="72">
        <v>38541</v>
      </c>
      <c r="L197">
        <v>1.3158000000000001</v>
      </c>
      <c r="M197">
        <v>0.75760000000000005</v>
      </c>
      <c r="N197">
        <v>69.877899999999997</v>
      </c>
      <c r="O197">
        <v>2865.8748000000001</v>
      </c>
      <c r="P197" s="1"/>
      <c r="AA197" s="1">
        <f t="shared" si="13"/>
        <v>38541</v>
      </c>
      <c r="AB197">
        <f t="shared" si="14"/>
        <v>0.98295319414754001</v>
      </c>
      <c r="AC197" s="60">
        <f t="shared" si="15"/>
        <v>-0.35764147173548072</v>
      </c>
    </row>
    <row r="198" spans="1:29" x14ac:dyDescent="0.25">
      <c r="A198" s="1">
        <v>38548</v>
      </c>
      <c r="B198">
        <v>25.245999999999999</v>
      </c>
      <c r="C198">
        <v>1.0522</v>
      </c>
      <c r="D198">
        <v>6.9016000000000002</v>
      </c>
      <c r="E198">
        <v>2454.1543999999999</v>
      </c>
      <c r="F198" s="72">
        <v>38548</v>
      </c>
      <c r="G198">
        <v>3.7227999999999999</v>
      </c>
      <c r="H198">
        <v>1.351</v>
      </c>
      <c r="I198">
        <v>31.3018</v>
      </c>
      <c r="J198">
        <v>2676.3971000000001</v>
      </c>
      <c r="K198" s="72">
        <v>38548</v>
      </c>
      <c r="L198">
        <v>1.3158000000000001</v>
      </c>
      <c r="M198">
        <v>0.8075</v>
      </c>
      <c r="N198">
        <v>74.475099999999998</v>
      </c>
      <c r="O198">
        <v>3054.4191999999998</v>
      </c>
      <c r="P198" s="1"/>
      <c r="AA198" s="1">
        <f t="shared" si="13"/>
        <v>38548</v>
      </c>
      <c r="AB198">
        <f t="shared" si="14"/>
        <v>1.0585886698140532</v>
      </c>
      <c r="AC198" s="60">
        <f t="shared" si="15"/>
        <v>-0.24000294778884176</v>
      </c>
    </row>
    <row r="199" spans="1:29" x14ac:dyDescent="0.25">
      <c r="A199" s="1">
        <v>38555</v>
      </c>
      <c r="B199">
        <v>25.245999999999999</v>
      </c>
      <c r="C199">
        <v>1.081</v>
      </c>
      <c r="D199">
        <v>7.09</v>
      </c>
      <c r="E199">
        <v>2521.0257999999999</v>
      </c>
      <c r="F199" s="72">
        <v>38555</v>
      </c>
      <c r="G199">
        <v>3.7227999999999999</v>
      </c>
      <c r="H199">
        <v>1.3565</v>
      </c>
      <c r="I199">
        <v>31.429600000000001</v>
      </c>
      <c r="J199">
        <v>2687.3211999999999</v>
      </c>
      <c r="K199" s="72">
        <v>38555</v>
      </c>
      <c r="L199">
        <v>1.3158000000000001</v>
      </c>
      <c r="M199">
        <v>0.80369999999999997</v>
      </c>
      <c r="N199">
        <v>74.130300000000005</v>
      </c>
      <c r="O199">
        <v>3040.2784000000001</v>
      </c>
      <c r="P199" s="1"/>
      <c r="AA199" s="1">
        <f t="shared" si="13"/>
        <v>38555</v>
      </c>
      <c r="AB199">
        <f t="shared" si="14"/>
        <v>1.0685479604492645</v>
      </c>
      <c r="AC199" s="60">
        <f t="shared" si="15"/>
        <v>-0.22451291167076984</v>
      </c>
    </row>
    <row r="200" spans="1:29" x14ac:dyDescent="0.25">
      <c r="A200" s="1">
        <v>38562</v>
      </c>
      <c r="B200">
        <v>25.245999999999999</v>
      </c>
      <c r="C200">
        <v>1.0940000000000001</v>
      </c>
      <c r="D200">
        <v>7.1756000000000002</v>
      </c>
      <c r="E200">
        <v>2551.473</v>
      </c>
      <c r="F200" s="72">
        <v>38562</v>
      </c>
      <c r="G200">
        <v>3.7227999999999999</v>
      </c>
      <c r="H200">
        <v>1.3785000000000001</v>
      </c>
      <c r="I200">
        <v>31.9406</v>
      </c>
      <c r="J200">
        <v>2731.0174999999999</v>
      </c>
      <c r="K200" s="72">
        <v>38562</v>
      </c>
      <c r="L200">
        <v>1.3158000000000001</v>
      </c>
      <c r="M200">
        <v>0.81989999999999996</v>
      </c>
      <c r="N200">
        <v>75.624399999999994</v>
      </c>
      <c r="O200">
        <v>3101.5553</v>
      </c>
      <c r="P200" s="1"/>
      <c r="AA200" s="1">
        <f t="shared" si="13"/>
        <v>38562</v>
      </c>
      <c r="AB200">
        <f t="shared" si="14"/>
        <v>1.0852736844805881</v>
      </c>
      <c r="AC200" s="60">
        <f t="shared" si="15"/>
        <v>-0.19849880295201058</v>
      </c>
    </row>
    <row r="201" spans="1:29" x14ac:dyDescent="0.25">
      <c r="A201" s="1">
        <v>38569</v>
      </c>
      <c r="B201">
        <v>25.245999999999999</v>
      </c>
      <c r="C201">
        <v>1.0992</v>
      </c>
      <c r="D201">
        <v>7.2099000000000002</v>
      </c>
      <c r="E201">
        <v>2563.6518999999998</v>
      </c>
      <c r="F201" s="72">
        <v>38569</v>
      </c>
      <c r="G201">
        <v>3.7227999999999999</v>
      </c>
      <c r="H201">
        <v>1.3620000000000001</v>
      </c>
      <c r="I201">
        <v>31.557300000000001</v>
      </c>
      <c r="J201">
        <v>2698.2451999999998</v>
      </c>
      <c r="K201" s="72">
        <v>38569</v>
      </c>
      <c r="L201">
        <v>1.3158000000000001</v>
      </c>
      <c r="M201">
        <v>0.81989999999999996</v>
      </c>
      <c r="N201">
        <v>75.624399999999994</v>
      </c>
      <c r="O201">
        <v>3101.5553</v>
      </c>
      <c r="P201" s="1"/>
      <c r="AA201" s="1">
        <f t="shared" si="13"/>
        <v>38569</v>
      </c>
      <c r="AB201">
        <f t="shared" si="14"/>
        <v>1.0804080527020157</v>
      </c>
      <c r="AC201" s="60">
        <f t="shared" si="15"/>
        <v>-0.20606649173105454</v>
      </c>
    </row>
    <row r="202" spans="1:29" x14ac:dyDescent="0.25">
      <c r="A202" s="1">
        <v>38576</v>
      </c>
      <c r="B202">
        <v>25.245999999999999</v>
      </c>
      <c r="C202">
        <v>1.0705</v>
      </c>
      <c r="D202">
        <v>7.0214999999999996</v>
      </c>
      <c r="E202">
        <v>2498.3534</v>
      </c>
      <c r="F202" s="72">
        <v>38576</v>
      </c>
      <c r="G202">
        <v>3.7227999999999999</v>
      </c>
      <c r="H202">
        <v>1.3012999999999999</v>
      </c>
      <c r="I202">
        <v>30.152000000000001</v>
      </c>
      <c r="J202">
        <v>2578.0805</v>
      </c>
      <c r="K202" s="72">
        <v>38576</v>
      </c>
      <c r="L202">
        <v>1.3158000000000001</v>
      </c>
      <c r="M202">
        <v>0.78259999999999996</v>
      </c>
      <c r="N202">
        <v>72.176500000000004</v>
      </c>
      <c r="O202">
        <v>2960.1469999999999</v>
      </c>
      <c r="P202" s="1"/>
      <c r="AA202" s="1">
        <f t="shared" si="13"/>
        <v>38576</v>
      </c>
      <c r="AB202">
        <f t="shared" si="14"/>
        <v>1.0384956756361403</v>
      </c>
      <c r="AC202" s="60">
        <f t="shared" si="15"/>
        <v>-0.27125429057380673</v>
      </c>
    </row>
    <row r="203" spans="1:29" x14ac:dyDescent="0.25">
      <c r="A203" s="1">
        <v>38583</v>
      </c>
      <c r="B203">
        <v>25.245999999999999</v>
      </c>
      <c r="C203">
        <v>1.0652999999999999</v>
      </c>
      <c r="D203">
        <v>6.9871999999999996</v>
      </c>
      <c r="E203">
        <v>2486.3993</v>
      </c>
      <c r="F203" s="72">
        <v>38583</v>
      </c>
      <c r="G203">
        <v>3.7227999999999999</v>
      </c>
      <c r="H203">
        <v>1.2903</v>
      </c>
      <c r="I203">
        <v>29.8964</v>
      </c>
      <c r="J203">
        <v>2904.8923</v>
      </c>
      <c r="K203" s="72">
        <v>38583</v>
      </c>
      <c r="L203">
        <v>1.3158000000000001</v>
      </c>
      <c r="M203">
        <v>0.7863</v>
      </c>
      <c r="N203">
        <v>72.521299999999997</v>
      </c>
      <c r="O203">
        <v>2974.2878999999998</v>
      </c>
      <c r="P203" s="1"/>
      <c r="AA203" s="1">
        <f t="shared" si="13"/>
        <v>38583</v>
      </c>
      <c r="AB203">
        <f t="shared" si="14"/>
        <v>1.0442344472071541</v>
      </c>
      <c r="AC203" s="60">
        <f t="shared" si="15"/>
        <v>-0.26232857666863346</v>
      </c>
    </row>
    <row r="204" spans="1:29" x14ac:dyDescent="0.25">
      <c r="A204" s="1">
        <v>38590</v>
      </c>
      <c r="B204">
        <v>25.245999999999999</v>
      </c>
      <c r="C204">
        <v>1.1488</v>
      </c>
      <c r="D204">
        <v>7.5351999999999997</v>
      </c>
      <c r="E204">
        <v>2677.6658000000002</v>
      </c>
      <c r="F204" s="72">
        <v>38590</v>
      </c>
      <c r="G204">
        <v>3.7227999999999999</v>
      </c>
      <c r="H204">
        <v>1.3399000000000001</v>
      </c>
      <c r="I204">
        <v>31.046299999999999</v>
      </c>
      <c r="J204">
        <v>3016.6190000000001</v>
      </c>
      <c r="K204" s="72">
        <v>38590</v>
      </c>
      <c r="L204">
        <v>1.3158000000000001</v>
      </c>
      <c r="M204">
        <v>0.82869999999999999</v>
      </c>
      <c r="N204">
        <v>76.428899999999999</v>
      </c>
      <c r="O204">
        <v>3134.5506</v>
      </c>
      <c r="P204" s="1"/>
      <c r="AA204" s="1">
        <f t="shared" si="13"/>
        <v>38590</v>
      </c>
      <c r="AB204">
        <f t="shared" si="14"/>
        <v>1.1004477840146392</v>
      </c>
      <c r="AC204" s="60">
        <f t="shared" si="15"/>
        <v>-0.17489799055974503</v>
      </c>
    </row>
    <row r="205" spans="1:29" x14ac:dyDescent="0.25">
      <c r="A205" s="1">
        <v>38597</v>
      </c>
      <c r="B205">
        <v>25.245999999999999</v>
      </c>
      <c r="C205">
        <v>1.2037</v>
      </c>
      <c r="D205">
        <v>7.8948999999999998</v>
      </c>
      <c r="E205">
        <v>2805.4315000000001</v>
      </c>
      <c r="F205" s="72">
        <v>38597</v>
      </c>
      <c r="G205">
        <v>3.7227999999999999</v>
      </c>
      <c r="H205">
        <v>1.3399000000000001</v>
      </c>
      <c r="I205">
        <v>31.046299999999999</v>
      </c>
      <c r="J205">
        <v>3016.6190000000001</v>
      </c>
      <c r="K205" s="72">
        <v>38597</v>
      </c>
      <c r="L205">
        <v>1.3158000000000001</v>
      </c>
      <c r="M205">
        <v>0.85109999999999997</v>
      </c>
      <c r="N205">
        <v>78.497699999999995</v>
      </c>
      <c r="O205">
        <v>3219.3955999999998</v>
      </c>
      <c r="P205" s="1"/>
      <c r="AA205" s="1">
        <f t="shared" si="13"/>
        <v>38597</v>
      </c>
      <c r="AB205">
        <f t="shared" si="14"/>
        <v>1.123591644240405</v>
      </c>
      <c r="AC205" s="60">
        <f t="shared" si="15"/>
        <v>-0.13890152816700796</v>
      </c>
    </row>
    <row r="206" spans="1:29" x14ac:dyDescent="0.25">
      <c r="A206" s="1">
        <v>38604</v>
      </c>
      <c r="B206">
        <v>25.245999999999999</v>
      </c>
      <c r="C206">
        <v>1.2350000000000001</v>
      </c>
      <c r="D206">
        <v>8.1004000000000005</v>
      </c>
      <c r="E206">
        <v>2877.1565000000001</v>
      </c>
      <c r="F206" s="72">
        <v>38604</v>
      </c>
      <c r="G206">
        <v>3.7227999999999999</v>
      </c>
      <c r="H206">
        <v>1.3289</v>
      </c>
      <c r="I206">
        <v>30.790800000000001</v>
      </c>
      <c r="J206">
        <v>2991.7908000000002</v>
      </c>
      <c r="K206" s="72">
        <v>38604</v>
      </c>
      <c r="L206">
        <v>1.3158000000000001</v>
      </c>
      <c r="M206">
        <v>0.88849999999999996</v>
      </c>
      <c r="N206">
        <v>81.945599999999999</v>
      </c>
      <c r="O206">
        <v>3360.8038999999999</v>
      </c>
      <c r="P206" s="1"/>
      <c r="AA206" s="1">
        <f t="shared" si="13"/>
        <v>38604</v>
      </c>
      <c r="AB206">
        <f t="shared" si="14"/>
        <v>1.139267257471686</v>
      </c>
      <c r="AC206" s="60">
        <f t="shared" si="15"/>
        <v>-0.11452069382655926</v>
      </c>
    </row>
    <row r="207" spans="1:29" x14ac:dyDescent="0.25">
      <c r="A207" s="1">
        <v>38611</v>
      </c>
      <c r="B207">
        <v>25.245999999999999</v>
      </c>
      <c r="C207">
        <v>1.3159000000000001</v>
      </c>
      <c r="D207">
        <v>8.6312999999999995</v>
      </c>
      <c r="E207">
        <v>3062.4459000000002</v>
      </c>
      <c r="F207" s="72">
        <v>38611</v>
      </c>
      <c r="G207">
        <v>3.7227999999999999</v>
      </c>
      <c r="H207">
        <v>1.3454999999999999</v>
      </c>
      <c r="I207">
        <v>31.174099999999999</v>
      </c>
      <c r="J207">
        <v>3029.0329999999999</v>
      </c>
      <c r="K207" s="72">
        <v>38611</v>
      </c>
      <c r="L207">
        <v>1.3158000000000001</v>
      </c>
      <c r="M207">
        <v>0.94830000000000003</v>
      </c>
      <c r="N207">
        <v>87.462299999999999</v>
      </c>
      <c r="O207">
        <v>3587.0572000000002</v>
      </c>
      <c r="P207" s="1"/>
      <c r="AA207" s="1">
        <f t="shared" si="13"/>
        <v>38611</v>
      </c>
      <c r="AB207">
        <f t="shared" si="14"/>
        <v>1.188923891503592</v>
      </c>
      <c r="AC207" s="60">
        <f t="shared" si="15"/>
        <v>-3.7287978884328263E-2</v>
      </c>
    </row>
    <row r="208" spans="1:29" x14ac:dyDescent="0.25">
      <c r="A208" s="1">
        <v>38618</v>
      </c>
      <c r="B208">
        <v>25.245999999999999</v>
      </c>
      <c r="C208">
        <v>1.3551</v>
      </c>
      <c r="D208">
        <v>8.8881999999999994</v>
      </c>
      <c r="E208">
        <v>3152.1019999999999</v>
      </c>
      <c r="F208" s="72">
        <v>38618</v>
      </c>
      <c r="G208">
        <v>3.7227999999999999</v>
      </c>
      <c r="H208">
        <v>1.3565</v>
      </c>
      <c r="I208">
        <v>31.429600000000001</v>
      </c>
      <c r="J208">
        <v>3053.8611999999998</v>
      </c>
      <c r="K208" s="72">
        <v>38618</v>
      </c>
      <c r="L208">
        <v>1.3158000000000001</v>
      </c>
      <c r="M208">
        <v>0.94450000000000001</v>
      </c>
      <c r="N208">
        <v>87.117500000000007</v>
      </c>
      <c r="O208">
        <v>3572.9162999999999</v>
      </c>
      <c r="P208" s="1"/>
      <c r="AA208" s="1">
        <f t="shared" si="13"/>
        <v>38618</v>
      </c>
      <c r="AB208">
        <f t="shared" si="14"/>
        <v>1.2055159881405635</v>
      </c>
      <c r="AC208" s="60">
        <f t="shared" si="15"/>
        <v>-1.1481705566773305E-2</v>
      </c>
    </row>
    <row r="209" spans="1:29" x14ac:dyDescent="0.25">
      <c r="A209" s="1">
        <v>38625</v>
      </c>
      <c r="B209">
        <v>26.801100000000002</v>
      </c>
      <c r="C209">
        <v>1.2576000000000001</v>
      </c>
      <c r="D209">
        <v>7.6715</v>
      </c>
      <c r="E209">
        <v>3077.1867999999999</v>
      </c>
      <c r="F209" s="72">
        <v>38625</v>
      </c>
      <c r="G209">
        <v>2.7884000000000002</v>
      </c>
      <c r="H209">
        <v>1.3286</v>
      </c>
      <c r="I209">
        <v>43.7727</v>
      </c>
      <c r="J209">
        <v>3041.4470999999999</v>
      </c>
      <c r="K209" s="72">
        <v>38625</v>
      </c>
      <c r="L209">
        <v>3.8408000000000002</v>
      </c>
      <c r="M209">
        <v>0.90680000000000005</v>
      </c>
      <c r="N209">
        <v>29.456700000000001</v>
      </c>
      <c r="O209">
        <v>3464.5032999999999</v>
      </c>
      <c r="P209" s="1"/>
      <c r="AA209" s="1">
        <f t="shared" si="13"/>
        <v>38625</v>
      </c>
      <c r="AB209">
        <f t="shared" si="14"/>
        <v>1.1533121250919793</v>
      </c>
      <c r="AC209" s="60">
        <f t="shared" si="15"/>
        <v>-9.2676215672391274E-2</v>
      </c>
    </row>
    <row r="210" spans="1:29" x14ac:dyDescent="0.25">
      <c r="A210" s="1">
        <v>38632</v>
      </c>
      <c r="B210">
        <v>26.801100000000002</v>
      </c>
      <c r="C210">
        <v>1.2501</v>
      </c>
      <c r="D210">
        <v>7.6260000000000003</v>
      </c>
      <c r="E210">
        <v>3059.2555000000002</v>
      </c>
      <c r="F210" s="72">
        <v>38632</v>
      </c>
      <c r="G210">
        <v>2.7884000000000002</v>
      </c>
      <c r="H210">
        <v>1.3340000000000001</v>
      </c>
      <c r="I210">
        <v>43.951300000000003</v>
      </c>
      <c r="J210">
        <v>3053.8611999999998</v>
      </c>
      <c r="K210" s="72">
        <v>38632</v>
      </c>
      <c r="L210">
        <v>3.8408000000000002</v>
      </c>
      <c r="M210">
        <v>0.92900000000000005</v>
      </c>
      <c r="N210">
        <v>30.178100000000001</v>
      </c>
      <c r="O210">
        <v>3549.3483000000001</v>
      </c>
      <c r="P210" s="1"/>
      <c r="AA210" s="1">
        <f t="shared" si="13"/>
        <v>38632</v>
      </c>
      <c r="AB210">
        <f t="shared" si="14"/>
        <v>1.1586661076702478</v>
      </c>
      <c r="AC210" s="60">
        <f t="shared" si="15"/>
        <v>-8.4348977664124539E-2</v>
      </c>
    </row>
    <row r="211" spans="1:29" x14ac:dyDescent="0.25">
      <c r="A211" s="1">
        <v>38639</v>
      </c>
      <c r="B211">
        <v>26.801100000000002</v>
      </c>
      <c r="C211">
        <v>1.1902999999999999</v>
      </c>
      <c r="D211">
        <v>7.2614000000000001</v>
      </c>
      <c r="E211">
        <v>2915.8056999999999</v>
      </c>
      <c r="F211" s="72">
        <v>38639</v>
      </c>
      <c r="G211">
        <v>2.7884000000000002</v>
      </c>
      <c r="H211">
        <v>1.2744</v>
      </c>
      <c r="I211">
        <v>41.985999999999997</v>
      </c>
      <c r="J211">
        <v>2917.3063999999999</v>
      </c>
      <c r="K211" s="72">
        <v>38639</v>
      </c>
      <c r="L211">
        <v>3.8408000000000002</v>
      </c>
      <c r="M211">
        <v>0.87229999999999996</v>
      </c>
      <c r="N211">
        <v>28.334599999999998</v>
      </c>
      <c r="O211">
        <v>3332.5221999999999</v>
      </c>
      <c r="P211" s="1"/>
      <c r="AA211" s="1">
        <f t="shared" si="13"/>
        <v>38639</v>
      </c>
      <c r="AB211">
        <f t="shared" si="14"/>
        <v>1.1014467286710317</v>
      </c>
      <c r="AC211" s="60">
        <f t="shared" si="15"/>
        <v>-0.173344296689946</v>
      </c>
    </row>
    <row r="212" spans="1:29" x14ac:dyDescent="0.25">
      <c r="A212" s="1">
        <v>38646</v>
      </c>
      <c r="B212">
        <v>26.801100000000002</v>
      </c>
      <c r="C212">
        <v>1.2501</v>
      </c>
      <c r="D212">
        <v>7.6260000000000003</v>
      </c>
      <c r="E212">
        <v>3059.2555000000002</v>
      </c>
      <c r="F212" s="72">
        <v>38646</v>
      </c>
      <c r="G212">
        <v>2.7884000000000002</v>
      </c>
      <c r="H212">
        <v>1.2310000000000001</v>
      </c>
      <c r="I212">
        <v>40.556699999999999</v>
      </c>
      <c r="J212">
        <v>2817.9938999999999</v>
      </c>
      <c r="K212" s="72">
        <v>38646</v>
      </c>
      <c r="L212">
        <v>3.8408000000000002</v>
      </c>
      <c r="M212">
        <v>0.89939999999999998</v>
      </c>
      <c r="N212">
        <v>29.2163</v>
      </c>
      <c r="O212">
        <v>3436.2215999999999</v>
      </c>
      <c r="P212" s="1"/>
      <c r="AA212" s="1">
        <f t="shared" si="13"/>
        <v>38646</v>
      </c>
      <c r="AB212">
        <f t="shared" si="14"/>
        <v>1.1149294928271103</v>
      </c>
      <c r="AC212" s="60">
        <f t="shared" si="15"/>
        <v>-0.15237407788633811</v>
      </c>
    </row>
    <row r="213" spans="1:29" x14ac:dyDescent="0.25">
      <c r="A213" s="1">
        <v>38653</v>
      </c>
      <c r="B213">
        <v>26.801100000000002</v>
      </c>
      <c r="C213">
        <v>1.2948999999999999</v>
      </c>
      <c r="D213">
        <v>7.8994</v>
      </c>
      <c r="E213">
        <v>3166.8429000000001</v>
      </c>
      <c r="F213" s="72">
        <v>38653</v>
      </c>
      <c r="G213">
        <v>2.7884000000000002</v>
      </c>
      <c r="H213">
        <v>1.2310000000000001</v>
      </c>
      <c r="I213">
        <v>40.556699999999999</v>
      </c>
      <c r="J213">
        <v>2817.9938999999999</v>
      </c>
      <c r="K213" s="72">
        <v>38653</v>
      </c>
      <c r="L213">
        <v>3.8408000000000002</v>
      </c>
      <c r="M213">
        <v>0.9204</v>
      </c>
      <c r="N213">
        <v>29.897600000000001</v>
      </c>
      <c r="O213">
        <v>3516.3530000000001</v>
      </c>
      <c r="P213" s="1"/>
      <c r="AA213" s="1">
        <f t="shared" si="13"/>
        <v>38653</v>
      </c>
      <c r="AB213">
        <f t="shared" si="14"/>
        <v>1.1373466787612221</v>
      </c>
      <c r="AC213" s="60">
        <f t="shared" si="15"/>
        <v>-0.11750783765862144</v>
      </c>
    </row>
    <row r="214" spans="1:29" x14ac:dyDescent="0.25">
      <c r="A214" s="1">
        <v>38660</v>
      </c>
      <c r="B214">
        <v>26.801100000000002</v>
      </c>
      <c r="C214">
        <v>1.3172999999999999</v>
      </c>
      <c r="D214">
        <v>8.0360999999999994</v>
      </c>
      <c r="E214">
        <v>3220.6365999999998</v>
      </c>
      <c r="F214" s="72">
        <v>38660</v>
      </c>
      <c r="G214">
        <v>2.7884000000000002</v>
      </c>
      <c r="H214">
        <v>1.3231999999999999</v>
      </c>
      <c r="I214">
        <v>43.594000000000001</v>
      </c>
      <c r="J214">
        <v>3029.0329999999999</v>
      </c>
      <c r="K214" s="72">
        <v>38660</v>
      </c>
      <c r="L214">
        <v>3.8408000000000002</v>
      </c>
      <c r="M214">
        <v>0.96360000000000001</v>
      </c>
      <c r="N214">
        <v>31.3003</v>
      </c>
      <c r="O214">
        <v>3681.3294000000001</v>
      </c>
      <c r="P214" s="1"/>
      <c r="AA214" s="1">
        <f t="shared" si="13"/>
        <v>38660</v>
      </c>
      <c r="AB214">
        <f t="shared" si="14"/>
        <v>1.1879862306521227</v>
      </c>
      <c r="AC214" s="60">
        <f t="shared" si="15"/>
        <v>-3.8746355890056969E-2</v>
      </c>
    </row>
    <row r="215" spans="1:29" x14ac:dyDescent="0.25">
      <c r="A215" s="1">
        <v>38667</v>
      </c>
      <c r="B215">
        <v>26.801100000000002</v>
      </c>
      <c r="C215">
        <v>1.3048999999999999</v>
      </c>
      <c r="D215">
        <v>7.9602000000000004</v>
      </c>
      <c r="E215">
        <v>3190.7512000000002</v>
      </c>
      <c r="F215" s="72">
        <v>38667</v>
      </c>
      <c r="G215">
        <v>2.7884000000000002</v>
      </c>
      <c r="H215">
        <v>1.2907</v>
      </c>
      <c r="I215">
        <v>42.521999999999998</v>
      </c>
      <c r="J215">
        <v>2954.5486000000001</v>
      </c>
      <c r="K215" s="72">
        <v>38667</v>
      </c>
      <c r="L215">
        <v>3.8408000000000002</v>
      </c>
      <c r="M215">
        <v>0.94750000000000001</v>
      </c>
      <c r="N215">
        <v>30.779299999999999</v>
      </c>
      <c r="O215">
        <v>3620.0524</v>
      </c>
      <c r="P215" s="1"/>
      <c r="AA215" s="1">
        <f t="shared" si="13"/>
        <v>38667</v>
      </c>
      <c r="AB215">
        <f t="shared" si="14"/>
        <v>1.1681142199766228</v>
      </c>
      <c r="AC215" s="60">
        <f t="shared" si="15"/>
        <v>-6.9653995236769795E-2</v>
      </c>
    </row>
    <row r="216" spans="1:29" x14ac:dyDescent="0.25">
      <c r="A216" s="1">
        <v>38674</v>
      </c>
      <c r="B216">
        <v>26.801100000000002</v>
      </c>
      <c r="C216">
        <v>1.3148</v>
      </c>
      <c r="D216">
        <v>8.0208999999999993</v>
      </c>
      <c r="E216">
        <v>3215.2213000000002</v>
      </c>
      <c r="F216" s="72">
        <v>38674</v>
      </c>
      <c r="G216">
        <v>2.7884000000000002</v>
      </c>
      <c r="H216">
        <v>1.3015000000000001</v>
      </c>
      <c r="I216">
        <v>42.879300000000001</v>
      </c>
      <c r="J216">
        <v>2979.3768</v>
      </c>
      <c r="K216" s="72">
        <v>38674</v>
      </c>
      <c r="L216">
        <v>3.8408000000000002</v>
      </c>
      <c r="M216">
        <v>0.97470000000000001</v>
      </c>
      <c r="N216">
        <v>31.661000000000001</v>
      </c>
      <c r="O216">
        <v>3723.7518</v>
      </c>
      <c r="P216" s="1"/>
      <c r="AA216" s="1">
        <f t="shared" si="13"/>
        <v>38674</v>
      </c>
      <c r="AB216">
        <f t="shared" si="14"/>
        <v>1.1831174407246914</v>
      </c>
      <c r="AC216" s="60">
        <f t="shared" si="15"/>
        <v>-4.631895664944994E-2</v>
      </c>
    </row>
    <row r="217" spans="1:29" x14ac:dyDescent="0.25">
      <c r="A217" s="1">
        <v>38681</v>
      </c>
      <c r="B217">
        <v>26.801100000000002</v>
      </c>
      <c r="C217">
        <v>1.3024</v>
      </c>
      <c r="D217">
        <v>7.9450000000000003</v>
      </c>
      <c r="E217">
        <v>3184.7741999999998</v>
      </c>
      <c r="F217" s="72">
        <v>38681</v>
      </c>
      <c r="G217">
        <v>2.7884000000000002</v>
      </c>
      <c r="H217">
        <v>1.2798</v>
      </c>
      <c r="I217">
        <v>42.164700000000003</v>
      </c>
      <c r="J217">
        <v>2929.7204999999999</v>
      </c>
      <c r="K217" s="72">
        <v>38681</v>
      </c>
      <c r="L217">
        <v>3.8408000000000002</v>
      </c>
      <c r="M217">
        <v>0.98699999999999999</v>
      </c>
      <c r="N217">
        <v>32.061700000000002</v>
      </c>
      <c r="O217">
        <v>3770.8879000000002</v>
      </c>
      <c r="P217" s="1"/>
      <c r="AA217" s="1">
        <f t="shared" si="13"/>
        <v>38681</v>
      </c>
      <c r="AB217">
        <f t="shared" si="14"/>
        <v>1.1753892632623042</v>
      </c>
      <c r="AC217" s="60">
        <f t="shared" si="15"/>
        <v>-5.8338863729579783E-2</v>
      </c>
    </row>
    <row r="218" spans="1:29" x14ac:dyDescent="0.25">
      <c r="A218" s="1">
        <v>38688</v>
      </c>
      <c r="B218">
        <v>26.801100000000002</v>
      </c>
      <c r="C218">
        <v>1.2401</v>
      </c>
      <c r="D218">
        <v>7.5651999999999999</v>
      </c>
      <c r="E218">
        <v>3032.5383000000002</v>
      </c>
      <c r="F218" s="72">
        <v>38688</v>
      </c>
      <c r="G218">
        <v>2.7884000000000002</v>
      </c>
      <c r="H218">
        <v>1.1496999999999999</v>
      </c>
      <c r="I218">
        <v>37.876800000000003</v>
      </c>
      <c r="J218">
        <v>2631.7828</v>
      </c>
      <c r="K218" s="72">
        <v>38688</v>
      </c>
      <c r="L218">
        <v>3.8408000000000002</v>
      </c>
      <c r="M218">
        <v>0.93269999999999997</v>
      </c>
      <c r="N218">
        <v>30.298300000000001</v>
      </c>
      <c r="O218">
        <v>3563.4890999999998</v>
      </c>
      <c r="P218" s="1"/>
      <c r="AA218" s="1">
        <f t="shared" si="13"/>
        <v>38688</v>
      </c>
      <c r="AB218">
        <f t="shared" si="14"/>
        <v>1.0956096295261903</v>
      </c>
      <c r="AC218" s="60">
        <f t="shared" si="15"/>
        <v>-0.1824229429399799</v>
      </c>
    </row>
    <row r="219" spans="1:29" x14ac:dyDescent="0.25">
      <c r="A219" s="1">
        <v>38695</v>
      </c>
      <c r="B219">
        <v>26.801100000000002</v>
      </c>
      <c r="C219">
        <v>1.1953</v>
      </c>
      <c r="D219">
        <v>7.2918000000000003</v>
      </c>
      <c r="E219">
        <v>2922.9285</v>
      </c>
      <c r="F219" s="72">
        <v>38695</v>
      </c>
      <c r="G219">
        <v>2.7884000000000002</v>
      </c>
      <c r="H219">
        <v>1.1713</v>
      </c>
      <c r="I219">
        <v>38.5914</v>
      </c>
      <c r="J219">
        <v>2681.4391000000001</v>
      </c>
      <c r="K219" s="72">
        <v>38695</v>
      </c>
      <c r="L219">
        <v>3.8408000000000002</v>
      </c>
      <c r="M219">
        <v>0.90059999999999996</v>
      </c>
      <c r="N219">
        <v>29.2563</v>
      </c>
      <c r="O219">
        <v>3440.9351999999999</v>
      </c>
      <c r="P219" s="1"/>
      <c r="AA219" s="1">
        <f t="shared" si="13"/>
        <v>38695</v>
      </c>
      <c r="AB219">
        <f t="shared" si="14"/>
        <v>1.0760781048700769</v>
      </c>
      <c r="AC219" s="60">
        <f t="shared" si="15"/>
        <v>-0.21280101236739055</v>
      </c>
    </row>
    <row r="220" spans="1:29" x14ac:dyDescent="0.25">
      <c r="A220" s="1">
        <v>38702</v>
      </c>
      <c r="B220">
        <v>26.801100000000002</v>
      </c>
      <c r="C220">
        <v>1.2576000000000001</v>
      </c>
      <c r="D220">
        <v>7.6715</v>
      </c>
      <c r="E220">
        <v>3075.1642999999999</v>
      </c>
      <c r="F220" s="72">
        <v>38702</v>
      </c>
      <c r="G220">
        <v>2.7884000000000002</v>
      </c>
      <c r="H220">
        <v>1.1551</v>
      </c>
      <c r="I220">
        <v>38.055399999999999</v>
      </c>
      <c r="J220">
        <v>2644.1968999999999</v>
      </c>
      <c r="K220" s="72">
        <v>38702</v>
      </c>
      <c r="L220">
        <v>3.8408000000000002</v>
      </c>
      <c r="M220">
        <v>0.91049999999999998</v>
      </c>
      <c r="N220">
        <v>29.577000000000002</v>
      </c>
      <c r="O220">
        <v>3478.6441</v>
      </c>
      <c r="P220" s="1"/>
      <c r="AA220" s="1">
        <f t="shared" si="13"/>
        <v>38702</v>
      </c>
      <c r="AB220">
        <f t="shared" si="14"/>
        <v>1.0968621550935616</v>
      </c>
      <c r="AC220" s="60">
        <f t="shared" si="15"/>
        <v>-0.18047484573225372</v>
      </c>
    </row>
    <row r="221" spans="1:29" x14ac:dyDescent="0.25">
      <c r="A221" s="1">
        <v>38709</v>
      </c>
      <c r="B221">
        <v>26.801100000000002</v>
      </c>
      <c r="C221">
        <v>1.26</v>
      </c>
      <c r="D221">
        <v>7.6867000000000001</v>
      </c>
      <c r="E221">
        <v>3081.2538</v>
      </c>
      <c r="F221" s="72">
        <v>38709</v>
      </c>
      <c r="G221">
        <v>2.7884000000000002</v>
      </c>
      <c r="H221">
        <v>1.1658999999999999</v>
      </c>
      <c r="I221">
        <v>38.412700000000001</v>
      </c>
      <c r="J221">
        <v>2669.0250000000001</v>
      </c>
      <c r="K221" s="72">
        <v>38709</v>
      </c>
      <c r="L221">
        <v>3.8408000000000002</v>
      </c>
      <c r="M221">
        <v>0.90059999999999996</v>
      </c>
      <c r="N221">
        <v>29.2563</v>
      </c>
      <c r="O221">
        <v>3440.9351999999999</v>
      </c>
      <c r="P221" s="1"/>
      <c r="AA221" s="1">
        <f t="shared" si="13"/>
        <v>38709</v>
      </c>
      <c r="AB221">
        <f t="shared" si="14"/>
        <v>1.0981250438320771</v>
      </c>
      <c r="AC221" s="60">
        <f t="shared" si="15"/>
        <v>-0.17851063031880354</v>
      </c>
    </row>
    <row r="222" spans="1:29" x14ac:dyDescent="0.25">
      <c r="A222" s="1">
        <v>38716</v>
      </c>
      <c r="B222">
        <v>19.128599999999999</v>
      </c>
      <c r="C222">
        <v>1.2672000000000001</v>
      </c>
      <c r="D222">
        <v>7.2138999999999998</v>
      </c>
      <c r="E222">
        <v>3263.9367999999999</v>
      </c>
      <c r="F222" s="72">
        <v>38716</v>
      </c>
      <c r="G222">
        <v>6.8167</v>
      </c>
      <c r="H222">
        <v>1.1248</v>
      </c>
      <c r="I222">
        <v>16.323599999999999</v>
      </c>
      <c r="J222">
        <v>2619.3687</v>
      </c>
      <c r="K222" s="72">
        <v>38716</v>
      </c>
      <c r="L222">
        <v>6.8540000000000001</v>
      </c>
      <c r="M222">
        <v>0.89190000000000003</v>
      </c>
      <c r="N222">
        <v>13.934100000000001</v>
      </c>
      <c r="O222">
        <v>3431.5079999999998</v>
      </c>
      <c r="P222" s="1"/>
      <c r="AA222" s="1">
        <f t="shared" si="13"/>
        <v>38716</v>
      </c>
      <c r="AB222">
        <f t="shared" si="14"/>
        <v>1.0888987323170776</v>
      </c>
      <c r="AC222" s="60">
        <f t="shared" si="15"/>
        <v>-0.19286063814954638</v>
      </c>
    </row>
    <row r="223" spans="1:29" x14ac:dyDescent="0.25">
      <c r="A223" s="1">
        <v>38723</v>
      </c>
      <c r="B223">
        <v>19.128599999999999</v>
      </c>
      <c r="C223">
        <v>1.3381000000000001</v>
      </c>
      <c r="D223">
        <v>7.6177000000000001</v>
      </c>
      <c r="E223">
        <v>3446.6197999999999</v>
      </c>
      <c r="F223" s="72">
        <v>38723</v>
      </c>
      <c r="G223">
        <v>6.8167</v>
      </c>
      <c r="H223">
        <v>1.1568000000000001</v>
      </c>
      <c r="I223">
        <v>16.787700000000001</v>
      </c>
      <c r="J223">
        <v>2693.8532</v>
      </c>
      <c r="K223" s="72">
        <v>38723</v>
      </c>
      <c r="L223">
        <v>6.8540000000000001</v>
      </c>
      <c r="M223">
        <v>0.94210000000000005</v>
      </c>
      <c r="N223">
        <v>14.7189</v>
      </c>
      <c r="O223">
        <v>3624.7660000000001</v>
      </c>
      <c r="P223" s="1"/>
      <c r="AA223" s="1">
        <f t="shared" si="13"/>
        <v>38723</v>
      </c>
      <c r="AB223">
        <f t="shared" si="14"/>
        <v>1.1410947939666403</v>
      </c>
      <c r="AC223" s="60">
        <f t="shared" si="15"/>
        <v>-0.11167826183508284</v>
      </c>
    </row>
    <row r="224" spans="1:29" x14ac:dyDescent="0.25">
      <c r="A224" s="1">
        <v>38730</v>
      </c>
      <c r="B224">
        <v>19.128599999999999</v>
      </c>
      <c r="C224">
        <v>1.3593999999999999</v>
      </c>
      <c r="D224">
        <v>7.7388000000000003</v>
      </c>
      <c r="E224">
        <v>3501.4247</v>
      </c>
      <c r="F224" s="72">
        <v>38730</v>
      </c>
      <c r="G224">
        <v>6.8167</v>
      </c>
      <c r="H224">
        <v>1.1621999999999999</v>
      </c>
      <c r="I224">
        <v>16.865100000000002</v>
      </c>
      <c r="J224">
        <v>2706.2671999999998</v>
      </c>
      <c r="K224" s="72">
        <v>38730</v>
      </c>
      <c r="L224">
        <v>6.8540000000000001</v>
      </c>
      <c r="M224">
        <v>0.93600000000000005</v>
      </c>
      <c r="N224">
        <v>14.623200000000001</v>
      </c>
      <c r="O224">
        <v>3601.1979999999999</v>
      </c>
      <c r="P224" s="1"/>
      <c r="AA224" s="1">
        <f t="shared" si="13"/>
        <v>38730</v>
      </c>
      <c r="AB224">
        <f t="shared" si="14"/>
        <v>1.1495471883133277</v>
      </c>
      <c r="AC224" s="60">
        <f t="shared" si="15"/>
        <v>-9.8531954682294573E-2</v>
      </c>
    </row>
    <row r="225" spans="1:29" x14ac:dyDescent="0.25">
      <c r="A225" s="1">
        <v>38737</v>
      </c>
      <c r="B225">
        <v>19.128599999999999</v>
      </c>
      <c r="C225">
        <v>1.3593999999999999</v>
      </c>
      <c r="D225">
        <v>7.7388000000000003</v>
      </c>
      <c r="E225">
        <v>3501.4247</v>
      </c>
      <c r="F225" s="72">
        <v>38737</v>
      </c>
      <c r="G225">
        <v>6.8167</v>
      </c>
      <c r="H225">
        <v>1.1408</v>
      </c>
      <c r="I225">
        <v>16.555599999999998</v>
      </c>
      <c r="J225">
        <v>2656.6109000000001</v>
      </c>
      <c r="K225" s="72">
        <v>38737</v>
      </c>
      <c r="L225">
        <v>6.8540000000000001</v>
      </c>
      <c r="M225">
        <v>0.9556</v>
      </c>
      <c r="N225">
        <v>14.929399999999999</v>
      </c>
      <c r="O225">
        <v>3676.6156999999998</v>
      </c>
      <c r="P225" s="1"/>
      <c r="AA225" s="1">
        <f t="shared" si="13"/>
        <v>38737</v>
      </c>
      <c r="AB225">
        <f t="shared" si="14"/>
        <v>1.1493922936362777</v>
      </c>
      <c r="AC225" s="60">
        <f t="shared" si="15"/>
        <v>-9.8772867838651163E-2</v>
      </c>
    </row>
    <row r="226" spans="1:29" x14ac:dyDescent="0.25">
      <c r="A226" s="1">
        <v>38744</v>
      </c>
      <c r="B226">
        <v>19.128599999999999</v>
      </c>
      <c r="C226">
        <v>1.3641000000000001</v>
      </c>
      <c r="D226">
        <v>7.7656999999999998</v>
      </c>
      <c r="E226">
        <v>3513.6035999999999</v>
      </c>
      <c r="F226" s="72">
        <v>38744</v>
      </c>
      <c r="G226">
        <v>6.8167</v>
      </c>
      <c r="H226">
        <v>1.1355</v>
      </c>
      <c r="I226">
        <v>16.478300000000001</v>
      </c>
      <c r="J226">
        <v>2644.1968999999999</v>
      </c>
      <c r="K226" s="72">
        <v>38744</v>
      </c>
      <c r="L226">
        <v>6.8540000000000001</v>
      </c>
      <c r="M226">
        <v>0.92620000000000002</v>
      </c>
      <c r="N226">
        <v>14.4701</v>
      </c>
      <c r="O226">
        <v>3563.4890999999998</v>
      </c>
      <c r="P226" s="1"/>
      <c r="AA226" s="1">
        <f t="shared" si="13"/>
        <v>38744</v>
      </c>
      <c r="AB226">
        <f t="shared" si="14"/>
        <v>1.1414016361707813</v>
      </c>
      <c r="AC226" s="60">
        <f t="shared" si="15"/>
        <v>-0.11120101932868497</v>
      </c>
    </row>
    <row r="227" spans="1:29" x14ac:dyDescent="0.25">
      <c r="A227" s="1">
        <v>38751</v>
      </c>
      <c r="B227">
        <v>19.128599999999999</v>
      </c>
      <c r="C227">
        <v>1.3948</v>
      </c>
      <c r="D227">
        <v>7.9406999999999996</v>
      </c>
      <c r="E227">
        <v>3592.7662999999998</v>
      </c>
      <c r="F227" s="72">
        <v>38751</v>
      </c>
      <c r="G227">
        <v>6.8167</v>
      </c>
      <c r="H227">
        <v>1.1835</v>
      </c>
      <c r="I227">
        <v>17.174499999999998</v>
      </c>
      <c r="J227">
        <v>2755.9234999999999</v>
      </c>
      <c r="K227" s="72">
        <v>38751</v>
      </c>
      <c r="L227">
        <v>6.8540000000000001</v>
      </c>
      <c r="M227">
        <v>0.91639999999999999</v>
      </c>
      <c r="N227">
        <v>14.3169</v>
      </c>
      <c r="O227">
        <v>3525.7802000000001</v>
      </c>
      <c r="P227" s="1"/>
      <c r="AA227" s="1">
        <f t="shared" si="13"/>
        <v>38751</v>
      </c>
      <c r="AB227">
        <f t="shared" si="14"/>
        <v>1.1650094509143274</v>
      </c>
      <c r="AC227" s="60">
        <f t="shared" si="15"/>
        <v>-7.4482952104761399E-2</v>
      </c>
    </row>
    <row r="228" spans="1:29" x14ac:dyDescent="0.25">
      <c r="A228" s="1">
        <v>38758</v>
      </c>
      <c r="B228">
        <v>19.128599999999999</v>
      </c>
      <c r="C228">
        <v>1.3593999999999999</v>
      </c>
      <c r="D228">
        <v>7.7388000000000003</v>
      </c>
      <c r="E228">
        <v>3501.4247</v>
      </c>
      <c r="F228" s="72">
        <v>38758</v>
      </c>
      <c r="G228">
        <v>6.8167</v>
      </c>
      <c r="H228">
        <v>1.1621999999999999</v>
      </c>
      <c r="I228">
        <v>16.865100000000002</v>
      </c>
      <c r="J228">
        <v>2706.2671999999998</v>
      </c>
      <c r="K228" s="72">
        <v>38758</v>
      </c>
      <c r="L228">
        <v>6.8540000000000001</v>
      </c>
      <c r="M228">
        <v>0.91890000000000005</v>
      </c>
      <c r="N228">
        <v>14.3552</v>
      </c>
      <c r="O228">
        <v>3535.2073999999998</v>
      </c>
      <c r="P228" s="1"/>
      <c r="AA228" s="1">
        <f t="shared" si="13"/>
        <v>38758</v>
      </c>
      <c r="AB228">
        <f t="shared" si="14"/>
        <v>1.1447888573455747</v>
      </c>
      <c r="AC228" s="60">
        <f t="shared" si="15"/>
        <v>-0.10593275472438218</v>
      </c>
    </row>
    <row r="229" spans="1:29" x14ac:dyDescent="0.25">
      <c r="A229" s="1">
        <v>38765</v>
      </c>
      <c r="B229">
        <v>19.128599999999999</v>
      </c>
      <c r="C229">
        <v>1.3712</v>
      </c>
      <c r="D229">
        <v>7.8060999999999998</v>
      </c>
      <c r="E229">
        <v>3531.8719000000001</v>
      </c>
      <c r="F229" s="72">
        <v>38765</v>
      </c>
      <c r="G229">
        <v>6.8167</v>
      </c>
      <c r="H229">
        <v>1.1995</v>
      </c>
      <c r="I229">
        <v>17.406600000000001</v>
      </c>
      <c r="J229">
        <v>2793.1657</v>
      </c>
      <c r="K229" s="72">
        <v>38765</v>
      </c>
      <c r="L229">
        <v>6.8540000000000001</v>
      </c>
      <c r="M229">
        <v>0.93110000000000004</v>
      </c>
      <c r="N229">
        <v>14.5466</v>
      </c>
      <c r="O229">
        <v>3582.3434999999999</v>
      </c>
      <c r="P229" s="1"/>
      <c r="AA229" s="1">
        <f t="shared" si="13"/>
        <v>38765</v>
      </c>
      <c r="AB229">
        <f t="shared" si="14"/>
        <v>1.1636601966669073</v>
      </c>
      <c r="AC229" s="60">
        <f t="shared" si="15"/>
        <v>-7.6581494841440473E-2</v>
      </c>
    </row>
    <row r="230" spans="1:29" x14ac:dyDescent="0.25">
      <c r="A230" s="1">
        <v>38772</v>
      </c>
      <c r="B230">
        <v>19.128599999999999</v>
      </c>
      <c r="C230">
        <v>1.3593999999999999</v>
      </c>
      <c r="D230">
        <v>7.7388000000000003</v>
      </c>
      <c r="E230">
        <v>3502.8854000000001</v>
      </c>
      <c r="F230" s="72">
        <v>38772</v>
      </c>
      <c r="G230">
        <v>6.8167</v>
      </c>
      <c r="H230">
        <v>1.1995</v>
      </c>
      <c r="I230">
        <v>17.406600000000001</v>
      </c>
      <c r="J230">
        <v>2793.1657</v>
      </c>
      <c r="K230" s="72">
        <v>38772</v>
      </c>
      <c r="L230">
        <v>6.8540000000000001</v>
      </c>
      <c r="M230">
        <v>0.93359999999999999</v>
      </c>
      <c r="N230">
        <v>14.584899999999999</v>
      </c>
      <c r="O230">
        <v>3591.7707999999998</v>
      </c>
      <c r="P230" s="1"/>
      <c r="AA230" s="1">
        <f t="shared" si="13"/>
        <v>38772</v>
      </c>
      <c r="AB230">
        <f t="shared" si="14"/>
        <v>1.1595578889613698</v>
      </c>
      <c r="AC230" s="60">
        <f t="shared" si="15"/>
        <v>-8.2961958757370086E-2</v>
      </c>
    </row>
    <row r="231" spans="1:29" x14ac:dyDescent="0.25">
      <c r="A231" s="1">
        <v>38779</v>
      </c>
      <c r="B231">
        <v>19.128599999999999</v>
      </c>
      <c r="C231">
        <v>1.4587000000000001</v>
      </c>
      <c r="D231">
        <v>8.3041</v>
      </c>
      <c r="E231">
        <v>3753.9225999999999</v>
      </c>
      <c r="F231" s="72">
        <v>38779</v>
      </c>
      <c r="G231">
        <v>6.8167</v>
      </c>
      <c r="H231">
        <v>1.2315</v>
      </c>
      <c r="I231">
        <v>17.870799999999999</v>
      </c>
      <c r="J231">
        <v>2867.6500999999998</v>
      </c>
      <c r="K231" s="72">
        <v>38779</v>
      </c>
      <c r="L231">
        <v>6.8540000000000001</v>
      </c>
      <c r="M231">
        <v>0.93720000000000003</v>
      </c>
      <c r="N231">
        <v>14.642300000000001</v>
      </c>
      <c r="O231">
        <v>3605.9115999999999</v>
      </c>
      <c r="P231" s="1"/>
      <c r="AA231" s="1">
        <f t="shared" si="13"/>
        <v>38779</v>
      </c>
      <c r="AB231">
        <f t="shared" si="14"/>
        <v>1.2111305168456723</v>
      </c>
      <c r="AC231" s="60">
        <f t="shared" si="15"/>
        <v>-2.7492309745964835E-3</v>
      </c>
    </row>
    <row r="232" spans="1:29" x14ac:dyDescent="0.25">
      <c r="A232" s="1">
        <v>38786</v>
      </c>
      <c r="B232">
        <v>19.128599999999999</v>
      </c>
      <c r="C232">
        <v>1.4327000000000001</v>
      </c>
      <c r="D232">
        <v>8.1560000000000006</v>
      </c>
      <c r="E232">
        <v>3693.0061000000001</v>
      </c>
      <c r="F232" s="72">
        <v>38786</v>
      </c>
      <c r="G232">
        <v>6.8167</v>
      </c>
      <c r="H232">
        <v>1.1995</v>
      </c>
      <c r="I232">
        <v>17.406600000000001</v>
      </c>
      <c r="J232">
        <v>2793.1657</v>
      </c>
      <c r="K232" s="72">
        <v>38786</v>
      </c>
      <c r="L232">
        <v>6.8540000000000001</v>
      </c>
      <c r="M232">
        <v>0.93479999999999996</v>
      </c>
      <c r="N232">
        <v>14.603999999999999</v>
      </c>
      <c r="O232">
        <v>3596.4843999999998</v>
      </c>
      <c r="P232" s="1"/>
      <c r="AA232" s="1">
        <f t="shared" si="13"/>
        <v>38786</v>
      </c>
      <c r="AB232">
        <f t="shared" si="14"/>
        <v>1.1904963806799245</v>
      </c>
      <c r="AC232" s="60">
        <f t="shared" si="15"/>
        <v>-3.4842230986325468E-2</v>
      </c>
    </row>
    <row r="233" spans="1:29" x14ac:dyDescent="0.25">
      <c r="A233" s="1">
        <v>38793</v>
      </c>
      <c r="B233">
        <v>19.128599999999999</v>
      </c>
      <c r="C233">
        <v>1.4752000000000001</v>
      </c>
      <c r="D233">
        <v>8.3983000000000008</v>
      </c>
      <c r="E233">
        <v>4266.4587000000001</v>
      </c>
      <c r="F233" s="72">
        <v>38793</v>
      </c>
      <c r="G233">
        <v>6.8167</v>
      </c>
      <c r="H233">
        <v>1.2527999999999999</v>
      </c>
      <c r="I233">
        <v>18.180299999999999</v>
      </c>
      <c r="J233">
        <v>2917.3063999999999</v>
      </c>
      <c r="K233" s="72">
        <v>38793</v>
      </c>
      <c r="L233">
        <v>6.8540000000000001</v>
      </c>
      <c r="M233">
        <v>0.99239999999999995</v>
      </c>
      <c r="N233">
        <v>15.5036</v>
      </c>
      <c r="O233">
        <v>3818.0239999999999</v>
      </c>
      <c r="P233" s="1"/>
      <c r="AA233" s="1">
        <f t="shared" si="13"/>
        <v>38793</v>
      </c>
      <c r="AB233">
        <f t="shared" si="14"/>
        <v>1.2486776673223086</v>
      </c>
      <c r="AC233" s="60">
        <f t="shared" si="15"/>
        <v>5.5649176935851905E-2</v>
      </c>
    </row>
    <row r="234" spans="1:29" x14ac:dyDescent="0.25">
      <c r="A234" s="1">
        <v>38800</v>
      </c>
      <c r="B234">
        <v>19.128599999999999</v>
      </c>
      <c r="C234">
        <v>1.4799</v>
      </c>
      <c r="D234">
        <v>8.4252000000000002</v>
      </c>
      <c r="E234">
        <v>4281.3734999999997</v>
      </c>
      <c r="F234" s="72">
        <v>38800</v>
      </c>
      <c r="G234">
        <v>6.8167</v>
      </c>
      <c r="H234">
        <v>1.2421</v>
      </c>
      <c r="I234">
        <v>18.025500000000001</v>
      </c>
      <c r="J234">
        <v>2892.4783000000002</v>
      </c>
      <c r="K234" s="72">
        <v>38800</v>
      </c>
      <c r="L234">
        <v>6.8540000000000001</v>
      </c>
      <c r="M234">
        <v>1.0193000000000001</v>
      </c>
      <c r="N234">
        <v>15.9247</v>
      </c>
      <c r="O234">
        <v>3921.7235000000001</v>
      </c>
      <c r="P234" s="1"/>
      <c r="AA234" s="1">
        <f t="shared" si="13"/>
        <v>38800</v>
      </c>
      <c r="AB234">
        <f t="shared" si="14"/>
        <v>1.2551097465518528</v>
      </c>
      <c r="AC234" s="60">
        <f t="shared" si="15"/>
        <v>6.5653216704275333E-2</v>
      </c>
    </row>
    <row r="235" spans="1:29" x14ac:dyDescent="0.25">
      <c r="A235" s="1">
        <v>38807</v>
      </c>
      <c r="B235">
        <v>16.4207</v>
      </c>
      <c r="C235">
        <v>1.3391999999999999</v>
      </c>
      <c r="D235">
        <v>8.8282000000000007</v>
      </c>
      <c r="E235">
        <v>4698.4524000000001</v>
      </c>
      <c r="F235" s="72">
        <v>38807</v>
      </c>
      <c r="G235">
        <v>4.6159999999999997</v>
      </c>
      <c r="H235">
        <v>1.2209000000000001</v>
      </c>
      <c r="I235">
        <v>26.2973</v>
      </c>
      <c r="J235">
        <v>2817.9938999999999</v>
      </c>
      <c r="K235" s="72">
        <v>38807</v>
      </c>
      <c r="L235">
        <v>7.3159999999999998</v>
      </c>
      <c r="M235">
        <v>0.94540000000000002</v>
      </c>
      <c r="N235">
        <v>13.8552</v>
      </c>
      <c r="O235">
        <v>3719.0382</v>
      </c>
      <c r="P235" s="1"/>
      <c r="AA235" s="1">
        <f t="shared" si="13"/>
        <v>38807</v>
      </c>
      <c r="AB235">
        <f t="shared" si="14"/>
        <v>1.1791778913379303</v>
      </c>
      <c r="AC235" s="60">
        <f t="shared" si="15"/>
        <v>-5.2446276809593358E-2</v>
      </c>
    </row>
    <row r="236" spans="1:29" x14ac:dyDescent="0.25">
      <c r="A236" s="1">
        <v>38814</v>
      </c>
      <c r="B236">
        <v>16.4207</v>
      </c>
      <c r="C236">
        <v>1.3391999999999999</v>
      </c>
      <c r="D236">
        <v>8.8282000000000007</v>
      </c>
      <c r="E236">
        <v>4698.4524000000001</v>
      </c>
      <c r="F236" s="72">
        <v>38814</v>
      </c>
      <c r="G236">
        <v>4.6159999999999997</v>
      </c>
      <c r="H236">
        <v>1.2478</v>
      </c>
      <c r="I236">
        <v>26.8766</v>
      </c>
      <c r="J236">
        <v>2880.0641999999998</v>
      </c>
      <c r="K236" s="72">
        <v>38814</v>
      </c>
      <c r="L236">
        <v>7.3159999999999998</v>
      </c>
      <c r="M236">
        <v>0.96340000000000003</v>
      </c>
      <c r="N236">
        <v>14.118600000000001</v>
      </c>
      <c r="O236">
        <v>3789.7424000000001</v>
      </c>
      <c r="P236" s="1"/>
      <c r="AA236" s="1">
        <f t="shared" si="13"/>
        <v>38814</v>
      </c>
      <c r="AB236">
        <f t="shared" si="14"/>
        <v>1.190767151856762</v>
      </c>
      <c r="AC236" s="60">
        <f t="shared" si="15"/>
        <v>-3.4421091021384916E-2</v>
      </c>
    </row>
    <row r="237" spans="1:29" x14ac:dyDescent="0.25">
      <c r="A237" s="1">
        <v>38821</v>
      </c>
      <c r="B237">
        <v>16.4207</v>
      </c>
      <c r="C237">
        <v>1.3081</v>
      </c>
      <c r="D237">
        <v>8.6228999999999996</v>
      </c>
      <c r="E237">
        <v>4590.8190999999997</v>
      </c>
      <c r="F237" s="72">
        <v>38821</v>
      </c>
      <c r="G237">
        <v>4.6159999999999997</v>
      </c>
      <c r="H237">
        <v>1.2155</v>
      </c>
      <c r="I237">
        <v>26.1815</v>
      </c>
      <c r="J237">
        <v>2805.5798</v>
      </c>
      <c r="K237" s="72">
        <v>38821</v>
      </c>
      <c r="L237">
        <v>7.3159999999999998</v>
      </c>
      <c r="M237">
        <v>0.96450000000000002</v>
      </c>
      <c r="N237">
        <v>14.136100000000001</v>
      </c>
      <c r="O237">
        <v>3794.4560000000001</v>
      </c>
      <c r="P237" s="1"/>
      <c r="AA237" s="1">
        <f t="shared" si="13"/>
        <v>38821</v>
      </c>
      <c r="AB237">
        <f t="shared" si="14"/>
        <v>1.1683812935158331</v>
      </c>
      <c r="AC237" s="60">
        <f t="shared" si="15"/>
        <v>-6.923860633809438E-2</v>
      </c>
    </row>
    <row r="238" spans="1:29" x14ac:dyDescent="0.25">
      <c r="A238" s="1">
        <v>38828</v>
      </c>
      <c r="B238">
        <v>16.4207</v>
      </c>
      <c r="C238">
        <v>1.3391999999999999</v>
      </c>
      <c r="D238">
        <v>8.8282000000000007</v>
      </c>
      <c r="E238">
        <v>4698.4524000000001</v>
      </c>
      <c r="F238" s="72">
        <v>38828</v>
      </c>
      <c r="G238">
        <v>4.6159999999999997</v>
      </c>
      <c r="H238">
        <v>1.2209000000000001</v>
      </c>
      <c r="I238">
        <v>26.2973</v>
      </c>
      <c r="J238">
        <v>2817.9938999999999</v>
      </c>
      <c r="K238" s="72">
        <v>38828</v>
      </c>
      <c r="L238">
        <v>7.3159999999999998</v>
      </c>
      <c r="M238">
        <v>0.95979999999999999</v>
      </c>
      <c r="N238">
        <v>14.065899999999999</v>
      </c>
      <c r="O238">
        <v>3775.6015000000002</v>
      </c>
      <c r="P238" s="1"/>
      <c r="AA238" s="1">
        <f t="shared" si="13"/>
        <v>38828</v>
      </c>
      <c r="AB238">
        <f t="shared" si="14"/>
        <v>1.1828216425270535</v>
      </c>
      <c r="AC238" s="60">
        <f t="shared" si="15"/>
        <v>-4.6779022022868447E-2</v>
      </c>
    </row>
    <row r="239" spans="1:29" x14ac:dyDescent="0.25">
      <c r="A239" s="1">
        <v>38835</v>
      </c>
      <c r="B239">
        <v>16.4207</v>
      </c>
      <c r="C239">
        <v>1.3626</v>
      </c>
      <c r="D239">
        <v>8.9822000000000006</v>
      </c>
      <c r="E239">
        <v>4779.1773000000003</v>
      </c>
      <c r="F239" s="72">
        <v>38835</v>
      </c>
      <c r="G239">
        <v>4.6159999999999997</v>
      </c>
      <c r="H239">
        <v>1.1563000000000001</v>
      </c>
      <c r="I239">
        <v>24.9072</v>
      </c>
      <c r="J239">
        <v>2669.0250000000001</v>
      </c>
      <c r="K239" s="72">
        <v>38835</v>
      </c>
      <c r="L239">
        <v>7.3159999999999998</v>
      </c>
      <c r="M239">
        <v>1.0531999999999999</v>
      </c>
      <c r="N239">
        <v>15.435600000000001</v>
      </c>
      <c r="O239">
        <v>4143.2631000000001</v>
      </c>
      <c r="P239" s="1"/>
      <c r="AA239" s="1">
        <f t="shared" si="13"/>
        <v>38835</v>
      </c>
      <c r="AB239">
        <f t="shared" si="14"/>
        <v>1.2045056264758378</v>
      </c>
      <c r="AC239" s="60">
        <f t="shared" si="15"/>
        <v>-1.3053156712458646E-2</v>
      </c>
    </row>
    <row r="240" spans="1:29" x14ac:dyDescent="0.25">
      <c r="A240" s="1">
        <v>38842</v>
      </c>
      <c r="B240">
        <v>16.4207</v>
      </c>
      <c r="C240">
        <v>1.3878999999999999</v>
      </c>
      <c r="D240">
        <v>9.1489999999999991</v>
      </c>
      <c r="E240">
        <v>4875.0559999999996</v>
      </c>
      <c r="F240" s="72">
        <v>38842</v>
      </c>
      <c r="G240">
        <v>4.6159999999999997</v>
      </c>
      <c r="H240">
        <v>1.2155</v>
      </c>
      <c r="I240">
        <v>26.1815</v>
      </c>
      <c r="J240">
        <v>2805.5798</v>
      </c>
      <c r="K240" s="72">
        <v>38842</v>
      </c>
      <c r="L240">
        <v>7.3159999999999998</v>
      </c>
      <c r="M240">
        <v>1.0364</v>
      </c>
      <c r="N240">
        <v>15.1898</v>
      </c>
      <c r="O240">
        <v>4077.2725999999998</v>
      </c>
      <c r="P240" s="1"/>
      <c r="AA240" s="1">
        <f t="shared" si="13"/>
        <v>38842</v>
      </c>
      <c r="AB240">
        <f t="shared" si="14"/>
        <v>1.2248741274374955</v>
      </c>
      <c r="AC240" s="60">
        <f t="shared" si="15"/>
        <v>1.8626691493955946E-2</v>
      </c>
    </row>
    <row r="241" spans="1:29" x14ac:dyDescent="0.25">
      <c r="A241" s="1">
        <v>38849</v>
      </c>
      <c r="B241">
        <v>16.4207</v>
      </c>
      <c r="C241">
        <v>1.3274999999999999</v>
      </c>
      <c r="D241">
        <v>8.7512000000000008</v>
      </c>
      <c r="E241">
        <v>4668.8761000000004</v>
      </c>
      <c r="F241" s="72">
        <v>38849</v>
      </c>
      <c r="G241">
        <v>4.6159999999999997</v>
      </c>
      <c r="H241">
        <v>1.1079000000000001</v>
      </c>
      <c r="I241">
        <v>23.8645</v>
      </c>
      <c r="J241">
        <v>2557.2984000000001</v>
      </c>
      <c r="K241" s="72">
        <v>38849</v>
      </c>
      <c r="L241">
        <v>7.3159999999999998</v>
      </c>
      <c r="M241">
        <v>0.9849</v>
      </c>
      <c r="N241">
        <v>14.434699999999999</v>
      </c>
      <c r="O241">
        <v>3874.5873999999999</v>
      </c>
      <c r="P241" s="1"/>
      <c r="AA241" s="1">
        <f t="shared" si="13"/>
        <v>38849</v>
      </c>
      <c r="AB241">
        <f t="shared" si="14"/>
        <v>1.1573300252814178</v>
      </c>
      <c r="AC241" s="60">
        <f t="shared" si="15"/>
        <v>-8.6427033744396475E-2</v>
      </c>
    </row>
    <row r="242" spans="1:29" x14ac:dyDescent="0.25">
      <c r="A242" s="1">
        <v>38856</v>
      </c>
      <c r="B242">
        <v>16.4207</v>
      </c>
      <c r="C242">
        <v>1.2513000000000001</v>
      </c>
      <c r="D242">
        <v>8.2484000000000002</v>
      </c>
      <c r="E242">
        <v>4339.2493000000004</v>
      </c>
      <c r="F242" s="72">
        <v>38856</v>
      </c>
      <c r="G242">
        <v>4.6159999999999997</v>
      </c>
      <c r="H242">
        <v>1.0595000000000001</v>
      </c>
      <c r="I242">
        <v>22.821899999999999</v>
      </c>
      <c r="J242">
        <v>2445.5718000000002</v>
      </c>
      <c r="K242" s="72">
        <v>38856</v>
      </c>
      <c r="L242">
        <v>7.3159999999999998</v>
      </c>
      <c r="M242">
        <v>0.93100000000000005</v>
      </c>
      <c r="N242">
        <v>13.644500000000001</v>
      </c>
      <c r="O242">
        <v>3662.4749000000002</v>
      </c>
      <c r="P242" s="1"/>
      <c r="AA242" s="1">
        <f t="shared" si="13"/>
        <v>38856</v>
      </c>
      <c r="AB242">
        <f t="shared" si="14"/>
        <v>1.0941156547196518</v>
      </c>
      <c r="AC242" s="60">
        <f t="shared" si="15"/>
        <v>-0.1847465746684239</v>
      </c>
    </row>
    <row r="243" spans="1:29" x14ac:dyDescent="0.25">
      <c r="A243" s="1">
        <v>38863</v>
      </c>
      <c r="B243">
        <v>16.4207</v>
      </c>
      <c r="C243">
        <v>1.2236</v>
      </c>
      <c r="D243">
        <v>8.0660000000000007</v>
      </c>
      <c r="E243">
        <v>4245.0702000000001</v>
      </c>
      <c r="F243" s="72">
        <v>38863</v>
      </c>
      <c r="G243">
        <v>4.6159999999999997</v>
      </c>
      <c r="H243">
        <v>1.0595000000000001</v>
      </c>
      <c r="I243">
        <v>22.821899999999999</v>
      </c>
      <c r="J243">
        <v>2445.5718000000002</v>
      </c>
      <c r="K243" s="72">
        <v>38863</v>
      </c>
      <c r="L243">
        <v>7.3159999999999998</v>
      </c>
      <c r="M243">
        <v>0.92859999999999998</v>
      </c>
      <c r="N243">
        <v>13.609299999999999</v>
      </c>
      <c r="O243">
        <v>3653.0477000000001</v>
      </c>
      <c r="P243" s="1"/>
      <c r="AA243" s="1">
        <f t="shared" si="13"/>
        <v>38863</v>
      </c>
      <c r="AB243">
        <f t="shared" si="14"/>
        <v>1.0806174234944423</v>
      </c>
      <c r="AC243" s="60">
        <f t="shared" si="15"/>
        <v>-0.2057408499503747</v>
      </c>
    </row>
    <row r="244" spans="1:29" x14ac:dyDescent="0.25">
      <c r="A244" s="1">
        <v>38870</v>
      </c>
      <c r="B244">
        <v>16.4207</v>
      </c>
      <c r="C244">
        <v>1.3283</v>
      </c>
      <c r="D244">
        <v>8.7566000000000006</v>
      </c>
      <c r="E244">
        <v>4591.3809000000001</v>
      </c>
      <c r="F244" s="72">
        <v>38870</v>
      </c>
      <c r="G244">
        <v>4.6159999999999997</v>
      </c>
      <c r="H244">
        <v>1.0757000000000001</v>
      </c>
      <c r="I244">
        <v>23.169499999999999</v>
      </c>
      <c r="J244">
        <v>2482.8139999999999</v>
      </c>
      <c r="K244" s="72">
        <v>38870</v>
      </c>
      <c r="L244">
        <v>7.3159999999999998</v>
      </c>
      <c r="M244">
        <v>0.97289999999999999</v>
      </c>
      <c r="N244">
        <v>14.257899999999999</v>
      </c>
      <c r="O244">
        <v>3799.1696000000002</v>
      </c>
      <c r="P244" s="1"/>
      <c r="AA244" s="1">
        <f t="shared" si="13"/>
        <v>38870</v>
      </c>
      <c r="AB244">
        <f t="shared" si="14"/>
        <v>1.1464442650763709</v>
      </c>
      <c r="AC244" s="60">
        <f t="shared" si="15"/>
        <v>-0.10335804067301094</v>
      </c>
    </row>
    <row r="245" spans="1:29" x14ac:dyDescent="0.25">
      <c r="A245" s="1">
        <v>38877</v>
      </c>
      <c r="B245">
        <v>16.4207</v>
      </c>
      <c r="C245">
        <v>1.2414000000000001</v>
      </c>
      <c r="D245">
        <v>8.1831999999999994</v>
      </c>
      <c r="E245">
        <v>4295.3895000000002</v>
      </c>
      <c r="F245" s="72">
        <v>38877</v>
      </c>
      <c r="G245">
        <v>4.6159999999999997</v>
      </c>
      <c r="H245">
        <v>1.0326</v>
      </c>
      <c r="I245">
        <v>22.242699999999999</v>
      </c>
      <c r="J245">
        <v>2383.5014000000001</v>
      </c>
      <c r="K245" s="72">
        <v>38877</v>
      </c>
      <c r="L245">
        <v>7.3159999999999998</v>
      </c>
      <c r="M245">
        <v>0.9173</v>
      </c>
      <c r="N245">
        <v>13.444100000000001</v>
      </c>
      <c r="O245">
        <v>3582.3434999999999</v>
      </c>
      <c r="P245" s="1"/>
      <c r="AA245" s="1">
        <f t="shared" si="13"/>
        <v>38877</v>
      </c>
      <c r="AB245">
        <f t="shared" si="14"/>
        <v>1.0797515514790306</v>
      </c>
      <c r="AC245" s="60">
        <f t="shared" si="15"/>
        <v>-0.20708757124646143</v>
      </c>
    </row>
    <row r="246" spans="1:29" x14ac:dyDescent="0.25">
      <c r="A246" s="1">
        <v>38884</v>
      </c>
      <c r="B246">
        <v>16.4207</v>
      </c>
      <c r="C246">
        <v>1.1959</v>
      </c>
      <c r="D246">
        <v>7.8834999999999997</v>
      </c>
      <c r="E246">
        <v>4140.6666999999998</v>
      </c>
      <c r="F246" s="72">
        <v>38884</v>
      </c>
      <c r="G246">
        <v>4.6159999999999997</v>
      </c>
      <c r="H246">
        <v>1.0004</v>
      </c>
      <c r="I246">
        <v>21.547599999999999</v>
      </c>
      <c r="J246">
        <v>2309.0169999999998</v>
      </c>
      <c r="K246" s="72">
        <v>38884</v>
      </c>
      <c r="L246">
        <v>7.3159999999999998</v>
      </c>
      <c r="M246">
        <v>0.8992</v>
      </c>
      <c r="N246">
        <v>13.178800000000001</v>
      </c>
      <c r="O246">
        <v>3511.6394</v>
      </c>
      <c r="P246" s="1"/>
      <c r="AA246" s="1">
        <f t="shared" si="13"/>
        <v>38884</v>
      </c>
      <c r="AB246">
        <f t="shared" si="14"/>
        <v>1.0459885656966592</v>
      </c>
      <c r="AC246" s="60">
        <f t="shared" si="15"/>
        <v>-0.2596003342914357</v>
      </c>
    </row>
    <row r="247" spans="1:29" x14ac:dyDescent="0.25">
      <c r="A247" s="1">
        <v>38891</v>
      </c>
      <c r="B247">
        <v>16.4207</v>
      </c>
      <c r="C247">
        <v>1.1583000000000001</v>
      </c>
      <c r="D247">
        <v>7.6359000000000004</v>
      </c>
      <c r="E247">
        <v>4012.8521999999998</v>
      </c>
      <c r="F247" s="72">
        <v>38891</v>
      </c>
      <c r="G247">
        <v>4.6159999999999997</v>
      </c>
      <c r="H247">
        <v>0.95730000000000004</v>
      </c>
      <c r="I247">
        <v>20.620799999999999</v>
      </c>
      <c r="J247">
        <v>2209.7044000000001</v>
      </c>
      <c r="K247" s="72">
        <v>38891</v>
      </c>
      <c r="L247">
        <v>7.3159999999999998</v>
      </c>
      <c r="M247">
        <v>0.87150000000000005</v>
      </c>
      <c r="N247">
        <v>12.7719</v>
      </c>
      <c r="O247">
        <v>3403.2264</v>
      </c>
      <c r="P247" s="1"/>
      <c r="AA247" s="1">
        <f t="shared" si="13"/>
        <v>38891</v>
      </c>
      <c r="AB247">
        <f t="shared" si="14"/>
        <v>1.0107591801082574</v>
      </c>
      <c r="AC247" s="60">
        <f t="shared" si="15"/>
        <v>-0.31439384069363635</v>
      </c>
    </row>
    <row r="248" spans="1:29" x14ac:dyDescent="0.25">
      <c r="A248" s="1">
        <v>38898</v>
      </c>
      <c r="B248">
        <v>18.315300000000001</v>
      </c>
      <c r="C248">
        <v>1.2076</v>
      </c>
      <c r="D248">
        <v>7.2447999999999997</v>
      </c>
      <c r="E248">
        <v>4241.5729000000001</v>
      </c>
      <c r="F248" s="72">
        <v>38898</v>
      </c>
      <c r="G248">
        <v>5.8139000000000003</v>
      </c>
      <c r="H248">
        <v>0.97289999999999999</v>
      </c>
      <c r="I248">
        <v>17.220400000000001</v>
      </c>
      <c r="J248">
        <v>2321.4310999999998</v>
      </c>
      <c r="K248" s="72">
        <v>38898</v>
      </c>
      <c r="L248">
        <v>7.8602999999999996</v>
      </c>
      <c r="M248">
        <v>0.88200000000000001</v>
      </c>
      <c r="N248">
        <v>11.4963</v>
      </c>
      <c r="O248">
        <v>3478.6441</v>
      </c>
      <c r="P248" s="1"/>
      <c r="AA248" s="1">
        <f t="shared" si="13"/>
        <v>38898</v>
      </c>
      <c r="AB248">
        <f t="shared" si="14"/>
        <v>1.0405471037597902</v>
      </c>
      <c r="AC248" s="60">
        <f t="shared" si="15"/>
        <v>-0.26806363203266342</v>
      </c>
    </row>
    <row r="249" spans="1:29" x14ac:dyDescent="0.25">
      <c r="A249" s="1">
        <v>38905</v>
      </c>
      <c r="B249">
        <v>18.315300000000001</v>
      </c>
      <c r="C249">
        <v>1.2232000000000001</v>
      </c>
      <c r="D249">
        <v>7.3383000000000003</v>
      </c>
      <c r="E249">
        <v>4295.3895000000002</v>
      </c>
      <c r="F249" s="72">
        <v>38905</v>
      </c>
      <c r="G249">
        <v>5.8139000000000003</v>
      </c>
      <c r="H249">
        <v>0.98329999999999995</v>
      </c>
      <c r="I249">
        <v>17.404499999999999</v>
      </c>
      <c r="J249">
        <v>2346.2592</v>
      </c>
      <c r="K249" s="72">
        <v>38905</v>
      </c>
      <c r="L249">
        <v>7.8602999999999996</v>
      </c>
      <c r="M249">
        <v>0.88319999999999999</v>
      </c>
      <c r="N249">
        <v>11.511900000000001</v>
      </c>
      <c r="O249">
        <v>3483.3577</v>
      </c>
      <c r="P249" s="1"/>
      <c r="AA249" s="1">
        <f t="shared" si="13"/>
        <v>38905</v>
      </c>
      <c r="AB249">
        <f t="shared" si="14"/>
        <v>1.0506362374645017</v>
      </c>
      <c r="AC249" s="60">
        <f t="shared" si="15"/>
        <v>-0.2523716464073516</v>
      </c>
    </row>
    <row r="250" spans="1:29" x14ac:dyDescent="0.25">
      <c r="A250" s="1">
        <v>38912</v>
      </c>
      <c r="B250">
        <v>18.315300000000001</v>
      </c>
      <c r="C250">
        <v>1.1725000000000001</v>
      </c>
      <c r="D250">
        <v>7.0343999999999998</v>
      </c>
      <c r="E250">
        <v>4120.4854999999998</v>
      </c>
      <c r="F250" s="72">
        <v>38912</v>
      </c>
      <c r="G250">
        <v>5.8139000000000003</v>
      </c>
      <c r="H250">
        <v>0.92610000000000003</v>
      </c>
      <c r="I250">
        <v>16.3916</v>
      </c>
      <c r="J250">
        <v>2209.7044000000001</v>
      </c>
      <c r="K250" s="72">
        <v>38912</v>
      </c>
      <c r="L250">
        <v>7.8602999999999996</v>
      </c>
      <c r="M250">
        <v>0.86050000000000004</v>
      </c>
      <c r="N250">
        <v>11.215999999999999</v>
      </c>
      <c r="O250">
        <v>3393.7991000000002</v>
      </c>
      <c r="P250" s="1"/>
      <c r="AA250" s="1">
        <f t="shared" si="13"/>
        <v>38912</v>
      </c>
      <c r="AB250">
        <f t="shared" si="14"/>
        <v>1.007615354063029</v>
      </c>
      <c r="AC250" s="60">
        <f t="shared" si="15"/>
        <v>-0.31928354426522904</v>
      </c>
    </row>
    <row r="251" spans="1:29" x14ac:dyDescent="0.25">
      <c r="A251" s="1">
        <v>38919</v>
      </c>
      <c r="B251">
        <v>18.315300000000001</v>
      </c>
      <c r="C251">
        <v>1.1433</v>
      </c>
      <c r="D251">
        <v>6.8592000000000004</v>
      </c>
      <c r="E251">
        <v>4014.748</v>
      </c>
      <c r="F251" s="72">
        <v>38919</v>
      </c>
      <c r="G251">
        <v>5.8139000000000003</v>
      </c>
      <c r="H251">
        <v>0.90529999999999999</v>
      </c>
      <c r="I251">
        <v>16.023199999999999</v>
      </c>
      <c r="J251">
        <v>2160.0481</v>
      </c>
      <c r="K251" s="72">
        <v>38919</v>
      </c>
      <c r="L251">
        <v>7.8602999999999996</v>
      </c>
      <c r="M251">
        <v>0.86770000000000003</v>
      </c>
      <c r="N251">
        <v>11.3094</v>
      </c>
      <c r="O251">
        <v>3422.0808000000002</v>
      </c>
      <c r="P251" s="1"/>
      <c r="AA251" s="1">
        <f t="shared" si="13"/>
        <v>38919</v>
      </c>
      <c r="AB251">
        <f t="shared" si="14"/>
        <v>0.99145717326956651</v>
      </c>
      <c r="AC251" s="60">
        <f t="shared" si="15"/>
        <v>-0.34441493296154468</v>
      </c>
    </row>
    <row r="252" spans="1:29" x14ac:dyDescent="0.25">
      <c r="A252" s="1">
        <v>38926</v>
      </c>
      <c r="B252">
        <v>18.315300000000001</v>
      </c>
      <c r="C252">
        <v>1.1880999999999999</v>
      </c>
      <c r="D252">
        <v>7.1279000000000003</v>
      </c>
      <c r="E252">
        <v>4172.0549000000001</v>
      </c>
      <c r="F252" s="72">
        <v>38926</v>
      </c>
      <c r="G252">
        <v>5.8139000000000003</v>
      </c>
      <c r="H252">
        <v>0.92090000000000005</v>
      </c>
      <c r="I252">
        <v>16.299499999999998</v>
      </c>
      <c r="J252">
        <v>2197.2903999999999</v>
      </c>
      <c r="K252" s="72">
        <v>38926</v>
      </c>
      <c r="L252">
        <v>7.8602999999999996</v>
      </c>
      <c r="M252">
        <v>0.9143</v>
      </c>
      <c r="N252">
        <v>11.9169</v>
      </c>
      <c r="O252">
        <v>3605.9115999999999</v>
      </c>
      <c r="P252" s="1"/>
      <c r="AA252" s="1">
        <f t="shared" si="13"/>
        <v>38926</v>
      </c>
      <c r="AB252">
        <f t="shared" si="14"/>
        <v>1.0302680156467952</v>
      </c>
      <c r="AC252" s="60">
        <f t="shared" si="15"/>
        <v>-0.28405106045133005</v>
      </c>
    </row>
    <row r="253" spans="1:29" x14ac:dyDescent="0.25">
      <c r="A253" s="1">
        <v>38933</v>
      </c>
      <c r="B253">
        <v>18.315300000000001</v>
      </c>
      <c r="C253">
        <v>1.2290000000000001</v>
      </c>
      <c r="D253">
        <v>7.3733000000000004</v>
      </c>
      <c r="E253">
        <v>4315.6831000000002</v>
      </c>
      <c r="F253" s="72">
        <v>38933</v>
      </c>
      <c r="G253">
        <v>5.8139000000000003</v>
      </c>
      <c r="H253">
        <v>0.91569999999999996</v>
      </c>
      <c r="I253">
        <v>16.2074</v>
      </c>
      <c r="J253">
        <v>2184.8762999999999</v>
      </c>
      <c r="K253" s="72">
        <v>38933</v>
      </c>
      <c r="L253">
        <v>7.8602999999999996</v>
      </c>
      <c r="M253">
        <v>0.92020000000000002</v>
      </c>
      <c r="N253">
        <v>11.9948</v>
      </c>
      <c r="O253">
        <v>3629.4796000000001</v>
      </c>
      <c r="P253" s="1"/>
      <c r="AA253" s="1">
        <f t="shared" si="13"/>
        <v>38933</v>
      </c>
      <c r="AB253">
        <f t="shared" si="14"/>
        <v>1.0507869600235498</v>
      </c>
      <c r="AC253" s="60">
        <f t="shared" si="15"/>
        <v>-0.25213722229332808</v>
      </c>
    </row>
    <row r="254" spans="1:29" x14ac:dyDescent="0.25">
      <c r="A254" s="1">
        <v>38940</v>
      </c>
      <c r="B254">
        <v>18.315300000000001</v>
      </c>
      <c r="C254">
        <v>1.2232000000000001</v>
      </c>
      <c r="D254">
        <v>7.3383000000000003</v>
      </c>
      <c r="E254">
        <v>4295.1647999999996</v>
      </c>
      <c r="F254" s="72">
        <v>38940</v>
      </c>
      <c r="G254">
        <v>5.8139000000000003</v>
      </c>
      <c r="H254">
        <v>0.91049999999999998</v>
      </c>
      <c r="I254">
        <v>16.115300000000001</v>
      </c>
      <c r="J254">
        <v>2172.4621999999999</v>
      </c>
      <c r="K254" s="72">
        <v>38940</v>
      </c>
      <c r="L254">
        <v>7.8602999999999996</v>
      </c>
      <c r="M254">
        <v>0.90949999999999998</v>
      </c>
      <c r="N254">
        <v>11.8546</v>
      </c>
      <c r="O254">
        <v>3587.0572000000002</v>
      </c>
      <c r="P254" s="1"/>
      <c r="AA254" s="1">
        <f t="shared" si="13"/>
        <v>38940</v>
      </c>
      <c r="AB254">
        <f t="shared" si="14"/>
        <v>1.0437225805520576</v>
      </c>
      <c r="AC254" s="60">
        <f t="shared" si="15"/>
        <v>-0.26312470093746931</v>
      </c>
    </row>
    <row r="255" spans="1:29" x14ac:dyDescent="0.25">
      <c r="A255" s="1">
        <v>38947</v>
      </c>
      <c r="B255">
        <v>18.315300000000001</v>
      </c>
      <c r="C255">
        <v>1.2406999999999999</v>
      </c>
      <c r="D255">
        <v>7.4433999999999996</v>
      </c>
      <c r="E255">
        <v>4356.7196999999996</v>
      </c>
      <c r="F255" s="72">
        <v>38947</v>
      </c>
      <c r="G255">
        <v>5.8139000000000003</v>
      </c>
      <c r="H255">
        <v>0.95730000000000004</v>
      </c>
      <c r="I255">
        <v>16.944099999999999</v>
      </c>
      <c r="J255">
        <v>2284.1887999999999</v>
      </c>
      <c r="K255" s="72">
        <v>38947</v>
      </c>
      <c r="L255">
        <v>7.8602999999999996</v>
      </c>
      <c r="M255">
        <v>0.95609999999999995</v>
      </c>
      <c r="N255">
        <v>12.462199999999999</v>
      </c>
      <c r="O255">
        <v>3770.8879000000002</v>
      </c>
      <c r="P255" s="1"/>
      <c r="AA255" s="1">
        <f t="shared" si="13"/>
        <v>38947</v>
      </c>
      <c r="AB255">
        <f t="shared" si="14"/>
        <v>1.075451493771046</v>
      </c>
      <c r="AC255" s="60">
        <f t="shared" si="15"/>
        <v>-0.21377560271839985</v>
      </c>
    </row>
    <row r="256" spans="1:29" x14ac:dyDescent="0.25">
      <c r="A256" s="1">
        <v>38954</v>
      </c>
      <c r="B256">
        <v>18.315300000000001</v>
      </c>
      <c r="C256">
        <v>1.2232000000000001</v>
      </c>
      <c r="D256">
        <v>7.3383000000000003</v>
      </c>
      <c r="E256">
        <v>4295.1647999999996</v>
      </c>
      <c r="F256" s="72">
        <v>38954</v>
      </c>
      <c r="G256">
        <v>5.8139000000000003</v>
      </c>
      <c r="H256">
        <v>0.98329999999999995</v>
      </c>
      <c r="I256">
        <v>17.404499999999999</v>
      </c>
      <c r="J256">
        <v>2346.2592</v>
      </c>
      <c r="K256" s="72">
        <v>38954</v>
      </c>
      <c r="L256">
        <v>7.8602999999999996</v>
      </c>
      <c r="M256">
        <v>0.9143</v>
      </c>
      <c r="N256">
        <v>11.9169</v>
      </c>
      <c r="O256">
        <v>3605.9115999999999</v>
      </c>
      <c r="P256" s="1"/>
      <c r="AA256" s="1">
        <f t="shared" si="13"/>
        <v>38954</v>
      </c>
      <c r="AB256">
        <f t="shared" si="14"/>
        <v>1.0595736935364937</v>
      </c>
      <c r="AC256" s="60">
        <f t="shared" si="15"/>
        <v>-0.23847090563878989</v>
      </c>
    </row>
    <row r="257" spans="1:29" x14ac:dyDescent="0.25">
      <c r="A257" s="1">
        <v>38961</v>
      </c>
      <c r="B257">
        <v>18.315300000000001</v>
      </c>
      <c r="C257">
        <v>1.2154</v>
      </c>
      <c r="D257">
        <v>7.2915000000000001</v>
      </c>
      <c r="E257">
        <v>4267.8069999999998</v>
      </c>
      <c r="F257" s="72">
        <v>38961</v>
      </c>
      <c r="G257">
        <v>5.8139000000000003</v>
      </c>
      <c r="H257">
        <v>0.97289999999999999</v>
      </c>
      <c r="I257">
        <v>17.220400000000001</v>
      </c>
      <c r="J257">
        <v>2321.4310999999998</v>
      </c>
      <c r="K257" s="72">
        <v>38961</v>
      </c>
      <c r="L257">
        <v>7.8602999999999996</v>
      </c>
      <c r="M257">
        <v>0.91669999999999996</v>
      </c>
      <c r="N257">
        <v>11.9481</v>
      </c>
      <c r="O257">
        <v>3615.3388</v>
      </c>
      <c r="P257" s="1"/>
      <c r="AA257" s="1">
        <f t="shared" si="13"/>
        <v>38961</v>
      </c>
      <c r="AB257">
        <f t="shared" si="14"/>
        <v>1.0544086372606001</v>
      </c>
      <c r="AC257" s="60">
        <f t="shared" si="15"/>
        <v>-0.24650429990309619</v>
      </c>
    </row>
    <row r="258" spans="1:29" x14ac:dyDescent="0.25">
      <c r="A258" s="1">
        <v>38968</v>
      </c>
      <c r="B258">
        <v>18.315300000000001</v>
      </c>
      <c r="C258">
        <v>1.2017</v>
      </c>
      <c r="D258">
        <v>7.2096999999999998</v>
      </c>
      <c r="E258">
        <v>4219.9309999999996</v>
      </c>
      <c r="F258" s="72">
        <v>38968</v>
      </c>
      <c r="G258">
        <v>5.8139000000000003</v>
      </c>
      <c r="H258">
        <v>0.99890000000000001</v>
      </c>
      <c r="I258">
        <v>17.680800000000001</v>
      </c>
      <c r="J258">
        <v>2383.5014000000001</v>
      </c>
      <c r="K258" s="72">
        <v>38968</v>
      </c>
      <c r="L258">
        <v>7.8602999999999996</v>
      </c>
      <c r="M258">
        <v>0.88439999999999996</v>
      </c>
      <c r="N258">
        <v>11.5275</v>
      </c>
      <c r="O258">
        <v>3488.0713000000001</v>
      </c>
      <c r="P258" s="1"/>
      <c r="AA258" s="1">
        <f t="shared" si="13"/>
        <v>38968</v>
      </c>
      <c r="AB258">
        <f t="shared" si="14"/>
        <v>1.0441279319830206</v>
      </c>
      <c r="AC258" s="60">
        <f t="shared" si="15"/>
        <v>-0.26249424355489936</v>
      </c>
    </row>
    <row r="259" spans="1:29" x14ac:dyDescent="0.25">
      <c r="A259" s="1">
        <v>38975</v>
      </c>
      <c r="B259">
        <v>18.315300000000001</v>
      </c>
      <c r="C259">
        <v>1.2076</v>
      </c>
      <c r="D259">
        <v>7.2447999999999997</v>
      </c>
      <c r="E259">
        <v>4240.4493000000002</v>
      </c>
      <c r="F259" s="72">
        <v>38975</v>
      </c>
      <c r="G259">
        <v>5.8139000000000003</v>
      </c>
      <c r="H259">
        <v>1.0665</v>
      </c>
      <c r="I259">
        <v>18.8779</v>
      </c>
      <c r="J259">
        <v>2544.8843000000002</v>
      </c>
      <c r="K259" s="72">
        <v>38975</v>
      </c>
      <c r="L259">
        <v>7.8602999999999996</v>
      </c>
      <c r="M259">
        <v>0.90710000000000002</v>
      </c>
      <c r="N259">
        <v>11.823499999999999</v>
      </c>
      <c r="O259">
        <v>3577.6298999999999</v>
      </c>
      <c r="P259" s="1"/>
      <c r="AA259" s="1">
        <f t="shared" si="13"/>
        <v>38975</v>
      </c>
      <c r="AB259">
        <f t="shared" si="14"/>
        <v>1.0692070625280115</v>
      </c>
      <c r="AC259" s="60">
        <f t="shared" si="15"/>
        <v>-0.22348778695263066</v>
      </c>
    </row>
    <row r="260" spans="1:29" x14ac:dyDescent="0.25">
      <c r="A260" s="1">
        <v>38982</v>
      </c>
      <c r="B260">
        <v>18.315300000000001</v>
      </c>
      <c r="C260">
        <v>1.2232000000000001</v>
      </c>
      <c r="D260">
        <v>7.3383000000000003</v>
      </c>
      <c r="E260">
        <v>4295.1647999999996</v>
      </c>
      <c r="F260" s="72">
        <v>38982</v>
      </c>
      <c r="G260">
        <v>5.8139000000000003</v>
      </c>
      <c r="H260">
        <v>1.0612999999999999</v>
      </c>
      <c r="I260">
        <v>18.785799999999998</v>
      </c>
      <c r="J260">
        <v>2532.4702000000002</v>
      </c>
      <c r="K260" s="72">
        <v>38982</v>
      </c>
      <c r="L260">
        <v>7.8602999999999996</v>
      </c>
      <c r="M260">
        <v>0.91190000000000004</v>
      </c>
      <c r="N260">
        <v>11.8858</v>
      </c>
      <c r="O260">
        <v>3596.4843999999998</v>
      </c>
      <c r="P260" s="1"/>
      <c r="AA260" s="1">
        <f t="shared" ref="AA260:AA323" si="16">+A260</f>
        <v>38982</v>
      </c>
      <c r="AB260">
        <f t="shared" ref="AB260:AB323" si="17">+(C260*E260+H260*J260+M260*O260)/(E260+J260+O260)</f>
        <v>1.0764641021840176</v>
      </c>
      <c r="AC260" s="60">
        <f t="shared" ref="AC260:AC323" si="18">+(AB260-$AC$1)/$AD$1</f>
        <v>-0.21220065712589578</v>
      </c>
    </row>
    <row r="261" spans="1:29" x14ac:dyDescent="0.25">
      <c r="A261" s="1">
        <v>38989</v>
      </c>
      <c r="B261">
        <v>19.689800000000002</v>
      </c>
      <c r="C261">
        <v>1.2283999999999999</v>
      </c>
      <c r="D261">
        <v>7.0774999999999997</v>
      </c>
      <c r="E261">
        <v>4534.5450000000001</v>
      </c>
      <c r="F261" s="72">
        <v>38989</v>
      </c>
      <c r="G261">
        <v>6.1159999999999997</v>
      </c>
      <c r="H261">
        <v>1.0253000000000001</v>
      </c>
      <c r="I261">
        <v>17.277000000000001</v>
      </c>
      <c r="J261">
        <v>2495.2280000000001</v>
      </c>
      <c r="K261" s="72">
        <v>38989</v>
      </c>
      <c r="L261">
        <v>8.8193999999999999</v>
      </c>
      <c r="M261">
        <v>0.90259999999999996</v>
      </c>
      <c r="N261">
        <v>10.553000000000001</v>
      </c>
      <c r="O261">
        <v>3648.3341</v>
      </c>
      <c r="P261" s="1"/>
      <c r="AA261" s="1">
        <f t="shared" si="16"/>
        <v>38989</v>
      </c>
      <c r="AB261">
        <f t="shared" si="17"/>
        <v>1.0696257864898171</v>
      </c>
      <c r="AC261" s="60">
        <f t="shared" si="18"/>
        <v>-0.22283653080101881</v>
      </c>
    </row>
    <row r="262" spans="1:29" x14ac:dyDescent="0.25">
      <c r="A262" s="1">
        <v>38996</v>
      </c>
      <c r="B262">
        <v>19.689800000000002</v>
      </c>
      <c r="C262">
        <v>1.2968999999999999</v>
      </c>
      <c r="D262">
        <v>7.4725000000000001</v>
      </c>
      <c r="E262">
        <v>4787.6040000000003</v>
      </c>
      <c r="F262" s="72">
        <v>38996</v>
      </c>
      <c r="G262">
        <v>6.1159999999999997</v>
      </c>
      <c r="H262">
        <v>1.0813999999999999</v>
      </c>
      <c r="I262">
        <v>18.2225</v>
      </c>
      <c r="J262">
        <v>2631.7828</v>
      </c>
      <c r="K262" s="72">
        <v>38996</v>
      </c>
      <c r="L262">
        <v>8.8193999999999999</v>
      </c>
      <c r="M262">
        <v>0.93059999999999998</v>
      </c>
      <c r="N262">
        <v>10.8802</v>
      </c>
      <c r="O262">
        <v>3761.4607000000001</v>
      </c>
      <c r="P262" s="1"/>
      <c r="AA262" s="1">
        <f t="shared" si="16"/>
        <v>38996</v>
      </c>
      <c r="AB262">
        <f t="shared" si="17"/>
        <v>1.1229442915610823</v>
      </c>
      <c r="AC262" s="60">
        <f t="shared" si="18"/>
        <v>-0.13990837862966909</v>
      </c>
    </row>
    <row r="263" spans="1:29" x14ac:dyDescent="0.25">
      <c r="A263" s="1">
        <v>39003</v>
      </c>
      <c r="B263">
        <v>19.689800000000002</v>
      </c>
      <c r="C263">
        <v>1.2968999999999999</v>
      </c>
      <c r="D263">
        <v>7.4725000000000001</v>
      </c>
      <c r="E263">
        <v>4787.6040000000003</v>
      </c>
      <c r="F263" s="72">
        <v>39003</v>
      </c>
      <c r="G263">
        <v>6.1159999999999997</v>
      </c>
      <c r="H263">
        <v>1.1017999999999999</v>
      </c>
      <c r="I263">
        <v>18.566400000000002</v>
      </c>
      <c r="J263">
        <v>2681.4391000000001</v>
      </c>
      <c r="K263" s="72">
        <v>39003</v>
      </c>
      <c r="L263">
        <v>8.8193999999999999</v>
      </c>
      <c r="M263">
        <v>0.95750000000000002</v>
      </c>
      <c r="N263">
        <v>11.1938</v>
      </c>
      <c r="O263">
        <v>3869.8737000000001</v>
      </c>
      <c r="P263" s="1"/>
      <c r="AA263" s="1">
        <f t="shared" si="16"/>
        <v>39003</v>
      </c>
      <c r="AB263">
        <f t="shared" si="17"/>
        <v>1.1349282760175117</v>
      </c>
      <c r="AC263" s="60">
        <f t="shared" si="18"/>
        <v>-0.12126926477429109</v>
      </c>
    </row>
    <row r="264" spans="1:29" x14ac:dyDescent="0.25">
      <c r="A264" s="1">
        <v>39010</v>
      </c>
      <c r="B264">
        <v>19.689800000000002</v>
      </c>
      <c r="C264">
        <v>1.2690999999999999</v>
      </c>
      <c r="D264">
        <v>7.3124000000000002</v>
      </c>
      <c r="E264">
        <v>4685.0124999999998</v>
      </c>
      <c r="F264" s="72">
        <v>39010</v>
      </c>
      <c r="G264">
        <v>6.1159999999999997</v>
      </c>
      <c r="H264">
        <v>1.1120000000000001</v>
      </c>
      <c r="I264">
        <v>18.738299999999999</v>
      </c>
      <c r="J264">
        <v>2706.2671999999998</v>
      </c>
      <c r="K264" s="72">
        <v>39010</v>
      </c>
      <c r="L264">
        <v>8.8193999999999999</v>
      </c>
      <c r="M264">
        <v>0.96450000000000002</v>
      </c>
      <c r="N264">
        <v>11.275600000000001</v>
      </c>
      <c r="O264">
        <v>3898.1554000000001</v>
      </c>
      <c r="P264" s="1"/>
      <c r="AA264" s="1">
        <f t="shared" si="16"/>
        <v>39010</v>
      </c>
      <c r="AB264">
        <f t="shared" si="17"/>
        <v>1.1262644464336395</v>
      </c>
      <c r="AC264" s="60">
        <f t="shared" si="18"/>
        <v>-0.13474442461153108</v>
      </c>
    </row>
    <row r="265" spans="1:29" x14ac:dyDescent="0.25">
      <c r="A265" s="1">
        <v>39017</v>
      </c>
      <c r="B265">
        <v>19.689800000000002</v>
      </c>
      <c r="C265">
        <v>1.3062</v>
      </c>
      <c r="D265">
        <v>7.5259</v>
      </c>
      <c r="E265">
        <v>4821.8011999999999</v>
      </c>
      <c r="F265" s="72">
        <v>39017</v>
      </c>
      <c r="G265">
        <v>6.1159999999999997</v>
      </c>
      <c r="H265">
        <v>1.2344999999999999</v>
      </c>
      <c r="I265">
        <v>20.801200000000001</v>
      </c>
      <c r="J265">
        <v>3004.2049000000002</v>
      </c>
      <c r="K265" s="72">
        <v>39017</v>
      </c>
      <c r="L265">
        <v>8.8193999999999999</v>
      </c>
      <c r="M265">
        <v>1.0145999999999999</v>
      </c>
      <c r="N265">
        <v>11.8619</v>
      </c>
      <c r="O265">
        <v>4100.8406000000004</v>
      </c>
      <c r="P265" s="1"/>
      <c r="AA265" s="1">
        <f t="shared" si="16"/>
        <v>39017</v>
      </c>
      <c r="AB265">
        <f t="shared" si="17"/>
        <v>1.1878781463041694</v>
      </c>
      <c r="AC265" s="60">
        <f t="shared" si="18"/>
        <v>-3.8914463289963085E-2</v>
      </c>
    </row>
    <row r="266" spans="1:29" x14ac:dyDescent="0.25">
      <c r="A266" s="1">
        <v>39024</v>
      </c>
      <c r="B266">
        <v>19.689800000000002</v>
      </c>
      <c r="C266">
        <v>1.3172999999999999</v>
      </c>
      <c r="D266">
        <v>7.5899000000000001</v>
      </c>
      <c r="E266">
        <v>4862.8378000000002</v>
      </c>
      <c r="F266" s="72">
        <v>39024</v>
      </c>
      <c r="G266">
        <v>6.1159999999999997</v>
      </c>
      <c r="H266">
        <v>1.2498</v>
      </c>
      <c r="I266">
        <v>21.059100000000001</v>
      </c>
      <c r="J266">
        <v>3041.4470999999999</v>
      </c>
      <c r="K266" s="72">
        <v>39024</v>
      </c>
      <c r="L266">
        <v>8.8193999999999999</v>
      </c>
      <c r="M266">
        <v>1.0227999999999999</v>
      </c>
      <c r="N266">
        <v>11.9573</v>
      </c>
      <c r="O266">
        <v>4133.8359</v>
      </c>
      <c r="P266" s="1"/>
      <c r="AA266" s="1">
        <f t="shared" si="16"/>
        <v>39024</v>
      </c>
      <c r="AB266">
        <f t="shared" si="17"/>
        <v>1.1991160761603255</v>
      </c>
      <c r="AC266" s="60">
        <f t="shared" si="18"/>
        <v>-2.1435714477395413E-2</v>
      </c>
    </row>
    <row r="267" spans="1:29" x14ac:dyDescent="0.25">
      <c r="A267" s="1">
        <v>39031</v>
      </c>
      <c r="B267">
        <v>19.689800000000002</v>
      </c>
      <c r="C267">
        <v>1.3784000000000001</v>
      </c>
      <c r="D267">
        <v>7.9421999999999997</v>
      </c>
      <c r="E267">
        <v>5088.5391</v>
      </c>
      <c r="F267" s="72">
        <v>39031</v>
      </c>
      <c r="G267">
        <v>6.1159999999999997</v>
      </c>
      <c r="H267">
        <v>1.2192000000000001</v>
      </c>
      <c r="I267">
        <v>20.543299999999999</v>
      </c>
      <c r="J267">
        <v>2966.9627</v>
      </c>
      <c r="K267" s="72">
        <v>39031</v>
      </c>
      <c r="L267">
        <v>8.8193999999999999</v>
      </c>
      <c r="M267">
        <v>1.0321</v>
      </c>
      <c r="N267">
        <v>12.0664</v>
      </c>
      <c r="O267">
        <v>4171.5447999999997</v>
      </c>
      <c r="P267" s="1"/>
      <c r="AA267" s="1">
        <f t="shared" si="16"/>
        <v>39031</v>
      </c>
      <c r="AB267">
        <f t="shared" si="17"/>
        <v>1.2216208129410417</v>
      </c>
      <c r="AC267" s="60">
        <f t="shared" si="18"/>
        <v>1.3566696671097162E-2</v>
      </c>
    </row>
    <row r="268" spans="1:29" x14ac:dyDescent="0.25">
      <c r="A268" s="1">
        <v>39038</v>
      </c>
      <c r="B268">
        <v>19.689800000000002</v>
      </c>
      <c r="C268">
        <v>1.4470000000000001</v>
      </c>
      <c r="D268">
        <v>8.3371999999999993</v>
      </c>
      <c r="E268">
        <v>5341.5982000000004</v>
      </c>
      <c r="F268" s="72">
        <v>39038</v>
      </c>
      <c r="G268">
        <v>6.1159999999999997</v>
      </c>
      <c r="H268">
        <v>1.2294</v>
      </c>
      <c r="I268">
        <v>20.715199999999999</v>
      </c>
      <c r="J268">
        <v>2991.7908000000002</v>
      </c>
      <c r="K268" s="72">
        <v>39038</v>
      </c>
      <c r="L268">
        <v>8.8193999999999999</v>
      </c>
      <c r="M268">
        <v>1.0379</v>
      </c>
      <c r="N268">
        <v>12.134499999999999</v>
      </c>
      <c r="O268">
        <v>4195.1127999999999</v>
      </c>
      <c r="P268" s="1"/>
      <c r="AA268" s="1">
        <f t="shared" si="16"/>
        <v>39038</v>
      </c>
      <c r="AB268">
        <f t="shared" si="17"/>
        <v>1.2580520824956103</v>
      </c>
      <c r="AC268" s="60">
        <f t="shared" si="18"/>
        <v>7.0229535611885732E-2</v>
      </c>
    </row>
    <row r="269" spans="1:29" x14ac:dyDescent="0.25">
      <c r="A269" s="1">
        <v>39045</v>
      </c>
      <c r="B269">
        <v>19.689800000000002</v>
      </c>
      <c r="C269">
        <v>1.5118</v>
      </c>
      <c r="D269">
        <v>8.7108000000000008</v>
      </c>
      <c r="E269">
        <v>5580.9784</v>
      </c>
      <c r="F269" s="72">
        <v>39045</v>
      </c>
      <c r="G269">
        <v>6.1159999999999997</v>
      </c>
      <c r="H269">
        <v>1.2294</v>
      </c>
      <c r="I269">
        <v>20.715199999999999</v>
      </c>
      <c r="J269">
        <v>2991.7908000000002</v>
      </c>
      <c r="K269" s="72">
        <v>39045</v>
      </c>
      <c r="L269">
        <v>8.8193999999999999</v>
      </c>
      <c r="M269">
        <v>1.0717000000000001</v>
      </c>
      <c r="N269">
        <v>12.5299</v>
      </c>
      <c r="O269">
        <v>4331.8074999999999</v>
      </c>
      <c r="P269" s="1"/>
      <c r="AA269" s="1">
        <f t="shared" si="16"/>
        <v>39045</v>
      </c>
      <c r="AB269">
        <f t="shared" si="17"/>
        <v>1.2985957805489272</v>
      </c>
      <c r="AC269" s="60">
        <f t="shared" si="18"/>
        <v>0.13328857969537616</v>
      </c>
    </row>
    <row r="270" spans="1:29" x14ac:dyDescent="0.25">
      <c r="A270" s="1">
        <v>39052</v>
      </c>
      <c r="B270">
        <v>19.689800000000002</v>
      </c>
      <c r="C270">
        <v>1.5748</v>
      </c>
      <c r="D270">
        <v>9.0738000000000003</v>
      </c>
      <c r="E270">
        <v>5813.5191999999997</v>
      </c>
      <c r="F270" s="72">
        <v>39052</v>
      </c>
      <c r="G270">
        <v>6.1159999999999997</v>
      </c>
      <c r="H270">
        <v>1.2294</v>
      </c>
      <c r="I270">
        <v>20.715199999999999</v>
      </c>
      <c r="J270">
        <v>2991.7908000000002</v>
      </c>
      <c r="K270" s="72">
        <v>39052</v>
      </c>
      <c r="L270">
        <v>8.8193999999999999</v>
      </c>
      <c r="M270">
        <v>1.0636000000000001</v>
      </c>
      <c r="N270">
        <v>12.4345</v>
      </c>
      <c r="O270">
        <v>4298.8122999999996</v>
      </c>
      <c r="P270" s="1"/>
      <c r="AA270" s="1">
        <f t="shared" si="16"/>
        <v>39052</v>
      </c>
      <c r="AB270">
        <f t="shared" si="17"/>
        <v>1.3282426712363635</v>
      </c>
      <c r="AC270" s="60">
        <f t="shared" si="18"/>
        <v>0.17939943481123113</v>
      </c>
    </row>
    <row r="271" spans="1:29" x14ac:dyDescent="0.25">
      <c r="A271" s="1">
        <v>39059</v>
      </c>
      <c r="B271">
        <v>19.689800000000002</v>
      </c>
      <c r="C271">
        <v>1.6508</v>
      </c>
      <c r="D271">
        <v>9.5114000000000001</v>
      </c>
      <c r="E271">
        <v>6093.9359999999997</v>
      </c>
      <c r="F271" s="72">
        <v>39059</v>
      </c>
      <c r="G271">
        <v>6.1159999999999997</v>
      </c>
      <c r="H271">
        <v>1.3008</v>
      </c>
      <c r="I271">
        <v>21.918600000000001</v>
      </c>
      <c r="J271">
        <v>3165.5877999999998</v>
      </c>
      <c r="K271" s="72">
        <v>39059</v>
      </c>
      <c r="L271">
        <v>8.8193999999999999</v>
      </c>
      <c r="M271">
        <v>1.1102000000000001</v>
      </c>
      <c r="N271">
        <v>12.979900000000001</v>
      </c>
      <c r="O271">
        <v>4487.3566000000001</v>
      </c>
      <c r="P271" s="1"/>
      <c r="AA271" s="1">
        <f t="shared" si="16"/>
        <v>39059</v>
      </c>
      <c r="AB271">
        <f t="shared" si="17"/>
        <v>1.3937365350439801</v>
      </c>
      <c r="AC271" s="60">
        <f t="shared" si="18"/>
        <v>0.28126435200777017</v>
      </c>
    </row>
    <row r="272" spans="1:29" x14ac:dyDescent="0.25">
      <c r="A272" s="1">
        <v>39066</v>
      </c>
      <c r="B272">
        <v>19.689800000000002</v>
      </c>
      <c r="C272">
        <v>1.7194</v>
      </c>
      <c r="D272">
        <v>9.9063999999999997</v>
      </c>
      <c r="E272">
        <v>6346.9951000000001</v>
      </c>
      <c r="F272" s="72">
        <v>39066</v>
      </c>
      <c r="G272">
        <v>6.1159999999999997</v>
      </c>
      <c r="H272">
        <v>1.3313999999999999</v>
      </c>
      <c r="I272">
        <v>22.4344</v>
      </c>
      <c r="J272">
        <v>3240.0722000000001</v>
      </c>
      <c r="K272" s="72">
        <v>39066</v>
      </c>
      <c r="L272">
        <v>8.8193999999999999</v>
      </c>
      <c r="M272">
        <v>1.1021000000000001</v>
      </c>
      <c r="N272">
        <v>12.884399999999999</v>
      </c>
      <c r="O272">
        <v>4454.3613999999998</v>
      </c>
      <c r="P272" s="1"/>
      <c r="AA272" s="1">
        <f t="shared" si="16"/>
        <v>39066</v>
      </c>
      <c r="AB272">
        <f t="shared" si="17"/>
        <v>1.4340426199621696</v>
      </c>
      <c r="AC272" s="60">
        <f t="shared" si="18"/>
        <v>0.34395382799850527</v>
      </c>
    </row>
    <row r="273" spans="1:29" x14ac:dyDescent="0.25">
      <c r="A273" s="1">
        <v>39073</v>
      </c>
      <c r="B273">
        <v>19.689800000000002</v>
      </c>
      <c r="C273">
        <v>1.6897</v>
      </c>
      <c r="D273">
        <v>9.7355999999999998</v>
      </c>
      <c r="E273">
        <v>6237.5640999999996</v>
      </c>
      <c r="F273" s="72">
        <v>39073</v>
      </c>
      <c r="G273">
        <v>6.1159999999999997</v>
      </c>
      <c r="H273">
        <v>1.3671</v>
      </c>
      <c r="I273">
        <v>23.036000000000001</v>
      </c>
      <c r="J273">
        <v>3326.9706999999999</v>
      </c>
      <c r="K273" s="72">
        <v>39073</v>
      </c>
      <c r="L273">
        <v>8.8193999999999999</v>
      </c>
      <c r="M273">
        <v>1.0787</v>
      </c>
      <c r="N273">
        <v>12.611700000000001</v>
      </c>
      <c r="O273">
        <v>4360.0892000000003</v>
      </c>
      <c r="P273" s="1"/>
      <c r="AA273" s="1">
        <f t="shared" si="16"/>
        <v>39073</v>
      </c>
      <c r="AB273">
        <f t="shared" si="17"/>
        <v>1.4213053023033153</v>
      </c>
      <c r="AC273" s="60">
        <f t="shared" si="18"/>
        <v>0.32414302843357989</v>
      </c>
    </row>
    <row r="274" spans="1:29" x14ac:dyDescent="0.25">
      <c r="A274" s="1">
        <v>39080</v>
      </c>
      <c r="B274">
        <v>22.3048</v>
      </c>
      <c r="C274">
        <v>1.5702</v>
      </c>
      <c r="D274">
        <v>8.2765000000000004</v>
      </c>
      <c r="E274">
        <v>6189.6881000000003</v>
      </c>
      <c r="F274" s="72">
        <v>39080</v>
      </c>
      <c r="G274">
        <v>-1.1692</v>
      </c>
      <c r="H274">
        <v>1.542</v>
      </c>
      <c r="I274">
        <v>24.2394</v>
      </c>
      <c r="J274">
        <v>3550.424</v>
      </c>
      <c r="K274" s="72">
        <v>39080</v>
      </c>
      <c r="L274">
        <v>9.5884</v>
      </c>
      <c r="M274">
        <v>1.0920000000000001</v>
      </c>
      <c r="N274">
        <v>11.9117</v>
      </c>
      <c r="O274">
        <v>4525.0654999999997</v>
      </c>
      <c r="P274" s="1"/>
      <c r="AA274" s="1">
        <f t="shared" si="16"/>
        <v>39080</v>
      </c>
      <c r="AB274">
        <f t="shared" si="17"/>
        <v>1.411491265879508</v>
      </c>
      <c r="AC274" s="60">
        <f t="shared" si="18"/>
        <v>0.30887891131550127</v>
      </c>
    </row>
    <row r="275" spans="1:29" x14ac:dyDescent="0.25">
      <c r="A275" s="1">
        <v>39087</v>
      </c>
      <c r="B275">
        <v>22.3048</v>
      </c>
      <c r="C275">
        <v>1.6535</v>
      </c>
      <c r="D275">
        <v>8.7155000000000005</v>
      </c>
      <c r="E275">
        <v>6517.9808999999996</v>
      </c>
      <c r="F275" s="72">
        <v>39087</v>
      </c>
      <c r="G275">
        <v>-1.1692</v>
      </c>
      <c r="H275">
        <v>1.5097</v>
      </c>
      <c r="I275" t="s">
        <v>59</v>
      </c>
      <c r="J275">
        <v>3475.9396000000002</v>
      </c>
      <c r="K275" s="72">
        <v>39087</v>
      </c>
      <c r="L275">
        <v>9.5884</v>
      </c>
      <c r="M275">
        <v>1.1830000000000001</v>
      </c>
      <c r="N275">
        <v>12.904299999999999</v>
      </c>
      <c r="O275">
        <v>4902.1543000000001</v>
      </c>
      <c r="P275" s="1"/>
      <c r="AA275" s="1">
        <f t="shared" si="16"/>
        <v>39087</v>
      </c>
      <c r="AB275">
        <f t="shared" si="17"/>
        <v>1.4651078396283295</v>
      </c>
      <c r="AC275" s="60">
        <f t="shared" si="18"/>
        <v>0.39227066021779566</v>
      </c>
    </row>
    <row r="276" spans="1:29" x14ac:dyDescent="0.25">
      <c r="A276" s="1">
        <v>39094</v>
      </c>
      <c r="B276">
        <v>22.3048</v>
      </c>
      <c r="C276">
        <v>1.591</v>
      </c>
      <c r="D276">
        <v>8.3863000000000003</v>
      </c>
      <c r="E276">
        <v>6271.7613000000001</v>
      </c>
      <c r="F276" s="72">
        <v>39094</v>
      </c>
      <c r="G276">
        <v>-1.1692</v>
      </c>
      <c r="H276">
        <v>1.5043</v>
      </c>
      <c r="I276" t="s">
        <v>59</v>
      </c>
      <c r="J276">
        <v>3463.5255000000002</v>
      </c>
      <c r="K276" s="72">
        <v>39094</v>
      </c>
      <c r="L276">
        <v>9.5884</v>
      </c>
      <c r="M276">
        <v>1.1887000000000001</v>
      </c>
      <c r="N276">
        <v>12.9663</v>
      </c>
      <c r="O276">
        <v>4925.7223999999997</v>
      </c>
      <c r="P276" s="1"/>
      <c r="AA276" s="1">
        <f t="shared" si="16"/>
        <v>39094</v>
      </c>
      <c r="AB276">
        <f t="shared" si="17"/>
        <v>1.4353554770861203</v>
      </c>
      <c r="AC276" s="60">
        <f t="shared" si="18"/>
        <v>0.34599576100485463</v>
      </c>
    </row>
    <row r="277" spans="1:29" x14ac:dyDescent="0.25">
      <c r="A277" s="1">
        <v>39101</v>
      </c>
      <c r="B277">
        <v>22.3048</v>
      </c>
      <c r="C277">
        <v>1.6309</v>
      </c>
      <c r="D277">
        <v>8.5966000000000005</v>
      </c>
      <c r="E277">
        <v>6429.0682999999999</v>
      </c>
      <c r="F277" s="72">
        <v>39101</v>
      </c>
      <c r="G277">
        <v>-1.1692</v>
      </c>
      <c r="H277">
        <v>1.5259</v>
      </c>
      <c r="I277" t="s">
        <v>59</v>
      </c>
      <c r="J277">
        <v>3513.1817999999998</v>
      </c>
      <c r="K277" s="72">
        <v>39101</v>
      </c>
      <c r="L277">
        <v>9.5884</v>
      </c>
      <c r="M277">
        <v>1.1887000000000001</v>
      </c>
      <c r="N277">
        <v>12.9663</v>
      </c>
      <c r="O277">
        <v>4925.7223999999997</v>
      </c>
      <c r="P277" s="1"/>
      <c r="AA277" s="1">
        <f t="shared" si="16"/>
        <v>39101</v>
      </c>
      <c r="AB277">
        <f t="shared" si="17"/>
        <v>1.4595895853298086</v>
      </c>
      <c r="AC277" s="60">
        <f t="shared" si="18"/>
        <v>0.38368792460703</v>
      </c>
    </row>
    <row r="278" spans="1:29" x14ac:dyDescent="0.25">
      <c r="A278" s="1">
        <v>39108</v>
      </c>
      <c r="B278">
        <v>22.3048</v>
      </c>
      <c r="C278">
        <v>1.7437</v>
      </c>
      <c r="D278">
        <v>9.1911000000000005</v>
      </c>
      <c r="E278">
        <v>6873.6315000000004</v>
      </c>
      <c r="F278" s="72">
        <v>39108</v>
      </c>
      <c r="G278">
        <v>-1.1692</v>
      </c>
      <c r="H278">
        <v>1.4503999999999999</v>
      </c>
      <c r="I278" t="s">
        <v>59</v>
      </c>
      <c r="J278">
        <v>3339.3847999999998</v>
      </c>
      <c r="K278" s="72">
        <v>39108</v>
      </c>
      <c r="L278">
        <v>9.5884</v>
      </c>
      <c r="M278">
        <v>1.2284999999999999</v>
      </c>
      <c r="N278">
        <v>13.400600000000001</v>
      </c>
      <c r="O278">
        <v>5090.6986999999999</v>
      </c>
      <c r="P278" s="1"/>
      <c r="AA278" s="1">
        <f t="shared" si="16"/>
        <v>39108</v>
      </c>
      <c r="AB278">
        <f t="shared" si="17"/>
        <v>1.5083212352961355</v>
      </c>
      <c r="AC278" s="60">
        <f t="shared" si="18"/>
        <v>0.45948197919590156</v>
      </c>
    </row>
    <row r="279" spans="1:29" x14ac:dyDescent="0.25">
      <c r="A279" s="1">
        <v>39115</v>
      </c>
      <c r="B279">
        <v>22.3048</v>
      </c>
      <c r="C279">
        <v>1.7870999999999999</v>
      </c>
      <c r="D279">
        <v>9.4197000000000006</v>
      </c>
      <c r="E279">
        <v>7044.6174000000001</v>
      </c>
      <c r="F279" s="72">
        <v>39115</v>
      </c>
      <c r="G279">
        <v>-1.1692</v>
      </c>
      <c r="H279">
        <v>1.5205</v>
      </c>
      <c r="I279" t="s">
        <v>59</v>
      </c>
      <c r="J279">
        <v>3500.7676999999999</v>
      </c>
      <c r="K279" s="72">
        <v>39115</v>
      </c>
      <c r="L279">
        <v>9.5884</v>
      </c>
      <c r="M279">
        <v>1.3082</v>
      </c>
      <c r="N279">
        <v>14.2692</v>
      </c>
      <c r="O279">
        <v>5420.6513999999997</v>
      </c>
      <c r="P279" s="1"/>
      <c r="AA279" s="1">
        <f t="shared" si="16"/>
        <v>39115</v>
      </c>
      <c r="AB279">
        <f t="shared" si="17"/>
        <v>1.5660523640209645</v>
      </c>
      <c r="AC279" s="60">
        <f t="shared" si="18"/>
        <v>0.54927324062600735</v>
      </c>
    </row>
    <row r="280" spans="1:29" x14ac:dyDescent="0.25">
      <c r="A280" s="1">
        <v>39122</v>
      </c>
      <c r="B280">
        <v>22.3048</v>
      </c>
      <c r="C280">
        <v>1.9086000000000001</v>
      </c>
      <c r="D280">
        <v>10.059900000000001</v>
      </c>
      <c r="E280">
        <v>7523.3778000000002</v>
      </c>
      <c r="F280" s="72">
        <v>39122</v>
      </c>
      <c r="G280">
        <v>-1.1692</v>
      </c>
      <c r="H280">
        <v>1.5528</v>
      </c>
      <c r="I280" t="s">
        <v>59</v>
      </c>
      <c r="J280">
        <v>3575.2521000000002</v>
      </c>
      <c r="K280" s="72">
        <v>39122</v>
      </c>
      <c r="L280">
        <v>9.5884</v>
      </c>
      <c r="M280">
        <v>1.4049</v>
      </c>
      <c r="N280">
        <v>15.3238</v>
      </c>
      <c r="O280">
        <v>5821.3082999999997</v>
      </c>
      <c r="P280" s="1"/>
      <c r="AA280" s="1">
        <f t="shared" si="16"/>
        <v>39122</v>
      </c>
      <c r="AB280">
        <f t="shared" si="17"/>
        <v>1.6601199146596173</v>
      </c>
      <c r="AC280" s="60">
        <f t="shared" si="18"/>
        <v>0.69557982111474714</v>
      </c>
    </row>
    <row r="281" spans="1:29" x14ac:dyDescent="0.25">
      <c r="A281" s="1">
        <v>39129</v>
      </c>
      <c r="B281">
        <v>22.3048</v>
      </c>
      <c r="C281">
        <v>2.0299999999999998</v>
      </c>
      <c r="D281">
        <v>10.7</v>
      </c>
      <c r="E281">
        <v>8002.1382000000003</v>
      </c>
      <c r="F281" s="72">
        <v>39129</v>
      </c>
      <c r="G281">
        <v>-1.1692</v>
      </c>
      <c r="H281">
        <v>1.7253000000000001</v>
      </c>
      <c r="I281" t="s">
        <v>59</v>
      </c>
      <c r="J281">
        <v>3972.5023000000001</v>
      </c>
      <c r="K281" s="72">
        <v>39129</v>
      </c>
      <c r="L281">
        <v>9.5884</v>
      </c>
      <c r="M281">
        <v>1.4218999999999999</v>
      </c>
      <c r="N281">
        <v>15.51</v>
      </c>
      <c r="O281">
        <v>5892.0123999999996</v>
      </c>
      <c r="P281" s="1"/>
      <c r="AA281" s="1">
        <f t="shared" si="16"/>
        <v>39129</v>
      </c>
      <c r="AB281">
        <f t="shared" si="17"/>
        <v>1.7617150437701736</v>
      </c>
      <c r="AC281" s="60">
        <f t="shared" si="18"/>
        <v>0.85359430999599384</v>
      </c>
    </row>
    <row r="282" spans="1:29" x14ac:dyDescent="0.25">
      <c r="A282" s="1">
        <v>39136</v>
      </c>
      <c r="B282">
        <v>22.3048</v>
      </c>
      <c r="C282">
        <v>1.9953000000000001</v>
      </c>
      <c r="D282">
        <v>10.517099999999999</v>
      </c>
      <c r="E282">
        <v>7865.3495000000003</v>
      </c>
      <c r="F282" s="72">
        <v>39136</v>
      </c>
      <c r="G282">
        <v>-1.1692</v>
      </c>
      <c r="H282">
        <v>1.79</v>
      </c>
      <c r="I282" t="s">
        <v>59</v>
      </c>
      <c r="J282">
        <v>4121.4712</v>
      </c>
      <c r="K282" s="72">
        <v>39136</v>
      </c>
      <c r="L282">
        <v>9.5884</v>
      </c>
      <c r="M282">
        <v>1.4731000000000001</v>
      </c>
      <c r="N282">
        <v>16.068300000000001</v>
      </c>
      <c r="O282">
        <v>6104.1248999999998</v>
      </c>
      <c r="P282" s="1"/>
      <c r="AA282" s="1">
        <f t="shared" si="16"/>
        <v>39136</v>
      </c>
      <c r="AB282">
        <f t="shared" si="17"/>
        <v>1.7723314416212717</v>
      </c>
      <c r="AC282" s="60">
        <f t="shared" si="18"/>
        <v>0.8701063681516138</v>
      </c>
    </row>
    <row r="283" spans="1:29" x14ac:dyDescent="0.25">
      <c r="A283" s="1">
        <v>39143</v>
      </c>
      <c r="B283">
        <v>22.3048</v>
      </c>
      <c r="C283">
        <v>1.716</v>
      </c>
      <c r="D283">
        <v>9.0447000000000006</v>
      </c>
      <c r="E283">
        <v>6764.2006000000001</v>
      </c>
      <c r="F283" s="72">
        <v>39143</v>
      </c>
      <c r="G283">
        <v>-1.1692</v>
      </c>
      <c r="H283">
        <v>1.5959000000000001</v>
      </c>
      <c r="I283" t="s">
        <v>59</v>
      </c>
      <c r="J283">
        <v>3674.5646999999999</v>
      </c>
      <c r="K283" s="72">
        <v>39143</v>
      </c>
      <c r="L283">
        <v>9.5884</v>
      </c>
      <c r="M283">
        <v>1.2626999999999999</v>
      </c>
      <c r="N283">
        <v>13.7728</v>
      </c>
      <c r="O283">
        <v>5232.107</v>
      </c>
      <c r="P283" s="1"/>
      <c r="AA283" s="1">
        <f t="shared" si="16"/>
        <v>39143</v>
      </c>
      <c r="AB283">
        <f t="shared" si="17"/>
        <v>1.5364931244593194</v>
      </c>
      <c r="AC283" s="60">
        <f t="shared" si="18"/>
        <v>0.50329871239868551</v>
      </c>
    </row>
    <row r="284" spans="1:29" x14ac:dyDescent="0.25">
      <c r="A284" s="1">
        <v>39150</v>
      </c>
      <c r="B284">
        <v>22.3048</v>
      </c>
      <c r="C284">
        <v>1.8218000000000001</v>
      </c>
      <c r="D284">
        <v>9.6026000000000007</v>
      </c>
      <c r="E284">
        <v>7181.4061000000002</v>
      </c>
      <c r="F284" s="72">
        <v>39150</v>
      </c>
      <c r="G284">
        <v>-1.1692</v>
      </c>
      <c r="H284">
        <v>1.6283000000000001</v>
      </c>
      <c r="I284" t="s">
        <v>59</v>
      </c>
      <c r="J284">
        <v>3749.0491000000002</v>
      </c>
      <c r="K284" s="72">
        <v>39150</v>
      </c>
      <c r="L284">
        <v>9.5884</v>
      </c>
      <c r="M284">
        <v>1.3480000000000001</v>
      </c>
      <c r="N284">
        <v>14.7034</v>
      </c>
      <c r="O284">
        <v>5585.6278000000002</v>
      </c>
      <c r="P284" s="1"/>
      <c r="AA284" s="1">
        <f t="shared" si="16"/>
        <v>39150</v>
      </c>
      <c r="AB284">
        <f t="shared" si="17"/>
        <v>1.6176407297608038</v>
      </c>
      <c r="AC284" s="60">
        <f t="shared" si="18"/>
        <v>0.62951044605077522</v>
      </c>
    </row>
    <row r="285" spans="1:29" x14ac:dyDescent="0.25">
      <c r="A285" s="1">
        <v>39157</v>
      </c>
      <c r="B285">
        <v>22.3048</v>
      </c>
      <c r="C285">
        <v>1.8130999999999999</v>
      </c>
      <c r="D285">
        <v>9.5569000000000006</v>
      </c>
      <c r="E285">
        <v>7147.2088999999996</v>
      </c>
      <c r="F285" s="72">
        <v>39157</v>
      </c>
      <c r="G285">
        <v>-1.1692</v>
      </c>
      <c r="H285">
        <v>1.569</v>
      </c>
      <c r="I285" t="s">
        <v>59</v>
      </c>
      <c r="J285">
        <v>3612.4942999999998</v>
      </c>
      <c r="K285" s="72">
        <v>39157</v>
      </c>
      <c r="L285">
        <v>9.5884</v>
      </c>
      <c r="M285">
        <v>1.3536999999999999</v>
      </c>
      <c r="N285">
        <v>14.765499999999999</v>
      </c>
      <c r="O285">
        <v>5609.1958000000004</v>
      </c>
      <c r="P285" s="1"/>
      <c r="AA285" s="1">
        <f t="shared" si="16"/>
        <v>39157</v>
      </c>
      <c r="AB285">
        <f t="shared" si="17"/>
        <v>1.6018045176862534</v>
      </c>
      <c r="AC285" s="60">
        <f t="shared" si="18"/>
        <v>0.60487982666298912</v>
      </c>
    </row>
    <row r="286" spans="1:29" x14ac:dyDescent="0.25">
      <c r="A286" s="1">
        <v>39164</v>
      </c>
      <c r="B286">
        <v>22.3048</v>
      </c>
      <c r="C286">
        <v>1.9258999999999999</v>
      </c>
      <c r="D286">
        <v>10.151300000000001</v>
      </c>
      <c r="E286">
        <v>7591.7721000000001</v>
      </c>
      <c r="F286" s="72">
        <v>39164</v>
      </c>
      <c r="G286">
        <v>-1.1692</v>
      </c>
      <c r="H286">
        <v>1.7145999999999999</v>
      </c>
      <c r="I286" t="s">
        <v>59</v>
      </c>
      <c r="J286">
        <v>3947.6741999999999</v>
      </c>
      <c r="K286" s="72">
        <v>39164</v>
      </c>
      <c r="L286">
        <v>9.5884</v>
      </c>
      <c r="M286">
        <v>1.4844999999999999</v>
      </c>
      <c r="N286">
        <v>16.192399999999999</v>
      </c>
      <c r="O286">
        <v>6151.2610000000004</v>
      </c>
      <c r="P286" s="1"/>
      <c r="AA286" s="1">
        <f t="shared" si="16"/>
        <v>39164</v>
      </c>
      <c r="AB286">
        <f t="shared" si="17"/>
        <v>1.725268668325658</v>
      </c>
      <c r="AC286" s="60">
        <f t="shared" si="18"/>
        <v>0.79690797633159016</v>
      </c>
    </row>
    <row r="287" spans="1:29" x14ac:dyDescent="0.25">
      <c r="A287" s="1">
        <v>39171</v>
      </c>
      <c r="B287">
        <v>21.2333</v>
      </c>
      <c r="C287">
        <v>1.7298</v>
      </c>
      <c r="D287">
        <v>8.782</v>
      </c>
      <c r="E287">
        <v>7181.4061000000002</v>
      </c>
      <c r="F287" s="72">
        <v>39171</v>
      </c>
      <c r="G287">
        <v>-1.4212</v>
      </c>
      <c r="H287">
        <v>1.7667999999999999</v>
      </c>
      <c r="I287" t="s">
        <v>59</v>
      </c>
      <c r="J287">
        <v>4022.1586000000002</v>
      </c>
      <c r="K287" s="72">
        <v>39171</v>
      </c>
      <c r="L287">
        <v>10.761699999999999</v>
      </c>
      <c r="M287">
        <v>1.4013</v>
      </c>
      <c r="N287">
        <v>13.6951</v>
      </c>
      <c r="O287">
        <v>6009.8527000000004</v>
      </c>
      <c r="P287" s="1"/>
      <c r="AA287" s="1">
        <f t="shared" si="16"/>
        <v>39171</v>
      </c>
      <c r="AB287">
        <f t="shared" si="17"/>
        <v>1.6237538441826196</v>
      </c>
      <c r="AC287" s="60">
        <f t="shared" si="18"/>
        <v>0.63901838859972004</v>
      </c>
    </row>
    <row r="288" spans="1:29" x14ac:dyDescent="0.25">
      <c r="A288" s="1">
        <v>39178</v>
      </c>
      <c r="B288">
        <v>21.2333</v>
      </c>
      <c r="C288">
        <v>1.7791999999999999</v>
      </c>
      <c r="D288">
        <v>9.0329999999999995</v>
      </c>
      <c r="E288">
        <v>7386.5891000000001</v>
      </c>
      <c r="F288" s="72">
        <v>39178</v>
      </c>
      <c r="G288">
        <v>-1.4212</v>
      </c>
      <c r="H288">
        <v>1.8049999999999999</v>
      </c>
      <c r="I288" t="s">
        <v>59</v>
      </c>
      <c r="J288">
        <v>4109.0571</v>
      </c>
      <c r="K288" s="72">
        <v>39178</v>
      </c>
      <c r="L288">
        <v>10.761699999999999</v>
      </c>
      <c r="M288">
        <v>1.3737999999999999</v>
      </c>
      <c r="N288">
        <v>13.426600000000001</v>
      </c>
      <c r="O288">
        <v>5892.0123999999996</v>
      </c>
      <c r="P288" s="1"/>
      <c r="AA288" s="1">
        <f t="shared" si="16"/>
        <v>39178</v>
      </c>
      <c r="AB288">
        <f t="shared" si="17"/>
        <v>1.6479225113920744</v>
      </c>
      <c r="AC288" s="60">
        <f t="shared" si="18"/>
        <v>0.67660876945239945</v>
      </c>
    </row>
    <row r="289" spans="1:29" x14ac:dyDescent="0.25">
      <c r="A289" s="1">
        <v>39185</v>
      </c>
      <c r="B289">
        <v>21.2333</v>
      </c>
      <c r="C289">
        <v>1.8532999999999999</v>
      </c>
      <c r="D289">
        <v>9.4093</v>
      </c>
      <c r="E289">
        <v>7694.3635999999997</v>
      </c>
      <c r="F289" s="72">
        <v>39185</v>
      </c>
      <c r="G289">
        <v>-1.4212</v>
      </c>
      <c r="H289">
        <v>1.7941</v>
      </c>
      <c r="I289" t="s">
        <v>59</v>
      </c>
      <c r="J289">
        <v>4084.2289999999998</v>
      </c>
      <c r="K289" s="72">
        <v>39185</v>
      </c>
      <c r="L289">
        <v>10.761699999999999</v>
      </c>
      <c r="M289">
        <v>1.3848</v>
      </c>
      <c r="N289">
        <v>13.534000000000001</v>
      </c>
      <c r="O289">
        <v>5939.1485000000002</v>
      </c>
      <c r="P289" s="1"/>
      <c r="AA289" s="1">
        <f t="shared" si="16"/>
        <v>39185</v>
      </c>
      <c r="AB289">
        <f t="shared" si="17"/>
        <v>1.6826079568111536</v>
      </c>
      <c r="AC289" s="60">
        <f t="shared" si="18"/>
        <v>0.73055626651744032</v>
      </c>
    </row>
    <row r="290" spans="1:29" x14ac:dyDescent="0.25">
      <c r="A290" s="1">
        <v>39192</v>
      </c>
      <c r="B290">
        <v>21.2333</v>
      </c>
      <c r="C290">
        <v>1.8697999999999999</v>
      </c>
      <c r="D290">
        <v>9.4930000000000003</v>
      </c>
      <c r="E290">
        <v>7762.7579999999998</v>
      </c>
      <c r="F290" s="72">
        <v>39192</v>
      </c>
      <c r="G290">
        <v>-1.4212</v>
      </c>
      <c r="H290">
        <v>1.8105</v>
      </c>
      <c r="I290" t="s">
        <v>59</v>
      </c>
      <c r="J290">
        <v>4121.4712</v>
      </c>
      <c r="K290" s="72">
        <v>39192</v>
      </c>
      <c r="L290">
        <v>10.761699999999999</v>
      </c>
      <c r="M290">
        <v>1.3628</v>
      </c>
      <c r="N290">
        <v>13.319100000000001</v>
      </c>
      <c r="O290">
        <v>5844.8762999999999</v>
      </c>
      <c r="P290" s="1"/>
      <c r="AA290" s="1">
        <f t="shared" si="16"/>
        <v>39192</v>
      </c>
      <c r="AB290">
        <f t="shared" si="17"/>
        <v>1.6888683942706528</v>
      </c>
      <c r="AC290" s="60">
        <f t="shared" si="18"/>
        <v>0.74029334578488515</v>
      </c>
    </row>
    <row r="291" spans="1:29" x14ac:dyDescent="0.25">
      <c r="A291" s="1">
        <v>39199</v>
      </c>
      <c r="B291">
        <v>21.2333</v>
      </c>
      <c r="C291">
        <v>1.8451</v>
      </c>
      <c r="D291">
        <v>9.3674999999999997</v>
      </c>
      <c r="E291">
        <v>7660.1665000000003</v>
      </c>
      <c r="F291" s="72">
        <v>39199</v>
      </c>
      <c r="G291">
        <v>-1.4212</v>
      </c>
      <c r="H291">
        <v>1.7831999999999999</v>
      </c>
      <c r="I291" t="s">
        <v>59</v>
      </c>
      <c r="J291">
        <v>4059.4007999999999</v>
      </c>
      <c r="K291" s="72">
        <v>39199</v>
      </c>
      <c r="L291">
        <v>10.761699999999999</v>
      </c>
      <c r="M291">
        <v>1.3573</v>
      </c>
      <c r="N291">
        <v>13.2654</v>
      </c>
      <c r="O291">
        <v>5821.3082999999997</v>
      </c>
      <c r="P291" s="1"/>
      <c r="AA291" s="1">
        <f t="shared" si="16"/>
        <v>39199</v>
      </c>
      <c r="AB291">
        <f t="shared" si="17"/>
        <v>1.6688880953753529</v>
      </c>
      <c r="AC291" s="60">
        <f t="shared" si="18"/>
        <v>0.70921728194918987</v>
      </c>
    </row>
    <row r="292" spans="1:29" x14ac:dyDescent="0.25">
      <c r="A292" s="1">
        <v>39206</v>
      </c>
      <c r="B292">
        <v>21.2333</v>
      </c>
      <c r="C292">
        <v>1.8779999999999999</v>
      </c>
      <c r="D292">
        <v>9.5348000000000006</v>
      </c>
      <c r="E292">
        <v>7796.9551000000001</v>
      </c>
      <c r="F292" s="72">
        <v>39206</v>
      </c>
      <c r="G292">
        <v>-1.4212</v>
      </c>
      <c r="H292">
        <v>1.7122999999999999</v>
      </c>
      <c r="I292" t="s">
        <v>59</v>
      </c>
      <c r="J292">
        <v>3898.0178999999998</v>
      </c>
      <c r="K292" s="72">
        <v>39206</v>
      </c>
      <c r="L292">
        <v>10.761699999999999</v>
      </c>
      <c r="M292">
        <v>1.3793</v>
      </c>
      <c r="N292">
        <v>13.479900000000001</v>
      </c>
      <c r="O292">
        <v>5821.3082999999997</v>
      </c>
      <c r="P292" s="1"/>
      <c r="AA292" s="1">
        <f t="shared" si="16"/>
        <v>39206</v>
      </c>
      <c r="AB292">
        <f t="shared" si="17"/>
        <v>1.6753891858404899</v>
      </c>
      <c r="AC292" s="60">
        <f t="shared" si="18"/>
        <v>0.71932865732725049</v>
      </c>
    </row>
    <row r="293" spans="1:29" x14ac:dyDescent="0.25">
      <c r="A293" s="1">
        <v>39213</v>
      </c>
      <c r="B293">
        <v>21.2333</v>
      </c>
      <c r="C293">
        <v>1.8121</v>
      </c>
      <c r="D293">
        <v>9.2002000000000006</v>
      </c>
      <c r="E293">
        <v>7523.3778000000002</v>
      </c>
      <c r="F293" s="72">
        <v>39213</v>
      </c>
      <c r="G293">
        <v>-1.4212</v>
      </c>
      <c r="H293">
        <v>1.6523000000000001</v>
      </c>
      <c r="I293" t="s">
        <v>59</v>
      </c>
      <c r="J293">
        <v>3761.4632000000001</v>
      </c>
      <c r="K293" s="72">
        <v>39213</v>
      </c>
      <c r="L293">
        <v>10.761699999999999</v>
      </c>
      <c r="M293">
        <v>1.329</v>
      </c>
      <c r="N293">
        <v>12.9887</v>
      </c>
      <c r="O293">
        <v>5609.1958000000004</v>
      </c>
      <c r="P293" s="1"/>
      <c r="AA293" s="1">
        <f t="shared" si="16"/>
        <v>39213</v>
      </c>
      <c r="AB293">
        <f t="shared" si="17"/>
        <v>1.6161205340182518</v>
      </c>
      <c r="AC293" s="60">
        <f t="shared" si="18"/>
        <v>0.62714603197539776</v>
      </c>
    </row>
    <row r="294" spans="1:29" x14ac:dyDescent="0.25">
      <c r="A294" s="1">
        <v>39220</v>
      </c>
      <c r="B294">
        <v>21.2333</v>
      </c>
      <c r="C294">
        <v>1.8451</v>
      </c>
      <c r="D294">
        <v>9.3674999999999997</v>
      </c>
      <c r="E294">
        <v>7660.1665000000003</v>
      </c>
      <c r="F294" s="72">
        <v>39220</v>
      </c>
      <c r="G294">
        <v>-1.4212</v>
      </c>
      <c r="H294">
        <v>1.7831999999999999</v>
      </c>
      <c r="I294" t="s">
        <v>59</v>
      </c>
      <c r="J294">
        <v>4059.4007999999999</v>
      </c>
      <c r="K294" s="72">
        <v>39220</v>
      </c>
      <c r="L294">
        <v>10.761699999999999</v>
      </c>
      <c r="M294">
        <v>1.3625</v>
      </c>
      <c r="N294">
        <v>13.3162</v>
      </c>
      <c r="O294">
        <v>5750.6040999999996</v>
      </c>
      <c r="P294" s="1"/>
      <c r="AA294" s="1">
        <f t="shared" si="16"/>
        <v>39220</v>
      </c>
      <c r="AB294">
        <f t="shared" si="17"/>
        <v>1.6718608039506699</v>
      </c>
      <c r="AC294" s="60">
        <f t="shared" si="18"/>
        <v>0.71384084048230079</v>
      </c>
    </row>
    <row r="295" spans="1:29" x14ac:dyDescent="0.25">
      <c r="A295" s="1">
        <v>39227</v>
      </c>
      <c r="B295">
        <v>21.2333</v>
      </c>
      <c r="C295">
        <v>1.8284</v>
      </c>
      <c r="D295">
        <v>9.2827000000000002</v>
      </c>
      <c r="E295">
        <v>7489.1805999999997</v>
      </c>
      <c r="F295" s="72">
        <v>39227</v>
      </c>
      <c r="G295">
        <v>-1.4212</v>
      </c>
      <c r="H295">
        <v>1.7450000000000001</v>
      </c>
      <c r="I295" t="s">
        <v>59</v>
      </c>
      <c r="J295">
        <v>3972.5023000000001</v>
      </c>
      <c r="K295" s="72">
        <v>39227</v>
      </c>
      <c r="L295">
        <v>10.761699999999999</v>
      </c>
      <c r="M295">
        <v>1.3402000000000001</v>
      </c>
      <c r="N295">
        <v>13.097899999999999</v>
      </c>
      <c r="O295">
        <v>5656.3319000000001</v>
      </c>
      <c r="P295" s="1"/>
      <c r="AA295" s="1">
        <f t="shared" si="16"/>
        <v>39227</v>
      </c>
      <c r="AB295">
        <f t="shared" si="17"/>
        <v>1.6477290541260661</v>
      </c>
      <c r="AC295" s="60">
        <f t="shared" si="18"/>
        <v>0.67630787854083418</v>
      </c>
    </row>
    <row r="296" spans="1:29" x14ac:dyDescent="0.25">
      <c r="A296" s="1">
        <v>39234</v>
      </c>
      <c r="B296">
        <v>21.2333</v>
      </c>
      <c r="C296">
        <v>1.82</v>
      </c>
      <c r="D296">
        <v>9.2402999999999995</v>
      </c>
      <c r="E296">
        <v>7454.9834000000001</v>
      </c>
      <c r="F296" s="72">
        <v>39234</v>
      </c>
      <c r="G296">
        <v>-1.4212</v>
      </c>
      <c r="H296">
        <v>1.7831999999999999</v>
      </c>
      <c r="I296" t="s">
        <v>59</v>
      </c>
      <c r="J296">
        <v>4059.4007999999999</v>
      </c>
      <c r="K296" s="72">
        <v>39234</v>
      </c>
      <c r="L296">
        <v>10.761699999999999</v>
      </c>
      <c r="M296">
        <v>1.3681000000000001</v>
      </c>
      <c r="N296">
        <v>13.370799999999999</v>
      </c>
      <c r="O296">
        <v>5774.1722</v>
      </c>
      <c r="P296" s="1"/>
      <c r="AA296" s="1">
        <f t="shared" si="16"/>
        <v>39234</v>
      </c>
      <c r="AB296">
        <f t="shared" si="17"/>
        <v>1.6604300334399231</v>
      </c>
      <c r="AC296" s="60">
        <f t="shared" si="18"/>
        <v>0.69606215979566144</v>
      </c>
    </row>
    <row r="297" spans="1:29" x14ac:dyDescent="0.25">
      <c r="A297" s="1">
        <v>39241</v>
      </c>
      <c r="B297">
        <v>21.2333</v>
      </c>
      <c r="C297">
        <v>1.6780999999999999</v>
      </c>
      <c r="D297">
        <v>8.5198</v>
      </c>
      <c r="E297">
        <v>6873.6315000000004</v>
      </c>
      <c r="F297" s="72">
        <v>39241</v>
      </c>
      <c r="G297">
        <v>-1.4212</v>
      </c>
      <c r="H297">
        <v>1.6687000000000001</v>
      </c>
      <c r="I297" t="s">
        <v>59</v>
      </c>
      <c r="J297">
        <v>3798.7053999999998</v>
      </c>
      <c r="K297" s="72">
        <v>39241</v>
      </c>
      <c r="L297">
        <v>10.761699999999999</v>
      </c>
      <c r="M297">
        <v>1.2899</v>
      </c>
      <c r="N297">
        <v>12.6067</v>
      </c>
      <c r="O297">
        <v>5444.2195000000002</v>
      </c>
      <c r="P297" s="1"/>
      <c r="AA297" s="1">
        <f t="shared" si="16"/>
        <v>39241</v>
      </c>
      <c r="AB297">
        <f t="shared" si="17"/>
        <v>1.5447493146972762</v>
      </c>
      <c r="AC297" s="60">
        <f t="shared" si="18"/>
        <v>0.51613985637850579</v>
      </c>
    </row>
    <row r="298" spans="1:29" x14ac:dyDescent="0.25">
      <c r="A298" s="1">
        <v>39248</v>
      </c>
      <c r="B298">
        <v>21.2333</v>
      </c>
      <c r="C298">
        <v>1.7866</v>
      </c>
      <c r="D298">
        <v>9.0708000000000002</v>
      </c>
      <c r="E298">
        <v>7318.1947</v>
      </c>
      <c r="F298" s="72">
        <v>39248</v>
      </c>
      <c r="G298">
        <v>-1.4212</v>
      </c>
      <c r="H298">
        <v>1.7014</v>
      </c>
      <c r="I298" t="s">
        <v>59</v>
      </c>
      <c r="J298">
        <v>3873.1898000000001</v>
      </c>
      <c r="K298" s="72">
        <v>39248</v>
      </c>
      <c r="L298">
        <v>10.761699999999999</v>
      </c>
      <c r="M298">
        <v>1.2955000000000001</v>
      </c>
      <c r="N298">
        <v>12.661300000000001</v>
      </c>
      <c r="O298">
        <v>5467.7875000000004</v>
      </c>
      <c r="P298" s="1"/>
      <c r="AA298" s="1">
        <f t="shared" si="16"/>
        <v>39248</v>
      </c>
      <c r="AB298">
        <f t="shared" si="17"/>
        <v>1.605605037452642</v>
      </c>
      <c r="AC298" s="60">
        <f t="shared" si="18"/>
        <v>0.61079090914919243</v>
      </c>
    </row>
    <row r="299" spans="1:29" x14ac:dyDescent="0.25">
      <c r="A299" s="1">
        <v>39255</v>
      </c>
      <c r="B299">
        <v>21.2333</v>
      </c>
      <c r="C299">
        <v>1.7199</v>
      </c>
      <c r="D299">
        <v>8.7317</v>
      </c>
      <c r="E299">
        <v>7044.6174000000001</v>
      </c>
      <c r="F299" s="72">
        <v>39255</v>
      </c>
      <c r="G299">
        <v>-1.4212</v>
      </c>
      <c r="H299">
        <v>1.6850000000000001</v>
      </c>
      <c r="I299" t="s">
        <v>59</v>
      </c>
      <c r="J299">
        <v>3835.9476</v>
      </c>
      <c r="K299" s="72">
        <v>39255</v>
      </c>
      <c r="L299">
        <v>10.761699999999999</v>
      </c>
      <c r="M299">
        <v>1.2564</v>
      </c>
      <c r="N299">
        <v>12.279299999999999</v>
      </c>
      <c r="O299">
        <v>5302.8112000000001</v>
      </c>
      <c r="P299" s="1"/>
      <c r="AA299" s="1">
        <f t="shared" si="16"/>
        <v>39255</v>
      </c>
      <c r="AB299">
        <f t="shared" si="17"/>
        <v>1.5597524800752021</v>
      </c>
      <c r="AC299" s="60">
        <f t="shared" si="18"/>
        <v>0.53947480884668908</v>
      </c>
    </row>
    <row r="300" spans="1:29" x14ac:dyDescent="0.25">
      <c r="A300" s="1">
        <v>39262</v>
      </c>
      <c r="B300">
        <v>21.7698</v>
      </c>
      <c r="C300">
        <v>1.6694</v>
      </c>
      <c r="D300">
        <v>8.3287999999999993</v>
      </c>
      <c r="E300">
        <v>6873.6315000000004</v>
      </c>
      <c r="F300" s="72">
        <v>39262</v>
      </c>
      <c r="G300">
        <v>-3.9506999999999999</v>
      </c>
      <c r="H300">
        <v>1.6123000000000001</v>
      </c>
      <c r="I300" t="s">
        <v>59</v>
      </c>
      <c r="J300">
        <v>3699.3928000000001</v>
      </c>
      <c r="K300" s="72">
        <v>39262</v>
      </c>
      <c r="L300">
        <v>12.6715</v>
      </c>
      <c r="M300">
        <v>1.2327999999999999</v>
      </c>
      <c r="N300">
        <v>10.156000000000001</v>
      </c>
      <c r="O300">
        <v>5184.9709000000003</v>
      </c>
      <c r="P300" s="1"/>
      <c r="AA300" s="1">
        <f t="shared" si="16"/>
        <v>39262</v>
      </c>
      <c r="AB300">
        <f t="shared" si="17"/>
        <v>1.5123372777179167</v>
      </c>
      <c r="AC300" s="60">
        <f t="shared" si="18"/>
        <v>0.46572827167231146</v>
      </c>
    </row>
    <row r="301" spans="1:29" x14ac:dyDescent="0.25">
      <c r="A301" s="1">
        <v>39269</v>
      </c>
      <c r="B301">
        <v>21.7698</v>
      </c>
      <c r="C301">
        <v>1.6942999999999999</v>
      </c>
      <c r="D301">
        <v>8.4530999999999992</v>
      </c>
      <c r="E301">
        <v>6976.223</v>
      </c>
      <c r="F301" s="72">
        <v>39269</v>
      </c>
      <c r="G301">
        <v>-3.9506999999999999</v>
      </c>
      <c r="H301">
        <v>1.6231</v>
      </c>
      <c r="I301" t="s">
        <v>59</v>
      </c>
      <c r="J301">
        <v>3724.2208999999998</v>
      </c>
      <c r="K301" s="72">
        <v>39269</v>
      </c>
      <c r="L301">
        <v>12.6715</v>
      </c>
      <c r="M301">
        <v>1.2216</v>
      </c>
      <c r="N301">
        <v>10.063700000000001</v>
      </c>
      <c r="O301">
        <v>5137.8347999999996</v>
      </c>
      <c r="P301" s="1"/>
      <c r="AA301" s="1">
        <f t="shared" si="16"/>
        <v>39269</v>
      </c>
      <c r="AB301">
        <f t="shared" si="17"/>
        <v>1.5242171842430077</v>
      </c>
      <c r="AC301" s="60">
        <f t="shared" si="18"/>
        <v>0.48420550944890273</v>
      </c>
    </row>
    <row r="302" spans="1:29" x14ac:dyDescent="0.25">
      <c r="A302" s="1">
        <v>39276</v>
      </c>
      <c r="B302">
        <v>21.7698</v>
      </c>
      <c r="C302">
        <v>1.7275</v>
      </c>
      <c r="D302">
        <v>8.6189</v>
      </c>
      <c r="E302">
        <v>7113.0117</v>
      </c>
      <c r="F302" s="72">
        <v>39276</v>
      </c>
      <c r="G302">
        <v>-3.9506999999999999</v>
      </c>
      <c r="H302">
        <v>1.6500999999999999</v>
      </c>
      <c r="I302" t="s">
        <v>59</v>
      </c>
      <c r="J302">
        <v>3786.2912999999999</v>
      </c>
      <c r="K302" s="72">
        <v>39276</v>
      </c>
      <c r="L302">
        <v>12.6715</v>
      </c>
      <c r="M302">
        <v>1.2272000000000001</v>
      </c>
      <c r="N302">
        <v>10.1099</v>
      </c>
      <c r="O302">
        <v>5161.4029</v>
      </c>
      <c r="P302" s="1"/>
      <c r="AA302" s="1">
        <f t="shared" si="16"/>
        <v>39276</v>
      </c>
      <c r="AB302">
        <f t="shared" si="17"/>
        <v>1.5484724506884844</v>
      </c>
      <c r="AC302" s="60">
        <f t="shared" si="18"/>
        <v>0.52193058114884328</v>
      </c>
    </row>
    <row r="303" spans="1:29" x14ac:dyDescent="0.25">
      <c r="A303" s="1">
        <v>39283</v>
      </c>
      <c r="B303">
        <v>21.7698</v>
      </c>
      <c r="C303">
        <v>1.6594</v>
      </c>
      <c r="D303">
        <v>8.2790999999999997</v>
      </c>
      <c r="E303">
        <v>6832.5949000000001</v>
      </c>
      <c r="F303" s="72">
        <v>39283</v>
      </c>
      <c r="G303">
        <v>-3.9506999999999999</v>
      </c>
      <c r="H303">
        <v>1.6447000000000001</v>
      </c>
      <c r="I303" t="s">
        <v>59</v>
      </c>
      <c r="J303">
        <v>3773.8771999999999</v>
      </c>
      <c r="K303" s="72">
        <v>39283</v>
      </c>
      <c r="L303">
        <v>12.6715</v>
      </c>
      <c r="M303">
        <v>1.244</v>
      </c>
      <c r="N303">
        <v>10.2484</v>
      </c>
      <c r="O303">
        <v>5232.107</v>
      </c>
      <c r="P303" s="1"/>
      <c r="AA303" s="1">
        <f t="shared" si="16"/>
        <v>39283</v>
      </c>
      <c r="AB303">
        <f t="shared" si="17"/>
        <v>1.5186744192160524</v>
      </c>
      <c r="AC303" s="60">
        <f t="shared" si="18"/>
        <v>0.4755846514373922</v>
      </c>
    </row>
    <row r="304" spans="1:29" x14ac:dyDescent="0.25">
      <c r="A304" s="1">
        <v>39290</v>
      </c>
      <c r="B304">
        <v>21.7698</v>
      </c>
      <c r="C304">
        <v>1.4850000000000001</v>
      </c>
      <c r="D304">
        <v>7.4089</v>
      </c>
      <c r="E304">
        <v>6114.4543000000003</v>
      </c>
      <c r="F304" s="72">
        <v>39290</v>
      </c>
      <c r="G304">
        <v>-3.9506999999999999</v>
      </c>
      <c r="H304">
        <v>1.5310999999999999</v>
      </c>
      <c r="I304" t="s">
        <v>59</v>
      </c>
      <c r="J304">
        <v>3513.1817999999998</v>
      </c>
      <c r="K304" s="72">
        <v>39290</v>
      </c>
      <c r="L304">
        <v>12.6715</v>
      </c>
      <c r="M304">
        <v>1.1656</v>
      </c>
      <c r="N304">
        <v>9.6021000000000001</v>
      </c>
      <c r="O304">
        <v>4902.1543000000001</v>
      </c>
      <c r="P304" s="1"/>
      <c r="AA304" s="1">
        <f t="shared" si="16"/>
        <v>39290</v>
      </c>
      <c r="AB304">
        <f t="shared" si="17"/>
        <v>1.388385364565204</v>
      </c>
      <c r="AC304" s="60">
        <f t="shared" si="18"/>
        <v>0.27294148775706312</v>
      </c>
    </row>
    <row r="305" spans="1:29" x14ac:dyDescent="0.25">
      <c r="A305" s="1">
        <v>39297</v>
      </c>
      <c r="B305">
        <v>21.7698</v>
      </c>
      <c r="C305">
        <v>1.5199</v>
      </c>
      <c r="D305">
        <v>7.5830000000000002</v>
      </c>
      <c r="E305">
        <v>6258.0824000000002</v>
      </c>
      <c r="F305" s="72">
        <v>39297</v>
      </c>
      <c r="G305">
        <v>-3.9506999999999999</v>
      </c>
      <c r="H305">
        <v>1.5365</v>
      </c>
      <c r="I305" t="s">
        <v>59</v>
      </c>
      <c r="J305">
        <v>3525.5958000000001</v>
      </c>
      <c r="K305" s="72">
        <v>39297</v>
      </c>
      <c r="L305">
        <v>12.6715</v>
      </c>
      <c r="M305">
        <v>1.1544000000000001</v>
      </c>
      <c r="N305">
        <v>9.5097000000000005</v>
      </c>
      <c r="O305">
        <v>4855.0182000000004</v>
      </c>
      <c r="P305" s="1"/>
      <c r="AA305" s="1">
        <f t="shared" si="16"/>
        <v>39297</v>
      </c>
      <c r="AB305">
        <f t="shared" si="17"/>
        <v>1.4026775223332046</v>
      </c>
      <c r="AC305" s="60">
        <f t="shared" si="18"/>
        <v>0.29517058500308552</v>
      </c>
    </row>
    <row r="306" spans="1:29" x14ac:dyDescent="0.25">
      <c r="A306" s="1">
        <v>39304</v>
      </c>
      <c r="B306">
        <v>21.7698</v>
      </c>
      <c r="C306">
        <v>1.4950000000000001</v>
      </c>
      <c r="D306">
        <v>7.4587000000000003</v>
      </c>
      <c r="E306">
        <v>6155.4908999999998</v>
      </c>
      <c r="F306" s="72">
        <v>39304</v>
      </c>
      <c r="G306">
        <v>-3.9506999999999999</v>
      </c>
      <c r="H306">
        <v>1.3742000000000001</v>
      </c>
      <c r="I306" t="s">
        <v>59</v>
      </c>
      <c r="J306">
        <v>3153.1736999999998</v>
      </c>
      <c r="K306" s="72">
        <v>39304</v>
      </c>
      <c r="L306">
        <v>12.6715</v>
      </c>
      <c r="M306">
        <v>1.0590999999999999</v>
      </c>
      <c r="N306">
        <v>8.7249999999999996</v>
      </c>
      <c r="O306">
        <v>4454.3613999999998</v>
      </c>
      <c r="P306" s="1"/>
      <c r="AA306" s="1">
        <f t="shared" si="16"/>
        <v>39304</v>
      </c>
      <c r="AB306">
        <f t="shared" si="17"/>
        <v>1.3262464484757928</v>
      </c>
      <c r="AC306" s="60">
        <f t="shared" si="18"/>
        <v>0.17629463911909271</v>
      </c>
    </row>
    <row r="307" spans="1:29" x14ac:dyDescent="0.25">
      <c r="A307" s="1">
        <v>39311</v>
      </c>
      <c r="B307">
        <v>21.7698</v>
      </c>
      <c r="C307">
        <v>1.3488</v>
      </c>
      <c r="D307">
        <v>6.7294</v>
      </c>
      <c r="E307">
        <v>5553.6207000000004</v>
      </c>
      <c r="F307" s="72">
        <v>39311</v>
      </c>
      <c r="G307">
        <v>-3.9506999999999999</v>
      </c>
      <c r="H307">
        <v>1.2985</v>
      </c>
      <c r="I307" t="s">
        <v>59</v>
      </c>
      <c r="J307">
        <v>2979.3768</v>
      </c>
      <c r="K307" s="72">
        <v>39311</v>
      </c>
      <c r="L307">
        <v>12.6715</v>
      </c>
      <c r="M307">
        <v>1.0647</v>
      </c>
      <c r="N307">
        <v>8.7711000000000006</v>
      </c>
      <c r="O307">
        <v>4477.9294</v>
      </c>
      <c r="P307" s="1"/>
      <c r="AA307" s="1">
        <f t="shared" si="16"/>
        <v>39311</v>
      </c>
      <c r="AB307">
        <f t="shared" si="17"/>
        <v>1.2395039900762179</v>
      </c>
      <c r="AC307" s="60">
        <f t="shared" si="18"/>
        <v>4.1381033040635222E-2</v>
      </c>
    </row>
    <row r="308" spans="1:29" x14ac:dyDescent="0.25">
      <c r="A308" s="1">
        <v>39318</v>
      </c>
      <c r="B308">
        <v>21.7698</v>
      </c>
      <c r="C308">
        <v>1.5033000000000001</v>
      </c>
      <c r="D308">
        <v>7.5000999999999998</v>
      </c>
      <c r="E308">
        <v>6189.6881000000003</v>
      </c>
      <c r="F308" s="72">
        <v>39318</v>
      </c>
      <c r="G308">
        <v>-3.9506999999999999</v>
      </c>
      <c r="H308">
        <v>1.4391</v>
      </c>
      <c r="I308" t="s">
        <v>59</v>
      </c>
      <c r="J308">
        <v>3302.1426000000001</v>
      </c>
      <c r="K308" s="72">
        <v>39318</v>
      </c>
      <c r="L308">
        <v>12.6715</v>
      </c>
      <c r="M308">
        <v>1.1375999999999999</v>
      </c>
      <c r="N308">
        <v>9.3712</v>
      </c>
      <c r="O308">
        <v>4784.3140999999996</v>
      </c>
      <c r="P308" s="1"/>
      <c r="AA308" s="1">
        <f t="shared" si="16"/>
        <v>39318</v>
      </c>
      <c r="AB308">
        <f t="shared" si="17"/>
        <v>1.3658944714927521</v>
      </c>
      <c r="AC308" s="60">
        <f t="shared" si="18"/>
        <v>0.23796060821648099</v>
      </c>
    </row>
    <row r="309" spans="1:29" x14ac:dyDescent="0.25">
      <c r="A309" s="1">
        <v>39325</v>
      </c>
      <c r="B309">
        <v>21.7698</v>
      </c>
      <c r="C309">
        <v>1.4418</v>
      </c>
      <c r="D309">
        <v>7.1935000000000002</v>
      </c>
      <c r="E309">
        <v>5936.6289999999999</v>
      </c>
      <c r="F309" s="72">
        <v>39325</v>
      </c>
      <c r="G309">
        <v>-3.9506999999999999</v>
      </c>
      <c r="H309">
        <v>1.3905000000000001</v>
      </c>
      <c r="I309" t="s">
        <v>59</v>
      </c>
      <c r="J309">
        <v>3190.4159</v>
      </c>
      <c r="K309" s="72">
        <v>39325</v>
      </c>
      <c r="L309">
        <v>12.6715</v>
      </c>
      <c r="M309">
        <v>1.0871</v>
      </c>
      <c r="N309">
        <v>8.9558</v>
      </c>
      <c r="O309">
        <v>4572.2016000000003</v>
      </c>
      <c r="P309" s="1"/>
      <c r="AA309" s="1">
        <f t="shared" si="16"/>
        <v>39325</v>
      </c>
      <c r="AB309">
        <f t="shared" si="17"/>
        <v>1.3114696023982046</v>
      </c>
      <c r="AC309" s="60">
        <f t="shared" si="18"/>
        <v>0.15331168904393674</v>
      </c>
    </row>
    <row r="310" spans="1:29" x14ac:dyDescent="0.25">
      <c r="A310" s="1">
        <v>39332</v>
      </c>
      <c r="B310">
        <v>21.7698</v>
      </c>
      <c r="C310">
        <v>1.4086000000000001</v>
      </c>
      <c r="D310">
        <v>7.0277000000000003</v>
      </c>
      <c r="E310">
        <v>5799.8402999999998</v>
      </c>
      <c r="F310" s="72">
        <v>39332</v>
      </c>
      <c r="G310">
        <v>-3.9506999999999999</v>
      </c>
      <c r="H310">
        <v>1.3418000000000001</v>
      </c>
      <c r="I310" t="s">
        <v>59</v>
      </c>
      <c r="J310">
        <v>3078.6893</v>
      </c>
      <c r="K310" s="72">
        <v>39332</v>
      </c>
      <c r="L310">
        <v>12.6715</v>
      </c>
      <c r="M310">
        <v>1.0479000000000001</v>
      </c>
      <c r="N310">
        <v>8.6326000000000001</v>
      </c>
      <c r="O310">
        <v>4407.2253000000001</v>
      </c>
      <c r="P310" s="1"/>
      <c r="AA310" s="1">
        <f t="shared" si="16"/>
        <v>39332</v>
      </c>
      <c r="AB310">
        <f t="shared" si="17"/>
        <v>1.2734670982971394</v>
      </c>
      <c r="AC310" s="60">
        <f t="shared" si="18"/>
        <v>9.4205053575196027E-2</v>
      </c>
    </row>
    <row r="311" spans="1:29" x14ac:dyDescent="0.25">
      <c r="A311" s="1">
        <v>39339</v>
      </c>
      <c r="B311">
        <v>21.7698</v>
      </c>
      <c r="C311">
        <v>1.4751000000000001</v>
      </c>
      <c r="D311">
        <v>7.3592000000000004</v>
      </c>
      <c r="E311">
        <v>6073.4177</v>
      </c>
      <c r="F311" s="72">
        <v>39339</v>
      </c>
      <c r="G311">
        <v>-3.9506999999999999</v>
      </c>
      <c r="H311">
        <v>1.3418000000000001</v>
      </c>
      <c r="I311" t="s">
        <v>59</v>
      </c>
      <c r="J311">
        <v>3078.6893</v>
      </c>
      <c r="K311" s="72">
        <v>39339</v>
      </c>
      <c r="L311">
        <v>12.6715</v>
      </c>
      <c r="M311">
        <v>1.0232000000000001</v>
      </c>
      <c r="N311">
        <v>8.4295000000000009</v>
      </c>
      <c r="O311">
        <v>4303.5258999999996</v>
      </c>
      <c r="P311" s="1"/>
      <c r="AA311" s="1">
        <f t="shared" si="16"/>
        <v>39339</v>
      </c>
      <c r="AB311">
        <f t="shared" si="17"/>
        <v>1.3000690181500121</v>
      </c>
      <c r="AC311" s="60">
        <f t="shared" si="18"/>
        <v>0.13557995811650825</v>
      </c>
    </row>
    <row r="312" spans="1:29" x14ac:dyDescent="0.25">
      <c r="A312" s="1">
        <v>39346</v>
      </c>
      <c r="B312">
        <v>21.7698</v>
      </c>
      <c r="C312">
        <v>1.5033000000000001</v>
      </c>
      <c r="D312">
        <v>7.5000999999999998</v>
      </c>
      <c r="E312">
        <v>6189.6881000000003</v>
      </c>
      <c r="F312" s="72">
        <v>39346</v>
      </c>
      <c r="G312">
        <v>-3.9506999999999999</v>
      </c>
      <c r="H312">
        <v>1.3526</v>
      </c>
      <c r="I312" t="s">
        <v>59</v>
      </c>
      <c r="J312">
        <v>3103.5174999999999</v>
      </c>
      <c r="K312" s="72">
        <v>39346</v>
      </c>
      <c r="L312">
        <v>12.6715</v>
      </c>
      <c r="M312">
        <v>1.0489999999999999</v>
      </c>
      <c r="N312">
        <v>8.6418999999999997</v>
      </c>
      <c r="O312">
        <v>4411.9389000000001</v>
      </c>
      <c r="P312" s="1"/>
      <c r="AA312" s="1">
        <f t="shared" si="16"/>
        <v>39346</v>
      </c>
      <c r="AB312">
        <f t="shared" si="17"/>
        <v>1.3229265694593733</v>
      </c>
      <c r="AC312" s="60">
        <f t="shared" si="18"/>
        <v>0.17113111414973869</v>
      </c>
    </row>
    <row r="313" spans="1:29" x14ac:dyDescent="0.25">
      <c r="A313" s="1">
        <v>39353</v>
      </c>
      <c r="B313">
        <v>20.1233</v>
      </c>
      <c r="C313">
        <v>1.4752000000000001</v>
      </c>
      <c r="D313">
        <v>7.9086999999999996</v>
      </c>
      <c r="E313">
        <v>6292.2795999999998</v>
      </c>
      <c r="F313" s="72">
        <v>39353</v>
      </c>
      <c r="G313">
        <v>-5.4897999999999998</v>
      </c>
      <c r="H313">
        <v>1.3468</v>
      </c>
      <c r="I313" t="s">
        <v>59</v>
      </c>
      <c r="J313">
        <v>3103.5174999999999</v>
      </c>
      <c r="K313" s="72">
        <v>39353</v>
      </c>
      <c r="L313">
        <v>13.746</v>
      </c>
      <c r="M313">
        <v>1.0089999999999999</v>
      </c>
      <c r="N313">
        <v>7.6524999999999999</v>
      </c>
      <c r="O313">
        <v>4336.5210999999999</v>
      </c>
      <c r="P313" s="1"/>
      <c r="AA313" s="1">
        <f t="shared" si="16"/>
        <v>39353</v>
      </c>
      <c r="AB313">
        <f t="shared" si="17"/>
        <v>1.2989604351594475</v>
      </c>
      <c r="AC313" s="60">
        <f t="shared" si="18"/>
        <v>0.13385573987720778</v>
      </c>
    </row>
    <row r="314" spans="1:29" x14ac:dyDescent="0.25">
      <c r="A314" s="1">
        <v>39360</v>
      </c>
      <c r="B314">
        <v>20.1233</v>
      </c>
      <c r="C314">
        <v>1.5874999999999999</v>
      </c>
      <c r="D314">
        <v>8.5104000000000006</v>
      </c>
      <c r="E314">
        <v>6771.04</v>
      </c>
      <c r="F314" s="72">
        <v>39360</v>
      </c>
      <c r="G314">
        <v>-5.4897999999999998</v>
      </c>
      <c r="H314">
        <v>1.4059999999999999</v>
      </c>
      <c r="I314" t="s">
        <v>59</v>
      </c>
      <c r="J314">
        <v>3240.0722000000001</v>
      </c>
      <c r="K314" s="72">
        <v>39360</v>
      </c>
      <c r="L314">
        <v>13.746</v>
      </c>
      <c r="M314">
        <v>1.0912999999999999</v>
      </c>
      <c r="N314">
        <v>8.2764000000000006</v>
      </c>
      <c r="O314">
        <v>4690.0419000000002</v>
      </c>
      <c r="P314" s="1"/>
      <c r="AA314" s="1">
        <f t="shared" si="16"/>
        <v>39360</v>
      </c>
      <c r="AB314">
        <f t="shared" si="17"/>
        <v>1.3891977527580639</v>
      </c>
      <c r="AC314" s="60">
        <f t="shared" si="18"/>
        <v>0.27420502377686801</v>
      </c>
    </row>
    <row r="315" spans="1:29" x14ac:dyDescent="0.25">
      <c r="A315" s="1">
        <v>39367</v>
      </c>
      <c r="B315">
        <v>20.1233</v>
      </c>
      <c r="C315">
        <v>1.5713999999999999</v>
      </c>
      <c r="D315">
        <v>8.4245000000000001</v>
      </c>
      <c r="E315">
        <v>6702.6457</v>
      </c>
      <c r="F315" s="72">
        <v>39367</v>
      </c>
      <c r="G315">
        <v>-5.4897999999999998</v>
      </c>
      <c r="H315">
        <v>1.3683000000000001</v>
      </c>
      <c r="I315" t="s">
        <v>59</v>
      </c>
      <c r="J315">
        <v>3153.1736999999998</v>
      </c>
      <c r="K315" s="72">
        <v>39367</v>
      </c>
      <c r="L315">
        <v>13.746</v>
      </c>
      <c r="M315">
        <v>1.0714999999999999</v>
      </c>
      <c r="N315">
        <v>8.1265999999999998</v>
      </c>
      <c r="O315">
        <v>4605.1968999999999</v>
      </c>
      <c r="P315" s="1"/>
      <c r="AA315" s="1">
        <f t="shared" si="16"/>
        <v>39367</v>
      </c>
      <c r="AB315">
        <f t="shared" si="17"/>
        <v>1.3679186230527935</v>
      </c>
      <c r="AC315" s="60">
        <f t="shared" si="18"/>
        <v>0.2411088425558465</v>
      </c>
    </row>
    <row r="316" spans="1:29" x14ac:dyDescent="0.25">
      <c r="A316" s="1">
        <v>39374</v>
      </c>
      <c r="B316">
        <v>20.1233</v>
      </c>
      <c r="C316">
        <v>1.5281</v>
      </c>
      <c r="D316">
        <v>8.1923999999999992</v>
      </c>
      <c r="E316">
        <v>6517.9808999999996</v>
      </c>
      <c r="F316" s="72">
        <v>39374</v>
      </c>
      <c r="G316">
        <v>-5.4897999999999998</v>
      </c>
      <c r="H316">
        <v>1.3413999999999999</v>
      </c>
      <c r="I316" t="s">
        <v>59</v>
      </c>
      <c r="J316">
        <v>3091.1034</v>
      </c>
      <c r="K316" s="72">
        <v>39374</v>
      </c>
      <c r="L316">
        <v>13.746</v>
      </c>
      <c r="M316">
        <v>1.0748</v>
      </c>
      <c r="N316">
        <v>8.1516000000000002</v>
      </c>
      <c r="O316">
        <v>4619.3377</v>
      </c>
      <c r="P316" s="1"/>
      <c r="AA316" s="1">
        <f t="shared" si="16"/>
        <v>39374</v>
      </c>
      <c r="AB316">
        <f t="shared" si="17"/>
        <v>1.3403732946640183</v>
      </c>
      <c r="AC316" s="60">
        <f t="shared" si="18"/>
        <v>0.19826662143241122</v>
      </c>
    </row>
    <row r="317" spans="1:29" x14ac:dyDescent="0.25">
      <c r="A317" s="1">
        <v>39381</v>
      </c>
      <c r="B317">
        <v>20.1233</v>
      </c>
      <c r="C317">
        <v>1.4656</v>
      </c>
      <c r="D317">
        <v>7.8571</v>
      </c>
      <c r="E317">
        <v>6251.2430000000004</v>
      </c>
      <c r="F317" s="72">
        <v>39381</v>
      </c>
      <c r="G317">
        <v>-5.4897999999999998</v>
      </c>
      <c r="H317">
        <v>1.3898999999999999</v>
      </c>
      <c r="I317" t="s">
        <v>59</v>
      </c>
      <c r="J317">
        <v>3202.83</v>
      </c>
      <c r="K317" s="72">
        <v>39381</v>
      </c>
      <c r="L317">
        <v>13.746</v>
      </c>
      <c r="M317">
        <v>1.0912999999999999</v>
      </c>
      <c r="N317">
        <v>8.2764000000000006</v>
      </c>
      <c r="O317">
        <v>4690.0419000000002</v>
      </c>
      <c r="P317" s="1"/>
      <c r="AA317" s="1">
        <f t="shared" si="16"/>
        <v>39381</v>
      </c>
      <c r="AB317">
        <f t="shared" si="17"/>
        <v>1.3243442955394826</v>
      </c>
      <c r="AC317" s="60">
        <f t="shared" si="18"/>
        <v>0.17333615354368753</v>
      </c>
    </row>
    <row r="318" spans="1:29" x14ac:dyDescent="0.25">
      <c r="A318" s="1">
        <v>39388</v>
      </c>
      <c r="B318">
        <v>20.1233</v>
      </c>
      <c r="C318">
        <v>1.3917999999999999</v>
      </c>
      <c r="D318">
        <v>7.4617000000000004</v>
      </c>
      <c r="E318">
        <v>5936.6289999999999</v>
      </c>
      <c r="F318" s="72">
        <v>39388</v>
      </c>
      <c r="G318">
        <v>-5.4897999999999998</v>
      </c>
      <c r="H318">
        <v>1.3198000000000001</v>
      </c>
      <c r="I318" t="s">
        <v>59</v>
      </c>
      <c r="J318">
        <v>3041.4470999999999</v>
      </c>
      <c r="K318" s="72">
        <v>39388</v>
      </c>
      <c r="L318">
        <v>13.746</v>
      </c>
      <c r="M318">
        <v>1.0496000000000001</v>
      </c>
      <c r="N318">
        <v>7.9603000000000002</v>
      </c>
      <c r="O318">
        <v>4510.9246999999996</v>
      </c>
      <c r="P318" s="1"/>
      <c r="AA318" s="1">
        <f t="shared" si="16"/>
        <v>39388</v>
      </c>
      <c r="AB318">
        <f t="shared" si="17"/>
        <v>1.2611288962114973</v>
      </c>
      <c r="AC318" s="60">
        <f t="shared" si="18"/>
        <v>7.5015012543261303E-2</v>
      </c>
    </row>
    <row r="319" spans="1:29" x14ac:dyDescent="0.25">
      <c r="A319" s="1">
        <v>39395</v>
      </c>
      <c r="B319">
        <v>20.1233</v>
      </c>
      <c r="C319">
        <v>1.4543999999999999</v>
      </c>
      <c r="D319">
        <v>7.7968999999999999</v>
      </c>
      <c r="E319">
        <v>6203.3669</v>
      </c>
      <c r="F319" s="72">
        <v>39395</v>
      </c>
      <c r="G319">
        <v>-5.4897999999999998</v>
      </c>
      <c r="H319">
        <v>1.3144</v>
      </c>
      <c r="I319" t="s">
        <v>59</v>
      </c>
      <c r="J319">
        <v>3029.0329999999999</v>
      </c>
      <c r="K319" s="72">
        <v>39395</v>
      </c>
      <c r="L319">
        <v>13.746</v>
      </c>
      <c r="M319">
        <v>1.0419</v>
      </c>
      <c r="N319">
        <v>7.9020000000000001</v>
      </c>
      <c r="O319">
        <v>4477.9294</v>
      </c>
      <c r="P319" s="1"/>
      <c r="AA319" s="1">
        <f t="shared" si="16"/>
        <v>39395</v>
      </c>
      <c r="AB319">
        <f t="shared" si="17"/>
        <v>1.2887431111096652</v>
      </c>
      <c r="AC319" s="60">
        <f t="shared" si="18"/>
        <v>0.1179643752852742</v>
      </c>
    </row>
    <row r="320" spans="1:29" x14ac:dyDescent="0.25">
      <c r="A320" s="1">
        <v>39402</v>
      </c>
      <c r="B320">
        <v>20.1233</v>
      </c>
      <c r="C320">
        <v>1.379</v>
      </c>
      <c r="D320">
        <v>7.3929</v>
      </c>
      <c r="E320">
        <v>5881.9134999999997</v>
      </c>
      <c r="F320" s="72">
        <v>39402</v>
      </c>
      <c r="G320">
        <v>-5.4897999999999998</v>
      </c>
      <c r="H320">
        <v>1.2983</v>
      </c>
      <c r="I320" t="s">
        <v>59</v>
      </c>
      <c r="J320">
        <v>2991.7908000000002</v>
      </c>
      <c r="K320" s="72">
        <v>39402</v>
      </c>
      <c r="L320">
        <v>13.746</v>
      </c>
      <c r="M320">
        <v>1.0255000000000001</v>
      </c>
      <c r="N320">
        <v>7.7773000000000003</v>
      </c>
      <c r="O320">
        <v>4407.2253000000001</v>
      </c>
      <c r="P320" s="1"/>
      <c r="AA320" s="1">
        <f t="shared" si="16"/>
        <v>39402</v>
      </c>
      <c r="AB320">
        <f t="shared" si="17"/>
        <v>1.2435131240579727</v>
      </c>
      <c r="AC320" s="60">
        <f t="shared" si="18"/>
        <v>4.7616580576521829E-2</v>
      </c>
    </row>
    <row r="321" spans="1:29" x14ac:dyDescent="0.25">
      <c r="A321" s="1">
        <v>39409</v>
      </c>
      <c r="B321">
        <v>20.1233</v>
      </c>
      <c r="C321">
        <v>1.3165</v>
      </c>
      <c r="D321">
        <v>7.0575999999999999</v>
      </c>
      <c r="E321">
        <v>5615.1755999999996</v>
      </c>
      <c r="F321" s="72">
        <v>39409</v>
      </c>
      <c r="G321">
        <v>-5.4897999999999998</v>
      </c>
      <c r="H321">
        <v>1.2713000000000001</v>
      </c>
      <c r="I321" t="s">
        <v>59</v>
      </c>
      <c r="J321">
        <v>2929.7204999999999</v>
      </c>
      <c r="K321" s="72">
        <v>39409</v>
      </c>
      <c r="L321">
        <v>13.746</v>
      </c>
      <c r="M321">
        <v>0.99370000000000003</v>
      </c>
      <c r="N321">
        <v>7.5361000000000002</v>
      </c>
      <c r="O321">
        <v>4270.5306</v>
      </c>
      <c r="P321" s="1"/>
      <c r="AA321" s="1">
        <f t="shared" si="16"/>
        <v>39409</v>
      </c>
      <c r="AB321">
        <f t="shared" si="17"/>
        <v>1.198599076398291</v>
      </c>
      <c r="AC321" s="60">
        <f t="shared" si="18"/>
        <v>-2.2239822448563019E-2</v>
      </c>
    </row>
    <row r="322" spans="1:29" x14ac:dyDescent="0.25">
      <c r="A322" s="1">
        <v>39416</v>
      </c>
      <c r="B322">
        <v>20.1233</v>
      </c>
      <c r="C322">
        <v>1.2426999999999999</v>
      </c>
      <c r="D322">
        <v>6.6622000000000003</v>
      </c>
      <c r="E322">
        <v>5300.5616</v>
      </c>
      <c r="F322" s="72">
        <v>39416</v>
      </c>
      <c r="G322">
        <v>-5.4897999999999998</v>
      </c>
      <c r="H322">
        <v>1.2444</v>
      </c>
      <c r="I322" t="s">
        <v>59</v>
      </c>
      <c r="J322">
        <v>2867.6500999999998</v>
      </c>
      <c r="K322" s="72">
        <v>39416</v>
      </c>
      <c r="L322">
        <v>13.746</v>
      </c>
      <c r="M322">
        <v>0.97609999999999997</v>
      </c>
      <c r="N322">
        <v>7.4029999999999996</v>
      </c>
      <c r="O322">
        <v>4195.1127999999999</v>
      </c>
      <c r="P322" s="1"/>
      <c r="AA322" s="1">
        <f t="shared" si="16"/>
        <v>39416</v>
      </c>
      <c r="AB322">
        <f t="shared" si="17"/>
        <v>1.1526318255935126</v>
      </c>
      <c r="AC322" s="60">
        <f t="shared" si="18"/>
        <v>-9.3734309485327974E-2</v>
      </c>
    </row>
    <row r="323" spans="1:29" x14ac:dyDescent="0.25">
      <c r="A323" s="1">
        <v>39423</v>
      </c>
      <c r="B323">
        <v>20.1233</v>
      </c>
      <c r="C323">
        <v>1.2747999999999999</v>
      </c>
      <c r="D323">
        <v>6.8341000000000003</v>
      </c>
      <c r="E323">
        <v>5437.3503000000001</v>
      </c>
      <c r="F323" s="72">
        <v>39423</v>
      </c>
      <c r="G323">
        <v>-5.4897999999999998</v>
      </c>
      <c r="H323">
        <v>1.2983</v>
      </c>
      <c r="I323" t="s">
        <v>59</v>
      </c>
      <c r="J323">
        <v>2991.7908000000002</v>
      </c>
      <c r="K323" s="72">
        <v>39423</v>
      </c>
      <c r="L323">
        <v>13.746</v>
      </c>
      <c r="M323">
        <v>1.0013000000000001</v>
      </c>
      <c r="N323">
        <v>7.5942999999999996</v>
      </c>
      <c r="O323">
        <v>4303.5258999999996</v>
      </c>
      <c r="P323" s="1"/>
      <c r="AA323" s="1">
        <f t="shared" si="16"/>
        <v>39423</v>
      </c>
      <c r="AB323">
        <f t="shared" si="17"/>
        <v>1.1878812696310992</v>
      </c>
      <c r="AC323" s="60">
        <f t="shared" si="18"/>
        <v>-3.8909605469389055E-2</v>
      </c>
    </row>
    <row r="324" spans="1:29" x14ac:dyDescent="0.25">
      <c r="A324" s="1">
        <v>39430</v>
      </c>
      <c r="B324">
        <v>20.1233</v>
      </c>
      <c r="C324">
        <v>1.2186999999999999</v>
      </c>
      <c r="D324">
        <v>6.5332999999999997</v>
      </c>
      <c r="E324">
        <v>5197.9700999999995</v>
      </c>
      <c r="F324" s="72">
        <v>39430</v>
      </c>
      <c r="G324">
        <v>-5.4897999999999998</v>
      </c>
      <c r="H324">
        <v>1.2444</v>
      </c>
      <c r="I324" t="s">
        <v>59</v>
      </c>
      <c r="J324">
        <v>2867.6500999999998</v>
      </c>
      <c r="K324" s="72">
        <v>39430</v>
      </c>
      <c r="L324">
        <v>13.746</v>
      </c>
      <c r="M324">
        <v>0.93769999999999998</v>
      </c>
      <c r="N324">
        <v>7.1117999999999997</v>
      </c>
      <c r="O324">
        <v>4030.1365000000001</v>
      </c>
      <c r="P324" s="1"/>
      <c r="AA324" s="1">
        <f t="shared" ref="AA324:AA387" si="19">+A324</f>
        <v>39430</v>
      </c>
      <c r="AB324">
        <f t="shared" ref="AB324:AB387" si="20">+(C324*E324+H324*J324+M324*O324)/(E324+J324+O324)</f>
        <v>1.1311676714992125</v>
      </c>
      <c r="AC324" s="60">
        <f t="shared" ref="AC324:AC387" si="21">+(AB324-$AC$1)/$AD$1</f>
        <v>-0.12711826566681331</v>
      </c>
    </row>
    <row r="325" spans="1:29" x14ac:dyDescent="0.25">
      <c r="A325" s="1">
        <v>39437</v>
      </c>
      <c r="B325">
        <v>20.1233</v>
      </c>
      <c r="C325">
        <v>1.1978</v>
      </c>
      <c r="D325">
        <v>6.4215</v>
      </c>
      <c r="E325">
        <v>5109.0574999999999</v>
      </c>
      <c r="F325" s="72">
        <v>39437</v>
      </c>
      <c r="G325">
        <v>-5.4897999999999998</v>
      </c>
      <c r="H325">
        <v>1.2013</v>
      </c>
      <c r="I325" t="s">
        <v>59</v>
      </c>
      <c r="J325">
        <v>2768.3375999999998</v>
      </c>
      <c r="K325" s="72">
        <v>39437</v>
      </c>
      <c r="L325">
        <v>13.746</v>
      </c>
      <c r="M325">
        <v>0.88839999999999997</v>
      </c>
      <c r="N325">
        <v>6.7374999999999998</v>
      </c>
      <c r="O325">
        <v>3818.0239999999999</v>
      </c>
      <c r="P325" s="1"/>
      <c r="AA325" s="1">
        <f t="shared" si="19"/>
        <v>39437</v>
      </c>
      <c r="AB325">
        <f t="shared" si="20"/>
        <v>1.0976233894841785</v>
      </c>
      <c r="AC325" s="60">
        <f t="shared" si="21"/>
        <v>-0.17929087102593425</v>
      </c>
    </row>
    <row r="326" spans="1:29" x14ac:dyDescent="0.25">
      <c r="A326" s="1">
        <v>39444</v>
      </c>
      <c r="B326">
        <v>19.718499999999999</v>
      </c>
      <c r="C326">
        <v>1.1577999999999999</v>
      </c>
      <c r="D326">
        <v>6.3305999999999996</v>
      </c>
      <c r="E326">
        <v>5266.3644000000004</v>
      </c>
      <c r="F326" s="72">
        <v>39444</v>
      </c>
      <c r="G326">
        <v>2.8218000000000001</v>
      </c>
      <c r="H326">
        <v>1.2056</v>
      </c>
      <c r="I326">
        <v>43.326599999999999</v>
      </c>
      <c r="J326">
        <v>2855.2361000000001</v>
      </c>
      <c r="K326" s="72">
        <v>39444</v>
      </c>
      <c r="L326">
        <v>11.718999999999999</v>
      </c>
      <c r="M326">
        <v>0.92820000000000003</v>
      </c>
      <c r="N326">
        <v>8.1225000000000005</v>
      </c>
      <c r="O326">
        <v>3983.0003999999999</v>
      </c>
      <c r="P326" s="1"/>
      <c r="AA326" s="1">
        <f t="shared" si="19"/>
        <v>39444</v>
      </c>
      <c r="AB326">
        <f t="shared" si="20"/>
        <v>1.0935255466175675</v>
      </c>
      <c r="AC326" s="60">
        <f t="shared" si="21"/>
        <v>-0.18566439062034867</v>
      </c>
    </row>
    <row r="327" spans="1:29" x14ac:dyDescent="0.25">
      <c r="A327" s="1">
        <v>39451</v>
      </c>
      <c r="B327">
        <v>19.718499999999999</v>
      </c>
      <c r="C327">
        <v>1.0901000000000001</v>
      </c>
      <c r="D327">
        <v>5.9607000000000001</v>
      </c>
      <c r="E327">
        <v>4958.5898999999999</v>
      </c>
      <c r="F327" s="72">
        <v>39451</v>
      </c>
      <c r="G327">
        <v>2.8218000000000001</v>
      </c>
      <c r="H327">
        <v>1.1794</v>
      </c>
      <c r="I327">
        <v>42.384700000000002</v>
      </c>
      <c r="J327">
        <v>2793.1657</v>
      </c>
      <c r="K327" s="72">
        <v>39451</v>
      </c>
      <c r="L327">
        <v>11.718999999999999</v>
      </c>
      <c r="M327">
        <v>0.85680000000000001</v>
      </c>
      <c r="N327">
        <v>7.4977</v>
      </c>
      <c r="O327">
        <v>3676.6156999999998</v>
      </c>
      <c r="P327" s="1"/>
      <c r="AA327" s="1">
        <f t="shared" si="19"/>
        <v>39451</v>
      </c>
      <c r="AB327">
        <f t="shared" si="20"/>
        <v>1.0368706526300908</v>
      </c>
      <c r="AC327" s="60">
        <f t="shared" si="21"/>
        <v>-0.27378174619071682</v>
      </c>
    </row>
    <row r="328" spans="1:29" x14ac:dyDescent="0.25">
      <c r="A328" s="1">
        <v>39458</v>
      </c>
      <c r="B328">
        <v>19.718499999999999</v>
      </c>
      <c r="C328">
        <v>1.1336999999999999</v>
      </c>
      <c r="D328">
        <v>6.1990999999999996</v>
      </c>
      <c r="E328">
        <v>5156.9335000000001</v>
      </c>
      <c r="F328" s="72">
        <v>39458</v>
      </c>
      <c r="G328">
        <v>2.8218000000000001</v>
      </c>
      <c r="H328">
        <v>1.1740999999999999</v>
      </c>
      <c r="I328">
        <v>42.196300000000001</v>
      </c>
      <c r="J328">
        <v>2780.7516000000001</v>
      </c>
      <c r="K328" s="72">
        <v>39458</v>
      </c>
      <c r="L328">
        <v>11.718999999999999</v>
      </c>
      <c r="M328">
        <v>0.86560000000000004</v>
      </c>
      <c r="N328">
        <v>7.5744999999999996</v>
      </c>
      <c r="O328">
        <v>3714.3245999999999</v>
      </c>
      <c r="P328" s="1"/>
      <c r="AA328" s="1">
        <f t="shared" si="19"/>
        <v>39458</v>
      </c>
      <c r="AB328">
        <f t="shared" si="20"/>
        <v>1.0578789113323515</v>
      </c>
      <c r="AC328" s="60">
        <f t="shared" si="21"/>
        <v>-0.24110686019780367</v>
      </c>
    </row>
    <row r="329" spans="1:29" x14ac:dyDescent="0.25">
      <c r="A329" s="1">
        <v>39465</v>
      </c>
      <c r="B329">
        <v>19.718499999999999</v>
      </c>
      <c r="C329">
        <v>1.0736000000000001</v>
      </c>
      <c r="D329">
        <v>5.8701999999999996</v>
      </c>
      <c r="E329">
        <v>4883.3561</v>
      </c>
      <c r="F329" s="72">
        <v>39465</v>
      </c>
      <c r="G329">
        <v>2.8218000000000001</v>
      </c>
      <c r="H329">
        <v>1.085</v>
      </c>
      <c r="I329">
        <v>38.993899999999996</v>
      </c>
      <c r="J329">
        <v>2569.7125000000001</v>
      </c>
      <c r="K329" s="72">
        <v>39465</v>
      </c>
      <c r="L329">
        <v>11.718999999999999</v>
      </c>
      <c r="M329">
        <v>0.83479999999999999</v>
      </c>
      <c r="N329">
        <v>7.3053999999999997</v>
      </c>
      <c r="O329">
        <v>3582.3434999999999</v>
      </c>
      <c r="P329" s="1"/>
      <c r="AA329" s="1">
        <f t="shared" si="19"/>
        <v>39465</v>
      </c>
      <c r="AB329">
        <f t="shared" si="20"/>
        <v>0.99873474822566888</v>
      </c>
      <c r="AC329" s="60">
        <f t="shared" si="21"/>
        <v>-0.33309586385802414</v>
      </c>
    </row>
    <row r="330" spans="1:29" x14ac:dyDescent="0.25">
      <c r="A330" s="1">
        <v>39472</v>
      </c>
      <c r="B330">
        <v>19.718499999999999</v>
      </c>
      <c r="C330">
        <v>1.1262000000000001</v>
      </c>
      <c r="D330">
        <v>6.1580000000000004</v>
      </c>
      <c r="E330">
        <v>5122.7362999999996</v>
      </c>
      <c r="F330" s="72">
        <v>39472</v>
      </c>
      <c r="G330">
        <v>2.8218000000000001</v>
      </c>
      <c r="H330">
        <v>1.0326</v>
      </c>
      <c r="I330">
        <v>37.110100000000003</v>
      </c>
      <c r="J330">
        <v>2445.5718000000002</v>
      </c>
      <c r="K330" s="72">
        <v>39472</v>
      </c>
      <c r="L330">
        <v>11.718999999999999</v>
      </c>
      <c r="M330">
        <v>0.84360000000000002</v>
      </c>
      <c r="N330">
        <v>7.3822999999999999</v>
      </c>
      <c r="O330">
        <v>3620.0524</v>
      </c>
      <c r="P330" s="1"/>
      <c r="AA330" s="1">
        <f t="shared" si="19"/>
        <v>39472</v>
      </c>
      <c r="AB330">
        <f t="shared" si="20"/>
        <v>1.0143040409164505</v>
      </c>
      <c r="AC330" s="60">
        <f t="shared" si="21"/>
        <v>-0.30888039360551606</v>
      </c>
    </row>
    <row r="331" spans="1:29" x14ac:dyDescent="0.25">
      <c r="A331" s="1">
        <v>39479</v>
      </c>
      <c r="B331">
        <v>19.718499999999999</v>
      </c>
      <c r="C331">
        <v>1.1577999999999999</v>
      </c>
      <c r="D331">
        <v>6.3305999999999996</v>
      </c>
      <c r="E331">
        <v>5266.3644000000004</v>
      </c>
      <c r="F331" s="72">
        <v>39479</v>
      </c>
      <c r="G331">
        <v>2.8218000000000001</v>
      </c>
      <c r="H331">
        <v>1.0745</v>
      </c>
      <c r="I331">
        <v>38.617199999999997</v>
      </c>
      <c r="J331">
        <v>2544.8843000000002</v>
      </c>
      <c r="K331" s="72">
        <v>39479</v>
      </c>
      <c r="L331">
        <v>11.718999999999999</v>
      </c>
      <c r="M331">
        <v>0.86450000000000005</v>
      </c>
      <c r="N331">
        <v>7.5648999999999997</v>
      </c>
      <c r="O331">
        <v>3709.6109999999999</v>
      </c>
      <c r="P331" s="1"/>
      <c r="AA331" s="1">
        <f t="shared" si="19"/>
        <v>39479</v>
      </c>
      <c r="AB331">
        <f t="shared" si="20"/>
        <v>1.0449596562806853</v>
      </c>
      <c r="AC331" s="60">
        <f t="shared" si="21"/>
        <v>-0.26120063340905669</v>
      </c>
    </row>
    <row r="332" spans="1:29" x14ac:dyDescent="0.25">
      <c r="A332" s="1">
        <v>39486</v>
      </c>
      <c r="B332">
        <v>19.718499999999999</v>
      </c>
      <c r="C332">
        <v>1.0991</v>
      </c>
      <c r="D332">
        <v>6.01</v>
      </c>
      <c r="E332">
        <v>4999.6265000000003</v>
      </c>
      <c r="F332" s="72">
        <v>39486</v>
      </c>
      <c r="G332">
        <v>2.8218000000000001</v>
      </c>
      <c r="H332">
        <v>1.0903</v>
      </c>
      <c r="I332">
        <v>39.182299999999998</v>
      </c>
      <c r="J332">
        <v>2582.1264999999999</v>
      </c>
      <c r="K332" s="72">
        <v>39486</v>
      </c>
      <c r="L332">
        <v>11.718999999999999</v>
      </c>
      <c r="M332">
        <v>0.86780000000000002</v>
      </c>
      <c r="N332">
        <v>7.5937999999999999</v>
      </c>
      <c r="O332">
        <v>3723.7518</v>
      </c>
      <c r="P332" s="1"/>
      <c r="AA332" s="1">
        <f t="shared" si="19"/>
        <v>39486</v>
      </c>
      <c r="AB332">
        <f t="shared" si="20"/>
        <v>1.020905658378032</v>
      </c>
      <c r="AC332" s="60">
        <f t="shared" si="21"/>
        <v>-0.29861266504299655</v>
      </c>
    </row>
    <row r="333" spans="1:29" x14ac:dyDescent="0.25">
      <c r="A333" s="1">
        <v>39493</v>
      </c>
      <c r="B333">
        <v>19.718499999999999</v>
      </c>
      <c r="C333">
        <v>1.1276999999999999</v>
      </c>
      <c r="D333">
        <v>6.1661999999999999</v>
      </c>
      <c r="E333">
        <v>5129.5757999999996</v>
      </c>
      <c r="F333" s="72">
        <v>39493</v>
      </c>
      <c r="G333">
        <v>2.8218000000000001</v>
      </c>
      <c r="H333">
        <v>1.1427</v>
      </c>
      <c r="I333">
        <v>41.066099999999999</v>
      </c>
      <c r="J333">
        <v>2706.2671999999998</v>
      </c>
      <c r="K333" s="72">
        <v>39493</v>
      </c>
      <c r="L333">
        <v>11.718999999999999</v>
      </c>
      <c r="M333">
        <v>0.88649999999999995</v>
      </c>
      <c r="N333">
        <v>7.7572000000000001</v>
      </c>
      <c r="O333">
        <v>3803.8832000000002</v>
      </c>
      <c r="P333" s="1"/>
      <c r="AA333" s="1">
        <f t="shared" si="19"/>
        <v>39493</v>
      </c>
      <c r="AB333">
        <f t="shared" si="20"/>
        <v>1.0523629512780119</v>
      </c>
      <c r="AC333" s="60">
        <f t="shared" si="21"/>
        <v>-0.24968602748964647</v>
      </c>
    </row>
    <row r="334" spans="1:29" x14ac:dyDescent="0.25">
      <c r="A334" s="1">
        <v>39500</v>
      </c>
      <c r="B334">
        <v>19.718499999999999</v>
      </c>
      <c r="C334">
        <v>1.1276999999999999</v>
      </c>
      <c r="D334">
        <v>6.1661999999999999</v>
      </c>
      <c r="E334">
        <v>5129.5757999999996</v>
      </c>
      <c r="F334" s="72">
        <v>39500</v>
      </c>
      <c r="G334">
        <v>2.8218000000000001</v>
      </c>
      <c r="H334">
        <v>1.1584000000000001</v>
      </c>
      <c r="I334">
        <v>41.6312</v>
      </c>
      <c r="J334">
        <v>2743.5093999999999</v>
      </c>
      <c r="K334" s="72">
        <v>39500</v>
      </c>
      <c r="L334">
        <v>11.718999999999999</v>
      </c>
      <c r="M334">
        <v>0.86890000000000001</v>
      </c>
      <c r="N334">
        <v>7.6033999999999997</v>
      </c>
      <c r="O334">
        <v>3728.4654999999998</v>
      </c>
      <c r="P334" s="1"/>
      <c r="AA334" s="1">
        <f t="shared" si="19"/>
        <v>39500</v>
      </c>
      <c r="AB334">
        <f t="shared" si="20"/>
        <v>1.0517876365932699</v>
      </c>
      <c r="AC334" s="60">
        <f t="shared" si="21"/>
        <v>-0.25058083471762355</v>
      </c>
    </row>
    <row r="335" spans="1:29" x14ac:dyDescent="0.25">
      <c r="A335" s="1">
        <v>39507</v>
      </c>
      <c r="B335">
        <v>19.718499999999999</v>
      </c>
      <c r="C335">
        <v>1.1577999999999999</v>
      </c>
      <c r="D335">
        <v>6.3305999999999996</v>
      </c>
      <c r="E335">
        <v>5266.3644000000004</v>
      </c>
      <c r="F335" s="72">
        <v>39507</v>
      </c>
      <c r="G335">
        <v>2.8218000000000001</v>
      </c>
      <c r="H335">
        <v>1.2213000000000001</v>
      </c>
      <c r="I335">
        <v>43.8917</v>
      </c>
      <c r="J335">
        <v>2892.4783000000002</v>
      </c>
      <c r="K335" s="72">
        <v>39507</v>
      </c>
      <c r="L335">
        <v>11.718999999999999</v>
      </c>
      <c r="M335">
        <v>0.93369999999999997</v>
      </c>
      <c r="N335">
        <v>8.1705000000000005</v>
      </c>
      <c r="O335">
        <v>4006.5684000000001</v>
      </c>
      <c r="P335" s="1"/>
      <c r="AA335" s="1">
        <f t="shared" si="19"/>
        <v>39507</v>
      </c>
      <c r="AB335">
        <f t="shared" si="20"/>
        <v>1.0990926040460729</v>
      </c>
      <c r="AC335" s="60">
        <f t="shared" si="21"/>
        <v>-0.17700574977959974</v>
      </c>
    </row>
    <row r="336" spans="1:29" x14ac:dyDescent="0.25">
      <c r="A336" s="1">
        <v>39514</v>
      </c>
      <c r="B336">
        <v>19.718499999999999</v>
      </c>
      <c r="C336">
        <v>1.0886</v>
      </c>
      <c r="D336">
        <v>5.9523999999999999</v>
      </c>
      <c r="E336">
        <v>4951.7505000000001</v>
      </c>
      <c r="F336" s="72">
        <v>39514</v>
      </c>
      <c r="G336">
        <v>2.8218000000000001</v>
      </c>
      <c r="H336">
        <v>1.1951000000000001</v>
      </c>
      <c r="I336">
        <v>42.949800000000003</v>
      </c>
      <c r="J336">
        <v>2830.4079000000002</v>
      </c>
      <c r="K336" s="72">
        <v>39514</v>
      </c>
      <c r="L336">
        <v>11.718999999999999</v>
      </c>
      <c r="M336">
        <v>0.91169999999999995</v>
      </c>
      <c r="N336">
        <v>7.9782999999999999</v>
      </c>
      <c r="O336">
        <v>3912.2962000000002</v>
      </c>
      <c r="P336" s="1"/>
      <c r="AA336" s="1">
        <f t="shared" si="19"/>
        <v>39514</v>
      </c>
      <c r="AB336">
        <f t="shared" si="20"/>
        <v>1.0551955557747859</v>
      </c>
      <c r="AC336" s="60">
        <f t="shared" si="21"/>
        <v>-0.24528037777317849</v>
      </c>
    </row>
    <row r="337" spans="1:29" x14ac:dyDescent="0.25">
      <c r="A337" s="1">
        <v>39521</v>
      </c>
      <c r="B337">
        <v>19.718499999999999</v>
      </c>
      <c r="C337">
        <v>1.1563000000000001</v>
      </c>
      <c r="D337">
        <v>6.3224</v>
      </c>
      <c r="E337">
        <v>5259.5249999999996</v>
      </c>
      <c r="F337" s="72">
        <v>39521</v>
      </c>
      <c r="G337">
        <v>2.8218000000000001</v>
      </c>
      <c r="H337">
        <v>1.1532</v>
      </c>
      <c r="I337">
        <v>41.442799999999998</v>
      </c>
      <c r="J337">
        <v>2731.0954000000002</v>
      </c>
      <c r="K337" s="72">
        <v>39521</v>
      </c>
      <c r="L337">
        <v>11.718999999999999</v>
      </c>
      <c r="M337">
        <v>0.89200000000000002</v>
      </c>
      <c r="N337">
        <v>7.8052000000000001</v>
      </c>
      <c r="O337">
        <v>3827.4513000000002</v>
      </c>
      <c r="P337" s="1"/>
      <c r="AA337" s="1">
        <f t="shared" si="19"/>
        <v>39521</v>
      </c>
      <c r="AB337">
        <f t="shared" si="20"/>
        <v>1.0699862763888968</v>
      </c>
      <c r="AC337" s="60">
        <f t="shared" si="21"/>
        <v>-0.22227584814183407</v>
      </c>
    </row>
    <row r="338" spans="1:29" x14ac:dyDescent="0.25">
      <c r="A338" s="1">
        <v>39528</v>
      </c>
      <c r="B338">
        <v>19.718499999999999</v>
      </c>
      <c r="C338">
        <v>1.1427</v>
      </c>
      <c r="D338">
        <v>6.2484000000000002</v>
      </c>
      <c r="E338">
        <v>5197.9700999999995</v>
      </c>
      <c r="F338" s="72">
        <v>39528</v>
      </c>
      <c r="G338">
        <v>2.8218000000000001</v>
      </c>
      <c r="H338">
        <v>1.0954999999999999</v>
      </c>
      <c r="I338">
        <v>39.370699999999999</v>
      </c>
      <c r="J338">
        <v>2594.5405999999998</v>
      </c>
      <c r="K338" s="72">
        <v>39528</v>
      </c>
      <c r="L338">
        <v>11.718999999999999</v>
      </c>
      <c r="M338">
        <v>0.84030000000000005</v>
      </c>
      <c r="N338">
        <v>7.3535000000000004</v>
      </c>
      <c r="O338">
        <v>3605.9115999999999</v>
      </c>
      <c r="P338" s="1"/>
      <c r="AA338" s="1">
        <f t="shared" si="19"/>
        <v>39528</v>
      </c>
      <c r="AB338">
        <f t="shared" si="20"/>
        <v>1.0362914153522809</v>
      </c>
      <c r="AC338" s="60">
        <f t="shared" si="21"/>
        <v>-0.27468265436609302</v>
      </c>
    </row>
    <row r="339" spans="1:29" x14ac:dyDescent="0.25">
      <c r="A339" s="1">
        <v>39535</v>
      </c>
      <c r="B339">
        <v>19.718499999999999</v>
      </c>
      <c r="C339">
        <v>1.2059</v>
      </c>
      <c r="D339">
        <v>6.5937000000000001</v>
      </c>
      <c r="E339">
        <v>5485.2263000000003</v>
      </c>
      <c r="F339" s="72">
        <v>39535</v>
      </c>
      <c r="G339">
        <v>2.8218000000000001</v>
      </c>
      <c r="H339">
        <v>1.1165</v>
      </c>
      <c r="I339">
        <v>40.124200000000002</v>
      </c>
      <c r="J339">
        <v>2644.1968999999999</v>
      </c>
      <c r="K339" s="72">
        <v>39535</v>
      </c>
      <c r="L339">
        <v>11.718999999999999</v>
      </c>
      <c r="M339">
        <v>0.86780000000000002</v>
      </c>
      <c r="N339">
        <v>7.5937999999999999</v>
      </c>
      <c r="O339">
        <v>3723.7518</v>
      </c>
      <c r="P339" s="1"/>
      <c r="AA339" s="1">
        <f t="shared" si="19"/>
        <v>39535</v>
      </c>
      <c r="AB339">
        <f t="shared" si="20"/>
        <v>1.0797404109919917</v>
      </c>
      <c r="AC339" s="60">
        <f t="shared" si="21"/>
        <v>-0.20710489843902219</v>
      </c>
    </row>
    <row r="340" spans="1:29" x14ac:dyDescent="0.25">
      <c r="A340" s="1">
        <v>39542</v>
      </c>
      <c r="B340">
        <v>19.805</v>
      </c>
      <c r="C340">
        <v>1.1917</v>
      </c>
      <c r="D340">
        <v>6.4843000000000002</v>
      </c>
      <c r="E340">
        <v>5704.0882000000001</v>
      </c>
      <c r="F340" s="72">
        <v>39542</v>
      </c>
      <c r="G340">
        <v>6.1158000000000001</v>
      </c>
      <c r="H340">
        <v>1.1131</v>
      </c>
      <c r="I340">
        <v>18.757300000000001</v>
      </c>
      <c r="J340">
        <v>2693.8532</v>
      </c>
      <c r="K340" s="72">
        <v>39542</v>
      </c>
      <c r="L340">
        <v>12.044600000000001</v>
      </c>
      <c r="M340">
        <v>0.89690000000000003</v>
      </c>
      <c r="N340">
        <v>7.3590999999999998</v>
      </c>
      <c r="O340">
        <v>3700.1837999999998</v>
      </c>
      <c r="P340" s="1"/>
      <c r="AA340" s="1">
        <f t="shared" si="19"/>
        <v>39542</v>
      </c>
      <c r="AB340">
        <f t="shared" si="20"/>
        <v>1.0840344713146133</v>
      </c>
      <c r="AC340" s="60">
        <f t="shared" si="21"/>
        <v>-0.20042619491214428</v>
      </c>
    </row>
    <row r="341" spans="1:29" x14ac:dyDescent="0.25">
      <c r="A341" s="1">
        <v>39549</v>
      </c>
      <c r="B341">
        <v>19.805</v>
      </c>
      <c r="C341">
        <v>1.1431</v>
      </c>
      <c r="D341">
        <v>6.22</v>
      </c>
      <c r="E341">
        <v>5471.5474999999997</v>
      </c>
      <c r="F341" s="72">
        <v>39549</v>
      </c>
      <c r="G341">
        <v>6.1158000000000001</v>
      </c>
      <c r="H341">
        <v>1.1234</v>
      </c>
      <c r="I341">
        <v>18.930199999999999</v>
      </c>
      <c r="J341">
        <v>2718.6813000000002</v>
      </c>
      <c r="K341" s="72">
        <v>39549</v>
      </c>
      <c r="L341">
        <v>12.044600000000001</v>
      </c>
      <c r="M341">
        <v>0.85350000000000004</v>
      </c>
      <c r="N341">
        <v>7.0027999999999997</v>
      </c>
      <c r="O341">
        <v>3521.0666000000001</v>
      </c>
      <c r="P341" s="1"/>
      <c r="AA341" s="1">
        <f t="shared" si="19"/>
        <v>39549</v>
      </c>
      <c r="AB341">
        <f t="shared" si="20"/>
        <v>1.0514569432489937</v>
      </c>
      <c r="AC341" s="60">
        <f t="shared" si="21"/>
        <v>-0.25109517374381213</v>
      </c>
    </row>
    <row r="342" spans="1:29" x14ac:dyDescent="0.25">
      <c r="A342" s="1">
        <v>39556</v>
      </c>
      <c r="B342">
        <v>19.805</v>
      </c>
      <c r="C342">
        <v>1.1459999999999999</v>
      </c>
      <c r="D342">
        <v>6.2355</v>
      </c>
      <c r="E342">
        <v>5485.2263000000003</v>
      </c>
      <c r="F342" s="72">
        <v>39556</v>
      </c>
      <c r="G342">
        <v>6.1158000000000001</v>
      </c>
      <c r="H342">
        <v>1.1182000000000001</v>
      </c>
      <c r="I342">
        <v>18.843800000000002</v>
      </c>
      <c r="J342">
        <v>2706.2671999999998</v>
      </c>
      <c r="K342" s="72">
        <v>39556</v>
      </c>
      <c r="L342">
        <v>12.044600000000001</v>
      </c>
      <c r="M342">
        <v>0.8569</v>
      </c>
      <c r="N342">
        <v>7.0309999999999997</v>
      </c>
      <c r="O342">
        <v>3535.2073999999998</v>
      </c>
      <c r="P342" s="1"/>
      <c r="AA342" s="1">
        <f t="shared" si="19"/>
        <v>39556</v>
      </c>
      <c r="AB342">
        <f t="shared" si="20"/>
        <v>1.0524304021346702</v>
      </c>
      <c r="AC342" s="60">
        <f t="shared" si="21"/>
        <v>-0.24958111879242084</v>
      </c>
    </row>
    <row r="343" spans="1:29" x14ac:dyDescent="0.25">
      <c r="A343" s="1">
        <v>39563</v>
      </c>
      <c r="B343">
        <v>19.805</v>
      </c>
      <c r="C343">
        <v>1.0788</v>
      </c>
      <c r="D343">
        <v>5.8700999999999999</v>
      </c>
      <c r="E343">
        <v>5163.7728999999999</v>
      </c>
      <c r="F343" s="72">
        <v>39563</v>
      </c>
      <c r="G343">
        <v>6.1158000000000001</v>
      </c>
      <c r="H343">
        <v>1.0412999999999999</v>
      </c>
      <c r="I343">
        <v>17.5472</v>
      </c>
      <c r="J343">
        <v>2520.0562</v>
      </c>
      <c r="K343" s="72">
        <v>39563</v>
      </c>
      <c r="L343">
        <v>12.044600000000001</v>
      </c>
      <c r="M343">
        <v>0.79110000000000003</v>
      </c>
      <c r="N343">
        <v>6.4904000000000002</v>
      </c>
      <c r="O343">
        <v>3110.9825999999998</v>
      </c>
      <c r="P343" s="1"/>
      <c r="AA343" s="1">
        <f t="shared" si="19"/>
        <v>39563</v>
      </c>
      <c r="AB343">
        <f t="shared" si="20"/>
        <v>0.98713264821840285</v>
      </c>
      <c r="AC343" s="60">
        <f t="shared" si="21"/>
        <v>-0.35114101935560948</v>
      </c>
    </row>
    <row r="344" spans="1:29" x14ac:dyDescent="0.25">
      <c r="A344" s="1">
        <v>39570</v>
      </c>
      <c r="B344">
        <v>19.805</v>
      </c>
      <c r="C344">
        <v>1.0387999999999999</v>
      </c>
      <c r="D344">
        <v>5.6524000000000001</v>
      </c>
      <c r="E344">
        <v>4972.2687999999998</v>
      </c>
      <c r="F344" s="72">
        <v>39570</v>
      </c>
      <c r="G344">
        <v>6.1158000000000001</v>
      </c>
      <c r="H344">
        <v>1.0309999999999999</v>
      </c>
      <c r="I344">
        <v>17.374300000000002</v>
      </c>
      <c r="J344">
        <v>2495.2280000000001</v>
      </c>
      <c r="K344" s="72">
        <v>39570</v>
      </c>
      <c r="L344">
        <v>12.044600000000001</v>
      </c>
      <c r="M344">
        <v>0.83779999999999999</v>
      </c>
      <c r="N344">
        <v>6.8738999999999999</v>
      </c>
      <c r="O344">
        <v>3294.8132999999998</v>
      </c>
      <c r="P344" s="1"/>
      <c r="AA344" s="1">
        <f t="shared" si="19"/>
        <v>39570</v>
      </c>
      <c r="AB344">
        <f t="shared" si="20"/>
        <v>0.97545669866732432</v>
      </c>
      <c r="AC344" s="60">
        <f t="shared" si="21"/>
        <v>-0.36930103565431605</v>
      </c>
    </row>
    <row r="345" spans="1:29" x14ac:dyDescent="0.25">
      <c r="A345" s="1">
        <v>39577</v>
      </c>
      <c r="B345">
        <v>19.805</v>
      </c>
      <c r="C345">
        <v>1.0087999999999999</v>
      </c>
      <c r="D345">
        <v>5.4890999999999996</v>
      </c>
      <c r="E345">
        <v>4828.6405999999997</v>
      </c>
      <c r="F345" s="72">
        <v>39577</v>
      </c>
      <c r="G345">
        <v>6.1158000000000001</v>
      </c>
      <c r="H345">
        <v>1.0054000000000001</v>
      </c>
      <c r="I345">
        <v>16.9421</v>
      </c>
      <c r="J345">
        <v>2433.1577000000002</v>
      </c>
      <c r="K345" s="72">
        <v>39577</v>
      </c>
      <c r="L345">
        <v>12.044600000000001</v>
      </c>
      <c r="M345">
        <v>0.79349999999999998</v>
      </c>
      <c r="N345">
        <v>6.51</v>
      </c>
      <c r="O345">
        <v>3120.4097999999999</v>
      </c>
      <c r="P345" s="1"/>
      <c r="AA345" s="1">
        <f t="shared" si="19"/>
        <v>39577</v>
      </c>
      <c r="AB345">
        <f t="shared" si="20"/>
        <v>0.94329399592366103</v>
      </c>
      <c r="AC345" s="60">
        <f t="shared" si="21"/>
        <v>-0.4193248220264853</v>
      </c>
    </row>
    <row r="346" spans="1:29" x14ac:dyDescent="0.25">
      <c r="A346" s="1">
        <v>39584</v>
      </c>
      <c r="B346">
        <v>19.805</v>
      </c>
      <c r="C346">
        <v>0.94199999999999995</v>
      </c>
      <c r="D346">
        <v>5.1254999999999997</v>
      </c>
      <c r="E346">
        <v>4343.0407999999998</v>
      </c>
      <c r="F346" s="72">
        <v>39584</v>
      </c>
      <c r="G346">
        <v>6.1158000000000001</v>
      </c>
      <c r="H346">
        <v>0.93359999999999999</v>
      </c>
      <c r="I346">
        <v>15.731999999999999</v>
      </c>
      <c r="J346">
        <v>2259.3607000000002</v>
      </c>
      <c r="K346" s="72">
        <v>39584</v>
      </c>
      <c r="L346">
        <v>12.044600000000001</v>
      </c>
      <c r="M346">
        <v>0.82099999999999995</v>
      </c>
      <c r="N346">
        <v>6.7362000000000002</v>
      </c>
      <c r="O346">
        <v>3228.8227999999999</v>
      </c>
      <c r="P346" s="1"/>
      <c r="AA346" s="1">
        <f t="shared" si="19"/>
        <v>39584</v>
      </c>
      <c r="AB346">
        <f t="shared" si="20"/>
        <v>0.90033009438305667</v>
      </c>
      <c r="AC346" s="60">
        <f t="shared" si="21"/>
        <v>-0.48614809398566627</v>
      </c>
    </row>
    <row r="347" spans="1:29" x14ac:dyDescent="0.25">
      <c r="A347" s="1">
        <v>39591</v>
      </c>
      <c r="B347">
        <v>19.805</v>
      </c>
      <c r="C347">
        <v>1.0354000000000001</v>
      </c>
      <c r="D347">
        <v>5.6340000000000003</v>
      </c>
      <c r="E347">
        <v>4773.9251999999997</v>
      </c>
      <c r="F347" s="72">
        <v>39591</v>
      </c>
      <c r="G347">
        <v>6.1158000000000001</v>
      </c>
      <c r="H347">
        <v>0.95920000000000005</v>
      </c>
      <c r="I347">
        <v>16.164200000000001</v>
      </c>
      <c r="J347">
        <v>2321.4310999999998</v>
      </c>
      <c r="K347" s="72">
        <v>39591</v>
      </c>
      <c r="L347">
        <v>12.044600000000001</v>
      </c>
      <c r="M347">
        <v>0.82699999999999996</v>
      </c>
      <c r="N347">
        <v>6.7854000000000001</v>
      </c>
      <c r="O347">
        <v>3252.3908000000001</v>
      </c>
      <c r="P347" s="1"/>
      <c r="AA347" s="1">
        <f t="shared" si="19"/>
        <v>39591</v>
      </c>
      <c r="AB347">
        <f t="shared" si="20"/>
        <v>0.95280315217599398</v>
      </c>
      <c r="AC347" s="60">
        <f t="shared" si="21"/>
        <v>-0.4045348957961718</v>
      </c>
    </row>
    <row r="348" spans="1:29" x14ac:dyDescent="0.25">
      <c r="A348" s="1">
        <v>39598</v>
      </c>
      <c r="B348">
        <v>19.805</v>
      </c>
      <c r="C348">
        <v>1.0785</v>
      </c>
      <c r="D348">
        <v>5.8681000000000001</v>
      </c>
      <c r="E348">
        <v>4972.2687999999998</v>
      </c>
      <c r="F348" s="72">
        <v>39598</v>
      </c>
      <c r="G348">
        <v>6.1158000000000001</v>
      </c>
      <c r="H348">
        <v>0.91310000000000002</v>
      </c>
      <c r="I348">
        <v>15.386200000000001</v>
      </c>
      <c r="J348">
        <v>2209.7044000000001</v>
      </c>
      <c r="K348" s="72">
        <v>39598</v>
      </c>
      <c r="L348">
        <v>12.044600000000001</v>
      </c>
      <c r="M348">
        <v>0.76829999999999998</v>
      </c>
      <c r="N348">
        <v>6.3034999999999997</v>
      </c>
      <c r="O348">
        <v>3021.424</v>
      </c>
      <c r="P348" s="1"/>
      <c r="AA348" s="1">
        <f t="shared" si="19"/>
        <v>39598</v>
      </c>
      <c r="AB348">
        <f t="shared" si="20"/>
        <v>0.9508238146055904</v>
      </c>
      <c r="AC348" s="60">
        <f t="shared" si="21"/>
        <v>-0.40761342935628392</v>
      </c>
    </row>
    <row r="349" spans="1:29" x14ac:dyDescent="0.25">
      <c r="A349" s="1">
        <v>39605</v>
      </c>
      <c r="B349">
        <v>19.805</v>
      </c>
      <c r="C349">
        <v>1.0236000000000001</v>
      </c>
      <c r="D349">
        <v>5.5694999999999997</v>
      </c>
      <c r="E349">
        <v>4719.2097000000003</v>
      </c>
      <c r="F349" s="72">
        <v>39605</v>
      </c>
      <c r="G349">
        <v>6.1158000000000001</v>
      </c>
      <c r="H349">
        <v>0.872</v>
      </c>
      <c r="I349">
        <v>14.694699999999999</v>
      </c>
      <c r="J349">
        <v>2110.3919000000001</v>
      </c>
      <c r="K349" s="72">
        <v>39605</v>
      </c>
      <c r="L349">
        <v>12.044600000000001</v>
      </c>
      <c r="M349">
        <v>0.74309999999999998</v>
      </c>
      <c r="N349">
        <v>6.0970000000000004</v>
      </c>
      <c r="O349">
        <v>2922.4382000000001</v>
      </c>
      <c r="P349" s="1"/>
      <c r="AA349" s="1">
        <f t="shared" si="19"/>
        <v>39605</v>
      </c>
      <c r="AB349">
        <f t="shared" si="20"/>
        <v>0.90673426211201491</v>
      </c>
      <c r="AC349" s="60">
        <f t="shared" si="21"/>
        <v>-0.47618746595890427</v>
      </c>
    </row>
    <row r="350" spans="1:29" x14ac:dyDescent="0.25">
      <c r="A350" s="1">
        <v>39612</v>
      </c>
      <c r="B350">
        <v>19.805</v>
      </c>
      <c r="C350">
        <v>0.94350000000000001</v>
      </c>
      <c r="D350">
        <v>5.1336000000000004</v>
      </c>
      <c r="E350">
        <v>4349.8801999999996</v>
      </c>
      <c r="F350" s="72">
        <v>39612</v>
      </c>
      <c r="G350">
        <v>6.1158000000000001</v>
      </c>
      <c r="H350">
        <v>0.85150000000000003</v>
      </c>
      <c r="I350">
        <v>14.3489</v>
      </c>
      <c r="J350">
        <v>2060.7356</v>
      </c>
      <c r="K350" s="72">
        <v>39612</v>
      </c>
      <c r="L350">
        <v>12.044600000000001</v>
      </c>
      <c r="M350">
        <v>0.68200000000000005</v>
      </c>
      <c r="N350">
        <v>5.5955000000000004</v>
      </c>
      <c r="O350">
        <v>2682.0439999999999</v>
      </c>
      <c r="P350" s="1"/>
      <c r="AA350" s="1">
        <f t="shared" si="19"/>
        <v>39612</v>
      </c>
      <c r="AB350">
        <f t="shared" si="20"/>
        <v>0.84551522977907956</v>
      </c>
      <c r="AC350" s="60">
        <f t="shared" si="21"/>
        <v>-0.57140358693421744</v>
      </c>
    </row>
    <row r="351" spans="1:29" x14ac:dyDescent="0.25">
      <c r="A351" s="1">
        <v>39619</v>
      </c>
      <c r="B351">
        <v>19.805</v>
      </c>
      <c r="C351">
        <v>0.90490000000000004</v>
      </c>
      <c r="D351">
        <v>4.9237000000000002</v>
      </c>
      <c r="E351">
        <v>4172.0549000000001</v>
      </c>
      <c r="F351" s="72">
        <v>39619</v>
      </c>
      <c r="G351">
        <v>6.1158000000000001</v>
      </c>
      <c r="H351">
        <v>0.88229999999999997</v>
      </c>
      <c r="I351">
        <v>14.867599999999999</v>
      </c>
      <c r="J351">
        <v>2135.2199999999998</v>
      </c>
      <c r="K351" s="72">
        <v>39619</v>
      </c>
      <c r="L351">
        <v>12.044600000000001</v>
      </c>
      <c r="M351">
        <v>0.67959999999999998</v>
      </c>
      <c r="N351">
        <v>5.5758000000000001</v>
      </c>
      <c r="O351">
        <v>2672.6167999999998</v>
      </c>
      <c r="P351" s="1"/>
      <c r="AA351" s="1">
        <f t="shared" si="19"/>
        <v>39619</v>
      </c>
      <c r="AB351">
        <f t="shared" si="20"/>
        <v>0.83247189521116371</v>
      </c>
      <c r="AC351" s="60">
        <f t="shared" si="21"/>
        <v>-0.59169034539498477</v>
      </c>
    </row>
    <row r="352" spans="1:29" x14ac:dyDescent="0.25">
      <c r="A352" s="1">
        <v>39626</v>
      </c>
      <c r="B352">
        <v>19.805</v>
      </c>
      <c r="C352">
        <v>0.82630000000000003</v>
      </c>
      <c r="D352">
        <v>4.4958999999999998</v>
      </c>
      <c r="E352">
        <v>3809.5648999999999</v>
      </c>
      <c r="F352" s="72">
        <v>39626</v>
      </c>
      <c r="G352">
        <v>6.1158000000000001</v>
      </c>
      <c r="H352">
        <v>0.82589999999999997</v>
      </c>
      <c r="I352">
        <v>13.916700000000001</v>
      </c>
      <c r="J352">
        <v>1998.6651999999999</v>
      </c>
      <c r="K352" s="72">
        <v>39626</v>
      </c>
      <c r="L352">
        <v>12.044600000000001</v>
      </c>
      <c r="M352">
        <v>0.67120000000000002</v>
      </c>
      <c r="N352">
        <v>5.5069999999999997</v>
      </c>
      <c r="O352">
        <v>2639.6215999999999</v>
      </c>
      <c r="P352" s="1"/>
      <c r="AA352" s="1">
        <f t="shared" si="19"/>
        <v>39626</v>
      </c>
      <c r="AB352">
        <f t="shared" si="20"/>
        <v>0.7777427110220223</v>
      </c>
      <c r="AC352" s="60">
        <f t="shared" si="21"/>
        <v>-0.67681257657128446</v>
      </c>
    </row>
    <row r="353" spans="1:29" x14ac:dyDescent="0.25">
      <c r="A353" s="1">
        <v>39633</v>
      </c>
      <c r="B353">
        <v>21.824300000000001</v>
      </c>
      <c r="C353">
        <v>0.85099999999999998</v>
      </c>
      <c r="D353">
        <v>4.1353999999999997</v>
      </c>
      <c r="E353">
        <v>3809.5648999999999</v>
      </c>
      <c r="F353" s="72">
        <v>39633</v>
      </c>
      <c r="G353">
        <v>7.7877999999999998</v>
      </c>
      <c r="H353">
        <v>0.79579999999999995</v>
      </c>
      <c r="I353">
        <v>10.6158</v>
      </c>
      <c r="J353">
        <v>1973.8371</v>
      </c>
      <c r="K353" s="72">
        <v>39633</v>
      </c>
      <c r="L353">
        <v>13.248200000000001</v>
      </c>
      <c r="M353">
        <v>0.63080000000000003</v>
      </c>
      <c r="N353">
        <v>4.8463000000000003</v>
      </c>
      <c r="O353">
        <v>2620.7671</v>
      </c>
      <c r="P353" s="1"/>
      <c r="AA353" s="1">
        <f t="shared" si="19"/>
        <v>39633</v>
      </c>
      <c r="AB353">
        <f t="shared" si="20"/>
        <v>0.76936804862243913</v>
      </c>
      <c r="AC353" s="60">
        <f t="shared" si="21"/>
        <v>-0.68983798448412925</v>
      </c>
    </row>
    <row r="354" spans="1:29" x14ac:dyDescent="0.25">
      <c r="A354" s="1">
        <v>39640</v>
      </c>
      <c r="B354">
        <v>21.824300000000001</v>
      </c>
      <c r="C354">
        <v>0.79910000000000003</v>
      </c>
      <c r="D354">
        <v>3.8828999999999998</v>
      </c>
      <c r="E354">
        <v>3577.0241999999998</v>
      </c>
      <c r="F354" s="72">
        <v>39640</v>
      </c>
      <c r="G354">
        <v>7.7877999999999998</v>
      </c>
      <c r="H354">
        <v>0.73570000000000002</v>
      </c>
      <c r="I354">
        <v>9.8146000000000004</v>
      </c>
      <c r="J354">
        <v>1824.8683000000001</v>
      </c>
      <c r="K354" s="72">
        <v>39640</v>
      </c>
      <c r="L354">
        <v>13.248200000000001</v>
      </c>
      <c r="M354">
        <v>0.58209999999999995</v>
      </c>
      <c r="N354">
        <v>4.4714999999999998</v>
      </c>
      <c r="O354">
        <v>2418.0819000000001</v>
      </c>
      <c r="P354" s="1"/>
      <c r="AA354" s="1">
        <f t="shared" si="19"/>
        <v>39640</v>
      </c>
      <c r="AB354">
        <f t="shared" si="20"/>
        <v>0.7172045372066691</v>
      </c>
      <c r="AC354" s="60">
        <f t="shared" si="21"/>
        <v>-0.77096973427150683</v>
      </c>
    </row>
    <row r="355" spans="1:29" x14ac:dyDescent="0.25">
      <c r="A355" s="1">
        <v>39647</v>
      </c>
      <c r="B355">
        <v>21.824300000000001</v>
      </c>
      <c r="C355">
        <v>0.83420000000000005</v>
      </c>
      <c r="D355">
        <v>4.0537000000000001</v>
      </c>
      <c r="E355">
        <v>3734.3310999999999</v>
      </c>
      <c r="F355" s="72">
        <v>39647</v>
      </c>
      <c r="G355">
        <v>7.7877999999999998</v>
      </c>
      <c r="H355">
        <v>0.79579999999999995</v>
      </c>
      <c r="I355">
        <v>10.6158</v>
      </c>
      <c r="J355">
        <v>1973.8371</v>
      </c>
      <c r="K355" s="72">
        <v>39647</v>
      </c>
      <c r="L355">
        <v>13.248200000000001</v>
      </c>
      <c r="M355">
        <v>0.60929999999999995</v>
      </c>
      <c r="N355">
        <v>4.6806999999999999</v>
      </c>
      <c r="O355">
        <v>2531.2085000000002</v>
      </c>
      <c r="P355" s="1"/>
      <c r="AA355" s="1">
        <f t="shared" si="19"/>
        <v>39647</v>
      </c>
      <c r="AB355">
        <f t="shared" si="20"/>
        <v>0.75590959530348933</v>
      </c>
      <c r="AC355" s="60">
        <f t="shared" si="21"/>
        <v>-0.71077039178499268</v>
      </c>
    </row>
    <row r="356" spans="1:29" x14ac:dyDescent="0.25">
      <c r="A356" s="1">
        <v>39654</v>
      </c>
      <c r="B356">
        <v>21.824300000000001</v>
      </c>
      <c r="C356">
        <v>0.86629999999999996</v>
      </c>
      <c r="D356">
        <v>4.2096</v>
      </c>
      <c r="E356">
        <v>3877.9593</v>
      </c>
      <c r="F356" s="72">
        <v>39654</v>
      </c>
      <c r="G356">
        <v>7.7877999999999998</v>
      </c>
      <c r="H356">
        <v>0.77569999999999995</v>
      </c>
      <c r="I356">
        <v>10.348699999999999</v>
      </c>
      <c r="J356">
        <v>1924.1808000000001</v>
      </c>
      <c r="K356" s="72">
        <v>39654</v>
      </c>
      <c r="L356">
        <v>13.248200000000001</v>
      </c>
      <c r="M356">
        <v>0.60360000000000003</v>
      </c>
      <c r="N356">
        <v>4.6371000000000002</v>
      </c>
      <c r="O356">
        <v>2507.6405</v>
      </c>
      <c r="P356" s="1"/>
      <c r="AA356" s="1">
        <f t="shared" si="19"/>
        <v>39654</v>
      </c>
      <c r="AB356">
        <f t="shared" si="20"/>
        <v>0.76604609680669544</v>
      </c>
      <c r="AC356" s="60">
        <f t="shared" si="21"/>
        <v>-0.69500473335140667</v>
      </c>
    </row>
    <row r="357" spans="1:29" x14ac:dyDescent="0.25">
      <c r="A357" s="1">
        <v>39661</v>
      </c>
      <c r="B357">
        <v>21.824300000000001</v>
      </c>
      <c r="C357">
        <v>0.89070000000000005</v>
      </c>
      <c r="D357">
        <v>4.3284000000000002</v>
      </c>
      <c r="E357">
        <v>3987.3901999999998</v>
      </c>
      <c r="F357" s="72">
        <v>39661</v>
      </c>
      <c r="G357">
        <v>7.7877999999999998</v>
      </c>
      <c r="H357">
        <v>0.74070000000000003</v>
      </c>
      <c r="I357">
        <v>9.8813999999999993</v>
      </c>
      <c r="J357">
        <v>1837.2823000000001</v>
      </c>
      <c r="K357" s="72">
        <v>39661</v>
      </c>
      <c r="L357">
        <v>13.248200000000001</v>
      </c>
      <c r="M357">
        <v>0.63880000000000003</v>
      </c>
      <c r="N357">
        <v>4.9073000000000002</v>
      </c>
      <c r="O357">
        <v>2653.7624000000001</v>
      </c>
      <c r="P357" s="1"/>
      <c r="AA357" s="1">
        <f t="shared" si="19"/>
        <v>39661</v>
      </c>
      <c r="AB357">
        <f t="shared" si="20"/>
        <v>0.77934983871492602</v>
      </c>
      <c r="AC357" s="60">
        <f t="shared" si="21"/>
        <v>-0.67431295416630943</v>
      </c>
    </row>
    <row r="358" spans="1:29" x14ac:dyDescent="0.25">
      <c r="A358" s="1">
        <v>39668</v>
      </c>
      <c r="B358">
        <v>21.824300000000001</v>
      </c>
      <c r="C358">
        <v>0.89380000000000004</v>
      </c>
      <c r="D358">
        <v>4.3432000000000004</v>
      </c>
      <c r="E358">
        <v>4001.0691000000002</v>
      </c>
      <c r="F358" s="72">
        <v>39668</v>
      </c>
      <c r="G358">
        <v>7.7877999999999998</v>
      </c>
      <c r="H358">
        <v>0.67059999999999997</v>
      </c>
      <c r="I358">
        <v>8.9466999999999999</v>
      </c>
      <c r="J358">
        <v>1663.4854</v>
      </c>
      <c r="K358" s="72">
        <v>39668</v>
      </c>
      <c r="L358">
        <v>13.248200000000001</v>
      </c>
      <c r="M358">
        <v>0.60699999999999998</v>
      </c>
      <c r="N358">
        <v>4.6632999999999996</v>
      </c>
      <c r="O358">
        <v>2521.7813000000001</v>
      </c>
      <c r="P358" s="1"/>
      <c r="AA358" s="1">
        <f t="shared" si="19"/>
        <v>39668</v>
      </c>
      <c r="AB358">
        <f t="shared" si="20"/>
        <v>0.76009710228598248</v>
      </c>
      <c r="AC358" s="60">
        <f t="shared" si="21"/>
        <v>-0.70425741442753242</v>
      </c>
    </row>
    <row r="359" spans="1:29" x14ac:dyDescent="0.25">
      <c r="A359" s="1">
        <v>39675</v>
      </c>
      <c r="B359">
        <v>21.824300000000001</v>
      </c>
      <c r="C359">
        <v>0.91520000000000001</v>
      </c>
      <c r="D359">
        <v>4.4471999999999996</v>
      </c>
      <c r="E359">
        <v>4096.8212000000003</v>
      </c>
      <c r="F359" s="72">
        <v>39675</v>
      </c>
      <c r="G359">
        <v>7.7877999999999998</v>
      </c>
      <c r="H359">
        <v>0.7157</v>
      </c>
      <c r="I359">
        <v>9.5475999999999992</v>
      </c>
      <c r="J359">
        <v>1775.212</v>
      </c>
      <c r="K359" s="72">
        <v>39675</v>
      </c>
      <c r="L359">
        <v>13.248200000000001</v>
      </c>
      <c r="M359">
        <v>0.6411</v>
      </c>
      <c r="N359">
        <v>4.9248000000000003</v>
      </c>
      <c r="O359">
        <v>2663.1896000000002</v>
      </c>
      <c r="P359" s="1"/>
      <c r="AA359" s="1">
        <f t="shared" si="19"/>
        <v>39675</v>
      </c>
      <c r="AB359">
        <f t="shared" si="20"/>
        <v>0.78818104703722569</v>
      </c>
      <c r="AC359" s="60">
        <f t="shared" si="21"/>
        <v>-0.66057746427157782</v>
      </c>
    </row>
    <row r="360" spans="1:29" x14ac:dyDescent="0.25">
      <c r="A360" s="1">
        <v>39682</v>
      </c>
      <c r="B360">
        <v>21.824300000000001</v>
      </c>
      <c r="C360">
        <v>0.91820000000000002</v>
      </c>
      <c r="D360">
        <v>4.4619999999999997</v>
      </c>
      <c r="E360">
        <v>4110.5</v>
      </c>
      <c r="F360" s="72">
        <v>39682</v>
      </c>
      <c r="G360">
        <v>7.7877999999999998</v>
      </c>
      <c r="H360">
        <v>0.69569999999999999</v>
      </c>
      <c r="I360">
        <v>9.2805</v>
      </c>
      <c r="J360">
        <v>1725.5556999999999</v>
      </c>
      <c r="K360" s="72">
        <v>39682</v>
      </c>
      <c r="L360">
        <v>13.248200000000001</v>
      </c>
      <c r="M360">
        <v>0.62290000000000001</v>
      </c>
      <c r="N360">
        <v>4.7853000000000003</v>
      </c>
      <c r="O360">
        <v>2587.7718</v>
      </c>
      <c r="P360" s="1"/>
      <c r="AA360" s="1">
        <f t="shared" si="19"/>
        <v>39682</v>
      </c>
      <c r="AB360">
        <f t="shared" si="20"/>
        <v>0.78190742328353724</v>
      </c>
      <c r="AC360" s="60">
        <f t="shared" si="21"/>
        <v>-0.67033505264762649</v>
      </c>
    </row>
    <row r="361" spans="1:29" x14ac:dyDescent="0.25">
      <c r="A361" s="1">
        <v>39689</v>
      </c>
      <c r="B361">
        <v>21.824300000000001</v>
      </c>
      <c r="C361">
        <v>0.93200000000000005</v>
      </c>
      <c r="D361">
        <v>4.5289000000000001</v>
      </c>
      <c r="E361">
        <v>4172.0549000000001</v>
      </c>
      <c r="F361" s="72">
        <v>39689</v>
      </c>
      <c r="G361">
        <v>7.7877999999999998</v>
      </c>
      <c r="H361">
        <v>0.73070000000000002</v>
      </c>
      <c r="I361">
        <v>9.7478999999999996</v>
      </c>
      <c r="J361">
        <v>1812.4541999999999</v>
      </c>
      <c r="K361" s="72">
        <v>39689</v>
      </c>
      <c r="L361">
        <v>13.248200000000001</v>
      </c>
      <c r="M361">
        <v>0.64900000000000002</v>
      </c>
      <c r="N361">
        <v>4.9858000000000002</v>
      </c>
      <c r="O361">
        <v>2696.1849000000002</v>
      </c>
      <c r="P361" s="1"/>
      <c r="AA361" s="1">
        <f t="shared" si="19"/>
        <v>39689</v>
      </c>
      <c r="AB361">
        <f t="shared" si="20"/>
        <v>0.80207175265479946</v>
      </c>
      <c r="AC361" s="60">
        <f t="shared" si="21"/>
        <v>-0.63897275971952938</v>
      </c>
    </row>
    <row r="362" spans="1:29" x14ac:dyDescent="0.25">
      <c r="A362" s="1">
        <v>39696</v>
      </c>
      <c r="B362">
        <v>21.824300000000001</v>
      </c>
      <c r="C362">
        <v>0.92279999999999995</v>
      </c>
      <c r="D362">
        <v>4.4843000000000002</v>
      </c>
      <c r="E362">
        <v>4131.0182999999997</v>
      </c>
      <c r="F362" s="72">
        <v>39696</v>
      </c>
      <c r="G362">
        <v>7.7877999999999998</v>
      </c>
      <c r="H362">
        <v>0.7157</v>
      </c>
      <c r="I362">
        <v>9.5475999999999992</v>
      </c>
      <c r="J362">
        <v>1775.212</v>
      </c>
      <c r="K362" s="72">
        <v>39696</v>
      </c>
      <c r="L362">
        <v>13.248200000000001</v>
      </c>
      <c r="M362">
        <v>0.64670000000000005</v>
      </c>
      <c r="N362">
        <v>4.9683000000000002</v>
      </c>
      <c r="O362">
        <v>2686.7577000000001</v>
      </c>
      <c r="P362" s="1"/>
      <c r="AA362" s="1">
        <f t="shared" si="19"/>
        <v>39696</v>
      </c>
      <c r="AB362">
        <f t="shared" si="20"/>
        <v>0.79368772774150276</v>
      </c>
      <c r="AC362" s="60">
        <f t="shared" si="21"/>
        <v>-0.65201272948028999</v>
      </c>
    </row>
    <row r="363" spans="1:29" x14ac:dyDescent="0.25">
      <c r="A363" s="1">
        <v>39703</v>
      </c>
      <c r="B363">
        <v>21.824300000000001</v>
      </c>
      <c r="C363">
        <v>0.95640000000000003</v>
      </c>
      <c r="D363">
        <v>4.6475999999999997</v>
      </c>
      <c r="E363">
        <v>4281.4858999999997</v>
      </c>
      <c r="F363" s="72">
        <v>39703</v>
      </c>
      <c r="G363">
        <v>7.7877999999999998</v>
      </c>
      <c r="H363">
        <v>0.64559999999999995</v>
      </c>
      <c r="I363">
        <v>8.6128</v>
      </c>
      <c r="J363">
        <v>1601.415</v>
      </c>
      <c r="K363" s="72">
        <v>39703</v>
      </c>
      <c r="L363">
        <v>13.248200000000001</v>
      </c>
      <c r="M363">
        <v>0.59</v>
      </c>
      <c r="N363">
        <v>4.5324999999999998</v>
      </c>
      <c r="O363">
        <v>2451.0772000000002</v>
      </c>
      <c r="P363" s="1"/>
      <c r="AA363" s="1">
        <f t="shared" si="19"/>
        <v>39703</v>
      </c>
      <c r="AB363">
        <f t="shared" si="20"/>
        <v>0.78891762227692908</v>
      </c>
      <c r="AC363" s="60">
        <f t="shared" si="21"/>
        <v>-0.65943184281272171</v>
      </c>
    </row>
    <row r="364" spans="1:29" x14ac:dyDescent="0.25">
      <c r="A364" s="1">
        <v>39710</v>
      </c>
      <c r="B364">
        <v>21.824300000000001</v>
      </c>
      <c r="C364">
        <v>0.91669999999999996</v>
      </c>
      <c r="D364">
        <v>4.4546000000000001</v>
      </c>
      <c r="E364">
        <v>4103.6606000000002</v>
      </c>
      <c r="F364" s="72">
        <v>39710</v>
      </c>
      <c r="G364">
        <v>7.7877999999999998</v>
      </c>
      <c r="H364">
        <v>0.72070000000000001</v>
      </c>
      <c r="I364">
        <v>9.6143000000000001</v>
      </c>
      <c r="J364">
        <v>1787.6261</v>
      </c>
      <c r="K364" s="72">
        <v>39710</v>
      </c>
      <c r="L364">
        <v>13.248200000000001</v>
      </c>
      <c r="M364">
        <v>0.58430000000000004</v>
      </c>
      <c r="N364">
        <v>4.4889000000000001</v>
      </c>
      <c r="O364">
        <v>2427.5091000000002</v>
      </c>
      <c r="P364" s="1"/>
      <c r="AA364" s="1">
        <f t="shared" si="19"/>
        <v>39710</v>
      </c>
      <c r="AB364">
        <f t="shared" si="20"/>
        <v>0.77758386248884726</v>
      </c>
      <c r="AC364" s="60">
        <f t="shared" si="21"/>
        <v>-0.67705963929957602</v>
      </c>
    </row>
    <row r="365" spans="1:29" x14ac:dyDescent="0.25">
      <c r="A365" s="1">
        <v>39717</v>
      </c>
      <c r="B365">
        <v>21.824300000000001</v>
      </c>
      <c r="C365">
        <v>0.97319999999999995</v>
      </c>
      <c r="D365">
        <v>4.7293000000000003</v>
      </c>
      <c r="E365">
        <v>4356.7196999999996</v>
      </c>
      <c r="F365" s="72">
        <v>39717</v>
      </c>
      <c r="G365">
        <v>7.7877999999999998</v>
      </c>
      <c r="H365">
        <v>0.79079999999999995</v>
      </c>
      <c r="I365">
        <v>10.548999999999999</v>
      </c>
      <c r="J365">
        <v>1961.423</v>
      </c>
      <c r="K365" s="72">
        <v>39717</v>
      </c>
      <c r="L365">
        <v>13.248200000000001</v>
      </c>
      <c r="M365">
        <v>0.63419999999999999</v>
      </c>
      <c r="N365">
        <v>4.8724999999999996</v>
      </c>
      <c r="O365">
        <v>2634.9079000000002</v>
      </c>
      <c r="P365" s="1"/>
      <c r="AA365" s="1">
        <f t="shared" si="19"/>
        <v>39717</v>
      </c>
      <c r="AB365">
        <f t="shared" si="20"/>
        <v>0.83347138802275955</v>
      </c>
      <c r="AC365" s="60">
        <f t="shared" si="21"/>
        <v>-0.59013579896005741</v>
      </c>
    </row>
    <row r="366" spans="1:29" x14ac:dyDescent="0.25">
      <c r="A366" s="1">
        <v>39724</v>
      </c>
      <c r="B366">
        <v>24.418299999999999</v>
      </c>
      <c r="C366">
        <v>0.92559999999999998</v>
      </c>
      <c r="D366">
        <v>3.9350000000000001</v>
      </c>
      <c r="E366">
        <v>4103.6606000000002</v>
      </c>
      <c r="F366" s="72">
        <v>39724</v>
      </c>
      <c r="G366">
        <v>11.1023</v>
      </c>
      <c r="H366">
        <v>0.70860000000000001</v>
      </c>
      <c r="I366">
        <v>6.7367999999999997</v>
      </c>
      <c r="J366">
        <v>1824.8683000000001</v>
      </c>
      <c r="K366" s="72">
        <v>39724</v>
      </c>
      <c r="L366">
        <v>14.9185</v>
      </c>
      <c r="M366">
        <v>0.55120000000000002</v>
      </c>
      <c r="N366">
        <v>3.7991000000000001</v>
      </c>
      <c r="O366">
        <v>2389.8002000000001</v>
      </c>
      <c r="P366" s="1"/>
      <c r="AA366" s="1">
        <f t="shared" si="19"/>
        <v>39724</v>
      </c>
      <c r="AB366">
        <f t="shared" si="20"/>
        <v>0.77043210504619242</v>
      </c>
      <c r="AC366" s="60">
        <f t="shared" si="21"/>
        <v>-0.68818301998521891</v>
      </c>
    </row>
    <row r="367" spans="1:29" x14ac:dyDescent="0.25">
      <c r="A367" s="1">
        <v>39731</v>
      </c>
      <c r="B367">
        <v>24.418299999999999</v>
      </c>
      <c r="C367">
        <v>0.79139999999999999</v>
      </c>
      <c r="D367">
        <v>3.3643999999999998</v>
      </c>
      <c r="E367">
        <v>3508.6298000000002</v>
      </c>
      <c r="F367" s="72">
        <v>39731</v>
      </c>
      <c r="G367">
        <v>11.1023</v>
      </c>
      <c r="H367">
        <v>0.54949999999999999</v>
      </c>
      <c r="I367">
        <v>5.2244000000000002</v>
      </c>
      <c r="J367">
        <v>1415.204</v>
      </c>
      <c r="K367" s="72">
        <v>39731</v>
      </c>
      <c r="L367">
        <v>14.9185</v>
      </c>
      <c r="M367">
        <v>0.42399999999999999</v>
      </c>
      <c r="N367">
        <v>2.9224000000000001</v>
      </c>
      <c r="O367">
        <v>1838.3079</v>
      </c>
      <c r="P367" s="1"/>
      <c r="AA367" s="1">
        <f t="shared" si="19"/>
        <v>39731</v>
      </c>
      <c r="AB367">
        <f t="shared" si="20"/>
        <v>0.64089558657429502</v>
      </c>
      <c r="AC367" s="60">
        <f t="shared" si="21"/>
        <v>-0.88965573759473104</v>
      </c>
    </row>
    <row r="368" spans="1:29" x14ac:dyDescent="0.25">
      <c r="A368" s="1">
        <v>39738</v>
      </c>
      <c r="B368">
        <v>24.418299999999999</v>
      </c>
      <c r="C368">
        <v>0.67720000000000002</v>
      </c>
      <c r="D368">
        <v>2.8791000000000002</v>
      </c>
      <c r="E368">
        <v>3002.5117</v>
      </c>
      <c r="F368" s="72">
        <v>39738</v>
      </c>
      <c r="G368">
        <v>11.1023</v>
      </c>
      <c r="H368">
        <v>0.5302</v>
      </c>
      <c r="I368">
        <v>5.0411000000000001</v>
      </c>
      <c r="J368">
        <v>1365.5477000000001</v>
      </c>
      <c r="K368" s="72">
        <v>39738</v>
      </c>
      <c r="L368">
        <v>14.9185</v>
      </c>
      <c r="M368">
        <v>0.44240000000000002</v>
      </c>
      <c r="N368">
        <v>3.0497999999999998</v>
      </c>
      <c r="O368">
        <v>1918.4392</v>
      </c>
      <c r="P368" s="1"/>
      <c r="AA368" s="1">
        <f t="shared" si="19"/>
        <v>39738</v>
      </c>
      <c r="AB368">
        <f t="shared" si="20"/>
        <v>0.57361530564247643</v>
      </c>
      <c r="AC368" s="60">
        <f t="shared" si="21"/>
        <v>-0.99429913237460299</v>
      </c>
    </row>
    <row r="369" spans="1:29" x14ac:dyDescent="0.25">
      <c r="A369" s="1">
        <v>39745</v>
      </c>
      <c r="B369">
        <v>24.418299999999999</v>
      </c>
      <c r="C369">
        <v>0.435</v>
      </c>
      <c r="D369">
        <v>1.8493999999999999</v>
      </c>
      <c r="E369">
        <v>1928.7204999999999</v>
      </c>
      <c r="F369" s="72">
        <v>39745</v>
      </c>
      <c r="G369">
        <v>11.1023</v>
      </c>
      <c r="H369">
        <v>0.32779999999999998</v>
      </c>
      <c r="I369">
        <v>3.1162999999999998</v>
      </c>
      <c r="J369">
        <v>844.1567</v>
      </c>
      <c r="K369" s="72">
        <v>39745</v>
      </c>
      <c r="L369">
        <v>14.9185</v>
      </c>
      <c r="M369">
        <v>0.27500000000000002</v>
      </c>
      <c r="N369">
        <v>1.8957999999999999</v>
      </c>
      <c r="O369">
        <v>1192.5433</v>
      </c>
      <c r="P369" s="1"/>
      <c r="AA369" s="1">
        <f t="shared" si="19"/>
        <v>39745</v>
      </c>
      <c r="AB369">
        <f t="shared" si="20"/>
        <v>0.36406161496870254</v>
      </c>
      <c r="AC369" s="60">
        <f t="shared" si="21"/>
        <v>-1.3202253811513731</v>
      </c>
    </row>
    <row r="370" spans="1:29" x14ac:dyDescent="0.25">
      <c r="A370" s="1">
        <v>39752</v>
      </c>
      <c r="B370">
        <v>24.418299999999999</v>
      </c>
      <c r="C370">
        <v>0.4073</v>
      </c>
      <c r="D370">
        <v>1.7314000000000001</v>
      </c>
      <c r="E370">
        <v>1805.6107</v>
      </c>
      <c r="F370" s="72">
        <v>39752</v>
      </c>
      <c r="G370">
        <v>11.1023</v>
      </c>
      <c r="H370">
        <v>0.33260000000000001</v>
      </c>
      <c r="I370">
        <v>3.1621999999999999</v>
      </c>
      <c r="J370">
        <v>856.57079999999996</v>
      </c>
      <c r="K370" s="72">
        <v>39752</v>
      </c>
      <c r="L370">
        <v>14.9185</v>
      </c>
      <c r="M370">
        <v>0.32069999999999999</v>
      </c>
      <c r="N370">
        <v>2.2105000000000001</v>
      </c>
      <c r="O370">
        <v>1390.5148999999999</v>
      </c>
      <c r="P370" s="1"/>
      <c r="AA370" s="1">
        <f t="shared" si="19"/>
        <v>39752</v>
      </c>
      <c r="AB370">
        <f t="shared" si="20"/>
        <v>0.36179833619414475</v>
      </c>
      <c r="AC370" s="60">
        <f t="shared" si="21"/>
        <v>-1.3237455384845886</v>
      </c>
    </row>
    <row r="371" spans="1:29" x14ac:dyDescent="0.25">
      <c r="A371" s="1">
        <v>39759</v>
      </c>
      <c r="B371">
        <v>24.418299999999999</v>
      </c>
      <c r="C371">
        <v>0.55069999999999997</v>
      </c>
      <c r="D371">
        <v>2.3412999999999999</v>
      </c>
      <c r="E371">
        <v>2441.6781000000001</v>
      </c>
      <c r="F371" s="72">
        <v>39759</v>
      </c>
      <c r="G371">
        <v>11.1023</v>
      </c>
      <c r="H371">
        <v>0.376</v>
      </c>
      <c r="I371">
        <v>3.5746000000000002</v>
      </c>
      <c r="J371">
        <v>968.29740000000004</v>
      </c>
      <c r="K371" s="72">
        <v>39759</v>
      </c>
      <c r="L371">
        <v>14.9185</v>
      </c>
      <c r="M371">
        <v>0.3881</v>
      </c>
      <c r="N371">
        <v>2.6751</v>
      </c>
      <c r="O371">
        <v>1682.7587000000001</v>
      </c>
      <c r="P371" s="1"/>
      <c r="AA371" s="1">
        <f t="shared" si="19"/>
        <v>39759</v>
      </c>
      <c r="AB371">
        <f t="shared" si="20"/>
        <v>0.46375689576337997</v>
      </c>
      <c r="AC371" s="60">
        <f t="shared" si="21"/>
        <v>-1.165165793388061</v>
      </c>
    </row>
    <row r="372" spans="1:29" x14ac:dyDescent="0.25">
      <c r="A372" s="1">
        <v>39766</v>
      </c>
      <c r="B372">
        <v>24.418299999999999</v>
      </c>
      <c r="C372">
        <v>0.52449999999999997</v>
      </c>
      <c r="D372">
        <v>2.2298</v>
      </c>
      <c r="E372">
        <v>2325.4077000000002</v>
      </c>
      <c r="F372" s="72">
        <v>39766</v>
      </c>
      <c r="G372">
        <v>11.1023</v>
      </c>
      <c r="H372">
        <v>0.34470000000000001</v>
      </c>
      <c r="I372">
        <v>3.2766999999999999</v>
      </c>
      <c r="J372">
        <v>887.60599999999999</v>
      </c>
      <c r="K372" s="72">
        <v>39766</v>
      </c>
      <c r="L372">
        <v>14.9185</v>
      </c>
      <c r="M372">
        <v>0.34460000000000002</v>
      </c>
      <c r="N372">
        <v>2.3754</v>
      </c>
      <c r="O372">
        <v>1494.2143000000001</v>
      </c>
      <c r="P372" s="1"/>
      <c r="AA372" s="1">
        <f t="shared" si="19"/>
        <v>39766</v>
      </c>
      <c r="AB372">
        <f t="shared" si="20"/>
        <v>0.43349087289377097</v>
      </c>
      <c r="AC372" s="60">
        <f t="shared" si="21"/>
        <v>-1.2122396066316574</v>
      </c>
    </row>
    <row r="373" spans="1:29" x14ac:dyDescent="0.25">
      <c r="A373" s="1">
        <v>39773</v>
      </c>
      <c r="B373">
        <v>24.418299999999999</v>
      </c>
      <c r="C373">
        <v>0.41499999999999998</v>
      </c>
      <c r="D373">
        <v>1.7642</v>
      </c>
      <c r="E373">
        <v>1839.8078</v>
      </c>
      <c r="F373" s="72">
        <v>39773</v>
      </c>
      <c r="G373">
        <v>11.1023</v>
      </c>
      <c r="H373">
        <v>0.27960000000000002</v>
      </c>
      <c r="I373">
        <v>2.6579999999999999</v>
      </c>
      <c r="J373">
        <v>720.01599999999996</v>
      </c>
      <c r="K373" s="72">
        <v>39773</v>
      </c>
      <c r="L373">
        <v>14.9185</v>
      </c>
      <c r="M373">
        <v>0.26529999999999998</v>
      </c>
      <c r="N373">
        <v>1.8284</v>
      </c>
      <c r="O373">
        <v>1150.1207999999999</v>
      </c>
      <c r="P373" s="1"/>
      <c r="AA373" s="1">
        <f t="shared" si="19"/>
        <v>39773</v>
      </c>
      <c r="AB373">
        <f t="shared" si="20"/>
        <v>0.34231340242654834</v>
      </c>
      <c r="AC373" s="60">
        <f t="shared" si="21"/>
        <v>-1.3540511434592251</v>
      </c>
    </row>
    <row r="374" spans="1:29" x14ac:dyDescent="0.25">
      <c r="A374" s="1">
        <v>39780</v>
      </c>
      <c r="B374">
        <v>24.418299999999999</v>
      </c>
      <c r="C374">
        <v>0.57230000000000003</v>
      </c>
      <c r="D374">
        <v>2.4331</v>
      </c>
      <c r="E374">
        <v>2537.4301</v>
      </c>
      <c r="F374" s="72">
        <v>39780</v>
      </c>
      <c r="G374">
        <v>11.1023</v>
      </c>
      <c r="H374">
        <v>0.33550000000000002</v>
      </c>
      <c r="I374">
        <v>3.1897000000000002</v>
      </c>
      <c r="J374">
        <v>864.01930000000004</v>
      </c>
      <c r="K374" s="72">
        <v>39780</v>
      </c>
      <c r="L374">
        <v>14.9185</v>
      </c>
      <c r="M374">
        <v>0.37290000000000001</v>
      </c>
      <c r="N374">
        <v>2.5701999999999998</v>
      </c>
      <c r="O374">
        <v>1616.7682</v>
      </c>
      <c r="P374" s="1"/>
      <c r="AA374" s="1">
        <f t="shared" si="19"/>
        <v>39780</v>
      </c>
      <c r="AB374">
        <f t="shared" si="20"/>
        <v>0.46728595092408909</v>
      </c>
      <c r="AC374" s="60">
        <f t="shared" si="21"/>
        <v>-1.1596769293811424</v>
      </c>
    </row>
    <row r="375" spans="1:29" x14ac:dyDescent="0.25">
      <c r="A375" s="1">
        <v>39787</v>
      </c>
      <c r="B375">
        <v>24.418299999999999</v>
      </c>
      <c r="C375">
        <v>0.56310000000000004</v>
      </c>
      <c r="D375">
        <v>2.3938000000000001</v>
      </c>
      <c r="E375">
        <v>2496.3935000000001</v>
      </c>
      <c r="F375" s="72">
        <v>39787</v>
      </c>
      <c r="G375">
        <v>11.1023</v>
      </c>
      <c r="H375">
        <v>0.32590000000000002</v>
      </c>
      <c r="I375">
        <v>3.0979999999999999</v>
      </c>
      <c r="J375">
        <v>839.19110000000001</v>
      </c>
      <c r="K375" s="72">
        <v>39787</v>
      </c>
      <c r="L375">
        <v>14.9185</v>
      </c>
      <c r="M375">
        <v>0.36959999999999998</v>
      </c>
      <c r="N375">
        <v>2.5476999999999999</v>
      </c>
      <c r="O375">
        <v>1602.6274000000001</v>
      </c>
      <c r="P375" s="1"/>
      <c r="AA375" s="1">
        <f t="shared" si="19"/>
        <v>39787</v>
      </c>
      <c r="AB375">
        <f t="shared" si="20"/>
        <v>0.45999293800671176</v>
      </c>
      <c r="AC375" s="60">
        <f t="shared" si="21"/>
        <v>-1.1710200096905308</v>
      </c>
    </row>
    <row r="376" spans="1:29" x14ac:dyDescent="0.25">
      <c r="A376" s="1">
        <v>39794</v>
      </c>
      <c r="B376">
        <v>24.418299999999999</v>
      </c>
      <c r="C376">
        <v>0.60780000000000001</v>
      </c>
      <c r="D376">
        <v>2.5840000000000001</v>
      </c>
      <c r="E376">
        <v>2694.7370999999998</v>
      </c>
      <c r="F376" s="72">
        <v>39794</v>
      </c>
      <c r="G376">
        <v>11.1023</v>
      </c>
      <c r="H376">
        <v>0.37309999999999999</v>
      </c>
      <c r="I376">
        <v>3.5470999999999999</v>
      </c>
      <c r="J376">
        <v>960.84900000000005</v>
      </c>
      <c r="K376" s="72">
        <v>39794</v>
      </c>
      <c r="L376">
        <v>14.9185</v>
      </c>
      <c r="M376">
        <v>0.42399999999999999</v>
      </c>
      <c r="N376">
        <v>2.9224000000000001</v>
      </c>
      <c r="O376">
        <v>1838.3079</v>
      </c>
      <c r="P376" s="1"/>
      <c r="AA376" s="1">
        <f t="shared" si="19"/>
        <v>39794</v>
      </c>
      <c r="AB376">
        <f t="shared" si="20"/>
        <v>0.50525119721640066</v>
      </c>
      <c r="AC376" s="60">
        <f t="shared" si="21"/>
        <v>-1.1006282422969216</v>
      </c>
    </row>
    <row r="377" spans="1:29" x14ac:dyDescent="0.25">
      <c r="A377" s="1">
        <v>39801</v>
      </c>
      <c r="B377">
        <v>24.418299999999999</v>
      </c>
      <c r="C377">
        <v>0.61699999999999999</v>
      </c>
      <c r="D377">
        <v>2.6233</v>
      </c>
      <c r="E377">
        <v>2735.7737000000002</v>
      </c>
      <c r="F377" s="72">
        <v>39801</v>
      </c>
      <c r="G377">
        <v>11.1023</v>
      </c>
      <c r="H377">
        <v>0.39860000000000001</v>
      </c>
      <c r="I377">
        <v>3.79</v>
      </c>
      <c r="J377">
        <v>1026.6436000000001</v>
      </c>
      <c r="K377" s="72">
        <v>39801</v>
      </c>
      <c r="L377">
        <v>14.9185</v>
      </c>
      <c r="M377">
        <v>0.44569999999999999</v>
      </c>
      <c r="N377">
        <v>3.0722999999999998</v>
      </c>
      <c r="O377">
        <v>1932.5800999999999</v>
      </c>
      <c r="P377" s="1"/>
      <c r="AA377" s="1">
        <f t="shared" si="19"/>
        <v>39801</v>
      </c>
      <c r="AB377">
        <f t="shared" si="20"/>
        <v>0.51949865024170161</v>
      </c>
      <c r="AC377" s="60">
        <f t="shared" si="21"/>
        <v>-1.078468675914535</v>
      </c>
    </row>
    <row r="378" spans="1:29" x14ac:dyDescent="0.25">
      <c r="A378" s="1">
        <v>39808</v>
      </c>
      <c r="B378">
        <v>24.418299999999999</v>
      </c>
      <c r="C378">
        <v>0.61240000000000006</v>
      </c>
      <c r="D378">
        <v>2.6036000000000001</v>
      </c>
      <c r="E378">
        <v>2715.2554</v>
      </c>
      <c r="F378" s="72">
        <v>39808</v>
      </c>
      <c r="G378">
        <v>11.1023</v>
      </c>
      <c r="H378">
        <v>0.40150000000000002</v>
      </c>
      <c r="I378">
        <v>3.8174999999999999</v>
      </c>
      <c r="J378">
        <v>1034.0920000000001</v>
      </c>
      <c r="K378" s="72">
        <v>39808</v>
      </c>
      <c r="L378">
        <v>14.9185</v>
      </c>
      <c r="M378">
        <v>0.41420000000000001</v>
      </c>
      <c r="N378">
        <v>2.855</v>
      </c>
      <c r="O378">
        <v>1795.8853999999999</v>
      </c>
      <c r="P378" s="1"/>
      <c r="AA378" s="1">
        <f t="shared" si="19"/>
        <v>39808</v>
      </c>
      <c r="AB378">
        <f t="shared" si="20"/>
        <v>0.50888144455179596</v>
      </c>
      <c r="AC378" s="60">
        <f t="shared" si="21"/>
        <v>-1.0949819905303555</v>
      </c>
    </row>
    <row r="379" spans="1:29" x14ac:dyDescent="0.25">
      <c r="A379" s="1">
        <v>39815</v>
      </c>
      <c r="B379">
        <v>23.8962</v>
      </c>
      <c r="C379">
        <v>0.60329999999999995</v>
      </c>
      <c r="D379">
        <v>2.5743</v>
      </c>
      <c r="E379">
        <v>2749.4526000000001</v>
      </c>
      <c r="F379" s="72">
        <v>39815</v>
      </c>
      <c r="G379">
        <v>10.103199999999999</v>
      </c>
      <c r="H379">
        <v>0.40360000000000001</v>
      </c>
      <c r="I379">
        <v>4.2130999999999998</v>
      </c>
      <c r="J379">
        <v>1066.3686</v>
      </c>
      <c r="K379" s="72">
        <v>39815</v>
      </c>
      <c r="L379">
        <v>15.5587</v>
      </c>
      <c r="M379">
        <v>0.443</v>
      </c>
      <c r="N379">
        <v>2.8601999999999999</v>
      </c>
      <c r="O379">
        <v>1828.8806999999999</v>
      </c>
      <c r="P379" s="1"/>
      <c r="AA379" s="1">
        <f t="shared" si="19"/>
        <v>39815</v>
      </c>
      <c r="AB379">
        <f t="shared" si="20"/>
        <v>0.5136365607969483</v>
      </c>
      <c r="AC379" s="60">
        <f t="shared" si="21"/>
        <v>-1.0875861904597535</v>
      </c>
    </row>
    <row r="380" spans="1:29" x14ac:dyDescent="0.25">
      <c r="A380" s="1">
        <v>39822</v>
      </c>
      <c r="B380">
        <v>23.8962</v>
      </c>
      <c r="C380">
        <v>0.62880000000000003</v>
      </c>
      <c r="D380">
        <v>2.6831</v>
      </c>
      <c r="E380">
        <v>2865.723</v>
      </c>
      <c r="F380" s="72">
        <v>39822</v>
      </c>
      <c r="G380">
        <v>10.103199999999999</v>
      </c>
      <c r="H380">
        <v>0.38950000000000001</v>
      </c>
      <c r="I380">
        <v>4.0659999999999998</v>
      </c>
      <c r="J380">
        <v>1029.1264000000001</v>
      </c>
      <c r="K380" s="72">
        <v>39822</v>
      </c>
      <c r="L380">
        <v>15.5587</v>
      </c>
      <c r="M380">
        <v>0.44519999999999998</v>
      </c>
      <c r="N380">
        <v>2.875</v>
      </c>
      <c r="O380">
        <v>1838.3079</v>
      </c>
      <c r="P380" s="1"/>
      <c r="AA380" s="1">
        <f t="shared" si="19"/>
        <v>39822</v>
      </c>
      <c r="AB380">
        <f t="shared" si="20"/>
        <v>0.52697420883253976</v>
      </c>
      <c r="AC380" s="60">
        <f t="shared" si="21"/>
        <v>-1.0668416758784638</v>
      </c>
    </row>
    <row r="381" spans="1:29" x14ac:dyDescent="0.25">
      <c r="A381" s="1">
        <v>39829</v>
      </c>
      <c r="B381">
        <v>23.8962</v>
      </c>
      <c r="C381">
        <v>0.59730000000000005</v>
      </c>
      <c r="D381">
        <v>2.5487000000000002</v>
      </c>
      <c r="E381">
        <v>2722.0949000000001</v>
      </c>
      <c r="F381" s="72">
        <v>39829</v>
      </c>
      <c r="G381">
        <v>10.103199999999999</v>
      </c>
      <c r="H381">
        <v>0.34820000000000001</v>
      </c>
      <c r="I381">
        <v>3.6343999999999999</v>
      </c>
      <c r="J381">
        <v>919.88260000000002</v>
      </c>
      <c r="K381" s="72">
        <v>39829</v>
      </c>
      <c r="L381">
        <v>15.5587</v>
      </c>
      <c r="M381">
        <v>0.41899999999999998</v>
      </c>
      <c r="N381">
        <v>2.7054</v>
      </c>
      <c r="O381">
        <v>1729.8948</v>
      </c>
      <c r="P381" s="1"/>
      <c r="AA381" s="1">
        <f t="shared" si="19"/>
        <v>39829</v>
      </c>
      <c r="AB381">
        <f t="shared" si="20"/>
        <v>0.49722632578030568</v>
      </c>
      <c r="AC381" s="60">
        <f t="shared" si="21"/>
        <v>-1.1131096079825971</v>
      </c>
    </row>
    <row r="382" spans="1:29" x14ac:dyDescent="0.25">
      <c r="A382" s="1">
        <v>39836</v>
      </c>
      <c r="B382">
        <v>23.8962</v>
      </c>
      <c r="C382">
        <v>0.56869999999999998</v>
      </c>
      <c r="D382">
        <v>2.427</v>
      </c>
      <c r="E382">
        <v>2592.1455999999998</v>
      </c>
      <c r="F382" s="72">
        <v>39836</v>
      </c>
      <c r="G382">
        <v>10.103199999999999</v>
      </c>
      <c r="H382">
        <v>0.33360000000000001</v>
      </c>
      <c r="I382">
        <v>3.4823</v>
      </c>
      <c r="J382">
        <v>881.399</v>
      </c>
      <c r="K382" s="72">
        <v>39836</v>
      </c>
      <c r="L382">
        <v>15.5587</v>
      </c>
      <c r="M382">
        <v>0.38019999999999998</v>
      </c>
      <c r="N382">
        <v>2.4548000000000001</v>
      </c>
      <c r="O382">
        <v>1569.6321</v>
      </c>
      <c r="P382" s="1"/>
      <c r="AA382" s="1">
        <f t="shared" si="19"/>
        <v>39836</v>
      </c>
      <c r="AB382">
        <f t="shared" si="20"/>
        <v>0.46894292510908847</v>
      </c>
      <c r="AC382" s="60">
        <f t="shared" si="21"/>
        <v>-1.15709977896828</v>
      </c>
    </row>
    <row r="383" spans="1:29" x14ac:dyDescent="0.25">
      <c r="A383" s="1">
        <v>39843</v>
      </c>
      <c r="B383">
        <v>23.8962</v>
      </c>
      <c r="C383">
        <v>0.56269999999999998</v>
      </c>
      <c r="D383">
        <v>2.4014000000000002</v>
      </c>
      <c r="E383">
        <v>2564.7878999999998</v>
      </c>
      <c r="F383" s="72">
        <v>39843</v>
      </c>
      <c r="G383">
        <v>10.103199999999999</v>
      </c>
      <c r="H383">
        <v>0.3458</v>
      </c>
      <c r="I383">
        <v>3.6097999999999999</v>
      </c>
      <c r="J383">
        <v>913.67550000000006</v>
      </c>
      <c r="K383" s="72">
        <v>39843</v>
      </c>
      <c r="L383">
        <v>15.5587</v>
      </c>
      <c r="M383">
        <v>0.379</v>
      </c>
      <c r="N383">
        <v>2.4474</v>
      </c>
      <c r="O383">
        <v>1564.9185</v>
      </c>
      <c r="P383" s="1"/>
      <c r="AA383" s="1">
        <f t="shared" si="19"/>
        <v>39843</v>
      </c>
      <c r="AB383">
        <f t="shared" si="20"/>
        <v>0.46640514190091376</v>
      </c>
      <c r="AC383" s="60">
        <f t="shared" si="21"/>
        <v>-1.1610468827324256</v>
      </c>
    </row>
    <row r="384" spans="1:29" x14ac:dyDescent="0.25">
      <c r="A384" s="1">
        <v>39850</v>
      </c>
      <c r="B384">
        <v>23.8962</v>
      </c>
      <c r="C384">
        <v>0.57020000000000004</v>
      </c>
      <c r="D384">
        <v>2.4333999999999998</v>
      </c>
      <c r="E384">
        <v>2598.9850000000001</v>
      </c>
      <c r="F384" s="72">
        <v>39850</v>
      </c>
      <c r="G384">
        <v>10.103199999999999</v>
      </c>
      <c r="H384">
        <v>0.34110000000000001</v>
      </c>
      <c r="I384">
        <v>3.5608</v>
      </c>
      <c r="J384">
        <v>901.26149999999996</v>
      </c>
      <c r="K384" s="72">
        <v>39850</v>
      </c>
      <c r="L384">
        <v>15.5587</v>
      </c>
      <c r="M384">
        <v>0.37669999999999998</v>
      </c>
      <c r="N384">
        <v>2.4327000000000001</v>
      </c>
      <c r="O384">
        <v>1555.4912999999999</v>
      </c>
      <c r="P384" s="1"/>
      <c r="AA384" s="1">
        <f t="shared" si="19"/>
        <v>39850</v>
      </c>
      <c r="AB384">
        <f t="shared" si="20"/>
        <v>0.46982561424763758</v>
      </c>
      <c r="AC384" s="60">
        <f t="shared" si="21"/>
        <v>-1.15572690140722</v>
      </c>
    </row>
    <row r="385" spans="1:29" x14ac:dyDescent="0.25">
      <c r="A385" s="1">
        <v>39857</v>
      </c>
      <c r="B385">
        <v>23.8962</v>
      </c>
      <c r="C385">
        <v>0.57630000000000003</v>
      </c>
      <c r="D385">
        <v>2.4590000000000001</v>
      </c>
      <c r="E385">
        <v>2626.3427999999999</v>
      </c>
      <c r="F385" s="72">
        <v>39857</v>
      </c>
      <c r="G385">
        <v>10.103199999999999</v>
      </c>
      <c r="H385">
        <v>0.35239999999999999</v>
      </c>
      <c r="I385">
        <v>3.6785000000000001</v>
      </c>
      <c r="J385">
        <v>931.05520000000001</v>
      </c>
      <c r="K385" s="72">
        <v>39857</v>
      </c>
      <c r="L385">
        <v>15.5587</v>
      </c>
      <c r="M385">
        <v>0.35730000000000001</v>
      </c>
      <c r="N385">
        <v>2.3073000000000001</v>
      </c>
      <c r="O385">
        <v>1475.3598999999999</v>
      </c>
      <c r="P385" s="1"/>
      <c r="AA385" s="1">
        <f t="shared" si="19"/>
        <v>39857</v>
      </c>
      <c r="AB385">
        <f t="shared" si="20"/>
        <v>0.47067857176082312</v>
      </c>
      <c r="AC385" s="60">
        <f t="shared" si="21"/>
        <v>-1.1544002664921076</v>
      </c>
    </row>
    <row r="386" spans="1:29" x14ac:dyDescent="0.25">
      <c r="A386" s="1">
        <v>39864</v>
      </c>
      <c r="B386">
        <v>23.8962</v>
      </c>
      <c r="C386">
        <v>0.54769999999999996</v>
      </c>
      <c r="D386">
        <v>2.3372999999999999</v>
      </c>
      <c r="E386">
        <v>2496.3935000000001</v>
      </c>
      <c r="F386" s="72">
        <v>39864</v>
      </c>
      <c r="G386">
        <v>10.103199999999999</v>
      </c>
      <c r="H386">
        <v>0.32190000000000002</v>
      </c>
      <c r="I386">
        <v>3.3597000000000001</v>
      </c>
      <c r="J386">
        <v>850.36379999999997</v>
      </c>
      <c r="K386" s="72">
        <v>39864</v>
      </c>
      <c r="L386">
        <v>15.5587</v>
      </c>
      <c r="M386">
        <v>0.32540000000000002</v>
      </c>
      <c r="N386">
        <v>2.1009000000000002</v>
      </c>
      <c r="O386">
        <v>1343.3788</v>
      </c>
      <c r="P386" s="1"/>
      <c r="AA386" s="1">
        <f t="shared" si="19"/>
        <v>39864</v>
      </c>
      <c r="AB386">
        <f t="shared" si="20"/>
        <v>0.44308784316301614</v>
      </c>
      <c r="AC386" s="60">
        <f t="shared" si="21"/>
        <v>-1.197313100162503</v>
      </c>
    </row>
    <row r="387" spans="1:29" x14ac:dyDescent="0.25">
      <c r="A387" s="1">
        <v>39871</v>
      </c>
      <c r="B387">
        <v>23.8962</v>
      </c>
      <c r="C387">
        <v>0.55520000000000003</v>
      </c>
      <c r="D387">
        <v>2.3694000000000002</v>
      </c>
      <c r="E387">
        <v>2530.5907000000002</v>
      </c>
      <c r="F387" s="72">
        <v>39871</v>
      </c>
      <c r="G387">
        <v>10.103199999999999</v>
      </c>
      <c r="H387">
        <v>0.31009999999999999</v>
      </c>
      <c r="I387">
        <v>3.2370999999999999</v>
      </c>
      <c r="J387">
        <v>819.32860000000005</v>
      </c>
      <c r="K387" s="72">
        <v>39871</v>
      </c>
      <c r="L387">
        <v>15.5587</v>
      </c>
      <c r="M387">
        <v>0.314</v>
      </c>
      <c r="N387">
        <v>2.0272000000000001</v>
      </c>
      <c r="O387">
        <v>1296.2427</v>
      </c>
      <c r="P387" s="1"/>
      <c r="AA387" s="1">
        <f t="shared" si="19"/>
        <v>39871</v>
      </c>
      <c r="AB387">
        <f t="shared" si="20"/>
        <v>0.44468487394541989</v>
      </c>
      <c r="AC387" s="60">
        <f t="shared" si="21"/>
        <v>-1.1948291818386774</v>
      </c>
    </row>
    <row r="388" spans="1:29" x14ac:dyDescent="0.25">
      <c r="A388" s="1">
        <v>39878</v>
      </c>
      <c r="B388">
        <v>23.8962</v>
      </c>
      <c r="C388">
        <v>0.55220000000000002</v>
      </c>
      <c r="D388">
        <v>2.3565</v>
      </c>
      <c r="E388">
        <v>2516.9117999999999</v>
      </c>
      <c r="F388" s="72">
        <v>39878</v>
      </c>
      <c r="G388">
        <v>10.103199999999999</v>
      </c>
      <c r="H388">
        <v>0.29649999999999999</v>
      </c>
      <c r="I388">
        <v>3.0949</v>
      </c>
      <c r="J388">
        <v>783.32780000000002</v>
      </c>
      <c r="K388" s="72">
        <v>39878</v>
      </c>
      <c r="L388">
        <v>15.5587</v>
      </c>
      <c r="M388">
        <v>0.29680000000000001</v>
      </c>
      <c r="N388">
        <v>1.9166000000000001</v>
      </c>
      <c r="O388">
        <v>1225.5386000000001</v>
      </c>
      <c r="P388" s="1"/>
      <c r="AA388" s="1">
        <f t="shared" ref="AA388:AA451" si="22">+A388</f>
        <v>39878</v>
      </c>
      <c r="AB388">
        <f t="shared" ref="AB388:AB451" si="23">+(C388*E388+H388*J388+M388*O388)/(E388+J388+O388)</f>
        <v>0.43878315670440948</v>
      </c>
      <c r="AC388" s="60">
        <f t="shared" ref="AC388:AC451" si="24">+(AB388-$AC$1)/$AD$1</f>
        <v>-1.2040083308936</v>
      </c>
    </row>
    <row r="389" spans="1:29" x14ac:dyDescent="0.25">
      <c r="A389" s="1">
        <v>39885</v>
      </c>
      <c r="B389">
        <v>23.8962</v>
      </c>
      <c r="C389">
        <v>0.55669999999999997</v>
      </c>
      <c r="D389">
        <v>2.3757999999999999</v>
      </c>
      <c r="E389">
        <v>2537.4301</v>
      </c>
      <c r="F389" s="72">
        <v>39885</v>
      </c>
      <c r="G389">
        <v>10.103199999999999</v>
      </c>
      <c r="H389">
        <v>0.31759999999999999</v>
      </c>
      <c r="I389">
        <v>3.3155999999999999</v>
      </c>
      <c r="J389">
        <v>839.19110000000001</v>
      </c>
      <c r="K389" s="72">
        <v>39885</v>
      </c>
      <c r="L389">
        <v>15.5587</v>
      </c>
      <c r="M389">
        <v>0.314</v>
      </c>
      <c r="N389">
        <v>2.0272000000000001</v>
      </c>
      <c r="O389">
        <v>1296.2427</v>
      </c>
      <c r="P389" s="1"/>
      <c r="AA389" s="1">
        <f t="shared" si="22"/>
        <v>39885</v>
      </c>
      <c r="AB389">
        <f t="shared" si="23"/>
        <v>0.44643599353064828</v>
      </c>
      <c r="AC389" s="60">
        <f t="shared" si="24"/>
        <v>-1.1921056037631113</v>
      </c>
    </row>
    <row r="390" spans="1:29" x14ac:dyDescent="0.25">
      <c r="A390" s="1">
        <v>39892</v>
      </c>
      <c r="B390">
        <v>23.8962</v>
      </c>
      <c r="C390">
        <v>0.56869999999999998</v>
      </c>
      <c r="D390">
        <v>2.427</v>
      </c>
      <c r="E390">
        <v>2592.1455999999998</v>
      </c>
      <c r="F390" s="72">
        <v>39892</v>
      </c>
      <c r="G390">
        <v>10.103199999999999</v>
      </c>
      <c r="H390">
        <v>0.29459999999999997</v>
      </c>
      <c r="I390">
        <v>3.0752000000000002</v>
      </c>
      <c r="J390">
        <v>778.36220000000003</v>
      </c>
      <c r="K390" s="72">
        <v>39892</v>
      </c>
      <c r="L390">
        <v>15.5587</v>
      </c>
      <c r="M390">
        <v>0.29680000000000001</v>
      </c>
      <c r="N390">
        <v>1.9166000000000001</v>
      </c>
      <c r="O390">
        <v>1225.5386000000001</v>
      </c>
      <c r="P390" s="1"/>
      <c r="AA390" s="1">
        <f t="shared" si="22"/>
        <v>39892</v>
      </c>
      <c r="AB390">
        <f t="shared" si="23"/>
        <v>0.44977756606634772</v>
      </c>
      <c r="AC390" s="60">
        <f t="shared" si="24"/>
        <v>-1.18690833809781</v>
      </c>
    </row>
    <row r="391" spans="1:29" x14ac:dyDescent="0.25">
      <c r="A391" s="1">
        <v>39899</v>
      </c>
      <c r="B391">
        <v>23.8962</v>
      </c>
      <c r="C391">
        <v>0.59430000000000005</v>
      </c>
      <c r="D391">
        <v>2.5358999999999998</v>
      </c>
      <c r="E391">
        <v>2708.4160000000002</v>
      </c>
      <c r="F391" s="72">
        <v>39899</v>
      </c>
      <c r="G391">
        <v>10.103199999999999</v>
      </c>
      <c r="H391">
        <v>0.32369999999999999</v>
      </c>
      <c r="I391">
        <v>3.3793000000000002</v>
      </c>
      <c r="J391">
        <v>855.32939999999996</v>
      </c>
      <c r="K391" s="72">
        <v>39899</v>
      </c>
      <c r="L391">
        <v>15.5587</v>
      </c>
      <c r="M391">
        <v>0.3619</v>
      </c>
      <c r="N391">
        <v>2.3368000000000002</v>
      </c>
      <c r="O391">
        <v>1494.2143000000001</v>
      </c>
      <c r="P391" s="1"/>
      <c r="AA391" s="1">
        <f t="shared" si="22"/>
        <v>39899</v>
      </c>
      <c r="AB391">
        <f t="shared" si="23"/>
        <v>0.47988478649800231</v>
      </c>
      <c r="AC391" s="60">
        <f t="shared" si="24"/>
        <v>-1.1400815158889823</v>
      </c>
    </row>
    <row r="392" spans="1:29" x14ac:dyDescent="0.25">
      <c r="A392" s="1">
        <v>39906</v>
      </c>
      <c r="B392">
        <v>23.0337</v>
      </c>
      <c r="C392">
        <v>0.54859999999999998</v>
      </c>
      <c r="D392">
        <v>2.4108999999999998</v>
      </c>
      <c r="E392">
        <v>2592.1455999999998</v>
      </c>
      <c r="F392" s="72">
        <v>39906</v>
      </c>
      <c r="G392">
        <v>13.853999999999999</v>
      </c>
      <c r="H392">
        <v>0.36940000000000001</v>
      </c>
      <c r="I392">
        <v>2.6480000000000001</v>
      </c>
      <c r="J392">
        <v>881.399</v>
      </c>
      <c r="K392" s="72">
        <v>39906</v>
      </c>
      <c r="L392">
        <v>16.2682</v>
      </c>
      <c r="M392">
        <v>0.42409999999999998</v>
      </c>
      <c r="N392">
        <v>2.4459</v>
      </c>
      <c r="O392">
        <v>1569.6321</v>
      </c>
      <c r="P392" s="1"/>
      <c r="AA392" s="1">
        <f t="shared" si="22"/>
        <v>39906</v>
      </c>
      <c r="AB392">
        <f t="shared" si="23"/>
        <v>0.47853188256719226</v>
      </c>
      <c r="AC392" s="60">
        <f t="shared" si="24"/>
        <v>-1.1421857351070093</v>
      </c>
    </row>
    <row r="393" spans="1:29" x14ac:dyDescent="0.25">
      <c r="A393" s="1">
        <v>39913</v>
      </c>
      <c r="B393">
        <v>23.0337</v>
      </c>
      <c r="C393">
        <v>0.55300000000000005</v>
      </c>
      <c r="D393">
        <v>2.4300000000000002</v>
      </c>
      <c r="E393">
        <v>2612.6639</v>
      </c>
      <c r="F393" s="72">
        <v>39913</v>
      </c>
      <c r="G393">
        <v>13.853999999999999</v>
      </c>
      <c r="H393">
        <v>0.37930000000000003</v>
      </c>
      <c r="I393">
        <v>2.7189000000000001</v>
      </c>
      <c r="J393">
        <v>904.98569999999995</v>
      </c>
      <c r="K393" s="72">
        <v>39913</v>
      </c>
      <c r="L393">
        <v>16.2682</v>
      </c>
      <c r="M393">
        <v>0.4254</v>
      </c>
      <c r="N393">
        <v>2.4533</v>
      </c>
      <c r="O393">
        <v>1574.3457000000001</v>
      </c>
      <c r="P393" s="1"/>
      <c r="AA393" s="1">
        <f t="shared" si="22"/>
        <v>39913</v>
      </c>
      <c r="AB393">
        <f t="shared" si="23"/>
        <v>0.48267736490055291</v>
      </c>
      <c r="AC393" s="60">
        <f t="shared" si="24"/>
        <v>-1.1357381201690984</v>
      </c>
    </row>
    <row r="394" spans="1:29" x14ac:dyDescent="0.25">
      <c r="A394" s="1">
        <v>39920</v>
      </c>
      <c r="B394">
        <v>23.0337</v>
      </c>
      <c r="C394">
        <v>0.57899999999999996</v>
      </c>
      <c r="D394">
        <v>2.5445000000000002</v>
      </c>
      <c r="E394">
        <v>2735.7737000000002</v>
      </c>
      <c r="F394" s="72">
        <v>39920</v>
      </c>
      <c r="G394">
        <v>13.853999999999999</v>
      </c>
      <c r="H394">
        <v>0.41</v>
      </c>
      <c r="I394">
        <v>2.9390000000000001</v>
      </c>
      <c r="J394">
        <v>978.2287</v>
      </c>
      <c r="K394" s="72">
        <v>39920</v>
      </c>
      <c r="L394">
        <v>16.2682</v>
      </c>
      <c r="M394">
        <v>0.4471</v>
      </c>
      <c r="N394">
        <v>2.5781999999999998</v>
      </c>
      <c r="O394">
        <v>1654.4771000000001</v>
      </c>
      <c r="P394" s="1"/>
      <c r="AA394" s="1">
        <f t="shared" si="22"/>
        <v>39920</v>
      </c>
      <c r="AB394">
        <f t="shared" si="23"/>
        <v>0.50755590120256577</v>
      </c>
      <c r="AC394" s="60">
        <f t="shared" si="24"/>
        <v>-1.0970436548704894</v>
      </c>
    </row>
    <row r="395" spans="1:29" x14ac:dyDescent="0.25">
      <c r="A395" s="1">
        <v>39927</v>
      </c>
      <c r="B395">
        <v>23.0337</v>
      </c>
      <c r="C395">
        <v>0.57609999999999995</v>
      </c>
      <c r="D395">
        <v>2.5318000000000001</v>
      </c>
      <c r="E395">
        <v>2722.0949000000001</v>
      </c>
      <c r="F395" s="72">
        <v>39927</v>
      </c>
      <c r="G395">
        <v>13.853999999999999</v>
      </c>
      <c r="H395">
        <v>0.39029999999999998</v>
      </c>
      <c r="I395">
        <v>2.7972000000000001</v>
      </c>
      <c r="J395">
        <v>931.05520000000001</v>
      </c>
      <c r="K395" s="72">
        <v>39927</v>
      </c>
      <c r="L395">
        <v>16.2682</v>
      </c>
      <c r="M395">
        <v>0.46229999999999999</v>
      </c>
      <c r="N395">
        <v>2.6663000000000001</v>
      </c>
      <c r="O395">
        <v>1711.0404000000001</v>
      </c>
      <c r="P395" s="1"/>
      <c r="AA395" s="1">
        <f t="shared" si="22"/>
        <v>39927</v>
      </c>
      <c r="AB395">
        <f t="shared" si="23"/>
        <v>0.50755164145829645</v>
      </c>
      <c r="AC395" s="60">
        <f t="shared" si="24"/>
        <v>-1.0970502802010478</v>
      </c>
    </row>
    <row r="396" spans="1:29" x14ac:dyDescent="0.25">
      <c r="A396" s="1">
        <v>39934</v>
      </c>
      <c r="B396">
        <v>23.0337</v>
      </c>
      <c r="C396">
        <v>0.60799999999999998</v>
      </c>
      <c r="D396">
        <v>2.6718000000000002</v>
      </c>
      <c r="E396">
        <v>2872.5623999999998</v>
      </c>
      <c r="F396" s="72">
        <v>39934</v>
      </c>
      <c r="G396">
        <v>13.853999999999999</v>
      </c>
      <c r="H396">
        <v>0.37990000000000002</v>
      </c>
      <c r="I396">
        <v>2.7225999999999999</v>
      </c>
      <c r="J396">
        <v>906.22709999999995</v>
      </c>
      <c r="K396" s="72">
        <v>39934</v>
      </c>
      <c r="L396">
        <v>16.2682</v>
      </c>
      <c r="M396">
        <v>0.48399999999999999</v>
      </c>
      <c r="N396">
        <v>2.7911999999999999</v>
      </c>
      <c r="O396">
        <v>1791.1718000000001</v>
      </c>
      <c r="P396" s="1"/>
      <c r="AA396" s="1">
        <f t="shared" si="22"/>
        <v>39934</v>
      </c>
      <c r="AB396">
        <f t="shared" si="23"/>
        <v>0.53101280357010727</v>
      </c>
      <c r="AC396" s="60">
        <f t="shared" si="24"/>
        <v>-1.0605603069895992</v>
      </c>
    </row>
    <row r="397" spans="1:29" x14ac:dyDescent="0.25">
      <c r="A397" s="1">
        <v>39941</v>
      </c>
      <c r="B397">
        <v>23.0337</v>
      </c>
      <c r="C397">
        <v>0.79179999999999995</v>
      </c>
      <c r="D397">
        <v>3.4796999999999998</v>
      </c>
      <c r="E397">
        <v>3741.1705999999999</v>
      </c>
      <c r="F397" s="72">
        <v>39941</v>
      </c>
      <c r="G397">
        <v>13.853999999999999</v>
      </c>
      <c r="H397">
        <v>0.49380000000000002</v>
      </c>
      <c r="I397">
        <v>3.5394000000000001</v>
      </c>
      <c r="J397">
        <v>1178.0952</v>
      </c>
      <c r="K397" s="72">
        <v>39941</v>
      </c>
      <c r="L397">
        <v>16.2682</v>
      </c>
      <c r="M397">
        <v>0.58589999999999998</v>
      </c>
      <c r="N397">
        <v>3.3788</v>
      </c>
      <c r="O397">
        <v>2168.2606000000001</v>
      </c>
      <c r="P397" s="1"/>
      <c r="AA397" s="1">
        <f t="shared" si="22"/>
        <v>39941</v>
      </c>
      <c r="AB397">
        <f t="shared" si="23"/>
        <v>0.67927594264481317</v>
      </c>
      <c r="AC397" s="60">
        <f t="shared" si="24"/>
        <v>-0.82996141562616899</v>
      </c>
    </row>
    <row r="398" spans="1:29" x14ac:dyDescent="0.25">
      <c r="A398" s="1">
        <v>39948</v>
      </c>
      <c r="B398">
        <v>23.0337</v>
      </c>
      <c r="C398">
        <v>0.79610000000000003</v>
      </c>
      <c r="D398">
        <v>3.4986999999999999</v>
      </c>
      <c r="E398">
        <v>3761.6889000000001</v>
      </c>
      <c r="F398" s="72">
        <v>39948</v>
      </c>
      <c r="G398">
        <v>13.853999999999999</v>
      </c>
      <c r="H398">
        <v>0.55679999999999996</v>
      </c>
      <c r="I398">
        <v>3.9906999999999999</v>
      </c>
      <c r="J398">
        <v>1328.3054999999999</v>
      </c>
      <c r="K398" s="72">
        <v>39948</v>
      </c>
      <c r="L398">
        <v>16.2682</v>
      </c>
      <c r="M398">
        <v>0.61140000000000005</v>
      </c>
      <c r="N398">
        <v>3.5257000000000001</v>
      </c>
      <c r="O398">
        <v>2262.5328</v>
      </c>
      <c r="P398" s="1"/>
      <c r="AA398" s="1">
        <f t="shared" si="22"/>
        <v>39948</v>
      </c>
      <c r="AB398">
        <f t="shared" si="23"/>
        <v>0.69603191534061926</v>
      </c>
      <c r="AC398" s="60">
        <f t="shared" si="24"/>
        <v>-0.80390026009227822</v>
      </c>
    </row>
    <row r="399" spans="1:29" x14ac:dyDescent="0.25">
      <c r="A399" s="1">
        <v>39955</v>
      </c>
      <c r="B399">
        <v>23.0337</v>
      </c>
      <c r="C399">
        <v>0.84970000000000001</v>
      </c>
      <c r="D399">
        <v>3.7341000000000002</v>
      </c>
      <c r="E399">
        <v>4014.748</v>
      </c>
      <c r="F399" s="72">
        <v>39955</v>
      </c>
      <c r="G399">
        <v>13.853999999999999</v>
      </c>
      <c r="H399">
        <v>0.56720000000000004</v>
      </c>
      <c r="I399">
        <v>4.0652999999999997</v>
      </c>
      <c r="J399">
        <v>1353.1335999999999</v>
      </c>
      <c r="K399" s="72">
        <v>39955</v>
      </c>
      <c r="L399">
        <v>16.2682</v>
      </c>
      <c r="M399">
        <v>0.6623</v>
      </c>
      <c r="N399">
        <v>3.8195000000000001</v>
      </c>
      <c r="O399">
        <v>2451.0772000000002</v>
      </c>
      <c r="P399" s="1"/>
      <c r="AA399" s="1">
        <f t="shared" si="22"/>
        <v>39955</v>
      </c>
      <c r="AB399">
        <f t="shared" si="23"/>
        <v>0.74206519454738651</v>
      </c>
      <c r="AC399" s="60">
        <f t="shared" si="24"/>
        <v>-0.73230307675222328</v>
      </c>
    </row>
    <row r="400" spans="1:29" x14ac:dyDescent="0.25">
      <c r="A400" s="1">
        <v>39962</v>
      </c>
      <c r="B400">
        <v>23.0337</v>
      </c>
      <c r="C400">
        <v>0.75270000000000004</v>
      </c>
      <c r="D400">
        <v>3.3079000000000001</v>
      </c>
      <c r="E400">
        <v>3556.5059000000001</v>
      </c>
      <c r="F400" s="72">
        <v>39962</v>
      </c>
      <c r="G400">
        <v>13.853999999999999</v>
      </c>
      <c r="H400">
        <v>0.54120000000000001</v>
      </c>
      <c r="I400">
        <v>3.8788</v>
      </c>
      <c r="J400">
        <v>1291.0633</v>
      </c>
      <c r="K400" s="72">
        <v>39962</v>
      </c>
      <c r="L400">
        <v>16.2682</v>
      </c>
      <c r="M400">
        <v>0.68779999999999997</v>
      </c>
      <c r="N400">
        <v>3.9664000000000001</v>
      </c>
      <c r="O400">
        <v>2545.3494000000001</v>
      </c>
      <c r="P400" s="1"/>
      <c r="AA400" s="1">
        <f t="shared" si="22"/>
        <v>39962</v>
      </c>
      <c r="AB400">
        <f t="shared" si="23"/>
        <v>0.69341988510599861</v>
      </c>
      <c r="AC400" s="60">
        <f t="shared" si="24"/>
        <v>-0.80796284287630915</v>
      </c>
    </row>
    <row r="401" spans="1:29" x14ac:dyDescent="0.25">
      <c r="A401" s="1">
        <v>39969</v>
      </c>
      <c r="B401">
        <v>23.0337</v>
      </c>
      <c r="C401">
        <v>0.88300000000000001</v>
      </c>
      <c r="D401">
        <v>3.8803999999999998</v>
      </c>
      <c r="E401">
        <v>4172.0549000000001</v>
      </c>
      <c r="F401" s="72">
        <v>39969</v>
      </c>
      <c r="G401">
        <v>13.853999999999999</v>
      </c>
      <c r="H401">
        <v>0.61399999999999999</v>
      </c>
      <c r="I401">
        <v>4.4009999999999998</v>
      </c>
      <c r="J401">
        <v>1464.8602000000001</v>
      </c>
      <c r="K401" s="72">
        <v>39969</v>
      </c>
      <c r="L401">
        <v>16.2682</v>
      </c>
      <c r="M401">
        <v>0.77690000000000003</v>
      </c>
      <c r="N401">
        <v>4.4805999999999999</v>
      </c>
      <c r="O401">
        <v>2875.3020999999999</v>
      </c>
      <c r="P401" s="1"/>
      <c r="AA401" s="1">
        <f t="shared" si="22"/>
        <v>39969</v>
      </c>
      <c r="AB401">
        <f t="shared" si="23"/>
        <v>0.80086899579935544</v>
      </c>
      <c r="AC401" s="60">
        <f t="shared" si="24"/>
        <v>-0.64084344989360842</v>
      </c>
    </row>
    <row r="402" spans="1:29" x14ac:dyDescent="0.25">
      <c r="A402" s="1">
        <v>39976</v>
      </c>
      <c r="B402">
        <v>23.0337</v>
      </c>
      <c r="C402">
        <v>0.85399999999999998</v>
      </c>
      <c r="D402">
        <v>3.7532000000000001</v>
      </c>
      <c r="E402">
        <v>4035.2662999999998</v>
      </c>
      <c r="F402" s="72">
        <v>39976</v>
      </c>
      <c r="G402">
        <v>13.853999999999999</v>
      </c>
      <c r="H402">
        <v>0.62439999999999996</v>
      </c>
      <c r="I402">
        <v>4.4756</v>
      </c>
      <c r="J402">
        <v>1489.6884</v>
      </c>
      <c r="K402" s="72">
        <v>39976</v>
      </c>
      <c r="L402">
        <v>16.2682</v>
      </c>
      <c r="M402">
        <v>0.73870000000000002</v>
      </c>
      <c r="N402">
        <v>4.2602000000000002</v>
      </c>
      <c r="O402">
        <v>2733.8937999999998</v>
      </c>
      <c r="P402" s="1"/>
      <c r="AA402" s="1">
        <f t="shared" si="22"/>
        <v>39976</v>
      </c>
      <c r="AB402">
        <f t="shared" si="23"/>
        <v>0.77441863804863342</v>
      </c>
      <c r="AC402" s="60">
        <f t="shared" si="24"/>
        <v>-0.68198262454988812</v>
      </c>
    </row>
    <row r="403" spans="1:29" x14ac:dyDescent="0.25">
      <c r="A403" s="1">
        <v>39983</v>
      </c>
      <c r="B403">
        <v>23.0337</v>
      </c>
      <c r="C403">
        <v>0.86129999999999995</v>
      </c>
      <c r="D403">
        <v>3.7850000000000001</v>
      </c>
      <c r="E403">
        <v>4069.4634000000001</v>
      </c>
      <c r="F403" s="72">
        <v>39983</v>
      </c>
      <c r="G403">
        <v>13.853999999999999</v>
      </c>
      <c r="H403">
        <v>0.58799999999999997</v>
      </c>
      <c r="I403">
        <v>4.2145000000000001</v>
      </c>
      <c r="J403">
        <v>1402.7899</v>
      </c>
      <c r="K403" s="72">
        <v>39983</v>
      </c>
      <c r="L403">
        <v>16.2682</v>
      </c>
      <c r="M403">
        <v>0.68520000000000003</v>
      </c>
      <c r="N403">
        <v>3.9517000000000002</v>
      </c>
      <c r="O403">
        <v>2535.9220999999998</v>
      </c>
      <c r="P403" s="1"/>
      <c r="AA403" s="1">
        <f t="shared" si="22"/>
        <v>39983</v>
      </c>
      <c r="AB403">
        <f t="shared" si="23"/>
        <v>0.7576611159815505</v>
      </c>
      <c r="AC403" s="60">
        <f t="shared" si="24"/>
        <v>-0.70804618987559209</v>
      </c>
    </row>
    <row r="404" spans="1:29" x14ac:dyDescent="0.25">
      <c r="A404" s="1">
        <v>39990</v>
      </c>
      <c r="B404">
        <v>23.0337</v>
      </c>
      <c r="C404">
        <v>0.84530000000000005</v>
      </c>
      <c r="D404">
        <v>3.7149999999999999</v>
      </c>
      <c r="E404">
        <v>3994.2296999999999</v>
      </c>
      <c r="F404" s="72">
        <v>39990</v>
      </c>
      <c r="G404">
        <v>13.853999999999999</v>
      </c>
      <c r="H404">
        <v>0.6452</v>
      </c>
      <c r="I404">
        <v>4.6246999999999998</v>
      </c>
      <c r="J404">
        <v>1539.3447000000001</v>
      </c>
      <c r="K404" s="72">
        <v>39990</v>
      </c>
      <c r="L404">
        <v>16.2682</v>
      </c>
      <c r="M404">
        <v>0.66359999999999997</v>
      </c>
      <c r="N404">
        <v>3.8268</v>
      </c>
      <c r="O404">
        <v>2455.7908000000002</v>
      </c>
      <c r="P404" s="1"/>
      <c r="AA404" s="1">
        <f t="shared" si="22"/>
        <v>39990</v>
      </c>
      <c r="AB404">
        <f t="shared" si="23"/>
        <v>0.75089449418709764</v>
      </c>
      <c r="AC404" s="60">
        <f t="shared" si="24"/>
        <v>-0.71857055549886562</v>
      </c>
    </row>
    <row r="405" spans="1:29" x14ac:dyDescent="0.25">
      <c r="A405" s="1">
        <v>39997</v>
      </c>
      <c r="B405">
        <v>23.450199999999999</v>
      </c>
      <c r="C405">
        <v>0.84670000000000001</v>
      </c>
      <c r="D405">
        <v>3.8628999999999998</v>
      </c>
      <c r="E405">
        <v>4384.0774000000001</v>
      </c>
      <c r="F405" s="72">
        <v>39997</v>
      </c>
      <c r="G405">
        <v>13.243</v>
      </c>
      <c r="H405">
        <v>0.67910000000000004</v>
      </c>
      <c r="I405">
        <v>5.0773000000000001</v>
      </c>
      <c r="J405">
        <v>1651.0713000000001</v>
      </c>
      <c r="K405" s="72">
        <v>39997</v>
      </c>
      <c r="L405">
        <v>12.9655</v>
      </c>
      <c r="M405">
        <v>0.66659999999999997</v>
      </c>
      <c r="N405">
        <v>4.9999000000000002</v>
      </c>
      <c r="O405">
        <v>2616.0535</v>
      </c>
      <c r="P405" s="1"/>
      <c r="AA405" s="1">
        <f t="shared" si="22"/>
        <v>39997</v>
      </c>
      <c r="AB405">
        <f t="shared" si="23"/>
        <v>0.76025296432327061</v>
      </c>
      <c r="AC405" s="60">
        <f t="shared" si="24"/>
        <v>-0.70401499670166612</v>
      </c>
    </row>
    <row r="406" spans="1:29" x14ac:dyDescent="0.25">
      <c r="A406" s="1">
        <v>40004</v>
      </c>
      <c r="B406">
        <v>23.450199999999999</v>
      </c>
      <c r="C406">
        <v>0.79910000000000003</v>
      </c>
      <c r="D406">
        <v>3.6459000000000001</v>
      </c>
      <c r="E406">
        <v>4137.8577999999998</v>
      </c>
      <c r="F406" s="72">
        <v>40004</v>
      </c>
      <c r="G406">
        <v>13.243</v>
      </c>
      <c r="H406">
        <v>0.64329999999999998</v>
      </c>
      <c r="I406">
        <v>4.8101000000000003</v>
      </c>
      <c r="J406">
        <v>1564.1728000000001</v>
      </c>
      <c r="K406" s="72">
        <v>40004</v>
      </c>
      <c r="L406">
        <v>12.9655</v>
      </c>
      <c r="M406">
        <v>0.63649999999999995</v>
      </c>
      <c r="N406">
        <v>4.7746000000000004</v>
      </c>
      <c r="O406">
        <v>2498.2132999999999</v>
      </c>
      <c r="P406" s="1"/>
      <c r="AA406" s="1">
        <f t="shared" si="22"/>
        <v>40004</v>
      </c>
      <c r="AB406">
        <f t="shared" si="23"/>
        <v>0.71984533236505321</v>
      </c>
      <c r="AC406" s="60">
        <f t="shared" si="24"/>
        <v>-0.76686241238663533</v>
      </c>
    </row>
    <row r="407" spans="1:29" x14ac:dyDescent="0.25">
      <c r="A407" s="1">
        <v>40011</v>
      </c>
      <c r="B407">
        <v>23.450199999999999</v>
      </c>
      <c r="C407">
        <v>0.87180000000000002</v>
      </c>
      <c r="D407">
        <v>3.9773999999999998</v>
      </c>
      <c r="E407">
        <v>4514.0267000000003</v>
      </c>
      <c r="F407" s="72">
        <v>40011</v>
      </c>
      <c r="G407">
        <v>13.243</v>
      </c>
      <c r="H407">
        <v>0.69440000000000002</v>
      </c>
      <c r="I407">
        <v>5.1917999999999997</v>
      </c>
      <c r="J407">
        <v>1688.3135</v>
      </c>
      <c r="K407" s="72">
        <v>40011</v>
      </c>
      <c r="L407">
        <v>12.9655</v>
      </c>
      <c r="M407">
        <v>0.65700000000000003</v>
      </c>
      <c r="N407">
        <v>4.9278000000000004</v>
      </c>
      <c r="O407">
        <v>2578.3445999999999</v>
      </c>
      <c r="P407" s="1"/>
      <c r="AA407" s="1">
        <f t="shared" si="22"/>
        <v>40011</v>
      </c>
      <c r="AB407">
        <f t="shared" si="23"/>
        <v>0.77461677859795164</v>
      </c>
      <c r="AC407" s="60">
        <f t="shared" si="24"/>
        <v>-0.68167444956255085</v>
      </c>
    </row>
    <row r="408" spans="1:29" x14ac:dyDescent="0.25">
      <c r="A408" s="1">
        <v>40018</v>
      </c>
      <c r="B408">
        <v>23.450199999999999</v>
      </c>
      <c r="C408">
        <v>0.8256</v>
      </c>
      <c r="D408">
        <v>3.7664</v>
      </c>
      <c r="E408">
        <v>4274.6464999999998</v>
      </c>
      <c r="F408" s="72">
        <v>40018</v>
      </c>
      <c r="G408">
        <v>13.243</v>
      </c>
      <c r="H408">
        <v>0.69440000000000002</v>
      </c>
      <c r="I408">
        <v>5.1917999999999997</v>
      </c>
      <c r="J408">
        <v>1688.3135</v>
      </c>
      <c r="K408" s="72">
        <v>40018</v>
      </c>
      <c r="L408">
        <v>12.9655</v>
      </c>
      <c r="M408">
        <v>0.66059999999999997</v>
      </c>
      <c r="N408">
        <v>4.9547999999999996</v>
      </c>
      <c r="O408">
        <v>2592.4854999999998</v>
      </c>
      <c r="P408" s="1"/>
      <c r="AA408" s="1">
        <f t="shared" si="22"/>
        <v>40018</v>
      </c>
      <c r="AB408">
        <f t="shared" si="23"/>
        <v>0.74971069199143392</v>
      </c>
      <c r="AC408" s="60">
        <f t="shared" si="24"/>
        <v>-0.72041176482181202</v>
      </c>
    </row>
    <row r="409" spans="1:29" x14ac:dyDescent="0.25">
      <c r="A409" s="1">
        <v>40025</v>
      </c>
      <c r="B409">
        <v>23.450199999999999</v>
      </c>
      <c r="C409">
        <v>0.85329999999999995</v>
      </c>
      <c r="D409">
        <v>3.8929999999999998</v>
      </c>
      <c r="E409">
        <v>4418.2745999999997</v>
      </c>
      <c r="F409" s="72">
        <v>40025</v>
      </c>
      <c r="G409">
        <v>13.243</v>
      </c>
      <c r="H409">
        <v>0.7046</v>
      </c>
      <c r="I409">
        <v>5.2682000000000002</v>
      </c>
      <c r="J409">
        <v>1713.1415999999999</v>
      </c>
      <c r="K409" s="72">
        <v>40025</v>
      </c>
      <c r="L409">
        <v>12.9655</v>
      </c>
      <c r="M409">
        <v>0.70860000000000001</v>
      </c>
      <c r="N409">
        <v>5.3151999999999999</v>
      </c>
      <c r="O409">
        <v>2781.0299</v>
      </c>
      <c r="P409" s="1"/>
      <c r="AA409" s="1">
        <f t="shared" si="22"/>
        <v>40025</v>
      </c>
      <c r="AB409">
        <f t="shared" si="23"/>
        <v>0.77956500344837998</v>
      </c>
      <c r="AC409" s="60">
        <f t="shared" si="24"/>
        <v>-0.67397830086472243</v>
      </c>
    </row>
    <row r="410" spans="1:29" x14ac:dyDescent="0.25">
      <c r="A410" s="1">
        <v>40032</v>
      </c>
      <c r="B410">
        <v>23.450199999999999</v>
      </c>
      <c r="C410">
        <v>0.9405</v>
      </c>
      <c r="D410">
        <v>4.2907000000000002</v>
      </c>
      <c r="E410">
        <v>4869.6772000000001</v>
      </c>
      <c r="F410" s="72">
        <v>40032</v>
      </c>
      <c r="G410">
        <v>13.243</v>
      </c>
      <c r="H410">
        <v>0.75570000000000004</v>
      </c>
      <c r="I410">
        <v>5.6498999999999997</v>
      </c>
      <c r="J410">
        <v>1837.2823000000001</v>
      </c>
      <c r="K410" s="72">
        <v>40032</v>
      </c>
      <c r="L410">
        <v>12.9655</v>
      </c>
      <c r="M410">
        <v>0.76629999999999998</v>
      </c>
      <c r="N410">
        <v>5.7476000000000003</v>
      </c>
      <c r="O410">
        <v>3007.2831000000001</v>
      </c>
      <c r="P410" s="1"/>
      <c r="AA410" s="1">
        <f t="shared" si="22"/>
        <v>40032</v>
      </c>
      <c r="AB410">
        <f t="shared" si="23"/>
        <v>0.85162034971619915</v>
      </c>
      <c r="AC410" s="60">
        <f t="shared" si="24"/>
        <v>-0.56190807848938962</v>
      </c>
    </row>
    <row r="411" spans="1:29" x14ac:dyDescent="0.25">
      <c r="A411" s="1">
        <v>40039</v>
      </c>
      <c r="B411">
        <v>23.450199999999999</v>
      </c>
      <c r="C411">
        <v>0.86519999999999997</v>
      </c>
      <c r="D411">
        <v>3.9472</v>
      </c>
      <c r="E411">
        <v>4479.8294999999998</v>
      </c>
      <c r="F411" s="72">
        <v>40039</v>
      </c>
      <c r="G411">
        <v>13.243</v>
      </c>
      <c r="H411">
        <v>0.72499999999999998</v>
      </c>
      <c r="I411">
        <v>5.4208999999999996</v>
      </c>
      <c r="J411">
        <v>1762.7979</v>
      </c>
      <c r="K411" s="72">
        <v>40039</v>
      </c>
      <c r="L411">
        <v>12.9655</v>
      </c>
      <c r="M411">
        <v>0.7591</v>
      </c>
      <c r="N411">
        <v>5.6935000000000002</v>
      </c>
      <c r="O411">
        <v>2979.0014999999999</v>
      </c>
      <c r="P411" s="1"/>
      <c r="AA411" s="1">
        <f t="shared" si="22"/>
        <v>40039</v>
      </c>
      <c r="AB411">
        <f t="shared" si="23"/>
        <v>0.8041244209631988</v>
      </c>
      <c r="AC411" s="60">
        <f t="shared" si="24"/>
        <v>-0.63578017227528794</v>
      </c>
    </row>
    <row r="412" spans="1:29" x14ac:dyDescent="0.25">
      <c r="A412" s="1">
        <v>40046</v>
      </c>
      <c r="B412">
        <v>23.450199999999999</v>
      </c>
      <c r="C412">
        <v>1.0052000000000001</v>
      </c>
      <c r="D412">
        <v>4.5860000000000003</v>
      </c>
      <c r="E412">
        <v>5204.8095000000003</v>
      </c>
      <c r="F412" s="72">
        <v>40046</v>
      </c>
      <c r="G412">
        <v>13.243</v>
      </c>
      <c r="H412">
        <v>0.76590000000000003</v>
      </c>
      <c r="I412">
        <v>5.7263000000000002</v>
      </c>
      <c r="J412">
        <v>1862.1105</v>
      </c>
      <c r="K412" s="72">
        <v>40046</v>
      </c>
      <c r="L412">
        <v>12.9655</v>
      </c>
      <c r="M412">
        <v>0.7843</v>
      </c>
      <c r="N412">
        <v>5.8826999999999998</v>
      </c>
      <c r="O412">
        <v>3077.9872999999998</v>
      </c>
      <c r="P412" s="1"/>
      <c r="AA412" s="1">
        <f t="shared" si="22"/>
        <v>40046</v>
      </c>
      <c r="AB412">
        <f t="shared" si="23"/>
        <v>0.89425463559829677</v>
      </c>
      <c r="AC412" s="60">
        <f t="shared" si="24"/>
        <v>-0.4955974693936962</v>
      </c>
    </row>
    <row r="413" spans="1:29" x14ac:dyDescent="0.25">
      <c r="A413" s="1">
        <v>40053</v>
      </c>
      <c r="B413">
        <v>23.450199999999999</v>
      </c>
      <c r="C413">
        <v>1.1426000000000001</v>
      </c>
      <c r="D413">
        <v>5.2126999999999999</v>
      </c>
      <c r="E413">
        <v>5916.1107000000002</v>
      </c>
      <c r="F413" s="72">
        <v>40053</v>
      </c>
      <c r="G413">
        <v>13.243</v>
      </c>
      <c r="H413">
        <v>0.7863</v>
      </c>
      <c r="I413">
        <v>5.8789999999999996</v>
      </c>
      <c r="J413">
        <v>1911.7668000000001</v>
      </c>
      <c r="K413" s="72">
        <v>40053</v>
      </c>
      <c r="L413">
        <v>12.9655</v>
      </c>
      <c r="M413">
        <v>0.84550000000000003</v>
      </c>
      <c r="N413">
        <v>6.3422000000000001</v>
      </c>
      <c r="O413">
        <v>3318.3814000000002</v>
      </c>
      <c r="P413" s="1"/>
      <c r="AA413" s="1">
        <f t="shared" si="22"/>
        <v>40053</v>
      </c>
      <c r="AB413">
        <f t="shared" si="23"/>
        <v>0.99303828250032844</v>
      </c>
      <c r="AC413" s="60">
        <f t="shared" si="24"/>
        <v>-0.34195577798874677</v>
      </c>
    </row>
    <row r="414" spans="1:29" x14ac:dyDescent="0.25">
      <c r="A414" s="1">
        <v>40060</v>
      </c>
      <c r="B414">
        <v>23.450199999999999</v>
      </c>
      <c r="C414">
        <v>1.1373</v>
      </c>
      <c r="D414">
        <v>5.1886000000000001</v>
      </c>
      <c r="E414">
        <v>5888.7529999999997</v>
      </c>
      <c r="F414" s="72">
        <v>40060</v>
      </c>
      <c r="G414">
        <v>13.243</v>
      </c>
      <c r="H414">
        <v>0.77610000000000001</v>
      </c>
      <c r="I414">
        <v>5.8026</v>
      </c>
      <c r="J414">
        <v>1886.9386</v>
      </c>
      <c r="K414" s="72">
        <v>40060</v>
      </c>
      <c r="L414">
        <v>12.9655</v>
      </c>
      <c r="M414">
        <v>0.85270000000000001</v>
      </c>
      <c r="N414">
        <v>6.3962000000000003</v>
      </c>
      <c r="O414">
        <v>3346.663</v>
      </c>
      <c r="P414" s="1"/>
      <c r="AA414" s="1">
        <f t="shared" si="22"/>
        <v>40060</v>
      </c>
      <c r="AB414">
        <f t="shared" si="23"/>
        <v>0.99038663759740209</v>
      </c>
      <c r="AC414" s="60">
        <f t="shared" si="24"/>
        <v>-0.34607997486411585</v>
      </c>
    </row>
    <row r="415" spans="1:29" x14ac:dyDescent="0.25">
      <c r="A415" s="1">
        <v>40067</v>
      </c>
      <c r="B415">
        <v>23.450199999999999</v>
      </c>
      <c r="C415">
        <v>1.2016</v>
      </c>
      <c r="D415">
        <v>5.4821999999999997</v>
      </c>
      <c r="E415">
        <v>6052.8994000000002</v>
      </c>
      <c r="F415" s="72">
        <v>40067</v>
      </c>
      <c r="G415">
        <v>13.243</v>
      </c>
      <c r="H415">
        <v>0.79139999999999999</v>
      </c>
      <c r="I415">
        <v>5.9170999999999996</v>
      </c>
      <c r="J415">
        <v>1924.1808000000001</v>
      </c>
      <c r="K415" s="72">
        <v>40067</v>
      </c>
      <c r="L415">
        <v>12.9655</v>
      </c>
      <c r="M415">
        <v>0.87070000000000003</v>
      </c>
      <c r="N415">
        <v>6.5312999999999999</v>
      </c>
      <c r="O415">
        <v>3417.3672000000001</v>
      </c>
      <c r="P415" s="1"/>
      <c r="AA415" s="1">
        <f t="shared" si="22"/>
        <v>40067</v>
      </c>
      <c r="AB415">
        <f t="shared" si="23"/>
        <v>1.0330875918739157</v>
      </c>
      <c r="AC415" s="60">
        <f t="shared" si="24"/>
        <v>-0.27966567406232962</v>
      </c>
    </row>
    <row r="416" spans="1:29" x14ac:dyDescent="0.25">
      <c r="A416" s="1">
        <v>40074</v>
      </c>
      <c r="B416">
        <v>23.450199999999999</v>
      </c>
      <c r="C416">
        <v>1.1813</v>
      </c>
      <c r="D416">
        <v>5.3893000000000004</v>
      </c>
      <c r="E416">
        <v>5950.3078999999998</v>
      </c>
      <c r="F416" s="72">
        <v>40074</v>
      </c>
      <c r="G416">
        <v>13.243</v>
      </c>
      <c r="H416">
        <v>0.85270000000000001</v>
      </c>
      <c r="I416">
        <v>6.3753000000000002</v>
      </c>
      <c r="J416">
        <v>2073.1496999999999</v>
      </c>
      <c r="K416" s="72">
        <v>40074</v>
      </c>
      <c r="L416">
        <v>12.9655</v>
      </c>
      <c r="M416">
        <v>0.95209999999999995</v>
      </c>
      <c r="N416">
        <v>7.1412000000000004</v>
      </c>
      <c r="O416">
        <v>3252.3908000000001</v>
      </c>
      <c r="P416" s="1"/>
      <c r="AA416" s="1">
        <f t="shared" si="22"/>
        <v>40074</v>
      </c>
      <c r="AB416">
        <f t="shared" si="23"/>
        <v>1.0547742688825081</v>
      </c>
      <c r="AC416" s="60">
        <f t="shared" si="24"/>
        <v>-0.2459356201409813</v>
      </c>
    </row>
    <row r="417" spans="1:29" x14ac:dyDescent="0.25">
      <c r="A417" s="1">
        <v>40081</v>
      </c>
      <c r="B417">
        <v>23.450199999999999</v>
      </c>
      <c r="C417">
        <v>1.1880999999999999</v>
      </c>
      <c r="D417">
        <v>5.4203000000000001</v>
      </c>
      <c r="E417">
        <v>5984.5050000000001</v>
      </c>
      <c r="F417" s="72">
        <v>40081</v>
      </c>
      <c r="G417">
        <v>13.243</v>
      </c>
      <c r="H417">
        <v>0.84760000000000002</v>
      </c>
      <c r="I417">
        <v>6.3371000000000004</v>
      </c>
      <c r="J417">
        <v>2060.7356</v>
      </c>
      <c r="K417" s="72">
        <v>40081</v>
      </c>
      <c r="L417">
        <v>12.9655</v>
      </c>
      <c r="M417">
        <v>0.96589999999999998</v>
      </c>
      <c r="N417">
        <v>7.2446999999999999</v>
      </c>
      <c r="O417">
        <v>3754.5250000000001</v>
      </c>
      <c r="P417" s="1"/>
      <c r="AA417" s="1">
        <f t="shared" si="22"/>
        <v>40081</v>
      </c>
      <c r="AB417">
        <f t="shared" si="23"/>
        <v>1.057933352723549</v>
      </c>
      <c r="AC417" s="60">
        <f t="shared" si="24"/>
        <v>-0.24102218558122129</v>
      </c>
    </row>
    <row r="418" spans="1:29" x14ac:dyDescent="0.25">
      <c r="A418" s="1">
        <v>40088</v>
      </c>
      <c r="B418">
        <v>23.730499999999999</v>
      </c>
      <c r="C418">
        <v>1.1237999999999999</v>
      </c>
      <c r="D418">
        <v>5.1449999999999996</v>
      </c>
      <c r="E418">
        <v>6333.3162000000002</v>
      </c>
      <c r="F418" s="72">
        <v>40088</v>
      </c>
      <c r="G418">
        <v>12.019299999999999</v>
      </c>
      <c r="H418">
        <v>0.89639999999999997</v>
      </c>
      <c r="I418">
        <v>7.3170999999999999</v>
      </c>
      <c r="J418">
        <v>2222.1185</v>
      </c>
      <c r="K418" s="72">
        <v>40088</v>
      </c>
      <c r="L418">
        <v>19.6874</v>
      </c>
      <c r="M418">
        <v>0.72299999999999998</v>
      </c>
      <c r="N418">
        <v>4.1702000000000004</v>
      </c>
      <c r="O418">
        <v>3738.4342000000001</v>
      </c>
      <c r="P418" s="1"/>
      <c r="AA418" s="1">
        <f t="shared" si="22"/>
        <v>40088</v>
      </c>
      <c r="AB418">
        <f t="shared" si="23"/>
        <v>0.96081842027451581</v>
      </c>
      <c r="AC418" s="60">
        <f t="shared" si="24"/>
        <v>-0.39206846652025795</v>
      </c>
    </row>
    <row r="419" spans="1:29" x14ac:dyDescent="0.25">
      <c r="A419" s="1">
        <v>40095</v>
      </c>
      <c r="B419">
        <v>23.730499999999999</v>
      </c>
      <c r="C419">
        <v>1.2099</v>
      </c>
      <c r="D419">
        <v>5.5395000000000003</v>
      </c>
      <c r="E419">
        <v>6818.9160000000002</v>
      </c>
      <c r="F419" s="72">
        <v>40095</v>
      </c>
      <c r="G419">
        <v>12.019299999999999</v>
      </c>
      <c r="H419">
        <v>0.99160000000000004</v>
      </c>
      <c r="I419">
        <v>8.0937999999999999</v>
      </c>
      <c r="J419">
        <v>2457.9857999999999</v>
      </c>
      <c r="K419" s="72">
        <v>40095</v>
      </c>
      <c r="L419">
        <v>19.6874</v>
      </c>
      <c r="M419">
        <v>0.84019999999999995</v>
      </c>
      <c r="N419">
        <v>4.8461999999999996</v>
      </c>
      <c r="O419">
        <v>4344.5218000000004</v>
      </c>
      <c r="P419" s="1"/>
      <c r="AA419" s="1">
        <f t="shared" si="22"/>
        <v>40095</v>
      </c>
      <c r="AB419">
        <f t="shared" si="23"/>
        <v>1.0525927997746138</v>
      </c>
      <c r="AC419" s="60">
        <f t="shared" si="24"/>
        <v>-0.24932853601314911</v>
      </c>
    </row>
    <row r="420" spans="1:29" x14ac:dyDescent="0.25">
      <c r="A420" s="1">
        <v>40102</v>
      </c>
      <c r="B420">
        <v>23.730499999999999</v>
      </c>
      <c r="C420">
        <v>1.25</v>
      </c>
      <c r="D420">
        <v>5.7228000000000003</v>
      </c>
      <c r="E420">
        <v>7044.6174000000001</v>
      </c>
      <c r="F420" s="72">
        <v>40102</v>
      </c>
      <c r="G420">
        <v>12.019299999999999</v>
      </c>
      <c r="H420">
        <v>0.98660000000000003</v>
      </c>
      <c r="I420">
        <v>8.0528999999999993</v>
      </c>
      <c r="J420">
        <v>2445.5718000000002</v>
      </c>
      <c r="K420" s="72">
        <v>40102</v>
      </c>
      <c r="L420">
        <v>19.6874</v>
      </c>
      <c r="M420">
        <v>0.83189999999999997</v>
      </c>
      <c r="N420">
        <v>4.7984</v>
      </c>
      <c r="O420">
        <v>4301.6130000000003</v>
      </c>
      <c r="P420" s="1"/>
      <c r="AA420" s="1">
        <f t="shared" si="22"/>
        <v>40102</v>
      </c>
      <c r="AB420">
        <f t="shared" si="23"/>
        <v>1.0728898608029629</v>
      </c>
      <c r="AC420" s="60">
        <f t="shared" si="24"/>
        <v>-0.2177598008556208</v>
      </c>
    </row>
    <row r="421" spans="1:29" x14ac:dyDescent="0.25">
      <c r="A421" s="1">
        <v>40109</v>
      </c>
      <c r="B421">
        <v>23.730499999999999</v>
      </c>
      <c r="C421">
        <v>1.4198999999999999</v>
      </c>
      <c r="D421">
        <v>6.5007000000000001</v>
      </c>
      <c r="E421">
        <v>8002.1382000000003</v>
      </c>
      <c r="F421" s="72">
        <v>40109</v>
      </c>
      <c r="G421">
        <v>12.019299999999999</v>
      </c>
      <c r="H421">
        <v>1.1117999999999999</v>
      </c>
      <c r="I421">
        <v>9.0748999999999995</v>
      </c>
      <c r="J421">
        <v>2755.9234999999999</v>
      </c>
      <c r="K421" s="72">
        <v>40109</v>
      </c>
      <c r="L421">
        <v>19.6874</v>
      </c>
      <c r="M421">
        <v>0.8911</v>
      </c>
      <c r="N421">
        <v>5.1394000000000002</v>
      </c>
      <c r="O421">
        <v>4607.3386</v>
      </c>
      <c r="P421" s="1"/>
      <c r="AA421" s="1">
        <f t="shared" si="22"/>
        <v>40109</v>
      </c>
      <c r="AB421">
        <f t="shared" si="23"/>
        <v>1.2060779961547765</v>
      </c>
      <c r="AC421" s="60">
        <f t="shared" si="24"/>
        <v>-1.0607594672968578E-2</v>
      </c>
    </row>
    <row r="422" spans="1:29" x14ac:dyDescent="0.25">
      <c r="A422" s="1">
        <v>40116</v>
      </c>
      <c r="B422">
        <v>23.730499999999999</v>
      </c>
      <c r="C422">
        <v>1.3471</v>
      </c>
      <c r="D422">
        <v>6.1673</v>
      </c>
      <c r="E422">
        <v>7591.7721000000001</v>
      </c>
      <c r="F422" s="72">
        <v>40116</v>
      </c>
      <c r="G422">
        <v>12.019299999999999</v>
      </c>
      <c r="H422">
        <v>1.0967</v>
      </c>
      <c r="I422">
        <v>8.9521999999999995</v>
      </c>
      <c r="J422">
        <v>2718.6813000000002</v>
      </c>
      <c r="K422" s="72">
        <v>40116</v>
      </c>
      <c r="L422">
        <v>19.6874</v>
      </c>
      <c r="M422">
        <v>0.80389999999999995</v>
      </c>
      <c r="N422">
        <v>4.6368</v>
      </c>
      <c r="O422">
        <v>4156.7956000000004</v>
      </c>
      <c r="P422" s="1"/>
      <c r="AA422" s="1">
        <f t="shared" si="22"/>
        <v>40116</v>
      </c>
      <c r="AB422">
        <f t="shared" si="23"/>
        <v>1.1439702157929266</v>
      </c>
      <c r="AC422" s="60">
        <f t="shared" si="24"/>
        <v>-0.10720601681530263</v>
      </c>
    </row>
    <row r="423" spans="1:29" x14ac:dyDescent="0.25">
      <c r="A423" s="1">
        <v>40123</v>
      </c>
      <c r="B423">
        <v>23.730499999999999</v>
      </c>
      <c r="C423">
        <v>1.4319999999999999</v>
      </c>
      <c r="D423">
        <v>6.5563000000000002</v>
      </c>
      <c r="E423">
        <v>7495.5321000000004</v>
      </c>
      <c r="F423" s="72">
        <v>40123</v>
      </c>
      <c r="G423">
        <v>12.019299999999999</v>
      </c>
      <c r="H423">
        <v>1.0916999999999999</v>
      </c>
      <c r="I423">
        <v>8.9114000000000004</v>
      </c>
      <c r="J423">
        <v>2706.2671999999998</v>
      </c>
      <c r="K423" s="72">
        <v>40123</v>
      </c>
      <c r="L423">
        <v>19.6874</v>
      </c>
      <c r="M423">
        <v>0.86099999999999999</v>
      </c>
      <c r="N423">
        <v>4.9659000000000004</v>
      </c>
      <c r="O423">
        <v>4451.7939999999999</v>
      </c>
      <c r="P423" s="1"/>
      <c r="AA423" s="1">
        <f t="shared" si="22"/>
        <v>40123</v>
      </c>
      <c r="AB423">
        <f t="shared" si="23"/>
        <v>1.1956813693908102</v>
      </c>
      <c r="AC423" s="60">
        <f t="shared" si="24"/>
        <v>-2.67778351026009E-2</v>
      </c>
    </row>
    <row r="424" spans="1:29" x14ac:dyDescent="0.25">
      <c r="A424" s="1">
        <v>40130</v>
      </c>
      <c r="B424">
        <v>23.730499999999999</v>
      </c>
      <c r="C424">
        <v>1.4562999999999999</v>
      </c>
      <c r="D424">
        <v>6.6673999999999998</v>
      </c>
      <c r="E424">
        <v>7133.8225000000002</v>
      </c>
      <c r="F424" s="72">
        <v>40130</v>
      </c>
      <c r="G424">
        <v>12.019299999999999</v>
      </c>
      <c r="H424">
        <v>1.0817000000000001</v>
      </c>
      <c r="I424">
        <v>8.8295999999999992</v>
      </c>
      <c r="J424">
        <v>2681.4391000000001</v>
      </c>
      <c r="K424" s="72">
        <v>40130</v>
      </c>
      <c r="L424">
        <v>19.6874</v>
      </c>
      <c r="M424">
        <v>0.8921</v>
      </c>
      <c r="N424">
        <v>5.1454000000000004</v>
      </c>
      <c r="O424">
        <v>4612.7021999999997</v>
      </c>
      <c r="P424" s="1"/>
      <c r="AA424" s="1">
        <f t="shared" si="22"/>
        <v>40130</v>
      </c>
      <c r="AB424">
        <f t="shared" si="23"/>
        <v>1.2063025840028794</v>
      </c>
      <c r="AC424" s="60">
        <f t="shared" si="24"/>
        <v>-1.0258285268692957E-2</v>
      </c>
    </row>
    <row r="425" spans="1:29" x14ac:dyDescent="0.25">
      <c r="A425" s="1">
        <v>40137</v>
      </c>
      <c r="B425">
        <v>23.730499999999999</v>
      </c>
      <c r="C425">
        <v>1.3167</v>
      </c>
      <c r="D425">
        <v>6.0284000000000004</v>
      </c>
      <c r="E425">
        <v>6450.1644999999999</v>
      </c>
      <c r="F425" s="72">
        <v>40137</v>
      </c>
      <c r="G425">
        <v>12.019299999999999</v>
      </c>
      <c r="H425">
        <v>1.0717000000000001</v>
      </c>
      <c r="I425">
        <v>8.7478999999999996</v>
      </c>
      <c r="J425">
        <v>2656.6109000000001</v>
      </c>
      <c r="K425" s="72">
        <v>40137</v>
      </c>
      <c r="L425">
        <v>19.6874</v>
      </c>
      <c r="M425">
        <v>0.82989999999999997</v>
      </c>
      <c r="N425">
        <v>4.7864000000000004</v>
      </c>
      <c r="O425">
        <v>4290.8856999999998</v>
      </c>
      <c r="P425" s="1"/>
      <c r="AA425" s="1">
        <f t="shared" si="22"/>
        <v>40137</v>
      </c>
      <c r="AB425">
        <f t="shared" si="23"/>
        <v>1.1122111113192734</v>
      </c>
      <c r="AC425" s="60">
        <f t="shared" si="24"/>
        <v>-0.15660207255798861</v>
      </c>
    </row>
    <row r="426" spans="1:29" x14ac:dyDescent="0.25">
      <c r="A426" s="1">
        <v>40144</v>
      </c>
      <c r="B426">
        <v>23.730499999999999</v>
      </c>
      <c r="C426">
        <v>1.3167</v>
      </c>
      <c r="D426">
        <v>6.0284000000000004</v>
      </c>
      <c r="E426">
        <v>6450.1644999999999</v>
      </c>
      <c r="F426" s="72">
        <v>40144</v>
      </c>
      <c r="G426">
        <v>12.019299999999999</v>
      </c>
      <c r="H426">
        <v>1.0116000000000001</v>
      </c>
      <c r="I426">
        <v>8.2573000000000008</v>
      </c>
      <c r="J426">
        <v>2507.6421</v>
      </c>
      <c r="K426" s="72">
        <v>40144</v>
      </c>
      <c r="L426">
        <v>19.6874</v>
      </c>
      <c r="M426">
        <v>0.82469999999999999</v>
      </c>
      <c r="N426">
        <v>4.7565</v>
      </c>
      <c r="O426">
        <v>4264.0676999999996</v>
      </c>
      <c r="P426" s="1"/>
      <c r="AA426" s="1">
        <f t="shared" si="22"/>
        <v>40144</v>
      </c>
      <c r="AB426">
        <f t="shared" si="23"/>
        <v>1.1001646701254753</v>
      </c>
      <c r="AC426" s="60">
        <f t="shared" si="24"/>
        <v>-0.17533832758065412</v>
      </c>
    </row>
    <row r="427" spans="1:29" x14ac:dyDescent="0.25">
      <c r="A427" s="1">
        <v>40151</v>
      </c>
      <c r="B427">
        <v>23.730499999999999</v>
      </c>
      <c r="C427">
        <v>1.2803</v>
      </c>
      <c r="D427">
        <v>5.8617999999999997</v>
      </c>
      <c r="E427">
        <v>6271.8190000000004</v>
      </c>
      <c r="F427" s="72">
        <v>40151</v>
      </c>
      <c r="G427">
        <v>12.019299999999999</v>
      </c>
      <c r="H427">
        <v>0.98660000000000003</v>
      </c>
      <c r="I427">
        <v>8.0528999999999993</v>
      </c>
      <c r="J427">
        <v>2445.5718000000002</v>
      </c>
      <c r="K427" s="72">
        <v>40151</v>
      </c>
      <c r="L427">
        <v>19.6874</v>
      </c>
      <c r="M427">
        <v>0.81430000000000002</v>
      </c>
      <c r="N427">
        <v>4.6966999999999999</v>
      </c>
      <c r="O427">
        <v>4210.4315999999999</v>
      </c>
      <c r="P427" s="1"/>
      <c r="AA427" s="1">
        <f t="shared" si="22"/>
        <v>40151</v>
      </c>
      <c r="AB427">
        <f t="shared" si="23"/>
        <v>1.0729699887786206</v>
      </c>
      <c r="AC427" s="60">
        <f t="shared" si="24"/>
        <v>-0.21763517498792923</v>
      </c>
    </row>
    <row r="428" spans="1:29" x14ac:dyDescent="0.25">
      <c r="A428" s="1">
        <v>40158</v>
      </c>
      <c r="B428">
        <v>23.730499999999999</v>
      </c>
      <c r="C428">
        <v>1.3107</v>
      </c>
      <c r="D428">
        <v>6.0007000000000001</v>
      </c>
      <c r="E428">
        <v>6420.4403000000002</v>
      </c>
      <c r="F428" s="72">
        <v>40158</v>
      </c>
      <c r="G428">
        <v>12.019299999999999</v>
      </c>
      <c r="H428">
        <v>1.0266</v>
      </c>
      <c r="I428">
        <v>8.3800000000000008</v>
      </c>
      <c r="J428">
        <v>2544.8843000000002</v>
      </c>
      <c r="K428" s="72">
        <v>40158</v>
      </c>
      <c r="L428">
        <v>19.6874</v>
      </c>
      <c r="M428">
        <v>0.81430000000000002</v>
      </c>
      <c r="N428">
        <v>4.6966999999999999</v>
      </c>
      <c r="O428">
        <v>4210.4315999999999</v>
      </c>
      <c r="P428" s="1"/>
      <c r="AA428" s="1">
        <f t="shared" si="22"/>
        <v>40158</v>
      </c>
      <c r="AB428">
        <f t="shared" si="23"/>
        <v>1.0971972732365829</v>
      </c>
      <c r="AC428" s="60">
        <f t="shared" si="24"/>
        <v>-0.17995362466045683</v>
      </c>
    </row>
    <row r="429" spans="1:29" x14ac:dyDescent="0.25">
      <c r="A429" s="1">
        <v>40165</v>
      </c>
      <c r="B429">
        <v>23.730499999999999</v>
      </c>
      <c r="C429">
        <v>1.3349</v>
      </c>
      <c r="D429">
        <v>6.1117999999999997</v>
      </c>
      <c r="E429">
        <v>6539.3373000000001</v>
      </c>
      <c r="F429" s="72">
        <v>40165</v>
      </c>
      <c r="G429">
        <v>12.019299999999999</v>
      </c>
      <c r="H429">
        <v>1.0517000000000001</v>
      </c>
      <c r="I429">
        <v>8.5843000000000007</v>
      </c>
      <c r="J429">
        <v>2606.9546999999998</v>
      </c>
      <c r="K429" s="72">
        <v>40165</v>
      </c>
      <c r="L429">
        <v>19.6874</v>
      </c>
      <c r="M429">
        <v>0.82989999999999997</v>
      </c>
      <c r="N429">
        <v>4.7864000000000004</v>
      </c>
      <c r="O429">
        <v>4290.8856999999998</v>
      </c>
      <c r="P429" s="1"/>
      <c r="AA429" s="1">
        <f t="shared" si="22"/>
        <v>40165</v>
      </c>
      <c r="AB429">
        <f t="shared" si="23"/>
        <v>1.1186948627009672</v>
      </c>
      <c r="AC429" s="60">
        <f t="shared" si="24"/>
        <v>-0.14651766526818122</v>
      </c>
    </row>
    <row r="430" spans="1:29" x14ac:dyDescent="0.25">
      <c r="A430" s="1">
        <v>40172</v>
      </c>
      <c r="B430">
        <v>23.730499999999999</v>
      </c>
      <c r="C430">
        <v>1.3471</v>
      </c>
      <c r="D430">
        <v>6.1673</v>
      </c>
      <c r="E430">
        <v>6598.7857999999997</v>
      </c>
      <c r="F430" s="72">
        <v>40172</v>
      </c>
      <c r="G430">
        <v>12.019299999999999</v>
      </c>
      <c r="H430">
        <v>1.0116000000000001</v>
      </c>
      <c r="I430">
        <v>8.2573000000000008</v>
      </c>
      <c r="J430">
        <v>2507.6421</v>
      </c>
      <c r="K430" s="72">
        <v>40172</v>
      </c>
      <c r="L430">
        <v>19.6874</v>
      </c>
      <c r="M430">
        <v>0.81430000000000002</v>
      </c>
      <c r="N430">
        <v>4.6966999999999999</v>
      </c>
      <c r="O430">
        <v>4210.4315999999999</v>
      </c>
      <c r="P430" s="1"/>
      <c r="AA430" s="1">
        <f t="shared" si="22"/>
        <v>40172</v>
      </c>
      <c r="AB430">
        <f t="shared" si="23"/>
        <v>1.1154664169446258</v>
      </c>
      <c r="AC430" s="60">
        <f t="shared" si="24"/>
        <v>-0.15153898086210088</v>
      </c>
    </row>
    <row r="431" spans="1:29" x14ac:dyDescent="0.25">
      <c r="A431" s="1">
        <v>40179</v>
      </c>
      <c r="B431">
        <v>24.352399999999999</v>
      </c>
      <c r="C431">
        <v>1.2085999999999999</v>
      </c>
      <c r="D431">
        <v>5.3318000000000003</v>
      </c>
      <c r="E431">
        <v>6390.7160000000003</v>
      </c>
      <c r="F431" s="72">
        <v>40179</v>
      </c>
      <c r="G431">
        <v>12.703200000000001</v>
      </c>
      <c r="H431">
        <v>1.0569999999999999</v>
      </c>
      <c r="I431">
        <v>8.1336999999999993</v>
      </c>
      <c r="J431">
        <v>2669.0250000000001</v>
      </c>
      <c r="K431" s="72">
        <v>40179</v>
      </c>
      <c r="L431">
        <v>28.7241</v>
      </c>
      <c r="M431">
        <v>0.75360000000000005</v>
      </c>
      <c r="N431">
        <v>3.1482000000000001</v>
      </c>
      <c r="O431">
        <v>4344.5218000000004</v>
      </c>
      <c r="P431" s="1"/>
      <c r="AA431" s="1">
        <f t="shared" si="22"/>
        <v>40179</v>
      </c>
      <c r="AB431">
        <f t="shared" si="23"/>
        <v>1.030941471177363</v>
      </c>
      <c r="AC431" s="60">
        <f t="shared" si="24"/>
        <v>-0.28300361130314178</v>
      </c>
    </row>
    <row r="432" spans="1:29" x14ac:dyDescent="0.25">
      <c r="A432" s="1">
        <v>40186</v>
      </c>
      <c r="B432">
        <v>24.352399999999999</v>
      </c>
      <c r="C432">
        <v>1.2141999999999999</v>
      </c>
      <c r="D432">
        <v>5.3566000000000003</v>
      </c>
      <c r="E432">
        <v>6420.4403000000002</v>
      </c>
      <c r="F432" s="72">
        <v>40186</v>
      </c>
      <c r="G432">
        <v>12.703200000000001</v>
      </c>
      <c r="H432">
        <v>1.0521</v>
      </c>
      <c r="I432">
        <v>8.0958000000000006</v>
      </c>
      <c r="J432">
        <v>2656.6109000000001</v>
      </c>
      <c r="K432" s="72">
        <v>40186</v>
      </c>
      <c r="L432">
        <v>28.7241</v>
      </c>
      <c r="M432">
        <v>0.79179999999999995</v>
      </c>
      <c r="N432">
        <v>3.3075000000000001</v>
      </c>
      <c r="O432">
        <v>4564.4296999999997</v>
      </c>
      <c r="P432" s="1"/>
      <c r="AA432" s="1">
        <f t="shared" si="22"/>
        <v>40186</v>
      </c>
      <c r="AB432">
        <f t="shared" si="23"/>
        <v>1.0412970908906234</v>
      </c>
      <c r="AC432" s="60">
        <f t="shared" si="24"/>
        <v>-0.26689715058632207</v>
      </c>
    </row>
    <row r="433" spans="1:29" x14ac:dyDescent="0.25">
      <c r="A433" s="1">
        <v>40193</v>
      </c>
      <c r="B433">
        <v>24.352399999999999</v>
      </c>
      <c r="C433">
        <v>1.2423999999999999</v>
      </c>
      <c r="D433">
        <v>5.4805999999999999</v>
      </c>
      <c r="E433">
        <v>6569.0616</v>
      </c>
      <c r="F433" s="72">
        <v>40193</v>
      </c>
      <c r="G433">
        <v>12.703200000000001</v>
      </c>
      <c r="H433">
        <v>1.0423</v>
      </c>
      <c r="I433">
        <v>8.0202000000000009</v>
      </c>
      <c r="J433">
        <v>2631.7828</v>
      </c>
      <c r="K433" s="72">
        <v>40193</v>
      </c>
      <c r="L433">
        <v>28.7241</v>
      </c>
      <c r="M433">
        <v>0.80020000000000002</v>
      </c>
      <c r="N433">
        <v>3.3424999999999998</v>
      </c>
      <c r="O433">
        <v>4612.7021999999997</v>
      </c>
      <c r="P433" s="1"/>
      <c r="AA433" s="1">
        <f t="shared" si="22"/>
        <v>40193</v>
      </c>
      <c r="AB433">
        <f t="shared" si="23"/>
        <v>1.0566145007770849</v>
      </c>
      <c r="AC433" s="60">
        <f t="shared" si="24"/>
        <v>-0.24307344254654095</v>
      </c>
    </row>
    <row r="434" spans="1:29" x14ac:dyDescent="0.25">
      <c r="A434" s="1">
        <v>40200</v>
      </c>
      <c r="B434">
        <v>24.352399999999999</v>
      </c>
      <c r="C434">
        <v>1.248</v>
      </c>
      <c r="D434">
        <v>5.5053999999999998</v>
      </c>
      <c r="E434">
        <v>6598.7857999999997</v>
      </c>
      <c r="F434" s="72">
        <v>40200</v>
      </c>
      <c r="G434">
        <v>12.703200000000001</v>
      </c>
      <c r="H434">
        <v>1.0177</v>
      </c>
      <c r="I434">
        <v>7.8310000000000004</v>
      </c>
      <c r="J434">
        <v>2569.7125000000001</v>
      </c>
      <c r="K434" s="72">
        <v>40200</v>
      </c>
      <c r="L434">
        <v>28.7241</v>
      </c>
      <c r="M434">
        <v>0.81320000000000003</v>
      </c>
      <c r="N434">
        <v>3.3969</v>
      </c>
      <c r="O434">
        <v>4687.7927</v>
      </c>
      <c r="P434" s="1"/>
      <c r="AA434" s="1">
        <f t="shared" si="22"/>
        <v>40200</v>
      </c>
      <c r="AB434">
        <f t="shared" si="23"/>
        <v>1.058190399818393</v>
      </c>
      <c r="AC434" s="60">
        <f t="shared" si="24"/>
        <v>-0.24062239116523135</v>
      </c>
    </row>
    <row r="435" spans="1:29" x14ac:dyDescent="0.25">
      <c r="A435" s="1">
        <v>40207</v>
      </c>
      <c r="B435">
        <v>24.352399999999999</v>
      </c>
      <c r="C435">
        <v>1.2085999999999999</v>
      </c>
      <c r="D435">
        <v>5.3318000000000003</v>
      </c>
      <c r="E435">
        <v>6390.7160000000003</v>
      </c>
      <c r="F435" s="72">
        <v>40207</v>
      </c>
      <c r="G435">
        <v>12.703200000000001</v>
      </c>
      <c r="H435">
        <v>1.0028999999999999</v>
      </c>
      <c r="I435">
        <v>7.7175000000000002</v>
      </c>
      <c r="J435">
        <v>2532.4702000000002</v>
      </c>
      <c r="K435" s="72">
        <v>40207</v>
      </c>
      <c r="L435">
        <v>28.7241</v>
      </c>
      <c r="M435">
        <v>0.79079999999999995</v>
      </c>
      <c r="N435">
        <v>3.3035999999999999</v>
      </c>
      <c r="O435">
        <v>4559.0661</v>
      </c>
      <c r="P435" s="1"/>
      <c r="AA435" s="1">
        <f t="shared" si="22"/>
        <v>40207</v>
      </c>
      <c r="AB435">
        <f t="shared" si="23"/>
        <v>1.0286814757991138</v>
      </c>
      <c r="AC435" s="60">
        <f t="shared" si="24"/>
        <v>-0.28651866185423081</v>
      </c>
    </row>
    <row r="436" spans="1:29" x14ac:dyDescent="0.25">
      <c r="A436" s="1">
        <v>40214</v>
      </c>
      <c r="B436">
        <v>24.352399999999999</v>
      </c>
      <c r="C436">
        <v>1.0792999999999999</v>
      </c>
      <c r="D436">
        <v>4.7614000000000001</v>
      </c>
      <c r="E436">
        <v>5707.058</v>
      </c>
      <c r="F436" s="72">
        <v>40214</v>
      </c>
      <c r="G436">
        <v>12.703200000000001</v>
      </c>
      <c r="H436">
        <v>0.90459999999999996</v>
      </c>
      <c r="I436">
        <v>6.9608999999999996</v>
      </c>
      <c r="J436">
        <v>2284.1887999999999</v>
      </c>
      <c r="K436" s="72">
        <v>40214</v>
      </c>
      <c r="L436">
        <v>28.7241</v>
      </c>
      <c r="M436">
        <v>0.69779999999999998</v>
      </c>
      <c r="N436">
        <v>2.915</v>
      </c>
      <c r="O436">
        <v>4022.7053999999998</v>
      </c>
      <c r="P436" s="1"/>
      <c r="AA436" s="1">
        <f t="shared" si="22"/>
        <v>40214</v>
      </c>
      <c r="AB436">
        <f t="shared" si="23"/>
        <v>0.91834464898237245</v>
      </c>
      <c r="AC436" s="60">
        <f t="shared" si="24"/>
        <v>-0.4581294216107677</v>
      </c>
    </row>
    <row r="437" spans="1:29" x14ac:dyDescent="0.25">
      <c r="A437" s="1">
        <v>40221</v>
      </c>
      <c r="B437">
        <v>24.352399999999999</v>
      </c>
      <c r="C437">
        <v>1.1243000000000001</v>
      </c>
      <c r="D437">
        <v>4.9598000000000004</v>
      </c>
      <c r="E437">
        <v>5944.8521000000001</v>
      </c>
      <c r="F437" s="72">
        <v>40221</v>
      </c>
      <c r="G437">
        <v>12.703200000000001</v>
      </c>
      <c r="H437">
        <v>0.9587</v>
      </c>
      <c r="I437">
        <v>7.3769999999999998</v>
      </c>
      <c r="J437">
        <v>2420.7435999999998</v>
      </c>
      <c r="K437" s="72">
        <v>40221</v>
      </c>
      <c r="L437">
        <v>28.7241</v>
      </c>
      <c r="M437">
        <v>0.72109999999999996</v>
      </c>
      <c r="N437">
        <v>3.0121000000000002</v>
      </c>
      <c r="O437">
        <v>4156.7956000000004</v>
      </c>
      <c r="P437" s="1"/>
      <c r="AA437" s="1">
        <f t="shared" si="22"/>
        <v>40221</v>
      </c>
      <c r="AB437">
        <f t="shared" si="23"/>
        <v>0.9584454857683613</v>
      </c>
      <c r="AC437" s="60">
        <f t="shared" si="24"/>
        <v>-0.39575917528180343</v>
      </c>
    </row>
    <row r="438" spans="1:29" x14ac:dyDescent="0.25">
      <c r="A438" s="1">
        <v>40228</v>
      </c>
      <c r="B438">
        <v>24.352399999999999</v>
      </c>
      <c r="C438">
        <v>1.2199</v>
      </c>
      <c r="D438">
        <v>5.3814000000000002</v>
      </c>
      <c r="E438">
        <v>6450.1644999999999</v>
      </c>
      <c r="F438" s="72">
        <v>40228</v>
      </c>
      <c r="G438">
        <v>12.703200000000001</v>
      </c>
      <c r="H438">
        <v>0.92920000000000003</v>
      </c>
      <c r="I438">
        <v>7.15</v>
      </c>
      <c r="J438">
        <v>2346.2592</v>
      </c>
      <c r="K438" s="72">
        <v>40228</v>
      </c>
      <c r="L438">
        <v>28.7241</v>
      </c>
      <c r="M438">
        <v>0.72850000000000004</v>
      </c>
      <c r="N438">
        <v>3.0432000000000001</v>
      </c>
      <c r="O438">
        <v>4199.7043999999996</v>
      </c>
      <c r="P438" s="1"/>
      <c r="AA438" s="1">
        <f t="shared" si="22"/>
        <v>40228</v>
      </c>
      <c r="AB438">
        <f t="shared" si="23"/>
        <v>1.0086222817078883</v>
      </c>
      <c r="AC438" s="60">
        <f t="shared" si="24"/>
        <v>-0.31771743417180437</v>
      </c>
    </row>
    <row r="439" spans="1:29" x14ac:dyDescent="0.25">
      <c r="A439" s="1">
        <v>40235</v>
      </c>
      <c r="B439">
        <v>24.352399999999999</v>
      </c>
      <c r="C439">
        <v>1.1524000000000001</v>
      </c>
      <c r="D439">
        <v>5.0838000000000001</v>
      </c>
      <c r="E439">
        <v>6093.4733999999999</v>
      </c>
      <c r="F439" s="72">
        <v>40235</v>
      </c>
      <c r="G439">
        <v>12.703200000000001</v>
      </c>
      <c r="H439">
        <v>0.93410000000000004</v>
      </c>
      <c r="I439">
        <v>7.1879</v>
      </c>
      <c r="J439">
        <v>2358.6732999999999</v>
      </c>
      <c r="K439" s="72">
        <v>40235</v>
      </c>
      <c r="L439">
        <v>28.7241</v>
      </c>
      <c r="M439">
        <v>0.73040000000000005</v>
      </c>
      <c r="N439">
        <v>3.0510000000000002</v>
      </c>
      <c r="O439">
        <v>4210.4315999999999</v>
      </c>
      <c r="P439" s="1"/>
      <c r="AA439" s="1">
        <f t="shared" si="22"/>
        <v>40235</v>
      </c>
      <c r="AB439">
        <f t="shared" si="23"/>
        <v>0.97141786016280762</v>
      </c>
      <c r="AC439" s="60">
        <f t="shared" si="24"/>
        <v>-0.37558278368251741</v>
      </c>
    </row>
    <row r="440" spans="1:29" x14ac:dyDescent="0.25">
      <c r="A440" s="1">
        <v>40242</v>
      </c>
      <c r="B440">
        <v>24.352399999999999</v>
      </c>
      <c r="C440">
        <v>1.2030000000000001</v>
      </c>
      <c r="D440">
        <v>5.3070000000000004</v>
      </c>
      <c r="E440">
        <v>6360.9917999999998</v>
      </c>
      <c r="F440" s="72">
        <v>40242</v>
      </c>
      <c r="G440">
        <v>12.703200000000001</v>
      </c>
      <c r="H440">
        <v>0.95379999999999998</v>
      </c>
      <c r="I440">
        <v>7.3391999999999999</v>
      </c>
      <c r="J440">
        <v>2408.3294999999998</v>
      </c>
      <c r="K440" s="72">
        <v>40242</v>
      </c>
      <c r="L440">
        <v>28.7241</v>
      </c>
      <c r="M440">
        <v>0.749</v>
      </c>
      <c r="N440">
        <v>3.1286999999999998</v>
      </c>
      <c r="O440">
        <v>4317.7038000000002</v>
      </c>
      <c r="P440" s="1"/>
      <c r="AA440" s="1">
        <f t="shared" si="22"/>
        <v>40242</v>
      </c>
      <c r="AB440">
        <f t="shared" si="23"/>
        <v>1.0073563592920749</v>
      </c>
      <c r="AC440" s="60">
        <f t="shared" si="24"/>
        <v>-0.31968636797059291</v>
      </c>
    </row>
    <row r="441" spans="1:29" x14ac:dyDescent="0.25">
      <c r="A441" s="1">
        <v>40249</v>
      </c>
      <c r="B441">
        <v>24.352399999999999</v>
      </c>
      <c r="C441">
        <v>1.248</v>
      </c>
      <c r="D441">
        <v>5.5053999999999998</v>
      </c>
      <c r="E441">
        <v>6598.7857999999997</v>
      </c>
      <c r="F441" s="72">
        <v>40249</v>
      </c>
      <c r="G441">
        <v>12.703200000000001</v>
      </c>
      <c r="H441">
        <v>1.0226</v>
      </c>
      <c r="I441">
        <v>7.8688000000000002</v>
      </c>
      <c r="J441">
        <v>2582.1264999999999</v>
      </c>
      <c r="K441" s="72">
        <v>40249</v>
      </c>
      <c r="L441">
        <v>28.7241</v>
      </c>
      <c r="M441">
        <v>0.80759999999999998</v>
      </c>
      <c r="N441">
        <v>3.3736000000000002</v>
      </c>
      <c r="O441">
        <v>4655.6109999999999</v>
      </c>
      <c r="P441" s="1"/>
      <c r="AA441" s="1">
        <f t="shared" si="22"/>
        <v>40249</v>
      </c>
      <c r="AB441">
        <f t="shared" si="23"/>
        <v>1.0577540588465599</v>
      </c>
      <c r="AC441" s="60">
        <f t="shared" si="24"/>
        <v>-0.24130104767411892</v>
      </c>
    </row>
    <row r="442" spans="1:29" x14ac:dyDescent="0.25">
      <c r="A442" s="1">
        <v>40256</v>
      </c>
      <c r="B442">
        <v>24.352399999999999</v>
      </c>
      <c r="C442">
        <v>1.2929999999999999</v>
      </c>
      <c r="D442">
        <v>5.7038000000000002</v>
      </c>
      <c r="E442">
        <v>6836.5798999999997</v>
      </c>
      <c r="F442" s="72">
        <v>40256</v>
      </c>
      <c r="G442">
        <v>12.703200000000001</v>
      </c>
      <c r="H442">
        <v>1.1160000000000001</v>
      </c>
      <c r="I442">
        <v>8.5876000000000001</v>
      </c>
      <c r="J442">
        <v>2817.9938999999999</v>
      </c>
      <c r="K442" s="72">
        <v>40256</v>
      </c>
      <c r="L442">
        <v>28.7241</v>
      </c>
      <c r="M442">
        <v>0.86250000000000004</v>
      </c>
      <c r="N442">
        <v>3.6029</v>
      </c>
      <c r="O442">
        <v>4972.0639000000001</v>
      </c>
      <c r="P442" s="1"/>
      <c r="AA442" s="1">
        <f t="shared" si="22"/>
        <v>40256</v>
      </c>
      <c r="AB442">
        <f t="shared" si="23"/>
        <v>1.1125580909719257</v>
      </c>
      <c r="AC442" s="60">
        <f t="shared" si="24"/>
        <v>-0.15606240286175366</v>
      </c>
    </row>
    <row r="443" spans="1:29" x14ac:dyDescent="0.25">
      <c r="A443" s="1">
        <v>40263</v>
      </c>
      <c r="B443">
        <v>24.352399999999999</v>
      </c>
      <c r="C443">
        <v>1.3660000000000001</v>
      </c>
      <c r="D443">
        <v>6.0262000000000002</v>
      </c>
      <c r="E443">
        <v>7222.9952999999996</v>
      </c>
      <c r="F443" s="72">
        <v>40263</v>
      </c>
      <c r="G443">
        <v>12.703200000000001</v>
      </c>
      <c r="H443">
        <v>1.1603000000000001</v>
      </c>
      <c r="I443">
        <v>8.9281000000000006</v>
      </c>
      <c r="J443">
        <v>2929.7204999999999</v>
      </c>
      <c r="K443" s="72">
        <v>40263</v>
      </c>
      <c r="L443">
        <v>28.7241</v>
      </c>
      <c r="M443">
        <v>0.92110000000000003</v>
      </c>
      <c r="N443">
        <v>3.8477999999999999</v>
      </c>
      <c r="O443">
        <v>5309.9710999999998</v>
      </c>
      <c r="P443" s="1"/>
      <c r="AA443" s="1">
        <f t="shared" si="22"/>
        <v>40263</v>
      </c>
      <c r="AB443">
        <f t="shared" si="23"/>
        <v>1.1742448627191695</v>
      </c>
      <c r="AC443" s="60">
        <f t="shared" si="24"/>
        <v>-6.0118790272141363E-2</v>
      </c>
    </row>
    <row r="444" spans="1:29" x14ac:dyDescent="0.25">
      <c r="A444" s="1">
        <v>40270</v>
      </c>
      <c r="B444">
        <v>25.8095</v>
      </c>
      <c r="C444">
        <v>1.1838</v>
      </c>
      <c r="D444">
        <v>4.8943000000000003</v>
      </c>
      <c r="E444">
        <v>6717.6828999999998</v>
      </c>
      <c r="F444" s="72">
        <v>40270</v>
      </c>
      <c r="G444">
        <v>10.9016</v>
      </c>
      <c r="H444">
        <v>1.1069</v>
      </c>
      <c r="I444">
        <v>10.5495</v>
      </c>
      <c r="J444">
        <v>2855.2361000000001</v>
      </c>
      <c r="K444" s="72">
        <v>40270</v>
      </c>
      <c r="L444">
        <v>30.4956</v>
      </c>
      <c r="M444">
        <v>0.84019999999999995</v>
      </c>
      <c r="N444">
        <v>3.2961</v>
      </c>
      <c r="O444">
        <v>5095.4268000000002</v>
      </c>
      <c r="P444" s="1"/>
      <c r="AA444" s="1">
        <f t="shared" si="22"/>
        <v>40270</v>
      </c>
      <c r="AB444">
        <f t="shared" si="23"/>
        <v>1.0494729033092471</v>
      </c>
      <c r="AC444" s="60">
        <f t="shared" si="24"/>
        <v>-0.25418102106487689</v>
      </c>
    </row>
    <row r="445" spans="1:29" x14ac:dyDescent="0.25">
      <c r="A445" s="1">
        <v>40277</v>
      </c>
      <c r="B445">
        <v>25.8095</v>
      </c>
      <c r="C445">
        <v>1.2885</v>
      </c>
      <c r="D445">
        <v>5.3274999999999997</v>
      </c>
      <c r="E445">
        <v>7312.1680999999999</v>
      </c>
      <c r="F445" s="72">
        <v>40277</v>
      </c>
      <c r="G445">
        <v>10.9016</v>
      </c>
      <c r="H445">
        <v>1.1646000000000001</v>
      </c>
      <c r="I445">
        <v>11.0999</v>
      </c>
      <c r="J445">
        <v>3004.2049000000002</v>
      </c>
      <c r="K445" s="72">
        <v>40277</v>
      </c>
      <c r="L445">
        <v>30.4956</v>
      </c>
      <c r="M445">
        <v>0.88</v>
      </c>
      <c r="N445">
        <v>3.4521999999999999</v>
      </c>
      <c r="O445">
        <v>5336.7891</v>
      </c>
      <c r="P445" s="1"/>
      <c r="AA445" s="1">
        <f t="shared" si="22"/>
        <v>40277</v>
      </c>
      <c r="AB445">
        <f t="shared" si="23"/>
        <v>1.125446725642099</v>
      </c>
      <c r="AC445" s="60">
        <f t="shared" si="24"/>
        <v>-0.13601625461021374</v>
      </c>
    </row>
    <row r="446" spans="1:29" x14ac:dyDescent="0.25">
      <c r="A446" s="1">
        <v>40284</v>
      </c>
      <c r="B446">
        <v>25.8095</v>
      </c>
      <c r="C446">
        <v>1.2465999999999999</v>
      </c>
      <c r="D446">
        <v>5.1542000000000003</v>
      </c>
      <c r="E446">
        <v>7074.3739999999998</v>
      </c>
      <c r="F446" s="72">
        <v>40284</v>
      </c>
      <c r="G446">
        <v>10.9016</v>
      </c>
      <c r="H446">
        <v>1.1309</v>
      </c>
      <c r="I446">
        <v>10.7789</v>
      </c>
      <c r="J446">
        <v>2917.3063999999999</v>
      </c>
      <c r="K446" s="72">
        <v>40284</v>
      </c>
      <c r="L446">
        <v>30.4956</v>
      </c>
      <c r="M446">
        <v>0.87119999999999997</v>
      </c>
      <c r="N446">
        <v>3.4175</v>
      </c>
      <c r="O446">
        <v>5283.1531000000004</v>
      </c>
      <c r="P446" s="1"/>
      <c r="AA446" s="1">
        <f t="shared" si="22"/>
        <v>40284</v>
      </c>
      <c r="AB446">
        <f t="shared" si="23"/>
        <v>1.0946619756529588</v>
      </c>
      <c r="AC446" s="60">
        <f t="shared" si="24"/>
        <v>-0.18389686244503878</v>
      </c>
    </row>
    <row r="447" spans="1:29" x14ac:dyDescent="0.25">
      <c r="A447" s="1">
        <v>40291</v>
      </c>
      <c r="B447">
        <v>25.8095</v>
      </c>
      <c r="C447">
        <v>1.2361</v>
      </c>
      <c r="D447">
        <v>5.1109</v>
      </c>
      <c r="E447">
        <v>7014.9255000000003</v>
      </c>
      <c r="F447" s="72">
        <v>40291</v>
      </c>
      <c r="G447">
        <v>10.9016</v>
      </c>
      <c r="H447">
        <v>1.2031000000000001</v>
      </c>
      <c r="I447">
        <v>11.466900000000001</v>
      </c>
      <c r="J447">
        <v>3103.5174999999999</v>
      </c>
      <c r="K447" s="72">
        <v>40291</v>
      </c>
      <c r="L447">
        <v>30.4956</v>
      </c>
      <c r="M447">
        <v>0.87560000000000004</v>
      </c>
      <c r="N447">
        <v>3.4348999999999998</v>
      </c>
      <c r="O447">
        <v>5309.9710999999998</v>
      </c>
      <c r="P447" s="1"/>
      <c r="AA447" s="1">
        <f t="shared" si="22"/>
        <v>40291</v>
      </c>
      <c r="AB447">
        <f t="shared" si="23"/>
        <v>1.1053891799520732</v>
      </c>
      <c r="AC447" s="60">
        <f t="shared" si="24"/>
        <v>-0.16721246311124086</v>
      </c>
    </row>
    <row r="448" spans="1:29" x14ac:dyDescent="0.25">
      <c r="A448" s="1">
        <v>40298</v>
      </c>
      <c r="B448">
        <v>25.8095</v>
      </c>
      <c r="C448">
        <v>1.1417999999999999</v>
      </c>
      <c r="D448">
        <v>4.7210999999999999</v>
      </c>
      <c r="E448">
        <v>6479.8887999999997</v>
      </c>
      <c r="F448" s="72">
        <v>40298</v>
      </c>
      <c r="G448">
        <v>10.9016</v>
      </c>
      <c r="H448">
        <v>1.1309</v>
      </c>
      <c r="I448">
        <v>10.7789</v>
      </c>
      <c r="J448">
        <v>2917.3063999999999</v>
      </c>
      <c r="K448" s="72">
        <v>40298</v>
      </c>
      <c r="L448">
        <v>30.4956</v>
      </c>
      <c r="M448">
        <v>0.80489999999999995</v>
      </c>
      <c r="N448">
        <v>3.1573000000000002</v>
      </c>
      <c r="O448">
        <v>4880.8824999999997</v>
      </c>
      <c r="P448" s="1"/>
      <c r="AA448" s="1">
        <f t="shared" si="22"/>
        <v>40298</v>
      </c>
      <c r="AB448">
        <f t="shared" si="23"/>
        <v>1.0244054886919407</v>
      </c>
      <c r="AC448" s="60">
        <f t="shared" si="24"/>
        <v>-0.29316925547144546</v>
      </c>
    </row>
    <row r="449" spans="1:29" x14ac:dyDescent="0.25">
      <c r="A449" s="1">
        <v>40305</v>
      </c>
      <c r="B449">
        <v>25.8095</v>
      </c>
      <c r="C449">
        <v>1.0370999999999999</v>
      </c>
      <c r="D449">
        <v>4.2880000000000003</v>
      </c>
      <c r="E449">
        <v>5885.4035999999996</v>
      </c>
      <c r="F449" s="72">
        <v>40305</v>
      </c>
      <c r="G449">
        <v>10.9016</v>
      </c>
      <c r="H449">
        <v>0.99139999999999995</v>
      </c>
      <c r="I449">
        <v>9.4487000000000005</v>
      </c>
      <c r="J449">
        <v>2557.2984000000001</v>
      </c>
      <c r="K449" s="72">
        <v>40305</v>
      </c>
      <c r="L449">
        <v>30.4956</v>
      </c>
      <c r="M449">
        <v>0.72350000000000003</v>
      </c>
      <c r="N449">
        <v>2.8380999999999998</v>
      </c>
      <c r="O449">
        <v>4387.4306999999999</v>
      </c>
      <c r="P449" s="1"/>
      <c r="AA449" s="1">
        <f t="shared" si="22"/>
        <v>40305</v>
      </c>
      <c r="AB449">
        <f t="shared" si="23"/>
        <v>0.92075149143001467</v>
      </c>
      <c r="AC449" s="60">
        <f t="shared" si="24"/>
        <v>-0.45438597463145425</v>
      </c>
    </row>
    <row r="450" spans="1:29" x14ac:dyDescent="0.25">
      <c r="A450" s="1">
        <v>40312</v>
      </c>
      <c r="B450">
        <v>25.8095</v>
      </c>
      <c r="C450">
        <v>1.0947</v>
      </c>
      <c r="D450">
        <v>4.5262000000000002</v>
      </c>
      <c r="E450">
        <v>6212.3705</v>
      </c>
      <c r="F450" s="72">
        <v>40312</v>
      </c>
      <c r="G450">
        <v>10.9016</v>
      </c>
      <c r="H450">
        <v>1.0587</v>
      </c>
      <c r="I450">
        <v>10.0908</v>
      </c>
      <c r="J450">
        <v>2731.0954000000002</v>
      </c>
      <c r="K450" s="72">
        <v>40312</v>
      </c>
      <c r="L450">
        <v>30.4956</v>
      </c>
      <c r="M450">
        <v>0.76949999999999996</v>
      </c>
      <c r="N450">
        <v>3.0185</v>
      </c>
      <c r="O450">
        <v>4666.3382000000001</v>
      </c>
      <c r="P450" s="1"/>
      <c r="AA450" s="1">
        <f t="shared" si="22"/>
        <v>40312</v>
      </c>
      <c r="AB450">
        <f t="shared" si="23"/>
        <v>0.97597583577488833</v>
      </c>
      <c r="AC450" s="60">
        <f t="shared" si="24"/>
        <v>-0.36849360339423443</v>
      </c>
    </row>
    <row r="451" spans="1:29" x14ac:dyDescent="0.25">
      <c r="A451" s="1">
        <v>40319</v>
      </c>
      <c r="B451">
        <v>25.8095</v>
      </c>
      <c r="C451">
        <v>1.0999000000000001</v>
      </c>
      <c r="D451">
        <v>4.5477999999999996</v>
      </c>
      <c r="E451">
        <v>6242.0946999999996</v>
      </c>
      <c r="F451" s="72">
        <v>40319</v>
      </c>
      <c r="G451">
        <v>10.9016</v>
      </c>
      <c r="H451">
        <v>1.0105999999999999</v>
      </c>
      <c r="I451">
        <v>9.6321999999999992</v>
      </c>
      <c r="J451">
        <v>2606.9546999999998</v>
      </c>
      <c r="K451" s="72">
        <v>40319</v>
      </c>
      <c r="L451">
        <v>30.4956</v>
      </c>
      <c r="M451">
        <v>0.71199999999999997</v>
      </c>
      <c r="N451">
        <v>2.7930000000000001</v>
      </c>
      <c r="O451">
        <v>4317.7038000000002</v>
      </c>
      <c r="P451" s="1"/>
      <c r="AA451" s="1">
        <f t="shared" si="22"/>
        <v>40319</v>
      </c>
      <c r="AB451">
        <f t="shared" si="23"/>
        <v>0.95501702621341766</v>
      </c>
      <c r="AC451" s="60">
        <f t="shared" si="24"/>
        <v>-0.4010915793937655</v>
      </c>
    </row>
    <row r="452" spans="1:29" x14ac:dyDescent="0.25">
      <c r="A452" s="1">
        <v>40326</v>
      </c>
      <c r="B452">
        <v>25.8095</v>
      </c>
      <c r="C452">
        <v>1.1156999999999999</v>
      </c>
      <c r="D452">
        <v>4.6128</v>
      </c>
      <c r="E452">
        <v>6331.2674999999999</v>
      </c>
      <c r="F452" s="72">
        <v>40326</v>
      </c>
      <c r="G452">
        <v>10.9016</v>
      </c>
      <c r="H452">
        <v>1.0395000000000001</v>
      </c>
      <c r="I452">
        <v>9.9074000000000009</v>
      </c>
      <c r="J452">
        <v>2681.4391000000001</v>
      </c>
      <c r="K452" s="72">
        <v>40326</v>
      </c>
      <c r="L452">
        <v>30.4956</v>
      </c>
      <c r="M452">
        <v>0.70309999999999995</v>
      </c>
      <c r="N452">
        <v>2.7583000000000002</v>
      </c>
      <c r="O452">
        <v>4264.0676999999996</v>
      </c>
      <c r="P452" s="1"/>
      <c r="AA452" s="1">
        <f t="shared" ref="AA452:AA515" si="25">+A452</f>
        <v>40326</v>
      </c>
      <c r="AB452">
        <f t="shared" ref="AB452:AB515" si="26">+(C452*E452+H452*J452+M452*O452)/(E452+J452+O452)</f>
        <v>0.96779660508878262</v>
      </c>
      <c r="AC452" s="60">
        <f t="shared" ref="AC452:AC515" si="27">+(AB452-$AC$1)/$AD$1</f>
        <v>-0.38121504946770091</v>
      </c>
    </row>
    <row r="453" spans="1:29" x14ac:dyDescent="0.25">
      <c r="A453" s="1">
        <v>40333</v>
      </c>
      <c r="B453">
        <v>25.8095</v>
      </c>
      <c r="C453">
        <v>1.2152000000000001</v>
      </c>
      <c r="D453">
        <v>5.0243000000000002</v>
      </c>
      <c r="E453">
        <v>6896.0285000000003</v>
      </c>
      <c r="F453" s="72">
        <v>40333</v>
      </c>
      <c r="G453">
        <v>10.9016</v>
      </c>
      <c r="H453">
        <v>1.0539000000000001</v>
      </c>
      <c r="I453">
        <v>10.045</v>
      </c>
      <c r="J453">
        <v>2718.6813000000002</v>
      </c>
      <c r="K453" s="72">
        <v>40333</v>
      </c>
      <c r="L453">
        <v>30.4956</v>
      </c>
      <c r="M453">
        <v>0.75180000000000002</v>
      </c>
      <c r="N453">
        <v>2.9491000000000001</v>
      </c>
      <c r="O453">
        <v>4559.0661</v>
      </c>
      <c r="P453" s="1"/>
      <c r="AA453" s="1">
        <f t="shared" si="25"/>
        <v>40333</v>
      </c>
      <c r="AB453">
        <f t="shared" si="26"/>
        <v>1.0352060066964937</v>
      </c>
      <c r="AC453" s="60">
        <f t="shared" si="27"/>
        <v>-0.27637082874485541</v>
      </c>
    </row>
    <row r="454" spans="1:29" x14ac:dyDescent="0.25">
      <c r="A454" s="1">
        <v>40340</v>
      </c>
      <c r="B454">
        <v>25.8095</v>
      </c>
      <c r="C454">
        <v>1.2471000000000001</v>
      </c>
      <c r="D454">
        <v>5.1562000000000001</v>
      </c>
      <c r="E454">
        <v>6866.3041999999996</v>
      </c>
      <c r="F454" s="72">
        <v>40340</v>
      </c>
      <c r="G454">
        <v>10.9016</v>
      </c>
      <c r="H454">
        <v>1.1597999999999999</v>
      </c>
      <c r="I454">
        <v>11.0541</v>
      </c>
      <c r="J454">
        <v>2991.7908000000002</v>
      </c>
      <c r="K454" s="72">
        <v>40340</v>
      </c>
      <c r="L454">
        <v>30.4956</v>
      </c>
      <c r="M454">
        <v>0.80800000000000005</v>
      </c>
      <c r="N454">
        <v>3.1695000000000002</v>
      </c>
      <c r="O454">
        <v>4392.7942999999996</v>
      </c>
      <c r="P454" s="1"/>
      <c r="AA454" s="1">
        <f t="shared" si="25"/>
        <v>40340</v>
      </c>
      <c r="AB454">
        <f t="shared" si="26"/>
        <v>1.0934212177242861</v>
      </c>
      <c r="AC454" s="60">
        <f t="shared" si="27"/>
        <v>-0.18582665702910006</v>
      </c>
    </row>
    <row r="455" spans="1:29" x14ac:dyDescent="0.25">
      <c r="A455" s="1">
        <v>40347</v>
      </c>
      <c r="B455">
        <v>25.8095</v>
      </c>
      <c r="C455">
        <v>1.3172999999999999</v>
      </c>
      <c r="D455">
        <v>5.4463999999999997</v>
      </c>
      <c r="E455">
        <v>7252.7196000000004</v>
      </c>
      <c r="F455" s="72">
        <v>40347</v>
      </c>
      <c r="G455">
        <v>10.9016</v>
      </c>
      <c r="H455">
        <v>1.1839</v>
      </c>
      <c r="I455">
        <v>11.2834</v>
      </c>
      <c r="J455">
        <v>3053.8611999999998</v>
      </c>
      <c r="K455" s="72">
        <v>40347</v>
      </c>
      <c r="L455">
        <v>30.4956</v>
      </c>
      <c r="M455">
        <v>0.878</v>
      </c>
      <c r="N455">
        <v>3.4443000000000001</v>
      </c>
      <c r="O455">
        <v>4773.6103999999996</v>
      </c>
      <c r="P455" s="1"/>
      <c r="AA455" s="1">
        <f t="shared" si="25"/>
        <v>40347</v>
      </c>
      <c r="AB455">
        <f t="shared" si="26"/>
        <v>1.1512257042841738</v>
      </c>
      <c r="AC455" s="60">
        <f t="shared" si="27"/>
        <v>-9.5921299569846866E-2</v>
      </c>
    </row>
    <row r="456" spans="1:29" x14ac:dyDescent="0.25">
      <c r="A456" s="1">
        <v>40354</v>
      </c>
      <c r="B456">
        <v>25.8095</v>
      </c>
      <c r="C456">
        <v>1.3227</v>
      </c>
      <c r="D456">
        <v>5.4687000000000001</v>
      </c>
      <c r="E456">
        <v>7282.4438</v>
      </c>
      <c r="F456" s="72">
        <v>40354</v>
      </c>
      <c r="G456">
        <v>10.9016</v>
      </c>
      <c r="H456">
        <v>1.1887000000000001</v>
      </c>
      <c r="I456">
        <v>11.3293</v>
      </c>
      <c r="J456">
        <v>3066.2752</v>
      </c>
      <c r="K456" s="72">
        <v>40354</v>
      </c>
      <c r="L456">
        <v>30.4956</v>
      </c>
      <c r="M456">
        <v>0.87009999999999998</v>
      </c>
      <c r="N456">
        <v>3.4133</v>
      </c>
      <c r="O456">
        <v>4730.7015000000001</v>
      </c>
      <c r="P456" s="1"/>
      <c r="AA456" s="1">
        <f t="shared" si="25"/>
        <v>40354</v>
      </c>
      <c r="AB456">
        <f t="shared" si="26"/>
        <v>1.153462967602104</v>
      </c>
      <c r="AC456" s="60">
        <f t="shared" si="27"/>
        <v>-9.2441604994226059E-2</v>
      </c>
    </row>
    <row r="457" spans="1:29" x14ac:dyDescent="0.25">
      <c r="A457" s="1">
        <v>40361</v>
      </c>
      <c r="B457">
        <v>27.591000000000001</v>
      </c>
      <c r="C457">
        <v>1.2613000000000001</v>
      </c>
      <c r="D457">
        <v>4.9401000000000002</v>
      </c>
      <c r="E457">
        <v>6955.4769999999999</v>
      </c>
      <c r="F457" s="72">
        <v>40361</v>
      </c>
      <c r="G457">
        <v>11.2506</v>
      </c>
      <c r="H457">
        <v>1.0835999999999999</v>
      </c>
      <c r="I457">
        <v>9.9976000000000003</v>
      </c>
      <c r="J457">
        <v>2842.8220000000001</v>
      </c>
      <c r="K457" s="72">
        <v>40361</v>
      </c>
      <c r="L457">
        <v>37.150700000000001</v>
      </c>
      <c r="M457">
        <v>0.92589999999999995</v>
      </c>
      <c r="N457">
        <v>2.758</v>
      </c>
      <c r="O457">
        <v>4548.3388999999997</v>
      </c>
      <c r="P457" s="1"/>
      <c r="AA457" s="1">
        <f t="shared" si="25"/>
        <v>40361</v>
      </c>
      <c r="AB457">
        <f t="shared" si="26"/>
        <v>1.1197558730335002</v>
      </c>
      <c r="AC457" s="60">
        <f t="shared" si="27"/>
        <v>-0.14486743846242081</v>
      </c>
    </row>
    <row r="458" spans="1:29" x14ac:dyDescent="0.25">
      <c r="A458" s="1">
        <v>40368</v>
      </c>
      <c r="B458">
        <v>27.591000000000001</v>
      </c>
      <c r="C458">
        <v>1.3368</v>
      </c>
      <c r="D458">
        <v>5.2355999999999998</v>
      </c>
      <c r="E458">
        <v>7371.6166000000003</v>
      </c>
      <c r="F458" s="72">
        <v>40368</v>
      </c>
      <c r="G458">
        <v>11.2506</v>
      </c>
      <c r="H458">
        <v>1.1356999999999999</v>
      </c>
      <c r="I458">
        <v>10.4778</v>
      </c>
      <c r="J458">
        <v>2979.3768</v>
      </c>
      <c r="K458" s="72">
        <v>40368</v>
      </c>
      <c r="L458">
        <v>37.150700000000001</v>
      </c>
      <c r="M458">
        <v>0.96079999999999999</v>
      </c>
      <c r="N458">
        <v>2.8620999999999999</v>
      </c>
      <c r="O458">
        <v>4719.9742999999999</v>
      </c>
      <c r="P458" s="1"/>
      <c r="AA458" s="1">
        <f t="shared" si="25"/>
        <v>40368</v>
      </c>
      <c r="AB458">
        <f t="shared" si="26"/>
        <v>1.1792876850290113</v>
      </c>
      <c r="AC458" s="60">
        <f t="shared" si="27"/>
        <v>-5.2275510808010059E-2</v>
      </c>
    </row>
    <row r="459" spans="1:29" x14ac:dyDescent="0.25">
      <c r="A459" s="1">
        <v>40375</v>
      </c>
      <c r="B459">
        <v>27.591000000000001</v>
      </c>
      <c r="C459">
        <v>1.3853</v>
      </c>
      <c r="D459">
        <v>5.4256000000000002</v>
      </c>
      <c r="E459">
        <v>7639.1350000000002</v>
      </c>
      <c r="F459" s="72">
        <v>40375</v>
      </c>
      <c r="G459">
        <v>11.2506</v>
      </c>
      <c r="H459">
        <v>1.1451</v>
      </c>
      <c r="I459">
        <v>10.565099999999999</v>
      </c>
      <c r="J459">
        <v>3004.2049000000002</v>
      </c>
      <c r="K459" s="72">
        <v>40375</v>
      </c>
      <c r="L459">
        <v>37.150700000000001</v>
      </c>
      <c r="M459">
        <v>0.98809999999999998</v>
      </c>
      <c r="N459">
        <v>2.9434</v>
      </c>
      <c r="O459">
        <v>4854.0645000000004</v>
      </c>
      <c r="P459" s="1"/>
      <c r="AA459" s="1">
        <f t="shared" si="25"/>
        <v>40375</v>
      </c>
      <c r="AB459">
        <f t="shared" si="26"/>
        <v>1.2143265667726912</v>
      </c>
      <c r="AC459" s="60">
        <f t="shared" si="27"/>
        <v>2.2216982429575992E-3</v>
      </c>
    </row>
    <row r="460" spans="1:29" x14ac:dyDescent="0.25">
      <c r="A460" s="1">
        <v>40382</v>
      </c>
      <c r="B460">
        <v>27.591000000000001</v>
      </c>
      <c r="C460">
        <v>1.5039</v>
      </c>
      <c r="D460">
        <v>5.8901000000000003</v>
      </c>
      <c r="E460">
        <v>8293.0686999999998</v>
      </c>
      <c r="F460" s="72">
        <v>40382</v>
      </c>
      <c r="G460">
        <v>11.2506</v>
      </c>
      <c r="H460">
        <v>1.1830000000000001</v>
      </c>
      <c r="I460">
        <v>10.914400000000001</v>
      </c>
      <c r="J460">
        <v>3103.5174999999999</v>
      </c>
      <c r="K460" s="72">
        <v>40382</v>
      </c>
      <c r="L460">
        <v>37.150700000000001</v>
      </c>
      <c r="M460">
        <v>1.0918000000000001</v>
      </c>
      <c r="N460">
        <v>3.2524000000000002</v>
      </c>
      <c r="O460">
        <v>5363.6072000000004</v>
      </c>
      <c r="P460" s="1"/>
      <c r="AA460" s="1">
        <f t="shared" si="25"/>
        <v>40382</v>
      </c>
      <c r="AB460">
        <f t="shared" si="26"/>
        <v>1.3125978344253475</v>
      </c>
      <c r="AC460" s="60">
        <f t="shared" si="27"/>
        <v>0.15506646812310332</v>
      </c>
    </row>
    <row r="461" spans="1:29" x14ac:dyDescent="0.25">
      <c r="A461" s="1">
        <v>40389</v>
      </c>
      <c r="B461">
        <v>27.591000000000001</v>
      </c>
      <c r="C461">
        <v>1.5469999999999999</v>
      </c>
      <c r="D461">
        <v>6.0590000000000002</v>
      </c>
      <c r="E461">
        <v>8530.8628000000008</v>
      </c>
      <c r="F461" s="72">
        <v>40389</v>
      </c>
      <c r="G461">
        <v>11.2506</v>
      </c>
      <c r="H461">
        <v>1.1830000000000001</v>
      </c>
      <c r="I461">
        <v>10.914400000000001</v>
      </c>
      <c r="J461">
        <v>3103.5174999999999</v>
      </c>
      <c r="K461" s="72">
        <v>40389</v>
      </c>
      <c r="L461">
        <v>37.150700000000001</v>
      </c>
      <c r="M461">
        <v>1.1301000000000001</v>
      </c>
      <c r="N461">
        <v>3.3662000000000001</v>
      </c>
      <c r="O461">
        <v>5551.3334000000004</v>
      </c>
      <c r="P461" s="1"/>
      <c r="AA461" s="1">
        <f t="shared" si="25"/>
        <v>40389</v>
      </c>
      <c r="AB461">
        <f t="shared" si="26"/>
        <v>1.3465991714641448</v>
      </c>
      <c r="AC461" s="60">
        <f t="shared" si="27"/>
        <v>0.20794994728693161</v>
      </c>
    </row>
    <row r="462" spans="1:29" x14ac:dyDescent="0.25">
      <c r="A462" s="1">
        <v>40396</v>
      </c>
      <c r="B462">
        <v>27.591000000000001</v>
      </c>
      <c r="C462">
        <v>1.7141</v>
      </c>
      <c r="D462">
        <v>6.7134</v>
      </c>
      <c r="E462">
        <v>9452.3148999999994</v>
      </c>
      <c r="F462" s="72">
        <v>40396</v>
      </c>
      <c r="G462">
        <v>11.2506</v>
      </c>
      <c r="H462">
        <v>1.3154999999999999</v>
      </c>
      <c r="I462">
        <v>12.136799999999999</v>
      </c>
      <c r="J462">
        <v>3451.1113999999998</v>
      </c>
      <c r="K462" s="72">
        <v>40396</v>
      </c>
      <c r="L462">
        <v>37.150700000000001</v>
      </c>
      <c r="M462">
        <v>1.1082000000000001</v>
      </c>
      <c r="N462">
        <v>3.3010999999999999</v>
      </c>
      <c r="O462">
        <v>5444.0613000000003</v>
      </c>
      <c r="P462" s="1"/>
      <c r="AA462" s="1">
        <f t="shared" si="25"/>
        <v>40396</v>
      </c>
      <c r="AB462">
        <f t="shared" si="26"/>
        <v>1.4593419727641619</v>
      </c>
      <c r="AC462" s="60">
        <f t="shared" si="27"/>
        <v>0.38330280404717842</v>
      </c>
    </row>
    <row r="463" spans="1:29" x14ac:dyDescent="0.25">
      <c r="A463" s="1">
        <v>40403</v>
      </c>
      <c r="B463">
        <v>27.591000000000001</v>
      </c>
      <c r="C463">
        <v>1.6386000000000001</v>
      </c>
      <c r="D463">
        <v>6.4179000000000004</v>
      </c>
      <c r="E463">
        <v>9036.1751999999997</v>
      </c>
      <c r="F463" s="72">
        <v>40403</v>
      </c>
      <c r="G463">
        <v>11.2506</v>
      </c>
      <c r="H463">
        <v>1.448</v>
      </c>
      <c r="I463">
        <v>13.3592</v>
      </c>
      <c r="J463">
        <v>3798.7053999999998</v>
      </c>
      <c r="K463" s="72">
        <v>40403</v>
      </c>
      <c r="L463">
        <v>37.150700000000001</v>
      </c>
      <c r="M463">
        <v>1.0809</v>
      </c>
      <c r="N463">
        <v>3.2198000000000002</v>
      </c>
      <c r="O463">
        <v>5309.9710999999998</v>
      </c>
      <c r="P463" s="1"/>
      <c r="AA463" s="1">
        <f t="shared" si="25"/>
        <v>40403</v>
      </c>
      <c r="AB463">
        <f t="shared" si="26"/>
        <v>1.435489817969138</v>
      </c>
      <c r="AC463" s="60">
        <f t="shared" si="27"/>
        <v>0.3462047061201543</v>
      </c>
    </row>
    <row r="464" spans="1:29" x14ac:dyDescent="0.25">
      <c r="A464" s="1">
        <v>40410</v>
      </c>
      <c r="B464">
        <v>27.591000000000001</v>
      </c>
      <c r="C464">
        <v>1.6817</v>
      </c>
      <c r="D464">
        <v>6.5868000000000002</v>
      </c>
      <c r="E464">
        <v>9273.9693000000007</v>
      </c>
      <c r="F464" s="72">
        <v>40410</v>
      </c>
      <c r="G464">
        <v>11.2506</v>
      </c>
      <c r="H464">
        <v>1.5851999999999999</v>
      </c>
      <c r="I464">
        <v>14.625299999999999</v>
      </c>
      <c r="J464">
        <v>4158.7133999999996</v>
      </c>
      <c r="K464" s="72">
        <v>40410</v>
      </c>
      <c r="L464">
        <v>37.150700000000001</v>
      </c>
      <c r="M464">
        <v>1.2338</v>
      </c>
      <c r="N464">
        <v>3.6751999999999998</v>
      </c>
      <c r="O464">
        <v>6060.8761000000004</v>
      </c>
      <c r="P464" s="1"/>
      <c r="AA464" s="1">
        <f t="shared" si="25"/>
        <v>40410</v>
      </c>
      <c r="AB464">
        <f t="shared" si="26"/>
        <v>1.5218532382947949</v>
      </c>
      <c r="AC464" s="60">
        <f t="shared" si="27"/>
        <v>0.4805287809086668</v>
      </c>
    </row>
    <row r="465" spans="1:29" x14ac:dyDescent="0.25">
      <c r="A465" s="1">
        <v>40417</v>
      </c>
      <c r="B465">
        <v>27.591000000000001</v>
      </c>
      <c r="C465">
        <v>1.6009</v>
      </c>
      <c r="D465">
        <v>6.2701000000000002</v>
      </c>
      <c r="E465">
        <v>8828.1054000000004</v>
      </c>
      <c r="F465" s="72">
        <v>40417</v>
      </c>
      <c r="G465">
        <v>11.2506</v>
      </c>
      <c r="H465">
        <v>1.5142</v>
      </c>
      <c r="I465">
        <v>13.9704</v>
      </c>
      <c r="J465">
        <v>3972.5023999999999</v>
      </c>
      <c r="K465" s="72">
        <v>40417</v>
      </c>
      <c r="L465">
        <v>37.150700000000001</v>
      </c>
      <c r="M465">
        <v>1.1737</v>
      </c>
      <c r="N465">
        <v>3.4963000000000002</v>
      </c>
      <c r="O465">
        <v>5765.8777</v>
      </c>
      <c r="P465" s="1"/>
      <c r="AA465" s="1">
        <f t="shared" si="25"/>
        <v>40417</v>
      </c>
      <c r="AB465">
        <f t="shared" si="26"/>
        <v>1.4496813479013033</v>
      </c>
      <c r="AC465" s="60">
        <f t="shared" si="27"/>
        <v>0.36827729334265547</v>
      </c>
    </row>
    <row r="466" spans="1:29" x14ac:dyDescent="0.25">
      <c r="A466" s="1">
        <v>40424</v>
      </c>
      <c r="B466">
        <v>27.591000000000001</v>
      </c>
      <c r="C466">
        <v>1.6171</v>
      </c>
      <c r="D466">
        <v>6.3334000000000001</v>
      </c>
      <c r="E466">
        <v>8917.2782000000007</v>
      </c>
      <c r="F466" s="72">
        <v>40424</v>
      </c>
      <c r="G466">
        <v>11.2506</v>
      </c>
      <c r="H466">
        <v>1.5805</v>
      </c>
      <c r="I466">
        <v>14.5816</v>
      </c>
      <c r="J466">
        <v>4146.2993999999999</v>
      </c>
      <c r="K466" s="72">
        <v>40424</v>
      </c>
      <c r="L466">
        <v>37.150700000000001</v>
      </c>
      <c r="M466">
        <v>1.1792</v>
      </c>
      <c r="N466">
        <v>3.5125999999999999</v>
      </c>
      <c r="O466">
        <v>5792.6958000000004</v>
      </c>
      <c r="P466" s="1"/>
      <c r="AA466" s="1">
        <f t="shared" si="25"/>
        <v>40424</v>
      </c>
      <c r="AB466">
        <f t="shared" si="26"/>
        <v>1.4745280298216297</v>
      </c>
      <c r="AC466" s="60">
        <f t="shared" si="27"/>
        <v>0.40692221439751075</v>
      </c>
    </row>
    <row r="467" spans="1:29" x14ac:dyDescent="0.25">
      <c r="A467" s="1">
        <v>40431</v>
      </c>
      <c r="B467">
        <v>27.591000000000001</v>
      </c>
      <c r="C467">
        <v>1.6817</v>
      </c>
      <c r="D467">
        <v>6.5868000000000002</v>
      </c>
      <c r="E467">
        <v>9273.9693000000007</v>
      </c>
      <c r="F467" s="72">
        <v>40431</v>
      </c>
      <c r="G467">
        <v>11.2506</v>
      </c>
      <c r="H467">
        <v>1.6277999999999999</v>
      </c>
      <c r="I467">
        <v>15.0182</v>
      </c>
      <c r="J467">
        <v>4270.4400999999998</v>
      </c>
      <c r="K467" s="72">
        <v>40431</v>
      </c>
      <c r="L467">
        <v>37.150700000000001</v>
      </c>
      <c r="M467">
        <v>1.2174</v>
      </c>
      <c r="N467">
        <v>3.6263999999999998</v>
      </c>
      <c r="O467">
        <v>5980.4219999999996</v>
      </c>
      <c r="P467" s="1"/>
      <c r="AA467" s="1">
        <f t="shared" si="25"/>
        <v>40431</v>
      </c>
      <c r="AB467">
        <f t="shared" si="26"/>
        <v>1.5276967927820364</v>
      </c>
      <c r="AC467" s="60">
        <f t="shared" si="27"/>
        <v>0.48961746738049922</v>
      </c>
    </row>
    <row r="468" spans="1:29" x14ac:dyDescent="0.25">
      <c r="A468" s="1">
        <v>40438</v>
      </c>
      <c r="B468">
        <v>27.591000000000001</v>
      </c>
      <c r="C468">
        <v>1.7410000000000001</v>
      </c>
      <c r="D468">
        <v>6.819</v>
      </c>
      <c r="E468">
        <v>9600.9362000000001</v>
      </c>
      <c r="F468" s="72">
        <v>40438</v>
      </c>
      <c r="G468">
        <v>11.2506</v>
      </c>
      <c r="H468">
        <v>1.7130000000000001</v>
      </c>
      <c r="I468">
        <v>15.804</v>
      </c>
      <c r="J468">
        <v>4493.8933999999999</v>
      </c>
      <c r="K468" s="72">
        <v>40438</v>
      </c>
      <c r="L468">
        <v>37.150700000000001</v>
      </c>
      <c r="M468">
        <v>1.2611000000000001</v>
      </c>
      <c r="N468">
        <v>3.7565</v>
      </c>
      <c r="O468">
        <v>6194.9663</v>
      </c>
      <c r="P468" s="1"/>
      <c r="AA468" s="1">
        <f t="shared" si="25"/>
        <v>40438</v>
      </c>
      <c r="AB468">
        <f t="shared" si="26"/>
        <v>1.588273311282052</v>
      </c>
      <c r="AC468" s="60">
        <f t="shared" si="27"/>
        <v>0.58383426392169047</v>
      </c>
    </row>
    <row r="469" spans="1:29" x14ac:dyDescent="0.25">
      <c r="A469" s="1">
        <v>40445</v>
      </c>
      <c r="B469">
        <v>27.591000000000001</v>
      </c>
      <c r="C469">
        <v>1.9944</v>
      </c>
      <c r="D469">
        <v>7.8112000000000004</v>
      </c>
      <c r="E469">
        <v>10997.9764</v>
      </c>
      <c r="F469" s="72">
        <v>40445</v>
      </c>
      <c r="G469">
        <v>11.2506</v>
      </c>
      <c r="H469">
        <v>1.8218000000000001</v>
      </c>
      <c r="I469">
        <v>16.8081</v>
      </c>
      <c r="J469">
        <v>4779.4170000000004</v>
      </c>
      <c r="K469" s="72">
        <v>40445</v>
      </c>
      <c r="L469">
        <v>37.150700000000001</v>
      </c>
      <c r="M469">
        <v>1.3812</v>
      </c>
      <c r="N469">
        <v>4.1142000000000003</v>
      </c>
      <c r="O469">
        <v>6784.9630999999999</v>
      </c>
      <c r="P469" s="1"/>
      <c r="AA469" s="1">
        <f t="shared" si="25"/>
        <v>40445</v>
      </c>
      <c r="AB469">
        <f t="shared" si="26"/>
        <v>1.7734360795371704</v>
      </c>
      <c r="AC469" s="60">
        <f t="shared" si="27"/>
        <v>0.87182445047709267</v>
      </c>
    </row>
    <row r="470" spans="1:29" x14ac:dyDescent="0.25">
      <c r="A470" s="1">
        <v>40452</v>
      </c>
      <c r="B470">
        <v>27.977499999999999</v>
      </c>
      <c r="C470">
        <v>1.7563</v>
      </c>
      <c r="D470">
        <v>6.9659000000000004</v>
      </c>
      <c r="E470">
        <v>10403.4912</v>
      </c>
      <c r="F470" s="72">
        <v>40452</v>
      </c>
      <c r="G470">
        <v>14.6831</v>
      </c>
      <c r="H470">
        <v>1.7957000000000001</v>
      </c>
      <c r="I470">
        <v>12.8825</v>
      </c>
      <c r="J470">
        <v>4953.2139999999999</v>
      </c>
      <c r="K470" s="72">
        <v>40452</v>
      </c>
      <c r="L470">
        <v>35.863599999999998</v>
      </c>
      <c r="M470">
        <v>1.1890000000000001</v>
      </c>
      <c r="N470">
        <v>3.6905999999999999</v>
      </c>
      <c r="O470">
        <v>6919.0532999999996</v>
      </c>
      <c r="P470" s="1"/>
      <c r="AA470" s="1">
        <f t="shared" si="25"/>
        <v>40452</v>
      </c>
      <c r="AB470">
        <f t="shared" si="26"/>
        <v>1.5888523997088584</v>
      </c>
      <c r="AC470" s="60">
        <f t="shared" si="27"/>
        <v>0.58473494058384912</v>
      </c>
    </row>
    <row r="471" spans="1:29" x14ac:dyDescent="0.25">
      <c r="A471" s="1">
        <v>40459</v>
      </c>
      <c r="B471">
        <v>27.977499999999999</v>
      </c>
      <c r="C471">
        <v>1.7613000000000001</v>
      </c>
      <c r="D471">
        <v>6.9858000000000002</v>
      </c>
      <c r="E471">
        <v>10433.2155</v>
      </c>
      <c r="F471" s="72">
        <v>40459</v>
      </c>
      <c r="G471">
        <v>14.6831</v>
      </c>
      <c r="H471">
        <v>1.8002</v>
      </c>
      <c r="I471">
        <v>12.9148</v>
      </c>
      <c r="J471">
        <v>4965.6280999999999</v>
      </c>
      <c r="K471" s="72">
        <v>40459</v>
      </c>
      <c r="L471">
        <v>35.863599999999998</v>
      </c>
      <c r="M471">
        <v>1.2165999999999999</v>
      </c>
      <c r="N471">
        <v>3.7764000000000002</v>
      </c>
      <c r="O471">
        <v>7079.9615000000003</v>
      </c>
      <c r="P471" s="1"/>
      <c r="AA471" s="1">
        <f t="shared" si="25"/>
        <v>40459</v>
      </c>
      <c r="AB471">
        <f t="shared" si="26"/>
        <v>1.5983335042426254</v>
      </c>
      <c r="AC471" s="60">
        <f t="shared" si="27"/>
        <v>0.59948123698652966</v>
      </c>
    </row>
    <row r="472" spans="1:29" x14ac:dyDescent="0.25">
      <c r="A472" s="1">
        <v>40466</v>
      </c>
      <c r="B472">
        <v>27.977499999999999</v>
      </c>
      <c r="C472">
        <v>1.7462</v>
      </c>
      <c r="D472">
        <v>6.9260999999999999</v>
      </c>
      <c r="E472">
        <v>10344.0427</v>
      </c>
      <c r="F472" s="72">
        <v>40466</v>
      </c>
      <c r="G472">
        <v>14.6831</v>
      </c>
      <c r="H472">
        <v>1.7777000000000001</v>
      </c>
      <c r="I472">
        <v>12.753399999999999</v>
      </c>
      <c r="J472">
        <v>4903.5577000000003</v>
      </c>
      <c r="K472" s="72">
        <v>40466</v>
      </c>
      <c r="L472">
        <v>35.863599999999998</v>
      </c>
      <c r="M472">
        <v>1.2212000000000001</v>
      </c>
      <c r="N472">
        <v>3.7907000000000002</v>
      </c>
      <c r="O472">
        <v>7106.7794999999996</v>
      </c>
      <c r="P472" s="1"/>
      <c r="AA472" s="1">
        <f t="shared" si="25"/>
        <v>40466</v>
      </c>
      <c r="AB472">
        <f t="shared" si="26"/>
        <v>1.5862046350670638</v>
      </c>
      <c r="AC472" s="60">
        <f t="shared" si="27"/>
        <v>0.58061677881552531</v>
      </c>
    </row>
    <row r="473" spans="1:29" x14ac:dyDescent="0.25">
      <c r="A473" s="1">
        <v>40473</v>
      </c>
      <c r="B473">
        <v>27.977499999999999</v>
      </c>
      <c r="C473">
        <v>1.8214999999999999</v>
      </c>
      <c r="D473">
        <v>7.2245999999999997</v>
      </c>
      <c r="E473">
        <v>10789.9066</v>
      </c>
      <c r="F473" s="72">
        <v>40473</v>
      </c>
      <c r="G473">
        <v>14.6831</v>
      </c>
      <c r="H473">
        <v>2.0522999999999998</v>
      </c>
      <c r="I473">
        <v>14.722899999999999</v>
      </c>
      <c r="J473">
        <v>5660.8159999999998</v>
      </c>
      <c r="K473" s="72">
        <v>40473</v>
      </c>
      <c r="L473">
        <v>35.863599999999998</v>
      </c>
      <c r="M473">
        <v>1.3963000000000001</v>
      </c>
      <c r="N473">
        <v>4.3342999999999998</v>
      </c>
      <c r="O473">
        <v>8125.8648999999996</v>
      </c>
      <c r="P473" s="1"/>
      <c r="AA473" s="1">
        <f t="shared" si="25"/>
        <v>40473</v>
      </c>
      <c r="AB473">
        <f t="shared" si="26"/>
        <v>1.7340752742247063</v>
      </c>
      <c r="AC473" s="60">
        <f t="shared" si="27"/>
        <v>0.81060520120939294</v>
      </c>
    </row>
    <row r="474" spans="1:29" x14ac:dyDescent="0.25">
      <c r="A474" s="1">
        <v>40480</v>
      </c>
      <c r="B474">
        <v>27.977499999999999</v>
      </c>
      <c r="C474">
        <v>1.9770000000000001</v>
      </c>
      <c r="D474">
        <v>7.8415999999999997</v>
      </c>
      <c r="E474">
        <v>11711.358700000001</v>
      </c>
      <c r="F474" s="72">
        <v>40480</v>
      </c>
      <c r="G474">
        <v>14.6831</v>
      </c>
      <c r="H474">
        <v>2.3178000000000001</v>
      </c>
      <c r="I474">
        <v>16.627800000000001</v>
      </c>
      <c r="J474">
        <v>6393.2461000000003</v>
      </c>
      <c r="K474" s="72">
        <v>40480</v>
      </c>
      <c r="L474">
        <v>35.863599999999998</v>
      </c>
      <c r="M474">
        <v>1.4423999999999999</v>
      </c>
      <c r="N474">
        <v>4.4772999999999996</v>
      </c>
      <c r="O474">
        <v>8394.0452000000005</v>
      </c>
      <c r="P474" s="1"/>
      <c r="AA474" s="1">
        <f t="shared" si="25"/>
        <v>40480</v>
      </c>
      <c r="AB474">
        <f t="shared" si="26"/>
        <v>1.8898771355129413</v>
      </c>
      <c r="AC474" s="60">
        <f t="shared" si="27"/>
        <v>1.0529293332198646</v>
      </c>
    </row>
    <row r="475" spans="1:29" x14ac:dyDescent="0.25">
      <c r="A475" s="1">
        <v>40487</v>
      </c>
      <c r="B475">
        <v>27.977499999999999</v>
      </c>
      <c r="C475">
        <v>2.0373000000000001</v>
      </c>
      <c r="D475">
        <v>8.0805000000000007</v>
      </c>
      <c r="E475">
        <v>12068.049800000001</v>
      </c>
      <c r="F475" s="72">
        <v>40487</v>
      </c>
      <c r="G475">
        <v>14.6831</v>
      </c>
      <c r="H475">
        <v>2.8938999999999999</v>
      </c>
      <c r="I475">
        <v>20.7605</v>
      </c>
      <c r="J475">
        <v>7982.2470999999996</v>
      </c>
      <c r="K475" s="72">
        <v>40487</v>
      </c>
      <c r="L475">
        <v>35.863599999999998</v>
      </c>
      <c r="M475">
        <v>1.6406000000000001</v>
      </c>
      <c r="N475">
        <v>5.0923999999999996</v>
      </c>
      <c r="O475">
        <v>9547.2207999999991</v>
      </c>
      <c r="P475" s="1"/>
      <c r="AA475" s="1">
        <f t="shared" si="25"/>
        <v>40487</v>
      </c>
      <c r="AB475">
        <f t="shared" si="26"/>
        <v>2.1403562902408537</v>
      </c>
      <c r="AC475" s="60">
        <f t="shared" si="27"/>
        <v>1.4425084002110327</v>
      </c>
    </row>
    <row r="476" spans="1:29" x14ac:dyDescent="0.25">
      <c r="A476" s="1">
        <v>40494</v>
      </c>
      <c r="B476">
        <v>27.977499999999999</v>
      </c>
      <c r="C476">
        <v>1.9670000000000001</v>
      </c>
      <c r="D476">
        <v>7.8018000000000001</v>
      </c>
      <c r="E476">
        <v>11872.1302</v>
      </c>
      <c r="F476" s="72">
        <v>40494</v>
      </c>
      <c r="G476">
        <v>14.6831</v>
      </c>
      <c r="H476">
        <v>2.7183999999999999</v>
      </c>
      <c r="I476">
        <v>19.501300000000001</v>
      </c>
      <c r="J476">
        <v>7498.0983999999999</v>
      </c>
      <c r="K476" s="72">
        <v>40494</v>
      </c>
      <c r="L476">
        <v>35.863599999999998</v>
      </c>
      <c r="M476">
        <v>1.4655</v>
      </c>
      <c r="N476">
        <v>4.5488999999999997</v>
      </c>
      <c r="O476">
        <v>8528.1450999999997</v>
      </c>
      <c r="P476" s="1"/>
      <c r="AA476" s="1">
        <f t="shared" si="25"/>
        <v>40494</v>
      </c>
      <c r="AB476">
        <f t="shared" si="26"/>
        <v>2.0156482253304251</v>
      </c>
      <c r="AC476" s="60">
        <f t="shared" si="27"/>
        <v>1.248545546787746</v>
      </c>
    </row>
    <row r="477" spans="1:29" x14ac:dyDescent="0.25">
      <c r="A477" s="1">
        <v>40501</v>
      </c>
      <c r="B477">
        <v>27.977499999999999</v>
      </c>
      <c r="C477">
        <v>2.0070999999999999</v>
      </c>
      <c r="D477">
        <v>7.9610000000000003</v>
      </c>
      <c r="E477">
        <v>12114.418600000001</v>
      </c>
      <c r="F477" s="72">
        <v>40501</v>
      </c>
      <c r="G477">
        <v>14.6831</v>
      </c>
      <c r="H477">
        <v>2.7589000000000001</v>
      </c>
      <c r="I477">
        <v>19.791899999999998</v>
      </c>
      <c r="J477">
        <v>7609.8249999999998</v>
      </c>
      <c r="K477" s="72">
        <v>40501</v>
      </c>
      <c r="L477">
        <v>35.863599999999998</v>
      </c>
      <c r="M477">
        <v>1.4655</v>
      </c>
      <c r="N477">
        <v>4.5488999999999997</v>
      </c>
      <c r="O477">
        <v>8528.1450999999997</v>
      </c>
      <c r="P477" s="1"/>
      <c r="AA477" s="1">
        <f t="shared" si="25"/>
        <v>40501</v>
      </c>
      <c r="AB477">
        <f t="shared" si="26"/>
        <v>2.0461134462803847</v>
      </c>
      <c r="AC477" s="60">
        <f t="shared" si="27"/>
        <v>1.2959291798340071</v>
      </c>
    </row>
    <row r="478" spans="1:29" x14ac:dyDescent="0.25">
      <c r="A478" s="1">
        <v>40508</v>
      </c>
      <c r="B478">
        <v>27.977499999999999</v>
      </c>
      <c r="C478">
        <v>1.9469000000000001</v>
      </c>
      <c r="D478">
        <v>7.7222</v>
      </c>
      <c r="E478">
        <v>11750.986000000001</v>
      </c>
      <c r="F478" s="72">
        <v>40508</v>
      </c>
      <c r="G478">
        <v>14.6831</v>
      </c>
      <c r="H478">
        <v>2.8264</v>
      </c>
      <c r="I478">
        <v>20.276199999999999</v>
      </c>
      <c r="J478">
        <v>7796.0360000000001</v>
      </c>
      <c r="K478" s="72">
        <v>40508</v>
      </c>
      <c r="L478">
        <v>35.863599999999998</v>
      </c>
      <c r="M478">
        <v>1.4194</v>
      </c>
      <c r="N478">
        <v>4.4058000000000002</v>
      </c>
      <c r="O478">
        <v>8259.9645</v>
      </c>
      <c r="P478" s="1"/>
      <c r="AA478" s="1">
        <f t="shared" si="25"/>
        <v>40508</v>
      </c>
      <c r="AB478">
        <f t="shared" si="26"/>
        <v>2.036786848697179</v>
      </c>
      <c r="AC478" s="60">
        <f t="shared" si="27"/>
        <v>1.2814231935429952</v>
      </c>
    </row>
    <row r="479" spans="1:29" x14ac:dyDescent="0.25">
      <c r="A479" s="1">
        <v>40515</v>
      </c>
      <c r="B479">
        <v>27.977499999999999</v>
      </c>
      <c r="C479">
        <v>2.0773999999999999</v>
      </c>
      <c r="D479">
        <v>8.2396999999999991</v>
      </c>
      <c r="E479">
        <v>12538.423199999999</v>
      </c>
      <c r="F479" s="72">
        <v>40515</v>
      </c>
      <c r="G479">
        <v>14.6831</v>
      </c>
      <c r="H479">
        <v>2.9569000000000001</v>
      </c>
      <c r="I479">
        <v>21.212599999999998</v>
      </c>
      <c r="J479">
        <v>8156.0441000000001</v>
      </c>
      <c r="K479" s="72">
        <v>40515</v>
      </c>
      <c r="L479">
        <v>35.863599999999998</v>
      </c>
      <c r="M479">
        <v>1.4470000000000001</v>
      </c>
      <c r="N479">
        <v>4.4916</v>
      </c>
      <c r="O479">
        <v>8420.8729000000003</v>
      </c>
      <c r="P479" s="1"/>
      <c r="AA479" s="1">
        <f t="shared" si="25"/>
        <v>40515</v>
      </c>
      <c r="AB479">
        <f t="shared" si="26"/>
        <v>2.1414460491610536</v>
      </c>
      <c r="AC479" s="60">
        <f t="shared" si="27"/>
        <v>1.4442033407095263</v>
      </c>
    </row>
    <row r="480" spans="1:29" x14ac:dyDescent="0.25">
      <c r="A480" s="1">
        <v>40522</v>
      </c>
      <c r="B480">
        <v>27.977499999999999</v>
      </c>
      <c r="C480">
        <v>2.1978</v>
      </c>
      <c r="D480">
        <v>8.7172999999999998</v>
      </c>
      <c r="E480">
        <v>13265.2883</v>
      </c>
      <c r="F480" s="72">
        <v>40522</v>
      </c>
      <c r="G480">
        <v>14.6831</v>
      </c>
      <c r="H480">
        <v>2.7949000000000002</v>
      </c>
      <c r="I480">
        <v>20.0502</v>
      </c>
      <c r="J480">
        <v>7709.1376</v>
      </c>
      <c r="K480" s="72">
        <v>40522</v>
      </c>
      <c r="L480">
        <v>35.863599999999998</v>
      </c>
      <c r="M480">
        <v>1.4608000000000001</v>
      </c>
      <c r="N480">
        <v>4.5345000000000004</v>
      </c>
      <c r="O480">
        <v>8501.3271000000004</v>
      </c>
      <c r="P480" s="1"/>
      <c r="AA480" s="1">
        <f t="shared" si="25"/>
        <v>40522</v>
      </c>
      <c r="AB480">
        <f t="shared" si="26"/>
        <v>2.1414027296150837</v>
      </c>
      <c r="AC480" s="60">
        <f t="shared" si="27"/>
        <v>1.4441359642912379</v>
      </c>
    </row>
    <row r="481" spans="1:29" x14ac:dyDescent="0.25">
      <c r="A481" s="1">
        <v>40529</v>
      </c>
      <c r="B481">
        <v>27.977499999999999</v>
      </c>
      <c r="C481">
        <v>2.0573000000000001</v>
      </c>
      <c r="D481">
        <v>8.1600999999999999</v>
      </c>
      <c r="E481">
        <v>12417.279</v>
      </c>
      <c r="F481" s="72">
        <v>40529</v>
      </c>
      <c r="G481">
        <v>14.6831</v>
      </c>
      <c r="H481">
        <v>2.6823999999999999</v>
      </c>
      <c r="I481">
        <v>19.243099999999998</v>
      </c>
      <c r="J481">
        <v>7398.7857999999997</v>
      </c>
      <c r="K481" s="72">
        <v>40529</v>
      </c>
      <c r="L481">
        <v>35.863599999999998</v>
      </c>
      <c r="M481">
        <v>1.4286000000000001</v>
      </c>
      <c r="N481">
        <v>4.4344000000000001</v>
      </c>
      <c r="O481">
        <v>8313.6005999999998</v>
      </c>
      <c r="P481" s="1"/>
      <c r="AA481" s="1">
        <f t="shared" si="25"/>
        <v>40529</v>
      </c>
      <c r="AB481">
        <f t="shared" si="26"/>
        <v>2.035906937370823</v>
      </c>
      <c r="AC481" s="60">
        <f t="shared" si="27"/>
        <v>1.2800546364112486</v>
      </c>
    </row>
    <row r="482" spans="1:29" x14ac:dyDescent="0.25">
      <c r="A482" s="1">
        <v>40536</v>
      </c>
      <c r="B482">
        <v>27.977499999999999</v>
      </c>
      <c r="C482">
        <v>2.0272000000000001</v>
      </c>
      <c r="D482">
        <v>8.0405999999999995</v>
      </c>
      <c r="E482">
        <v>12235.5628</v>
      </c>
      <c r="F482" s="72">
        <v>40536</v>
      </c>
      <c r="G482">
        <v>14.6831</v>
      </c>
      <c r="H482">
        <v>2.7633999999999999</v>
      </c>
      <c r="I482">
        <v>19.824200000000001</v>
      </c>
      <c r="J482">
        <v>7622.2390999999998</v>
      </c>
      <c r="K482" s="72">
        <v>40536</v>
      </c>
      <c r="L482">
        <v>35.863599999999998</v>
      </c>
      <c r="M482">
        <v>1.4286000000000001</v>
      </c>
      <c r="N482">
        <v>4.4344000000000001</v>
      </c>
      <c r="O482">
        <v>8313.6005999999998</v>
      </c>
      <c r="P482" s="1"/>
      <c r="AA482" s="1">
        <f t="shared" si="25"/>
        <v>40536</v>
      </c>
      <c r="AB482">
        <f t="shared" si="26"/>
        <v>2.0497395631708435</v>
      </c>
      <c r="AC482" s="60">
        <f t="shared" si="27"/>
        <v>1.3015690073738293</v>
      </c>
    </row>
    <row r="483" spans="1:29" x14ac:dyDescent="0.25">
      <c r="A483" s="1">
        <v>40543</v>
      </c>
      <c r="B483">
        <v>26.902999999999999</v>
      </c>
      <c r="C483">
        <v>1.8275999999999999</v>
      </c>
      <c r="D483">
        <v>7.5115999999999996</v>
      </c>
      <c r="E483">
        <v>11811.5581</v>
      </c>
      <c r="F483" s="72">
        <v>40543</v>
      </c>
      <c r="G483">
        <v>21.2347</v>
      </c>
      <c r="H483">
        <v>2.5177999999999998</v>
      </c>
      <c r="I483">
        <v>12.8527</v>
      </c>
      <c r="J483">
        <v>7522.9264999999996</v>
      </c>
      <c r="K483" s="72">
        <v>40543</v>
      </c>
      <c r="L483">
        <v>35.909199999999998</v>
      </c>
      <c r="M483">
        <v>1.2442</v>
      </c>
      <c r="N483">
        <v>3.8908</v>
      </c>
      <c r="O483">
        <v>8233.1463999999996</v>
      </c>
      <c r="P483" s="1"/>
      <c r="AA483" s="1">
        <f t="shared" si="25"/>
        <v>40543</v>
      </c>
      <c r="AB483">
        <f t="shared" si="26"/>
        <v>1.8417146063852927</v>
      </c>
      <c r="AC483" s="60">
        <f t="shared" si="27"/>
        <v>0.97802045235164992</v>
      </c>
    </row>
    <row r="484" spans="1:29" x14ac:dyDescent="0.25">
      <c r="A484" s="1">
        <v>40550</v>
      </c>
      <c r="B484">
        <v>26.902999999999999</v>
      </c>
      <c r="C484">
        <v>1.8838999999999999</v>
      </c>
      <c r="D484">
        <v>7.7427000000000001</v>
      </c>
      <c r="E484">
        <v>12174.9907</v>
      </c>
      <c r="F484" s="72">
        <v>40550</v>
      </c>
      <c r="G484">
        <v>21.2347</v>
      </c>
      <c r="H484">
        <v>2.5386000000000002</v>
      </c>
      <c r="I484">
        <v>12.9587</v>
      </c>
      <c r="J484">
        <v>7584.9967999999999</v>
      </c>
      <c r="K484" s="72">
        <v>40550</v>
      </c>
      <c r="L484">
        <v>35.909199999999998</v>
      </c>
      <c r="M484">
        <v>1.2239</v>
      </c>
      <c r="N484">
        <v>3.8273999999999999</v>
      </c>
      <c r="O484">
        <v>8099.0560999999998</v>
      </c>
      <c r="P484" s="1"/>
      <c r="AA484" s="1">
        <f t="shared" si="25"/>
        <v>40550</v>
      </c>
      <c r="AB484">
        <f t="shared" si="26"/>
        <v>1.8702785840429932</v>
      </c>
      <c r="AC484" s="60">
        <f t="shared" si="27"/>
        <v>1.0224470146239932</v>
      </c>
    </row>
    <row r="485" spans="1:29" x14ac:dyDescent="0.25">
      <c r="A485" s="1">
        <v>40557</v>
      </c>
      <c r="B485">
        <v>26.902999999999999</v>
      </c>
      <c r="C485">
        <v>1.762</v>
      </c>
      <c r="D485">
        <v>7.2419000000000002</v>
      </c>
      <c r="E485">
        <v>11387.5535</v>
      </c>
      <c r="F485" s="72">
        <v>40557</v>
      </c>
      <c r="G485">
        <v>21.2347</v>
      </c>
      <c r="H485">
        <v>2.5386000000000002</v>
      </c>
      <c r="I485">
        <v>12.9587</v>
      </c>
      <c r="J485">
        <v>7584.9967999999999</v>
      </c>
      <c r="K485" s="72">
        <v>40557</v>
      </c>
      <c r="L485">
        <v>35.909199999999998</v>
      </c>
      <c r="M485">
        <v>1.2482</v>
      </c>
      <c r="N485">
        <v>3.9034</v>
      </c>
      <c r="O485">
        <v>8259.9645</v>
      </c>
      <c r="P485" s="1"/>
      <c r="AA485" s="1">
        <f t="shared" si="25"/>
        <v>40557</v>
      </c>
      <c r="AB485">
        <f t="shared" si="26"/>
        <v>1.822462236663505</v>
      </c>
      <c r="AC485" s="60">
        <f t="shared" si="27"/>
        <v>0.94807656244300498</v>
      </c>
    </row>
    <row r="486" spans="1:29" x14ac:dyDescent="0.25">
      <c r="A486" s="1">
        <v>40564</v>
      </c>
      <c r="B486">
        <v>26.902999999999999</v>
      </c>
      <c r="C486">
        <v>1.8557999999999999</v>
      </c>
      <c r="D486">
        <v>7.6271000000000004</v>
      </c>
      <c r="E486">
        <v>11993.2744</v>
      </c>
      <c r="F486" s="72">
        <v>40564</v>
      </c>
      <c r="G486">
        <v>21.2347</v>
      </c>
      <c r="H486">
        <v>2.7296999999999998</v>
      </c>
      <c r="I486">
        <v>13.9343</v>
      </c>
      <c r="J486">
        <v>8156.0441000000001</v>
      </c>
      <c r="K486" s="72">
        <v>40564</v>
      </c>
      <c r="L486">
        <v>35.909199999999998</v>
      </c>
      <c r="M486">
        <v>1.3049999999999999</v>
      </c>
      <c r="N486">
        <v>4.0808999999999997</v>
      </c>
      <c r="O486">
        <v>8635.4174000000003</v>
      </c>
      <c r="P486" s="1"/>
      <c r="AA486" s="1">
        <f t="shared" si="25"/>
        <v>40564</v>
      </c>
      <c r="AB486">
        <f t="shared" si="26"/>
        <v>1.9381762650909018</v>
      </c>
      <c r="AC486" s="60">
        <f t="shared" si="27"/>
        <v>1.1280506735881157</v>
      </c>
    </row>
    <row r="487" spans="1:29" x14ac:dyDescent="0.25">
      <c r="A487" s="1">
        <v>40571</v>
      </c>
      <c r="B487">
        <v>26.902999999999999</v>
      </c>
      <c r="C487">
        <v>1.8089</v>
      </c>
      <c r="D487">
        <v>7.4344999999999999</v>
      </c>
      <c r="E487">
        <v>11690.4139</v>
      </c>
      <c r="F487" s="72">
        <v>40571</v>
      </c>
      <c r="G487">
        <v>21.2347</v>
      </c>
      <c r="H487">
        <v>2.6507999999999998</v>
      </c>
      <c r="I487">
        <v>13.5314</v>
      </c>
      <c r="J487">
        <v>7920.1767</v>
      </c>
      <c r="K487" s="72">
        <v>40571</v>
      </c>
      <c r="L487">
        <v>35.909199999999998</v>
      </c>
      <c r="M487">
        <v>1.2239</v>
      </c>
      <c r="N487">
        <v>3.8273999999999999</v>
      </c>
      <c r="O487">
        <v>8099.0560999999998</v>
      </c>
      <c r="P487" s="1"/>
      <c r="AA487" s="1">
        <f t="shared" si="25"/>
        <v>40571</v>
      </c>
      <c r="AB487">
        <f t="shared" si="26"/>
        <v>1.8785526002704322</v>
      </c>
      <c r="AC487" s="60">
        <f t="shared" si="27"/>
        <v>1.0353158839942087</v>
      </c>
    </row>
    <row r="488" spans="1:29" x14ac:dyDescent="0.25">
      <c r="A488" s="1">
        <v>40578</v>
      </c>
      <c r="B488">
        <v>26.902999999999999</v>
      </c>
      <c r="C488">
        <v>1.6402000000000001</v>
      </c>
      <c r="D488">
        <v>6.7411000000000003</v>
      </c>
      <c r="E488">
        <v>10600.1163</v>
      </c>
      <c r="F488" s="72">
        <v>40578</v>
      </c>
      <c r="G488">
        <v>21.2347</v>
      </c>
      <c r="H488">
        <v>2.7505000000000002</v>
      </c>
      <c r="I488">
        <v>14.0404</v>
      </c>
      <c r="J488">
        <v>8218.1144000000004</v>
      </c>
      <c r="K488" s="72">
        <v>40578</v>
      </c>
      <c r="L488">
        <v>35.909199999999998</v>
      </c>
      <c r="M488">
        <v>1.228</v>
      </c>
      <c r="N488">
        <v>3.8401000000000001</v>
      </c>
      <c r="O488">
        <v>8125.8741</v>
      </c>
      <c r="P488" s="1"/>
      <c r="AA488" s="1">
        <f t="shared" si="25"/>
        <v>40578</v>
      </c>
      <c r="AB488">
        <f t="shared" si="26"/>
        <v>1.8545358317957552</v>
      </c>
      <c r="AC488" s="60">
        <f t="shared" si="27"/>
        <v>0.99796175660316422</v>
      </c>
    </row>
    <row r="489" spans="1:29" x14ac:dyDescent="0.25">
      <c r="A489" s="1">
        <v>40585</v>
      </c>
      <c r="B489">
        <v>26.902999999999999</v>
      </c>
      <c r="C489">
        <v>1.6261000000000001</v>
      </c>
      <c r="D489">
        <v>6.6833999999999998</v>
      </c>
      <c r="E489">
        <v>10509.258099999999</v>
      </c>
      <c r="F489" s="72">
        <v>40585</v>
      </c>
      <c r="G489">
        <v>21.2347</v>
      </c>
      <c r="H489">
        <v>2.5428000000000002</v>
      </c>
      <c r="I489">
        <v>12.979900000000001</v>
      </c>
      <c r="J489">
        <v>7597.4108999999999</v>
      </c>
      <c r="K489" s="72">
        <v>40585</v>
      </c>
      <c r="L489">
        <v>35.909199999999998</v>
      </c>
      <c r="M489">
        <v>1.2806999999999999</v>
      </c>
      <c r="N489">
        <v>4.0048000000000004</v>
      </c>
      <c r="O489">
        <v>8474.509</v>
      </c>
      <c r="P489" s="1"/>
      <c r="AA489" s="1">
        <f t="shared" si="25"/>
        <v>40585</v>
      </c>
      <c r="AB489">
        <f t="shared" si="26"/>
        <v>1.7779913557341214</v>
      </c>
      <c r="AC489" s="60">
        <f t="shared" si="27"/>
        <v>0.87890943226978102</v>
      </c>
    </row>
    <row r="490" spans="1:29" x14ac:dyDescent="0.25">
      <c r="A490" s="1">
        <v>40592</v>
      </c>
      <c r="B490">
        <v>26.902999999999999</v>
      </c>
      <c r="C490">
        <v>1.6496</v>
      </c>
      <c r="D490">
        <v>6.7797000000000001</v>
      </c>
      <c r="E490">
        <v>10660.688399999999</v>
      </c>
      <c r="F490" s="72">
        <v>40592</v>
      </c>
      <c r="G490">
        <v>21.2347</v>
      </c>
      <c r="H490">
        <v>2.6217000000000001</v>
      </c>
      <c r="I490">
        <v>13.382899999999999</v>
      </c>
      <c r="J490">
        <v>7833.2782999999999</v>
      </c>
      <c r="K490" s="72">
        <v>40592</v>
      </c>
      <c r="L490">
        <v>35.909199999999998</v>
      </c>
      <c r="M490">
        <v>1.3454999999999999</v>
      </c>
      <c r="N490">
        <v>4.2076000000000002</v>
      </c>
      <c r="O490">
        <v>8903.598</v>
      </c>
      <c r="P490" s="1"/>
      <c r="AA490" s="1">
        <f t="shared" si="25"/>
        <v>40592</v>
      </c>
      <c r="AB490">
        <f t="shared" si="26"/>
        <v>1.8287088272758054</v>
      </c>
      <c r="AC490" s="60">
        <f t="shared" si="27"/>
        <v>0.95779210522044389</v>
      </c>
    </row>
    <row r="491" spans="1:29" x14ac:dyDescent="0.25">
      <c r="A491" s="1">
        <v>40599</v>
      </c>
      <c r="B491">
        <v>26.902999999999999</v>
      </c>
      <c r="C491">
        <v>1.6541999999999999</v>
      </c>
      <c r="D491">
        <v>6.7988999999999997</v>
      </c>
      <c r="E491">
        <v>10690.974399999999</v>
      </c>
      <c r="F491" s="72">
        <v>40599</v>
      </c>
      <c r="G491">
        <v>21.2347</v>
      </c>
      <c r="H491">
        <v>2.5095000000000001</v>
      </c>
      <c r="I491">
        <v>12.8103</v>
      </c>
      <c r="J491">
        <v>7498.0983999999999</v>
      </c>
      <c r="K491" s="72">
        <v>40599</v>
      </c>
      <c r="L491">
        <v>35.909199999999998</v>
      </c>
      <c r="M491">
        <v>1.2968999999999999</v>
      </c>
      <c r="N491">
        <v>4.0555000000000003</v>
      </c>
      <c r="O491">
        <v>8581.7813000000006</v>
      </c>
      <c r="P491" s="1"/>
      <c r="AA491" s="1">
        <f t="shared" si="25"/>
        <v>40599</v>
      </c>
      <c r="AB491">
        <f t="shared" si="26"/>
        <v>1.779218540332264</v>
      </c>
      <c r="AC491" s="60">
        <f t="shared" si="27"/>
        <v>0.88081811577396185</v>
      </c>
    </row>
    <row r="492" spans="1:29" x14ac:dyDescent="0.25">
      <c r="A492" s="1">
        <v>40606</v>
      </c>
      <c r="B492">
        <v>26.902999999999999</v>
      </c>
      <c r="C492">
        <v>1.6121000000000001</v>
      </c>
      <c r="D492">
        <v>6.6256000000000004</v>
      </c>
      <c r="E492">
        <v>10418.4</v>
      </c>
      <c r="F492" s="72">
        <v>40606</v>
      </c>
      <c r="G492">
        <v>21.2347</v>
      </c>
      <c r="H492">
        <v>2.4763000000000002</v>
      </c>
      <c r="I492">
        <v>12.640599999999999</v>
      </c>
      <c r="J492">
        <v>7398.7857999999997</v>
      </c>
      <c r="K492" s="72">
        <v>40606</v>
      </c>
      <c r="L492">
        <v>35.909199999999998</v>
      </c>
      <c r="M492">
        <v>1.3089999999999999</v>
      </c>
      <c r="N492">
        <v>4.0934999999999997</v>
      </c>
      <c r="O492">
        <v>8662.2353999999996</v>
      </c>
      <c r="P492" s="1"/>
      <c r="AA492" s="1">
        <f t="shared" si="25"/>
        <v>40606</v>
      </c>
      <c r="AB492">
        <f t="shared" si="26"/>
        <v>1.754418335063155</v>
      </c>
      <c r="AC492" s="60">
        <f t="shared" si="27"/>
        <v>0.84224548149457823</v>
      </c>
    </row>
    <row r="493" spans="1:29" x14ac:dyDescent="0.25">
      <c r="A493" s="1">
        <v>40613</v>
      </c>
      <c r="B493">
        <v>26.902999999999999</v>
      </c>
      <c r="C493">
        <v>1.6073999999999999</v>
      </c>
      <c r="D493">
        <v>6.6063000000000001</v>
      </c>
      <c r="E493">
        <v>10388.1139</v>
      </c>
      <c r="F493" s="72">
        <v>40613</v>
      </c>
      <c r="G493">
        <v>21.2347</v>
      </c>
      <c r="H493">
        <v>2.4514</v>
      </c>
      <c r="I493">
        <v>12.513299999999999</v>
      </c>
      <c r="J493">
        <v>7324.3014000000003</v>
      </c>
      <c r="K493" s="72">
        <v>40613</v>
      </c>
      <c r="L493">
        <v>35.909199999999998</v>
      </c>
      <c r="M493">
        <v>1.2725</v>
      </c>
      <c r="N493">
        <v>3.9794999999999998</v>
      </c>
      <c r="O493">
        <v>8420.8729000000003</v>
      </c>
      <c r="P493" s="1"/>
      <c r="AA493" s="1">
        <f t="shared" si="25"/>
        <v>40613</v>
      </c>
      <c r="AB493">
        <f t="shared" si="26"/>
        <v>1.7360313464139578</v>
      </c>
      <c r="AC493" s="60">
        <f t="shared" si="27"/>
        <v>0.8136475493013281</v>
      </c>
    </row>
    <row r="494" spans="1:29" x14ac:dyDescent="0.25">
      <c r="A494" s="1">
        <v>40620</v>
      </c>
      <c r="B494">
        <v>26.902999999999999</v>
      </c>
      <c r="C494">
        <v>1.5605</v>
      </c>
      <c r="D494">
        <v>6.4137000000000004</v>
      </c>
      <c r="E494">
        <v>10085.253500000001</v>
      </c>
      <c r="F494" s="72">
        <v>40620</v>
      </c>
      <c r="G494">
        <v>21.2347</v>
      </c>
      <c r="H494">
        <v>2.2561</v>
      </c>
      <c r="I494">
        <v>11.516500000000001</v>
      </c>
      <c r="J494">
        <v>6740.8401000000003</v>
      </c>
      <c r="K494" s="72">
        <v>40620</v>
      </c>
      <c r="L494">
        <v>35.909199999999998</v>
      </c>
      <c r="M494">
        <v>1.232</v>
      </c>
      <c r="N494">
        <v>3.8527</v>
      </c>
      <c r="O494">
        <v>8152.6922000000004</v>
      </c>
      <c r="P494" s="1"/>
      <c r="AA494" s="1">
        <f t="shared" si="25"/>
        <v>40620</v>
      </c>
      <c r="AB494">
        <f t="shared" si="26"/>
        <v>1.6409990683678468</v>
      </c>
      <c r="AC494" s="60">
        <f t="shared" si="27"/>
        <v>0.66584049423734215</v>
      </c>
    </row>
    <row r="495" spans="1:29" x14ac:dyDescent="0.25">
      <c r="A495" s="1">
        <v>40627</v>
      </c>
      <c r="B495">
        <v>26.902999999999999</v>
      </c>
      <c r="C495">
        <v>1.5418000000000001</v>
      </c>
      <c r="D495">
        <v>6.3367000000000004</v>
      </c>
      <c r="E495">
        <v>9964.1093000000001</v>
      </c>
      <c r="F495" s="72">
        <v>40627</v>
      </c>
      <c r="G495">
        <v>21.2347</v>
      </c>
      <c r="H495">
        <v>2.2852000000000001</v>
      </c>
      <c r="I495">
        <v>11.664999999999999</v>
      </c>
      <c r="J495">
        <v>6827.7385999999997</v>
      </c>
      <c r="K495" s="72">
        <v>40627</v>
      </c>
      <c r="L495">
        <v>35.909199999999998</v>
      </c>
      <c r="M495">
        <v>1.3049999999999999</v>
      </c>
      <c r="N495">
        <v>4.0808999999999997</v>
      </c>
      <c r="O495">
        <v>8635.4174000000003</v>
      </c>
      <c r="P495" s="1"/>
      <c r="AA495" s="1">
        <f t="shared" si="25"/>
        <v>40627</v>
      </c>
      <c r="AB495">
        <f t="shared" si="26"/>
        <v>1.6609977980785848</v>
      </c>
      <c r="AC495" s="60">
        <f t="shared" si="27"/>
        <v>0.6969452241705818</v>
      </c>
    </row>
    <row r="496" spans="1:29" x14ac:dyDescent="0.25">
      <c r="A496" s="1">
        <v>40634</v>
      </c>
      <c r="B496">
        <v>25.502199999999998</v>
      </c>
      <c r="C496">
        <v>1.5355000000000001</v>
      </c>
      <c r="D496">
        <v>6.6265000000000001</v>
      </c>
      <c r="E496">
        <v>10539.5442</v>
      </c>
      <c r="F496" s="72">
        <v>40634</v>
      </c>
      <c r="G496">
        <v>28.6706</v>
      </c>
      <c r="H496">
        <v>2.1335999999999999</v>
      </c>
      <c r="I496">
        <v>8.3134999999999994</v>
      </c>
      <c r="J496">
        <v>6964.2933000000003</v>
      </c>
      <c r="K496" s="72">
        <v>40634</v>
      </c>
      <c r="L496">
        <v>40.268700000000003</v>
      </c>
      <c r="M496">
        <v>1.603</v>
      </c>
      <c r="N496">
        <v>3.9624000000000001</v>
      </c>
      <c r="O496">
        <v>8635.4174000000003</v>
      </c>
      <c r="P496" s="1"/>
      <c r="AA496" s="1">
        <f t="shared" si="25"/>
        <v>40634</v>
      </c>
      <c r="AB496">
        <f t="shared" si="26"/>
        <v>1.7171514860655039</v>
      </c>
      <c r="AC496" s="60">
        <f t="shared" si="27"/>
        <v>0.78428303636425778</v>
      </c>
    </row>
    <row r="497" spans="1:29" x14ac:dyDescent="0.25">
      <c r="A497" s="1">
        <v>40641</v>
      </c>
      <c r="B497">
        <v>25.502199999999998</v>
      </c>
      <c r="C497">
        <v>1.5488</v>
      </c>
      <c r="D497">
        <v>6.6836000000000002</v>
      </c>
      <c r="E497">
        <v>10630.4023</v>
      </c>
      <c r="F497" s="72">
        <v>40641</v>
      </c>
      <c r="G497">
        <v>28.6706</v>
      </c>
      <c r="H497">
        <v>2.2059000000000002</v>
      </c>
      <c r="I497">
        <v>8.5951000000000004</v>
      </c>
      <c r="J497">
        <v>7200.1607000000004</v>
      </c>
      <c r="K497" s="72">
        <v>40641</v>
      </c>
      <c r="L497">
        <v>40.268700000000003</v>
      </c>
      <c r="M497">
        <v>1.6278999999999999</v>
      </c>
      <c r="N497">
        <v>4.024</v>
      </c>
      <c r="O497">
        <v>8769.5077000000001</v>
      </c>
      <c r="P497" s="1"/>
      <c r="AA497" s="1">
        <f t="shared" si="25"/>
        <v>40641</v>
      </c>
      <c r="AB497">
        <f t="shared" si="26"/>
        <v>1.7527428284316551</v>
      </c>
      <c r="AC497" s="60">
        <f t="shared" si="27"/>
        <v>0.83963950691379396</v>
      </c>
    </row>
    <row r="498" spans="1:29" x14ac:dyDescent="0.25">
      <c r="A498" s="1">
        <v>40648</v>
      </c>
      <c r="B498">
        <v>25.502199999999998</v>
      </c>
      <c r="C498">
        <v>1.4649000000000001</v>
      </c>
      <c r="D498">
        <v>6.3217999999999996</v>
      </c>
      <c r="E498">
        <v>10054.9674</v>
      </c>
      <c r="F498" s="72">
        <v>40648</v>
      </c>
      <c r="G498">
        <v>28.6706</v>
      </c>
      <c r="H498">
        <v>2.1259999999999999</v>
      </c>
      <c r="I498">
        <v>8.2838999999999992</v>
      </c>
      <c r="J498">
        <v>6939.4651999999996</v>
      </c>
      <c r="K498" s="72">
        <v>40648</v>
      </c>
      <c r="L498">
        <v>40.268700000000003</v>
      </c>
      <c r="M498">
        <v>1.5931</v>
      </c>
      <c r="N498">
        <v>3.9378000000000002</v>
      </c>
      <c r="O498">
        <v>8581.7813000000006</v>
      </c>
      <c r="P498" s="1"/>
      <c r="AA498" s="1">
        <f t="shared" si="25"/>
        <v>40648</v>
      </c>
      <c r="AB498">
        <f t="shared" si="26"/>
        <v>1.6872888503833634</v>
      </c>
      <c r="AC498" s="60">
        <f t="shared" si="27"/>
        <v>0.73783662544602002</v>
      </c>
    </row>
    <row r="499" spans="1:29" x14ac:dyDescent="0.25">
      <c r="A499" s="1">
        <v>40655</v>
      </c>
      <c r="B499">
        <v>25.502199999999998</v>
      </c>
      <c r="C499">
        <v>1.4208000000000001</v>
      </c>
      <c r="D499">
        <v>6.1314000000000002</v>
      </c>
      <c r="E499">
        <v>9752.107</v>
      </c>
      <c r="F499" s="72">
        <v>40655</v>
      </c>
      <c r="G499">
        <v>28.6706</v>
      </c>
      <c r="H499">
        <v>2.1793</v>
      </c>
      <c r="I499">
        <v>8.4914000000000005</v>
      </c>
      <c r="J499">
        <v>7113.2622000000001</v>
      </c>
      <c r="K499" s="72">
        <v>40655</v>
      </c>
      <c r="L499">
        <v>40.268700000000003</v>
      </c>
      <c r="M499">
        <v>1.7039</v>
      </c>
      <c r="N499">
        <v>4.2119</v>
      </c>
      <c r="O499">
        <v>8313.6005999999998</v>
      </c>
      <c r="P499" s="1"/>
      <c r="AA499" s="1">
        <f t="shared" si="25"/>
        <v>40655</v>
      </c>
      <c r="AB499">
        <f t="shared" si="26"/>
        <v>1.7285564241154934</v>
      </c>
      <c r="AC499" s="60">
        <f t="shared" si="27"/>
        <v>0.80202153891323591</v>
      </c>
    </row>
    <row r="500" spans="1:29" x14ac:dyDescent="0.25">
      <c r="A500" s="1">
        <v>40662</v>
      </c>
      <c r="B500">
        <v>25.502199999999998</v>
      </c>
      <c r="C500">
        <v>1.4032</v>
      </c>
      <c r="D500">
        <v>6.0552000000000001</v>
      </c>
      <c r="E500">
        <v>9630.9627999999993</v>
      </c>
      <c r="F500" s="72">
        <v>40662</v>
      </c>
      <c r="G500">
        <v>28.6706</v>
      </c>
      <c r="H500">
        <v>2.0842000000000001</v>
      </c>
      <c r="I500">
        <v>8.1209000000000007</v>
      </c>
      <c r="J500">
        <v>6802.9103999999998</v>
      </c>
      <c r="K500" s="72">
        <v>40662</v>
      </c>
      <c r="L500">
        <v>40.268700000000003</v>
      </c>
      <c r="M500">
        <v>1.6160000000000001</v>
      </c>
      <c r="N500">
        <v>3.9944999999999999</v>
      </c>
      <c r="O500">
        <v>7884.5114999999996</v>
      </c>
      <c r="P500" s="1"/>
      <c r="AA500" s="1">
        <f t="shared" si="25"/>
        <v>40662</v>
      </c>
      <c r="AB500">
        <f t="shared" si="26"/>
        <v>1.6626993914048904</v>
      </c>
      <c r="AC500" s="60">
        <f t="shared" si="27"/>
        <v>0.69959177230821279</v>
      </c>
    </row>
    <row r="501" spans="1:29" x14ac:dyDescent="0.25">
      <c r="A501" s="1">
        <v>40669</v>
      </c>
      <c r="B501">
        <v>25.502199999999998</v>
      </c>
      <c r="C501">
        <v>1.3458000000000001</v>
      </c>
      <c r="D501">
        <v>5.8076999999999996</v>
      </c>
      <c r="E501">
        <v>9065.8994999999995</v>
      </c>
      <c r="F501" s="72">
        <v>40669</v>
      </c>
      <c r="G501">
        <v>28.6706</v>
      </c>
      <c r="H501">
        <v>2.0499000000000001</v>
      </c>
      <c r="I501">
        <v>7.9874999999999998</v>
      </c>
      <c r="J501">
        <v>6691.1837999999998</v>
      </c>
      <c r="K501" s="72">
        <v>40669</v>
      </c>
      <c r="L501">
        <v>40.268700000000003</v>
      </c>
      <c r="M501">
        <v>1.5389999999999999</v>
      </c>
      <c r="N501">
        <v>3.8043</v>
      </c>
      <c r="O501">
        <v>7509.0586000000003</v>
      </c>
      <c r="P501" s="1"/>
      <c r="AA501" s="1">
        <f t="shared" si="25"/>
        <v>40669</v>
      </c>
      <c r="AB501">
        <f t="shared" si="26"/>
        <v>1.6106489234521517</v>
      </c>
      <c r="AC501" s="60">
        <f t="shared" si="27"/>
        <v>0.61863584300739438</v>
      </c>
    </row>
    <row r="502" spans="1:29" x14ac:dyDescent="0.25">
      <c r="A502" s="1">
        <v>40676</v>
      </c>
      <c r="B502">
        <v>25.502199999999998</v>
      </c>
      <c r="C502">
        <v>1.337</v>
      </c>
      <c r="D502">
        <v>5.7695999999999996</v>
      </c>
      <c r="E502">
        <v>9006.4509999999991</v>
      </c>
      <c r="F502" s="72">
        <v>40676</v>
      </c>
      <c r="G502">
        <v>28.6706</v>
      </c>
      <c r="H502">
        <v>2.1829000000000001</v>
      </c>
      <c r="I502">
        <v>8.5056999999999992</v>
      </c>
      <c r="J502">
        <v>7100.8481000000002</v>
      </c>
      <c r="K502" s="72">
        <v>40676</v>
      </c>
      <c r="L502">
        <v>40.268700000000003</v>
      </c>
      <c r="M502">
        <v>1.528</v>
      </c>
      <c r="N502">
        <v>3.7770999999999999</v>
      </c>
      <c r="O502">
        <v>7455.4224999999997</v>
      </c>
      <c r="P502" s="1"/>
      <c r="AA502" s="1">
        <f t="shared" si="25"/>
        <v>40676</v>
      </c>
      <c r="AB502">
        <f t="shared" si="26"/>
        <v>1.652353770732919</v>
      </c>
      <c r="AC502" s="60">
        <f t="shared" si="27"/>
        <v>0.68350086345310546</v>
      </c>
    </row>
    <row r="503" spans="1:29" x14ac:dyDescent="0.25">
      <c r="A503" s="1">
        <v>40683</v>
      </c>
      <c r="B503">
        <v>25.502199999999998</v>
      </c>
      <c r="C503">
        <v>1.2972999999999999</v>
      </c>
      <c r="D503">
        <v>5.5982000000000003</v>
      </c>
      <c r="E503">
        <v>8738.9326000000001</v>
      </c>
      <c r="F503" s="72">
        <v>40683</v>
      </c>
      <c r="G503">
        <v>28.6706</v>
      </c>
      <c r="H503">
        <v>2.0952000000000002</v>
      </c>
      <c r="I503">
        <v>8.1637000000000004</v>
      </c>
      <c r="J503">
        <v>6815.3244999999997</v>
      </c>
      <c r="K503" s="72">
        <v>40683</v>
      </c>
      <c r="L503">
        <v>40.268700000000003</v>
      </c>
      <c r="M503">
        <v>1.5004999999999999</v>
      </c>
      <c r="N503">
        <v>3.7090999999999998</v>
      </c>
      <c r="O503">
        <v>7321.3320999999996</v>
      </c>
      <c r="P503" s="1"/>
      <c r="AA503" s="1">
        <f t="shared" si="25"/>
        <v>40683</v>
      </c>
      <c r="AB503">
        <f t="shared" si="26"/>
        <v>1.6000525123274203</v>
      </c>
      <c r="AC503" s="60">
        <f t="shared" si="27"/>
        <v>0.60215487091248299</v>
      </c>
    </row>
    <row r="504" spans="1:29" x14ac:dyDescent="0.25">
      <c r="A504" s="1">
        <v>40690</v>
      </c>
      <c r="B504">
        <v>25.502199999999998</v>
      </c>
      <c r="C504">
        <v>1.2576000000000001</v>
      </c>
      <c r="D504">
        <v>5.4268000000000001</v>
      </c>
      <c r="E504">
        <v>8471.4143000000004</v>
      </c>
      <c r="F504" s="72">
        <v>40690</v>
      </c>
      <c r="G504">
        <v>28.6706</v>
      </c>
      <c r="H504">
        <v>1.9654</v>
      </c>
      <c r="I504">
        <v>7.6581000000000001</v>
      </c>
      <c r="J504">
        <v>6393.2461000000003</v>
      </c>
      <c r="K504" s="72">
        <v>40690</v>
      </c>
      <c r="L504">
        <v>40.268700000000003</v>
      </c>
      <c r="M504">
        <v>1.4400999999999999</v>
      </c>
      <c r="N504">
        <v>3.5596999999999999</v>
      </c>
      <c r="O504">
        <v>7026.3334000000004</v>
      </c>
      <c r="P504" s="1"/>
      <c r="AA504" s="1">
        <f t="shared" si="25"/>
        <v>40690</v>
      </c>
      <c r="AB504">
        <f t="shared" si="26"/>
        <v>1.5228892549391704</v>
      </c>
      <c r="AC504" s="60">
        <f t="shared" si="27"/>
        <v>0.48214013414938478</v>
      </c>
    </row>
    <row r="505" spans="1:29" x14ac:dyDescent="0.25">
      <c r="A505" s="1">
        <v>40697</v>
      </c>
      <c r="B505">
        <v>25.502199999999998</v>
      </c>
      <c r="C505">
        <v>1.2266999999999999</v>
      </c>
      <c r="D505">
        <v>5.2934999999999999</v>
      </c>
      <c r="E505">
        <v>8263.3444</v>
      </c>
      <c r="F505" s="72">
        <v>40697</v>
      </c>
      <c r="G505">
        <v>28.6706</v>
      </c>
      <c r="H505">
        <v>1.9616</v>
      </c>
      <c r="I505">
        <v>7.6432000000000002</v>
      </c>
      <c r="J505">
        <v>6380.8320000000003</v>
      </c>
      <c r="K505" s="72">
        <v>40697</v>
      </c>
      <c r="L505">
        <v>40.268700000000003</v>
      </c>
      <c r="M505">
        <v>1.3960999999999999</v>
      </c>
      <c r="N505">
        <v>3.4510000000000001</v>
      </c>
      <c r="O505">
        <v>6811.7888999999996</v>
      </c>
      <c r="P505" s="1"/>
      <c r="AA505" s="1">
        <f t="shared" si="25"/>
        <v>40697</v>
      </c>
      <c r="AB505">
        <f t="shared" si="26"/>
        <v>1.4990340756176557</v>
      </c>
      <c r="AC505" s="60">
        <f t="shared" si="27"/>
        <v>0.44503733206959528</v>
      </c>
    </row>
    <row r="506" spans="1:29" x14ac:dyDescent="0.25">
      <c r="A506" s="1">
        <v>40704</v>
      </c>
      <c r="B506">
        <v>25.502199999999998</v>
      </c>
      <c r="C506">
        <v>1.262</v>
      </c>
      <c r="D506">
        <v>5.4459</v>
      </c>
      <c r="E506">
        <v>8501.1384999999991</v>
      </c>
      <c r="F506" s="72">
        <v>40704</v>
      </c>
      <c r="G506">
        <v>28.6706</v>
      </c>
      <c r="H506">
        <v>2.0455000000000001</v>
      </c>
      <c r="I506">
        <v>7.9703999999999997</v>
      </c>
      <c r="J506">
        <v>6653.9416000000001</v>
      </c>
      <c r="K506" s="72">
        <v>40704</v>
      </c>
      <c r="L506">
        <v>40.268700000000003</v>
      </c>
      <c r="M506">
        <v>1.4950000000000001</v>
      </c>
      <c r="N506">
        <v>3.6956000000000002</v>
      </c>
      <c r="O506">
        <v>7294.5141000000003</v>
      </c>
      <c r="P506" s="1"/>
      <c r="AA506" s="1">
        <f t="shared" si="25"/>
        <v>40704</v>
      </c>
      <c r="AB506">
        <f t="shared" si="26"/>
        <v>1.5699336297713569</v>
      </c>
      <c r="AC506" s="60">
        <f t="shared" si="27"/>
        <v>0.55530991019008802</v>
      </c>
    </row>
    <row r="507" spans="1:29" x14ac:dyDescent="0.25">
      <c r="A507" s="1">
        <v>40711</v>
      </c>
      <c r="B507">
        <v>25.502199999999998</v>
      </c>
      <c r="C507">
        <v>1.3855</v>
      </c>
      <c r="D507">
        <v>5.9790000000000001</v>
      </c>
      <c r="E507">
        <v>9333.4177999999993</v>
      </c>
      <c r="F507" s="72">
        <v>40711</v>
      </c>
      <c r="G507">
        <v>28.6706</v>
      </c>
      <c r="H507">
        <v>2.0912999999999999</v>
      </c>
      <c r="I507">
        <v>8.1487999999999996</v>
      </c>
      <c r="J507">
        <v>6802.9103999999998</v>
      </c>
      <c r="K507" s="72">
        <v>40711</v>
      </c>
      <c r="L507">
        <v>40.268700000000003</v>
      </c>
      <c r="M507">
        <v>1.605</v>
      </c>
      <c r="N507">
        <v>3.9672999999999998</v>
      </c>
      <c r="O507">
        <v>7830.8753999999999</v>
      </c>
      <c r="P507" s="1"/>
      <c r="AA507" s="1">
        <f t="shared" si="25"/>
        <v>40711</v>
      </c>
      <c r="AB507">
        <f t="shared" si="26"/>
        <v>1.6575539041367344</v>
      </c>
      <c r="AC507" s="60">
        <f t="shared" si="27"/>
        <v>0.69158881441209308</v>
      </c>
    </row>
    <row r="508" spans="1:29" x14ac:dyDescent="0.25">
      <c r="A508" s="1">
        <v>40718</v>
      </c>
      <c r="B508">
        <v>25.502199999999998</v>
      </c>
      <c r="C508">
        <v>1.3326</v>
      </c>
      <c r="D508">
        <v>5.7504999999999997</v>
      </c>
      <c r="E508">
        <v>8976.7266999999993</v>
      </c>
      <c r="F508" s="72">
        <v>40718</v>
      </c>
      <c r="G508">
        <v>28.6706</v>
      </c>
      <c r="H508">
        <v>2.1103999999999998</v>
      </c>
      <c r="I508">
        <v>8.2232000000000003</v>
      </c>
      <c r="J508">
        <v>6864.9808000000003</v>
      </c>
      <c r="K508" s="72">
        <v>40718</v>
      </c>
      <c r="L508">
        <v>40.268700000000003</v>
      </c>
      <c r="M508">
        <v>1.55</v>
      </c>
      <c r="N508">
        <v>3.8313999999999999</v>
      </c>
      <c r="O508">
        <v>7562.6947</v>
      </c>
      <c r="P508" s="1"/>
      <c r="AA508" s="1">
        <f t="shared" si="25"/>
        <v>40718</v>
      </c>
      <c r="AB508">
        <f t="shared" si="26"/>
        <v>1.6309930900837106</v>
      </c>
      <c r="AC508" s="60">
        <f t="shared" si="27"/>
        <v>0.65027784317161952</v>
      </c>
    </row>
    <row r="509" spans="1:29" x14ac:dyDescent="0.25">
      <c r="A509" s="1">
        <v>40725</v>
      </c>
      <c r="B509">
        <v>27.255800000000001</v>
      </c>
      <c r="C509">
        <v>1.5327999999999999</v>
      </c>
      <c r="D509">
        <v>6.0159000000000002</v>
      </c>
      <c r="E509">
        <v>9719.8331999999991</v>
      </c>
      <c r="F509" s="72">
        <v>40725</v>
      </c>
      <c r="G509">
        <v>36.468899999999998</v>
      </c>
      <c r="H509">
        <v>2.0448</v>
      </c>
      <c r="I509">
        <v>6.4542999999999999</v>
      </c>
      <c r="J509">
        <v>7249.817</v>
      </c>
      <c r="K509" s="72">
        <v>40725</v>
      </c>
      <c r="L509">
        <v>40.724899999999998</v>
      </c>
      <c r="M509">
        <v>1.4973000000000001</v>
      </c>
      <c r="N509">
        <v>3.9605999999999999</v>
      </c>
      <c r="O509">
        <v>7777.2393000000002</v>
      </c>
      <c r="P509" s="1"/>
      <c r="AA509" s="1">
        <f t="shared" si="25"/>
        <v>40725</v>
      </c>
      <c r="AB509">
        <f t="shared" si="26"/>
        <v>1.671638228895393</v>
      </c>
      <c r="AC509" s="60">
        <f t="shared" si="27"/>
        <v>0.71349466164572473</v>
      </c>
    </row>
    <row r="510" spans="1:29" x14ac:dyDescent="0.25">
      <c r="A510" s="1">
        <v>40732</v>
      </c>
      <c r="B510">
        <v>27.255800000000001</v>
      </c>
      <c r="C510">
        <v>1.5703</v>
      </c>
      <c r="D510">
        <v>6.1630000000000003</v>
      </c>
      <c r="E510">
        <v>9957.6273000000001</v>
      </c>
      <c r="F510" s="72">
        <v>40732</v>
      </c>
      <c r="G510">
        <v>36.468899999999998</v>
      </c>
      <c r="H510">
        <v>2.1778</v>
      </c>
      <c r="I510">
        <v>6.8742999999999999</v>
      </c>
      <c r="J510">
        <v>7721.5515999999998</v>
      </c>
      <c r="K510" s="72">
        <v>40732</v>
      </c>
      <c r="L510">
        <v>40.724899999999998</v>
      </c>
      <c r="M510">
        <v>1.4973000000000001</v>
      </c>
      <c r="N510">
        <v>3.9605999999999999</v>
      </c>
      <c r="O510">
        <v>7777.2393000000002</v>
      </c>
      <c r="P510" s="1"/>
      <c r="AA510" s="1">
        <f t="shared" si="25"/>
        <v>40732</v>
      </c>
      <c r="AB510">
        <f t="shared" si="26"/>
        <v>1.7322671744746869</v>
      </c>
      <c r="AC510" s="60">
        <f t="shared" si="27"/>
        <v>0.80779299987309938</v>
      </c>
    </row>
    <row r="511" spans="1:29" x14ac:dyDescent="0.25">
      <c r="A511" s="1">
        <v>40739</v>
      </c>
      <c r="B511">
        <v>27.255800000000001</v>
      </c>
      <c r="C511">
        <v>1.4859</v>
      </c>
      <c r="D511">
        <v>5.8319000000000001</v>
      </c>
      <c r="E511">
        <v>9422.5905999999995</v>
      </c>
      <c r="F511" s="72">
        <v>40739</v>
      </c>
      <c r="G511">
        <v>36.468899999999998</v>
      </c>
      <c r="H511">
        <v>2.1253000000000002</v>
      </c>
      <c r="I511">
        <v>6.7084999999999999</v>
      </c>
      <c r="J511">
        <v>7535.3406000000004</v>
      </c>
      <c r="K511" s="72">
        <v>40739</v>
      </c>
      <c r="L511">
        <v>40.724899999999998</v>
      </c>
      <c r="M511">
        <v>1.425</v>
      </c>
      <c r="N511">
        <v>3.7694000000000001</v>
      </c>
      <c r="O511">
        <v>7401.7862999999998</v>
      </c>
      <c r="P511" s="1"/>
      <c r="AA511" s="1">
        <f t="shared" si="25"/>
        <v>40739</v>
      </c>
      <c r="AB511">
        <f t="shared" si="26"/>
        <v>1.6651848375179228</v>
      </c>
      <c r="AC511" s="60">
        <f t="shared" si="27"/>
        <v>0.7034574743416766</v>
      </c>
    </row>
    <row r="512" spans="1:29" x14ac:dyDescent="0.25">
      <c r="A512" s="1">
        <v>40746</v>
      </c>
      <c r="B512">
        <v>27.255800000000001</v>
      </c>
      <c r="C512">
        <v>1.4202999999999999</v>
      </c>
      <c r="D512">
        <v>5.5743</v>
      </c>
      <c r="E512">
        <v>9006.4509999999991</v>
      </c>
      <c r="F512" s="72">
        <v>40746</v>
      </c>
      <c r="G512">
        <v>36.468899999999998</v>
      </c>
      <c r="H512">
        <v>2.1848000000000001</v>
      </c>
      <c r="I512">
        <v>6.8963999999999999</v>
      </c>
      <c r="J512">
        <v>7746.3797999999997</v>
      </c>
      <c r="K512" s="72">
        <v>40746</v>
      </c>
      <c r="L512">
        <v>40.724899999999998</v>
      </c>
      <c r="M512">
        <v>1.4301999999999999</v>
      </c>
      <c r="N512">
        <v>3.7829999999999999</v>
      </c>
      <c r="O512">
        <v>7428.6044000000002</v>
      </c>
      <c r="P512" s="1"/>
      <c r="AA512" s="1">
        <f t="shared" si="25"/>
        <v>40746</v>
      </c>
      <c r="AB512">
        <f t="shared" si="26"/>
        <v>1.6682443627341028</v>
      </c>
      <c r="AC512" s="60">
        <f t="shared" si="27"/>
        <v>0.70821606185946873</v>
      </c>
    </row>
    <row r="513" spans="1:29" x14ac:dyDescent="0.25">
      <c r="A513" s="1">
        <v>40753</v>
      </c>
      <c r="B513">
        <v>27.255800000000001</v>
      </c>
      <c r="C513">
        <v>1.3781000000000001</v>
      </c>
      <c r="D513">
        <v>5.4088000000000003</v>
      </c>
      <c r="E513">
        <v>8738.9326000000001</v>
      </c>
      <c r="F513" s="72">
        <v>40753</v>
      </c>
      <c r="G513">
        <v>36.468899999999998</v>
      </c>
      <c r="H513">
        <v>2.1147999999999998</v>
      </c>
      <c r="I513">
        <v>6.6753999999999998</v>
      </c>
      <c r="J513">
        <v>7498.0983999999999</v>
      </c>
      <c r="K513" s="72">
        <v>40753</v>
      </c>
      <c r="L513">
        <v>40.724899999999998</v>
      </c>
      <c r="M513">
        <v>1.4353</v>
      </c>
      <c r="N513">
        <v>3.7967</v>
      </c>
      <c r="O513">
        <v>7455.4224999999997</v>
      </c>
      <c r="P513" s="1"/>
      <c r="AA513" s="1">
        <f t="shared" si="25"/>
        <v>40753</v>
      </c>
      <c r="AB513">
        <f t="shared" si="26"/>
        <v>1.6292474490508129</v>
      </c>
      <c r="AC513" s="60">
        <f t="shared" si="27"/>
        <v>0.64756278608179285</v>
      </c>
    </row>
    <row r="514" spans="1:29" x14ac:dyDescent="0.25">
      <c r="A514" s="1">
        <v>40760</v>
      </c>
      <c r="B514">
        <v>27.255800000000001</v>
      </c>
      <c r="C514">
        <v>1.2515000000000001</v>
      </c>
      <c r="D514">
        <v>4.9119999999999999</v>
      </c>
      <c r="E514">
        <v>7936.3775999999998</v>
      </c>
      <c r="F514" s="72">
        <v>40760</v>
      </c>
      <c r="G514">
        <v>36.468899999999998</v>
      </c>
      <c r="H514">
        <v>1.9746999999999999</v>
      </c>
      <c r="I514">
        <v>6.2332999999999998</v>
      </c>
      <c r="J514">
        <v>7001.5356000000002</v>
      </c>
      <c r="K514" s="72">
        <v>40760</v>
      </c>
      <c r="L514">
        <v>40.724899999999998</v>
      </c>
      <c r="M514">
        <v>1.3269</v>
      </c>
      <c r="N514">
        <v>3.5099</v>
      </c>
      <c r="O514">
        <v>6892.2430999999997</v>
      </c>
      <c r="P514" s="1"/>
      <c r="AA514" s="1">
        <f t="shared" si="25"/>
        <v>40760</v>
      </c>
      <c r="AB514">
        <f t="shared" si="26"/>
        <v>1.5072556436579432</v>
      </c>
      <c r="AC514" s="60">
        <f t="shared" si="27"/>
        <v>0.45782462692380732</v>
      </c>
    </row>
    <row r="515" spans="1:29" x14ac:dyDescent="0.25">
      <c r="A515" s="1">
        <v>40767</v>
      </c>
      <c r="B515">
        <v>27.255800000000001</v>
      </c>
      <c r="C515">
        <v>1.214</v>
      </c>
      <c r="D515">
        <v>4.7648999999999999</v>
      </c>
      <c r="E515">
        <v>7698.5834999999997</v>
      </c>
      <c r="F515" s="72">
        <v>40767</v>
      </c>
      <c r="G515">
        <v>36.468899999999998</v>
      </c>
      <c r="H515">
        <v>1.9746999999999999</v>
      </c>
      <c r="I515">
        <v>6.2332999999999998</v>
      </c>
      <c r="J515">
        <v>7001.5356000000002</v>
      </c>
      <c r="K515" s="72">
        <v>40767</v>
      </c>
      <c r="L515">
        <v>40.724899999999998</v>
      </c>
      <c r="M515">
        <v>1.2804</v>
      </c>
      <c r="N515">
        <v>3.387</v>
      </c>
      <c r="O515">
        <v>6650.8805000000002</v>
      </c>
      <c r="P515" s="1"/>
      <c r="AA515" s="1">
        <f t="shared" si="25"/>
        <v>40767</v>
      </c>
      <c r="AB515">
        <f t="shared" si="26"/>
        <v>1.4841366073801996</v>
      </c>
      <c r="AC515" s="60">
        <f t="shared" si="27"/>
        <v>0.42186677409329132</v>
      </c>
    </row>
    <row r="516" spans="1:29" x14ac:dyDescent="0.25">
      <c r="A516" s="1">
        <v>40774</v>
      </c>
      <c r="B516">
        <v>27.255800000000001</v>
      </c>
      <c r="C516">
        <v>1.0874999999999999</v>
      </c>
      <c r="D516">
        <v>4.2680999999999996</v>
      </c>
      <c r="E516">
        <v>6896.0285000000003</v>
      </c>
      <c r="F516" s="72">
        <v>40774</v>
      </c>
      <c r="G516">
        <v>36.468899999999998</v>
      </c>
      <c r="H516">
        <v>1.8031999999999999</v>
      </c>
      <c r="I516">
        <v>5.6917</v>
      </c>
      <c r="J516">
        <v>6393.2461000000003</v>
      </c>
      <c r="K516" s="72">
        <v>40774</v>
      </c>
      <c r="L516">
        <v>40.724899999999998</v>
      </c>
      <c r="M516">
        <v>1.1668000000000001</v>
      </c>
      <c r="N516">
        <v>3.0865</v>
      </c>
      <c r="O516">
        <v>6060.8829999999998</v>
      </c>
      <c r="P516" s="1"/>
      <c r="AA516" s="1">
        <f t="shared" ref="AA516:AA579" si="28">+A516</f>
        <v>40774</v>
      </c>
      <c r="AB516">
        <f t="shared" ref="AB516:AB579" si="29">+(C516*E516+H516*J516+M516*O516)/(E516+J516+O516)</f>
        <v>1.3488040348400057</v>
      </c>
      <c r="AC516" s="60">
        <f t="shared" ref="AC516:AC579" si="30">+(AB516-$AC$1)/$AD$1</f>
        <v>0.21137924908948663</v>
      </c>
    </row>
    <row r="517" spans="1:29" x14ac:dyDescent="0.25">
      <c r="A517" s="1">
        <v>40781</v>
      </c>
      <c r="B517">
        <v>27.255800000000001</v>
      </c>
      <c r="C517">
        <v>1.1109</v>
      </c>
      <c r="D517">
        <v>4.3601000000000001</v>
      </c>
      <c r="E517">
        <v>7044.6498000000001</v>
      </c>
      <c r="F517" s="72">
        <v>40781</v>
      </c>
      <c r="G517">
        <v>36.468899999999998</v>
      </c>
      <c r="H517">
        <v>1.8102</v>
      </c>
      <c r="I517">
        <v>5.7138</v>
      </c>
      <c r="J517">
        <v>6418.0743000000002</v>
      </c>
      <c r="K517" s="72">
        <v>40781</v>
      </c>
      <c r="L517">
        <v>40.724899999999998</v>
      </c>
      <c r="M517">
        <v>1.1668000000000001</v>
      </c>
      <c r="N517">
        <v>3.0865</v>
      </c>
      <c r="O517">
        <v>6060.8829999999998</v>
      </c>
      <c r="P517" s="1"/>
      <c r="AA517" s="1">
        <f t="shared" si="28"/>
        <v>40781</v>
      </c>
      <c r="AB517">
        <f t="shared" si="29"/>
        <v>1.3581372391518778</v>
      </c>
      <c r="AC517" s="60">
        <f t="shared" si="30"/>
        <v>0.22589551105869835</v>
      </c>
    </row>
    <row r="518" spans="1:29" x14ac:dyDescent="0.25">
      <c r="A518" s="1">
        <v>40788</v>
      </c>
      <c r="B518">
        <v>27.255800000000001</v>
      </c>
      <c r="C518">
        <v>1.0687</v>
      </c>
      <c r="D518">
        <v>4.1944999999999997</v>
      </c>
      <c r="E518">
        <v>6777.1314000000002</v>
      </c>
      <c r="F518" s="72">
        <v>40788</v>
      </c>
      <c r="G518">
        <v>36.468899999999998</v>
      </c>
      <c r="H518">
        <v>1.7612000000000001</v>
      </c>
      <c r="I518">
        <v>5.5590999999999999</v>
      </c>
      <c r="J518">
        <v>6244.2772999999997</v>
      </c>
      <c r="K518" s="72">
        <v>40788</v>
      </c>
      <c r="L518">
        <v>40.724899999999998</v>
      </c>
      <c r="M518">
        <v>1.1617</v>
      </c>
      <c r="N518">
        <v>3.0729000000000002</v>
      </c>
      <c r="O518">
        <v>6034.0649000000003</v>
      </c>
      <c r="P518" s="1"/>
      <c r="AA518" s="1">
        <f t="shared" si="28"/>
        <v>40788</v>
      </c>
      <c r="AB518">
        <f t="shared" si="29"/>
        <v>1.3250741090092872</v>
      </c>
      <c r="AC518" s="60">
        <f t="shared" si="30"/>
        <v>0.17447125818324491</v>
      </c>
    </row>
    <row r="519" spans="1:29" x14ac:dyDescent="0.25">
      <c r="A519" s="1">
        <v>40795</v>
      </c>
      <c r="B519">
        <v>27.255800000000001</v>
      </c>
      <c r="C519">
        <v>0.97499999999999998</v>
      </c>
      <c r="D519">
        <v>3.8266</v>
      </c>
      <c r="E519">
        <v>6182.6462000000001</v>
      </c>
      <c r="F519" s="72">
        <v>40795</v>
      </c>
      <c r="G519">
        <v>36.468899999999998</v>
      </c>
      <c r="H519">
        <v>1.6420999999999999</v>
      </c>
      <c r="I519">
        <v>5.1833999999999998</v>
      </c>
      <c r="J519">
        <v>5822.1989000000003</v>
      </c>
      <c r="K519" s="72">
        <v>40795</v>
      </c>
      <c r="L519">
        <v>40.724899999999998</v>
      </c>
      <c r="M519">
        <v>1.0842000000000001</v>
      </c>
      <c r="N519">
        <v>2.8679999999999999</v>
      </c>
      <c r="O519">
        <v>5631.7938999999997</v>
      </c>
      <c r="P519" s="1"/>
      <c r="AA519" s="1">
        <f t="shared" si="28"/>
        <v>40795</v>
      </c>
      <c r="AB519">
        <f t="shared" si="29"/>
        <v>1.2300928654870127</v>
      </c>
      <c r="AC519" s="60">
        <f t="shared" si="30"/>
        <v>2.6743578914830281E-2</v>
      </c>
    </row>
    <row r="520" spans="1:29" x14ac:dyDescent="0.25">
      <c r="A520" s="1">
        <v>40802</v>
      </c>
      <c r="B520">
        <v>27.255800000000001</v>
      </c>
      <c r="C520">
        <v>1.0311999999999999</v>
      </c>
      <c r="D520">
        <v>4.0473999999999997</v>
      </c>
      <c r="E520">
        <v>6539.3373000000001</v>
      </c>
      <c r="F520" s="72">
        <v>40802</v>
      </c>
      <c r="G520">
        <v>36.468899999999998</v>
      </c>
      <c r="H520">
        <v>1.6351</v>
      </c>
      <c r="I520">
        <v>5.1612</v>
      </c>
      <c r="J520">
        <v>5797.3707999999997</v>
      </c>
      <c r="K520" s="72">
        <v>40802</v>
      </c>
      <c r="L520">
        <v>40.724899999999998</v>
      </c>
      <c r="M520">
        <v>1.0790999999999999</v>
      </c>
      <c r="N520">
        <v>2.8542999999999998</v>
      </c>
      <c r="O520">
        <v>5604.9759000000004</v>
      </c>
      <c r="P520" s="1"/>
      <c r="AA520" s="1">
        <f t="shared" si="28"/>
        <v>40802</v>
      </c>
      <c r="AB520">
        <f t="shared" si="29"/>
        <v>1.2412979245721862</v>
      </c>
      <c r="AC520" s="60">
        <f t="shared" si="30"/>
        <v>4.417120265751124E-2</v>
      </c>
    </row>
    <row r="521" spans="1:29" x14ac:dyDescent="0.25">
      <c r="A521" s="1">
        <v>40809</v>
      </c>
      <c r="B521">
        <v>27.255800000000001</v>
      </c>
      <c r="C521">
        <v>0.9234</v>
      </c>
      <c r="D521">
        <v>3.6242000000000001</v>
      </c>
      <c r="E521">
        <v>5855.6792999999998</v>
      </c>
      <c r="F521" s="72">
        <v>40809</v>
      </c>
      <c r="G521">
        <v>36.468899999999998</v>
      </c>
      <c r="H521">
        <v>1.4075</v>
      </c>
      <c r="I521">
        <v>4.4428999999999998</v>
      </c>
      <c r="J521">
        <v>4990.4561999999996</v>
      </c>
      <c r="K521" s="72">
        <v>40809</v>
      </c>
      <c r="L521">
        <v>40.724899999999998</v>
      </c>
      <c r="M521">
        <v>0.95309999999999995</v>
      </c>
      <c r="N521">
        <v>2.5211000000000001</v>
      </c>
      <c r="O521">
        <v>4950.6151</v>
      </c>
      <c r="P521" s="1"/>
      <c r="AA521" s="1">
        <f t="shared" si="28"/>
        <v>40809</v>
      </c>
      <c r="AB521">
        <f t="shared" si="29"/>
        <v>1.0856430574354956</v>
      </c>
      <c r="AC521" s="60">
        <f t="shared" si="30"/>
        <v>-0.19792430416267645</v>
      </c>
    </row>
    <row r="522" spans="1:29" x14ac:dyDescent="0.25">
      <c r="A522" s="1">
        <v>40816</v>
      </c>
      <c r="B522">
        <v>26.4879</v>
      </c>
      <c r="C522">
        <v>0.83809999999999996</v>
      </c>
      <c r="D522">
        <v>3.3841999999999999</v>
      </c>
      <c r="E522">
        <v>5707.058</v>
      </c>
      <c r="F522" s="72">
        <v>40816</v>
      </c>
      <c r="G522">
        <v>37.959699999999998</v>
      </c>
      <c r="H522">
        <v>1.1275999999999999</v>
      </c>
      <c r="I522">
        <v>3.6328999999999998</v>
      </c>
      <c r="J522">
        <v>4878.7295999999997</v>
      </c>
      <c r="K522" s="72">
        <v>40816</v>
      </c>
      <c r="L522">
        <v>27.158799999999999</v>
      </c>
      <c r="M522">
        <v>0.89559999999999995</v>
      </c>
      <c r="N522">
        <v>3.3344999999999998</v>
      </c>
      <c r="O522">
        <v>4827.2520000000004</v>
      </c>
      <c r="P522" s="1"/>
      <c r="AA522" s="1">
        <f t="shared" si="28"/>
        <v>40816</v>
      </c>
      <c r="AB522">
        <f t="shared" si="29"/>
        <v>0.94774477176844474</v>
      </c>
      <c r="AC522" s="60">
        <f t="shared" si="30"/>
        <v>-0.41240237331860308</v>
      </c>
    </row>
    <row r="523" spans="1:29" x14ac:dyDescent="0.25">
      <c r="A523" s="1">
        <v>40823</v>
      </c>
      <c r="B523">
        <v>26.4879</v>
      </c>
      <c r="C523">
        <v>0.80149999999999999</v>
      </c>
      <c r="D523">
        <v>3.2362000000000002</v>
      </c>
      <c r="E523">
        <v>5457.3742000000002</v>
      </c>
      <c r="F523" s="72">
        <v>40823</v>
      </c>
      <c r="G523">
        <v>37.959699999999998</v>
      </c>
      <c r="H523">
        <v>1.0444</v>
      </c>
      <c r="I523">
        <v>3.3649</v>
      </c>
      <c r="J523">
        <v>4518.7214999999997</v>
      </c>
      <c r="K523" s="72">
        <v>40823</v>
      </c>
      <c r="L523">
        <v>27.158799999999999</v>
      </c>
      <c r="M523">
        <v>0.81100000000000005</v>
      </c>
      <c r="N523">
        <v>3.0196000000000001</v>
      </c>
      <c r="O523">
        <v>4371.3447999999999</v>
      </c>
      <c r="P523" s="1"/>
      <c r="AA523" s="1">
        <f t="shared" si="28"/>
        <v>40823</v>
      </c>
      <c r="AB523">
        <f t="shared" si="29"/>
        <v>0.88089571019304791</v>
      </c>
      <c r="AC523" s="60">
        <f t="shared" si="30"/>
        <v>-0.51637507741874245</v>
      </c>
    </row>
    <row r="524" spans="1:29" x14ac:dyDescent="0.25">
      <c r="A524" s="1">
        <v>40830</v>
      </c>
      <c r="B524">
        <v>26.4879</v>
      </c>
      <c r="C524">
        <v>0.9385</v>
      </c>
      <c r="D524">
        <v>3.7896000000000001</v>
      </c>
      <c r="E524">
        <v>6390.7160000000003</v>
      </c>
      <c r="F524" s="72">
        <v>40830</v>
      </c>
      <c r="G524">
        <v>37.959699999999998</v>
      </c>
      <c r="H524">
        <v>1.3026</v>
      </c>
      <c r="I524">
        <v>4.1967999999999996</v>
      </c>
      <c r="J524">
        <v>5635.9877999999999</v>
      </c>
      <c r="K524" s="72">
        <v>40830</v>
      </c>
      <c r="L524">
        <v>27.158799999999999</v>
      </c>
      <c r="M524">
        <v>1.0149999999999999</v>
      </c>
      <c r="N524">
        <v>3.7791000000000001</v>
      </c>
      <c r="O524">
        <v>5470.8855000000003</v>
      </c>
      <c r="P524" s="1"/>
      <c r="AA524" s="1">
        <f t="shared" si="28"/>
        <v>40830</v>
      </c>
      <c r="AB524">
        <f t="shared" si="29"/>
        <v>1.0796957873951241</v>
      </c>
      <c r="AC524" s="60">
        <f t="shared" si="30"/>
        <v>-0.20717430309368245</v>
      </c>
    </row>
    <row r="525" spans="1:29" x14ac:dyDescent="0.25">
      <c r="A525" s="1">
        <v>40837</v>
      </c>
      <c r="B525">
        <v>26.4879</v>
      </c>
      <c r="C525">
        <v>0.9647</v>
      </c>
      <c r="D525">
        <v>3.8954</v>
      </c>
      <c r="E525">
        <v>6569.0616</v>
      </c>
      <c r="F525" s="72">
        <v>40837</v>
      </c>
      <c r="G525">
        <v>37.959699999999998</v>
      </c>
      <c r="H525">
        <v>1.3198000000000001</v>
      </c>
      <c r="I525">
        <v>4.2523</v>
      </c>
      <c r="J525">
        <v>5710.4723000000004</v>
      </c>
      <c r="K525" s="72">
        <v>40837</v>
      </c>
      <c r="L525">
        <v>27.158799999999999</v>
      </c>
      <c r="M525">
        <v>1.0896999999999999</v>
      </c>
      <c r="N525">
        <v>4.0570000000000004</v>
      </c>
      <c r="O525">
        <v>5873.1565000000001</v>
      </c>
      <c r="P525" s="1"/>
      <c r="AA525" s="1">
        <f t="shared" si="28"/>
        <v>40837</v>
      </c>
      <c r="AB525">
        <f t="shared" si="29"/>
        <v>1.1168500788792168</v>
      </c>
      <c r="AC525" s="60">
        <f t="shared" si="30"/>
        <v>-0.14938692263556011</v>
      </c>
    </row>
    <row r="526" spans="1:29" x14ac:dyDescent="0.25">
      <c r="A526" s="1">
        <v>40844</v>
      </c>
      <c r="B526">
        <v>26.4879</v>
      </c>
      <c r="C526">
        <v>0.99960000000000004</v>
      </c>
      <c r="D526">
        <v>4.0364000000000004</v>
      </c>
      <c r="E526">
        <v>6806.8557000000001</v>
      </c>
      <c r="F526" s="72">
        <v>40844</v>
      </c>
      <c r="G526">
        <v>37.959699999999998</v>
      </c>
      <c r="H526">
        <v>1.3428</v>
      </c>
      <c r="I526">
        <v>4.3262</v>
      </c>
      <c r="J526">
        <v>5809.7848000000004</v>
      </c>
      <c r="K526" s="72">
        <v>40844</v>
      </c>
      <c r="L526">
        <v>27.158799999999999</v>
      </c>
      <c r="M526">
        <v>1.1194999999999999</v>
      </c>
      <c r="N526">
        <v>4.1680999999999999</v>
      </c>
      <c r="O526">
        <v>6034.0649000000003</v>
      </c>
      <c r="P526" s="1"/>
      <c r="AA526" s="1">
        <f t="shared" si="28"/>
        <v>40844</v>
      </c>
      <c r="AB526">
        <f t="shared" si="29"/>
        <v>1.1452997184068971</v>
      </c>
      <c r="AC526" s="60">
        <f t="shared" si="30"/>
        <v>-0.10513819449102337</v>
      </c>
    </row>
    <row r="527" spans="1:29" x14ac:dyDescent="0.25">
      <c r="A527" s="1">
        <v>40851</v>
      </c>
      <c r="B527">
        <v>26.4879</v>
      </c>
      <c r="C527">
        <v>0.8538</v>
      </c>
      <c r="D527">
        <v>3.4477000000000002</v>
      </c>
      <c r="E527">
        <v>5814.0654000000004</v>
      </c>
      <c r="F527" s="72">
        <v>40851</v>
      </c>
      <c r="G527">
        <v>37.959699999999998</v>
      </c>
      <c r="H527">
        <v>1.119</v>
      </c>
      <c r="I527">
        <v>3.6052</v>
      </c>
      <c r="J527">
        <v>4841.4874</v>
      </c>
      <c r="K527" s="72">
        <v>40851</v>
      </c>
      <c r="L527">
        <v>27.158799999999999</v>
      </c>
      <c r="M527">
        <v>0.97519999999999996</v>
      </c>
      <c r="N527">
        <v>3.6309</v>
      </c>
      <c r="O527">
        <v>5256.3410000000003</v>
      </c>
      <c r="P527" s="1"/>
      <c r="AA527" s="1">
        <f t="shared" si="28"/>
        <v>40851</v>
      </c>
      <c r="AB527">
        <f t="shared" si="29"/>
        <v>0.97459531701499913</v>
      </c>
      <c r="AC527" s="60">
        <f t="shared" si="30"/>
        <v>-0.37064077293026093</v>
      </c>
    </row>
    <row r="528" spans="1:29" x14ac:dyDescent="0.25">
      <c r="A528" s="1">
        <v>40858</v>
      </c>
      <c r="B528">
        <v>26.4879</v>
      </c>
      <c r="C528">
        <v>0.90800000000000003</v>
      </c>
      <c r="D528">
        <v>3.6663000000000001</v>
      </c>
      <c r="E528">
        <v>6182.6462000000001</v>
      </c>
      <c r="F528" s="72">
        <v>40858</v>
      </c>
      <c r="G528">
        <v>37.959699999999998</v>
      </c>
      <c r="H528">
        <v>1.1046</v>
      </c>
      <c r="I528">
        <v>3.5590000000000002</v>
      </c>
      <c r="J528">
        <v>4779.4170000000004</v>
      </c>
      <c r="K528" s="72">
        <v>40858</v>
      </c>
      <c r="L528">
        <v>27.158799999999999</v>
      </c>
      <c r="M528">
        <v>0.95530000000000004</v>
      </c>
      <c r="N528">
        <v>3.5568</v>
      </c>
      <c r="O528">
        <v>5149.0686999999998</v>
      </c>
      <c r="P528" s="1"/>
      <c r="AA528" s="1">
        <f t="shared" si="28"/>
        <v>40858</v>
      </c>
      <c r="AB528">
        <f t="shared" si="29"/>
        <v>0.98143893272390137</v>
      </c>
      <c r="AC528" s="60">
        <f t="shared" si="30"/>
        <v>-0.35999665595527208</v>
      </c>
    </row>
    <row r="529" spans="1:29" x14ac:dyDescent="0.25">
      <c r="A529" s="1">
        <v>40865</v>
      </c>
      <c r="B529">
        <v>26.4879</v>
      </c>
      <c r="C529">
        <v>0.79449999999999998</v>
      </c>
      <c r="D529">
        <v>3.2080000000000002</v>
      </c>
      <c r="E529">
        <v>5409.8154000000004</v>
      </c>
      <c r="F529" s="72">
        <v>40865</v>
      </c>
      <c r="G529">
        <v>37.959699999999998</v>
      </c>
      <c r="H529">
        <v>0.9526</v>
      </c>
      <c r="I529">
        <v>3.069</v>
      </c>
      <c r="J529">
        <v>4121.4713000000002</v>
      </c>
      <c r="K529" s="72">
        <v>40865</v>
      </c>
      <c r="L529">
        <v>27.158799999999999</v>
      </c>
      <c r="M529">
        <v>0.85580000000000001</v>
      </c>
      <c r="N529">
        <v>3.1863000000000001</v>
      </c>
      <c r="O529">
        <v>4612.7074000000002</v>
      </c>
      <c r="P529" s="1"/>
      <c r="AA529" s="1">
        <f t="shared" si="28"/>
        <v>40865</v>
      </c>
      <c r="AB529">
        <f t="shared" si="29"/>
        <v>0.86056080075712149</v>
      </c>
      <c r="AC529" s="60">
        <f t="shared" si="30"/>
        <v>-0.54800267953997917</v>
      </c>
    </row>
    <row r="530" spans="1:29" x14ac:dyDescent="0.25">
      <c r="A530" s="1">
        <v>40872</v>
      </c>
      <c r="B530">
        <v>26.4879</v>
      </c>
      <c r="C530">
        <v>0.78920000000000001</v>
      </c>
      <c r="D530">
        <v>3.1867999999999999</v>
      </c>
      <c r="E530">
        <v>5374.1463000000003</v>
      </c>
      <c r="F530" s="72">
        <v>40872</v>
      </c>
      <c r="G530">
        <v>37.959699999999998</v>
      </c>
      <c r="H530">
        <v>0.92100000000000004</v>
      </c>
      <c r="I530">
        <v>2.9674</v>
      </c>
      <c r="J530">
        <v>3984.9164999999998</v>
      </c>
      <c r="K530" s="72">
        <v>40872</v>
      </c>
      <c r="L530">
        <v>27.158799999999999</v>
      </c>
      <c r="M530">
        <v>0.81</v>
      </c>
      <c r="N530">
        <v>3.0158999999999998</v>
      </c>
      <c r="O530">
        <v>4365.9812000000002</v>
      </c>
      <c r="P530" s="1"/>
      <c r="AA530" s="1">
        <f t="shared" si="28"/>
        <v>40872</v>
      </c>
      <c r="AB530">
        <f t="shared" si="29"/>
        <v>0.83408323707086118</v>
      </c>
      <c r="AC530" s="60">
        <f t="shared" si="30"/>
        <v>-0.58918416854770717</v>
      </c>
    </row>
    <row r="531" spans="1:29" x14ac:dyDescent="0.25">
      <c r="A531" s="1">
        <v>40879</v>
      </c>
      <c r="B531">
        <v>26.4879</v>
      </c>
      <c r="C531">
        <v>0.85560000000000003</v>
      </c>
      <c r="D531">
        <v>3.4546999999999999</v>
      </c>
      <c r="E531">
        <v>5825.9551000000001</v>
      </c>
      <c r="F531" s="72">
        <v>40879</v>
      </c>
      <c r="G531">
        <v>37.959699999999998</v>
      </c>
      <c r="H531">
        <v>0.95830000000000004</v>
      </c>
      <c r="I531">
        <v>3.0874999999999999</v>
      </c>
      <c r="J531">
        <v>4146.2993999999999</v>
      </c>
      <c r="K531" s="72">
        <v>40879</v>
      </c>
      <c r="L531">
        <v>27.158799999999999</v>
      </c>
      <c r="M531">
        <v>0.84589999999999999</v>
      </c>
      <c r="N531">
        <v>3.1493000000000002</v>
      </c>
      <c r="O531">
        <v>4559.0712999999996</v>
      </c>
      <c r="P531" s="1"/>
      <c r="AA531" s="1">
        <f t="shared" si="28"/>
        <v>40879</v>
      </c>
      <c r="AB531">
        <f t="shared" si="29"/>
        <v>0.88186064283618237</v>
      </c>
      <c r="AC531" s="60">
        <f t="shared" si="30"/>
        <v>-0.51487428363320764</v>
      </c>
    </row>
    <row r="532" spans="1:29" x14ac:dyDescent="0.25">
      <c r="A532" s="1">
        <v>40886</v>
      </c>
      <c r="B532">
        <v>26.4879</v>
      </c>
      <c r="C532">
        <v>0.84250000000000003</v>
      </c>
      <c r="D532">
        <v>3.4018999999999999</v>
      </c>
      <c r="E532">
        <v>5736.7822999999999</v>
      </c>
      <c r="F532" s="72">
        <v>40886</v>
      </c>
      <c r="G532">
        <v>37.959699999999998</v>
      </c>
      <c r="H532">
        <v>0.90949999999999998</v>
      </c>
      <c r="I532">
        <v>2.9304000000000001</v>
      </c>
      <c r="J532">
        <v>3935.2602000000002</v>
      </c>
      <c r="K532" s="72">
        <v>40886</v>
      </c>
      <c r="L532">
        <v>27.158799999999999</v>
      </c>
      <c r="M532">
        <v>0.82199999999999995</v>
      </c>
      <c r="N532">
        <v>3.0602999999999998</v>
      </c>
      <c r="O532">
        <v>4430.3446000000004</v>
      </c>
      <c r="P532" s="1"/>
      <c r="AA532" s="1">
        <f t="shared" si="28"/>
        <v>40886</v>
      </c>
      <c r="AB532">
        <f t="shared" si="29"/>
        <v>0.85475610727278928</v>
      </c>
      <c r="AC532" s="60">
        <f t="shared" si="30"/>
        <v>-0.55703092412285604</v>
      </c>
    </row>
    <row r="533" spans="1:29" x14ac:dyDescent="0.25">
      <c r="A533" s="1">
        <v>40893</v>
      </c>
      <c r="B533">
        <v>26.4879</v>
      </c>
      <c r="C533">
        <v>0.81630000000000003</v>
      </c>
      <c r="D533">
        <v>3.2961</v>
      </c>
      <c r="E533">
        <v>5558.4367000000002</v>
      </c>
      <c r="F533" s="72">
        <v>40893</v>
      </c>
      <c r="G533">
        <v>37.959699999999998</v>
      </c>
      <c r="H533">
        <v>0.84930000000000005</v>
      </c>
      <c r="I533">
        <v>2.7363</v>
      </c>
      <c r="J533">
        <v>3674.5648000000001</v>
      </c>
      <c r="K533" s="72">
        <v>40893</v>
      </c>
      <c r="L533">
        <v>27.158799999999999</v>
      </c>
      <c r="M533">
        <v>0.78910000000000002</v>
      </c>
      <c r="N533">
        <v>2.9380999999999999</v>
      </c>
      <c r="O533">
        <v>4253.3453</v>
      </c>
      <c r="P533" s="1"/>
      <c r="U533" t="s">
        <v>12</v>
      </c>
      <c r="AA533" s="1">
        <f t="shared" si="28"/>
        <v>40893</v>
      </c>
      <c r="AB533">
        <f t="shared" si="29"/>
        <v>0.81671298405881132</v>
      </c>
      <c r="AC533" s="60">
        <f t="shared" si="30"/>
        <v>-0.61620073593107194</v>
      </c>
    </row>
    <row r="534" spans="1:29" x14ac:dyDescent="0.25">
      <c r="A534" s="1">
        <v>40900</v>
      </c>
      <c r="B534">
        <v>26.4879</v>
      </c>
      <c r="C534">
        <v>0.81630000000000003</v>
      </c>
      <c r="D534">
        <v>3.2961</v>
      </c>
      <c r="E534">
        <v>5689.2235000000001</v>
      </c>
      <c r="F534" s="72">
        <v>40900</v>
      </c>
      <c r="G534">
        <v>37.959699999999998</v>
      </c>
      <c r="H534">
        <v>0.82920000000000005</v>
      </c>
      <c r="I534">
        <v>2.6715</v>
      </c>
      <c r="J534">
        <v>3587.6662999999999</v>
      </c>
      <c r="K534" s="72">
        <v>40900</v>
      </c>
      <c r="L534">
        <v>27.158799999999999</v>
      </c>
      <c r="M534">
        <v>0.78320000000000001</v>
      </c>
      <c r="N534">
        <v>2.9157999999999999</v>
      </c>
      <c r="O534">
        <v>4210.4363999999996</v>
      </c>
      <c r="P534" s="1"/>
      <c r="U534" t="s">
        <v>1</v>
      </c>
      <c r="V534" t="s">
        <v>2</v>
      </c>
      <c r="W534" t="s">
        <v>3</v>
      </c>
      <c r="X534" t="s">
        <v>4</v>
      </c>
      <c r="Y534" t="s">
        <v>93</v>
      </c>
      <c r="AA534" s="1">
        <f t="shared" si="28"/>
        <v>40900</v>
      </c>
      <c r="AB534">
        <f t="shared" si="29"/>
        <v>0.80939836892875028</v>
      </c>
      <c r="AC534" s="60">
        <f t="shared" si="30"/>
        <v>-0.62757741492403696</v>
      </c>
    </row>
    <row r="535" spans="1:29" x14ac:dyDescent="0.25">
      <c r="A535" s="1">
        <v>40907</v>
      </c>
      <c r="B535">
        <v>26.511399999999998</v>
      </c>
      <c r="C535">
        <v>0.77929999999999999</v>
      </c>
      <c r="D535">
        <v>3.1274000000000002</v>
      </c>
      <c r="E535">
        <v>5617.8851999999997</v>
      </c>
      <c r="F535" s="72">
        <v>40907</v>
      </c>
      <c r="G535">
        <v>43.328099999999999</v>
      </c>
      <c r="H535">
        <v>0.82350000000000001</v>
      </c>
      <c r="I535">
        <v>2.2484000000000002</v>
      </c>
      <c r="J535">
        <v>3550.4241000000002</v>
      </c>
      <c r="K535" s="72">
        <v>40907</v>
      </c>
      <c r="L535">
        <v>26.409800000000001</v>
      </c>
      <c r="M535">
        <v>0.6895</v>
      </c>
      <c r="N535">
        <v>2.6532</v>
      </c>
      <c r="O535">
        <v>4264.0726000000004</v>
      </c>
      <c r="P535" s="1"/>
      <c r="U535" s="72">
        <f>_xll.BDH($U$533,$V$534:$Y$534,"02/10/2001","","FX=ARS","Dir=V","Dts=S","Sort=A","Quote=C","QtTyp=Y","Days=T","Per=cw","DtFmt=D","UseDPDF=Y","cols=5;rows=772")</f>
        <v>40907</v>
      </c>
      <c r="V535">
        <v>24.863800000000001</v>
      </c>
      <c r="W535" t="s">
        <v>59</v>
      </c>
      <c r="X535" t="s">
        <v>59</v>
      </c>
      <c r="Y535" t="s">
        <v>59</v>
      </c>
      <c r="AA535" s="1">
        <f t="shared" si="28"/>
        <v>40907</v>
      </c>
      <c r="AB535">
        <f t="shared" si="29"/>
        <v>0.76247610562725288</v>
      </c>
      <c r="AC535" s="60">
        <f t="shared" si="30"/>
        <v>-0.70055726659260475</v>
      </c>
    </row>
    <row r="536" spans="1:29" x14ac:dyDescent="0.25">
      <c r="A536" s="1">
        <v>40914</v>
      </c>
      <c r="B536">
        <v>26.511399999999998</v>
      </c>
      <c r="C536">
        <v>0.89070000000000005</v>
      </c>
      <c r="D536">
        <v>3.5741999999999998</v>
      </c>
      <c r="E536">
        <v>6420.4403000000002</v>
      </c>
      <c r="F536" s="72">
        <v>40914</v>
      </c>
      <c r="G536">
        <v>43.328099999999999</v>
      </c>
      <c r="H536">
        <v>1.0307999999999999</v>
      </c>
      <c r="I536">
        <v>2.8144</v>
      </c>
      <c r="J536">
        <v>4444.2371000000003</v>
      </c>
      <c r="K536" s="72">
        <v>40914</v>
      </c>
      <c r="L536">
        <v>26.409800000000001</v>
      </c>
      <c r="M536">
        <v>0.85509999999999997</v>
      </c>
      <c r="N536">
        <v>3.2906</v>
      </c>
      <c r="O536">
        <v>5288.5227000000004</v>
      </c>
      <c r="P536" s="1"/>
      <c r="U536" s="72">
        <v>40914</v>
      </c>
      <c r="V536">
        <v>24.863800000000001</v>
      </c>
      <c r="W536" t="s">
        <v>59</v>
      </c>
      <c r="X536" t="s">
        <v>59</v>
      </c>
      <c r="Y536" t="s">
        <v>59</v>
      </c>
      <c r="AA536" s="1">
        <f t="shared" si="28"/>
        <v>40914</v>
      </c>
      <c r="AB536">
        <f t="shared" si="29"/>
        <v>0.9175904122341676</v>
      </c>
      <c r="AC536" s="60">
        <f t="shared" si="30"/>
        <v>-0.45930251263694627</v>
      </c>
    </row>
    <row r="537" spans="1:29" x14ac:dyDescent="0.25">
      <c r="A537" s="1">
        <v>40921</v>
      </c>
      <c r="B537">
        <v>26.511399999999998</v>
      </c>
      <c r="C537">
        <v>0.91539999999999999</v>
      </c>
      <c r="D537">
        <v>3.6735000000000002</v>
      </c>
      <c r="E537">
        <v>6598.7857999999997</v>
      </c>
      <c r="F537" s="72">
        <v>40921</v>
      </c>
      <c r="G537">
        <v>43.328099999999999</v>
      </c>
      <c r="H537">
        <v>0.99050000000000005</v>
      </c>
      <c r="I537">
        <v>2.7042999999999999</v>
      </c>
      <c r="J537">
        <v>4270.4400999999998</v>
      </c>
      <c r="K537" s="72">
        <v>40921</v>
      </c>
      <c r="L537">
        <v>26.409800000000001</v>
      </c>
      <c r="M537">
        <v>0.81610000000000005</v>
      </c>
      <c r="N537">
        <v>3.1404000000000001</v>
      </c>
      <c r="O537">
        <v>5047.1601000000001</v>
      </c>
      <c r="P537" s="1"/>
      <c r="U537" s="72">
        <v>40921</v>
      </c>
      <c r="V537">
        <v>24.863800000000001</v>
      </c>
      <c r="W537" t="s">
        <v>59</v>
      </c>
      <c r="X537" t="s">
        <v>59</v>
      </c>
      <c r="Y537" t="s">
        <v>59</v>
      </c>
      <c r="AA537" s="1">
        <f t="shared" si="28"/>
        <v>40921</v>
      </c>
      <c r="AB537">
        <f t="shared" si="29"/>
        <v>0.90406118562216331</v>
      </c>
      <c r="AC537" s="60">
        <f t="shared" si="30"/>
        <v>-0.48034499613758769</v>
      </c>
    </row>
    <row r="538" spans="1:29" x14ac:dyDescent="0.25">
      <c r="A538" s="1">
        <v>40928</v>
      </c>
      <c r="B538">
        <v>26.511399999999998</v>
      </c>
      <c r="C538">
        <v>0.97319999999999995</v>
      </c>
      <c r="D538">
        <v>3.9051999999999998</v>
      </c>
      <c r="E538">
        <v>7014.9255000000003</v>
      </c>
      <c r="F538" s="72">
        <v>40928</v>
      </c>
      <c r="G538">
        <v>43.328099999999999</v>
      </c>
      <c r="H538">
        <v>1.0653999999999999</v>
      </c>
      <c r="I538">
        <v>2.9087000000000001</v>
      </c>
      <c r="J538">
        <v>4593.2058999999999</v>
      </c>
      <c r="K538" s="72">
        <v>40928</v>
      </c>
      <c r="L538">
        <v>26.409800000000001</v>
      </c>
      <c r="M538">
        <v>0.86729999999999996</v>
      </c>
      <c r="N538">
        <v>3.3372999999999999</v>
      </c>
      <c r="O538">
        <v>5363.6133</v>
      </c>
      <c r="P538" s="1"/>
      <c r="U538" s="72">
        <v>40928</v>
      </c>
      <c r="V538">
        <v>24.863800000000001</v>
      </c>
      <c r="W538" t="s">
        <v>59</v>
      </c>
      <c r="X538" t="s">
        <v>59</v>
      </c>
      <c r="Y538" t="s">
        <v>59</v>
      </c>
      <c r="AA538" s="1">
        <f t="shared" si="28"/>
        <v>40928</v>
      </c>
      <c r="AB538">
        <f t="shared" si="29"/>
        <v>0.96468507905082967</v>
      </c>
      <c r="AC538" s="60">
        <f t="shared" si="30"/>
        <v>-0.38605451569833871</v>
      </c>
    </row>
    <row r="539" spans="1:29" x14ac:dyDescent="0.25">
      <c r="A539" s="1">
        <v>40935</v>
      </c>
      <c r="B539">
        <v>26.511399999999998</v>
      </c>
      <c r="C539">
        <v>0.97319999999999995</v>
      </c>
      <c r="D539">
        <v>3.9051999999999998</v>
      </c>
      <c r="E539">
        <v>7014.9255000000003</v>
      </c>
      <c r="F539" s="72">
        <v>40935</v>
      </c>
      <c r="G539">
        <v>43.328099999999999</v>
      </c>
      <c r="H539">
        <v>1.0193000000000001</v>
      </c>
      <c r="I539">
        <v>2.7829999999999999</v>
      </c>
      <c r="J539">
        <v>4394.5807999999997</v>
      </c>
      <c r="K539" s="72">
        <v>40935</v>
      </c>
      <c r="L539">
        <v>26.409800000000001</v>
      </c>
      <c r="M539">
        <v>0.83169999999999999</v>
      </c>
      <c r="N539">
        <v>3.2004999999999999</v>
      </c>
      <c r="O539">
        <v>5143.7051000000001</v>
      </c>
      <c r="P539" s="1"/>
      <c r="U539" s="72">
        <v>40935</v>
      </c>
      <c r="V539">
        <v>24.863800000000001</v>
      </c>
      <c r="W539" t="s">
        <v>59</v>
      </c>
      <c r="X539" t="s">
        <v>59</v>
      </c>
      <c r="Y539" t="s">
        <v>59</v>
      </c>
      <c r="AA539" s="1">
        <f t="shared" si="28"/>
        <v>40935</v>
      </c>
      <c r="AB539">
        <f t="shared" si="29"/>
        <v>0.9414693536572607</v>
      </c>
      <c r="AC539" s="60">
        <f t="shared" si="30"/>
        <v>-0.42216275252217489</v>
      </c>
    </row>
    <row r="540" spans="1:29" x14ac:dyDescent="0.25">
      <c r="A540" s="1">
        <v>40942</v>
      </c>
      <c r="B540">
        <v>26.511399999999998</v>
      </c>
      <c r="C540">
        <v>0.94430000000000003</v>
      </c>
      <c r="D540">
        <v>3.7892999999999999</v>
      </c>
      <c r="E540">
        <v>6806.8557000000001</v>
      </c>
      <c r="F540" s="72">
        <v>40942</v>
      </c>
      <c r="G540">
        <v>43.328099999999999</v>
      </c>
      <c r="H540">
        <v>1.0337000000000001</v>
      </c>
      <c r="I540">
        <v>2.8222999999999998</v>
      </c>
      <c r="J540">
        <v>4456.6512000000002</v>
      </c>
      <c r="K540" s="72">
        <v>40942</v>
      </c>
      <c r="L540">
        <v>26.409800000000001</v>
      </c>
      <c r="M540">
        <v>0.84989999999999999</v>
      </c>
      <c r="N540">
        <v>3.2706</v>
      </c>
      <c r="O540">
        <v>5256.3410000000003</v>
      </c>
      <c r="P540" s="1"/>
      <c r="U540" s="72">
        <v>40942</v>
      </c>
      <c r="V540">
        <v>24.863800000000001</v>
      </c>
      <c r="W540" t="s">
        <v>59</v>
      </c>
      <c r="X540" t="s">
        <v>59</v>
      </c>
      <c r="Y540" t="s">
        <v>59</v>
      </c>
      <c r="AA540" s="1">
        <f t="shared" si="28"/>
        <v>40942</v>
      </c>
      <c r="AB540">
        <f t="shared" si="29"/>
        <v>0.93838142413224035</v>
      </c>
      <c r="AC540" s="60">
        <f t="shared" si="30"/>
        <v>-0.42696551826369411</v>
      </c>
    </row>
    <row r="541" spans="1:29" x14ac:dyDescent="0.25">
      <c r="A541" s="1">
        <v>40949</v>
      </c>
      <c r="B541">
        <v>26.511399999999998</v>
      </c>
      <c r="C541">
        <v>0.84530000000000005</v>
      </c>
      <c r="D541">
        <v>3.3921999999999999</v>
      </c>
      <c r="E541">
        <v>6093.4733999999999</v>
      </c>
      <c r="F541" s="72">
        <v>40949</v>
      </c>
      <c r="G541">
        <v>43.328099999999999</v>
      </c>
      <c r="H541">
        <v>0.97319999999999995</v>
      </c>
      <c r="I541">
        <v>2.6572</v>
      </c>
      <c r="J541">
        <v>4195.9557000000004</v>
      </c>
      <c r="K541" s="72">
        <v>40949</v>
      </c>
      <c r="L541">
        <v>26.409800000000001</v>
      </c>
      <c r="M541">
        <v>0.84640000000000004</v>
      </c>
      <c r="N541">
        <v>3.2572000000000001</v>
      </c>
      <c r="O541">
        <v>5234.8865999999998</v>
      </c>
      <c r="P541" s="1"/>
      <c r="U541" s="72">
        <v>40949</v>
      </c>
      <c r="V541">
        <v>24.863800000000001</v>
      </c>
      <c r="W541" t="s">
        <v>59</v>
      </c>
      <c r="X541" t="s">
        <v>59</v>
      </c>
      <c r="Y541" t="s">
        <v>59</v>
      </c>
      <c r="AA541" s="1">
        <f t="shared" si="28"/>
        <v>40949</v>
      </c>
      <c r="AB541">
        <f t="shared" si="29"/>
        <v>0.88024009782923951</v>
      </c>
      <c r="AC541" s="60">
        <f t="shared" si="30"/>
        <v>-0.51739477446011017</v>
      </c>
    </row>
    <row r="542" spans="1:29" x14ac:dyDescent="0.25">
      <c r="A542" s="1">
        <v>40956</v>
      </c>
      <c r="B542">
        <v>26.511399999999998</v>
      </c>
      <c r="C542">
        <v>0.89890000000000003</v>
      </c>
      <c r="D542">
        <v>3.6073</v>
      </c>
      <c r="E542">
        <v>6479.8887999999997</v>
      </c>
      <c r="F542" s="72">
        <v>40956</v>
      </c>
      <c r="G542">
        <v>43.328099999999999</v>
      </c>
      <c r="H542">
        <v>1.0394000000000001</v>
      </c>
      <c r="I542">
        <v>2.8380000000000001</v>
      </c>
      <c r="J542">
        <v>4481.4793</v>
      </c>
      <c r="K542" s="72">
        <v>40956</v>
      </c>
      <c r="L542">
        <v>26.409800000000001</v>
      </c>
      <c r="M542">
        <v>0.85770000000000002</v>
      </c>
      <c r="N542">
        <v>3.3006000000000002</v>
      </c>
      <c r="O542">
        <v>5304.6135000000004</v>
      </c>
      <c r="P542" s="1"/>
      <c r="U542" s="72">
        <v>40956</v>
      </c>
      <c r="V542">
        <v>24.863800000000001</v>
      </c>
      <c r="W542" t="s">
        <v>59</v>
      </c>
      <c r="X542" t="s">
        <v>59</v>
      </c>
      <c r="Y542" t="s">
        <v>59</v>
      </c>
      <c r="AA542" s="1">
        <f t="shared" si="28"/>
        <v>40956</v>
      </c>
      <c r="AB542">
        <f t="shared" si="29"/>
        <v>0.92417346799961964</v>
      </c>
      <c r="AC542" s="60">
        <f t="shared" si="30"/>
        <v>-0.44906365373532825</v>
      </c>
    </row>
    <row r="543" spans="1:29" x14ac:dyDescent="0.25">
      <c r="A543" s="1">
        <v>40963</v>
      </c>
      <c r="B543">
        <v>26.511399999999998</v>
      </c>
      <c r="C543">
        <v>0.85770000000000002</v>
      </c>
      <c r="D543">
        <v>3.4418000000000002</v>
      </c>
      <c r="E543">
        <v>6182.6462000000001</v>
      </c>
      <c r="F543" s="72">
        <v>40963</v>
      </c>
      <c r="G543">
        <v>43.328099999999999</v>
      </c>
      <c r="H543">
        <v>1.0078</v>
      </c>
      <c r="I543">
        <v>2.7515000000000001</v>
      </c>
      <c r="J543">
        <v>4344.9245000000001</v>
      </c>
      <c r="K543" s="72">
        <v>40963</v>
      </c>
      <c r="L543">
        <v>26.409800000000001</v>
      </c>
      <c r="M543">
        <v>0.84560000000000002</v>
      </c>
      <c r="N543">
        <v>3.2538999999999998</v>
      </c>
      <c r="O543">
        <v>5229.5228999999999</v>
      </c>
      <c r="P543" s="1"/>
      <c r="U543" s="72">
        <v>40963</v>
      </c>
      <c r="V543">
        <v>24.863800000000001</v>
      </c>
      <c r="W543" t="s">
        <v>59</v>
      </c>
      <c r="X543" t="s">
        <v>59</v>
      </c>
      <c r="Y543" t="s">
        <v>59</v>
      </c>
      <c r="AA543" s="1">
        <f t="shared" si="28"/>
        <v>40963</v>
      </c>
      <c r="AB543">
        <f t="shared" si="29"/>
        <v>0.89507338593711205</v>
      </c>
      <c r="AC543" s="60">
        <f t="shared" si="30"/>
        <v>-0.49432403810381159</v>
      </c>
    </row>
    <row r="544" spans="1:29" x14ac:dyDescent="0.25">
      <c r="A544" s="1">
        <v>40970</v>
      </c>
      <c r="B544">
        <v>26.511399999999998</v>
      </c>
      <c r="C544">
        <v>0.81889999999999996</v>
      </c>
      <c r="D544">
        <v>3.2863000000000002</v>
      </c>
      <c r="E544">
        <v>5903.2380999999996</v>
      </c>
      <c r="F544" s="72">
        <v>40970</v>
      </c>
      <c r="G544">
        <v>43.328099999999999</v>
      </c>
      <c r="H544">
        <v>1.0048999999999999</v>
      </c>
      <c r="I544">
        <v>2.7437</v>
      </c>
      <c r="J544">
        <v>4332.5105000000003</v>
      </c>
      <c r="K544" s="72">
        <v>40970</v>
      </c>
      <c r="L544">
        <v>26.409800000000001</v>
      </c>
      <c r="M544">
        <v>0.87590000000000001</v>
      </c>
      <c r="N544">
        <v>3.3706999999999998</v>
      </c>
      <c r="O544">
        <v>5417.2493999999997</v>
      </c>
      <c r="P544" s="1"/>
      <c r="U544" s="72">
        <v>40970</v>
      </c>
      <c r="V544">
        <v>24.863800000000001</v>
      </c>
      <c r="W544" t="s">
        <v>59</v>
      </c>
      <c r="X544" t="s">
        <v>59</v>
      </c>
      <c r="Y544" t="s">
        <v>59</v>
      </c>
      <c r="AA544" s="1">
        <f t="shared" si="28"/>
        <v>40970</v>
      </c>
      <c r="AB544">
        <f t="shared" si="29"/>
        <v>0.89010873386682843</v>
      </c>
      <c r="AC544" s="60">
        <f t="shared" si="30"/>
        <v>-0.50204573663628171</v>
      </c>
    </row>
    <row r="545" spans="1:29" x14ac:dyDescent="0.25">
      <c r="A545" s="1">
        <v>40977</v>
      </c>
      <c r="B545">
        <v>26.511399999999998</v>
      </c>
      <c r="C545">
        <v>0.79090000000000005</v>
      </c>
      <c r="D545">
        <v>3.1738</v>
      </c>
      <c r="E545">
        <v>5701.1131999999998</v>
      </c>
      <c r="F545" s="72">
        <v>40977</v>
      </c>
      <c r="G545">
        <v>43.328099999999999</v>
      </c>
      <c r="H545">
        <v>0.95309999999999995</v>
      </c>
      <c r="I545">
        <v>2.6021000000000001</v>
      </c>
      <c r="J545">
        <v>4109.0572000000002</v>
      </c>
      <c r="K545" s="72">
        <v>40977</v>
      </c>
      <c r="L545">
        <v>26.409800000000001</v>
      </c>
      <c r="M545">
        <v>0.8196</v>
      </c>
      <c r="N545">
        <v>3.1537999999999999</v>
      </c>
      <c r="O545">
        <v>5068.6145999999999</v>
      </c>
      <c r="P545" s="1"/>
      <c r="U545" s="72">
        <v>40977</v>
      </c>
      <c r="V545">
        <v>24.863800000000001</v>
      </c>
      <c r="W545" t="s">
        <v>59</v>
      </c>
      <c r="X545" t="s">
        <v>59</v>
      </c>
      <c r="Y545" t="s">
        <v>59</v>
      </c>
      <c r="AA545" s="1">
        <f t="shared" si="28"/>
        <v>40977</v>
      </c>
      <c r="AB545">
        <f t="shared" si="29"/>
        <v>0.84547154712968831</v>
      </c>
      <c r="AC545" s="60">
        <f t="shared" si="30"/>
        <v>-0.57147152810006829</v>
      </c>
    </row>
    <row r="546" spans="1:29" x14ac:dyDescent="0.25">
      <c r="A546" s="1">
        <v>40984</v>
      </c>
      <c r="B546">
        <v>26.511399999999998</v>
      </c>
      <c r="C546">
        <v>0.8659</v>
      </c>
      <c r="D546">
        <v>3.4748999999999999</v>
      </c>
      <c r="E546">
        <v>6242.0946999999996</v>
      </c>
      <c r="F546" s="72">
        <v>40984</v>
      </c>
      <c r="G546">
        <v>43.328099999999999</v>
      </c>
      <c r="H546">
        <v>1.0105999999999999</v>
      </c>
      <c r="I546">
        <v>2.7593999999999999</v>
      </c>
      <c r="J546">
        <v>4357.3386</v>
      </c>
      <c r="K546" s="72">
        <v>40984</v>
      </c>
      <c r="L546">
        <v>26.409800000000001</v>
      </c>
      <c r="M546">
        <v>0.88029999999999997</v>
      </c>
      <c r="N546">
        <v>3.3874</v>
      </c>
      <c r="O546">
        <v>5444.0675000000001</v>
      </c>
      <c r="P546" s="1"/>
      <c r="U546" s="72">
        <v>40984</v>
      </c>
      <c r="V546">
        <v>24.863800000000001</v>
      </c>
      <c r="W546" t="s">
        <v>59</v>
      </c>
      <c r="X546" t="s">
        <v>59</v>
      </c>
      <c r="Y546" t="s">
        <v>59</v>
      </c>
      <c r="AA546" s="1">
        <f t="shared" si="28"/>
        <v>40984</v>
      </c>
      <c r="AB546">
        <f t="shared" si="29"/>
        <v>0.9100862082507577</v>
      </c>
      <c r="AC546" s="60">
        <f t="shared" si="30"/>
        <v>-0.47097406586277824</v>
      </c>
    </row>
    <row r="547" spans="1:29" x14ac:dyDescent="0.25">
      <c r="A547" s="1">
        <v>40991</v>
      </c>
      <c r="B547">
        <v>26.511399999999998</v>
      </c>
      <c r="C547">
        <v>0.89480000000000004</v>
      </c>
      <c r="D547">
        <v>3.5908000000000002</v>
      </c>
      <c r="E547">
        <v>6450.1644999999999</v>
      </c>
      <c r="F547" s="72">
        <v>40991</v>
      </c>
      <c r="G547">
        <v>43.328099999999999</v>
      </c>
      <c r="H547">
        <v>0.98470000000000002</v>
      </c>
      <c r="I547">
        <v>2.6886000000000001</v>
      </c>
      <c r="J547">
        <v>4245.6120000000001</v>
      </c>
      <c r="K547" s="72">
        <v>40991</v>
      </c>
      <c r="L547">
        <v>26.409800000000001</v>
      </c>
      <c r="M547">
        <v>0.88460000000000005</v>
      </c>
      <c r="N547">
        <v>3.4041000000000001</v>
      </c>
      <c r="O547">
        <v>5470.8855000000003</v>
      </c>
      <c r="P547" s="1"/>
      <c r="U547" s="72">
        <v>40991</v>
      </c>
      <c r="V547">
        <v>24.863800000000001</v>
      </c>
      <c r="W547" t="s">
        <v>59</v>
      </c>
      <c r="X547" t="s">
        <v>59</v>
      </c>
      <c r="Y547" t="s">
        <v>59</v>
      </c>
      <c r="AA547" s="1">
        <f t="shared" si="28"/>
        <v>40991</v>
      </c>
      <c r="AB547">
        <f t="shared" si="29"/>
        <v>0.91495737612996442</v>
      </c>
      <c r="AC547" s="60">
        <f t="shared" si="30"/>
        <v>-0.46339776659108789</v>
      </c>
    </row>
    <row r="548" spans="1:29" x14ac:dyDescent="0.25">
      <c r="A548" s="1">
        <v>40998</v>
      </c>
      <c r="B548">
        <v>26.280200000000001</v>
      </c>
      <c r="C548">
        <v>0.79110000000000003</v>
      </c>
      <c r="D548">
        <v>3.2115999999999998</v>
      </c>
      <c r="E548">
        <v>6093.4733999999999</v>
      </c>
      <c r="F548" s="72">
        <v>40998</v>
      </c>
      <c r="G548">
        <v>41.907800000000002</v>
      </c>
      <c r="H548">
        <v>0.90790000000000004</v>
      </c>
      <c r="I548">
        <v>2.5491999999999999</v>
      </c>
      <c r="J548">
        <v>4220.7838000000002</v>
      </c>
      <c r="K548" s="72">
        <v>40998</v>
      </c>
      <c r="L548">
        <v>29.3507</v>
      </c>
      <c r="M548">
        <v>0.8569</v>
      </c>
      <c r="N548">
        <v>3.3538999999999999</v>
      </c>
      <c r="O548">
        <v>5631.7938999999997</v>
      </c>
      <c r="P548" s="1"/>
      <c r="U548" s="72">
        <v>40998</v>
      </c>
      <c r="V548">
        <v>28.664200000000001</v>
      </c>
      <c r="W548" t="s">
        <v>59</v>
      </c>
      <c r="X548" t="s">
        <v>59</v>
      </c>
      <c r="Y548" t="s">
        <v>59</v>
      </c>
      <c r="AA548" s="1">
        <f t="shared" si="28"/>
        <v>40998</v>
      </c>
      <c r="AB548">
        <f t="shared" si="29"/>
        <v>0.84525507457266325</v>
      </c>
      <c r="AC548" s="60">
        <f t="shared" si="30"/>
        <v>-0.5718082155057993</v>
      </c>
    </row>
    <row r="549" spans="1:29" x14ac:dyDescent="0.25">
      <c r="A549" s="1">
        <v>41005</v>
      </c>
      <c r="B549">
        <v>26.280200000000001</v>
      </c>
      <c r="C549">
        <v>0.74399999999999999</v>
      </c>
      <c r="D549">
        <v>3.0204</v>
      </c>
      <c r="E549">
        <v>5730.8374000000003</v>
      </c>
      <c r="F549" s="72">
        <v>41005</v>
      </c>
      <c r="G549">
        <v>41.907800000000002</v>
      </c>
      <c r="H549">
        <v>0.85980000000000001</v>
      </c>
      <c r="I549">
        <v>2.4142000000000001</v>
      </c>
      <c r="J549">
        <v>3997.3305999999998</v>
      </c>
      <c r="K549" s="72">
        <v>41005</v>
      </c>
      <c r="L549">
        <v>29.3507</v>
      </c>
      <c r="M549">
        <v>0.84060000000000001</v>
      </c>
      <c r="N549">
        <v>3.29</v>
      </c>
      <c r="O549">
        <v>5524.5217000000002</v>
      </c>
      <c r="P549" s="1"/>
      <c r="U549" s="72">
        <v>41005</v>
      </c>
      <c r="V549">
        <v>28.664200000000001</v>
      </c>
      <c r="W549" t="s">
        <v>59</v>
      </c>
      <c r="X549" t="s">
        <v>59</v>
      </c>
      <c r="Y549" t="s">
        <v>59</v>
      </c>
      <c r="AA549" s="1">
        <f t="shared" si="28"/>
        <v>41005</v>
      </c>
      <c r="AB549">
        <f t="shared" si="29"/>
        <v>0.80933665204636007</v>
      </c>
      <c r="AC549" s="60">
        <f t="shared" si="30"/>
        <v>-0.62767340536877192</v>
      </c>
    </row>
    <row r="550" spans="1:29" x14ac:dyDescent="0.25">
      <c r="A550" s="1">
        <v>41012</v>
      </c>
      <c r="B550">
        <v>26.280200000000001</v>
      </c>
      <c r="C550">
        <v>0.71619999999999995</v>
      </c>
      <c r="D550">
        <v>2.9077000000000002</v>
      </c>
      <c r="E550">
        <v>5516.8227999999999</v>
      </c>
      <c r="F550" s="72">
        <v>41012</v>
      </c>
      <c r="G550">
        <v>41.907800000000002</v>
      </c>
      <c r="H550">
        <v>0.86519999999999997</v>
      </c>
      <c r="I550">
        <v>2.4291999999999998</v>
      </c>
      <c r="J550">
        <v>4022.1587</v>
      </c>
      <c r="K550" s="72">
        <v>41012</v>
      </c>
      <c r="L550">
        <v>29.3507</v>
      </c>
      <c r="M550">
        <v>0.84060000000000001</v>
      </c>
      <c r="N550">
        <v>3.29</v>
      </c>
      <c r="O550">
        <v>5524.5217000000002</v>
      </c>
      <c r="P550" s="1"/>
      <c r="U550" s="72">
        <v>41012</v>
      </c>
      <c r="V550">
        <v>28.664200000000001</v>
      </c>
      <c r="W550" t="s">
        <v>59</v>
      </c>
      <c r="X550" t="s">
        <v>59</v>
      </c>
      <c r="Y550" t="s">
        <v>59</v>
      </c>
      <c r="AA550" s="1">
        <f t="shared" si="28"/>
        <v>41012</v>
      </c>
      <c r="AB550">
        <f t="shared" si="29"/>
        <v>0.80160856191938146</v>
      </c>
      <c r="AC550" s="60">
        <f t="shared" si="30"/>
        <v>-0.63969317661305936</v>
      </c>
    </row>
    <row r="551" spans="1:29" x14ac:dyDescent="0.25">
      <c r="A551" s="1">
        <v>41019</v>
      </c>
      <c r="B551">
        <v>26.280200000000001</v>
      </c>
      <c r="C551">
        <v>0.67910000000000004</v>
      </c>
      <c r="D551">
        <v>2.7572999999999999</v>
      </c>
      <c r="E551">
        <v>5231.4699000000001</v>
      </c>
      <c r="F551" s="72">
        <v>41019</v>
      </c>
      <c r="G551">
        <v>41.907800000000002</v>
      </c>
      <c r="H551">
        <v>0.82779999999999998</v>
      </c>
      <c r="I551">
        <v>2.3243</v>
      </c>
      <c r="J551">
        <v>3848.3616999999999</v>
      </c>
      <c r="K551" s="72">
        <v>41019</v>
      </c>
      <c r="L551">
        <v>29.3507</v>
      </c>
      <c r="M551">
        <v>0.74260000000000004</v>
      </c>
      <c r="N551">
        <v>2.9066999999999998</v>
      </c>
      <c r="O551">
        <v>4880.8881000000001</v>
      </c>
      <c r="P551" s="1"/>
      <c r="U551" s="72">
        <v>41019</v>
      </c>
      <c r="V551">
        <v>28.664200000000001</v>
      </c>
      <c r="W551" t="s">
        <v>59</v>
      </c>
      <c r="X551" t="s">
        <v>59</v>
      </c>
      <c r="Y551" t="s">
        <v>59</v>
      </c>
      <c r="AA551" s="1">
        <f t="shared" si="28"/>
        <v>41019</v>
      </c>
      <c r="AB551">
        <f t="shared" si="29"/>
        <v>0.74229070922539908</v>
      </c>
      <c r="AC551" s="60">
        <f t="shared" si="30"/>
        <v>-0.73195232581668779</v>
      </c>
    </row>
    <row r="552" spans="1:29" x14ac:dyDescent="0.25">
      <c r="A552" s="1">
        <v>41026</v>
      </c>
      <c r="B552">
        <v>26.280200000000001</v>
      </c>
      <c r="C552">
        <v>0.63670000000000004</v>
      </c>
      <c r="D552">
        <v>2.5849000000000002</v>
      </c>
      <c r="E552">
        <v>4904.5029999999997</v>
      </c>
      <c r="F552" s="72">
        <v>41026</v>
      </c>
      <c r="G552">
        <v>41.907800000000002</v>
      </c>
      <c r="H552">
        <v>0.79579999999999995</v>
      </c>
      <c r="I552">
        <v>2.2343000000000002</v>
      </c>
      <c r="J552">
        <v>3699.3928999999998</v>
      </c>
      <c r="K552" s="72">
        <v>41026</v>
      </c>
      <c r="L552">
        <v>29.3507</v>
      </c>
      <c r="M552">
        <v>0.70179999999999998</v>
      </c>
      <c r="N552">
        <v>2.7469999999999999</v>
      </c>
      <c r="O552">
        <v>4612.7074000000002</v>
      </c>
      <c r="P552" s="1"/>
      <c r="U552" s="72">
        <v>41026</v>
      </c>
      <c r="V552">
        <v>28.664200000000001</v>
      </c>
      <c r="W552" t="s">
        <v>59</v>
      </c>
      <c r="X552" t="s">
        <v>59</v>
      </c>
      <c r="Y552" t="s">
        <v>59</v>
      </c>
      <c r="AA552" s="1">
        <f t="shared" si="28"/>
        <v>41026</v>
      </c>
      <c r="AB552">
        <f t="shared" si="29"/>
        <v>0.70395333597097531</v>
      </c>
      <c r="AC552" s="60">
        <f t="shared" si="30"/>
        <v>-0.7915797950948178</v>
      </c>
    </row>
    <row r="553" spans="1:29" x14ac:dyDescent="0.25">
      <c r="A553" s="1">
        <v>41033</v>
      </c>
      <c r="B553">
        <v>26.280200000000001</v>
      </c>
      <c r="C553">
        <v>0.629</v>
      </c>
      <c r="D553">
        <v>2.5535999999999999</v>
      </c>
      <c r="E553">
        <v>4845.0545000000002</v>
      </c>
      <c r="F553" s="72">
        <v>41033</v>
      </c>
      <c r="G553">
        <v>41.907800000000002</v>
      </c>
      <c r="H553">
        <v>0.7702</v>
      </c>
      <c r="I553">
        <v>2.1627000000000001</v>
      </c>
      <c r="J553">
        <v>3562.8380999999999</v>
      </c>
      <c r="K553" s="72">
        <v>41033</v>
      </c>
      <c r="L553">
        <v>29.3507</v>
      </c>
      <c r="M553">
        <v>0.66349999999999998</v>
      </c>
      <c r="N553">
        <v>2.5968</v>
      </c>
      <c r="O553">
        <v>4360.6175999999996</v>
      </c>
      <c r="P553" s="1"/>
      <c r="U553" s="72">
        <v>41033</v>
      </c>
      <c r="V553">
        <v>28.664200000000001</v>
      </c>
      <c r="W553" t="s">
        <v>59</v>
      </c>
      <c r="X553" t="s">
        <v>59</v>
      </c>
      <c r="Y553" t="s">
        <v>59</v>
      </c>
      <c r="AA553" s="1">
        <f t="shared" si="28"/>
        <v>41033</v>
      </c>
      <c r="AB553">
        <f t="shared" si="29"/>
        <v>0.68018169909281989</v>
      </c>
      <c r="AC553" s="60">
        <f t="shared" si="30"/>
        <v>-0.82855266066482702</v>
      </c>
    </row>
    <row r="554" spans="1:29" x14ac:dyDescent="0.25">
      <c r="A554" s="1">
        <v>41040</v>
      </c>
      <c r="B554">
        <v>26.280200000000001</v>
      </c>
      <c r="C554">
        <v>0.6915</v>
      </c>
      <c r="D554">
        <v>2.8073999999999999</v>
      </c>
      <c r="E554">
        <v>5236.9875000000002</v>
      </c>
      <c r="F554" s="72">
        <v>41040</v>
      </c>
      <c r="G554">
        <v>41.907800000000002</v>
      </c>
      <c r="H554">
        <v>0.80510000000000004</v>
      </c>
      <c r="I554">
        <v>2.2606000000000002</v>
      </c>
      <c r="J554">
        <v>3724.221</v>
      </c>
      <c r="K554" s="72">
        <v>41040</v>
      </c>
      <c r="L554">
        <v>29.3507</v>
      </c>
      <c r="M554">
        <v>0.6855</v>
      </c>
      <c r="N554">
        <v>2.6831</v>
      </c>
      <c r="O554">
        <v>4505.4351999999999</v>
      </c>
      <c r="P554" s="1"/>
      <c r="U554" s="72">
        <v>41040</v>
      </c>
      <c r="V554">
        <v>28.664200000000001</v>
      </c>
      <c r="W554" t="s">
        <v>59</v>
      </c>
      <c r="X554" t="s">
        <v>59</v>
      </c>
      <c r="Y554" t="s">
        <v>59</v>
      </c>
      <c r="AA554" s="1">
        <f t="shared" si="28"/>
        <v>41040</v>
      </c>
      <c r="AB554">
        <f t="shared" si="29"/>
        <v>0.72090887894732081</v>
      </c>
      <c r="AC554" s="60">
        <f t="shared" si="30"/>
        <v>-0.76520824086217643</v>
      </c>
    </row>
    <row r="555" spans="1:29" x14ac:dyDescent="0.25">
      <c r="A555" s="1">
        <v>41047</v>
      </c>
      <c r="B555">
        <v>26.280200000000001</v>
      </c>
      <c r="C555">
        <v>0.629</v>
      </c>
      <c r="D555">
        <v>2.5535999999999999</v>
      </c>
      <c r="E555">
        <v>4763.5545000000002</v>
      </c>
      <c r="F555" s="72">
        <v>41047</v>
      </c>
      <c r="G555">
        <v>41.907800000000002</v>
      </c>
      <c r="H555">
        <v>0.74070000000000003</v>
      </c>
      <c r="I555">
        <v>2.0798000000000001</v>
      </c>
      <c r="J555">
        <v>3426.2833999999998</v>
      </c>
      <c r="K555" s="72">
        <v>41047</v>
      </c>
      <c r="L555">
        <v>29.3507</v>
      </c>
      <c r="M555">
        <v>0.61619999999999997</v>
      </c>
      <c r="N555">
        <v>2.4116</v>
      </c>
      <c r="O555">
        <v>4049.5279999999998</v>
      </c>
      <c r="P555" s="1"/>
      <c r="U555" s="72">
        <v>41047</v>
      </c>
      <c r="V555">
        <v>28.664200000000001</v>
      </c>
      <c r="W555" t="s">
        <v>59</v>
      </c>
      <c r="X555" t="s">
        <v>59</v>
      </c>
      <c r="Y555" t="s">
        <v>59</v>
      </c>
      <c r="AA555" s="1">
        <f t="shared" si="28"/>
        <v>41047</v>
      </c>
      <c r="AB555">
        <f t="shared" si="29"/>
        <v>0.65603423527684546</v>
      </c>
      <c r="AC555" s="60">
        <f t="shared" si="30"/>
        <v>-0.86611006313150818</v>
      </c>
    </row>
    <row r="556" spans="1:29" x14ac:dyDescent="0.25">
      <c r="A556" s="1">
        <v>41054</v>
      </c>
      <c r="B556">
        <v>26.280200000000001</v>
      </c>
      <c r="C556">
        <v>0.6653</v>
      </c>
      <c r="D556">
        <v>2.7008999999999999</v>
      </c>
      <c r="E556">
        <v>5038.2624999999998</v>
      </c>
      <c r="F556" s="72">
        <v>41054</v>
      </c>
      <c r="G556">
        <v>41.907800000000002</v>
      </c>
      <c r="H556">
        <v>0.8347</v>
      </c>
      <c r="I556">
        <v>2.3435000000000001</v>
      </c>
      <c r="J556">
        <v>3860.7757999999999</v>
      </c>
      <c r="K556" s="72">
        <v>41054</v>
      </c>
      <c r="L556">
        <v>29.3507</v>
      </c>
      <c r="M556">
        <v>0.68140000000000001</v>
      </c>
      <c r="N556">
        <v>2.6671</v>
      </c>
      <c r="O556">
        <v>4478.6171000000004</v>
      </c>
      <c r="P556" s="1"/>
      <c r="U556" s="72">
        <v>41054</v>
      </c>
      <c r="V556">
        <v>28.664200000000001</v>
      </c>
      <c r="W556" t="s">
        <v>59</v>
      </c>
      <c r="X556" t="s">
        <v>59</v>
      </c>
      <c r="Y556" t="s">
        <v>59</v>
      </c>
      <c r="AA556" s="1">
        <f t="shared" si="28"/>
        <v>41054</v>
      </c>
      <c r="AB556">
        <f t="shared" si="29"/>
        <v>0.71957865602144311</v>
      </c>
      <c r="AC556" s="60">
        <f t="shared" si="30"/>
        <v>-0.76727718351297958</v>
      </c>
    </row>
    <row r="557" spans="1:29" x14ac:dyDescent="0.25">
      <c r="A557" s="1">
        <v>41061</v>
      </c>
      <c r="B557">
        <v>26.280200000000001</v>
      </c>
      <c r="C557">
        <v>0.60970000000000002</v>
      </c>
      <c r="D557">
        <v>2.4752999999999998</v>
      </c>
      <c r="E557">
        <v>4617.4332000000004</v>
      </c>
      <c r="F557" s="72">
        <v>41061</v>
      </c>
      <c r="G557">
        <v>41.907800000000002</v>
      </c>
      <c r="H557">
        <v>0.77559999999999996</v>
      </c>
      <c r="I557">
        <v>2.1777000000000002</v>
      </c>
      <c r="J557">
        <v>3587.6662999999999</v>
      </c>
      <c r="K557" s="72">
        <v>41061</v>
      </c>
      <c r="L557">
        <v>29.3507</v>
      </c>
      <c r="M557">
        <v>0.62839999999999996</v>
      </c>
      <c r="N557">
        <v>2.4594999999999998</v>
      </c>
      <c r="O557">
        <v>4129.9822000000004</v>
      </c>
      <c r="P557" s="1"/>
      <c r="U557" s="72">
        <v>41061</v>
      </c>
      <c r="V557">
        <v>28.664200000000001</v>
      </c>
      <c r="W557" t="s">
        <v>59</v>
      </c>
      <c r="X557" t="s">
        <v>59</v>
      </c>
      <c r="Y557" t="s">
        <v>59</v>
      </c>
      <c r="AA557" s="1">
        <f t="shared" si="28"/>
        <v>41061</v>
      </c>
      <c r="AB557">
        <f t="shared" si="29"/>
        <v>0.6642131781583579</v>
      </c>
      <c r="AC557" s="60">
        <f t="shared" si="30"/>
        <v>-0.85338906469068021</v>
      </c>
    </row>
    <row r="558" spans="1:29" x14ac:dyDescent="0.25">
      <c r="A558" s="1">
        <v>41068</v>
      </c>
      <c r="B558">
        <v>26.280200000000001</v>
      </c>
      <c r="C558">
        <v>0.60350000000000004</v>
      </c>
      <c r="D558">
        <v>2.4502000000000002</v>
      </c>
      <c r="E558">
        <v>4570.6743999999999</v>
      </c>
      <c r="F558" s="72">
        <v>41068</v>
      </c>
      <c r="G558">
        <v>41.907800000000002</v>
      </c>
      <c r="H558">
        <v>0.75680000000000003</v>
      </c>
      <c r="I558">
        <v>2.125</v>
      </c>
      <c r="J558">
        <v>3500.7678000000001</v>
      </c>
      <c r="K558" s="72">
        <v>41068</v>
      </c>
      <c r="L558">
        <v>29.3507</v>
      </c>
      <c r="M558">
        <v>0.5917</v>
      </c>
      <c r="N558">
        <v>2.3157999999999999</v>
      </c>
      <c r="O558">
        <v>3888.6196</v>
      </c>
      <c r="P558" s="1"/>
      <c r="U558" s="72">
        <v>41068</v>
      </c>
      <c r="V558">
        <v>28.664200000000001</v>
      </c>
      <c r="W558" t="s">
        <v>59</v>
      </c>
      <c r="X558" t="s">
        <v>59</v>
      </c>
      <c r="Y558" t="s">
        <v>59</v>
      </c>
      <c r="AA558" s="1">
        <f t="shared" si="28"/>
        <v>41068</v>
      </c>
      <c r="AB558">
        <f t="shared" si="29"/>
        <v>0.64453507161309154</v>
      </c>
      <c r="AC558" s="60">
        <f t="shared" si="30"/>
        <v>-0.88399511810213161</v>
      </c>
    </row>
    <row r="559" spans="1:29" x14ac:dyDescent="0.25">
      <c r="A559" s="1">
        <v>41075</v>
      </c>
      <c r="B559">
        <v>26.280200000000001</v>
      </c>
      <c r="C559">
        <v>0.62509999999999999</v>
      </c>
      <c r="D559">
        <v>2.5379</v>
      </c>
      <c r="E559">
        <v>4734.3302000000003</v>
      </c>
      <c r="F559" s="72">
        <v>41075</v>
      </c>
      <c r="G559">
        <v>41.907800000000002</v>
      </c>
      <c r="H559">
        <v>0.79169999999999996</v>
      </c>
      <c r="I559">
        <v>2.2229999999999999</v>
      </c>
      <c r="J559">
        <v>3662.1507000000001</v>
      </c>
      <c r="K559" s="72">
        <v>41075</v>
      </c>
      <c r="L559">
        <v>29.3507</v>
      </c>
      <c r="M559">
        <v>0.62839999999999996</v>
      </c>
      <c r="N559">
        <v>2.4594999999999998</v>
      </c>
      <c r="O559">
        <v>4129.9822000000004</v>
      </c>
      <c r="P559" s="1"/>
      <c r="U559" s="72">
        <v>41075</v>
      </c>
      <c r="V559">
        <v>28.664200000000001</v>
      </c>
      <c r="W559" t="s">
        <v>59</v>
      </c>
      <c r="X559" t="s">
        <v>59</v>
      </c>
      <c r="Y559" t="s">
        <v>59</v>
      </c>
      <c r="AA559" s="1">
        <f t="shared" si="28"/>
        <v>41075</v>
      </c>
      <c r="AB559">
        <f t="shared" si="29"/>
        <v>0.67489404345030157</v>
      </c>
      <c r="AC559" s="60">
        <f t="shared" si="30"/>
        <v>-0.83677673804971175</v>
      </c>
    </row>
    <row r="560" spans="1:29" x14ac:dyDescent="0.25">
      <c r="A560" s="1">
        <v>41082</v>
      </c>
      <c r="B560">
        <v>26.280200000000001</v>
      </c>
      <c r="C560">
        <v>0.64439999999999997</v>
      </c>
      <c r="D560">
        <v>2.6162999999999998</v>
      </c>
      <c r="E560">
        <v>4880.4515000000001</v>
      </c>
      <c r="F560" s="72">
        <v>41082</v>
      </c>
      <c r="G560">
        <v>41.907800000000002</v>
      </c>
      <c r="H560">
        <v>0.82389999999999997</v>
      </c>
      <c r="I560">
        <v>2.3134000000000001</v>
      </c>
      <c r="J560">
        <v>3811.1194999999998</v>
      </c>
      <c r="K560" s="72">
        <v>41082</v>
      </c>
      <c r="L560">
        <v>29.3507</v>
      </c>
      <c r="M560">
        <v>0.62760000000000005</v>
      </c>
      <c r="N560">
        <v>2.4563000000000001</v>
      </c>
      <c r="O560">
        <v>4124.6185999999998</v>
      </c>
      <c r="P560" s="1"/>
      <c r="U560" s="72">
        <v>41082</v>
      </c>
      <c r="V560">
        <v>28.664200000000001</v>
      </c>
      <c r="W560" t="s">
        <v>59</v>
      </c>
      <c r="X560" t="s">
        <v>59</v>
      </c>
      <c r="Y560" t="s">
        <v>59</v>
      </c>
      <c r="AA560" s="1">
        <f t="shared" si="28"/>
        <v>41082</v>
      </c>
      <c r="AB560">
        <f t="shared" si="29"/>
        <v>0.69237076018366639</v>
      </c>
      <c r="AC560" s="60">
        <f t="shared" si="30"/>
        <v>-0.80959458388423189</v>
      </c>
    </row>
    <row r="561" spans="1:29" x14ac:dyDescent="0.25">
      <c r="A561" s="1">
        <v>41089</v>
      </c>
      <c r="B561">
        <v>27.677700000000002</v>
      </c>
      <c r="C561">
        <v>0.61709999999999998</v>
      </c>
      <c r="D561">
        <v>2.5129999999999999</v>
      </c>
      <c r="E561">
        <v>4968.1243000000004</v>
      </c>
      <c r="F561" s="72">
        <v>41089</v>
      </c>
      <c r="G561">
        <v>41.515500000000003</v>
      </c>
      <c r="H561">
        <v>0.75060000000000004</v>
      </c>
      <c r="I561">
        <v>2.125</v>
      </c>
      <c r="J561">
        <v>3773.8773000000001</v>
      </c>
      <c r="K561" s="72">
        <v>41089</v>
      </c>
      <c r="L561">
        <v>30.817699999999999</v>
      </c>
      <c r="M561">
        <v>0.56699999999999995</v>
      </c>
      <c r="N561">
        <v>2.1257999999999999</v>
      </c>
      <c r="O561">
        <v>4022.71</v>
      </c>
      <c r="P561" s="1"/>
      <c r="U561" s="72">
        <v>41089</v>
      </c>
      <c r="V561">
        <v>32.631500000000003</v>
      </c>
      <c r="W561" t="s">
        <v>59</v>
      </c>
      <c r="X561" t="s">
        <v>59</v>
      </c>
      <c r="Y561" t="s">
        <v>59</v>
      </c>
      <c r="AA561" s="1">
        <f t="shared" si="28"/>
        <v>41089</v>
      </c>
      <c r="AB561">
        <f t="shared" si="29"/>
        <v>0.64078050748204929</v>
      </c>
      <c r="AC561" s="60">
        <f t="shared" si="30"/>
        <v>-0.88983472416723042</v>
      </c>
    </row>
    <row r="562" spans="1:29" x14ac:dyDescent="0.25">
      <c r="A562" s="1">
        <v>41096</v>
      </c>
      <c r="B562">
        <v>27.677700000000002</v>
      </c>
      <c r="C562">
        <v>0.58799999999999997</v>
      </c>
      <c r="D562">
        <v>2.3946999999999998</v>
      </c>
      <c r="E562">
        <v>4734.3302000000003</v>
      </c>
      <c r="F562" s="72">
        <v>41096</v>
      </c>
      <c r="G562">
        <v>41.515500000000003</v>
      </c>
      <c r="H562">
        <v>0.72589999999999999</v>
      </c>
      <c r="I562">
        <v>2.0550999999999999</v>
      </c>
      <c r="J562">
        <v>3649.7366000000002</v>
      </c>
      <c r="K562" s="72">
        <v>41096</v>
      </c>
      <c r="L562">
        <v>30.817699999999999</v>
      </c>
      <c r="M562">
        <v>0.56699999999999995</v>
      </c>
      <c r="N562">
        <v>2.1257999999999999</v>
      </c>
      <c r="O562">
        <v>4022.71</v>
      </c>
      <c r="P562" s="1"/>
      <c r="U562" s="72">
        <v>41096</v>
      </c>
      <c r="V562">
        <v>32.631500000000003</v>
      </c>
      <c r="W562" t="s">
        <v>59</v>
      </c>
      <c r="X562" t="s">
        <v>59</v>
      </c>
      <c r="Y562" t="s">
        <v>59</v>
      </c>
      <c r="AA562" s="1">
        <f t="shared" si="28"/>
        <v>41096</v>
      </c>
      <c r="AB562">
        <f t="shared" si="29"/>
        <v>0.62175749994470764</v>
      </c>
      <c r="AC562" s="60">
        <f t="shared" si="30"/>
        <v>-0.91942187897783256</v>
      </c>
    </row>
    <row r="563" spans="1:29" x14ac:dyDescent="0.25">
      <c r="A563" s="1">
        <v>41103</v>
      </c>
      <c r="B563">
        <v>27.677700000000002</v>
      </c>
      <c r="C563">
        <v>0.58879999999999999</v>
      </c>
      <c r="D563">
        <v>2.3976999999999999</v>
      </c>
      <c r="E563">
        <v>4740.1751000000004</v>
      </c>
      <c r="F563" s="72">
        <v>41103</v>
      </c>
      <c r="G563">
        <v>41.515500000000003</v>
      </c>
      <c r="H563">
        <v>0.74319999999999997</v>
      </c>
      <c r="I563">
        <v>2.1040999999999999</v>
      </c>
      <c r="J563">
        <v>3736.6351</v>
      </c>
      <c r="K563" s="72">
        <v>41103</v>
      </c>
      <c r="L563">
        <v>30.817699999999999</v>
      </c>
      <c r="M563">
        <v>0.55940000000000001</v>
      </c>
      <c r="N563">
        <v>2.0975000000000001</v>
      </c>
      <c r="O563">
        <v>3969.0738000000001</v>
      </c>
      <c r="P563" s="1"/>
      <c r="U563" s="72">
        <v>41103</v>
      </c>
      <c r="V563">
        <v>32.631500000000003</v>
      </c>
      <c r="W563" t="s">
        <v>59</v>
      </c>
      <c r="X563" t="s">
        <v>59</v>
      </c>
      <c r="Y563" t="s">
        <v>59</v>
      </c>
      <c r="AA563" s="1">
        <f t="shared" si="28"/>
        <v>41103</v>
      </c>
      <c r="AB563">
        <f t="shared" si="29"/>
        <v>0.62577975087346149</v>
      </c>
      <c r="AC563" s="60">
        <f t="shared" si="30"/>
        <v>-0.91316593019147363</v>
      </c>
    </row>
    <row r="564" spans="1:29" x14ac:dyDescent="0.25">
      <c r="A564" s="1">
        <v>41110</v>
      </c>
      <c r="B564">
        <v>27.677700000000002</v>
      </c>
      <c r="C564">
        <v>0.59530000000000005</v>
      </c>
      <c r="D564">
        <v>2.4243000000000001</v>
      </c>
      <c r="E564">
        <v>4792.7786999999998</v>
      </c>
      <c r="F564" s="72">
        <v>41110</v>
      </c>
      <c r="G564">
        <v>41.515500000000003</v>
      </c>
      <c r="H564">
        <v>0.76539999999999997</v>
      </c>
      <c r="I564">
        <v>2.1669999999999998</v>
      </c>
      <c r="J564">
        <v>3848.3616999999999</v>
      </c>
      <c r="K564" s="72">
        <v>41110</v>
      </c>
      <c r="L564">
        <v>30.817699999999999</v>
      </c>
      <c r="M564">
        <v>0.58209999999999995</v>
      </c>
      <c r="N564">
        <v>2.1825000000000001</v>
      </c>
      <c r="O564">
        <v>4129.9822000000004</v>
      </c>
      <c r="P564" s="1"/>
      <c r="U564" s="72">
        <v>41110</v>
      </c>
      <c r="V564">
        <v>32.631500000000003</v>
      </c>
      <c r="W564" t="s">
        <v>59</v>
      </c>
      <c r="X564" t="s">
        <v>59</v>
      </c>
      <c r="Y564" t="s">
        <v>59</v>
      </c>
      <c r="AA564" s="1">
        <f t="shared" si="28"/>
        <v>41110</v>
      </c>
      <c r="AB564">
        <f t="shared" si="29"/>
        <v>0.64228808232645107</v>
      </c>
      <c r="AC564" s="60">
        <f t="shared" si="30"/>
        <v>-0.88748993982004831</v>
      </c>
    </row>
    <row r="565" spans="1:29" x14ac:dyDescent="0.25">
      <c r="A565" s="1">
        <v>41117</v>
      </c>
      <c r="B565">
        <v>27.677700000000002</v>
      </c>
      <c r="C565">
        <v>0.58220000000000005</v>
      </c>
      <c r="D565">
        <v>2.3711000000000002</v>
      </c>
      <c r="E565">
        <v>4687.5713999999998</v>
      </c>
      <c r="F565" s="72">
        <v>41117</v>
      </c>
      <c r="G565">
        <v>41.515500000000003</v>
      </c>
      <c r="H565">
        <v>0.77039999999999997</v>
      </c>
      <c r="I565">
        <v>2.181</v>
      </c>
      <c r="J565">
        <v>3873.1898999999999</v>
      </c>
      <c r="K565" s="72">
        <v>41117</v>
      </c>
      <c r="L565">
        <v>30.817699999999999</v>
      </c>
      <c r="M565">
        <v>0.58209999999999995</v>
      </c>
      <c r="N565">
        <v>2.1825000000000001</v>
      </c>
      <c r="O565">
        <v>4129.9822000000004</v>
      </c>
      <c r="P565" s="1"/>
      <c r="U565" s="72">
        <v>41117</v>
      </c>
      <c r="V565">
        <v>32.631500000000003</v>
      </c>
      <c r="W565" t="s">
        <v>59</v>
      </c>
      <c r="X565" t="s">
        <v>59</v>
      </c>
      <c r="Y565" t="s">
        <v>59</v>
      </c>
      <c r="AA565" s="1">
        <f t="shared" si="28"/>
        <v>41117</v>
      </c>
      <c r="AB565">
        <f t="shared" si="29"/>
        <v>0.63960572575278984</v>
      </c>
      <c r="AC565" s="60">
        <f t="shared" si="30"/>
        <v>-0.89166190364050957</v>
      </c>
    </row>
    <row r="566" spans="1:29" x14ac:dyDescent="0.25">
      <c r="A566" s="1">
        <v>41124</v>
      </c>
      <c r="B566">
        <v>27.677700000000002</v>
      </c>
      <c r="C566">
        <v>0.58079999999999998</v>
      </c>
      <c r="D566">
        <v>2.3652000000000002</v>
      </c>
      <c r="E566">
        <v>4675.8816999999999</v>
      </c>
      <c r="F566" s="72">
        <v>41124</v>
      </c>
      <c r="G566">
        <v>41.515500000000003</v>
      </c>
      <c r="H566">
        <v>0.76790000000000003</v>
      </c>
      <c r="I566">
        <v>2.1739999999999999</v>
      </c>
      <c r="J566">
        <v>3860.7757999999999</v>
      </c>
      <c r="K566" s="72">
        <v>41124</v>
      </c>
      <c r="L566">
        <v>30.817699999999999</v>
      </c>
      <c r="M566">
        <v>0.57909999999999995</v>
      </c>
      <c r="N566">
        <v>2.1711999999999998</v>
      </c>
      <c r="O566">
        <v>4108.5277999999998</v>
      </c>
      <c r="P566" s="1"/>
      <c r="U566" s="72">
        <v>41124</v>
      </c>
      <c r="V566">
        <v>32.631500000000003</v>
      </c>
      <c r="W566" t="s">
        <v>59</v>
      </c>
      <c r="X566" t="s">
        <v>59</v>
      </c>
      <c r="Y566" t="s">
        <v>59</v>
      </c>
      <c r="AA566" s="1">
        <f t="shared" si="28"/>
        <v>41124</v>
      </c>
      <c r="AB566">
        <f t="shared" si="29"/>
        <v>0.63737225560150557</v>
      </c>
      <c r="AC566" s="60">
        <f t="shared" si="30"/>
        <v>-0.89513569857021191</v>
      </c>
    </row>
    <row r="567" spans="1:29" x14ac:dyDescent="0.25">
      <c r="A567" s="1">
        <v>41131</v>
      </c>
      <c r="B567">
        <v>27.677700000000002</v>
      </c>
      <c r="C567">
        <v>0.63890000000000002</v>
      </c>
      <c r="D567">
        <v>2.6017000000000001</v>
      </c>
      <c r="E567">
        <v>5143.4699000000001</v>
      </c>
      <c r="F567" s="72">
        <v>41131</v>
      </c>
      <c r="G567">
        <v>41.515500000000003</v>
      </c>
      <c r="H567">
        <v>0.8</v>
      </c>
      <c r="I567">
        <v>2.2648000000000001</v>
      </c>
      <c r="J567">
        <v>4022.1587</v>
      </c>
      <c r="K567" s="72">
        <v>41131</v>
      </c>
      <c r="L567">
        <v>30.817699999999999</v>
      </c>
      <c r="M567">
        <v>0.60780000000000001</v>
      </c>
      <c r="N567">
        <v>2.2789000000000001</v>
      </c>
      <c r="O567">
        <v>4312.3450999999995</v>
      </c>
      <c r="P567" s="1"/>
      <c r="U567" s="72">
        <v>41131</v>
      </c>
      <c r="V567">
        <v>32.631500000000003</v>
      </c>
      <c r="W567" t="s">
        <v>59</v>
      </c>
      <c r="X567" t="s">
        <v>59</v>
      </c>
      <c r="Y567" t="s">
        <v>59</v>
      </c>
      <c r="AA567" s="1">
        <f t="shared" si="28"/>
        <v>41131</v>
      </c>
      <c r="AB567">
        <f t="shared" si="29"/>
        <v>0.67702559998985601</v>
      </c>
      <c r="AC567" s="60">
        <f t="shared" si="30"/>
        <v>-0.83346145295614549</v>
      </c>
    </row>
    <row r="568" spans="1:29" x14ac:dyDescent="0.25">
      <c r="A568" s="1">
        <v>41138</v>
      </c>
      <c r="B568">
        <v>27.677700000000002</v>
      </c>
      <c r="C568">
        <v>0.63890000000000002</v>
      </c>
      <c r="D568">
        <v>2.6017000000000001</v>
      </c>
      <c r="E568">
        <v>5143.4699000000001</v>
      </c>
      <c r="F568" s="72">
        <v>41138</v>
      </c>
      <c r="G568">
        <v>41.515500000000003</v>
      </c>
      <c r="H568">
        <v>0.81479999999999997</v>
      </c>
      <c r="I568">
        <v>2.3068</v>
      </c>
      <c r="J568">
        <v>4096.6431000000002</v>
      </c>
      <c r="K568" s="72">
        <v>41138</v>
      </c>
      <c r="L568">
        <v>30.817699999999999</v>
      </c>
      <c r="M568">
        <v>0.60560000000000003</v>
      </c>
      <c r="N568">
        <v>2.2704</v>
      </c>
      <c r="O568">
        <v>4296.2542000000003</v>
      </c>
      <c r="P568" s="1"/>
      <c r="U568" s="72">
        <v>41138</v>
      </c>
      <c r="V568">
        <v>32.631500000000003</v>
      </c>
      <c r="W568" t="s">
        <v>59</v>
      </c>
      <c r="X568" t="s">
        <v>59</v>
      </c>
      <c r="Y568" t="s">
        <v>59</v>
      </c>
      <c r="AA568" s="1">
        <f t="shared" si="28"/>
        <v>41138</v>
      </c>
      <c r="AB568">
        <f t="shared" si="29"/>
        <v>0.68156538044490989</v>
      </c>
      <c r="AC568" s="60">
        <f t="shared" si="30"/>
        <v>-0.82640057223756502</v>
      </c>
    </row>
    <row r="569" spans="1:29" x14ac:dyDescent="0.25">
      <c r="A569" s="1">
        <v>41145</v>
      </c>
      <c r="B569">
        <v>27.677700000000002</v>
      </c>
      <c r="C569">
        <v>0.60619999999999996</v>
      </c>
      <c r="D569">
        <v>2.4685999999999999</v>
      </c>
      <c r="E569">
        <v>4880.4515000000001</v>
      </c>
      <c r="F569" s="72">
        <v>41145</v>
      </c>
      <c r="G569">
        <v>41.515500000000003</v>
      </c>
      <c r="H569">
        <v>0.80740000000000001</v>
      </c>
      <c r="I569">
        <v>2.2858000000000001</v>
      </c>
      <c r="J569">
        <v>4059.4009000000001</v>
      </c>
      <c r="K569" s="72">
        <v>41145</v>
      </c>
      <c r="L569">
        <v>30.817699999999999</v>
      </c>
      <c r="M569">
        <v>0.57830000000000004</v>
      </c>
      <c r="N569">
        <v>2.1684000000000001</v>
      </c>
      <c r="O569">
        <v>4103.1642000000002</v>
      </c>
      <c r="P569" s="1"/>
      <c r="U569" s="72">
        <v>41145</v>
      </c>
      <c r="V569">
        <v>32.631500000000003</v>
      </c>
      <c r="W569" t="s">
        <v>59</v>
      </c>
      <c r="X569" t="s">
        <v>59</v>
      </c>
      <c r="Y569" t="s">
        <v>59</v>
      </c>
      <c r="AA569" s="1">
        <f t="shared" si="28"/>
        <v>41145</v>
      </c>
      <c r="AB569">
        <f t="shared" si="29"/>
        <v>0.66004284950614867</v>
      </c>
      <c r="AC569" s="60">
        <f t="shared" si="30"/>
        <v>-0.85987532398494781</v>
      </c>
    </row>
    <row r="570" spans="1:29" x14ac:dyDescent="0.25">
      <c r="A570" s="1">
        <v>41152</v>
      </c>
      <c r="B570">
        <v>27.677700000000002</v>
      </c>
      <c r="C570">
        <v>0.59530000000000005</v>
      </c>
      <c r="D570">
        <v>2.4243000000000001</v>
      </c>
      <c r="E570">
        <v>4792.7786999999998</v>
      </c>
      <c r="F570" s="72">
        <v>41152</v>
      </c>
      <c r="G570">
        <v>41.515500000000003</v>
      </c>
      <c r="H570">
        <v>0.79749999999999999</v>
      </c>
      <c r="I570">
        <v>2.2578999999999998</v>
      </c>
      <c r="J570">
        <v>4009.7447000000002</v>
      </c>
      <c r="K570" s="72">
        <v>41152</v>
      </c>
      <c r="L570">
        <v>30.817699999999999</v>
      </c>
      <c r="M570">
        <v>0.57079999999999997</v>
      </c>
      <c r="N570">
        <v>2.14</v>
      </c>
      <c r="O570">
        <v>4049.5279999999998</v>
      </c>
      <c r="P570" s="1"/>
      <c r="U570" s="72">
        <v>41152</v>
      </c>
      <c r="V570">
        <v>32.631500000000003</v>
      </c>
      <c r="W570" t="s">
        <v>59</v>
      </c>
      <c r="X570" t="s">
        <v>59</v>
      </c>
      <c r="Y570" t="s">
        <v>59</v>
      </c>
      <c r="AA570" s="1">
        <f t="shared" si="28"/>
        <v>41152</v>
      </c>
      <c r="AB570">
        <f t="shared" si="29"/>
        <v>0.65066524249661806</v>
      </c>
      <c r="AC570" s="60">
        <f t="shared" si="30"/>
        <v>-0.87446064703648585</v>
      </c>
    </row>
    <row r="571" spans="1:29" x14ac:dyDescent="0.25">
      <c r="A571" s="1">
        <v>41159</v>
      </c>
      <c r="B571">
        <v>27.677700000000002</v>
      </c>
      <c r="C571">
        <v>0.60980000000000001</v>
      </c>
      <c r="D571">
        <v>2.4834000000000001</v>
      </c>
      <c r="E571">
        <v>4909.6758</v>
      </c>
      <c r="F571" s="72">
        <v>41159</v>
      </c>
      <c r="G571">
        <v>41.515500000000003</v>
      </c>
      <c r="H571">
        <v>0.79749999999999999</v>
      </c>
      <c r="I571">
        <v>2.2578999999999998</v>
      </c>
      <c r="J571">
        <v>4009.7447000000002</v>
      </c>
      <c r="K571" s="72">
        <v>41159</v>
      </c>
      <c r="L571">
        <v>30.817699999999999</v>
      </c>
      <c r="M571">
        <v>0.56699999999999995</v>
      </c>
      <c r="N571">
        <v>2.1257999999999999</v>
      </c>
      <c r="O571">
        <v>4026.5835999999999</v>
      </c>
      <c r="P571" s="1"/>
      <c r="U571" s="72">
        <v>41159</v>
      </c>
      <c r="V571">
        <v>32.631500000000003</v>
      </c>
      <c r="W571" t="s">
        <v>59</v>
      </c>
      <c r="X571" t="s">
        <v>59</v>
      </c>
      <c r="Y571" t="s">
        <v>59</v>
      </c>
      <c r="AA571" s="1">
        <f t="shared" si="28"/>
        <v>41159</v>
      </c>
      <c r="AB571">
        <f t="shared" si="29"/>
        <v>0.65462397020946406</v>
      </c>
      <c r="AC571" s="60">
        <f t="shared" si="30"/>
        <v>-0.86830349814911467</v>
      </c>
    </row>
    <row r="572" spans="1:29" x14ac:dyDescent="0.25">
      <c r="A572" s="1">
        <v>41166</v>
      </c>
      <c r="B572">
        <v>27.677700000000002</v>
      </c>
      <c r="C572">
        <v>0.66790000000000005</v>
      </c>
      <c r="D572">
        <v>2.7199</v>
      </c>
      <c r="E572">
        <v>5377.2638999999999</v>
      </c>
      <c r="F572" s="72">
        <v>41166</v>
      </c>
      <c r="G572">
        <v>41.515500000000003</v>
      </c>
      <c r="H572">
        <v>0.89139999999999997</v>
      </c>
      <c r="I572">
        <v>2.5234999999999999</v>
      </c>
      <c r="J572">
        <v>4481.4793</v>
      </c>
      <c r="K572" s="72">
        <v>41166</v>
      </c>
      <c r="L572">
        <v>30.817699999999999</v>
      </c>
      <c r="M572">
        <v>0.6502</v>
      </c>
      <c r="N572">
        <v>2.4376000000000002</v>
      </c>
      <c r="O572">
        <v>4617.1490999999996</v>
      </c>
      <c r="P572" s="1"/>
      <c r="U572" s="72">
        <v>41166</v>
      </c>
      <c r="V572">
        <v>32.631500000000003</v>
      </c>
      <c r="W572" t="s">
        <v>59</v>
      </c>
      <c r="X572" t="s">
        <v>59</v>
      </c>
      <c r="Y572" t="s">
        <v>59</v>
      </c>
      <c r="AA572" s="1">
        <f t="shared" si="28"/>
        <v>41166</v>
      </c>
      <c r="AB572">
        <f t="shared" si="29"/>
        <v>0.73144614039785305</v>
      </c>
      <c r="AC572" s="60">
        <f t="shared" si="30"/>
        <v>-0.74881926634252194</v>
      </c>
    </row>
    <row r="573" spans="1:29" x14ac:dyDescent="0.25">
      <c r="A573" s="1">
        <v>41173</v>
      </c>
      <c r="B573">
        <v>27.677700000000002</v>
      </c>
      <c r="C573">
        <v>0.69910000000000005</v>
      </c>
      <c r="D573">
        <v>2.8471000000000002</v>
      </c>
      <c r="E573">
        <v>5628.5925999999999</v>
      </c>
      <c r="F573" s="72">
        <v>41173</v>
      </c>
      <c r="G573">
        <v>41.515500000000003</v>
      </c>
      <c r="H573">
        <v>0.91359999999999997</v>
      </c>
      <c r="I573">
        <v>2.5863999999999998</v>
      </c>
      <c r="J573">
        <v>4593.2058999999999</v>
      </c>
      <c r="K573" s="72">
        <v>41173</v>
      </c>
      <c r="L573">
        <v>30.817699999999999</v>
      </c>
      <c r="M573">
        <v>0.69550000000000001</v>
      </c>
      <c r="N573">
        <v>2.6076999999999999</v>
      </c>
      <c r="O573">
        <v>4939.2758000000003</v>
      </c>
      <c r="P573" s="1"/>
      <c r="U573" s="72">
        <v>41173</v>
      </c>
      <c r="V573">
        <v>32.631500000000003</v>
      </c>
      <c r="W573" t="s">
        <v>59</v>
      </c>
      <c r="X573" t="s">
        <v>59</v>
      </c>
      <c r="Y573" t="s">
        <v>59</v>
      </c>
      <c r="AA573" s="1">
        <f t="shared" si="28"/>
        <v>41173</v>
      </c>
      <c r="AB573">
        <f t="shared" si="29"/>
        <v>0.76291218464644017</v>
      </c>
      <c r="AC573" s="60">
        <f t="shared" si="30"/>
        <v>-0.6998790175079096</v>
      </c>
    </row>
    <row r="574" spans="1:29" x14ac:dyDescent="0.25">
      <c r="A574" s="1">
        <v>41180</v>
      </c>
      <c r="B574">
        <v>27.645399999999999</v>
      </c>
      <c r="C574">
        <v>0.60340000000000005</v>
      </c>
      <c r="D574">
        <v>2.4630999999999998</v>
      </c>
      <c r="E574">
        <v>5231.1426000000001</v>
      </c>
      <c r="F574" s="72">
        <v>41180</v>
      </c>
      <c r="G574">
        <v>38.491799999999998</v>
      </c>
      <c r="H574">
        <v>0.80579999999999996</v>
      </c>
      <c r="I574">
        <v>2.3399000000000001</v>
      </c>
      <c r="J574">
        <v>4394.5807999999997</v>
      </c>
      <c r="K574" s="72">
        <v>41180</v>
      </c>
      <c r="L574">
        <v>36.152900000000002</v>
      </c>
      <c r="M574">
        <v>0.58740000000000003</v>
      </c>
      <c r="N574">
        <v>1.9189000000000001</v>
      </c>
      <c r="O574">
        <v>4563.4614000000001</v>
      </c>
      <c r="P574" s="1"/>
      <c r="U574" s="72">
        <v>41180</v>
      </c>
      <c r="V574">
        <v>37.579700000000003</v>
      </c>
      <c r="W574" t="s">
        <v>59</v>
      </c>
      <c r="X574" t="s">
        <v>59</v>
      </c>
      <c r="Y574" t="s">
        <v>59</v>
      </c>
      <c r="AA574" s="1">
        <f t="shared" si="28"/>
        <v>41180</v>
      </c>
      <c r="AB574">
        <f t="shared" si="29"/>
        <v>0.66094014645859012</v>
      </c>
      <c r="AC574" s="60">
        <f t="shared" si="30"/>
        <v>-0.85847972637553449</v>
      </c>
    </row>
    <row r="575" spans="1:29" x14ac:dyDescent="0.25">
      <c r="A575" s="1">
        <v>41187</v>
      </c>
      <c r="B575">
        <v>27.645399999999999</v>
      </c>
      <c r="C575">
        <v>0.629</v>
      </c>
      <c r="D575">
        <v>2.5676999999999999</v>
      </c>
      <c r="E575">
        <v>5453.2470000000003</v>
      </c>
      <c r="F575" s="72">
        <v>41187</v>
      </c>
      <c r="G575">
        <v>38.491799999999998</v>
      </c>
      <c r="H575">
        <v>0.84909999999999997</v>
      </c>
      <c r="I575">
        <v>2.4655</v>
      </c>
      <c r="J575">
        <v>4630.4481999999998</v>
      </c>
      <c r="K575" s="72">
        <v>41187</v>
      </c>
      <c r="L575">
        <v>36.152900000000002</v>
      </c>
      <c r="M575">
        <v>0.62880000000000003</v>
      </c>
      <c r="N575">
        <v>2.0543999999999998</v>
      </c>
      <c r="O575">
        <v>4885.5879999999997</v>
      </c>
      <c r="P575" s="1"/>
      <c r="U575" s="72">
        <v>41187</v>
      </c>
      <c r="V575">
        <v>37.579700000000003</v>
      </c>
      <c r="W575" t="s">
        <v>59</v>
      </c>
      <c r="X575" t="s">
        <v>59</v>
      </c>
      <c r="Y575" t="s">
        <v>59</v>
      </c>
      <c r="AA575" s="1">
        <f t="shared" si="28"/>
        <v>41187</v>
      </c>
      <c r="AB575">
        <f t="shared" si="29"/>
        <v>0.69701825562495878</v>
      </c>
      <c r="AC575" s="60">
        <f t="shared" si="30"/>
        <v>-0.80236617024705259</v>
      </c>
    </row>
    <row r="576" spans="1:29" x14ac:dyDescent="0.25">
      <c r="A576" s="1">
        <v>41194</v>
      </c>
      <c r="B576">
        <v>27.645399999999999</v>
      </c>
      <c r="C576">
        <v>0.58650000000000002</v>
      </c>
      <c r="D576">
        <v>2.3942999999999999</v>
      </c>
      <c r="E576">
        <v>5085.0213000000003</v>
      </c>
      <c r="F576" s="72">
        <v>41194</v>
      </c>
      <c r="G576">
        <v>38.491799999999998</v>
      </c>
      <c r="H576">
        <v>0.81489999999999996</v>
      </c>
      <c r="I576">
        <v>2.3664000000000001</v>
      </c>
      <c r="J576">
        <v>4444.2371000000003</v>
      </c>
      <c r="K576" s="72">
        <v>41194</v>
      </c>
      <c r="L576">
        <v>36.152900000000002</v>
      </c>
      <c r="M576">
        <v>0.58740000000000003</v>
      </c>
      <c r="N576">
        <v>1.9189000000000001</v>
      </c>
      <c r="O576">
        <v>4563.4614000000001</v>
      </c>
      <c r="P576" s="1"/>
      <c r="U576" s="72">
        <v>41194</v>
      </c>
      <c r="V576">
        <v>37.579700000000003</v>
      </c>
      <c r="W576" t="s">
        <v>59</v>
      </c>
      <c r="X576" t="s">
        <v>59</v>
      </c>
      <c r="Y576" t="s">
        <v>59</v>
      </c>
      <c r="AA576" s="1">
        <f t="shared" si="28"/>
        <v>41194</v>
      </c>
      <c r="AB576">
        <f t="shared" si="29"/>
        <v>0.65881896208565782</v>
      </c>
      <c r="AC576" s="60">
        <f t="shared" si="30"/>
        <v>-0.86177887927239272</v>
      </c>
    </row>
    <row r="577" spans="1:29" x14ac:dyDescent="0.25">
      <c r="A577" s="1">
        <v>41201</v>
      </c>
      <c r="B577">
        <v>27.645399999999999</v>
      </c>
      <c r="C577">
        <v>0.6169</v>
      </c>
      <c r="D577">
        <v>2.5182000000000002</v>
      </c>
      <c r="E577">
        <v>5348.0397000000003</v>
      </c>
      <c r="F577" s="72">
        <v>41201</v>
      </c>
      <c r="G577">
        <v>38.491799999999998</v>
      </c>
      <c r="H577">
        <v>0.83089999999999997</v>
      </c>
      <c r="I577">
        <v>2.4125999999999999</v>
      </c>
      <c r="J577">
        <v>4531.1355999999996</v>
      </c>
      <c r="K577" s="72">
        <v>41201</v>
      </c>
      <c r="L577">
        <v>36.152900000000002</v>
      </c>
      <c r="M577">
        <v>0.60470000000000002</v>
      </c>
      <c r="N577">
        <v>1.9754</v>
      </c>
      <c r="O577">
        <v>4697.6808000000001</v>
      </c>
      <c r="P577" s="1"/>
      <c r="U577" s="72">
        <v>41201</v>
      </c>
      <c r="V577">
        <v>37.579700000000003</v>
      </c>
      <c r="W577" t="s">
        <v>59</v>
      </c>
      <c r="X577" t="s">
        <v>59</v>
      </c>
      <c r="Y577" t="s">
        <v>59</v>
      </c>
      <c r="AA577" s="1">
        <f t="shared" si="28"/>
        <v>41201</v>
      </c>
      <c r="AB577">
        <f t="shared" si="29"/>
        <v>0.67948903198200605</v>
      </c>
      <c r="AC577" s="60">
        <f t="shared" si="30"/>
        <v>-0.82962999026161299</v>
      </c>
    </row>
    <row r="578" spans="1:29" x14ac:dyDescent="0.25">
      <c r="A578" s="1">
        <v>41208</v>
      </c>
      <c r="B578">
        <v>27.645399999999999</v>
      </c>
      <c r="C578">
        <v>0.61619999999999997</v>
      </c>
      <c r="D578">
        <v>2.5154000000000001</v>
      </c>
      <c r="E578">
        <v>5342.1948000000002</v>
      </c>
      <c r="F578" s="72">
        <v>41208</v>
      </c>
      <c r="G578">
        <v>38.491799999999998</v>
      </c>
      <c r="H578">
        <v>0.78080000000000005</v>
      </c>
      <c r="I578">
        <v>2.2671999999999999</v>
      </c>
      <c r="J578">
        <v>4258.0261</v>
      </c>
      <c r="K578" s="72">
        <v>41208</v>
      </c>
      <c r="L578">
        <v>36.152900000000002</v>
      </c>
      <c r="M578">
        <v>0.57079999999999997</v>
      </c>
      <c r="N578">
        <v>1.8648</v>
      </c>
      <c r="O578">
        <v>4434.6107000000002</v>
      </c>
      <c r="P578" s="1"/>
      <c r="U578" s="72">
        <v>41208</v>
      </c>
      <c r="V578">
        <v>37.579700000000003</v>
      </c>
      <c r="W578" t="s">
        <v>59</v>
      </c>
      <c r="X578" t="s">
        <v>59</v>
      </c>
      <c r="Y578" t="s">
        <v>59</v>
      </c>
      <c r="AA578" s="1">
        <f t="shared" si="28"/>
        <v>41208</v>
      </c>
      <c r="AB578">
        <f t="shared" si="29"/>
        <v>0.6517928581487219</v>
      </c>
      <c r="AC578" s="60">
        <f t="shared" si="30"/>
        <v>-0.87270682662716492</v>
      </c>
    </row>
    <row r="579" spans="1:29" x14ac:dyDescent="0.25">
      <c r="A579" s="1">
        <v>41215</v>
      </c>
      <c r="B579">
        <v>27.645399999999999</v>
      </c>
      <c r="C579">
        <v>0.62770000000000004</v>
      </c>
      <c r="D579">
        <v>2.5621999999999998</v>
      </c>
      <c r="E579">
        <v>5441.5573000000004</v>
      </c>
      <c r="F579" s="72">
        <v>41215</v>
      </c>
      <c r="G579">
        <v>38.491799999999998</v>
      </c>
      <c r="H579">
        <v>0.77400000000000002</v>
      </c>
      <c r="I579">
        <v>2.2473999999999998</v>
      </c>
      <c r="J579">
        <v>4220.7838000000002</v>
      </c>
      <c r="K579" s="72">
        <v>41215</v>
      </c>
      <c r="L579">
        <v>36.152900000000002</v>
      </c>
      <c r="M579">
        <v>0.58050000000000002</v>
      </c>
      <c r="N579">
        <v>1.8964000000000001</v>
      </c>
      <c r="O579">
        <v>4509.7736000000004</v>
      </c>
      <c r="P579" s="1"/>
      <c r="U579" s="72">
        <v>41215</v>
      </c>
      <c r="V579">
        <v>37.579700000000003</v>
      </c>
      <c r="W579" t="s">
        <v>59</v>
      </c>
      <c r="X579" t="s">
        <v>59</v>
      </c>
      <c r="Y579" t="s">
        <v>59</v>
      </c>
      <c r="AA579" s="1">
        <f t="shared" si="28"/>
        <v>41215</v>
      </c>
      <c r="AB579">
        <f t="shared" si="29"/>
        <v>0.65625179799102251</v>
      </c>
      <c r="AC579" s="60">
        <f t="shared" si="30"/>
        <v>-0.86577168016589479</v>
      </c>
    </row>
    <row r="580" spans="1:29" x14ac:dyDescent="0.25">
      <c r="A580" s="1">
        <v>41222</v>
      </c>
      <c r="B580">
        <v>27.645399999999999</v>
      </c>
      <c r="C580">
        <v>0.65400000000000003</v>
      </c>
      <c r="D580">
        <v>2.6695000000000002</v>
      </c>
      <c r="E580">
        <v>5669.5065999999997</v>
      </c>
      <c r="F580" s="72">
        <v>41222</v>
      </c>
      <c r="G580">
        <v>38.491799999999998</v>
      </c>
      <c r="H580">
        <v>0.79449999999999998</v>
      </c>
      <c r="I580">
        <v>2.3069000000000002</v>
      </c>
      <c r="J580">
        <v>4332.5105000000003</v>
      </c>
      <c r="K580" s="72">
        <v>41222</v>
      </c>
      <c r="L580">
        <v>36.152900000000002</v>
      </c>
      <c r="M580">
        <v>0.60599999999999998</v>
      </c>
      <c r="N580">
        <v>1.9799</v>
      </c>
      <c r="O580">
        <v>4708.4183999999996</v>
      </c>
      <c r="P580" s="1"/>
      <c r="U580" s="72">
        <v>41222</v>
      </c>
      <c r="V580">
        <v>37.579700000000003</v>
      </c>
      <c r="W580" t="s">
        <v>59</v>
      </c>
      <c r="X580" t="s">
        <v>59</v>
      </c>
      <c r="Y580" t="s">
        <v>59</v>
      </c>
      <c r="AA580" s="1">
        <f t="shared" ref="AA580:AA643" si="31">+A580</f>
        <v>41222</v>
      </c>
      <c r="AB580">
        <f t="shared" ref="AB580:AB643" si="32">+(C580*E580+H580*J580+M580*O580)/(E580+J580+O580)</f>
        <v>0.68001647259525388</v>
      </c>
      <c r="AC580" s="60">
        <f t="shared" ref="AC580:AC643" si="33">+(AB580-$AC$1)/$AD$1</f>
        <v>-0.82880964326616924</v>
      </c>
    </row>
    <row r="581" spans="1:29" x14ac:dyDescent="0.25">
      <c r="A581" s="1">
        <v>41229</v>
      </c>
      <c r="B581">
        <v>27.645399999999999</v>
      </c>
      <c r="C581">
        <v>0.6472</v>
      </c>
      <c r="D581">
        <v>2.6419999999999999</v>
      </c>
      <c r="E581">
        <v>5611.058</v>
      </c>
      <c r="F581" s="72">
        <v>41229</v>
      </c>
      <c r="G581">
        <v>38.491799999999998</v>
      </c>
      <c r="H581">
        <v>0.74660000000000004</v>
      </c>
      <c r="I581">
        <v>2.1680999999999999</v>
      </c>
      <c r="J581">
        <v>4071.8150000000001</v>
      </c>
      <c r="K581" s="72">
        <v>41229</v>
      </c>
      <c r="L581">
        <v>36.152900000000002</v>
      </c>
      <c r="M581">
        <v>0.58389999999999997</v>
      </c>
      <c r="N581">
        <v>1.9076</v>
      </c>
      <c r="O581">
        <v>4536.6175000000003</v>
      </c>
      <c r="P581" s="1"/>
      <c r="U581" s="72">
        <v>41229</v>
      </c>
      <c r="V581">
        <v>37.579700000000003</v>
      </c>
      <c r="W581" t="s">
        <v>59</v>
      </c>
      <c r="X581" t="s">
        <v>59</v>
      </c>
      <c r="Y581" t="s">
        <v>59</v>
      </c>
      <c r="AA581" s="1">
        <f t="shared" si="31"/>
        <v>41229</v>
      </c>
      <c r="AB581">
        <f t="shared" si="32"/>
        <v>0.65546826553665904</v>
      </c>
      <c r="AC581" s="60">
        <f t="shared" si="33"/>
        <v>-0.86699033583750074</v>
      </c>
    </row>
    <row r="582" spans="1:29" x14ac:dyDescent="0.25">
      <c r="A582" s="1">
        <v>41236</v>
      </c>
      <c r="B582">
        <v>27.645399999999999</v>
      </c>
      <c r="C582">
        <v>0.627</v>
      </c>
      <c r="D582">
        <v>2.5594999999999999</v>
      </c>
      <c r="E582">
        <v>5435.7124999999996</v>
      </c>
      <c r="F582" s="72">
        <v>41236</v>
      </c>
      <c r="G582">
        <v>38.491799999999998</v>
      </c>
      <c r="H582">
        <v>0.74209999999999998</v>
      </c>
      <c r="I582">
        <v>2.1547999999999998</v>
      </c>
      <c r="J582">
        <v>4046.9868999999999</v>
      </c>
      <c r="K582" s="72">
        <v>41236</v>
      </c>
      <c r="L582">
        <v>36.152900000000002</v>
      </c>
      <c r="M582">
        <v>0.5736</v>
      </c>
      <c r="N582">
        <v>1.8737999999999999</v>
      </c>
      <c r="O582">
        <v>4456.0857999999998</v>
      </c>
      <c r="P582" s="1"/>
      <c r="U582" s="72">
        <v>41236</v>
      </c>
      <c r="V582">
        <v>37.579700000000003</v>
      </c>
      <c r="W582" t="s">
        <v>59</v>
      </c>
      <c r="X582" t="s">
        <v>59</v>
      </c>
      <c r="Y582" t="s">
        <v>59</v>
      </c>
      <c r="AA582" s="1">
        <f t="shared" si="31"/>
        <v>41236</v>
      </c>
      <c r="AB582">
        <f t="shared" si="32"/>
        <v>0.64334670505360836</v>
      </c>
      <c r="AC582" s="60">
        <f t="shared" si="33"/>
        <v>-0.88584342654117054</v>
      </c>
    </row>
    <row r="583" spans="1:29" x14ac:dyDescent="0.25">
      <c r="A583" s="1">
        <v>41243</v>
      </c>
      <c r="B583">
        <v>27.645399999999999</v>
      </c>
      <c r="C583">
        <v>0.67420000000000002</v>
      </c>
      <c r="D583">
        <v>2.7521</v>
      </c>
      <c r="E583">
        <v>5844.8521000000001</v>
      </c>
      <c r="F583" s="72">
        <v>41243</v>
      </c>
      <c r="G583">
        <v>38.491799999999998</v>
      </c>
      <c r="H583">
        <v>0.82630000000000003</v>
      </c>
      <c r="I583">
        <v>2.3994</v>
      </c>
      <c r="J583">
        <v>4506.3074999999999</v>
      </c>
      <c r="K583" s="72">
        <v>41243</v>
      </c>
      <c r="L583">
        <v>36.152900000000002</v>
      </c>
      <c r="M583">
        <v>0.63919999999999999</v>
      </c>
      <c r="N583">
        <v>2.0882000000000001</v>
      </c>
      <c r="O583">
        <v>4966.1197000000002</v>
      </c>
      <c r="P583" s="1"/>
      <c r="U583" s="72">
        <v>41243</v>
      </c>
      <c r="V583">
        <v>37.579700000000003</v>
      </c>
      <c r="W583" t="s">
        <v>59</v>
      </c>
      <c r="X583" t="s">
        <v>59</v>
      </c>
      <c r="Y583" t="s">
        <v>59</v>
      </c>
      <c r="AA583" s="1">
        <f t="shared" si="31"/>
        <v>41243</v>
      </c>
      <c r="AB583">
        <f t="shared" si="32"/>
        <v>0.70759987286449777</v>
      </c>
      <c r="AC583" s="60">
        <f t="shared" si="33"/>
        <v>-0.78590820760375291</v>
      </c>
    </row>
    <row r="584" spans="1:29" x14ac:dyDescent="0.25">
      <c r="A584" s="1">
        <v>41250</v>
      </c>
      <c r="B584">
        <v>27.645399999999999</v>
      </c>
      <c r="C584">
        <v>0.72140000000000004</v>
      </c>
      <c r="D584">
        <v>2.9447000000000001</v>
      </c>
      <c r="E584">
        <v>6253.9917999999998</v>
      </c>
      <c r="F584" s="72">
        <v>41250</v>
      </c>
      <c r="G584">
        <v>38.491799999999998</v>
      </c>
      <c r="H584">
        <v>0.88100000000000001</v>
      </c>
      <c r="I584">
        <v>2.5581</v>
      </c>
      <c r="J584">
        <v>4804.2451000000001</v>
      </c>
      <c r="K584" s="72">
        <v>41250</v>
      </c>
      <c r="L584">
        <v>36.152900000000002</v>
      </c>
      <c r="M584">
        <v>0.67720000000000002</v>
      </c>
      <c r="N584">
        <v>2.2124000000000001</v>
      </c>
      <c r="O584">
        <v>5261.4025000000001</v>
      </c>
      <c r="P584" s="1"/>
      <c r="U584" s="72">
        <v>41250</v>
      </c>
      <c r="V584">
        <v>37.579700000000003</v>
      </c>
      <c r="W584" t="s">
        <v>59</v>
      </c>
      <c r="X584" t="s">
        <v>59</v>
      </c>
      <c r="Y584" t="s">
        <v>59</v>
      </c>
      <c r="AA584" s="1">
        <f t="shared" si="31"/>
        <v>41250</v>
      </c>
      <c r="AB584">
        <f t="shared" si="32"/>
        <v>0.75413378255281793</v>
      </c>
      <c r="AC584" s="60">
        <f t="shared" si="33"/>
        <v>-0.7135323760120198</v>
      </c>
    </row>
    <row r="585" spans="1:29" x14ac:dyDescent="0.25">
      <c r="A585" s="1">
        <v>41257</v>
      </c>
      <c r="B585">
        <v>27.645399999999999</v>
      </c>
      <c r="C585">
        <v>0.79890000000000005</v>
      </c>
      <c r="D585">
        <v>3.2612000000000001</v>
      </c>
      <c r="E585">
        <v>6926.1498000000001</v>
      </c>
      <c r="F585" s="72">
        <v>41257</v>
      </c>
      <c r="G585">
        <v>38.491799999999998</v>
      </c>
      <c r="H585">
        <v>0.96750000000000003</v>
      </c>
      <c r="I585">
        <v>2.8092000000000001</v>
      </c>
      <c r="J585">
        <v>5275.9798000000001</v>
      </c>
      <c r="K585" s="72">
        <v>41257</v>
      </c>
      <c r="L585">
        <v>36.152900000000002</v>
      </c>
      <c r="M585">
        <v>0.74629999999999996</v>
      </c>
      <c r="N585">
        <v>2.4382000000000001</v>
      </c>
      <c r="O585">
        <v>5798.2803000000004</v>
      </c>
      <c r="P585" s="1"/>
      <c r="U585" s="72">
        <v>41257</v>
      </c>
      <c r="V585">
        <v>37.579700000000003</v>
      </c>
      <c r="W585" t="s">
        <v>59</v>
      </c>
      <c r="X585" t="s">
        <v>59</v>
      </c>
      <c r="Y585" t="s">
        <v>59</v>
      </c>
      <c r="AA585" s="1">
        <f t="shared" si="31"/>
        <v>41257</v>
      </c>
      <c r="AB585">
        <f t="shared" si="32"/>
        <v>0.83137374108408513</v>
      </c>
      <c r="AC585" s="60">
        <f t="shared" si="33"/>
        <v>-0.59339834325494434</v>
      </c>
    </row>
    <row r="586" spans="1:29" x14ac:dyDescent="0.25">
      <c r="A586" s="1">
        <v>41264</v>
      </c>
      <c r="B586">
        <v>27.645399999999999</v>
      </c>
      <c r="C586">
        <v>0.77869999999999995</v>
      </c>
      <c r="D586">
        <v>3.1787000000000001</v>
      </c>
      <c r="E586">
        <v>6750.8041999999996</v>
      </c>
      <c r="F586" s="72">
        <v>41264</v>
      </c>
      <c r="G586">
        <v>38.491799999999998</v>
      </c>
      <c r="H586">
        <v>0.97430000000000005</v>
      </c>
      <c r="I586">
        <v>2.8290999999999999</v>
      </c>
      <c r="J586">
        <v>5313.2219999999998</v>
      </c>
      <c r="K586" s="72">
        <v>41264</v>
      </c>
      <c r="L586">
        <v>36.152900000000002</v>
      </c>
      <c r="M586">
        <v>0.73939999999999995</v>
      </c>
      <c r="N586">
        <v>2.4156</v>
      </c>
      <c r="O586">
        <v>5744.5924999999997</v>
      </c>
      <c r="P586" s="1"/>
      <c r="U586" s="72">
        <v>41264</v>
      </c>
      <c r="V586">
        <v>37.579700000000003</v>
      </c>
      <c r="W586" t="s">
        <v>59</v>
      </c>
      <c r="X586" t="s">
        <v>59</v>
      </c>
      <c r="Y586" t="s">
        <v>59</v>
      </c>
      <c r="AA586" s="1">
        <f t="shared" si="31"/>
        <v>41264</v>
      </c>
      <c r="AB586">
        <f t="shared" si="32"/>
        <v>0.82438033892207485</v>
      </c>
      <c r="AC586" s="60">
        <f t="shared" si="33"/>
        <v>-0.60427542838535975</v>
      </c>
    </row>
    <row r="587" spans="1:29" x14ac:dyDescent="0.25">
      <c r="A587" s="1">
        <v>41271</v>
      </c>
      <c r="B587">
        <v>27.359000000000002</v>
      </c>
      <c r="C587">
        <v>0.75970000000000004</v>
      </c>
      <c r="D587">
        <v>3.1532</v>
      </c>
      <c r="E587">
        <v>7072.2710999999999</v>
      </c>
      <c r="F587" s="72">
        <v>41271</v>
      </c>
      <c r="G587">
        <v>37.1663</v>
      </c>
      <c r="H587">
        <v>0.94420000000000004</v>
      </c>
      <c r="I587">
        <v>2.9453999999999998</v>
      </c>
      <c r="J587">
        <v>5586.3316000000004</v>
      </c>
      <c r="K587" s="72">
        <v>41271</v>
      </c>
      <c r="L587">
        <v>28.081199999999999</v>
      </c>
      <c r="M587">
        <v>0.75209999999999999</v>
      </c>
      <c r="N587">
        <v>3.0546000000000002</v>
      </c>
      <c r="O587">
        <v>6174.0947999999999</v>
      </c>
      <c r="P587" s="1"/>
      <c r="U587" s="72">
        <v>41271</v>
      </c>
      <c r="V587">
        <v>39.180599999999998</v>
      </c>
      <c r="W587" t="s">
        <v>59</v>
      </c>
      <c r="X587" t="s">
        <v>59</v>
      </c>
      <c r="Y587" t="s">
        <v>59</v>
      </c>
      <c r="AA587" s="1">
        <f t="shared" si="31"/>
        <v>41271</v>
      </c>
      <c r="AB587">
        <f t="shared" si="32"/>
        <v>0.81193654549328376</v>
      </c>
      <c r="AC587" s="60">
        <f t="shared" si="33"/>
        <v>-0.62362969935886781</v>
      </c>
    </row>
    <row r="588" spans="1:29" x14ac:dyDescent="0.25">
      <c r="A588" s="1">
        <v>41278</v>
      </c>
      <c r="B588">
        <v>27.359000000000002</v>
      </c>
      <c r="C588">
        <v>0.77539999999999998</v>
      </c>
      <c r="D588">
        <v>3.2183000000000002</v>
      </c>
      <c r="E588">
        <v>7218.3923999999997</v>
      </c>
      <c r="F588" s="72">
        <v>41278</v>
      </c>
      <c r="G588">
        <v>37.1663</v>
      </c>
      <c r="H588">
        <v>0.99250000000000005</v>
      </c>
      <c r="I588">
        <v>3.0960000000000001</v>
      </c>
      <c r="J588">
        <v>5871.8552</v>
      </c>
      <c r="K588" s="72">
        <v>41278</v>
      </c>
      <c r="L588">
        <v>28.081199999999999</v>
      </c>
      <c r="M588">
        <v>0.75539999999999996</v>
      </c>
      <c r="N588">
        <v>3.0678999999999998</v>
      </c>
      <c r="O588">
        <v>6200.9386999999997</v>
      </c>
      <c r="P588" s="1"/>
      <c r="U588" s="72">
        <v>41278</v>
      </c>
      <c r="V588">
        <v>39.180599999999998</v>
      </c>
      <c r="W588" t="s">
        <v>59</v>
      </c>
      <c r="X588" t="s">
        <v>59</v>
      </c>
      <c r="Y588" t="s">
        <v>59</v>
      </c>
      <c r="AA588" s="1">
        <f t="shared" si="31"/>
        <v>41278</v>
      </c>
      <c r="AB588">
        <f t="shared" si="32"/>
        <v>0.83505216301498264</v>
      </c>
      <c r="AC588" s="60">
        <f t="shared" si="33"/>
        <v>-0.58767716384025193</v>
      </c>
    </row>
    <row r="589" spans="1:29" x14ac:dyDescent="0.25">
      <c r="A589" s="1">
        <v>41285</v>
      </c>
      <c r="B589">
        <v>27.359000000000002</v>
      </c>
      <c r="C589">
        <v>0.81310000000000004</v>
      </c>
      <c r="D589">
        <v>3.3746999999999998</v>
      </c>
      <c r="E589">
        <v>7569.0834999999997</v>
      </c>
      <c r="F589" s="72">
        <v>41285</v>
      </c>
      <c r="G589">
        <v>37.1663</v>
      </c>
      <c r="H589">
        <v>1.0008999999999999</v>
      </c>
      <c r="I589">
        <v>3.1221999999999999</v>
      </c>
      <c r="J589">
        <v>5921.5114999999996</v>
      </c>
      <c r="K589" s="72">
        <v>41285</v>
      </c>
      <c r="L589">
        <v>28.081199999999999</v>
      </c>
      <c r="M589">
        <v>0.79139999999999999</v>
      </c>
      <c r="N589">
        <v>3.214</v>
      </c>
      <c r="O589">
        <v>6496.2214999999997</v>
      </c>
      <c r="P589" s="1"/>
      <c r="U589" s="72">
        <v>41285</v>
      </c>
      <c r="V589">
        <v>39.180599999999998</v>
      </c>
      <c r="W589" t="s">
        <v>59</v>
      </c>
      <c r="X589" t="s">
        <v>59</v>
      </c>
      <c r="Y589" t="s">
        <v>59</v>
      </c>
      <c r="AA589" s="1">
        <f t="shared" si="31"/>
        <v>41285</v>
      </c>
      <c r="AB589">
        <f t="shared" si="32"/>
        <v>0.86168661974256877</v>
      </c>
      <c r="AC589" s="60">
        <f t="shared" si="33"/>
        <v>-0.54625165354970096</v>
      </c>
    </row>
    <row r="590" spans="1:29" x14ac:dyDescent="0.25">
      <c r="A590" s="1">
        <v>41292</v>
      </c>
      <c r="B590">
        <v>27.359000000000002</v>
      </c>
      <c r="C590">
        <v>0.81620000000000004</v>
      </c>
      <c r="D590">
        <v>3.3877000000000002</v>
      </c>
      <c r="E590">
        <v>7598.3077000000003</v>
      </c>
      <c r="F590" s="72">
        <v>41292</v>
      </c>
      <c r="G590">
        <v>37.1663</v>
      </c>
      <c r="H590">
        <v>1.0072000000000001</v>
      </c>
      <c r="I590">
        <v>3.1417999999999999</v>
      </c>
      <c r="J590">
        <v>5958.7537000000002</v>
      </c>
      <c r="K590" s="72">
        <v>41292</v>
      </c>
      <c r="L590">
        <v>28.081199999999999</v>
      </c>
      <c r="M590">
        <v>0.78480000000000005</v>
      </c>
      <c r="N590">
        <v>3.1875</v>
      </c>
      <c r="O590">
        <v>6442.5337</v>
      </c>
      <c r="P590" s="1"/>
      <c r="U590" s="72">
        <v>41292</v>
      </c>
      <c r="V590">
        <v>39.180599999999998</v>
      </c>
      <c r="W590" t="s">
        <v>59</v>
      </c>
      <c r="X590" t="s">
        <v>59</v>
      </c>
      <c r="Y590" t="s">
        <v>59</v>
      </c>
      <c r="AA590" s="1">
        <f t="shared" si="31"/>
        <v>41292</v>
      </c>
      <c r="AB590">
        <f t="shared" si="32"/>
        <v>0.86299226723545031</v>
      </c>
      <c r="AC590" s="60">
        <f t="shared" si="33"/>
        <v>-0.5442209339369305</v>
      </c>
    </row>
    <row r="591" spans="1:29" x14ac:dyDescent="0.25">
      <c r="A591" s="1">
        <v>41299</v>
      </c>
      <c r="B591">
        <v>27.359000000000002</v>
      </c>
      <c r="C591">
        <v>0.81620000000000004</v>
      </c>
      <c r="D591">
        <v>3.3877000000000002</v>
      </c>
      <c r="E591">
        <v>7598.3077000000003</v>
      </c>
      <c r="F591" s="72">
        <v>41299</v>
      </c>
      <c r="G591">
        <v>37.1663</v>
      </c>
      <c r="H591">
        <v>1.0324</v>
      </c>
      <c r="I591">
        <v>3.2202999999999999</v>
      </c>
      <c r="J591">
        <v>6107.7224999999999</v>
      </c>
      <c r="K591" s="72">
        <v>41299</v>
      </c>
      <c r="L591">
        <v>28.081199999999999</v>
      </c>
      <c r="M591">
        <v>0.79790000000000005</v>
      </c>
      <c r="N591">
        <v>3.2406000000000001</v>
      </c>
      <c r="O591">
        <v>6549.9093000000003</v>
      </c>
      <c r="P591" s="1"/>
      <c r="U591" s="72">
        <v>41299</v>
      </c>
      <c r="V591">
        <v>39.180599999999998</v>
      </c>
      <c r="W591" t="s">
        <v>59</v>
      </c>
      <c r="X591" t="s">
        <v>59</v>
      </c>
      <c r="Y591" t="s">
        <v>59</v>
      </c>
      <c r="AA591" s="1">
        <f t="shared" si="31"/>
        <v>41299</v>
      </c>
      <c r="AB591">
        <f t="shared" si="32"/>
        <v>0.87547280066718225</v>
      </c>
      <c r="AC591" s="60">
        <f t="shared" si="33"/>
        <v>-0.52480951994055292</v>
      </c>
    </row>
    <row r="592" spans="1:29" x14ac:dyDescent="0.25">
      <c r="A592" s="1">
        <v>41306</v>
      </c>
      <c r="B592">
        <v>27.359000000000002</v>
      </c>
      <c r="C592">
        <v>0.86650000000000005</v>
      </c>
      <c r="D592">
        <v>3.5962000000000001</v>
      </c>
      <c r="E592">
        <v>8065.8959000000004</v>
      </c>
      <c r="F592" s="72">
        <v>41306</v>
      </c>
      <c r="G592">
        <v>37.1663</v>
      </c>
      <c r="H592">
        <v>1.0491999999999999</v>
      </c>
      <c r="I592">
        <v>3.2726999999999999</v>
      </c>
      <c r="J592">
        <v>6207.0351000000001</v>
      </c>
      <c r="K592" s="72">
        <v>41306</v>
      </c>
      <c r="L592">
        <v>28.081199999999999</v>
      </c>
      <c r="M592">
        <v>0.82079999999999997</v>
      </c>
      <c r="N592">
        <v>3.3334999999999999</v>
      </c>
      <c r="O592">
        <v>6737.8164999999999</v>
      </c>
      <c r="P592" s="1"/>
      <c r="U592" s="72">
        <v>41306</v>
      </c>
      <c r="V592">
        <v>39.180599999999998</v>
      </c>
      <c r="W592" t="s">
        <v>59</v>
      </c>
      <c r="X592" t="s">
        <v>59</v>
      </c>
      <c r="Y592" t="s">
        <v>59</v>
      </c>
      <c r="AA592" s="1">
        <f t="shared" si="31"/>
        <v>41306</v>
      </c>
      <c r="AB592">
        <f t="shared" si="32"/>
        <v>0.90581831072264318</v>
      </c>
      <c r="AC592" s="60">
        <f t="shared" si="33"/>
        <v>-0.47761207747225881</v>
      </c>
    </row>
    <row r="593" spans="1:29" x14ac:dyDescent="0.25">
      <c r="A593" s="1">
        <v>41313</v>
      </c>
      <c r="B593">
        <v>27.359000000000002</v>
      </c>
      <c r="C593">
        <v>0.80049999999999999</v>
      </c>
      <c r="D593">
        <v>3.3226</v>
      </c>
      <c r="E593">
        <v>7452.1863999999996</v>
      </c>
      <c r="F593" s="72">
        <v>41313</v>
      </c>
      <c r="G593">
        <v>37.1663</v>
      </c>
      <c r="H593">
        <v>0.97150000000000003</v>
      </c>
      <c r="I593">
        <v>3.0305</v>
      </c>
      <c r="J593">
        <v>5747.7145</v>
      </c>
      <c r="K593" s="72">
        <v>41313</v>
      </c>
      <c r="L593">
        <v>28.081199999999999</v>
      </c>
      <c r="M593">
        <v>0.76190000000000002</v>
      </c>
      <c r="N593">
        <v>3.0945</v>
      </c>
      <c r="O593">
        <v>6254.6265000000003</v>
      </c>
      <c r="P593" s="1"/>
      <c r="U593" s="72">
        <v>41313</v>
      </c>
      <c r="V593">
        <v>39.180599999999998</v>
      </c>
      <c r="W593" t="s">
        <v>59</v>
      </c>
      <c r="X593" t="s">
        <v>59</v>
      </c>
      <c r="Y593" t="s">
        <v>59</v>
      </c>
      <c r="AA593" s="1">
        <f t="shared" si="31"/>
        <v>41313</v>
      </c>
      <c r="AB593">
        <f t="shared" si="32"/>
        <v>0.83861095388521245</v>
      </c>
      <c r="AC593" s="60">
        <f t="shared" si="33"/>
        <v>-0.58214205083515236</v>
      </c>
    </row>
    <row r="594" spans="1:29" x14ac:dyDescent="0.25">
      <c r="A594" s="1">
        <v>41320</v>
      </c>
      <c r="B594">
        <v>27.359000000000002</v>
      </c>
      <c r="C594">
        <v>0.81620000000000004</v>
      </c>
      <c r="D594">
        <v>3.3877000000000002</v>
      </c>
      <c r="E594">
        <v>7598.3077000000003</v>
      </c>
      <c r="F594" s="72">
        <v>41320</v>
      </c>
      <c r="G594">
        <v>37.1663</v>
      </c>
      <c r="H594">
        <v>0.95889999999999997</v>
      </c>
      <c r="I594">
        <v>2.9912999999999998</v>
      </c>
      <c r="J594">
        <v>5673.23</v>
      </c>
      <c r="K594" s="72">
        <v>41320</v>
      </c>
      <c r="L594">
        <v>28.081199999999999</v>
      </c>
      <c r="M594">
        <v>0.79459999999999997</v>
      </c>
      <c r="N594">
        <v>3.2273000000000001</v>
      </c>
      <c r="O594">
        <v>6523.0654000000004</v>
      </c>
      <c r="P594" s="1"/>
      <c r="U594" s="72">
        <v>41320</v>
      </c>
      <c r="V594">
        <v>39.180599999999998</v>
      </c>
      <c r="W594" t="s">
        <v>59</v>
      </c>
      <c r="X594" t="s">
        <v>59</v>
      </c>
      <c r="Y594" t="s">
        <v>59</v>
      </c>
      <c r="AA594" s="1">
        <f t="shared" si="31"/>
        <v>41320</v>
      </c>
      <c r="AB594">
        <f t="shared" si="32"/>
        <v>0.84998050597842012</v>
      </c>
      <c r="AC594" s="60">
        <f t="shared" si="33"/>
        <v>-0.56445858531327775</v>
      </c>
    </row>
    <row r="595" spans="1:29" x14ac:dyDescent="0.25">
      <c r="A595" s="1">
        <v>41327</v>
      </c>
      <c r="B595">
        <v>27.359000000000002</v>
      </c>
      <c r="C595">
        <v>0.72829999999999995</v>
      </c>
      <c r="D595">
        <v>3.0228999999999999</v>
      </c>
      <c r="E595">
        <v>6780.0285000000003</v>
      </c>
      <c r="F595" s="72">
        <v>41327</v>
      </c>
      <c r="G595">
        <v>37.1663</v>
      </c>
      <c r="H595">
        <v>0.91490000000000005</v>
      </c>
      <c r="I595">
        <v>2.8538000000000001</v>
      </c>
      <c r="J595">
        <v>5412.5346</v>
      </c>
      <c r="K595" s="72">
        <v>41327</v>
      </c>
      <c r="L595">
        <v>28.081199999999999</v>
      </c>
      <c r="M595">
        <v>0.72270000000000001</v>
      </c>
      <c r="N595">
        <v>2.9350999999999998</v>
      </c>
      <c r="O595">
        <v>5932.4997999999996</v>
      </c>
      <c r="P595" s="1"/>
      <c r="U595" s="72">
        <v>41327</v>
      </c>
      <c r="V595">
        <v>39.180599999999998</v>
      </c>
      <c r="W595" t="s">
        <v>59</v>
      </c>
      <c r="X595" t="s">
        <v>59</v>
      </c>
      <c r="Y595" t="s">
        <v>59</v>
      </c>
      <c r="AA595" s="1">
        <f t="shared" si="31"/>
        <v>41327</v>
      </c>
      <c r="AB595">
        <f t="shared" si="32"/>
        <v>0.78218985201701019</v>
      </c>
      <c r="AC595" s="60">
        <f t="shared" si="33"/>
        <v>-0.66989578127353788</v>
      </c>
    </row>
    <row r="596" spans="1:29" x14ac:dyDescent="0.25">
      <c r="A596" s="1">
        <v>41334</v>
      </c>
      <c r="B596">
        <v>27.359000000000002</v>
      </c>
      <c r="C596">
        <v>0.75339999999999996</v>
      </c>
      <c r="D596">
        <v>3.1271</v>
      </c>
      <c r="E596">
        <v>7013.8225000000002</v>
      </c>
      <c r="F596" s="72">
        <v>41334</v>
      </c>
      <c r="G596">
        <v>37.1663</v>
      </c>
      <c r="H596">
        <v>0.9254</v>
      </c>
      <c r="I596">
        <v>2.8864999999999998</v>
      </c>
      <c r="J596">
        <v>5474.6049000000003</v>
      </c>
      <c r="K596" s="72">
        <v>41334</v>
      </c>
      <c r="L596">
        <v>28.081199999999999</v>
      </c>
      <c r="M596">
        <v>0.72599999999999998</v>
      </c>
      <c r="N596">
        <v>2.9483999999999999</v>
      </c>
      <c r="O596">
        <v>5959.3437000000004</v>
      </c>
      <c r="P596" s="1"/>
      <c r="U596" s="72">
        <v>41334</v>
      </c>
      <c r="V596">
        <v>39.180599999999998</v>
      </c>
      <c r="W596" t="s">
        <v>59</v>
      </c>
      <c r="X596" t="s">
        <v>59</v>
      </c>
      <c r="Y596" t="s">
        <v>59</v>
      </c>
      <c r="AA596" s="1">
        <f t="shared" si="31"/>
        <v>41334</v>
      </c>
      <c r="AB596">
        <f t="shared" si="32"/>
        <v>0.79559187354400762</v>
      </c>
      <c r="AC596" s="60">
        <f t="shared" si="33"/>
        <v>-0.64905114432977795</v>
      </c>
    </row>
    <row r="597" spans="1:29" x14ac:dyDescent="0.25">
      <c r="A597" s="1">
        <v>41341</v>
      </c>
      <c r="B597">
        <v>27.359000000000002</v>
      </c>
      <c r="C597">
        <v>0.81</v>
      </c>
      <c r="D597">
        <v>3.3616000000000001</v>
      </c>
      <c r="E597">
        <v>7539.8591999999999</v>
      </c>
      <c r="F597" s="72">
        <v>41341</v>
      </c>
      <c r="G597">
        <v>37.1663</v>
      </c>
      <c r="H597">
        <v>0.9778</v>
      </c>
      <c r="I597">
        <v>3.0501999999999998</v>
      </c>
      <c r="J597">
        <v>5784.9566999999997</v>
      </c>
      <c r="K597" s="72">
        <v>41341</v>
      </c>
      <c r="L597">
        <v>28.081199999999999</v>
      </c>
      <c r="M597">
        <v>0.78480000000000005</v>
      </c>
      <c r="N597">
        <v>3.1875</v>
      </c>
      <c r="O597">
        <v>6442.5337</v>
      </c>
      <c r="P597" s="1"/>
      <c r="U597" s="72">
        <v>41341</v>
      </c>
      <c r="V597">
        <v>39.180599999999998</v>
      </c>
      <c r="W597" t="s">
        <v>59</v>
      </c>
      <c r="X597" t="s">
        <v>59</v>
      </c>
      <c r="Y597" t="s">
        <v>59</v>
      </c>
      <c r="AA597" s="1">
        <f t="shared" si="31"/>
        <v>41341</v>
      </c>
      <c r="AB597">
        <f t="shared" si="32"/>
        <v>0.85089389328248644</v>
      </c>
      <c r="AC597" s="60">
        <f t="shared" si="33"/>
        <v>-0.56303796181226717</v>
      </c>
    </row>
    <row r="598" spans="1:29" x14ac:dyDescent="0.25">
      <c r="A598" s="1">
        <v>41348</v>
      </c>
      <c r="B598">
        <v>27.359000000000002</v>
      </c>
      <c r="C598">
        <v>0.87590000000000001</v>
      </c>
      <c r="D598">
        <v>3.6353</v>
      </c>
      <c r="E598">
        <v>8153.5686999999998</v>
      </c>
      <c r="F598" s="72">
        <v>41348</v>
      </c>
      <c r="G598">
        <v>37.1663</v>
      </c>
      <c r="H598">
        <v>1.0072000000000001</v>
      </c>
      <c r="I598">
        <v>3.1417999999999999</v>
      </c>
      <c r="J598">
        <v>5958.7537000000002</v>
      </c>
      <c r="K598" s="72">
        <v>41348</v>
      </c>
      <c r="L598">
        <v>28.081199999999999</v>
      </c>
      <c r="M598">
        <v>0.79790000000000005</v>
      </c>
      <c r="N598">
        <v>3.2406000000000001</v>
      </c>
      <c r="O598">
        <v>6549.9093000000003</v>
      </c>
      <c r="P598" s="1"/>
      <c r="U598" s="72">
        <v>41348</v>
      </c>
      <c r="V598">
        <v>39.180599999999998</v>
      </c>
      <c r="W598" t="s">
        <v>59</v>
      </c>
      <c r="X598" t="s">
        <v>59</v>
      </c>
      <c r="Y598" t="s">
        <v>59</v>
      </c>
      <c r="AA598" s="1">
        <f t="shared" si="31"/>
        <v>41348</v>
      </c>
      <c r="AB598">
        <f t="shared" si="32"/>
        <v>0.88903950203210635</v>
      </c>
      <c r="AC598" s="60">
        <f t="shared" si="33"/>
        <v>-0.50370875063447551</v>
      </c>
    </row>
    <row r="599" spans="1:29" x14ac:dyDescent="0.25">
      <c r="A599" s="1">
        <v>41355</v>
      </c>
      <c r="B599">
        <v>27.359000000000002</v>
      </c>
      <c r="C599">
        <v>0.8508</v>
      </c>
      <c r="D599">
        <v>3.5310000000000001</v>
      </c>
      <c r="E599">
        <v>7919.7745999999997</v>
      </c>
      <c r="F599" s="72">
        <v>41355</v>
      </c>
      <c r="G599">
        <v>37.1663</v>
      </c>
      <c r="H599">
        <v>0.99250000000000005</v>
      </c>
      <c r="I599">
        <v>3.0960000000000001</v>
      </c>
      <c r="J599">
        <v>5871.8552</v>
      </c>
      <c r="K599" s="72">
        <v>41355</v>
      </c>
      <c r="L599">
        <v>28.081199999999999</v>
      </c>
      <c r="M599">
        <v>0.77500000000000002</v>
      </c>
      <c r="N599">
        <v>3.1476000000000002</v>
      </c>
      <c r="O599">
        <v>6362.0020000000004</v>
      </c>
      <c r="P599" s="1"/>
      <c r="U599" s="72">
        <v>41355</v>
      </c>
      <c r="V599">
        <v>39.180599999999998</v>
      </c>
      <c r="W599" t="s">
        <v>59</v>
      </c>
      <c r="X599" t="s">
        <v>59</v>
      </c>
      <c r="Y599" t="s">
        <v>59</v>
      </c>
      <c r="AA599" s="1">
        <f t="shared" si="31"/>
        <v>41355</v>
      </c>
      <c r="AB599">
        <f t="shared" si="32"/>
        <v>0.86815677885312958</v>
      </c>
      <c r="AC599" s="60">
        <f t="shared" si="33"/>
        <v>-0.53618838679876202</v>
      </c>
    </row>
    <row r="600" spans="1:29" x14ac:dyDescent="0.25">
      <c r="A600" s="1">
        <v>41362</v>
      </c>
      <c r="B600">
        <v>27.823799999999999</v>
      </c>
      <c r="C600">
        <v>0.7147</v>
      </c>
      <c r="D600">
        <v>2.9954999999999998</v>
      </c>
      <c r="E600">
        <v>7393.7379000000001</v>
      </c>
      <c r="F600" s="72">
        <v>41362</v>
      </c>
      <c r="G600">
        <v>35.258400000000002</v>
      </c>
      <c r="H600">
        <v>0.91049999999999998</v>
      </c>
      <c r="I600">
        <v>2.9725000000000001</v>
      </c>
      <c r="J600">
        <v>5710.4723000000004</v>
      </c>
      <c r="K600" s="72">
        <v>41362</v>
      </c>
      <c r="L600">
        <v>28.5307</v>
      </c>
      <c r="M600">
        <v>0.73550000000000004</v>
      </c>
      <c r="N600">
        <v>2.9464000000000001</v>
      </c>
      <c r="O600">
        <v>6442.5337</v>
      </c>
      <c r="P600" s="1"/>
      <c r="U600" s="72">
        <v>41362</v>
      </c>
      <c r="V600">
        <v>35.407299999999999</v>
      </c>
      <c r="W600" t="s">
        <v>59</v>
      </c>
      <c r="X600" t="s">
        <v>59</v>
      </c>
      <c r="Y600" t="s">
        <v>59</v>
      </c>
      <c r="AA600" s="1">
        <f t="shared" si="31"/>
        <v>41362</v>
      </c>
      <c r="AB600">
        <f t="shared" si="32"/>
        <v>0.77875748106721754</v>
      </c>
      <c r="AC600" s="60">
        <f t="shared" si="33"/>
        <v>-0.67523426891591409</v>
      </c>
    </row>
    <row r="601" spans="1:29" x14ac:dyDescent="0.25">
      <c r="A601" s="1">
        <v>41369</v>
      </c>
      <c r="B601">
        <v>27.823799999999999</v>
      </c>
      <c r="C601">
        <v>0.68359999999999999</v>
      </c>
      <c r="D601">
        <v>2.8652000000000002</v>
      </c>
      <c r="E601">
        <v>7072.2710999999999</v>
      </c>
      <c r="F601" s="72">
        <v>41369</v>
      </c>
      <c r="G601">
        <v>35.258400000000002</v>
      </c>
      <c r="H601">
        <v>0.91839999999999999</v>
      </c>
      <c r="I601">
        <v>2.9984000000000002</v>
      </c>
      <c r="J601">
        <v>5760.1284999999998</v>
      </c>
      <c r="K601" s="72">
        <v>41369</v>
      </c>
      <c r="L601">
        <v>28.5307</v>
      </c>
      <c r="M601">
        <v>0.69869999999999999</v>
      </c>
      <c r="N601">
        <v>2.7989999999999999</v>
      </c>
      <c r="O601">
        <v>6120.4070000000002</v>
      </c>
      <c r="P601" s="1"/>
      <c r="U601" s="72">
        <v>41369</v>
      </c>
      <c r="V601">
        <v>35.407299999999999</v>
      </c>
      <c r="W601" t="s">
        <v>59</v>
      </c>
      <c r="X601" t="s">
        <v>59</v>
      </c>
      <c r="Y601" t="s">
        <v>59</v>
      </c>
      <c r="AA601" s="1">
        <f t="shared" si="31"/>
        <v>41369</v>
      </c>
      <c r="AB601">
        <f t="shared" si="32"/>
        <v>0.75983653572764243</v>
      </c>
      <c r="AC601" s="60">
        <f t="shared" si="33"/>
        <v>-0.7046626827892748</v>
      </c>
    </row>
    <row r="602" spans="1:29" x14ac:dyDescent="0.25">
      <c r="A602" s="1">
        <v>41376</v>
      </c>
      <c r="B602">
        <v>27.823799999999999</v>
      </c>
      <c r="C602">
        <v>0.7429</v>
      </c>
      <c r="D602">
        <v>3.1139000000000001</v>
      </c>
      <c r="E602">
        <v>7685.9804999999997</v>
      </c>
      <c r="F602" s="72">
        <v>41376</v>
      </c>
      <c r="G602">
        <v>35.258400000000002</v>
      </c>
      <c r="H602">
        <v>0.95599999999999996</v>
      </c>
      <c r="I602">
        <v>3.1211000000000002</v>
      </c>
      <c r="J602">
        <v>5995.9958999999999</v>
      </c>
      <c r="K602" s="72">
        <v>41376</v>
      </c>
      <c r="L602">
        <v>28.5307</v>
      </c>
      <c r="M602">
        <v>0.73550000000000004</v>
      </c>
      <c r="N602">
        <v>2.9464000000000001</v>
      </c>
      <c r="O602">
        <v>6442.5337</v>
      </c>
      <c r="P602" s="1"/>
      <c r="U602" s="72">
        <v>41376</v>
      </c>
      <c r="V602">
        <v>35.407299999999999</v>
      </c>
      <c r="W602" t="s">
        <v>59</v>
      </c>
      <c r="X602" t="s">
        <v>59</v>
      </c>
      <c r="Y602" t="s">
        <v>59</v>
      </c>
      <c r="AA602" s="1">
        <f t="shared" si="31"/>
        <v>41376</v>
      </c>
      <c r="AB602">
        <f t="shared" si="32"/>
        <v>0.80402307682510998</v>
      </c>
      <c r="AC602" s="60">
        <f t="shared" si="33"/>
        <v>-0.63593779638897741</v>
      </c>
    </row>
    <row r="603" spans="1:29" x14ac:dyDescent="0.25">
      <c r="A603" s="1">
        <v>41383</v>
      </c>
      <c r="B603">
        <v>27.823799999999999</v>
      </c>
      <c r="C603">
        <v>0.7429</v>
      </c>
      <c r="D603">
        <v>3.1139000000000001</v>
      </c>
      <c r="E603">
        <v>7685.9804999999997</v>
      </c>
      <c r="F603" s="72">
        <v>41383</v>
      </c>
      <c r="G603">
        <v>35.258400000000002</v>
      </c>
      <c r="H603">
        <v>0.93820000000000003</v>
      </c>
      <c r="I603">
        <v>3.0630000000000002</v>
      </c>
      <c r="J603">
        <v>5884.2691999999997</v>
      </c>
      <c r="K603" s="72">
        <v>41383</v>
      </c>
      <c r="L603">
        <v>28.5307</v>
      </c>
      <c r="M603">
        <v>0.72319999999999995</v>
      </c>
      <c r="N603">
        <v>2.8972000000000002</v>
      </c>
      <c r="O603">
        <v>6335.1580999999996</v>
      </c>
      <c r="P603" s="1"/>
      <c r="U603" s="72">
        <v>41383</v>
      </c>
      <c r="V603">
        <v>35.407299999999999</v>
      </c>
      <c r="W603" t="s">
        <v>59</v>
      </c>
      <c r="X603" t="s">
        <v>59</v>
      </c>
      <c r="Y603" t="s">
        <v>59</v>
      </c>
      <c r="AA603" s="1">
        <f t="shared" si="31"/>
        <v>41383</v>
      </c>
      <c r="AB603">
        <f t="shared" si="32"/>
        <v>0.79436315867942175</v>
      </c>
      <c r="AC603" s="60">
        <f t="shared" si="33"/>
        <v>-0.65096220791135029</v>
      </c>
    </row>
    <row r="604" spans="1:29" x14ac:dyDescent="0.25">
      <c r="A604" s="1">
        <v>41390</v>
      </c>
      <c r="B604">
        <v>27.823799999999999</v>
      </c>
      <c r="C604">
        <v>0.81640000000000001</v>
      </c>
      <c r="D604">
        <v>3.4217</v>
      </c>
      <c r="E604">
        <v>8445.8112999999994</v>
      </c>
      <c r="F604" s="72">
        <v>41390</v>
      </c>
      <c r="G604">
        <v>35.258400000000002</v>
      </c>
      <c r="H604">
        <v>1.0154000000000001</v>
      </c>
      <c r="I604">
        <v>3.3149999999999999</v>
      </c>
      <c r="J604">
        <v>6368.4179999999997</v>
      </c>
      <c r="K604" s="72">
        <v>41390</v>
      </c>
      <c r="L604">
        <v>28.5307</v>
      </c>
      <c r="M604">
        <v>0.82740000000000002</v>
      </c>
      <c r="N604">
        <v>3.3146</v>
      </c>
      <c r="O604">
        <v>7247.8504000000003</v>
      </c>
      <c r="P604" s="1"/>
      <c r="U604" s="72">
        <v>41390</v>
      </c>
      <c r="V604">
        <v>35.407299999999999</v>
      </c>
      <c r="W604" t="s">
        <v>59</v>
      </c>
      <c r="X604" t="s">
        <v>59</v>
      </c>
      <c r="Y604" t="s">
        <v>59</v>
      </c>
      <c r="AA604" s="1">
        <f t="shared" si="31"/>
        <v>41390</v>
      </c>
      <c r="AB604">
        <f t="shared" si="32"/>
        <v>0.87745687019161678</v>
      </c>
      <c r="AC604" s="60">
        <f t="shared" si="33"/>
        <v>-0.52172362660537919</v>
      </c>
    </row>
    <row r="605" spans="1:29" x14ac:dyDescent="0.25">
      <c r="A605" s="1">
        <v>41397</v>
      </c>
      <c r="B605">
        <v>27.823799999999999</v>
      </c>
      <c r="C605">
        <v>0.83620000000000005</v>
      </c>
      <c r="D605">
        <v>3.5045999999999999</v>
      </c>
      <c r="E605">
        <v>8650.3811000000005</v>
      </c>
      <c r="F605" s="72">
        <v>41397</v>
      </c>
      <c r="G605">
        <v>35.258400000000002</v>
      </c>
      <c r="H605">
        <v>1.0331999999999999</v>
      </c>
      <c r="I605">
        <v>3.3731</v>
      </c>
      <c r="J605">
        <v>6480.1445999999996</v>
      </c>
      <c r="K605" s="72">
        <v>41397</v>
      </c>
      <c r="L605">
        <v>28.5307</v>
      </c>
      <c r="M605">
        <v>0.82130000000000003</v>
      </c>
      <c r="N605">
        <v>3.2900999999999998</v>
      </c>
      <c r="O605">
        <v>7194.1625999999997</v>
      </c>
      <c r="P605" s="1"/>
      <c r="U605" s="72">
        <v>41397</v>
      </c>
      <c r="V605">
        <v>35.407299999999999</v>
      </c>
      <c r="W605" t="s">
        <v>59</v>
      </c>
      <c r="X605" t="s">
        <v>59</v>
      </c>
      <c r="Y605" t="s">
        <v>59</v>
      </c>
      <c r="AA605" s="1">
        <f t="shared" si="31"/>
        <v>41397</v>
      </c>
      <c r="AB605">
        <f t="shared" si="32"/>
        <v>0.88858126722064912</v>
      </c>
      <c r="AC605" s="60">
        <f t="shared" si="33"/>
        <v>-0.5044214594046097</v>
      </c>
    </row>
    <row r="606" spans="1:29" x14ac:dyDescent="0.25">
      <c r="A606" s="1">
        <v>41404</v>
      </c>
      <c r="B606">
        <v>27.823799999999999</v>
      </c>
      <c r="C606">
        <v>0.77969999999999995</v>
      </c>
      <c r="D606">
        <v>3.2677999999999998</v>
      </c>
      <c r="E606">
        <v>8065.8959000000004</v>
      </c>
      <c r="F606" s="72">
        <v>41404</v>
      </c>
      <c r="G606">
        <v>35.258400000000002</v>
      </c>
      <c r="H606">
        <v>0.98550000000000004</v>
      </c>
      <c r="I606">
        <v>3.2172000000000001</v>
      </c>
      <c r="J606">
        <v>6157.3788000000004</v>
      </c>
      <c r="K606" s="72">
        <v>41404</v>
      </c>
      <c r="L606">
        <v>28.5307</v>
      </c>
      <c r="M606">
        <v>0.7631</v>
      </c>
      <c r="N606">
        <v>3.0568</v>
      </c>
      <c r="O606">
        <v>6684.1287000000002</v>
      </c>
      <c r="P606" s="1"/>
      <c r="U606" s="72">
        <v>41404</v>
      </c>
      <c r="V606">
        <v>35.407299999999999</v>
      </c>
      <c r="W606" t="s">
        <v>59</v>
      </c>
      <c r="X606" t="s">
        <v>59</v>
      </c>
      <c r="Y606" t="s">
        <v>59</v>
      </c>
      <c r="AA606" s="1">
        <f t="shared" si="31"/>
        <v>41404</v>
      </c>
      <c r="AB606">
        <f t="shared" si="32"/>
        <v>0.83500251645787815</v>
      </c>
      <c r="AC606" s="60">
        <f t="shared" si="33"/>
        <v>-0.58775438088219334</v>
      </c>
    </row>
    <row r="607" spans="1:29" x14ac:dyDescent="0.25">
      <c r="A607" s="1">
        <v>41411</v>
      </c>
      <c r="B607">
        <v>27.823799999999999</v>
      </c>
      <c r="C607">
        <v>0.76270000000000004</v>
      </c>
      <c r="D607">
        <v>3.1968000000000001</v>
      </c>
      <c r="E607">
        <v>7890.5504000000001</v>
      </c>
      <c r="F607" s="72">
        <v>41411</v>
      </c>
      <c r="G607">
        <v>35.258400000000002</v>
      </c>
      <c r="H607">
        <v>0.99539999999999995</v>
      </c>
      <c r="I607">
        <v>3.2496999999999998</v>
      </c>
      <c r="J607">
        <v>6219.4490999999998</v>
      </c>
      <c r="K607" s="72">
        <v>41411</v>
      </c>
      <c r="L607">
        <v>28.5307</v>
      </c>
      <c r="M607">
        <v>0.77229999999999999</v>
      </c>
      <c r="N607">
        <v>3.0937000000000001</v>
      </c>
      <c r="O607">
        <v>6764.6603999999998</v>
      </c>
      <c r="P607" s="1"/>
      <c r="U607" s="72">
        <v>41411</v>
      </c>
      <c r="V607">
        <v>35.407299999999999</v>
      </c>
      <c r="W607" t="s">
        <v>59</v>
      </c>
      <c r="X607" t="s">
        <v>59</v>
      </c>
      <c r="Y607" t="s">
        <v>59</v>
      </c>
      <c r="AA607" s="1">
        <f t="shared" si="31"/>
        <v>41411</v>
      </c>
      <c r="AB607">
        <f t="shared" si="32"/>
        <v>0.83514221235958919</v>
      </c>
      <c r="AC607" s="60">
        <f t="shared" si="33"/>
        <v>-0.58753710691737904</v>
      </c>
    </row>
    <row r="608" spans="1:29" x14ac:dyDescent="0.25">
      <c r="A608" s="1">
        <v>41418</v>
      </c>
      <c r="B608">
        <v>27.823799999999999</v>
      </c>
      <c r="C608">
        <v>0.7147</v>
      </c>
      <c r="D608">
        <v>2.9954999999999998</v>
      </c>
      <c r="E608">
        <v>7393.7379000000001</v>
      </c>
      <c r="F608" s="72">
        <v>41418</v>
      </c>
      <c r="G608">
        <v>35.258400000000002</v>
      </c>
      <c r="H608">
        <v>0.96560000000000001</v>
      </c>
      <c r="I608">
        <v>3.1524000000000001</v>
      </c>
      <c r="J608">
        <v>6033.2380999999996</v>
      </c>
      <c r="K608" s="72">
        <v>41418</v>
      </c>
      <c r="L608">
        <v>28.5307</v>
      </c>
      <c r="M608">
        <v>0.6895</v>
      </c>
      <c r="N608">
        <v>2.7622</v>
      </c>
      <c r="O608">
        <v>6039.8752999999997</v>
      </c>
      <c r="P608" s="1"/>
      <c r="U608" s="72">
        <v>41418</v>
      </c>
      <c r="V608">
        <v>35.407299999999999</v>
      </c>
      <c r="W608" t="s">
        <v>59</v>
      </c>
      <c r="X608" t="s">
        <v>59</v>
      </c>
      <c r="Y608" t="s">
        <v>59</v>
      </c>
      <c r="AA608" s="1">
        <f t="shared" si="31"/>
        <v>41418</v>
      </c>
      <c r="AB608">
        <f t="shared" si="32"/>
        <v>0.78464118158851925</v>
      </c>
      <c r="AC608" s="60">
        <f t="shared" si="33"/>
        <v>-0.66608314190083739</v>
      </c>
    </row>
    <row r="609" spans="1:29" x14ac:dyDescent="0.25">
      <c r="A609" s="1">
        <v>41425</v>
      </c>
      <c r="B609">
        <v>27.823799999999999</v>
      </c>
      <c r="C609">
        <v>0.7147</v>
      </c>
      <c r="D609">
        <v>2.9954999999999998</v>
      </c>
      <c r="E609">
        <v>7393.7379000000001</v>
      </c>
      <c r="F609" s="72">
        <v>41425</v>
      </c>
      <c r="G609">
        <v>35.258400000000002</v>
      </c>
      <c r="H609">
        <v>0.93979999999999997</v>
      </c>
      <c r="I609">
        <v>3.0680000000000001</v>
      </c>
      <c r="J609">
        <v>5871.8552</v>
      </c>
      <c r="K609" s="72">
        <v>41425</v>
      </c>
      <c r="L609">
        <v>28.5307</v>
      </c>
      <c r="M609">
        <v>0.71399999999999997</v>
      </c>
      <c r="N609">
        <v>2.8603999999999998</v>
      </c>
      <c r="O609">
        <v>6254.6265000000003</v>
      </c>
      <c r="P609" s="1"/>
      <c r="U609" s="72">
        <v>41425</v>
      </c>
      <c r="V609">
        <v>35.407299999999999</v>
      </c>
      <c r="W609" t="s">
        <v>59</v>
      </c>
      <c r="X609" t="s">
        <v>59</v>
      </c>
      <c r="Y609" t="s">
        <v>59</v>
      </c>
      <c r="AA609" s="1">
        <f t="shared" si="31"/>
        <v>41425</v>
      </c>
      <c r="AB609">
        <f t="shared" si="32"/>
        <v>0.78218778415228485</v>
      </c>
      <c r="AC609" s="60">
        <f t="shared" si="33"/>
        <v>-0.66989899749650561</v>
      </c>
    </row>
    <row r="610" spans="1:29" x14ac:dyDescent="0.25">
      <c r="A610" s="1">
        <v>41432</v>
      </c>
      <c r="B610">
        <v>27.823799999999999</v>
      </c>
      <c r="C610">
        <v>0.72319999999999995</v>
      </c>
      <c r="D610">
        <v>3.0310000000000001</v>
      </c>
      <c r="E610">
        <v>7481.4107000000004</v>
      </c>
      <c r="F610" s="72">
        <v>41432</v>
      </c>
      <c r="G610">
        <v>35.258400000000002</v>
      </c>
      <c r="H610">
        <v>0.94569999999999999</v>
      </c>
      <c r="I610">
        <v>3.0874999999999999</v>
      </c>
      <c r="J610">
        <v>5909.0973999999997</v>
      </c>
      <c r="K610" s="72">
        <v>41432</v>
      </c>
      <c r="L610">
        <v>28.5307</v>
      </c>
      <c r="M610">
        <v>0.6865</v>
      </c>
      <c r="N610">
        <v>2.7498999999999998</v>
      </c>
      <c r="O610">
        <v>6013.0313999999998</v>
      </c>
      <c r="P610" s="1"/>
      <c r="U610" s="72">
        <v>41432</v>
      </c>
      <c r="V610">
        <v>35.407299999999999</v>
      </c>
      <c r="W610" t="s">
        <v>59</v>
      </c>
      <c r="X610" t="s">
        <v>59</v>
      </c>
      <c r="Y610" t="s">
        <v>59</v>
      </c>
      <c r="AA610" s="1">
        <f t="shared" si="31"/>
        <v>41432</v>
      </c>
      <c r="AB610">
        <f t="shared" si="32"/>
        <v>0.77958640924868372</v>
      </c>
      <c r="AC610" s="60">
        <f t="shared" si="33"/>
        <v>-0.67394500766825038</v>
      </c>
    </row>
    <row r="611" spans="1:29" x14ac:dyDescent="0.25">
      <c r="A611" s="1">
        <v>41439</v>
      </c>
      <c r="B611">
        <v>27.823799999999999</v>
      </c>
      <c r="C611">
        <v>0.68359999999999999</v>
      </c>
      <c r="D611">
        <v>2.8652000000000002</v>
      </c>
      <c r="E611">
        <v>7072.2710999999999</v>
      </c>
      <c r="F611" s="72">
        <v>41439</v>
      </c>
      <c r="G611">
        <v>35.258400000000002</v>
      </c>
      <c r="H611">
        <v>0.88219999999999998</v>
      </c>
      <c r="I611">
        <v>2.8799000000000001</v>
      </c>
      <c r="J611">
        <v>5511.8471</v>
      </c>
      <c r="K611" s="72">
        <v>41439</v>
      </c>
      <c r="L611">
        <v>28.5307</v>
      </c>
      <c r="M611">
        <v>0.65580000000000005</v>
      </c>
      <c r="N611">
        <v>2.6272000000000002</v>
      </c>
      <c r="O611">
        <v>5744.5924999999997</v>
      </c>
      <c r="P611" s="1"/>
      <c r="U611" s="72">
        <v>41439</v>
      </c>
      <c r="V611">
        <v>35.407299999999999</v>
      </c>
      <c r="W611" t="s">
        <v>59</v>
      </c>
      <c r="X611" t="s">
        <v>59</v>
      </c>
      <c r="Y611" t="s">
        <v>59</v>
      </c>
      <c r="AA611" s="1">
        <f t="shared" si="31"/>
        <v>41439</v>
      </c>
      <c r="AB611">
        <f t="shared" si="32"/>
        <v>0.7346103071548834</v>
      </c>
      <c r="AC611" s="60">
        <f t="shared" si="33"/>
        <v>-0.74389792614418326</v>
      </c>
    </row>
    <row r="612" spans="1:29" x14ac:dyDescent="0.25">
      <c r="A612" s="1">
        <v>41446</v>
      </c>
      <c r="B612">
        <v>27.823799999999999</v>
      </c>
      <c r="C612">
        <v>0.66100000000000003</v>
      </c>
      <c r="D612">
        <v>2.7705000000000002</v>
      </c>
      <c r="E612">
        <v>6838.4766</v>
      </c>
      <c r="F612" s="72">
        <v>41446</v>
      </c>
      <c r="G612">
        <v>35.258400000000002</v>
      </c>
      <c r="H612">
        <v>0.83050000000000002</v>
      </c>
      <c r="I612">
        <v>2.7113</v>
      </c>
      <c r="J612">
        <v>5189.0812999999998</v>
      </c>
      <c r="K612" s="72">
        <v>41446</v>
      </c>
      <c r="L612">
        <v>28.5307</v>
      </c>
      <c r="M612">
        <v>0.63439999999999996</v>
      </c>
      <c r="N612">
        <v>2.5411999999999999</v>
      </c>
      <c r="O612">
        <v>5556.6859000000004</v>
      </c>
      <c r="P612" s="1"/>
      <c r="U612" s="72">
        <v>41446</v>
      </c>
      <c r="V612">
        <v>35.407299999999999</v>
      </c>
      <c r="W612" t="s">
        <v>59</v>
      </c>
      <c r="X612" t="s">
        <v>59</v>
      </c>
      <c r="Y612" t="s">
        <v>59</v>
      </c>
      <c r="AA612" s="1">
        <f t="shared" si="31"/>
        <v>41446</v>
      </c>
      <c r="AB612">
        <f t="shared" si="32"/>
        <v>0.7026134719088688</v>
      </c>
      <c r="AC612" s="60">
        <f t="shared" si="33"/>
        <v>-0.79366373294496539</v>
      </c>
    </row>
    <row r="613" spans="1:29" x14ac:dyDescent="0.25">
      <c r="A613" s="1">
        <v>41453</v>
      </c>
      <c r="B613">
        <v>28.177900000000001</v>
      </c>
      <c r="C613">
        <v>0.58250000000000002</v>
      </c>
      <c r="D613">
        <v>2.3946000000000001</v>
      </c>
      <c r="E613">
        <v>6429.3370000000004</v>
      </c>
      <c r="F613" s="72">
        <v>41453</v>
      </c>
      <c r="G613">
        <v>33.292400000000001</v>
      </c>
      <c r="H613">
        <v>0.74319999999999997</v>
      </c>
      <c r="I613">
        <v>2.5518000000000001</v>
      </c>
      <c r="J613">
        <v>4965.6280999999999</v>
      </c>
      <c r="K613" s="72">
        <v>41453</v>
      </c>
      <c r="L613">
        <v>25.403600000000001</v>
      </c>
      <c r="M613">
        <v>0.56510000000000005</v>
      </c>
      <c r="N613">
        <v>2.5070000000000001</v>
      </c>
      <c r="O613">
        <v>5180.8714</v>
      </c>
      <c r="P613" s="1"/>
      <c r="U613" s="72">
        <v>41453</v>
      </c>
      <c r="V613">
        <v>33.800899999999999</v>
      </c>
      <c r="W613" t="s">
        <v>59</v>
      </c>
      <c r="X613" t="s">
        <v>59</v>
      </c>
      <c r="Y613" t="s">
        <v>59</v>
      </c>
      <c r="AA613" s="1">
        <f t="shared" si="31"/>
        <v>41453</v>
      </c>
      <c r="AB613">
        <f t="shared" si="32"/>
        <v>0.62520247678360008</v>
      </c>
      <c r="AC613" s="60">
        <f t="shared" si="33"/>
        <v>-0.91406378495136653</v>
      </c>
    </row>
    <row r="614" spans="1:29" x14ac:dyDescent="0.25">
      <c r="A614" s="1">
        <v>41460</v>
      </c>
      <c r="B614">
        <v>28.177900000000001</v>
      </c>
      <c r="C614">
        <v>0.62219999999999998</v>
      </c>
      <c r="D614">
        <v>2.5577999999999999</v>
      </c>
      <c r="E614">
        <v>6867.7008999999998</v>
      </c>
      <c r="F614" s="72">
        <v>41460</v>
      </c>
      <c r="G614">
        <v>33.292400000000001</v>
      </c>
      <c r="H614">
        <v>0.80269999999999997</v>
      </c>
      <c r="I614">
        <v>2.7559</v>
      </c>
      <c r="J614">
        <v>5362.8783000000003</v>
      </c>
      <c r="K614" s="72">
        <v>41460</v>
      </c>
      <c r="L614">
        <v>25.403600000000001</v>
      </c>
      <c r="M614">
        <v>0.59150000000000003</v>
      </c>
      <c r="N614">
        <v>2.6238999999999999</v>
      </c>
      <c r="O614">
        <v>5422.4665000000005</v>
      </c>
      <c r="P614" s="1"/>
      <c r="U614" s="72">
        <v>41460</v>
      </c>
      <c r="V614">
        <v>33.800899999999999</v>
      </c>
      <c r="W614" t="s">
        <v>59</v>
      </c>
      <c r="X614" t="s">
        <v>59</v>
      </c>
      <c r="Y614" t="s">
        <v>59</v>
      </c>
      <c r="AA614" s="1">
        <f t="shared" si="31"/>
        <v>41460</v>
      </c>
      <c r="AB614">
        <f t="shared" si="32"/>
        <v>0.66760461885282485</v>
      </c>
      <c r="AC614" s="60">
        <f t="shared" si="33"/>
        <v>-0.84811423731855207</v>
      </c>
    </row>
    <row r="615" spans="1:29" x14ac:dyDescent="0.25">
      <c r="A615" s="1">
        <v>41467</v>
      </c>
      <c r="B615">
        <v>28.177900000000001</v>
      </c>
      <c r="C615">
        <v>0.63019999999999998</v>
      </c>
      <c r="D615">
        <v>2.5905</v>
      </c>
      <c r="E615">
        <v>6955.3737000000001</v>
      </c>
      <c r="F615" s="72">
        <v>41467</v>
      </c>
      <c r="G615">
        <v>33.292400000000001</v>
      </c>
      <c r="H615">
        <v>0.80449999999999999</v>
      </c>
      <c r="I615">
        <v>2.7623000000000002</v>
      </c>
      <c r="J615">
        <v>5375.2924000000003</v>
      </c>
      <c r="K615" s="72">
        <v>41467</v>
      </c>
      <c r="L615">
        <v>25.403600000000001</v>
      </c>
      <c r="M615">
        <v>0.63829999999999998</v>
      </c>
      <c r="N615">
        <v>2.8317999999999999</v>
      </c>
      <c r="O615">
        <v>5851.9687999999996</v>
      </c>
      <c r="P615" s="1"/>
      <c r="U615" s="72">
        <v>41467</v>
      </c>
      <c r="V615">
        <v>33.800899999999999</v>
      </c>
      <c r="W615" t="s">
        <v>59</v>
      </c>
      <c r="X615" t="s">
        <v>59</v>
      </c>
      <c r="Y615" t="s">
        <v>59</v>
      </c>
      <c r="AA615" s="1">
        <f t="shared" si="31"/>
        <v>41467</v>
      </c>
      <c r="AB615">
        <f t="shared" si="32"/>
        <v>0.68433486098211205</v>
      </c>
      <c r="AC615" s="60">
        <f t="shared" si="33"/>
        <v>-0.82209310144261838</v>
      </c>
    </row>
    <row r="616" spans="1:29" x14ac:dyDescent="0.25">
      <c r="A616" s="1">
        <v>41474</v>
      </c>
      <c r="B616">
        <v>28.177900000000001</v>
      </c>
      <c r="C616">
        <v>0.66200000000000003</v>
      </c>
      <c r="D616">
        <v>2.7210999999999999</v>
      </c>
      <c r="E616">
        <v>7306.0648000000001</v>
      </c>
      <c r="F616" s="72">
        <v>41474</v>
      </c>
      <c r="G616">
        <v>33.292400000000001</v>
      </c>
      <c r="H616">
        <v>0.82130000000000003</v>
      </c>
      <c r="I616">
        <v>2.8197000000000001</v>
      </c>
      <c r="J616">
        <v>5487.0190000000002</v>
      </c>
      <c r="K616" s="72">
        <v>41474</v>
      </c>
      <c r="L616">
        <v>25.403600000000001</v>
      </c>
      <c r="M616">
        <v>0.64419999999999999</v>
      </c>
      <c r="N616">
        <v>2.8578000000000001</v>
      </c>
      <c r="O616">
        <v>5905.6566000000003</v>
      </c>
      <c r="P616" s="1"/>
      <c r="U616" s="72">
        <v>41474</v>
      </c>
      <c r="V616">
        <v>33.800899999999999</v>
      </c>
      <c r="W616" t="s">
        <v>59</v>
      </c>
      <c r="X616" t="s">
        <v>59</v>
      </c>
      <c r="Y616" t="s">
        <v>59</v>
      </c>
      <c r="AA616" s="1">
        <f t="shared" si="31"/>
        <v>41474</v>
      </c>
      <c r="AB616">
        <f t="shared" si="32"/>
        <v>0.70312370260084467</v>
      </c>
      <c r="AC616" s="60">
        <f t="shared" si="33"/>
        <v>-0.79287015314729259</v>
      </c>
    </row>
    <row r="617" spans="1:29" x14ac:dyDescent="0.25">
      <c r="A617" s="1">
        <v>41481</v>
      </c>
      <c r="B617">
        <v>28.177900000000001</v>
      </c>
      <c r="C617">
        <v>0.67259999999999998</v>
      </c>
      <c r="D617">
        <v>2.7646000000000002</v>
      </c>
      <c r="E617">
        <v>7422.9618</v>
      </c>
      <c r="F617" s="72">
        <v>41481</v>
      </c>
      <c r="G617">
        <v>33.292400000000001</v>
      </c>
      <c r="H617">
        <v>0.86029999999999995</v>
      </c>
      <c r="I617">
        <v>2.9537</v>
      </c>
      <c r="J617">
        <v>5747.7145</v>
      </c>
      <c r="K617" s="72">
        <v>41481</v>
      </c>
      <c r="L617">
        <v>25.403600000000001</v>
      </c>
      <c r="M617">
        <v>0.66759999999999997</v>
      </c>
      <c r="N617">
        <v>2.9617</v>
      </c>
      <c r="O617">
        <v>6120.4076999999997</v>
      </c>
      <c r="P617" s="1"/>
      <c r="U617" s="72">
        <v>41481</v>
      </c>
      <c r="V617">
        <v>33.800899999999999</v>
      </c>
      <c r="W617" t="s">
        <v>59</v>
      </c>
      <c r="X617" t="s">
        <v>59</v>
      </c>
      <c r="Y617" t="s">
        <v>59</v>
      </c>
      <c r="AA617" s="1">
        <f t="shared" si="31"/>
        <v>41481</v>
      </c>
      <c r="AB617">
        <f t="shared" si="32"/>
        <v>0.7269382618182576</v>
      </c>
      <c r="AC617" s="60">
        <f t="shared" si="33"/>
        <v>-0.75583052894860958</v>
      </c>
    </row>
    <row r="618" spans="1:29" x14ac:dyDescent="0.25">
      <c r="A618" s="1">
        <v>41488</v>
      </c>
      <c r="B618">
        <v>28.177900000000001</v>
      </c>
      <c r="C618">
        <v>0.68840000000000001</v>
      </c>
      <c r="D618">
        <v>2.8298999999999999</v>
      </c>
      <c r="E618">
        <v>7598.3073999999997</v>
      </c>
      <c r="F618" s="72">
        <v>41488</v>
      </c>
      <c r="G618">
        <v>33.292400000000001</v>
      </c>
      <c r="H618">
        <v>0.85840000000000005</v>
      </c>
      <c r="I618">
        <v>2.9472999999999998</v>
      </c>
      <c r="J618">
        <v>5735.3004000000001</v>
      </c>
      <c r="K618" s="72">
        <v>41488</v>
      </c>
      <c r="L618">
        <v>25.403600000000001</v>
      </c>
      <c r="M618">
        <v>0.68220000000000003</v>
      </c>
      <c r="N618">
        <v>3.0266000000000002</v>
      </c>
      <c r="O618">
        <v>6254.6271999999999</v>
      </c>
      <c r="P618" s="1"/>
      <c r="U618" s="72">
        <v>41488</v>
      </c>
      <c r="V618">
        <v>33.800899999999999</v>
      </c>
      <c r="W618" t="s">
        <v>59</v>
      </c>
      <c r="X618" t="s">
        <v>59</v>
      </c>
      <c r="Y618" t="s">
        <v>59</v>
      </c>
      <c r="AA618" s="1">
        <f t="shared" si="31"/>
        <v>41488</v>
      </c>
      <c r="AB618">
        <f t="shared" si="32"/>
        <v>0.73619513720148866</v>
      </c>
      <c r="AC618" s="60">
        <f t="shared" si="33"/>
        <v>-0.74143298405522295</v>
      </c>
    </row>
    <row r="619" spans="1:29" x14ac:dyDescent="0.25">
      <c r="A619" s="1">
        <v>41495</v>
      </c>
      <c r="B619">
        <v>28.177900000000001</v>
      </c>
      <c r="C619">
        <v>0.7732</v>
      </c>
      <c r="D619">
        <v>3.1781999999999999</v>
      </c>
      <c r="E619">
        <v>8533.4837000000007</v>
      </c>
      <c r="F619" s="72">
        <v>41495</v>
      </c>
      <c r="G619">
        <v>33.292400000000001</v>
      </c>
      <c r="H619">
        <v>0.90110000000000001</v>
      </c>
      <c r="I619">
        <v>3.0939999999999999</v>
      </c>
      <c r="J619">
        <v>6020.8239999999996</v>
      </c>
      <c r="K619" s="72">
        <v>41495</v>
      </c>
      <c r="L619">
        <v>25.403600000000001</v>
      </c>
      <c r="M619">
        <v>0.70269999999999999</v>
      </c>
      <c r="N619">
        <v>3.1175999999999999</v>
      </c>
      <c r="O619">
        <v>6442.5343999999996</v>
      </c>
      <c r="P619" s="1"/>
      <c r="U619" s="72">
        <v>41495</v>
      </c>
      <c r="V619">
        <v>33.800899999999999</v>
      </c>
      <c r="W619" t="s">
        <v>59</v>
      </c>
      <c r="X619" t="s">
        <v>59</v>
      </c>
      <c r="Y619" t="s">
        <v>59</v>
      </c>
      <c r="AA619" s="1">
        <f t="shared" si="31"/>
        <v>41495</v>
      </c>
      <c r="AB619">
        <f t="shared" si="32"/>
        <v>0.78824343905124661</v>
      </c>
      <c r="AC619" s="60">
        <f t="shared" si="33"/>
        <v>-0.66048042377079696</v>
      </c>
    </row>
    <row r="620" spans="1:29" x14ac:dyDescent="0.25">
      <c r="A620" s="1">
        <v>41502</v>
      </c>
      <c r="B620">
        <v>28.177900000000001</v>
      </c>
      <c r="C620">
        <v>0.84730000000000005</v>
      </c>
      <c r="D620">
        <v>3.4830000000000001</v>
      </c>
      <c r="E620">
        <v>9351.7628999999997</v>
      </c>
      <c r="F620" s="72">
        <v>41502</v>
      </c>
      <c r="G620">
        <v>33.292400000000001</v>
      </c>
      <c r="H620">
        <v>1.0498000000000001</v>
      </c>
      <c r="I620">
        <v>3.6044</v>
      </c>
      <c r="J620">
        <v>7013.9495999999999</v>
      </c>
      <c r="K620" s="72">
        <v>41502</v>
      </c>
      <c r="L620">
        <v>25.403600000000001</v>
      </c>
      <c r="M620">
        <v>0.79349999999999998</v>
      </c>
      <c r="N620">
        <v>3.5202</v>
      </c>
      <c r="O620">
        <v>7274.6950999999999</v>
      </c>
      <c r="P620" s="1"/>
      <c r="U620" s="72">
        <v>41502</v>
      </c>
      <c r="V620">
        <v>33.800899999999999</v>
      </c>
      <c r="W620" t="s">
        <v>59</v>
      </c>
      <c r="X620" t="s">
        <v>59</v>
      </c>
      <c r="Y620" t="s">
        <v>59</v>
      </c>
      <c r="AA620" s="1">
        <f t="shared" si="31"/>
        <v>41502</v>
      </c>
      <c r="AB620">
        <f t="shared" si="32"/>
        <v>0.89082489242275165</v>
      </c>
      <c r="AC620" s="60">
        <f t="shared" si="33"/>
        <v>-0.50093186996606964</v>
      </c>
    </row>
    <row r="621" spans="1:29" x14ac:dyDescent="0.25">
      <c r="A621" s="1">
        <v>41509</v>
      </c>
      <c r="B621">
        <v>28.177900000000001</v>
      </c>
      <c r="C621">
        <v>0.90029999999999999</v>
      </c>
      <c r="D621">
        <v>3.7006999999999999</v>
      </c>
      <c r="E621">
        <v>9936.2481000000007</v>
      </c>
      <c r="F621" s="72">
        <v>41509</v>
      </c>
      <c r="G621">
        <v>33.292400000000001</v>
      </c>
      <c r="H621">
        <v>1.0925</v>
      </c>
      <c r="I621">
        <v>3.7511000000000001</v>
      </c>
      <c r="J621">
        <v>7299.4732000000004</v>
      </c>
      <c r="K621" s="72">
        <v>41509</v>
      </c>
      <c r="L621">
        <v>25.403600000000001</v>
      </c>
      <c r="M621">
        <v>0.86670000000000003</v>
      </c>
      <c r="N621">
        <v>3.8450000000000002</v>
      </c>
      <c r="O621">
        <v>7945.7924999999996</v>
      </c>
      <c r="P621" s="1"/>
      <c r="U621" s="72">
        <v>41509</v>
      </c>
      <c r="V621">
        <v>33.800899999999999</v>
      </c>
      <c r="W621" t="s">
        <v>59</v>
      </c>
      <c r="X621" t="s">
        <v>59</v>
      </c>
      <c r="Y621" t="s">
        <v>59</v>
      </c>
      <c r="AA621" s="1">
        <f t="shared" si="31"/>
        <v>41509</v>
      </c>
      <c r="AB621">
        <f t="shared" si="32"/>
        <v>0.94541166922141107</v>
      </c>
      <c r="AC621" s="60">
        <f t="shared" si="33"/>
        <v>-0.41603113002873904</v>
      </c>
    </row>
    <row r="622" spans="1:29" x14ac:dyDescent="0.25">
      <c r="A622" s="1">
        <v>41516</v>
      </c>
      <c r="B622">
        <v>28.177900000000001</v>
      </c>
      <c r="C622">
        <v>0.86580000000000001</v>
      </c>
      <c r="D622">
        <v>3.5592000000000001</v>
      </c>
      <c r="E622">
        <v>9556.3327000000008</v>
      </c>
      <c r="F622" s="72">
        <v>41516</v>
      </c>
      <c r="G622">
        <v>33.292400000000001</v>
      </c>
      <c r="H622">
        <v>1.1017999999999999</v>
      </c>
      <c r="I622">
        <v>3.7829999999999999</v>
      </c>
      <c r="J622">
        <v>7361.5436</v>
      </c>
      <c r="K622" s="72">
        <v>41516</v>
      </c>
      <c r="L622">
        <v>25.403600000000001</v>
      </c>
      <c r="M622">
        <v>0.83150000000000002</v>
      </c>
      <c r="N622">
        <v>3.6890999999999998</v>
      </c>
      <c r="O622">
        <v>7623.6656999999996</v>
      </c>
      <c r="P622" s="1"/>
      <c r="U622" s="72">
        <v>41516</v>
      </c>
      <c r="V622">
        <v>33.800899999999999</v>
      </c>
      <c r="W622" t="s">
        <v>59</v>
      </c>
      <c r="X622" t="s">
        <v>59</v>
      </c>
      <c r="Y622" t="s">
        <v>59</v>
      </c>
      <c r="AA622" s="1">
        <f t="shared" si="31"/>
        <v>41516</v>
      </c>
      <c r="AB622">
        <f t="shared" si="32"/>
        <v>0.92593609723830717</v>
      </c>
      <c r="AC622" s="60">
        <f t="shared" si="33"/>
        <v>-0.44632217428964283</v>
      </c>
    </row>
    <row r="623" spans="1:29" x14ac:dyDescent="0.25">
      <c r="A623" s="1">
        <v>41523</v>
      </c>
      <c r="B623">
        <v>28.177900000000001</v>
      </c>
      <c r="C623">
        <v>0.94259999999999999</v>
      </c>
      <c r="D623">
        <v>3.8748</v>
      </c>
      <c r="E623">
        <v>10403.8362</v>
      </c>
      <c r="F623" s="72">
        <v>41523</v>
      </c>
      <c r="G623">
        <v>33.292400000000001</v>
      </c>
      <c r="H623">
        <v>1.2189000000000001</v>
      </c>
      <c r="I623">
        <v>4.1848999999999998</v>
      </c>
      <c r="J623">
        <v>8143.63</v>
      </c>
      <c r="K623" s="72">
        <v>41523</v>
      </c>
      <c r="L623">
        <v>25.403600000000001</v>
      </c>
      <c r="M623">
        <v>0.8901</v>
      </c>
      <c r="N623">
        <v>3.9489000000000001</v>
      </c>
      <c r="O623">
        <v>8160.5436</v>
      </c>
      <c r="P623" s="1"/>
      <c r="U623" s="72">
        <v>41523</v>
      </c>
      <c r="V623">
        <v>33.800899999999999</v>
      </c>
      <c r="W623" t="s">
        <v>59</v>
      </c>
      <c r="X623" t="s">
        <v>59</v>
      </c>
      <c r="Y623" t="s">
        <v>59</v>
      </c>
      <c r="AA623" s="1">
        <f t="shared" si="31"/>
        <v>41523</v>
      </c>
      <c r="AB623">
        <f t="shared" si="32"/>
        <v>1.0108063711838238</v>
      </c>
      <c r="AC623" s="60">
        <f t="shared" si="33"/>
        <v>-0.31432044274876775</v>
      </c>
    </row>
    <row r="624" spans="1:29" x14ac:dyDescent="0.25">
      <c r="A624" s="1">
        <v>41530</v>
      </c>
      <c r="B624">
        <v>28.177900000000001</v>
      </c>
      <c r="C624">
        <v>1.0062</v>
      </c>
      <c r="D624">
        <v>4.1360000000000001</v>
      </c>
      <c r="E624">
        <v>11105.218500000001</v>
      </c>
      <c r="F624" s="72">
        <v>41530</v>
      </c>
      <c r="G624">
        <v>33.292400000000001</v>
      </c>
      <c r="H624">
        <v>1.4065000000000001</v>
      </c>
      <c r="I624">
        <v>4.8292999999999999</v>
      </c>
      <c r="J624">
        <v>9397.4511000000002</v>
      </c>
      <c r="K624" s="72">
        <v>41530</v>
      </c>
      <c r="L624">
        <v>25.403600000000001</v>
      </c>
      <c r="M624">
        <v>1.0687</v>
      </c>
      <c r="N624">
        <v>4.7412999999999998</v>
      </c>
      <c r="O624">
        <v>9798.0210999999999</v>
      </c>
      <c r="P624" s="1"/>
      <c r="U624" s="72">
        <v>41530</v>
      </c>
      <c r="V624">
        <v>33.800899999999999</v>
      </c>
      <c r="W624" t="s">
        <v>59</v>
      </c>
      <c r="X624" t="s">
        <v>59</v>
      </c>
      <c r="Y624" t="s">
        <v>59</v>
      </c>
      <c r="AA624" s="1">
        <f t="shared" si="31"/>
        <v>41530</v>
      </c>
      <c r="AB624">
        <f t="shared" si="32"/>
        <v>1.1505589533119127</v>
      </c>
      <c r="AC624" s="60">
        <f t="shared" si="33"/>
        <v>-9.6958320881944046E-2</v>
      </c>
    </row>
    <row r="625" spans="1:29" x14ac:dyDescent="0.25">
      <c r="A625" s="1">
        <v>41537</v>
      </c>
      <c r="B625">
        <v>28.177900000000001</v>
      </c>
      <c r="C625">
        <v>1.0167999999999999</v>
      </c>
      <c r="D625">
        <v>4.1795999999999998</v>
      </c>
      <c r="E625">
        <v>11222.1155</v>
      </c>
      <c r="F625" s="72">
        <v>41537</v>
      </c>
      <c r="G625">
        <v>33.292400000000001</v>
      </c>
      <c r="H625">
        <v>1.5162</v>
      </c>
      <c r="I625">
        <v>5.2055999999999996</v>
      </c>
      <c r="J625">
        <v>10129.8812</v>
      </c>
      <c r="K625" s="72">
        <v>41537</v>
      </c>
      <c r="L625">
        <v>25.403600000000001</v>
      </c>
      <c r="M625">
        <v>1.1243000000000001</v>
      </c>
      <c r="N625">
        <v>4.9881000000000002</v>
      </c>
      <c r="O625">
        <v>10308.0551</v>
      </c>
      <c r="P625" s="1"/>
      <c r="U625" s="72">
        <v>41537</v>
      </c>
      <c r="V625">
        <v>33.800899999999999</v>
      </c>
      <c r="W625" t="s">
        <v>59</v>
      </c>
      <c r="X625" t="s">
        <v>59</v>
      </c>
      <c r="Y625" t="s">
        <v>59</v>
      </c>
      <c r="AA625" s="1">
        <f t="shared" si="31"/>
        <v>41537</v>
      </c>
      <c r="AB625">
        <f t="shared" si="32"/>
        <v>1.2115873816975244</v>
      </c>
      <c r="AC625" s="60">
        <f t="shared" si="33"/>
        <v>-2.0386529509722954E-3</v>
      </c>
    </row>
    <row r="626" spans="1:29" x14ac:dyDescent="0.25">
      <c r="A626" s="1">
        <v>41544</v>
      </c>
      <c r="B626">
        <v>28.177900000000001</v>
      </c>
      <c r="C626">
        <v>1.0855999999999999</v>
      </c>
      <c r="D626">
        <v>4.4626000000000001</v>
      </c>
      <c r="E626">
        <v>11981.9462</v>
      </c>
      <c r="F626" s="72">
        <v>41544</v>
      </c>
      <c r="G626">
        <v>33.292400000000001</v>
      </c>
      <c r="H626">
        <v>1.5868</v>
      </c>
      <c r="I626">
        <v>5.4481000000000002</v>
      </c>
      <c r="J626">
        <v>10601.615900000001</v>
      </c>
      <c r="K626" s="72">
        <v>41544</v>
      </c>
      <c r="L626">
        <v>25.403600000000001</v>
      </c>
      <c r="M626">
        <v>1.1418999999999999</v>
      </c>
      <c r="N626">
        <v>5.0659999999999998</v>
      </c>
      <c r="O626">
        <v>10469.118399999999</v>
      </c>
      <c r="P626" s="1"/>
      <c r="U626" s="72">
        <v>41544</v>
      </c>
      <c r="V626">
        <v>33.800899999999999</v>
      </c>
      <c r="W626" t="s">
        <v>59</v>
      </c>
      <c r="X626" t="s">
        <v>59</v>
      </c>
      <c r="Y626" t="s">
        <v>59</v>
      </c>
      <c r="AA626" s="1">
        <f t="shared" si="31"/>
        <v>41544</v>
      </c>
      <c r="AB626">
        <f t="shared" si="32"/>
        <v>1.2641919073946211</v>
      </c>
      <c r="AC626" s="60">
        <f t="shared" si="33"/>
        <v>7.9779021908436262E-2</v>
      </c>
    </row>
    <row r="627" spans="1:29" x14ac:dyDescent="0.25">
      <c r="A627" s="1">
        <v>41551</v>
      </c>
      <c r="B627">
        <v>28.4955</v>
      </c>
      <c r="C627">
        <v>1.0415000000000001</v>
      </c>
      <c r="D627">
        <v>4.2028999999999996</v>
      </c>
      <c r="E627">
        <v>12420.310100000001</v>
      </c>
      <c r="F627" s="72">
        <v>41551</v>
      </c>
      <c r="G627">
        <v>34.645299999999999</v>
      </c>
      <c r="H627">
        <v>1.4016999999999999</v>
      </c>
      <c r="I627">
        <v>4.6505000000000001</v>
      </c>
      <c r="J627">
        <v>10291.2641</v>
      </c>
      <c r="K627" s="72">
        <v>41551</v>
      </c>
      <c r="L627">
        <v>25.746099999999998</v>
      </c>
      <c r="M627">
        <v>1.0347999999999999</v>
      </c>
      <c r="N627">
        <v>4.5368000000000004</v>
      </c>
      <c r="O627">
        <v>10415.430700000001</v>
      </c>
      <c r="P627" s="1"/>
      <c r="U627" s="72">
        <v>41551</v>
      </c>
      <c r="V627">
        <v>32.911700000000003</v>
      </c>
      <c r="W627" t="s">
        <v>59</v>
      </c>
      <c r="X627" t="s">
        <v>59</v>
      </c>
      <c r="Y627" t="s">
        <v>59</v>
      </c>
      <c r="AA627" s="1">
        <f t="shared" si="31"/>
        <v>41551</v>
      </c>
      <c r="AB627">
        <f t="shared" si="32"/>
        <v>1.1512935039436663</v>
      </c>
      <c r="AC627" s="60">
        <f t="shared" si="33"/>
        <v>-9.5815848367266448E-2</v>
      </c>
    </row>
    <row r="628" spans="1:29" x14ac:dyDescent="0.25">
      <c r="A628" s="1">
        <v>41558</v>
      </c>
      <c r="B628">
        <v>28.4955</v>
      </c>
      <c r="C628">
        <v>1.1664000000000001</v>
      </c>
      <c r="D628">
        <v>4.7073</v>
      </c>
      <c r="E628">
        <v>13910.747300000001</v>
      </c>
      <c r="F628" s="72">
        <v>41558</v>
      </c>
      <c r="G628">
        <v>34.645299999999999</v>
      </c>
      <c r="H628">
        <v>1.6182000000000001</v>
      </c>
      <c r="I628">
        <v>5.3685999999999998</v>
      </c>
      <c r="J628">
        <v>11880.265100000001</v>
      </c>
      <c r="K628" s="72">
        <v>41558</v>
      </c>
      <c r="L628">
        <v>25.746099999999998</v>
      </c>
      <c r="M628">
        <v>1.2722</v>
      </c>
      <c r="N628">
        <v>5.5773999999999999</v>
      </c>
      <c r="O628">
        <v>12804.537200000001</v>
      </c>
      <c r="P628" s="1"/>
      <c r="U628" s="72">
        <v>41558</v>
      </c>
      <c r="V628">
        <v>32.911700000000003</v>
      </c>
      <c r="W628" t="s">
        <v>59</v>
      </c>
      <c r="X628" t="s">
        <v>59</v>
      </c>
      <c r="Y628" t="s">
        <v>59</v>
      </c>
      <c r="AA628" s="1">
        <f t="shared" si="31"/>
        <v>41558</v>
      </c>
      <c r="AB628">
        <f t="shared" si="32"/>
        <v>1.3405709569525084</v>
      </c>
      <c r="AC628" s="60">
        <f t="shared" si="33"/>
        <v>0.19857405256380792</v>
      </c>
    </row>
    <row r="629" spans="1:29" x14ac:dyDescent="0.25">
      <c r="A629" s="1">
        <v>41565</v>
      </c>
      <c r="B629">
        <v>28.4955</v>
      </c>
      <c r="C629">
        <v>1.3354999999999999</v>
      </c>
      <c r="D629">
        <v>5.3897000000000004</v>
      </c>
      <c r="E629">
        <v>15927.2212</v>
      </c>
      <c r="F629" s="72">
        <v>41565</v>
      </c>
      <c r="G629">
        <v>34.645299999999999</v>
      </c>
      <c r="H629">
        <v>1.679</v>
      </c>
      <c r="I629">
        <v>5.5705</v>
      </c>
      <c r="J629">
        <v>12327.1716</v>
      </c>
      <c r="K629" s="72">
        <v>41565</v>
      </c>
      <c r="L629">
        <v>25.746099999999998</v>
      </c>
      <c r="M629">
        <v>1.4295</v>
      </c>
      <c r="N629">
        <v>6.2672999999999996</v>
      </c>
      <c r="O629">
        <v>14388.3269</v>
      </c>
      <c r="P629" s="1"/>
      <c r="U629" s="72">
        <v>41565</v>
      </c>
      <c r="V629">
        <v>32.911700000000003</v>
      </c>
      <c r="W629" t="s">
        <v>59</v>
      </c>
      <c r="X629" t="s">
        <v>59</v>
      </c>
      <c r="Y629" t="s">
        <v>59</v>
      </c>
      <c r="AA629" s="1">
        <f t="shared" si="31"/>
        <v>41565</v>
      </c>
      <c r="AB629">
        <f t="shared" si="32"/>
        <v>1.4665161784357295</v>
      </c>
      <c r="AC629" s="60">
        <f t="shared" si="33"/>
        <v>0.39446109925528899</v>
      </c>
    </row>
    <row r="630" spans="1:29" x14ac:dyDescent="0.25">
      <c r="A630" s="1">
        <v>41572</v>
      </c>
      <c r="B630">
        <v>28.4955</v>
      </c>
      <c r="C630">
        <v>1.2791999999999999</v>
      </c>
      <c r="D630">
        <v>5.1622000000000003</v>
      </c>
      <c r="E630">
        <v>15255.063200000001</v>
      </c>
      <c r="F630" s="72">
        <v>41572</v>
      </c>
      <c r="G630">
        <v>34.645299999999999</v>
      </c>
      <c r="H630">
        <v>1.7078</v>
      </c>
      <c r="I630">
        <v>5.6658999999999997</v>
      </c>
      <c r="J630">
        <v>12538.210800000001</v>
      </c>
      <c r="K630" s="72">
        <v>41572</v>
      </c>
      <c r="L630">
        <v>25.746099999999998</v>
      </c>
      <c r="M630">
        <v>1.3334999999999999</v>
      </c>
      <c r="N630">
        <v>5.8463000000000003</v>
      </c>
      <c r="O630">
        <v>13421.9467</v>
      </c>
      <c r="P630" s="1"/>
      <c r="U630" s="72">
        <v>41572</v>
      </c>
      <c r="V630">
        <v>32.911700000000003</v>
      </c>
      <c r="W630" t="s">
        <v>59</v>
      </c>
      <c r="X630" t="s">
        <v>59</v>
      </c>
      <c r="Y630" t="s">
        <v>59</v>
      </c>
      <c r="AA630" s="1">
        <f t="shared" si="31"/>
        <v>41572</v>
      </c>
      <c r="AB630">
        <f t="shared" si="32"/>
        <v>1.4272688141672378</v>
      </c>
      <c r="AC630" s="60">
        <f t="shared" si="33"/>
        <v>0.33341828884581409</v>
      </c>
    </row>
    <row r="631" spans="1:29" x14ac:dyDescent="0.25">
      <c r="A631" s="1">
        <v>41579</v>
      </c>
      <c r="B631">
        <v>28.4955</v>
      </c>
      <c r="C631">
        <v>1.137</v>
      </c>
      <c r="D631">
        <v>4.5885999999999996</v>
      </c>
      <c r="E631">
        <v>13560.056200000001</v>
      </c>
      <c r="F631" s="72">
        <v>41579</v>
      </c>
      <c r="G631">
        <v>34.645299999999999</v>
      </c>
      <c r="H631">
        <v>1.4642999999999999</v>
      </c>
      <c r="I631">
        <v>4.8581000000000003</v>
      </c>
      <c r="J631">
        <v>10750.584699999999</v>
      </c>
      <c r="K631" s="72">
        <v>41579</v>
      </c>
      <c r="L631">
        <v>25.746099999999998</v>
      </c>
      <c r="M631">
        <v>1.1468</v>
      </c>
      <c r="N631">
        <v>5.0278</v>
      </c>
      <c r="O631">
        <v>11542.8742</v>
      </c>
      <c r="P631" s="1"/>
      <c r="U631" s="72">
        <v>41579</v>
      </c>
      <c r="V631">
        <v>32.911700000000003</v>
      </c>
      <c r="W631" t="s">
        <v>59</v>
      </c>
      <c r="X631" t="s">
        <v>59</v>
      </c>
      <c r="Y631" t="s">
        <v>59</v>
      </c>
      <c r="AA631" s="1">
        <f t="shared" si="31"/>
        <v>41579</v>
      </c>
      <c r="AB631">
        <f t="shared" si="32"/>
        <v>1.2382951318536131</v>
      </c>
      <c r="AC631" s="60">
        <f t="shared" si="33"/>
        <v>3.9500853194936777E-2</v>
      </c>
    </row>
    <row r="632" spans="1:29" x14ac:dyDescent="0.25">
      <c r="A632" s="1">
        <v>41586</v>
      </c>
      <c r="B632">
        <v>28.4955</v>
      </c>
      <c r="C632">
        <v>1.2130000000000001</v>
      </c>
      <c r="D632">
        <v>4.8952</v>
      </c>
      <c r="E632">
        <v>14466.0082</v>
      </c>
      <c r="F632" s="72">
        <v>41586</v>
      </c>
      <c r="G632">
        <v>34.645299999999999</v>
      </c>
      <c r="H632">
        <v>1.5421</v>
      </c>
      <c r="I632">
        <v>5.1161000000000003</v>
      </c>
      <c r="J632">
        <v>11321.632</v>
      </c>
      <c r="K632" s="72">
        <v>41586</v>
      </c>
      <c r="L632">
        <v>25.746099999999998</v>
      </c>
      <c r="M632">
        <v>1.1601999999999999</v>
      </c>
      <c r="N632">
        <v>5.0862999999999996</v>
      </c>
      <c r="O632">
        <v>11677.0936</v>
      </c>
      <c r="P632" s="1"/>
      <c r="U632" s="72">
        <v>41586</v>
      </c>
      <c r="V632">
        <v>32.911700000000003</v>
      </c>
      <c r="W632" t="s">
        <v>59</v>
      </c>
      <c r="X632" t="s">
        <v>59</v>
      </c>
      <c r="Y632" t="s">
        <v>59</v>
      </c>
      <c r="AA632" s="1">
        <f t="shared" si="31"/>
        <v>41586</v>
      </c>
      <c r="AB632">
        <f t="shared" si="32"/>
        <v>1.2959953461225446</v>
      </c>
      <c r="AC632" s="60">
        <f t="shared" si="33"/>
        <v>0.12924403228103218</v>
      </c>
    </row>
    <row r="633" spans="1:29" x14ac:dyDescent="0.25">
      <c r="A633" s="1">
        <v>41593</v>
      </c>
      <c r="B633">
        <v>28.4955</v>
      </c>
      <c r="C633">
        <v>1.2155</v>
      </c>
      <c r="D633">
        <v>4.9051</v>
      </c>
      <c r="E633">
        <v>14495.2325</v>
      </c>
      <c r="F633" s="72">
        <v>41593</v>
      </c>
      <c r="G633">
        <v>34.645299999999999</v>
      </c>
      <c r="H633">
        <v>1.6840999999999999</v>
      </c>
      <c r="I633">
        <v>5.5873999999999997</v>
      </c>
      <c r="J633">
        <v>12364.4138</v>
      </c>
      <c r="K633" s="72">
        <v>41593</v>
      </c>
      <c r="L633">
        <v>25.746099999999998</v>
      </c>
      <c r="M633">
        <v>1.2988999999999999</v>
      </c>
      <c r="N633">
        <v>5.6943000000000001</v>
      </c>
      <c r="O633">
        <v>13072.9761</v>
      </c>
      <c r="P633" s="1"/>
      <c r="U633" s="72">
        <v>41593</v>
      </c>
      <c r="V633">
        <v>32.911700000000003</v>
      </c>
      <c r="W633" t="s">
        <v>59</v>
      </c>
      <c r="X633" t="s">
        <v>59</v>
      </c>
      <c r="Y633" t="s">
        <v>59</v>
      </c>
      <c r="AA633" s="1">
        <f t="shared" si="31"/>
        <v>41593</v>
      </c>
      <c r="AB633">
        <f t="shared" si="32"/>
        <v>1.3878966546564693</v>
      </c>
      <c r="AC633" s="60">
        <f t="shared" si="33"/>
        <v>0.27218137999288194</v>
      </c>
    </row>
    <row r="634" spans="1:29" x14ac:dyDescent="0.25">
      <c r="A634" s="1">
        <v>41600</v>
      </c>
      <c r="B634">
        <v>28.4955</v>
      </c>
      <c r="C634">
        <v>1.2473000000000001</v>
      </c>
      <c r="D634">
        <v>5.0335999999999999</v>
      </c>
      <c r="E634">
        <v>14875.1479</v>
      </c>
      <c r="F634" s="72">
        <v>41600</v>
      </c>
      <c r="G634">
        <v>34.645299999999999</v>
      </c>
      <c r="H634">
        <v>1.6435</v>
      </c>
      <c r="I634">
        <v>5.4527000000000001</v>
      </c>
      <c r="J634">
        <v>12066.476199999999</v>
      </c>
      <c r="K634" s="72">
        <v>41600</v>
      </c>
      <c r="L634">
        <v>25.746099999999998</v>
      </c>
      <c r="M634">
        <v>1.2535000000000001</v>
      </c>
      <c r="N634">
        <v>5.4955999999999996</v>
      </c>
      <c r="O634">
        <v>12616.6299</v>
      </c>
      <c r="P634" s="1"/>
      <c r="U634" s="72">
        <v>41600</v>
      </c>
      <c r="V634">
        <v>32.911700000000003</v>
      </c>
      <c r="W634" t="s">
        <v>59</v>
      </c>
      <c r="X634" t="s">
        <v>59</v>
      </c>
      <c r="Y634" t="s">
        <v>59</v>
      </c>
      <c r="AA634" s="1">
        <f t="shared" si="31"/>
        <v>41600</v>
      </c>
      <c r="AB634">
        <f t="shared" si="32"/>
        <v>1.3701305216863213</v>
      </c>
      <c r="AC634" s="60">
        <f t="shared" si="33"/>
        <v>0.24454908654287544</v>
      </c>
    </row>
    <row r="635" spans="1:29" x14ac:dyDescent="0.25">
      <c r="A635" s="1">
        <v>41607</v>
      </c>
      <c r="B635">
        <v>28.4955</v>
      </c>
      <c r="C635">
        <v>1.3086</v>
      </c>
      <c r="D635">
        <v>5.2808999999999999</v>
      </c>
      <c r="E635">
        <v>15605.7544</v>
      </c>
      <c r="F635" s="72">
        <v>41607</v>
      </c>
      <c r="G635">
        <v>34.645299999999999</v>
      </c>
      <c r="H635">
        <v>1.8091999999999999</v>
      </c>
      <c r="I635">
        <v>6.0025000000000004</v>
      </c>
      <c r="J635">
        <v>13283.055</v>
      </c>
      <c r="K635" s="72">
        <v>41607</v>
      </c>
      <c r="L635">
        <v>25.746099999999998</v>
      </c>
      <c r="M635">
        <v>1.3549</v>
      </c>
      <c r="N635">
        <v>5.9398999999999997</v>
      </c>
      <c r="O635">
        <v>13636.697899999999</v>
      </c>
      <c r="P635" s="1"/>
      <c r="U635" s="72">
        <v>41607</v>
      </c>
      <c r="V635">
        <v>32.911700000000003</v>
      </c>
      <c r="W635" t="s">
        <v>59</v>
      </c>
      <c r="X635" t="s">
        <v>59</v>
      </c>
      <c r="Y635" t="s">
        <v>59</v>
      </c>
      <c r="AA635" s="1">
        <f t="shared" si="31"/>
        <v>41607</v>
      </c>
      <c r="AB635">
        <f t="shared" si="32"/>
        <v>1.4798119833023133</v>
      </c>
      <c r="AC635" s="60">
        <f t="shared" si="33"/>
        <v>0.4151405336794709</v>
      </c>
    </row>
    <row r="636" spans="1:29" x14ac:dyDescent="0.25">
      <c r="A636" s="1">
        <v>41614</v>
      </c>
      <c r="B636">
        <v>28.4955</v>
      </c>
      <c r="C636">
        <v>1.1615</v>
      </c>
      <c r="D636">
        <v>4.6875</v>
      </c>
      <c r="E636">
        <v>13852.2988</v>
      </c>
      <c r="F636" s="72">
        <v>41614</v>
      </c>
      <c r="G636">
        <v>34.645299999999999</v>
      </c>
      <c r="H636">
        <v>1.6486000000000001</v>
      </c>
      <c r="I636">
        <v>5.4695999999999998</v>
      </c>
      <c r="J636">
        <v>12103.7184</v>
      </c>
      <c r="K636" s="72">
        <v>41614</v>
      </c>
      <c r="L636">
        <v>25.746099999999998</v>
      </c>
      <c r="M636">
        <v>1.1628000000000001</v>
      </c>
      <c r="N636">
        <v>5.0979999999999999</v>
      </c>
      <c r="O636">
        <v>11703.9375</v>
      </c>
      <c r="P636" s="1"/>
      <c r="U636" s="72">
        <v>41614</v>
      </c>
      <c r="V636">
        <v>32.911700000000003</v>
      </c>
      <c r="W636" t="s">
        <v>59</v>
      </c>
      <c r="X636" t="s">
        <v>59</v>
      </c>
      <c r="Y636" t="s">
        <v>59</v>
      </c>
      <c r="AA636" s="1">
        <f t="shared" si="31"/>
        <v>41614</v>
      </c>
      <c r="AB636">
        <f t="shared" si="32"/>
        <v>1.3184554822483627</v>
      </c>
      <c r="AC636" s="60">
        <f t="shared" si="33"/>
        <v>0.16417707445731905</v>
      </c>
    </row>
    <row r="637" spans="1:29" x14ac:dyDescent="0.25">
      <c r="A637" s="1">
        <v>41621</v>
      </c>
      <c r="B637">
        <v>28.4955</v>
      </c>
      <c r="C637">
        <v>1.1223000000000001</v>
      </c>
      <c r="D637">
        <v>4.5293000000000001</v>
      </c>
      <c r="E637">
        <v>13384.7107</v>
      </c>
      <c r="F637" s="72">
        <v>41621</v>
      </c>
      <c r="G637">
        <v>34.645299999999999</v>
      </c>
      <c r="H637">
        <v>1.603</v>
      </c>
      <c r="I637">
        <v>5.3181000000000003</v>
      </c>
      <c r="J637">
        <v>11768.538500000001</v>
      </c>
      <c r="K637" s="72">
        <v>41621</v>
      </c>
      <c r="L637">
        <v>25.746099999999998</v>
      </c>
      <c r="M637">
        <v>1.0988</v>
      </c>
      <c r="N637">
        <v>4.8174000000000001</v>
      </c>
      <c r="O637">
        <v>11059.6841</v>
      </c>
      <c r="P637" s="1"/>
      <c r="U637" s="72">
        <v>41621</v>
      </c>
      <c r="V637">
        <v>32.911700000000003</v>
      </c>
      <c r="W637" t="s">
        <v>59</v>
      </c>
      <c r="X637" t="s">
        <v>59</v>
      </c>
      <c r="Y637" t="s">
        <v>59</v>
      </c>
      <c r="AA637" s="1">
        <f t="shared" si="31"/>
        <v>41621</v>
      </c>
      <c r="AB637">
        <f t="shared" si="32"/>
        <v>1.2713416099653547</v>
      </c>
      <c r="AC637" s="60">
        <f t="shared" si="33"/>
        <v>9.0899206579278205E-2</v>
      </c>
    </row>
    <row r="638" spans="1:29" x14ac:dyDescent="0.25">
      <c r="A638" s="1">
        <v>41628</v>
      </c>
      <c r="B638">
        <v>28.4955</v>
      </c>
      <c r="C638">
        <v>1.0537000000000001</v>
      </c>
      <c r="D638">
        <v>4.2523999999999997</v>
      </c>
      <c r="E638">
        <v>12566.431399999999</v>
      </c>
      <c r="F638" s="72">
        <v>41628</v>
      </c>
      <c r="G638">
        <v>34.645299999999999</v>
      </c>
      <c r="H638">
        <v>1.5624</v>
      </c>
      <c r="I638">
        <v>5.1835000000000004</v>
      </c>
      <c r="J638">
        <v>11470.6008</v>
      </c>
      <c r="K638" s="72">
        <v>41628</v>
      </c>
      <c r="L638">
        <v>25.746099999999998</v>
      </c>
      <c r="M638">
        <v>1.1202000000000001</v>
      </c>
      <c r="N638">
        <v>4.9108999999999998</v>
      </c>
      <c r="O638">
        <v>11274.4352</v>
      </c>
      <c r="P638" s="1"/>
      <c r="U638" s="72">
        <v>41628</v>
      </c>
      <c r="V638">
        <v>32.911700000000003</v>
      </c>
      <c r="W638" t="s">
        <v>59</v>
      </c>
      <c r="X638" t="s">
        <v>59</v>
      </c>
      <c r="Y638" t="s">
        <v>59</v>
      </c>
      <c r="AA638" s="1">
        <f t="shared" si="31"/>
        <v>41628</v>
      </c>
      <c r="AB638">
        <f t="shared" si="32"/>
        <v>1.2401789274591291</v>
      </c>
      <c r="AC638" s="60">
        <f t="shared" si="33"/>
        <v>4.24307869660571E-2</v>
      </c>
    </row>
    <row r="639" spans="1:29" x14ac:dyDescent="0.25">
      <c r="A639" s="1">
        <v>41635</v>
      </c>
      <c r="B639">
        <v>28.4955</v>
      </c>
      <c r="C639">
        <v>1.0660000000000001</v>
      </c>
      <c r="D639">
        <v>4.3018000000000001</v>
      </c>
      <c r="E639">
        <v>12712.5527</v>
      </c>
      <c r="F639" s="72">
        <v>41635</v>
      </c>
      <c r="G639">
        <v>34.645299999999999</v>
      </c>
      <c r="H639">
        <v>1.5725</v>
      </c>
      <c r="I639">
        <v>5.2171000000000003</v>
      </c>
      <c r="J639">
        <v>11545.0852</v>
      </c>
      <c r="K639" s="72">
        <v>41635</v>
      </c>
      <c r="L639">
        <v>25.746099999999998</v>
      </c>
      <c r="M639">
        <v>1.0882000000000001</v>
      </c>
      <c r="N639">
        <v>4.7706</v>
      </c>
      <c r="O639">
        <v>10952.308499999999</v>
      </c>
      <c r="P639" s="1"/>
      <c r="U639" s="72">
        <v>41635</v>
      </c>
      <c r="V639">
        <v>32.911700000000003</v>
      </c>
      <c r="W639" t="s">
        <v>59</v>
      </c>
      <c r="X639" t="s">
        <v>59</v>
      </c>
      <c r="Y639" t="s">
        <v>59</v>
      </c>
      <c r="AA639" s="1">
        <f t="shared" si="31"/>
        <v>41635</v>
      </c>
      <c r="AB639">
        <f t="shared" si="32"/>
        <v>1.2389831347456979</v>
      </c>
      <c r="AC639" s="60">
        <f t="shared" si="33"/>
        <v>4.0570928367766157E-2</v>
      </c>
    </row>
    <row r="640" spans="1:29" x14ac:dyDescent="0.25">
      <c r="A640" s="1">
        <v>41642</v>
      </c>
      <c r="B640">
        <v>32.9621</v>
      </c>
      <c r="C640">
        <v>0.90239999999999998</v>
      </c>
      <c r="D640">
        <v>3.1861000000000002</v>
      </c>
      <c r="E640">
        <v>12098.8433</v>
      </c>
      <c r="F640" s="72">
        <v>41642</v>
      </c>
      <c r="G640">
        <v>34.691899999999997</v>
      </c>
      <c r="H640">
        <v>1.3042</v>
      </c>
      <c r="I640">
        <v>4.3326000000000002</v>
      </c>
      <c r="J640">
        <v>11172.6631</v>
      </c>
      <c r="K640" s="72">
        <v>41642</v>
      </c>
      <c r="L640">
        <v>32.946399999999997</v>
      </c>
      <c r="M640">
        <v>0.93569999999999998</v>
      </c>
      <c r="N640">
        <v>3.3079000000000001</v>
      </c>
      <c r="O640">
        <v>10710.7135</v>
      </c>
      <c r="P640" s="1"/>
      <c r="U640" s="72">
        <v>41642</v>
      </c>
      <c r="V640">
        <v>31.872699999999998</v>
      </c>
      <c r="W640" t="s">
        <v>59</v>
      </c>
      <c r="X640" t="s">
        <v>59</v>
      </c>
      <c r="Y640" t="s">
        <v>59</v>
      </c>
      <c r="AA640" s="1">
        <f t="shared" si="31"/>
        <v>41642</v>
      </c>
      <c r="AB640">
        <f t="shared" si="32"/>
        <v>1.0449993595294815</v>
      </c>
      <c r="AC640" s="60">
        <f t="shared" si="33"/>
        <v>-0.26113888154535631</v>
      </c>
    </row>
    <row r="641" spans="1:29" x14ac:dyDescent="0.25">
      <c r="A641" s="1">
        <v>41649</v>
      </c>
      <c r="B641">
        <v>32.9621</v>
      </c>
      <c r="C641">
        <v>0.91769999999999996</v>
      </c>
      <c r="D641">
        <v>3.24</v>
      </c>
      <c r="E641">
        <v>12303.4131</v>
      </c>
      <c r="F641" s="72">
        <v>41649</v>
      </c>
      <c r="G641">
        <v>34.691899999999997</v>
      </c>
      <c r="H641">
        <v>1.3245</v>
      </c>
      <c r="I641">
        <v>4.4000000000000004</v>
      </c>
      <c r="J641">
        <v>11346.4601</v>
      </c>
      <c r="K641" s="72">
        <v>41649</v>
      </c>
      <c r="L641">
        <v>32.946399999999997</v>
      </c>
      <c r="M641">
        <v>0.96619999999999995</v>
      </c>
      <c r="N641">
        <v>3.4157000000000002</v>
      </c>
      <c r="O641">
        <v>11059.6841</v>
      </c>
      <c r="P641" s="1"/>
      <c r="U641" s="72">
        <v>41649</v>
      </c>
      <c r="V641">
        <v>31.872699999999998</v>
      </c>
      <c r="W641" t="s">
        <v>59</v>
      </c>
      <c r="X641" t="s">
        <v>59</v>
      </c>
      <c r="Y641" t="s">
        <v>59</v>
      </c>
      <c r="AA641" s="1">
        <f t="shared" si="31"/>
        <v>41649</v>
      </c>
      <c r="AB641">
        <f t="shared" si="32"/>
        <v>1.0661356197055269</v>
      </c>
      <c r="AC641" s="60">
        <f t="shared" si="33"/>
        <v>-0.22826491034399643</v>
      </c>
    </row>
    <row r="642" spans="1:29" x14ac:dyDescent="0.25">
      <c r="A642" s="1">
        <v>41656</v>
      </c>
      <c r="B642">
        <v>32.9621</v>
      </c>
      <c r="C642">
        <v>1.0201</v>
      </c>
      <c r="D642">
        <v>3.6017000000000001</v>
      </c>
      <c r="E642">
        <v>13676.953299999999</v>
      </c>
      <c r="F642" s="72">
        <v>41656</v>
      </c>
      <c r="G642">
        <v>34.691899999999997</v>
      </c>
      <c r="H642">
        <v>1.4013</v>
      </c>
      <c r="I642">
        <v>4.6551</v>
      </c>
      <c r="J642">
        <v>12004.4058</v>
      </c>
      <c r="K642" s="72">
        <v>41656</v>
      </c>
      <c r="L642">
        <v>32.946399999999997</v>
      </c>
      <c r="M642">
        <v>1.0952</v>
      </c>
      <c r="N642">
        <v>3.8715999999999999</v>
      </c>
      <c r="O642">
        <v>12536.0982</v>
      </c>
      <c r="P642" s="1"/>
      <c r="U642" s="72">
        <v>41656</v>
      </c>
      <c r="V642">
        <v>31.872699999999998</v>
      </c>
      <c r="W642" t="s">
        <v>59</v>
      </c>
      <c r="X642" t="s">
        <v>59</v>
      </c>
      <c r="Y642" t="s">
        <v>59</v>
      </c>
      <c r="AA642" s="1">
        <f t="shared" si="31"/>
        <v>41656</v>
      </c>
      <c r="AB642">
        <f t="shared" si="32"/>
        <v>1.1644722543461832</v>
      </c>
      <c r="AC642" s="60">
        <f t="shared" si="33"/>
        <v>-7.5318472881074364E-2</v>
      </c>
    </row>
    <row r="643" spans="1:29" x14ac:dyDescent="0.25">
      <c r="A643" s="1">
        <v>41663</v>
      </c>
      <c r="B643">
        <v>32.9621</v>
      </c>
      <c r="C643">
        <v>0.93730000000000002</v>
      </c>
      <c r="D643">
        <v>3.3092000000000001</v>
      </c>
      <c r="E643">
        <v>12566.431399999999</v>
      </c>
      <c r="F643" s="72">
        <v>41663</v>
      </c>
      <c r="G643">
        <v>34.691899999999997</v>
      </c>
      <c r="H643">
        <v>1.2505999999999999</v>
      </c>
      <c r="I643">
        <v>4.1544999999999996</v>
      </c>
      <c r="J643">
        <v>10713.342500000001</v>
      </c>
      <c r="K643" s="72">
        <v>41663</v>
      </c>
      <c r="L643">
        <v>32.946399999999997</v>
      </c>
      <c r="M643">
        <v>0.98960000000000004</v>
      </c>
      <c r="N643">
        <v>3.4986000000000002</v>
      </c>
      <c r="O643">
        <v>11328.123</v>
      </c>
      <c r="P643" s="1"/>
      <c r="U643" s="72">
        <v>41663</v>
      </c>
      <c r="V643">
        <v>31.872699999999998</v>
      </c>
      <c r="W643" t="s">
        <v>59</v>
      </c>
      <c r="X643" t="s">
        <v>59</v>
      </c>
      <c r="Y643" t="s">
        <v>59</v>
      </c>
      <c r="AA643" s="1">
        <f t="shared" si="31"/>
        <v>41663</v>
      </c>
      <c r="AB643">
        <f t="shared" si="32"/>
        <v>1.0514054901302021</v>
      </c>
      <c r="AC643" s="60">
        <f t="shared" si="33"/>
        <v>-0.25117520059488641</v>
      </c>
    </row>
    <row r="644" spans="1:29" x14ac:dyDescent="0.25">
      <c r="A644" s="1">
        <v>41670</v>
      </c>
      <c r="B644">
        <v>32.9621</v>
      </c>
      <c r="C644">
        <v>0.98960000000000004</v>
      </c>
      <c r="D644">
        <v>3.4939</v>
      </c>
      <c r="E644">
        <v>13267.813599999999</v>
      </c>
      <c r="F644" s="72">
        <v>41670</v>
      </c>
      <c r="G644">
        <v>34.691899999999997</v>
      </c>
      <c r="H644">
        <v>1.3709</v>
      </c>
      <c r="I644">
        <v>4.5540000000000003</v>
      </c>
      <c r="J644">
        <v>11743.710300000001</v>
      </c>
      <c r="K644" s="72">
        <v>41670</v>
      </c>
      <c r="L644">
        <v>32.946399999999997</v>
      </c>
      <c r="M644">
        <v>1.1303000000000001</v>
      </c>
      <c r="N644">
        <v>3.996</v>
      </c>
      <c r="O644">
        <v>12938.756600000001</v>
      </c>
      <c r="P644" s="1"/>
      <c r="U644" s="72">
        <v>41670</v>
      </c>
      <c r="V644">
        <v>31.872699999999998</v>
      </c>
      <c r="W644" t="s">
        <v>59</v>
      </c>
      <c r="X644" t="s">
        <v>59</v>
      </c>
      <c r="Y644" t="s">
        <v>59</v>
      </c>
      <c r="AA644" s="1">
        <f t="shared" ref="AA644:AA707" si="34">+A644</f>
        <v>41670</v>
      </c>
      <c r="AB644">
        <f t="shared" ref="AB644:AB707" si="35">+(C644*E644+H644*J644+M644*O644)/(E644+J644+O644)</f>
        <v>1.1555634581886687</v>
      </c>
      <c r="AC644" s="60">
        <f t="shared" ref="AC644:AC707" si="36">+(AB644-$AC$1)/$AD$1</f>
        <v>-8.9174637873443069E-2</v>
      </c>
    </row>
    <row r="645" spans="1:29" x14ac:dyDescent="0.25">
      <c r="A645" s="1">
        <v>41677</v>
      </c>
      <c r="B645">
        <v>32.9621</v>
      </c>
      <c r="C645">
        <v>0.86099999999999999</v>
      </c>
      <c r="D645">
        <v>3.0398999999999998</v>
      </c>
      <c r="E645">
        <v>11543.5823</v>
      </c>
      <c r="F645" s="72">
        <v>41677</v>
      </c>
      <c r="G645">
        <v>34.691899999999997</v>
      </c>
      <c r="H645">
        <v>1.2898000000000001</v>
      </c>
      <c r="I645">
        <v>4.2845000000000004</v>
      </c>
      <c r="J645">
        <v>11048.5224</v>
      </c>
      <c r="K645" s="72">
        <v>41677</v>
      </c>
      <c r="L645">
        <v>32.946399999999997</v>
      </c>
      <c r="M645">
        <v>1.0178</v>
      </c>
      <c r="N645">
        <v>3.5979999999999999</v>
      </c>
      <c r="O645">
        <v>11650.2497</v>
      </c>
      <c r="P645" s="1"/>
      <c r="U645" s="72">
        <v>41677</v>
      </c>
      <c r="V645">
        <v>31.872699999999998</v>
      </c>
      <c r="W645" t="s">
        <v>59</v>
      </c>
      <c r="X645" t="s">
        <v>59</v>
      </c>
      <c r="Y645" t="s">
        <v>59</v>
      </c>
      <c r="AA645" s="1">
        <f t="shared" si="34"/>
        <v>41677</v>
      </c>
      <c r="AB645">
        <f t="shared" si="35"/>
        <v>1.0527031019946458</v>
      </c>
      <c r="AC645" s="60">
        <f t="shared" si="36"/>
        <v>-0.249156979078546</v>
      </c>
    </row>
    <row r="646" spans="1:29" x14ac:dyDescent="0.25">
      <c r="A646" s="1">
        <v>41684</v>
      </c>
      <c r="B646">
        <v>32.9621</v>
      </c>
      <c r="C646">
        <v>1.0287999999999999</v>
      </c>
      <c r="D646">
        <v>3.6324999999999998</v>
      </c>
      <c r="E646">
        <v>13793.8503</v>
      </c>
      <c r="F646" s="72">
        <v>41684</v>
      </c>
      <c r="G646">
        <v>34.691899999999997</v>
      </c>
      <c r="H646">
        <v>1.4999</v>
      </c>
      <c r="I646">
        <v>4.9824999999999999</v>
      </c>
      <c r="J646">
        <v>12848.562599999999</v>
      </c>
      <c r="K646" s="72">
        <v>41684</v>
      </c>
      <c r="L646">
        <v>32.946399999999997</v>
      </c>
      <c r="M646">
        <v>1.1842999999999999</v>
      </c>
      <c r="N646">
        <v>4.1867000000000001</v>
      </c>
      <c r="O646">
        <v>13556.1662</v>
      </c>
      <c r="P646" s="1"/>
      <c r="U646" s="72">
        <v>41684</v>
      </c>
      <c r="V646">
        <v>31.872699999999998</v>
      </c>
      <c r="W646" t="s">
        <v>59</v>
      </c>
      <c r="X646" t="s">
        <v>59</v>
      </c>
      <c r="Y646" t="s">
        <v>59</v>
      </c>
      <c r="AA646" s="1">
        <f t="shared" si="34"/>
        <v>41684</v>
      </c>
      <c r="AB646">
        <f t="shared" si="35"/>
        <v>1.2318156753714709</v>
      </c>
      <c r="AC646" s="60">
        <f t="shared" si="36"/>
        <v>2.9423125913938634E-2</v>
      </c>
    </row>
    <row r="647" spans="1:29" x14ac:dyDescent="0.25">
      <c r="A647" s="1">
        <v>41691</v>
      </c>
      <c r="B647">
        <v>32.9621</v>
      </c>
      <c r="C647">
        <v>1.0114000000000001</v>
      </c>
      <c r="D647">
        <v>3.5709</v>
      </c>
      <c r="E647">
        <v>13560.056200000001</v>
      </c>
      <c r="F647" s="72">
        <v>41691</v>
      </c>
      <c r="G647">
        <v>34.691899999999997</v>
      </c>
      <c r="H647">
        <v>1.4231</v>
      </c>
      <c r="I647">
        <v>4.7272999999999996</v>
      </c>
      <c r="J647">
        <v>12768.5985</v>
      </c>
      <c r="K647" s="72">
        <v>41691</v>
      </c>
      <c r="L647">
        <v>32.946399999999997</v>
      </c>
      <c r="M647">
        <v>1.1632</v>
      </c>
      <c r="N647">
        <v>4.1120999999999999</v>
      </c>
      <c r="O647">
        <v>13314.571099999999</v>
      </c>
      <c r="P647" s="1"/>
      <c r="U647" s="72">
        <v>41691</v>
      </c>
      <c r="V647">
        <v>31.872699999999998</v>
      </c>
      <c r="W647" t="s">
        <v>59</v>
      </c>
      <c r="X647" t="s">
        <v>59</v>
      </c>
      <c r="Y647" t="s">
        <v>59</v>
      </c>
      <c r="AA647" s="1">
        <f t="shared" si="34"/>
        <v>41691</v>
      </c>
      <c r="AB647">
        <f t="shared" si="35"/>
        <v>1.1949870756872163</v>
      </c>
      <c r="AC647" s="60">
        <f t="shared" si="36"/>
        <v>-2.7857694596528672E-2</v>
      </c>
    </row>
    <row r="648" spans="1:29" x14ac:dyDescent="0.25">
      <c r="A648" s="1">
        <v>41698</v>
      </c>
      <c r="B648">
        <v>32.9621</v>
      </c>
      <c r="C648">
        <v>1.0245</v>
      </c>
      <c r="D648">
        <v>3.6171000000000002</v>
      </c>
      <c r="E648">
        <v>13735.4018</v>
      </c>
      <c r="F648" s="72">
        <v>41698</v>
      </c>
      <c r="G648">
        <v>34.691899999999997</v>
      </c>
      <c r="H648">
        <v>1.4637</v>
      </c>
      <c r="I648">
        <v>4.8620999999999999</v>
      </c>
      <c r="J648">
        <v>13132.6726</v>
      </c>
      <c r="K648" s="72">
        <v>41698</v>
      </c>
      <c r="L648">
        <v>32.946399999999997</v>
      </c>
      <c r="M648">
        <v>1.1255999999999999</v>
      </c>
      <c r="N648">
        <v>3.9794</v>
      </c>
      <c r="O648">
        <v>12885.068799999999</v>
      </c>
      <c r="P648" s="1"/>
      <c r="U648" s="72">
        <v>41698</v>
      </c>
      <c r="V648">
        <v>31.872699999999998</v>
      </c>
      <c r="W648" t="s">
        <v>59</v>
      </c>
      <c r="X648" t="s">
        <v>59</v>
      </c>
      <c r="Y648" t="s">
        <v>59</v>
      </c>
      <c r="AA648" s="1">
        <f t="shared" si="34"/>
        <v>41698</v>
      </c>
      <c r="AB648">
        <f t="shared" si="35"/>
        <v>1.2023614140277594</v>
      </c>
      <c r="AC648" s="60">
        <f t="shared" si="36"/>
        <v>-1.6388125987090021E-2</v>
      </c>
    </row>
    <row r="649" spans="1:29" x14ac:dyDescent="0.25">
      <c r="A649" s="1">
        <v>41705</v>
      </c>
      <c r="B649">
        <v>32.9621</v>
      </c>
      <c r="C649">
        <v>1.1094999999999999</v>
      </c>
      <c r="D649">
        <v>3.9171999999999998</v>
      </c>
      <c r="E649">
        <v>14875.1479</v>
      </c>
      <c r="F649" s="72">
        <v>41705</v>
      </c>
      <c r="G649">
        <v>34.691899999999997</v>
      </c>
      <c r="H649">
        <v>1.5361</v>
      </c>
      <c r="I649">
        <v>5.1028000000000002</v>
      </c>
      <c r="J649">
        <v>13782.804899999999</v>
      </c>
      <c r="K649" s="72">
        <v>41705</v>
      </c>
      <c r="L649">
        <v>32.946399999999997</v>
      </c>
      <c r="M649">
        <v>1.2194</v>
      </c>
      <c r="N649">
        <v>4.3109999999999999</v>
      </c>
      <c r="O649">
        <v>13958.8246</v>
      </c>
      <c r="P649" s="1"/>
      <c r="U649" s="72">
        <v>41705</v>
      </c>
      <c r="V649">
        <v>31.872699999999998</v>
      </c>
      <c r="W649" t="s">
        <v>59</v>
      </c>
      <c r="X649" t="s">
        <v>59</v>
      </c>
      <c r="Y649" t="s">
        <v>59</v>
      </c>
      <c r="AA649" s="1">
        <f t="shared" si="34"/>
        <v>41705</v>
      </c>
      <c r="AB649">
        <f t="shared" si="35"/>
        <v>1.2834648055575408</v>
      </c>
      <c r="AC649" s="60">
        <f t="shared" si="36"/>
        <v>0.10975484042587789</v>
      </c>
    </row>
    <row r="650" spans="1:29" x14ac:dyDescent="0.25">
      <c r="A650" s="1">
        <v>41712</v>
      </c>
      <c r="B650">
        <v>32.9621</v>
      </c>
      <c r="C650">
        <v>1.0441</v>
      </c>
      <c r="D650">
        <v>3.6863000000000001</v>
      </c>
      <c r="E650">
        <v>13998.420099999999</v>
      </c>
      <c r="F650" s="72">
        <v>41712</v>
      </c>
      <c r="G650">
        <v>34.691899999999997</v>
      </c>
      <c r="H650">
        <v>1.5071000000000001</v>
      </c>
      <c r="I650">
        <v>5.0065999999999997</v>
      </c>
      <c r="J650">
        <v>13522.752</v>
      </c>
      <c r="K650" s="72">
        <v>41712</v>
      </c>
      <c r="L650">
        <v>32.946399999999997</v>
      </c>
      <c r="M650">
        <v>1.135</v>
      </c>
      <c r="N650">
        <v>4.0125999999999999</v>
      </c>
      <c r="O650">
        <v>12992.4444</v>
      </c>
      <c r="P650" s="1"/>
      <c r="U650" s="72">
        <v>41712</v>
      </c>
      <c r="V650">
        <v>31.872699999999998</v>
      </c>
      <c r="W650" t="s">
        <v>59</v>
      </c>
      <c r="X650" t="s">
        <v>59</v>
      </c>
      <c r="Y650" t="s">
        <v>59</v>
      </c>
      <c r="AA650" s="1">
        <f t="shared" si="34"/>
        <v>41712</v>
      </c>
      <c r="AB650">
        <f t="shared" si="35"/>
        <v>1.2277924968660843</v>
      </c>
      <c r="AC650" s="60">
        <f t="shared" si="36"/>
        <v>2.3165734434915219E-2</v>
      </c>
    </row>
    <row r="651" spans="1:29" x14ac:dyDescent="0.25">
      <c r="A651" s="1">
        <v>41719</v>
      </c>
      <c r="B651">
        <v>32.9621</v>
      </c>
      <c r="C651">
        <v>1.1553</v>
      </c>
      <c r="D651">
        <v>4.0788000000000002</v>
      </c>
      <c r="E651">
        <v>15488.8573</v>
      </c>
      <c r="F651" s="72">
        <v>41719</v>
      </c>
      <c r="G651">
        <v>34.691899999999997</v>
      </c>
      <c r="H651">
        <v>1.6665000000000001</v>
      </c>
      <c r="I651">
        <v>5.5361000000000002</v>
      </c>
      <c r="J651">
        <v>14953.043100000001</v>
      </c>
      <c r="K651" s="72">
        <v>41719</v>
      </c>
      <c r="L651">
        <v>32.946399999999997</v>
      </c>
      <c r="M651">
        <v>1.2007000000000001</v>
      </c>
      <c r="N651">
        <v>4.2446999999999999</v>
      </c>
      <c r="O651">
        <v>13744.073399999999</v>
      </c>
      <c r="P651" s="1"/>
      <c r="U651" s="72">
        <v>41719</v>
      </c>
      <c r="V651">
        <v>31.872699999999998</v>
      </c>
      <c r="W651" t="s">
        <v>59</v>
      </c>
      <c r="X651" t="s">
        <v>59</v>
      </c>
      <c r="Y651" t="s">
        <v>59</v>
      </c>
      <c r="AA651" s="1">
        <f t="shared" si="34"/>
        <v>41719</v>
      </c>
      <c r="AB651">
        <f t="shared" si="35"/>
        <v>1.3424176722845023</v>
      </c>
      <c r="AC651" s="60">
        <f t="shared" si="36"/>
        <v>0.20144631407721794</v>
      </c>
    </row>
    <row r="652" spans="1:29" x14ac:dyDescent="0.25">
      <c r="A652" s="1">
        <v>41726</v>
      </c>
      <c r="B652">
        <v>32.9621</v>
      </c>
      <c r="C652">
        <v>1.1661999999999999</v>
      </c>
      <c r="D652">
        <v>4.1173000000000002</v>
      </c>
      <c r="E652">
        <v>15634.9786</v>
      </c>
      <c r="F652" s="72">
        <v>41726</v>
      </c>
      <c r="G652">
        <v>34.691899999999997</v>
      </c>
      <c r="H652">
        <v>1.7028000000000001</v>
      </c>
      <c r="I652">
        <v>5.6565000000000003</v>
      </c>
      <c r="J652">
        <v>15278.1093</v>
      </c>
      <c r="K652" s="72">
        <v>41726</v>
      </c>
      <c r="L652">
        <v>32.946399999999997</v>
      </c>
      <c r="M652">
        <v>1.2264999999999999</v>
      </c>
      <c r="N652">
        <v>4.3358999999999996</v>
      </c>
      <c r="O652">
        <v>14039.356299999999</v>
      </c>
      <c r="P652" s="1"/>
      <c r="U652" s="72">
        <v>41726</v>
      </c>
      <c r="V652">
        <v>31.872699999999998</v>
      </c>
      <c r="W652" t="s">
        <v>59</v>
      </c>
      <c r="X652" t="s">
        <v>59</v>
      </c>
      <c r="Y652" t="s">
        <v>59</v>
      </c>
      <c r="AA652" s="1">
        <f t="shared" si="34"/>
        <v>41726</v>
      </c>
      <c r="AB652">
        <f t="shared" si="35"/>
        <v>1.3674083390844853</v>
      </c>
      <c r="AC652" s="60">
        <f t="shared" si="36"/>
        <v>0.24031517989561429</v>
      </c>
    </row>
    <row r="653" spans="1:29" x14ac:dyDescent="0.25">
      <c r="A653" s="1">
        <v>41733</v>
      </c>
      <c r="B653">
        <v>38.516399999999997</v>
      </c>
      <c r="C653">
        <v>1.1113999999999999</v>
      </c>
      <c r="D653">
        <v>3.4386000000000001</v>
      </c>
      <c r="E653">
        <v>16950.070299999999</v>
      </c>
      <c r="F653" s="72">
        <v>41733</v>
      </c>
      <c r="G653">
        <v>40.756999999999998</v>
      </c>
      <c r="H653">
        <v>1.6356999999999999</v>
      </c>
      <c r="I653">
        <v>4.8102999999999998</v>
      </c>
      <c r="J653">
        <v>16513.3606</v>
      </c>
      <c r="K653" s="72">
        <v>41733</v>
      </c>
      <c r="L653">
        <v>43.477600000000002</v>
      </c>
      <c r="M653">
        <v>1.1427</v>
      </c>
      <c r="N653">
        <v>3.1995</v>
      </c>
      <c r="O653">
        <v>15569.458199999999</v>
      </c>
      <c r="P653" s="1"/>
      <c r="U653" s="72">
        <v>41733</v>
      </c>
      <c r="V653">
        <v>29.521000000000001</v>
      </c>
      <c r="W653" t="s">
        <v>59</v>
      </c>
      <c r="X653" t="s">
        <v>59</v>
      </c>
      <c r="Y653" t="s">
        <v>59</v>
      </c>
      <c r="AA653" s="1">
        <f t="shared" si="34"/>
        <v>41733</v>
      </c>
      <c r="AB653">
        <f t="shared" si="35"/>
        <v>1.2979131582515704</v>
      </c>
      <c r="AC653" s="60">
        <f t="shared" si="36"/>
        <v>0.13222687315137047</v>
      </c>
    </row>
    <row r="654" spans="1:29" x14ac:dyDescent="0.25">
      <c r="A654" s="1">
        <v>41740</v>
      </c>
      <c r="B654">
        <v>38.516399999999997</v>
      </c>
      <c r="C654">
        <v>1.1651</v>
      </c>
      <c r="D654">
        <v>3.6046</v>
      </c>
      <c r="E654">
        <v>17768.3495</v>
      </c>
      <c r="F654" s="72">
        <v>41740</v>
      </c>
      <c r="G654">
        <v>40.756999999999998</v>
      </c>
      <c r="H654">
        <v>1.6228</v>
      </c>
      <c r="I654">
        <v>4.7725</v>
      </c>
      <c r="J654">
        <v>16383.334199999999</v>
      </c>
      <c r="K654" s="72">
        <v>41740</v>
      </c>
      <c r="L654">
        <v>43.477600000000002</v>
      </c>
      <c r="M654">
        <v>1.1564000000000001</v>
      </c>
      <c r="N654">
        <v>3.2381000000000002</v>
      </c>
      <c r="O654">
        <v>15757.365400000001</v>
      </c>
      <c r="P654" s="1"/>
      <c r="U654" s="72">
        <v>41740</v>
      </c>
      <c r="V654">
        <v>29.521000000000001</v>
      </c>
      <c r="W654" t="s">
        <v>59</v>
      </c>
      <c r="X654" t="s">
        <v>59</v>
      </c>
      <c r="Y654" t="s">
        <v>59</v>
      </c>
      <c r="AA654" s="1">
        <f t="shared" si="34"/>
        <v>41740</v>
      </c>
      <c r="AB654">
        <f t="shared" si="35"/>
        <v>1.3125995640491974</v>
      </c>
      <c r="AC654" s="60">
        <f t="shared" si="36"/>
        <v>0.15506915826810333</v>
      </c>
    </row>
    <row r="655" spans="1:29" x14ac:dyDescent="0.25">
      <c r="A655" s="1">
        <v>41747</v>
      </c>
      <c r="B655">
        <v>38.516399999999997</v>
      </c>
      <c r="C655">
        <v>1.1612</v>
      </c>
      <c r="D655">
        <v>3.5926999999999998</v>
      </c>
      <c r="E655">
        <v>17709.901000000002</v>
      </c>
      <c r="F655" s="72">
        <v>41747</v>
      </c>
      <c r="G655">
        <v>40.756999999999998</v>
      </c>
      <c r="H655">
        <v>1.6420999999999999</v>
      </c>
      <c r="I655">
        <v>4.8292999999999999</v>
      </c>
      <c r="J655">
        <v>16578.373899999999</v>
      </c>
      <c r="K655" s="72">
        <v>41747</v>
      </c>
      <c r="L655">
        <v>43.477600000000002</v>
      </c>
      <c r="M655">
        <v>1.1348</v>
      </c>
      <c r="N655">
        <v>3.1774</v>
      </c>
      <c r="O655">
        <v>15462.0826</v>
      </c>
      <c r="P655" s="1"/>
      <c r="U655" s="72">
        <v>41747</v>
      </c>
      <c r="V655">
        <v>29.521000000000001</v>
      </c>
      <c r="W655" t="s">
        <v>59</v>
      </c>
      <c r="X655" t="s">
        <v>59</v>
      </c>
      <c r="Y655" t="s">
        <v>59</v>
      </c>
      <c r="AA655" s="1">
        <f t="shared" si="34"/>
        <v>41747</v>
      </c>
      <c r="AB655">
        <f t="shared" si="35"/>
        <v>1.3132459632449875</v>
      </c>
      <c r="AC655" s="60">
        <f t="shared" si="36"/>
        <v>0.15607452574418454</v>
      </c>
    </row>
    <row r="656" spans="1:29" x14ac:dyDescent="0.25">
      <c r="A656" s="1">
        <v>41754</v>
      </c>
      <c r="B656">
        <v>38.516399999999997</v>
      </c>
      <c r="C656">
        <v>1.1306</v>
      </c>
      <c r="D656">
        <v>3.4979</v>
      </c>
      <c r="E656">
        <v>17242.312900000001</v>
      </c>
      <c r="F656" s="72">
        <v>41754</v>
      </c>
      <c r="G656">
        <v>40.756999999999998</v>
      </c>
      <c r="H656">
        <v>1.6872</v>
      </c>
      <c r="I656">
        <v>4.9618000000000002</v>
      </c>
      <c r="J656">
        <v>17033.466499999999</v>
      </c>
      <c r="K656" s="72">
        <v>41754</v>
      </c>
      <c r="L656">
        <v>43.477600000000002</v>
      </c>
      <c r="M656">
        <v>1.1780999999999999</v>
      </c>
      <c r="N656">
        <v>3.2988</v>
      </c>
      <c r="O656">
        <v>16052.648300000001</v>
      </c>
      <c r="P656" s="1"/>
      <c r="U656" s="72">
        <v>41754</v>
      </c>
      <c r="V656">
        <v>29.521000000000001</v>
      </c>
      <c r="W656" t="s">
        <v>59</v>
      </c>
      <c r="X656" t="s">
        <v>59</v>
      </c>
      <c r="Y656" t="s">
        <v>59</v>
      </c>
      <c r="AA656" s="1">
        <f t="shared" si="34"/>
        <v>41754</v>
      </c>
      <c r="AB656">
        <f t="shared" si="35"/>
        <v>1.3341296693393423</v>
      </c>
      <c r="AC656" s="60">
        <f t="shared" si="36"/>
        <v>0.18855569067143854</v>
      </c>
    </row>
    <row r="657" spans="1:29" x14ac:dyDescent="0.25">
      <c r="A657" s="1">
        <v>41761</v>
      </c>
      <c r="B657">
        <v>38.516399999999997</v>
      </c>
      <c r="C657">
        <v>1.1382000000000001</v>
      </c>
      <c r="D657">
        <v>3.5215999999999998</v>
      </c>
      <c r="E657">
        <v>17359.209900000002</v>
      </c>
      <c r="F657" s="72">
        <v>41761</v>
      </c>
      <c r="G657">
        <v>40.756999999999998</v>
      </c>
      <c r="H657">
        <v>1.7130000000000001</v>
      </c>
      <c r="I657">
        <v>5.0376000000000003</v>
      </c>
      <c r="J657">
        <v>17293.519400000001</v>
      </c>
      <c r="K657" s="72">
        <v>41761</v>
      </c>
      <c r="L657">
        <v>43.477600000000002</v>
      </c>
      <c r="M657">
        <v>1.2471000000000001</v>
      </c>
      <c r="N657">
        <v>3.4918</v>
      </c>
      <c r="O657">
        <v>16992.184499999999</v>
      </c>
      <c r="P657" s="1"/>
      <c r="U657" s="72">
        <v>41761</v>
      </c>
      <c r="V657">
        <v>29.521000000000001</v>
      </c>
      <c r="W657" t="s">
        <v>59</v>
      </c>
      <c r="X657" t="s">
        <v>59</v>
      </c>
      <c r="Y657" t="s">
        <v>59</v>
      </c>
      <c r="AA657" s="1">
        <f t="shared" si="34"/>
        <v>41761</v>
      </c>
      <c r="AB657">
        <f t="shared" si="35"/>
        <v>1.3665044539261095</v>
      </c>
      <c r="AC657" s="60">
        <f t="shared" si="36"/>
        <v>0.23890933541705989</v>
      </c>
    </row>
    <row r="658" spans="1:29" x14ac:dyDescent="0.25">
      <c r="A658" s="1">
        <v>41768</v>
      </c>
      <c r="B658">
        <v>38.516399999999997</v>
      </c>
      <c r="C658">
        <v>1.1727000000000001</v>
      </c>
      <c r="D658">
        <v>3.6282999999999999</v>
      </c>
      <c r="E658">
        <v>17885.246599999999</v>
      </c>
      <c r="F658" s="72">
        <v>41768</v>
      </c>
      <c r="G658">
        <v>40.756999999999998</v>
      </c>
      <c r="H658">
        <v>1.6808000000000001</v>
      </c>
      <c r="I658">
        <v>4.9428999999999998</v>
      </c>
      <c r="J658">
        <v>16968.453300000001</v>
      </c>
      <c r="K658" s="72">
        <v>41768</v>
      </c>
      <c r="L658">
        <v>43.477600000000002</v>
      </c>
      <c r="M658">
        <v>1.2412000000000001</v>
      </c>
      <c r="N658">
        <v>3.4752999999999998</v>
      </c>
      <c r="O658">
        <v>16911.652900000001</v>
      </c>
      <c r="P658" s="1"/>
      <c r="U658" s="72">
        <v>41768</v>
      </c>
      <c r="V658">
        <v>29.521000000000001</v>
      </c>
      <c r="W658" t="s">
        <v>59</v>
      </c>
      <c r="X658" t="s">
        <v>59</v>
      </c>
      <c r="Y658" t="s">
        <v>59</v>
      </c>
      <c r="AA658" s="1">
        <f t="shared" si="34"/>
        <v>41768</v>
      </c>
      <c r="AB658">
        <f t="shared" si="35"/>
        <v>1.3616317625858043</v>
      </c>
      <c r="AC658" s="60">
        <f t="shared" si="36"/>
        <v>0.23133066665257085</v>
      </c>
    </row>
    <row r="659" spans="1:29" x14ac:dyDescent="0.25">
      <c r="A659" s="1">
        <v>41775</v>
      </c>
      <c r="B659">
        <v>38.516399999999997</v>
      </c>
      <c r="C659">
        <v>1.1651</v>
      </c>
      <c r="D659">
        <v>3.6046</v>
      </c>
      <c r="E659">
        <v>17768.3495</v>
      </c>
      <c r="F659" s="72">
        <v>41775</v>
      </c>
      <c r="G659">
        <v>40.756999999999998</v>
      </c>
      <c r="H659">
        <v>1.6742999999999999</v>
      </c>
      <c r="I659">
        <v>4.9240000000000004</v>
      </c>
      <c r="J659">
        <v>16903.439999999999</v>
      </c>
      <c r="K659" s="72">
        <v>41775</v>
      </c>
      <c r="L659">
        <v>43.477600000000002</v>
      </c>
      <c r="M659">
        <v>1.2018</v>
      </c>
      <c r="N659">
        <v>3.3650000000000002</v>
      </c>
      <c r="O659">
        <v>16374.775</v>
      </c>
      <c r="P659" s="1"/>
      <c r="U659" s="72">
        <v>41775</v>
      </c>
      <c r="V659">
        <v>29.521000000000001</v>
      </c>
      <c r="W659" t="s">
        <v>59</v>
      </c>
      <c r="X659" t="s">
        <v>59</v>
      </c>
      <c r="Y659" t="s">
        <v>59</v>
      </c>
      <c r="AA659" s="1">
        <f t="shared" si="34"/>
        <v>41775</v>
      </c>
      <c r="AB659">
        <f t="shared" si="35"/>
        <v>1.3454879650020326</v>
      </c>
      <c r="AC659" s="60">
        <f t="shared" si="36"/>
        <v>0.20622164866976941</v>
      </c>
    </row>
    <row r="660" spans="1:29" x14ac:dyDescent="0.25">
      <c r="A660" s="1">
        <v>41782</v>
      </c>
      <c r="B660">
        <v>38.516399999999997</v>
      </c>
      <c r="C660">
        <v>1.2455000000000001</v>
      </c>
      <c r="D660">
        <v>3.8536000000000001</v>
      </c>
      <c r="E660">
        <v>18995.768400000001</v>
      </c>
      <c r="F660" s="72">
        <v>41782</v>
      </c>
      <c r="G660">
        <v>40.756999999999998</v>
      </c>
      <c r="H660">
        <v>1.7619</v>
      </c>
      <c r="I660">
        <v>5.1816000000000004</v>
      </c>
      <c r="J660">
        <v>17748.612000000001</v>
      </c>
      <c r="K660" s="72">
        <v>41782</v>
      </c>
      <c r="L660">
        <v>43.477600000000002</v>
      </c>
      <c r="M660">
        <v>1.3121</v>
      </c>
      <c r="N660">
        <v>3.6739000000000002</v>
      </c>
      <c r="O660">
        <v>17878.032999999999</v>
      </c>
      <c r="P660" s="1"/>
      <c r="U660" s="72">
        <v>41782</v>
      </c>
      <c r="V660">
        <v>29.521000000000001</v>
      </c>
      <c r="W660" t="s">
        <v>59</v>
      </c>
      <c r="X660" t="s">
        <v>59</v>
      </c>
      <c r="Y660" t="s">
        <v>59</v>
      </c>
      <c r="AA660" s="1">
        <f t="shared" si="34"/>
        <v>41782</v>
      </c>
      <c r="AB660">
        <f t="shared" si="35"/>
        <v>1.4350936043463065</v>
      </c>
      <c r="AC660" s="60">
        <f t="shared" si="36"/>
        <v>0.34558846109298008</v>
      </c>
    </row>
    <row r="661" spans="1:29" x14ac:dyDescent="0.25">
      <c r="A661" s="1">
        <v>41789</v>
      </c>
      <c r="B661">
        <v>38.516399999999997</v>
      </c>
      <c r="C661">
        <v>1.3164</v>
      </c>
      <c r="D661">
        <v>4.0730000000000004</v>
      </c>
      <c r="E661">
        <v>20077.065999999999</v>
      </c>
      <c r="F661" s="72">
        <v>41789</v>
      </c>
      <c r="G661">
        <v>40.756999999999998</v>
      </c>
      <c r="H661">
        <v>1.8845000000000001</v>
      </c>
      <c r="I661">
        <v>5.5422000000000002</v>
      </c>
      <c r="J661">
        <v>18983.863399999998</v>
      </c>
      <c r="K661" s="72">
        <v>41789</v>
      </c>
      <c r="L661">
        <v>43.477600000000002</v>
      </c>
      <c r="M661">
        <v>1.3593999999999999</v>
      </c>
      <c r="N661">
        <v>3.8062999999999998</v>
      </c>
      <c r="O661">
        <v>18522.286499999998</v>
      </c>
      <c r="P661" s="1"/>
      <c r="U661" s="72">
        <v>41789</v>
      </c>
      <c r="V661">
        <v>29.521000000000001</v>
      </c>
      <c r="W661" t="s">
        <v>59</v>
      </c>
      <c r="X661" t="s">
        <v>59</v>
      </c>
      <c r="Y661" t="s">
        <v>59</v>
      </c>
      <c r="AA661" s="1">
        <f t="shared" si="34"/>
        <v>41789</v>
      </c>
      <c r="AB661">
        <f t="shared" si="35"/>
        <v>1.5175209505414233</v>
      </c>
      <c r="AC661" s="60">
        <f t="shared" si="36"/>
        <v>0.47379062090996699</v>
      </c>
    </row>
    <row r="662" spans="1:29" x14ac:dyDescent="0.25">
      <c r="A662" s="1">
        <v>41796</v>
      </c>
      <c r="B662">
        <v>38.516399999999997</v>
      </c>
      <c r="C662">
        <v>1.4218</v>
      </c>
      <c r="D662">
        <v>4.399</v>
      </c>
      <c r="E662">
        <v>21684.4002</v>
      </c>
      <c r="F662" s="72">
        <v>41796</v>
      </c>
      <c r="G662">
        <v>40.756999999999998</v>
      </c>
      <c r="H662">
        <v>1.9749000000000001</v>
      </c>
      <c r="I662">
        <v>5.8079000000000001</v>
      </c>
      <c r="J662">
        <v>19894.048699999999</v>
      </c>
      <c r="K662" s="72">
        <v>41796</v>
      </c>
      <c r="L662">
        <v>43.477600000000002</v>
      </c>
      <c r="M662">
        <v>1.4185000000000001</v>
      </c>
      <c r="N662">
        <v>3.9718</v>
      </c>
      <c r="O662">
        <v>19327.603299999999</v>
      </c>
      <c r="P662" s="1"/>
      <c r="U662" s="72">
        <v>41796</v>
      </c>
      <c r="V662">
        <v>29.521000000000001</v>
      </c>
      <c r="W662" t="s">
        <v>59</v>
      </c>
      <c r="X662" t="s">
        <v>59</v>
      </c>
      <c r="Y662" t="s">
        <v>59</v>
      </c>
      <c r="AA662" s="1">
        <f t="shared" si="34"/>
        <v>41796</v>
      </c>
      <c r="AB662">
        <f t="shared" si="35"/>
        <v>1.6014146171017138</v>
      </c>
      <c r="AC662" s="60">
        <f t="shared" si="36"/>
        <v>0.60427340052701295</v>
      </c>
    </row>
    <row r="663" spans="1:29" x14ac:dyDescent="0.25">
      <c r="A663" s="1">
        <v>41803</v>
      </c>
      <c r="B663">
        <v>38.516399999999997</v>
      </c>
      <c r="C663">
        <v>1.3413999999999999</v>
      </c>
      <c r="D663">
        <v>4.1500000000000004</v>
      </c>
      <c r="E663">
        <v>20456.981400000001</v>
      </c>
      <c r="F663" s="72">
        <v>41803</v>
      </c>
      <c r="G663">
        <v>40.756999999999998</v>
      </c>
      <c r="H663">
        <v>1.8974</v>
      </c>
      <c r="I663">
        <v>5.5800999999999998</v>
      </c>
      <c r="J663">
        <v>19113.889899999998</v>
      </c>
      <c r="K663" s="72">
        <v>41803</v>
      </c>
      <c r="L663">
        <v>43.477600000000002</v>
      </c>
      <c r="M663">
        <v>1.4776</v>
      </c>
      <c r="N663">
        <v>4.1372999999999998</v>
      </c>
      <c r="O663">
        <v>20132.920099999999</v>
      </c>
      <c r="P663" s="1"/>
      <c r="U663" s="72">
        <v>41803</v>
      </c>
      <c r="V663">
        <v>29.521000000000001</v>
      </c>
      <c r="W663" t="s">
        <v>59</v>
      </c>
      <c r="X663" t="s">
        <v>59</v>
      </c>
      <c r="Y663" t="s">
        <v>59</v>
      </c>
      <c r="AA663" s="1">
        <f t="shared" si="34"/>
        <v>41803</v>
      </c>
      <c r="AB663">
        <f t="shared" si="35"/>
        <v>1.5653292712995108</v>
      </c>
      <c r="AC663" s="60">
        <f t="shared" si="36"/>
        <v>0.54814858900348795</v>
      </c>
    </row>
    <row r="664" spans="1:29" x14ac:dyDescent="0.25">
      <c r="A664" s="1">
        <v>41810</v>
      </c>
      <c r="B664">
        <v>38.516399999999997</v>
      </c>
      <c r="C664">
        <v>1.2072000000000001</v>
      </c>
      <c r="D664">
        <v>3.7349999999999999</v>
      </c>
      <c r="E664">
        <v>18411.283200000002</v>
      </c>
      <c r="F664" s="72">
        <v>41810</v>
      </c>
      <c r="G664">
        <v>40.756999999999998</v>
      </c>
      <c r="H664">
        <v>1.6845000000000001</v>
      </c>
      <c r="I664">
        <v>4.9538000000000002</v>
      </c>
      <c r="J664">
        <v>16968.453300000001</v>
      </c>
      <c r="K664" s="72">
        <v>41810</v>
      </c>
      <c r="L664">
        <v>43.477600000000002</v>
      </c>
      <c r="M664">
        <v>1.3396999999999999</v>
      </c>
      <c r="N664">
        <v>3.7511000000000001</v>
      </c>
      <c r="O664">
        <v>18253.8475</v>
      </c>
      <c r="P664" s="1"/>
      <c r="U664" s="72">
        <v>41810</v>
      </c>
      <c r="V664">
        <v>29.521000000000001</v>
      </c>
      <c r="W664" t="s">
        <v>59</v>
      </c>
      <c r="X664" t="s">
        <v>59</v>
      </c>
      <c r="Y664" t="s">
        <v>59</v>
      </c>
      <c r="AA664" s="1">
        <f t="shared" si="34"/>
        <v>41810</v>
      </c>
      <c r="AB664">
        <f t="shared" si="35"/>
        <v>1.4033024561371845</v>
      </c>
      <c r="AC664" s="60">
        <f t="shared" si="36"/>
        <v>0.29614256659792199</v>
      </c>
    </row>
    <row r="665" spans="1:29" x14ac:dyDescent="0.25">
      <c r="A665" s="1">
        <v>41817</v>
      </c>
      <c r="B665">
        <v>38.516399999999997</v>
      </c>
      <c r="C665">
        <v>1.4456</v>
      </c>
      <c r="D665">
        <v>4.4725999999999999</v>
      </c>
      <c r="E665">
        <v>21450.606199999998</v>
      </c>
      <c r="F665" s="72">
        <v>41817</v>
      </c>
      <c r="G665">
        <v>40.756999999999998</v>
      </c>
      <c r="H665">
        <v>1.9233</v>
      </c>
      <c r="I665">
        <v>5.6561000000000003</v>
      </c>
      <c r="J665">
        <v>19373.942800000001</v>
      </c>
      <c r="K665" s="72">
        <v>41817</v>
      </c>
      <c r="L665">
        <v>43.477600000000002</v>
      </c>
      <c r="M665">
        <v>1.5820000000000001</v>
      </c>
      <c r="N665">
        <v>4.4295999999999998</v>
      </c>
      <c r="O665">
        <v>21555.646400000001</v>
      </c>
      <c r="P665" s="1"/>
      <c r="U665" s="72">
        <v>41817</v>
      </c>
      <c r="V665">
        <v>29.521000000000001</v>
      </c>
      <c r="W665" t="s">
        <v>59</v>
      </c>
      <c r="X665" t="s">
        <v>59</v>
      </c>
      <c r="Y665" t="s">
        <v>59</v>
      </c>
      <c r="AA665" s="1">
        <f t="shared" si="34"/>
        <v>41817</v>
      </c>
      <c r="AB665">
        <f t="shared" si="35"/>
        <v>1.6410967047846088</v>
      </c>
      <c r="AC665" s="60">
        <f t="shared" si="36"/>
        <v>0.6659923516012326</v>
      </c>
    </row>
    <row r="666" spans="1:29" x14ac:dyDescent="0.25">
      <c r="A666" s="1">
        <v>41824</v>
      </c>
      <c r="B666">
        <v>40.440899999999999</v>
      </c>
      <c r="C666">
        <v>1.5103</v>
      </c>
      <c r="D666">
        <v>4.3548</v>
      </c>
      <c r="E666">
        <v>22678.025099999999</v>
      </c>
      <c r="F666" s="72">
        <v>41824</v>
      </c>
      <c r="G666">
        <v>42.997100000000003</v>
      </c>
      <c r="H666">
        <v>1.7962</v>
      </c>
      <c r="I666">
        <v>5.0917000000000003</v>
      </c>
      <c r="J666">
        <v>19699.008999999998</v>
      </c>
      <c r="K666" s="72">
        <v>41824</v>
      </c>
      <c r="L666">
        <v>43.581099999999999</v>
      </c>
      <c r="M666">
        <v>1.5805</v>
      </c>
      <c r="N666">
        <v>4.4096000000000002</v>
      </c>
      <c r="O666">
        <v>22441.494900000002</v>
      </c>
      <c r="P666" s="1"/>
      <c r="U666" s="72">
        <v>41824</v>
      </c>
      <c r="V666">
        <v>30.921800000000001</v>
      </c>
      <c r="W666" t="s">
        <v>59</v>
      </c>
      <c r="X666" t="s">
        <v>59</v>
      </c>
      <c r="Y666" t="s">
        <v>59</v>
      </c>
      <c r="AA666" s="1">
        <f t="shared" si="34"/>
        <v>41824</v>
      </c>
      <c r="AB666">
        <f t="shared" si="35"/>
        <v>1.6214925822179644</v>
      </c>
      <c r="AC666" s="60">
        <f t="shared" si="36"/>
        <v>0.63550136808210489</v>
      </c>
    </row>
    <row r="667" spans="1:29" x14ac:dyDescent="0.25">
      <c r="A667" s="1">
        <v>41831</v>
      </c>
      <c r="B667">
        <v>40.440899999999999</v>
      </c>
      <c r="C667">
        <v>1.7516</v>
      </c>
      <c r="D667">
        <v>5.0506000000000002</v>
      </c>
      <c r="E667">
        <v>26301.833200000001</v>
      </c>
      <c r="F667" s="72">
        <v>41831</v>
      </c>
      <c r="G667">
        <v>42.997100000000003</v>
      </c>
      <c r="H667">
        <v>2.0036999999999998</v>
      </c>
      <c r="I667">
        <v>5.6798000000000002</v>
      </c>
      <c r="J667">
        <v>21974.472000000002</v>
      </c>
      <c r="K667" s="72">
        <v>41831</v>
      </c>
      <c r="L667">
        <v>43.581099999999999</v>
      </c>
      <c r="M667">
        <v>1.7582</v>
      </c>
      <c r="N667">
        <v>4.9054000000000002</v>
      </c>
      <c r="O667">
        <v>24964.820899999999</v>
      </c>
      <c r="P667" s="1"/>
      <c r="U667" s="72">
        <v>41831</v>
      </c>
      <c r="V667">
        <v>30.921800000000001</v>
      </c>
      <c r="W667" t="s">
        <v>59</v>
      </c>
      <c r="X667" t="s">
        <v>59</v>
      </c>
      <c r="Y667" t="s">
        <v>59</v>
      </c>
      <c r="AA667" s="1">
        <f t="shared" si="34"/>
        <v>41831</v>
      </c>
      <c r="AB667">
        <f t="shared" si="35"/>
        <v>1.8294870084732355</v>
      </c>
      <c r="AC667" s="60">
        <f t="shared" si="36"/>
        <v>0.95900243789333317</v>
      </c>
    </row>
    <row r="668" spans="1:29" x14ac:dyDescent="0.25">
      <c r="A668" s="1">
        <v>41838</v>
      </c>
      <c r="B668">
        <v>40.440899999999999</v>
      </c>
      <c r="C668">
        <v>1.7321</v>
      </c>
      <c r="D668">
        <v>4.9945000000000004</v>
      </c>
      <c r="E668">
        <v>26009.5906</v>
      </c>
      <c r="F668" s="72">
        <v>41838</v>
      </c>
      <c r="G668">
        <v>42.997100000000003</v>
      </c>
      <c r="H668">
        <v>1.974</v>
      </c>
      <c r="I668">
        <v>5.5957999999999997</v>
      </c>
      <c r="J668">
        <v>21649.405900000002</v>
      </c>
      <c r="K668" s="72">
        <v>41838</v>
      </c>
      <c r="L668">
        <v>43.581099999999999</v>
      </c>
      <c r="M668">
        <v>1.7448999999999999</v>
      </c>
      <c r="N668">
        <v>4.8685</v>
      </c>
      <c r="O668">
        <v>24776.9136</v>
      </c>
      <c r="P668" s="1"/>
      <c r="U668" s="72">
        <v>41838</v>
      </c>
      <c r="V668">
        <v>30.921800000000001</v>
      </c>
      <c r="W668" t="s">
        <v>59</v>
      </c>
      <c r="X668" t="s">
        <v>59</v>
      </c>
      <c r="Y668" t="s">
        <v>59</v>
      </c>
      <c r="AA668" s="1">
        <f t="shared" si="34"/>
        <v>41838</v>
      </c>
      <c r="AB668">
        <f t="shared" si="35"/>
        <v>1.8087765513627472</v>
      </c>
      <c r="AC668" s="60">
        <f t="shared" si="36"/>
        <v>0.92679073322342143</v>
      </c>
    </row>
    <row r="669" spans="1:29" x14ac:dyDescent="0.25">
      <c r="A669" s="1">
        <v>41845</v>
      </c>
      <c r="B669">
        <v>40.440899999999999</v>
      </c>
      <c r="C669">
        <v>1.5764</v>
      </c>
      <c r="D669">
        <v>4.5456000000000003</v>
      </c>
      <c r="E669">
        <v>23671.6499</v>
      </c>
      <c r="F669" s="72">
        <v>41845</v>
      </c>
      <c r="G669">
        <v>42.997100000000003</v>
      </c>
      <c r="H669">
        <v>1.7250000000000001</v>
      </c>
      <c r="I669">
        <v>4.8899999999999997</v>
      </c>
      <c r="J669">
        <v>18918.850200000001</v>
      </c>
      <c r="K669" s="72">
        <v>41845</v>
      </c>
      <c r="L669">
        <v>43.581099999999999</v>
      </c>
      <c r="M669">
        <v>1.5427</v>
      </c>
      <c r="N669">
        <v>4.3041</v>
      </c>
      <c r="O669">
        <v>21904.616999999998</v>
      </c>
      <c r="P669" s="1"/>
      <c r="U669" s="72">
        <v>41845</v>
      </c>
      <c r="V669">
        <v>30.921800000000001</v>
      </c>
      <c r="W669" t="s">
        <v>59</v>
      </c>
      <c r="X669" t="s">
        <v>59</v>
      </c>
      <c r="Y669" t="s">
        <v>59</v>
      </c>
      <c r="AA669" s="1">
        <f t="shared" si="34"/>
        <v>41845</v>
      </c>
      <c r="AB669">
        <f t="shared" si="35"/>
        <v>1.6085443799164758</v>
      </c>
      <c r="AC669" s="60">
        <f t="shared" si="36"/>
        <v>0.61536257219185875</v>
      </c>
    </row>
    <row r="670" spans="1:29" x14ac:dyDescent="0.25">
      <c r="A670" s="1">
        <v>41852</v>
      </c>
      <c r="B670">
        <v>40.440899999999999</v>
      </c>
      <c r="C670">
        <v>1.6698999999999999</v>
      </c>
      <c r="D670">
        <v>4.8148999999999997</v>
      </c>
      <c r="E670">
        <v>25074.4143</v>
      </c>
      <c r="F670" s="72">
        <v>41852</v>
      </c>
      <c r="G670">
        <v>42.997100000000003</v>
      </c>
      <c r="H670">
        <v>1.8732</v>
      </c>
      <c r="I670">
        <v>5.3101000000000003</v>
      </c>
      <c r="J670">
        <v>20544.181</v>
      </c>
      <c r="K670" s="72">
        <v>41852</v>
      </c>
      <c r="L670">
        <v>43.581099999999999</v>
      </c>
      <c r="M670">
        <v>1.6523000000000001</v>
      </c>
      <c r="N670">
        <v>4.6100000000000003</v>
      </c>
      <c r="O670">
        <v>23461.562900000001</v>
      </c>
      <c r="P670" s="1"/>
      <c r="U670" s="72">
        <v>41852</v>
      </c>
      <c r="V670">
        <v>30.921800000000001</v>
      </c>
      <c r="W670" t="s">
        <v>59</v>
      </c>
      <c r="X670" t="s">
        <v>59</v>
      </c>
      <c r="Y670" t="s">
        <v>59</v>
      </c>
      <c r="AA670" s="1">
        <f t="shared" si="34"/>
        <v>41852</v>
      </c>
      <c r="AB670">
        <f t="shared" si="35"/>
        <v>1.7243832060077708</v>
      </c>
      <c r="AC670" s="60">
        <f t="shared" si="36"/>
        <v>0.79553078554685996</v>
      </c>
    </row>
    <row r="671" spans="1:29" x14ac:dyDescent="0.25">
      <c r="A671" s="1">
        <v>41859</v>
      </c>
      <c r="B671">
        <v>40.440899999999999</v>
      </c>
      <c r="C671">
        <v>1.5064</v>
      </c>
      <c r="D671">
        <v>4.3434999999999997</v>
      </c>
      <c r="E671">
        <v>22619.576499999999</v>
      </c>
      <c r="F671" s="72">
        <v>41859</v>
      </c>
      <c r="G671">
        <v>42.997100000000003</v>
      </c>
      <c r="H671">
        <v>1.8021</v>
      </c>
      <c r="I671">
        <v>5.1085000000000003</v>
      </c>
      <c r="J671">
        <v>19764.022199999999</v>
      </c>
      <c r="K671" s="72">
        <v>41859</v>
      </c>
      <c r="L671">
        <v>43.581099999999999</v>
      </c>
      <c r="M671">
        <v>1.5616000000000001</v>
      </c>
      <c r="N671">
        <v>4.3569000000000004</v>
      </c>
      <c r="O671">
        <v>22173.056</v>
      </c>
      <c r="P671" s="1"/>
      <c r="U671" s="72">
        <v>41859</v>
      </c>
      <c r="V671">
        <v>30.921800000000001</v>
      </c>
      <c r="W671" t="s">
        <v>59</v>
      </c>
      <c r="X671" t="s">
        <v>59</v>
      </c>
      <c r="Y671" t="s">
        <v>59</v>
      </c>
      <c r="AA671" s="1">
        <f t="shared" si="34"/>
        <v>41859</v>
      </c>
      <c r="AB671">
        <f t="shared" si="35"/>
        <v>1.6158879232603729</v>
      </c>
      <c r="AC671" s="60">
        <f t="shared" si="36"/>
        <v>0.6267842442564755</v>
      </c>
    </row>
    <row r="672" spans="1:29" x14ac:dyDescent="0.25">
      <c r="A672" s="1">
        <v>41866</v>
      </c>
      <c r="B672">
        <v>40.440899999999999</v>
      </c>
      <c r="C672">
        <v>1.6055999999999999</v>
      </c>
      <c r="D672">
        <v>4.6298000000000004</v>
      </c>
      <c r="E672">
        <v>24110.0137</v>
      </c>
      <c r="F672" s="72">
        <v>41866</v>
      </c>
      <c r="G672">
        <v>42.997100000000003</v>
      </c>
      <c r="H672">
        <v>1.7902</v>
      </c>
      <c r="I672">
        <v>5.0749000000000004</v>
      </c>
      <c r="J672">
        <v>19633.995699999999</v>
      </c>
      <c r="K672" s="72">
        <v>41866</v>
      </c>
      <c r="L672">
        <v>43.581099999999999</v>
      </c>
      <c r="M672">
        <v>1.6257999999999999</v>
      </c>
      <c r="N672">
        <v>4.5362</v>
      </c>
      <c r="O672">
        <v>23085.7484</v>
      </c>
      <c r="P672" s="1"/>
      <c r="U672" s="72">
        <v>41866</v>
      </c>
      <c r="V672">
        <v>30.921800000000001</v>
      </c>
      <c r="W672" t="s">
        <v>59</v>
      </c>
      <c r="X672" t="s">
        <v>59</v>
      </c>
      <c r="Y672" t="s">
        <v>59</v>
      </c>
      <c r="AA672" s="1">
        <f t="shared" si="34"/>
        <v>41866</v>
      </c>
      <c r="AB672">
        <f t="shared" si="35"/>
        <v>1.666811769405814</v>
      </c>
      <c r="AC672" s="60">
        <f t="shared" si="36"/>
        <v>0.70598789890986602</v>
      </c>
    </row>
    <row r="673" spans="1:29" x14ac:dyDescent="0.25">
      <c r="A673" s="1">
        <v>41873</v>
      </c>
      <c r="B673">
        <v>40.440899999999999</v>
      </c>
      <c r="C673">
        <v>1.6543000000000001</v>
      </c>
      <c r="D673">
        <v>4.7699999999999996</v>
      </c>
      <c r="E673">
        <v>24840.620200000001</v>
      </c>
      <c r="F673" s="72">
        <v>41873</v>
      </c>
      <c r="G673">
        <v>42.997100000000003</v>
      </c>
      <c r="H673">
        <v>1.8613999999999999</v>
      </c>
      <c r="I673">
        <v>5.2765000000000004</v>
      </c>
      <c r="J673">
        <v>20414.154500000001</v>
      </c>
      <c r="K673" s="72">
        <v>41873</v>
      </c>
      <c r="L673">
        <v>43.581099999999999</v>
      </c>
      <c r="M673">
        <v>1.5843</v>
      </c>
      <c r="N673">
        <v>4.4202000000000004</v>
      </c>
      <c r="O673">
        <v>22495.182700000001</v>
      </c>
      <c r="P673" s="1"/>
      <c r="U673" s="72">
        <v>41873</v>
      </c>
      <c r="V673">
        <v>30.921800000000001</v>
      </c>
      <c r="W673" t="s">
        <v>59</v>
      </c>
      <c r="X673" t="s">
        <v>59</v>
      </c>
      <c r="Y673" t="s">
        <v>59</v>
      </c>
      <c r="AA673" s="1">
        <f t="shared" si="34"/>
        <v>41873</v>
      </c>
      <c r="AB673">
        <f t="shared" si="35"/>
        <v>1.6934602992793915</v>
      </c>
      <c r="AC673" s="60">
        <f t="shared" si="36"/>
        <v>0.74743529766091932</v>
      </c>
    </row>
    <row r="674" spans="1:29" x14ac:dyDescent="0.25">
      <c r="A674" s="1">
        <v>41880</v>
      </c>
      <c r="B674">
        <v>40.440899999999999</v>
      </c>
      <c r="C674">
        <v>1.7672000000000001</v>
      </c>
      <c r="D674">
        <v>5.0955000000000004</v>
      </c>
      <c r="E674">
        <v>26535.6273</v>
      </c>
      <c r="F674" s="72">
        <v>41880</v>
      </c>
      <c r="G674">
        <v>42.997100000000003</v>
      </c>
      <c r="H674">
        <v>1.9266000000000001</v>
      </c>
      <c r="I674">
        <v>5.4614000000000003</v>
      </c>
      <c r="J674">
        <v>21129.3</v>
      </c>
      <c r="K674" s="72">
        <v>41880</v>
      </c>
      <c r="L674">
        <v>43.581099999999999</v>
      </c>
      <c r="M674">
        <v>1.7298</v>
      </c>
      <c r="N674">
        <v>4.8262999999999998</v>
      </c>
      <c r="O674">
        <v>24562.162499999999</v>
      </c>
      <c r="P674" s="1"/>
      <c r="U674" s="72">
        <v>41880</v>
      </c>
      <c r="V674">
        <v>30.921800000000001</v>
      </c>
      <c r="W674" t="s">
        <v>59</v>
      </c>
      <c r="X674" t="s">
        <v>59</v>
      </c>
      <c r="Y674" t="s">
        <v>59</v>
      </c>
      <c r="AA674" s="1">
        <f t="shared" si="34"/>
        <v>41880</v>
      </c>
      <c r="AB674">
        <f t="shared" si="35"/>
        <v>1.8011122834560063</v>
      </c>
      <c r="AC674" s="60">
        <f t="shared" si="36"/>
        <v>0.91487022693010567</v>
      </c>
    </row>
    <row r="675" spans="1:29" x14ac:dyDescent="0.25">
      <c r="A675" s="1">
        <v>41887</v>
      </c>
      <c r="B675">
        <v>40.440899999999999</v>
      </c>
      <c r="C675">
        <v>1.9151</v>
      </c>
      <c r="D675">
        <v>5.5220000000000002</v>
      </c>
      <c r="E675">
        <v>28756.670900000001</v>
      </c>
      <c r="F675" s="72">
        <v>41887</v>
      </c>
      <c r="G675">
        <v>42.997100000000003</v>
      </c>
      <c r="H675">
        <v>2.0865999999999998</v>
      </c>
      <c r="I675">
        <v>5.9150999999999998</v>
      </c>
      <c r="J675">
        <v>22884.657299999999</v>
      </c>
      <c r="K675" s="72">
        <v>41887</v>
      </c>
      <c r="L675">
        <v>43.581099999999999</v>
      </c>
      <c r="M675">
        <v>1.9094</v>
      </c>
      <c r="N675">
        <v>5.3273999999999999</v>
      </c>
      <c r="O675">
        <v>27112.332399999999</v>
      </c>
      <c r="P675" s="1"/>
      <c r="U675" s="72">
        <v>41887</v>
      </c>
      <c r="V675">
        <v>30.921800000000001</v>
      </c>
      <c r="W675" t="s">
        <v>59</v>
      </c>
      <c r="X675" t="s">
        <v>59</v>
      </c>
      <c r="Y675" t="s">
        <v>59</v>
      </c>
      <c r="AA675" s="1">
        <f t="shared" si="34"/>
        <v>41887</v>
      </c>
      <c r="AB675">
        <f t="shared" si="35"/>
        <v>1.9629730563575858</v>
      </c>
      <c r="AC675" s="60">
        <f t="shared" si="36"/>
        <v>1.1666179979490718</v>
      </c>
    </row>
    <row r="676" spans="1:29" x14ac:dyDescent="0.25">
      <c r="A676" s="1">
        <v>41894</v>
      </c>
      <c r="B676">
        <v>40.440899999999999</v>
      </c>
      <c r="C676">
        <v>2.0512999999999999</v>
      </c>
      <c r="D676">
        <v>5.9149000000000003</v>
      </c>
      <c r="E676">
        <v>30802.3691</v>
      </c>
      <c r="F676" s="72">
        <v>41894</v>
      </c>
      <c r="G676">
        <v>42.997100000000003</v>
      </c>
      <c r="H676">
        <v>2.3355999999999999</v>
      </c>
      <c r="I676">
        <v>6.6208999999999998</v>
      </c>
      <c r="J676">
        <v>25615.213</v>
      </c>
      <c r="K676" s="72">
        <v>41894</v>
      </c>
      <c r="L676">
        <v>43.581099999999999</v>
      </c>
      <c r="M676">
        <v>2.1193</v>
      </c>
      <c r="N676">
        <v>5.9128999999999996</v>
      </c>
      <c r="O676">
        <v>30092.004499999999</v>
      </c>
      <c r="P676" s="1"/>
      <c r="U676" s="72">
        <v>41894</v>
      </c>
      <c r="V676">
        <v>30.921800000000001</v>
      </c>
      <c r="W676" t="s">
        <v>59</v>
      </c>
      <c r="X676" t="s">
        <v>59</v>
      </c>
      <c r="Y676" t="s">
        <v>59</v>
      </c>
      <c r="AA676" s="1">
        <f t="shared" si="34"/>
        <v>41894</v>
      </c>
      <c r="AB676">
        <f t="shared" si="35"/>
        <v>2.1591338451093698</v>
      </c>
      <c r="AC676" s="60">
        <f t="shared" si="36"/>
        <v>1.4717137938255167</v>
      </c>
    </row>
    <row r="677" spans="1:29" x14ac:dyDescent="0.25">
      <c r="A677" s="1">
        <v>41901</v>
      </c>
      <c r="B677">
        <v>40.440899999999999</v>
      </c>
      <c r="C677">
        <v>2.2187000000000001</v>
      </c>
      <c r="D677">
        <v>6.3975</v>
      </c>
      <c r="E677">
        <v>33315.655400000003</v>
      </c>
      <c r="F677" s="72">
        <v>41901</v>
      </c>
      <c r="G677">
        <v>42.997100000000003</v>
      </c>
      <c r="H677">
        <v>2.3237999999999999</v>
      </c>
      <c r="I677">
        <v>6.5872999999999999</v>
      </c>
      <c r="J677">
        <v>25485.1865</v>
      </c>
      <c r="K677" s="72">
        <v>41901</v>
      </c>
      <c r="L677">
        <v>43.581099999999999</v>
      </c>
      <c r="M677">
        <v>2.2233000000000001</v>
      </c>
      <c r="N677">
        <v>6.2030000000000003</v>
      </c>
      <c r="O677">
        <v>31568.418699999998</v>
      </c>
      <c r="P677" s="1"/>
      <c r="U677" s="72">
        <v>41901</v>
      </c>
      <c r="V677">
        <v>30.921800000000001</v>
      </c>
      <c r="W677" t="s">
        <v>59</v>
      </c>
      <c r="X677" t="s">
        <v>59</v>
      </c>
      <c r="Y677" t="s">
        <v>59</v>
      </c>
      <c r="AA677" s="1">
        <f t="shared" si="34"/>
        <v>41901</v>
      </c>
      <c r="AB677">
        <f t="shared" si="35"/>
        <v>2.2499463309804928</v>
      </c>
      <c r="AC677" s="60">
        <f t="shared" si="36"/>
        <v>1.6129576572330384</v>
      </c>
    </row>
    <row r="678" spans="1:29" x14ac:dyDescent="0.25">
      <c r="A678" s="1">
        <v>41908</v>
      </c>
      <c r="B678">
        <v>40.440899999999999</v>
      </c>
      <c r="C678">
        <v>2.3081999999999998</v>
      </c>
      <c r="D678">
        <v>6.6555999999999997</v>
      </c>
      <c r="E678">
        <v>34659.971299999997</v>
      </c>
      <c r="F678" s="72">
        <v>41908</v>
      </c>
      <c r="G678">
        <v>42.997100000000003</v>
      </c>
      <c r="H678">
        <v>2.4542000000000002</v>
      </c>
      <c r="I678">
        <v>6.9569999999999999</v>
      </c>
      <c r="J678">
        <v>26915.477599999998</v>
      </c>
      <c r="K678" s="72">
        <v>41908</v>
      </c>
      <c r="L678">
        <v>43.581099999999999</v>
      </c>
      <c r="M678">
        <v>2.3820999999999999</v>
      </c>
      <c r="N678">
        <v>6.6460999999999997</v>
      </c>
      <c r="O678">
        <v>33823.305699999997</v>
      </c>
      <c r="P678" s="1"/>
      <c r="U678" s="72">
        <v>41908</v>
      </c>
      <c r="V678">
        <v>30.921800000000001</v>
      </c>
      <c r="W678" t="s">
        <v>59</v>
      </c>
      <c r="X678" t="s">
        <v>59</v>
      </c>
      <c r="Y678" t="s">
        <v>59</v>
      </c>
      <c r="AA678" s="1">
        <f t="shared" si="34"/>
        <v>41908</v>
      </c>
      <c r="AB678">
        <f t="shared" si="35"/>
        <v>2.3755929345072393</v>
      </c>
      <c r="AC678" s="60">
        <f t="shared" si="36"/>
        <v>1.8083802528806929</v>
      </c>
    </row>
    <row r="679" spans="1:29" x14ac:dyDescent="0.25">
      <c r="A679" s="1">
        <v>41915</v>
      </c>
      <c r="B679">
        <v>41.503399999999999</v>
      </c>
      <c r="C679">
        <v>1.8236000000000001</v>
      </c>
      <c r="D679">
        <v>5.1603000000000003</v>
      </c>
      <c r="E679">
        <v>30100.9869</v>
      </c>
      <c r="F679" s="72">
        <v>41915</v>
      </c>
      <c r="G679">
        <v>44.582999999999998</v>
      </c>
      <c r="H679">
        <v>1.9478</v>
      </c>
      <c r="I679">
        <v>5.4046000000000003</v>
      </c>
      <c r="J679">
        <v>23729.829300000001</v>
      </c>
      <c r="K679" s="72">
        <v>41915</v>
      </c>
      <c r="L679">
        <v>41.165300000000002</v>
      </c>
      <c r="M679">
        <v>1.9474</v>
      </c>
      <c r="N679">
        <v>5.6959</v>
      </c>
      <c r="O679">
        <v>29608.8145</v>
      </c>
      <c r="P679" s="1"/>
      <c r="U679" s="72">
        <v>41915</v>
      </c>
      <c r="V679">
        <v>27.5364</v>
      </c>
      <c r="W679" t="s">
        <v>59</v>
      </c>
      <c r="X679" t="s">
        <v>59</v>
      </c>
      <c r="Y679" t="s">
        <v>59</v>
      </c>
      <c r="AA679" s="1">
        <f t="shared" si="34"/>
        <v>41915</v>
      </c>
      <c r="AB679">
        <f t="shared" si="35"/>
        <v>1.9028527001699684</v>
      </c>
      <c r="AC679" s="60">
        <f t="shared" si="36"/>
        <v>1.0731106867471043</v>
      </c>
    </row>
    <row r="680" spans="1:29" x14ac:dyDescent="0.25">
      <c r="A680" s="1">
        <v>41922</v>
      </c>
      <c r="B680">
        <v>41.503399999999999</v>
      </c>
      <c r="C680">
        <v>1.5156000000000001</v>
      </c>
      <c r="D680">
        <v>4.2885999999999997</v>
      </c>
      <c r="E680">
        <v>25015.965800000002</v>
      </c>
      <c r="F680" s="72">
        <v>41922</v>
      </c>
      <c r="G680">
        <v>44.582999999999998</v>
      </c>
      <c r="H680">
        <v>1.6543000000000001</v>
      </c>
      <c r="I680">
        <v>4.5902000000000003</v>
      </c>
      <c r="J680">
        <v>20154.101600000002</v>
      </c>
      <c r="K680" s="72">
        <v>41922</v>
      </c>
      <c r="L680">
        <v>41.165300000000002</v>
      </c>
      <c r="M680">
        <v>1.589</v>
      </c>
      <c r="N680">
        <v>4.6475999999999997</v>
      </c>
      <c r="O680">
        <v>24159.504099999998</v>
      </c>
      <c r="P680" s="1"/>
      <c r="U680" s="72">
        <v>41922</v>
      </c>
      <c r="V680">
        <v>27.5364</v>
      </c>
      <c r="W680" t="s">
        <v>59</v>
      </c>
      <c r="X680" t="s">
        <v>59</v>
      </c>
      <c r="Y680" t="s">
        <v>59</v>
      </c>
      <c r="AA680" s="1">
        <f t="shared" si="34"/>
        <v>41922</v>
      </c>
      <c r="AB680">
        <f t="shared" si="35"/>
        <v>1.581498020051372</v>
      </c>
      <c r="AC680" s="60">
        <f t="shared" si="36"/>
        <v>0.57329641441836965</v>
      </c>
    </row>
    <row r="681" spans="1:29" x14ac:dyDescent="0.25">
      <c r="A681" s="1">
        <v>41929</v>
      </c>
      <c r="B681">
        <v>41.503399999999999</v>
      </c>
      <c r="C681">
        <v>1.659</v>
      </c>
      <c r="D681">
        <v>4.6943999999999999</v>
      </c>
      <c r="E681">
        <v>27383.130799999999</v>
      </c>
      <c r="F681" s="72">
        <v>41929</v>
      </c>
      <c r="G681">
        <v>44.582999999999998</v>
      </c>
      <c r="H681">
        <v>1.8464</v>
      </c>
      <c r="I681">
        <v>5.1233000000000004</v>
      </c>
      <c r="J681">
        <v>22494.5779</v>
      </c>
      <c r="K681" s="72">
        <v>41929</v>
      </c>
      <c r="L681">
        <v>41.165300000000002</v>
      </c>
      <c r="M681">
        <v>1.7656000000000001</v>
      </c>
      <c r="N681">
        <v>5.1639999999999997</v>
      </c>
      <c r="O681">
        <v>26843.893400000001</v>
      </c>
      <c r="P681" s="1"/>
      <c r="U681" s="72">
        <v>41929</v>
      </c>
      <c r="V681">
        <v>27.5364</v>
      </c>
      <c r="W681" t="s">
        <v>59</v>
      </c>
      <c r="X681" t="s">
        <v>59</v>
      </c>
      <c r="Y681" t="s">
        <v>59</v>
      </c>
      <c r="AA681" s="1">
        <f t="shared" si="34"/>
        <v>41929</v>
      </c>
      <c r="AB681">
        <f t="shared" si="35"/>
        <v>1.7512431589172979</v>
      </c>
      <c r="AC681" s="60">
        <f t="shared" si="36"/>
        <v>0.83730701800535356</v>
      </c>
    </row>
    <row r="682" spans="1:29" x14ac:dyDescent="0.25">
      <c r="A682" s="1">
        <v>41936</v>
      </c>
      <c r="B682">
        <v>41.503399999999999</v>
      </c>
      <c r="C682">
        <v>1.7617</v>
      </c>
      <c r="D682">
        <v>4.9850000000000003</v>
      </c>
      <c r="E682">
        <v>29078.1378</v>
      </c>
      <c r="F682" s="72">
        <v>41936</v>
      </c>
      <c r="G682">
        <v>44.582999999999998</v>
      </c>
      <c r="H682">
        <v>1.9318</v>
      </c>
      <c r="I682">
        <v>5.3601999999999999</v>
      </c>
      <c r="J682">
        <v>23534.7896</v>
      </c>
      <c r="K682" s="72">
        <v>41936</v>
      </c>
      <c r="L682">
        <v>41.165300000000002</v>
      </c>
      <c r="M682">
        <v>1.8539000000000001</v>
      </c>
      <c r="N682">
        <v>5.4222000000000001</v>
      </c>
      <c r="O682">
        <v>28186.088100000001</v>
      </c>
      <c r="P682" s="1"/>
      <c r="U682" s="72">
        <v>41936</v>
      </c>
      <c r="V682">
        <v>27.5364</v>
      </c>
      <c r="W682" t="s">
        <v>59</v>
      </c>
      <c r="X682" t="s">
        <v>59</v>
      </c>
      <c r="Y682" t="s">
        <v>59</v>
      </c>
      <c r="AA682" s="1">
        <f t="shared" si="34"/>
        <v>41936</v>
      </c>
      <c r="AB682">
        <f t="shared" si="35"/>
        <v>1.8434092261944697</v>
      </c>
      <c r="AC682" s="60">
        <f t="shared" si="36"/>
        <v>0.98065615433204445</v>
      </c>
    </row>
    <row r="683" spans="1:29" x14ac:dyDescent="0.25">
      <c r="A683" s="1">
        <v>41943</v>
      </c>
      <c r="B683">
        <v>41.503399999999999</v>
      </c>
      <c r="C683">
        <v>1.9864999999999999</v>
      </c>
      <c r="D683">
        <v>5.6212999999999997</v>
      </c>
      <c r="E683">
        <v>32789.618699999999</v>
      </c>
      <c r="F683" s="72">
        <v>41943</v>
      </c>
      <c r="G683">
        <v>44.582999999999998</v>
      </c>
      <c r="H683">
        <v>2.0706000000000002</v>
      </c>
      <c r="I683">
        <v>5.7451999999999996</v>
      </c>
      <c r="J683">
        <v>25225.133600000001</v>
      </c>
      <c r="K683" s="72">
        <v>41943</v>
      </c>
      <c r="L683">
        <v>41.165300000000002</v>
      </c>
      <c r="M683">
        <v>2.0569000000000002</v>
      </c>
      <c r="N683">
        <v>6.016</v>
      </c>
      <c r="O683">
        <v>31273.1358</v>
      </c>
      <c r="P683" s="1"/>
      <c r="U683" s="72">
        <v>41943</v>
      </c>
      <c r="V683">
        <v>27.5364</v>
      </c>
      <c r="W683" t="s">
        <v>59</v>
      </c>
      <c r="X683" t="s">
        <v>59</v>
      </c>
      <c r="Y683" t="s">
        <v>59</v>
      </c>
      <c r="AA683" s="1">
        <f t="shared" si="34"/>
        <v>41943</v>
      </c>
      <c r="AB683">
        <f t="shared" si="35"/>
        <v>2.0349171211580042</v>
      </c>
      <c r="AC683" s="60">
        <f t="shared" si="36"/>
        <v>1.278515140331818</v>
      </c>
    </row>
    <row r="684" spans="1:29" x14ac:dyDescent="0.25">
      <c r="A684" s="1">
        <v>41950</v>
      </c>
      <c r="B684">
        <v>41.503399999999999</v>
      </c>
      <c r="C684">
        <v>1.8148</v>
      </c>
      <c r="D684">
        <v>5.1353</v>
      </c>
      <c r="E684">
        <v>29954.865600000001</v>
      </c>
      <c r="F684" s="72">
        <v>41950</v>
      </c>
      <c r="G684">
        <v>44.582999999999998</v>
      </c>
      <c r="H684">
        <v>2.0491999999999999</v>
      </c>
      <c r="I684">
        <v>5.6859000000000002</v>
      </c>
      <c r="J684">
        <v>24965.080699999999</v>
      </c>
      <c r="K684" s="72">
        <v>41950</v>
      </c>
      <c r="L684">
        <v>41.165300000000002</v>
      </c>
      <c r="M684">
        <v>2.0234000000000001</v>
      </c>
      <c r="N684">
        <v>5.9179000000000004</v>
      </c>
      <c r="O684">
        <v>30763.101900000001</v>
      </c>
      <c r="P684" s="1"/>
      <c r="U684" s="72">
        <v>41950</v>
      </c>
      <c r="V684">
        <v>27.5364</v>
      </c>
      <c r="W684" t="s">
        <v>59</v>
      </c>
      <c r="X684" t="s">
        <v>59</v>
      </c>
      <c r="Y684" t="s">
        <v>59</v>
      </c>
      <c r="AA684" s="1">
        <f t="shared" si="34"/>
        <v>41950</v>
      </c>
      <c r="AB684">
        <f t="shared" si="35"/>
        <v>1.957990493687642</v>
      </c>
      <c r="AC684" s="60">
        <f t="shared" si="36"/>
        <v>1.1588684424290117</v>
      </c>
    </row>
    <row r="685" spans="1:29" x14ac:dyDescent="0.25">
      <c r="A685" s="1">
        <v>41957</v>
      </c>
      <c r="B685">
        <v>41.503399999999999</v>
      </c>
      <c r="C685">
        <v>1.6997</v>
      </c>
      <c r="D685">
        <v>4.8095999999999997</v>
      </c>
      <c r="E685">
        <v>28055.288700000001</v>
      </c>
      <c r="F685" s="72">
        <v>41957</v>
      </c>
      <c r="G685">
        <v>44.582999999999998</v>
      </c>
      <c r="H685">
        <v>1.9532</v>
      </c>
      <c r="I685">
        <v>5.4194000000000004</v>
      </c>
      <c r="J685">
        <v>23794.842499999999</v>
      </c>
      <c r="K685" s="72">
        <v>41957</v>
      </c>
      <c r="L685">
        <v>41.165300000000002</v>
      </c>
      <c r="M685">
        <v>1.9157</v>
      </c>
      <c r="N685">
        <v>5.6029</v>
      </c>
      <c r="O685">
        <v>29125.624400000001</v>
      </c>
      <c r="P685" s="1"/>
      <c r="U685" s="72">
        <v>41957</v>
      </c>
      <c r="V685">
        <v>27.5364</v>
      </c>
      <c r="W685" t="s">
        <v>59</v>
      </c>
      <c r="X685" t="s">
        <v>59</v>
      </c>
      <c r="Y685" t="s">
        <v>59</v>
      </c>
      <c r="AA685" s="1">
        <f t="shared" si="34"/>
        <v>41957</v>
      </c>
      <c r="AB685">
        <f t="shared" si="35"/>
        <v>1.8518829262702181</v>
      </c>
      <c r="AC685" s="60">
        <f t="shared" si="36"/>
        <v>0.99383559903697016</v>
      </c>
    </row>
    <row r="686" spans="1:29" x14ac:dyDescent="0.25">
      <c r="A686" s="1">
        <v>41964</v>
      </c>
      <c r="B686">
        <v>41.503399999999999</v>
      </c>
      <c r="C686">
        <v>1.7847</v>
      </c>
      <c r="D686">
        <v>5.0500999999999996</v>
      </c>
      <c r="E686">
        <v>29458.053199999998</v>
      </c>
      <c r="F686" s="72">
        <v>41964</v>
      </c>
      <c r="G686">
        <v>44.582999999999998</v>
      </c>
      <c r="H686">
        <v>2.0065</v>
      </c>
      <c r="I686">
        <v>5.5674999999999999</v>
      </c>
      <c r="J686">
        <v>24444.9748</v>
      </c>
      <c r="K686" s="72">
        <v>41964</v>
      </c>
      <c r="L686">
        <v>41.165300000000002</v>
      </c>
      <c r="M686">
        <v>2.0127999999999999</v>
      </c>
      <c r="N686">
        <v>5.8868999999999998</v>
      </c>
      <c r="O686">
        <v>30602.038499999999</v>
      </c>
      <c r="P686" s="1"/>
      <c r="U686" s="72">
        <v>41964</v>
      </c>
      <c r="V686">
        <v>27.5364</v>
      </c>
      <c r="W686" t="s">
        <v>59</v>
      </c>
      <c r="X686" t="s">
        <v>59</v>
      </c>
      <c r="Y686" t="s">
        <v>59</v>
      </c>
      <c r="AA686" s="1">
        <f t="shared" si="34"/>
        <v>41964</v>
      </c>
      <c r="AB686">
        <f t="shared" si="35"/>
        <v>1.9314630392609653</v>
      </c>
      <c r="AC686" s="60">
        <f t="shared" si="36"/>
        <v>1.1176093565924217</v>
      </c>
    </row>
    <row r="687" spans="1:29" x14ac:dyDescent="0.25">
      <c r="A687" s="1">
        <v>41971</v>
      </c>
      <c r="B687">
        <v>41.503399999999999</v>
      </c>
      <c r="C687">
        <v>1.8412999999999999</v>
      </c>
      <c r="D687">
        <v>5.2103999999999999</v>
      </c>
      <c r="E687">
        <v>30393.229500000001</v>
      </c>
      <c r="F687" s="72">
        <v>41971</v>
      </c>
      <c r="G687">
        <v>44.582999999999998</v>
      </c>
      <c r="H687">
        <v>2.0386000000000002</v>
      </c>
      <c r="I687">
        <v>5.6562999999999999</v>
      </c>
      <c r="J687">
        <v>24835.054199999999</v>
      </c>
      <c r="K687" s="72">
        <v>41971</v>
      </c>
      <c r="L687">
        <v>41.165300000000002</v>
      </c>
      <c r="M687">
        <v>2.0268999999999999</v>
      </c>
      <c r="N687">
        <v>5.9283000000000001</v>
      </c>
      <c r="O687">
        <v>30816.789700000001</v>
      </c>
      <c r="P687" s="1"/>
      <c r="U687" s="72">
        <v>41971</v>
      </c>
      <c r="V687">
        <v>27.5364</v>
      </c>
      <c r="W687" t="s">
        <v>59</v>
      </c>
      <c r="X687" t="s">
        <v>59</v>
      </c>
      <c r="Y687" t="s">
        <v>59</v>
      </c>
      <c r="AA687" s="1">
        <f t="shared" si="34"/>
        <v>41971</v>
      </c>
      <c r="AB687">
        <f t="shared" si="35"/>
        <v>1.9647184822251544</v>
      </c>
      <c r="AC687" s="60">
        <f t="shared" si="36"/>
        <v>1.1693327203846704</v>
      </c>
    </row>
    <row r="688" spans="1:29" x14ac:dyDescent="0.25">
      <c r="A688" s="1">
        <v>41978</v>
      </c>
      <c r="B688">
        <v>41.503399999999999</v>
      </c>
      <c r="C688">
        <v>1.8855999999999999</v>
      </c>
      <c r="D688">
        <v>5.3357000000000001</v>
      </c>
      <c r="E688">
        <v>31123.835899999998</v>
      </c>
      <c r="F688" s="72">
        <v>41978</v>
      </c>
      <c r="G688">
        <v>44.582999999999998</v>
      </c>
      <c r="H688">
        <v>2.0811999999999999</v>
      </c>
      <c r="I688">
        <v>5.7747999999999999</v>
      </c>
      <c r="J688">
        <v>25355.16</v>
      </c>
      <c r="K688" s="72">
        <v>41978</v>
      </c>
      <c r="L688">
        <v>41.165300000000002</v>
      </c>
      <c r="M688">
        <v>2.1364000000000001</v>
      </c>
      <c r="N688">
        <v>6.2484000000000002</v>
      </c>
      <c r="O688">
        <v>32481.111099999998</v>
      </c>
      <c r="P688" s="1"/>
      <c r="U688" s="72">
        <v>41978</v>
      </c>
      <c r="V688">
        <v>27.5364</v>
      </c>
      <c r="W688" t="s">
        <v>59</v>
      </c>
      <c r="X688" t="s">
        <v>59</v>
      </c>
      <c r="Y688" t="s">
        <v>59</v>
      </c>
      <c r="AA688" s="1">
        <f t="shared" si="34"/>
        <v>41978</v>
      </c>
      <c r="AB688">
        <f t="shared" si="35"/>
        <v>2.0329214500504142</v>
      </c>
      <c r="AC688" s="60">
        <f t="shared" si="36"/>
        <v>1.2754112026450246</v>
      </c>
    </row>
    <row r="689" spans="1:40" x14ac:dyDescent="0.25">
      <c r="A689" s="1">
        <v>41985</v>
      </c>
      <c r="B689">
        <v>41.503399999999999</v>
      </c>
      <c r="C689">
        <v>1.6642999999999999</v>
      </c>
      <c r="D689">
        <v>4.7093999999999996</v>
      </c>
      <c r="E689">
        <v>27470.803500000002</v>
      </c>
      <c r="F689" s="72">
        <v>41985</v>
      </c>
      <c r="G689">
        <v>44.582999999999998</v>
      </c>
      <c r="H689">
        <v>1.8571</v>
      </c>
      <c r="I689">
        <v>5.1528999999999998</v>
      </c>
      <c r="J689">
        <v>22624.6044</v>
      </c>
      <c r="K689" s="72">
        <v>41985</v>
      </c>
      <c r="L689">
        <v>41.165300000000002</v>
      </c>
      <c r="M689">
        <v>1.8714999999999999</v>
      </c>
      <c r="N689">
        <v>5.4737999999999998</v>
      </c>
      <c r="O689">
        <v>28454.526999999998</v>
      </c>
      <c r="P689" s="1"/>
      <c r="U689" s="72">
        <v>41985</v>
      </c>
      <c r="V689">
        <v>27.5364</v>
      </c>
      <c r="W689" t="s">
        <v>59</v>
      </c>
      <c r="X689" t="s">
        <v>59</v>
      </c>
      <c r="Y689" t="s">
        <v>59</v>
      </c>
      <c r="AA689" s="1">
        <f t="shared" si="34"/>
        <v>41985</v>
      </c>
      <c r="AB689">
        <f t="shared" si="35"/>
        <v>1.7948895636422733</v>
      </c>
      <c r="AC689" s="60">
        <f t="shared" si="36"/>
        <v>0.9051918112479107</v>
      </c>
    </row>
    <row r="690" spans="1:40" x14ac:dyDescent="0.25">
      <c r="A690" s="1">
        <v>41992</v>
      </c>
      <c r="B690">
        <v>41.503399999999999</v>
      </c>
      <c r="C690">
        <v>1.6943999999999999</v>
      </c>
      <c r="D690">
        <v>4.7946</v>
      </c>
      <c r="E690">
        <v>27967.615900000001</v>
      </c>
      <c r="F690" s="72">
        <v>41992</v>
      </c>
      <c r="G690">
        <v>44.582999999999998</v>
      </c>
      <c r="H690">
        <v>1.8785000000000001</v>
      </c>
      <c r="I690">
        <v>5.2121000000000004</v>
      </c>
      <c r="J690">
        <v>22884.657299999999</v>
      </c>
      <c r="K690" s="72">
        <v>41992</v>
      </c>
      <c r="L690">
        <v>41.165300000000002</v>
      </c>
      <c r="M690">
        <v>1.7990999999999999</v>
      </c>
      <c r="N690">
        <v>5.2621000000000002</v>
      </c>
      <c r="O690">
        <v>27353.9274</v>
      </c>
      <c r="P690" s="1"/>
      <c r="U690" s="72">
        <v>41992</v>
      </c>
      <c r="V690">
        <v>27.5364</v>
      </c>
      <c r="W690" t="s">
        <v>59</v>
      </c>
      <c r="X690" t="s">
        <v>59</v>
      </c>
      <c r="Y690" t="s">
        <v>59</v>
      </c>
      <c r="AA690" s="1">
        <f t="shared" si="34"/>
        <v>41992</v>
      </c>
      <c r="AB690">
        <f t="shared" si="35"/>
        <v>1.7848918223032815</v>
      </c>
      <c r="AC690" s="60">
        <f t="shared" si="36"/>
        <v>0.8896419713935948</v>
      </c>
    </row>
    <row r="691" spans="1:40" x14ac:dyDescent="0.25">
      <c r="A691" s="1">
        <v>41999</v>
      </c>
      <c r="B691">
        <v>41.503399999999999</v>
      </c>
      <c r="C691">
        <v>1.7970999999999999</v>
      </c>
      <c r="D691">
        <v>5.0852000000000004</v>
      </c>
      <c r="E691">
        <v>29662.623</v>
      </c>
      <c r="F691" s="72">
        <v>41999</v>
      </c>
      <c r="G691">
        <v>44.582999999999998</v>
      </c>
      <c r="H691">
        <v>1.9638</v>
      </c>
      <c r="I691">
        <v>5.4489999999999998</v>
      </c>
      <c r="J691">
        <v>23924.868999999999</v>
      </c>
      <c r="K691" s="72">
        <v>41999</v>
      </c>
      <c r="L691">
        <v>41.165300000000002</v>
      </c>
      <c r="M691">
        <v>1.8892</v>
      </c>
      <c r="N691">
        <v>5.5255000000000001</v>
      </c>
      <c r="O691">
        <v>28722.966</v>
      </c>
      <c r="P691" s="1"/>
      <c r="U691" s="72">
        <v>41999</v>
      </c>
      <c r="V691">
        <v>27.5364</v>
      </c>
      <c r="W691" t="s">
        <v>59</v>
      </c>
      <c r="X691" t="s">
        <v>59</v>
      </c>
      <c r="Y691" t="s">
        <v>59</v>
      </c>
      <c r="AA691" s="1">
        <f t="shared" si="34"/>
        <v>41999</v>
      </c>
      <c r="AB691">
        <f t="shared" si="35"/>
        <v>1.8776931711727323</v>
      </c>
      <c r="AC691" s="60">
        <f t="shared" si="36"/>
        <v>1.0339791835953642</v>
      </c>
    </row>
    <row r="692" spans="1:40" x14ac:dyDescent="0.25">
      <c r="A692" s="1">
        <v>42006</v>
      </c>
      <c r="B692">
        <v>34.589100000000002</v>
      </c>
      <c r="C692">
        <v>1.7652000000000001</v>
      </c>
      <c r="D692">
        <v>5.7493999999999996</v>
      </c>
      <c r="E692">
        <v>29633.398700000002</v>
      </c>
      <c r="F692" s="72">
        <v>42006</v>
      </c>
      <c r="G692">
        <v>42.222000000000001</v>
      </c>
      <c r="H692">
        <v>1.8158000000000001</v>
      </c>
      <c r="I692">
        <v>5.1492000000000004</v>
      </c>
      <c r="J692">
        <v>24249.935099999999</v>
      </c>
      <c r="K692" s="72">
        <v>42006</v>
      </c>
      <c r="L692">
        <v>36.647799999999997</v>
      </c>
      <c r="M692">
        <v>1.7890999999999999</v>
      </c>
      <c r="N692">
        <v>5.7683</v>
      </c>
      <c r="O692">
        <v>29528.282800000001</v>
      </c>
      <c r="P692" s="1"/>
      <c r="U692" s="72">
        <v>42006</v>
      </c>
      <c r="V692">
        <v>23.725000000000001</v>
      </c>
      <c r="W692" t="s">
        <v>59</v>
      </c>
      <c r="X692" t="s">
        <v>59</v>
      </c>
      <c r="Y692" t="s">
        <v>59</v>
      </c>
      <c r="AA692" s="1">
        <f t="shared" si="34"/>
        <v>42006</v>
      </c>
      <c r="AB692">
        <f t="shared" si="35"/>
        <v>1.7883715048066817</v>
      </c>
      <c r="AC692" s="60">
        <f t="shared" si="36"/>
        <v>0.89505404436458802</v>
      </c>
      <c r="AN692" s="60"/>
    </row>
    <row r="693" spans="1:40" x14ac:dyDescent="0.25">
      <c r="A693" s="1">
        <v>42013</v>
      </c>
      <c r="B693">
        <v>34.589100000000002</v>
      </c>
      <c r="C693">
        <v>1.7303999999999999</v>
      </c>
      <c r="D693">
        <v>5.6360000000000001</v>
      </c>
      <c r="E693">
        <v>29048.913499999999</v>
      </c>
      <c r="F693" s="72">
        <v>42013</v>
      </c>
      <c r="G693">
        <v>42.222000000000001</v>
      </c>
      <c r="H693">
        <v>1.8011999999999999</v>
      </c>
      <c r="I693">
        <v>5.1078000000000001</v>
      </c>
      <c r="J693">
        <v>24054.895400000001</v>
      </c>
      <c r="K693" s="72">
        <v>42013</v>
      </c>
      <c r="L693">
        <v>36.647799999999997</v>
      </c>
      <c r="M693">
        <v>1.7159</v>
      </c>
      <c r="N693">
        <v>5.5323000000000002</v>
      </c>
      <c r="O693">
        <v>28320.3076</v>
      </c>
      <c r="P693" s="1"/>
      <c r="U693" s="72">
        <v>42013</v>
      </c>
      <c r="V693">
        <v>23.725000000000001</v>
      </c>
      <c r="W693" t="s">
        <v>59</v>
      </c>
      <c r="X693" t="s">
        <v>59</v>
      </c>
      <c r="Y693" t="s">
        <v>59</v>
      </c>
      <c r="AA693" s="1">
        <f t="shared" si="34"/>
        <v>42013</v>
      </c>
      <c r="AB693">
        <f t="shared" si="35"/>
        <v>1.746272964788264</v>
      </c>
      <c r="AC693" s="60">
        <f t="shared" si="36"/>
        <v>0.829576699713369</v>
      </c>
      <c r="AN693" s="60"/>
    </row>
    <row r="694" spans="1:40" x14ac:dyDescent="0.25">
      <c r="A694" s="1">
        <v>42020</v>
      </c>
      <c r="B694">
        <v>34.589100000000002</v>
      </c>
      <c r="C694">
        <v>1.8939999999999999</v>
      </c>
      <c r="D694">
        <v>6.1688999999999998</v>
      </c>
      <c r="E694">
        <v>31795.993900000001</v>
      </c>
      <c r="F694" s="72">
        <v>42020</v>
      </c>
      <c r="G694">
        <v>42.222000000000001</v>
      </c>
      <c r="H694">
        <v>2.0154000000000001</v>
      </c>
      <c r="I694">
        <v>5.7152000000000003</v>
      </c>
      <c r="J694">
        <v>26915.477599999998</v>
      </c>
      <c r="K694" s="72">
        <v>42020</v>
      </c>
      <c r="L694">
        <v>36.647799999999997</v>
      </c>
      <c r="M694">
        <v>1.9810000000000001</v>
      </c>
      <c r="N694">
        <v>6.3869999999999996</v>
      </c>
      <c r="O694">
        <v>32695.8622</v>
      </c>
      <c r="P694" s="1"/>
      <c r="U694" s="72">
        <v>42020</v>
      </c>
      <c r="V694">
        <v>23.725000000000001</v>
      </c>
      <c r="W694" t="s">
        <v>59</v>
      </c>
      <c r="X694" t="s">
        <v>59</v>
      </c>
      <c r="Y694" t="s">
        <v>59</v>
      </c>
      <c r="AA694" s="1">
        <f t="shared" si="34"/>
        <v>42020</v>
      </c>
      <c r="AB694">
        <f t="shared" si="35"/>
        <v>1.9608663962138957</v>
      </c>
      <c r="AC694" s="60">
        <f t="shared" si="36"/>
        <v>1.1633414350984115</v>
      </c>
      <c r="AN694" s="60"/>
    </row>
    <row r="695" spans="1:40" x14ac:dyDescent="0.25">
      <c r="A695" s="1">
        <v>42027</v>
      </c>
      <c r="B695">
        <v>34.589100000000002</v>
      </c>
      <c r="C695">
        <v>1.6938</v>
      </c>
      <c r="D695">
        <v>5.5168999999999997</v>
      </c>
      <c r="E695">
        <v>28435.204099999999</v>
      </c>
      <c r="F695" s="72">
        <v>42027</v>
      </c>
      <c r="G695">
        <v>42.222000000000001</v>
      </c>
      <c r="H695">
        <v>1.9229000000000001</v>
      </c>
      <c r="I695">
        <v>5.4528999999999996</v>
      </c>
      <c r="J695">
        <v>25680.226200000001</v>
      </c>
      <c r="K695" s="72">
        <v>42027</v>
      </c>
      <c r="L695">
        <v>36.647799999999997</v>
      </c>
      <c r="M695">
        <v>1.9029</v>
      </c>
      <c r="N695">
        <v>6.1353</v>
      </c>
      <c r="O695">
        <v>31407.355299999999</v>
      </c>
      <c r="P695" s="1"/>
      <c r="U695" s="72">
        <v>42027</v>
      </c>
      <c r="V695">
        <v>23.725000000000001</v>
      </c>
      <c r="W695" t="s">
        <v>59</v>
      </c>
      <c r="X695" t="s">
        <v>59</v>
      </c>
      <c r="Y695" t="s">
        <v>59</v>
      </c>
      <c r="AA695" s="1">
        <f t="shared" si="34"/>
        <v>42027</v>
      </c>
      <c r="AB695">
        <f t="shared" si="35"/>
        <v>1.8393824635306313</v>
      </c>
      <c r="AC695" s="60">
        <f t="shared" si="36"/>
        <v>0.97439318828492127</v>
      </c>
      <c r="AN695" s="60"/>
    </row>
    <row r="696" spans="1:40" x14ac:dyDescent="0.25">
      <c r="A696" s="1">
        <v>42034</v>
      </c>
      <c r="B696">
        <v>34.589100000000002</v>
      </c>
      <c r="C696">
        <v>1.6433</v>
      </c>
      <c r="D696">
        <v>5.3525</v>
      </c>
      <c r="E696">
        <v>27587.7006</v>
      </c>
      <c r="F696" s="72">
        <v>42034</v>
      </c>
      <c r="G696">
        <v>42.222000000000001</v>
      </c>
      <c r="H696">
        <v>1.9375</v>
      </c>
      <c r="I696">
        <v>5.4943</v>
      </c>
      <c r="J696">
        <v>25875.265899999999</v>
      </c>
      <c r="K696" s="72">
        <v>42034</v>
      </c>
      <c r="L696">
        <v>36.647799999999997</v>
      </c>
      <c r="M696">
        <v>1.8932</v>
      </c>
      <c r="N696">
        <v>6.1039000000000003</v>
      </c>
      <c r="O696">
        <v>31246.292000000001</v>
      </c>
      <c r="P696" s="1"/>
      <c r="U696" s="72">
        <v>42034</v>
      </c>
      <c r="V696">
        <v>23.725000000000001</v>
      </c>
      <c r="W696" t="s">
        <v>59</v>
      </c>
      <c r="X696" t="s">
        <v>59</v>
      </c>
      <c r="Y696" t="s">
        <v>59</v>
      </c>
      <c r="AA696" s="1">
        <f t="shared" si="34"/>
        <v>42034</v>
      </c>
      <c r="AB696">
        <f t="shared" si="35"/>
        <v>1.8253456449702015</v>
      </c>
      <c r="AC696" s="60">
        <f t="shared" si="36"/>
        <v>0.95256122911755359</v>
      </c>
      <c r="AN696" s="60"/>
    </row>
    <row r="697" spans="1:40" x14ac:dyDescent="0.25">
      <c r="A697" s="1">
        <v>42041</v>
      </c>
      <c r="B697">
        <v>34.589100000000002</v>
      </c>
      <c r="C697">
        <v>1.8279000000000001</v>
      </c>
      <c r="D697">
        <v>5.9535</v>
      </c>
      <c r="E697">
        <v>30685.472000000002</v>
      </c>
      <c r="F697" s="72">
        <v>42041</v>
      </c>
      <c r="G697">
        <v>42.222000000000001</v>
      </c>
      <c r="H697">
        <v>2.0251000000000001</v>
      </c>
      <c r="I697">
        <v>5.7427999999999999</v>
      </c>
      <c r="J697">
        <v>27045.504099999998</v>
      </c>
      <c r="K697" s="72">
        <v>42041</v>
      </c>
      <c r="L697">
        <v>36.647799999999997</v>
      </c>
      <c r="M697">
        <v>1.9419</v>
      </c>
      <c r="N697">
        <v>6.2611999999999997</v>
      </c>
      <c r="O697">
        <v>32051.608800000002</v>
      </c>
      <c r="P697" s="1"/>
      <c r="U697" s="72">
        <v>42041</v>
      </c>
      <c r="V697">
        <v>23.725000000000001</v>
      </c>
      <c r="W697" t="s">
        <v>59</v>
      </c>
      <c r="X697" t="s">
        <v>59</v>
      </c>
      <c r="Y697" t="s">
        <v>59</v>
      </c>
      <c r="AA697" s="1">
        <f t="shared" si="34"/>
        <v>42041</v>
      </c>
      <c r="AB697">
        <f t="shared" si="35"/>
        <v>1.9280002234646061</v>
      </c>
      <c r="AC697" s="60">
        <f t="shared" si="36"/>
        <v>1.1122235170059964</v>
      </c>
      <c r="AN697" s="60"/>
    </row>
    <row r="698" spans="1:40" x14ac:dyDescent="0.25">
      <c r="A698" s="1">
        <v>42048</v>
      </c>
      <c r="B698">
        <v>34.589100000000002</v>
      </c>
      <c r="C698">
        <v>2.0716000000000001</v>
      </c>
      <c r="D698">
        <v>6.7473000000000001</v>
      </c>
      <c r="E698">
        <v>34776.868300000002</v>
      </c>
      <c r="F698" s="72">
        <v>42048</v>
      </c>
      <c r="G698">
        <v>42.222000000000001</v>
      </c>
      <c r="H698">
        <v>2.2538999999999998</v>
      </c>
      <c r="I698">
        <v>6.3916000000000004</v>
      </c>
      <c r="J698">
        <v>30101.125899999999</v>
      </c>
      <c r="K698" s="72">
        <v>42048</v>
      </c>
      <c r="L698">
        <v>36.647799999999997</v>
      </c>
      <c r="M698">
        <v>2.2151999999999998</v>
      </c>
      <c r="N698">
        <v>7.1421999999999999</v>
      </c>
      <c r="O698">
        <v>36561.382899999997</v>
      </c>
      <c r="P698" s="1"/>
      <c r="U698" s="72">
        <v>42048</v>
      </c>
      <c r="V698">
        <v>23.725000000000001</v>
      </c>
      <c r="W698" t="s">
        <v>59</v>
      </c>
      <c r="X698" t="s">
        <v>59</v>
      </c>
      <c r="Y698" t="s">
        <v>59</v>
      </c>
      <c r="AA698" s="1">
        <f t="shared" si="34"/>
        <v>42048</v>
      </c>
      <c r="AB698">
        <f t="shared" si="35"/>
        <v>2.1774528762989616</v>
      </c>
      <c r="AC698" s="60">
        <f t="shared" si="36"/>
        <v>1.5002060293841031</v>
      </c>
      <c r="AN698" s="60"/>
    </row>
    <row r="699" spans="1:40" x14ac:dyDescent="0.25">
      <c r="A699" s="1">
        <v>42055</v>
      </c>
      <c r="B699">
        <v>34.589100000000002</v>
      </c>
      <c r="C699">
        <v>2.2073</v>
      </c>
      <c r="D699">
        <v>7.1894999999999998</v>
      </c>
      <c r="E699">
        <v>37056.360500000003</v>
      </c>
      <c r="F699" s="72">
        <v>42055</v>
      </c>
      <c r="G699">
        <v>42.222000000000001</v>
      </c>
      <c r="H699">
        <v>2.3853</v>
      </c>
      <c r="I699">
        <v>6.7643000000000004</v>
      </c>
      <c r="J699">
        <v>31856.483100000001</v>
      </c>
      <c r="K699" s="72">
        <v>42055</v>
      </c>
      <c r="L699">
        <v>36.647799999999997</v>
      </c>
      <c r="M699">
        <v>2.238</v>
      </c>
      <c r="N699">
        <v>7.2156000000000002</v>
      </c>
      <c r="O699">
        <v>36937.197399999997</v>
      </c>
      <c r="P699" s="1"/>
      <c r="U699" s="72">
        <v>42055</v>
      </c>
      <c r="V699">
        <v>23.725000000000001</v>
      </c>
      <c r="W699" t="s">
        <v>59</v>
      </c>
      <c r="X699" t="s">
        <v>59</v>
      </c>
      <c r="Y699" t="s">
        <v>59</v>
      </c>
      <c r="AA699" s="1">
        <f t="shared" si="34"/>
        <v>42055</v>
      </c>
      <c r="AB699">
        <f t="shared" si="35"/>
        <v>2.2715836402111549</v>
      </c>
      <c r="AC699" s="60">
        <f t="shared" si="36"/>
        <v>1.6466109277075311</v>
      </c>
      <c r="AN699" s="60"/>
    </row>
    <row r="700" spans="1:40" x14ac:dyDescent="0.25">
      <c r="A700" s="1">
        <v>42062</v>
      </c>
      <c r="B700">
        <v>34.589100000000002</v>
      </c>
      <c r="C700">
        <v>2.089</v>
      </c>
      <c r="D700">
        <v>6.8040000000000003</v>
      </c>
      <c r="E700">
        <v>35069.1109</v>
      </c>
      <c r="F700" s="72">
        <v>42062</v>
      </c>
      <c r="G700">
        <v>42.222000000000001</v>
      </c>
      <c r="H700">
        <v>2.4340000000000002</v>
      </c>
      <c r="I700">
        <v>6.9024000000000001</v>
      </c>
      <c r="J700">
        <v>32506.615399999999</v>
      </c>
      <c r="K700" s="72">
        <v>42062</v>
      </c>
      <c r="L700">
        <v>36.647799999999997</v>
      </c>
      <c r="M700">
        <v>2.2119</v>
      </c>
      <c r="N700">
        <v>7.1317000000000004</v>
      </c>
      <c r="O700">
        <v>36507.695099999997</v>
      </c>
      <c r="P700" s="1"/>
      <c r="U700" s="72">
        <v>42062</v>
      </c>
      <c r="V700">
        <v>23.725000000000001</v>
      </c>
      <c r="W700" t="s">
        <v>59</v>
      </c>
      <c r="X700" t="s">
        <v>59</v>
      </c>
      <c r="Y700" t="s">
        <v>59</v>
      </c>
      <c r="AA700" s="1">
        <f t="shared" si="34"/>
        <v>42062</v>
      </c>
      <c r="AB700">
        <f t="shared" si="35"/>
        <v>2.2398557062171096</v>
      </c>
      <c r="AC700" s="60">
        <f t="shared" si="36"/>
        <v>1.5972633525115656</v>
      </c>
      <c r="AN700" s="60"/>
    </row>
    <row r="701" spans="1:40" x14ac:dyDescent="0.25">
      <c r="A701" s="1">
        <v>42069</v>
      </c>
      <c r="B701">
        <v>34.589100000000002</v>
      </c>
      <c r="C701">
        <v>2.3117999999999999</v>
      </c>
      <c r="D701">
        <v>7.5297000000000001</v>
      </c>
      <c r="E701">
        <v>38809.816099999996</v>
      </c>
      <c r="F701" s="72">
        <v>42069</v>
      </c>
      <c r="G701">
        <v>42.222000000000001</v>
      </c>
      <c r="H701">
        <v>2.5800999999999998</v>
      </c>
      <c r="I701">
        <v>7.3164999999999996</v>
      </c>
      <c r="J701">
        <v>34457.0124</v>
      </c>
      <c r="K701" s="72">
        <v>42069</v>
      </c>
      <c r="L701">
        <v>36.647799999999997</v>
      </c>
      <c r="M701">
        <v>2.3159999999999998</v>
      </c>
      <c r="N701">
        <v>7.4672999999999998</v>
      </c>
      <c r="O701">
        <v>38225.7042</v>
      </c>
      <c r="P701" s="1"/>
      <c r="U701" s="72">
        <v>42069</v>
      </c>
      <c r="V701">
        <v>23.725000000000001</v>
      </c>
      <c r="W701" t="s">
        <v>59</v>
      </c>
      <c r="X701" t="s">
        <v>59</v>
      </c>
      <c r="Y701" t="s">
        <v>59</v>
      </c>
      <c r="AA701" s="1">
        <f t="shared" si="34"/>
        <v>42069</v>
      </c>
      <c r="AB701">
        <f t="shared" si="35"/>
        <v>2.3961586934191152</v>
      </c>
      <c r="AC701" s="60">
        <f t="shared" si="36"/>
        <v>1.8403669033369239</v>
      </c>
      <c r="AN701" s="60"/>
    </row>
    <row r="702" spans="1:40" x14ac:dyDescent="0.25">
      <c r="A702" s="1">
        <v>42076</v>
      </c>
      <c r="B702">
        <v>34.589100000000002</v>
      </c>
      <c r="C702">
        <v>2.3675000000000002</v>
      </c>
      <c r="D702">
        <v>7.7111999999999998</v>
      </c>
      <c r="E702">
        <v>39744.992400000003</v>
      </c>
      <c r="F702" s="72">
        <v>42076</v>
      </c>
      <c r="G702">
        <v>42.222000000000001</v>
      </c>
      <c r="H702">
        <v>2.7065999999999999</v>
      </c>
      <c r="I702">
        <v>7.6753999999999998</v>
      </c>
      <c r="J702">
        <v>36147.356399999997</v>
      </c>
      <c r="K702" s="72">
        <v>42076</v>
      </c>
      <c r="L702">
        <v>36.647799999999997</v>
      </c>
      <c r="M702">
        <v>2.5665</v>
      </c>
      <c r="N702">
        <v>8.2748000000000008</v>
      </c>
      <c r="O702">
        <v>42359.663800000002</v>
      </c>
      <c r="P702" s="1"/>
      <c r="U702" s="72">
        <v>42076</v>
      </c>
      <c r="V702">
        <v>23.725000000000001</v>
      </c>
      <c r="W702" t="s">
        <v>59</v>
      </c>
      <c r="X702" t="s">
        <v>59</v>
      </c>
      <c r="Y702" t="s">
        <v>59</v>
      </c>
      <c r="AA702" s="1">
        <f t="shared" si="34"/>
        <v>42076</v>
      </c>
      <c r="AB702">
        <f t="shared" si="35"/>
        <v>2.5424411379696039</v>
      </c>
      <c r="AC702" s="60">
        <f t="shared" si="36"/>
        <v>2.0678851506220983</v>
      </c>
      <c r="AN702" s="60"/>
    </row>
    <row r="703" spans="1:40" x14ac:dyDescent="0.25">
      <c r="A703" s="1">
        <v>42083</v>
      </c>
      <c r="B703">
        <v>34.589100000000002</v>
      </c>
      <c r="C703">
        <v>2.6634000000000002</v>
      </c>
      <c r="D703">
        <v>8.6751000000000005</v>
      </c>
      <c r="E703">
        <v>44719.069600000003</v>
      </c>
      <c r="F703" s="72">
        <v>42083</v>
      </c>
      <c r="G703">
        <v>42.222000000000001</v>
      </c>
      <c r="H703">
        <v>2.9792000000000001</v>
      </c>
      <c r="I703">
        <v>8.4484999999999992</v>
      </c>
      <c r="J703">
        <v>39788.097300000001</v>
      </c>
      <c r="K703" s="72">
        <v>42083</v>
      </c>
      <c r="L703">
        <v>36.647799999999997</v>
      </c>
      <c r="M703">
        <v>2.9015</v>
      </c>
      <c r="N703">
        <v>9.3551000000000002</v>
      </c>
      <c r="O703">
        <v>47889.505899999996</v>
      </c>
      <c r="P703" s="1"/>
      <c r="U703" s="72">
        <v>42083</v>
      </c>
      <c r="V703">
        <v>23.725000000000001</v>
      </c>
      <c r="W703" t="s">
        <v>59</v>
      </c>
      <c r="X703" t="s">
        <v>59</v>
      </c>
      <c r="Y703" t="s">
        <v>59</v>
      </c>
      <c r="AA703" s="1">
        <f t="shared" si="34"/>
        <v>42083</v>
      </c>
      <c r="AB703">
        <f t="shared" si="35"/>
        <v>2.8444285105754559</v>
      </c>
      <c r="AC703" s="60">
        <f t="shared" si="36"/>
        <v>2.5375767662405688</v>
      </c>
      <c r="AN703" s="60"/>
    </row>
    <row r="704" spans="1:40" x14ac:dyDescent="0.25">
      <c r="A704" s="1">
        <v>42090</v>
      </c>
      <c r="B704">
        <v>34.589100000000002</v>
      </c>
      <c r="C704">
        <v>2.4371</v>
      </c>
      <c r="D704">
        <v>7.9379999999999997</v>
      </c>
      <c r="E704">
        <v>40919.410100000001</v>
      </c>
      <c r="F704" s="72">
        <v>42090</v>
      </c>
      <c r="G704">
        <v>42.222000000000001</v>
      </c>
      <c r="H704">
        <v>2.7115</v>
      </c>
      <c r="I704">
        <v>7.6891999999999996</v>
      </c>
      <c r="J704">
        <v>36212.369599999998</v>
      </c>
      <c r="K704" s="72">
        <v>42090</v>
      </c>
      <c r="L704">
        <v>36.647799999999997</v>
      </c>
      <c r="M704">
        <v>2.6185</v>
      </c>
      <c r="N704">
        <v>8.4426000000000005</v>
      </c>
      <c r="O704">
        <v>43218.668400000002</v>
      </c>
      <c r="P704" s="1"/>
      <c r="U704" s="72">
        <v>42090</v>
      </c>
      <c r="V704">
        <v>23.725000000000001</v>
      </c>
      <c r="W704" t="s">
        <v>59</v>
      </c>
      <c r="X704" t="s">
        <v>59</v>
      </c>
      <c r="Y704" t="s">
        <v>59</v>
      </c>
      <c r="AA704" s="1">
        <f t="shared" si="34"/>
        <v>42090</v>
      </c>
      <c r="AB704">
        <f t="shared" si="35"/>
        <v>2.5848064767654986</v>
      </c>
      <c r="AC704" s="60">
        <f t="shared" si="36"/>
        <v>2.1337774568253747</v>
      </c>
      <c r="AN704" s="60"/>
    </row>
    <row r="705" spans="1:40" x14ac:dyDescent="0.25">
      <c r="A705" s="1">
        <v>42097</v>
      </c>
      <c r="B705">
        <v>30.3964</v>
      </c>
      <c r="C705">
        <v>2.2018</v>
      </c>
      <c r="D705">
        <v>8.3664000000000005</v>
      </c>
      <c r="E705">
        <v>41971.623500000002</v>
      </c>
      <c r="F705" s="72">
        <v>42097</v>
      </c>
      <c r="G705">
        <v>39.646999999999998</v>
      </c>
      <c r="H705">
        <v>2.5084</v>
      </c>
      <c r="I705">
        <v>7.4856999999999996</v>
      </c>
      <c r="J705">
        <v>36602.449000000001</v>
      </c>
      <c r="K705" s="72">
        <v>42097</v>
      </c>
      <c r="L705">
        <v>28.040099999999999</v>
      </c>
      <c r="M705">
        <v>2.4676999999999998</v>
      </c>
      <c r="N705">
        <v>10.021800000000001</v>
      </c>
      <c r="O705">
        <v>44399.799700000003</v>
      </c>
      <c r="P705" s="1"/>
      <c r="U705" s="72">
        <v>42097</v>
      </c>
      <c r="V705">
        <v>22.3965</v>
      </c>
      <c r="W705" t="s">
        <v>59</v>
      </c>
      <c r="X705" t="s">
        <v>59</v>
      </c>
      <c r="Y705" t="s">
        <v>59</v>
      </c>
      <c r="AA705" s="1">
        <f t="shared" si="34"/>
        <v>42097</v>
      </c>
      <c r="AB705">
        <f t="shared" si="35"/>
        <v>2.3890610595377351</v>
      </c>
      <c r="AC705" s="60">
        <f t="shared" si="36"/>
        <v>1.8293277029357702</v>
      </c>
      <c r="AN705" s="60"/>
    </row>
    <row r="706" spans="1:40" x14ac:dyDescent="0.25">
      <c r="A706" s="1">
        <v>42104</v>
      </c>
      <c r="B706">
        <v>30.3964</v>
      </c>
      <c r="C706">
        <v>2.0943999999999998</v>
      </c>
      <c r="D706">
        <v>7.9585999999999997</v>
      </c>
      <c r="E706">
        <v>39925.652999999998</v>
      </c>
      <c r="F706" s="72">
        <v>42104</v>
      </c>
      <c r="G706">
        <v>39.646999999999998</v>
      </c>
      <c r="H706">
        <v>2.4950000000000001</v>
      </c>
      <c r="I706">
        <v>7.4458000000000002</v>
      </c>
      <c r="J706">
        <v>36407.409299999999</v>
      </c>
      <c r="K706" s="72">
        <v>42104</v>
      </c>
      <c r="L706">
        <v>28.040099999999999</v>
      </c>
      <c r="M706">
        <v>2.4439000000000002</v>
      </c>
      <c r="N706">
        <v>9.9248999999999992</v>
      </c>
      <c r="O706">
        <v>43970.297400000003</v>
      </c>
      <c r="P706" s="1"/>
      <c r="U706" s="72">
        <v>42104</v>
      </c>
      <c r="V706">
        <v>22.3965</v>
      </c>
      <c r="W706" t="s">
        <v>59</v>
      </c>
      <c r="X706" t="s">
        <v>59</v>
      </c>
      <c r="Y706" t="s">
        <v>59</v>
      </c>
      <c r="AA706" s="1">
        <f t="shared" si="34"/>
        <v>42104</v>
      </c>
      <c r="AB706">
        <f t="shared" si="35"/>
        <v>2.3433741531871779</v>
      </c>
      <c r="AC706" s="60">
        <f t="shared" si="36"/>
        <v>1.7582692455200342</v>
      </c>
      <c r="AN706" s="60"/>
    </row>
    <row r="707" spans="1:40" x14ac:dyDescent="0.25">
      <c r="A707" s="1">
        <v>42111</v>
      </c>
      <c r="B707">
        <v>30.3964</v>
      </c>
      <c r="C707">
        <v>2.0238999999999998</v>
      </c>
      <c r="D707">
        <v>7.6905999999999999</v>
      </c>
      <c r="E707">
        <v>38581.158100000001</v>
      </c>
      <c r="F707" s="72">
        <v>42111</v>
      </c>
      <c r="G707">
        <v>39.646999999999998</v>
      </c>
      <c r="H707">
        <v>2.3746999999999998</v>
      </c>
      <c r="I707">
        <v>7.0868000000000002</v>
      </c>
      <c r="J707">
        <v>34652.052100000001</v>
      </c>
      <c r="K707" s="72">
        <v>42111</v>
      </c>
      <c r="L707">
        <v>28.040099999999999</v>
      </c>
      <c r="M707">
        <v>2.3424</v>
      </c>
      <c r="N707">
        <v>9.5129000000000001</v>
      </c>
      <c r="O707">
        <v>42144.912700000001</v>
      </c>
      <c r="P707" s="1"/>
      <c r="U707" s="72">
        <v>42111</v>
      </c>
      <c r="V707">
        <v>22.3965</v>
      </c>
      <c r="W707" t="s">
        <v>59</v>
      </c>
      <c r="X707" t="s">
        <v>59</v>
      </c>
      <c r="Y707" t="s">
        <v>59</v>
      </c>
      <c r="AA707" s="1">
        <f t="shared" si="34"/>
        <v>42111</v>
      </c>
      <c r="AB707">
        <f t="shared" si="35"/>
        <v>2.2455979608326597</v>
      </c>
      <c r="AC707" s="60">
        <f t="shared" si="36"/>
        <v>1.6061944837187985</v>
      </c>
      <c r="AN707" s="60"/>
    </row>
    <row r="708" spans="1:40" x14ac:dyDescent="0.25">
      <c r="A708" s="1">
        <v>42118</v>
      </c>
      <c r="B708">
        <v>30.3964</v>
      </c>
      <c r="C708">
        <v>2.1052</v>
      </c>
      <c r="D708">
        <v>7.9992999999999999</v>
      </c>
      <c r="E708">
        <v>40130.250099999997</v>
      </c>
      <c r="F708" s="72">
        <v>42118</v>
      </c>
      <c r="G708">
        <v>39.646999999999998</v>
      </c>
      <c r="H708">
        <v>2.4638</v>
      </c>
      <c r="I708">
        <v>7.3526999999999996</v>
      </c>
      <c r="J708">
        <v>35952.316700000003</v>
      </c>
      <c r="K708" s="72">
        <v>42118</v>
      </c>
      <c r="L708">
        <v>28.040099999999999</v>
      </c>
      <c r="M708">
        <v>2.4468999999999999</v>
      </c>
      <c r="N708">
        <v>9.9369999999999994</v>
      </c>
      <c r="O708">
        <v>44023.985200000003</v>
      </c>
      <c r="P708" s="1"/>
      <c r="U708" s="72">
        <v>42118</v>
      </c>
      <c r="V708">
        <v>22.3965</v>
      </c>
      <c r="W708" t="s">
        <v>59</v>
      </c>
      <c r="X708" t="s">
        <v>59</v>
      </c>
      <c r="Y708" t="s">
        <v>59</v>
      </c>
      <c r="AA708" s="1">
        <f t="shared" ref="AA708:AA771" si="37">+A708</f>
        <v>42118</v>
      </c>
      <c r="AB708">
        <f t="shared" ref="AB708:AB739" si="38">+(C708*E708+H708*J708+M708*O708)/(E708+J708+O708)</f>
        <v>2.3377892804870459</v>
      </c>
      <c r="AC708" s="60">
        <f t="shared" ref="AC708:AC771" si="39">+(AB708-$AC$1)/$AD$1</f>
        <v>1.7495828959587492</v>
      </c>
      <c r="AN708" s="60"/>
    </row>
    <row r="709" spans="1:40" x14ac:dyDescent="0.25">
      <c r="A709" s="1">
        <v>42125</v>
      </c>
      <c r="B709">
        <v>30.3964</v>
      </c>
      <c r="C709">
        <v>2.0238999999999998</v>
      </c>
      <c r="D709">
        <v>7.6905999999999999</v>
      </c>
      <c r="E709">
        <v>38581.158100000001</v>
      </c>
      <c r="F709" s="72">
        <v>42125</v>
      </c>
      <c r="G709">
        <v>39.646999999999998</v>
      </c>
      <c r="H709">
        <v>2.3346</v>
      </c>
      <c r="I709">
        <v>6.9672000000000001</v>
      </c>
      <c r="J709">
        <v>34066.932999999997</v>
      </c>
      <c r="K709" s="72">
        <v>42125</v>
      </c>
      <c r="L709">
        <v>28.040099999999999</v>
      </c>
      <c r="M709">
        <v>2.3334999999999999</v>
      </c>
      <c r="N709">
        <v>9.4764999999999997</v>
      </c>
      <c r="O709">
        <v>41983.849300000002</v>
      </c>
      <c r="P709" s="1"/>
      <c r="U709" s="72">
        <v>42125</v>
      </c>
      <c r="V709">
        <v>22.3965</v>
      </c>
      <c r="W709" t="s">
        <v>59</v>
      </c>
      <c r="X709" t="s">
        <v>59</v>
      </c>
      <c r="Y709" t="s">
        <v>59</v>
      </c>
      <c r="AA709" s="1">
        <f t="shared" si="37"/>
        <v>42125</v>
      </c>
      <c r="AB709">
        <f t="shared" si="38"/>
        <v>2.229626220319481</v>
      </c>
      <c r="AC709" s="60">
        <f t="shared" si="39"/>
        <v>1.5813530721685707</v>
      </c>
      <c r="AN709" s="60"/>
    </row>
    <row r="710" spans="1:40" x14ac:dyDescent="0.25">
      <c r="A710" s="1">
        <v>42132</v>
      </c>
      <c r="B710">
        <v>30.3964</v>
      </c>
      <c r="C710">
        <v>1.9932000000000001</v>
      </c>
      <c r="D710">
        <v>7.5739999999999998</v>
      </c>
      <c r="E710">
        <v>37996.595099999999</v>
      </c>
      <c r="F710" s="72">
        <v>42132</v>
      </c>
      <c r="G710">
        <v>39.646999999999998</v>
      </c>
      <c r="H710">
        <v>2.2856000000000001</v>
      </c>
      <c r="I710">
        <v>6.8209</v>
      </c>
      <c r="J710">
        <v>33351.787400000001</v>
      </c>
      <c r="K710" s="72">
        <v>42132</v>
      </c>
      <c r="L710">
        <v>28.040099999999999</v>
      </c>
      <c r="M710">
        <v>2.2155999999999998</v>
      </c>
      <c r="N710">
        <v>8.9977999999999998</v>
      </c>
      <c r="O710">
        <v>39863.181700000001</v>
      </c>
      <c r="P710" s="1"/>
      <c r="U710" s="72">
        <v>42132</v>
      </c>
      <c r="V710">
        <v>22.3965</v>
      </c>
      <c r="W710" t="s">
        <v>59</v>
      </c>
      <c r="X710" t="s">
        <v>59</v>
      </c>
      <c r="Y710" t="s">
        <v>59</v>
      </c>
      <c r="AA710" s="1">
        <f t="shared" si="37"/>
        <v>42132</v>
      </c>
      <c r="AB710">
        <f t="shared" si="38"/>
        <v>2.1606073589357897</v>
      </c>
      <c r="AC710" s="60">
        <f t="shared" si="39"/>
        <v>1.4740056018696586</v>
      </c>
      <c r="AN710" s="60"/>
    </row>
    <row r="711" spans="1:40" x14ac:dyDescent="0.25">
      <c r="A711" s="1">
        <v>42139</v>
      </c>
      <c r="B711">
        <v>30.3964</v>
      </c>
      <c r="C711">
        <v>1.9779</v>
      </c>
      <c r="D711">
        <v>7.5157999999999996</v>
      </c>
      <c r="E711">
        <v>37704.313600000001</v>
      </c>
      <c r="F711" s="72">
        <v>42139</v>
      </c>
      <c r="G711">
        <v>39.646999999999998</v>
      </c>
      <c r="H711">
        <v>2.3435000000000001</v>
      </c>
      <c r="I711">
        <v>6.9938000000000002</v>
      </c>
      <c r="J711">
        <v>34196.959499999997</v>
      </c>
      <c r="K711" s="72">
        <v>42139</v>
      </c>
      <c r="L711">
        <v>28.040099999999999</v>
      </c>
      <c r="M711">
        <v>2.2081</v>
      </c>
      <c r="N711">
        <v>8.9674999999999994</v>
      </c>
      <c r="O711">
        <v>39728.962299999999</v>
      </c>
      <c r="P711" s="1"/>
      <c r="U711" s="72">
        <v>42139</v>
      </c>
      <c r="V711">
        <v>22.3965</v>
      </c>
      <c r="W711" t="s">
        <v>59</v>
      </c>
      <c r="X711" t="s">
        <v>59</v>
      </c>
      <c r="Y711" t="s">
        <v>59</v>
      </c>
      <c r="AA711" s="1">
        <f t="shared" si="37"/>
        <v>42139</v>
      </c>
      <c r="AB711">
        <f t="shared" si="38"/>
        <v>2.1718260939215042</v>
      </c>
      <c r="AC711" s="60">
        <f t="shared" si="39"/>
        <v>1.4914544962229768</v>
      </c>
      <c r="AN711" s="60"/>
    </row>
    <row r="712" spans="1:40" x14ac:dyDescent="0.25">
      <c r="A712" s="1">
        <v>42146</v>
      </c>
      <c r="B712">
        <v>30.3964</v>
      </c>
      <c r="C712">
        <v>1.9166000000000001</v>
      </c>
      <c r="D712">
        <v>7.2827000000000002</v>
      </c>
      <c r="E712">
        <v>36535.187599999997</v>
      </c>
      <c r="F712" s="72">
        <v>42146</v>
      </c>
      <c r="G712">
        <v>39.646999999999998</v>
      </c>
      <c r="H712">
        <v>2.2608999999999999</v>
      </c>
      <c r="I712">
        <v>6.7472000000000003</v>
      </c>
      <c r="J712">
        <v>32896.694799999997</v>
      </c>
      <c r="K712" s="72">
        <v>42146</v>
      </c>
      <c r="L712">
        <v>28.040099999999999</v>
      </c>
      <c r="M712">
        <v>2.0798000000000001</v>
      </c>
      <c r="N712">
        <v>8.4464000000000006</v>
      </c>
      <c r="O712">
        <v>37420.3874</v>
      </c>
      <c r="P712" s="1"/>
      <c r="U712" s="72">
        <v>42146</v>
      </c>
      <c r="V712">
        <v>22.3965</v>
      </c>
      <c r="W712" t="s">
        <v>59</v>
      </c>
      <c r="X712" t="s">
        <v>59</v>
      </c>
      <c r="Y712" t="s">
        <v>59</v>
      </c>
      <c r="AA712" s="1">
        <f t="shared" si="37"/>
        <v>42146</v>
      </c>
      <c r="AB712">
        <f t="shared" si="38"/>
        <v>2.0797536632394498</v>
      </c>
      <c r="AC712" s="60">
        <f t="shared" si="39"/>
        <v>1.3482509961964471</v>
      </c>
      <c r="AN712" s="60"/>
    </row>
    <row r="713" spans="1:40" x14ac:dyDescent="0.25">
      <c r="A713" s="1">
        <v>42153</v>
      </c>
      <c r="B713">
        <v>30.3964</v>
      </c>
      <c r="C713">
        <v>1.8092999999999999</v>
      </c>
      <c r="D713">
        <v>6.8749000000000002</v>
      </c>
      <c r="E713">
        <v>34489.217100000002</v>
      </c>
      <c r="F713" s="72">
        <v>42153</v>
      </c>
      <c r="G713">
        <v>39.646999999999998</v>
      </c>
      <c r="H713">
        <v>2.109</v>
      </c>
      <c r="I713">
        <v>6.2938999999999998</v>
      </c>
      <c r="J713">
        <v>30686.244999999999</v>
      </c>
      <c r="K713" s="72">
        <v>42153</v>
      </c>
      <c r="L713">
        <v>28.040099999999999</v>
      </c>
      <c r="M713">
        <v>1.9127000000000001</v>
      </c>
      <c r="N713">
        <v>7.7678000000000003</v>
      </c>
      <c r="O713">
        <v>34413.871400000004</v>
      </c>
      <c r="P713" s="1"/>
      <c r="U713" s="72">
        <v>42153</v>
      </c>
      <c r="V713">
        <v>22.3965</v>
      </c>
      <c r="W713" t="s">
        <v>59</v>
      </c>
      <c r="X713" t="s">
        <v>59</v>
      </c>
      <c r="Y713" t="s">
        <v>59</v>
      </c>
      <c r="AA713" s="1">
        <f t="shared" si="37"/>
        <v>42153</v>
      </c>
      <c r="AB713">
        <f t="shared" si="38"/>
        <v>1.9373765869294628</v>
      </c>
      <c r="AC713" s="60">
        <f t="shared" si="39"/>
        <v>1.1268069059286272</v>
      </c>
      <c r="AN713" s="60"/>
    </row>
    <row r="714" spans="1:40" x14ac:dyDescent="0.25">
      <c r="A714" s="1">
        <v>42160</v>
      </c>
      <c r="B714">
        <v>30.3964</v>
      </c>
      <c r="C714">
        <v>1.9319</v>
      </c>
      <c r="D714">
        <v>7.3410000000000002</v>
      </c>
      <c r="E714">
        <v>36827.469100000002</v>
      </c>
      <c r="F714" s="72">
        <v>42160</v>
      </c>
      <c r="G714">
        <v>39.646999999999998</v>
      </c>
      <c r="H714">
        <v>2.3144999999999998</v>
      </c>
      <c r="I714">
        <v>6.9071999999999996</v>
      </c>
      <c r="J714">
        <v>33676.853600000002</v>
      </c>
      <c r="K714" s="72">
        <v>42160</v>
      </c>
      <c r="L714">
        <v>28.040099999999999</v>
      </c>
      <c r="M714">
        <v>2.0589</v>
      </c>
      <c r="N714">
        <v>8.3615999999999993</v>
      </c>
      <c r="O714">
        <v>37044.572899999999</v>
      </c>
      <c r="P714" s="1"/>
      <c r="U714" s="72">
        <v>42160</v>
      </c>
      <c r="V714">
        <v>22.3965</v>
      </c>
      <c r="W714" t="s">
        <v>59</v>
      </c>
      <c r="X714" t="s">
        <v>59</v>
      </c>
      <c r="Y714" t="s">
        <v>59</v>
      </c>
      <c r="AA714" s="1">
        <f t="shared" si="37"/>
        <v>42160</v>
      </c>
      <c r="AB714">
        <f t="shared" si="38"/>
        <v>2.0954481689284776</v>
      </c>
      <c r="AC714" s="60">
        <f t="shared" si="39"/>
        <v>1.3726612146430111</v>
      </c>
      <c r="AN714" s="60"/>
    </row>
    <row r="715" spans="1:40" x14ac:dyDescent="0.25">
      <c r="A715" s="1">
        <v>42167</v>
      </c>
      <c r="B715">
        <v>30.3964</v>
      </c>
      <c r="C715">
        <v>1.8399000000000001</v>
      </c>
      <c r="D715">
        <v>6.9913999999999996</v>
      </c>
      <c r="E715">
        <v>35073.780100000004</v>
      </c>
      <c r="F715" s="72">
        <v>42167</v>
      </c>
      <c r="G715">
        <v>39.646999999999998</v>
      </c>
      <c r="H715">
        <v>2.2296</v>
      </c>
      <c r="I715">
        <v>6.6539000000000001</v>
      </c>
      <c r="J715">
        <v>32441.602200000001</v>
      </c>
      <c r="K715" s="72">
        <v>42167</v>
      </c>
      <c r="L715">
        <v>28.040099999999999</v>
      </c>
      <c r="M715">
        <v>2.0589</v>
      </c>
      <c r="N715">
        <v>8.3615999999999993</v>
      </c>
      <c r="O715">
        <v>37044.572899999999</v>
      </c>
      <c r="P715" s="1"/>
      <c r="U715" s="72">
        <v>42167</v>
      </c>
      <c r="V715">
        <v>22.3965</v>
      </c>
      <c r="W715" t="s">
        <v>59</v>
      </c>
      <c r="X715" t="s">
        <v>59</v>
      </c>
      <c r="Y715" t="s">
        <v>59</v>
      </c>
      <c r="AA715" s="1">
        <f t="shared" si="37"/>
        <v>42167</v>
      </c>
      <c r="AB715">
        <f t="shared" si="38"/>
        <v>2.0384009825486231</v>
      </c>
      <c r="AC715" s="60">
        <f t="shared" si="39"/>
        <v>1.283933712873546</v>
      </c>
      <c r="AN715" s="60"/>
    </row>
    <row r="716" spans="1:40" x14ac:dyDescent="0.25">
      <c r="A716" s="1">
        <v>42174</v>
      </c>
      <c r="B716">
        <v>30.3964</v>
      </c>
      <c r="C716">
        <v>1.7111000000000001</v>
      </c>
      <c r="D716">
        <v>6.5019999999999998</v>
      </c>
      <c r="E716">
        <v>32618.6155</v>
      </c>
      <c r="F716" s="72">
        <v>42174</v>
      </c>
      <c r="G716">
        <v>39.646999999999998</v>
      </c>
      <c r="H716">
        <v>2.0642999999999998</v>
      </c>
      <c r="I716">
        <v>6.1604999999999999</v>
      </c>
      <c r="J716">
        <v>30036.112700000001</v>
      </c>
      <c r="K716" s="72">
        <v>42174</v>
      </c>
      <c r="L716">
        <v>28.040099999999999</v>
      </c>
      <c r="M716">
        <v>1.9396</v>
      </c>
      <c r="N716">
        <v>7.8769</v>
      </c>
      <c r="O716">
        <v>34897.061500000003</v>
      </c>
      <c r="P716" s="1"/>
      <c r="U716" s="72">
        <v>42174</v>
      </c>
      <c r="V716">
        <v>22.3965</v>
      </c>
      <c r="W716" t="s">
        <v>59</v>
      </c>
      <c r="X716" t="s">
        <v>59</v>
      </c>
      <c r="Y716" t="s">
        <v>59</v>
      </c>
      <c r="AA716" s="1">
        <f t="shared" si="37"/>
        <v>42174</v>
      </c>
      <c r="AB716">
        <f t="shared" si="38"/>
        <v>1.9015909547588754</v>
      </c>
      <c r="AC716" s="60">
        <f t="shared" si="39"/>
        <v>1.0711482495911344</v>
      </c>
      <c r="AN716" s="60"/>
    </row>
    <row r="717" spans="1:40" x14ac:dyDescent="0.25">
      <c r="A717" s="1">
        <v>42181</v>
      </c>
      <c r="B717">
        <v>30.3964</v>
      </c>
      <c r="C717">
        <v>1.8323</v>
      </c>
      <c r="D717">
        <v>6.9622999999999999</v>
      </c>
      <c r="E717">
        <v>34927.639300000003</v>
      </c>
      <c r="F717" s="72">
        <v>42181</v>
      </c>
      <c r="G717">
        <v>39.646999999999998</v>
      </c>
      <c r="H717">
        <v>2.2162000000000002</v>
      </c>
      <c r="I717">
        <v>6.6139000000000001</v>
      </c>
      <c r="J717">
        <v>32246.5625</v>
      </c>
      <c r="K717" s="72">
        <v>42181</v>
      </c>
      <c r="L717">
        <v>28.040099999999999</v>
      </c>
      <c r="M717">
        <v>2.1156000000000001</v>
      </c>
      <c r="N717">
        <v>8.5919000000000008</v>
      </c>
      <c r="O717">
        <v>38064.640899999999</v>
      </c>
      <c r="P717" s="1"/>
      <c r="U717" s="72">
        <v>42181</v>
      </c>
      <c r="V717">
        <v>22.3965</v>
      </c>
      <c r="W717" t="s">
        <v>59</v>
      </c>
      <c r="X717" t="s">
        <v>59</v>
      </c>
      <c r="Y717" t="s">
        <v>59</v>
      </c>
      <c r="AA717" s="1">
        <f t="shared" si="37"/>
        <v>42181</v>
      </c>
      <c r="AB717">
        <f t="shared" si="38"/>
        <v>2.0524009391252074</v>
      </c>
      <c r="AC717" s="60">
        <f t="shared" si="39"/>
        <v>1.3057083392968392</v>
      </c>
      <c r="AN717" s="60"/>
    </row>
    <row r="718" spans="1:40" x14ac:dyDescent="0.25">
      <c r="A718" s="1">
        <v>42188</v>
      </c>
      <c r="B718">
        <v>30.779399999999999</v>
      </c>
      <c r="C718">
        <v>1.7811999999999999</v>
      </c>
      <c r="D718">
        <v>6.6614000000000004</v>
      </c>
      <c r="E718">
        <v>34489.217100000002</v>
      </c>
      <c r="F718" s="72">
        <v>42188</v>
      </c>
      <c r="G718">
        <v>39.299599999999998</v>
      </c>
      <c r="H718">
        <v>2.0617000000000001</v>
      </c>
      <c r="I718">
        <v>6.1851000000000003</v>
      </c>
      <c r="J718">
        <v>32376.589</v>
      </c>
      <c r="K718" s="72">
        <v>42188</v>
      </c>
      <c r="L718">
        <v>29.7913</v>
      </c>
      <c r="M718">
        <v>2.0621999999999998</v>
      </c>
      <c r="N718">
        <v>7.8178000000000001</v>
      </c>
      <c r="O718">
        <v>37984.109199999999</v>
      </c>
      <c r="P718" s="1"/>
      <c r="U718" s="72">
        <v>42188</v>
      </c>
      <c r="V718">
        <v>18.837599999999998</v>
      </c>
      <c r="W718" t="s">
        <v>59</v>
      </c>
      <c r="X718" t="s">
        <v>59</v>
      </c>
      <c r="Y718" t="s">
        <v>59</v>
      </c>
      <c r="AA718" s="1">
        <f t="shared" si="37"/>
        <v>42188</v>
      </c>
      <c r="AB718">
        <f t="shared" si="38"/>
        <v>1.9696137707043049</v>
      </c>
      <c r="AC718" s="60">
        <f t="shared" si="39"/>
        <v>1.1769465352764992</v>
      </c>
      <c r="AN718" s="60"/>
    </row>
    <row r="719" spans="1:40" x14ac:dyDescent="0.25">
      <c r="A719" s="1">
        <v>42195</v>
      </c>
      <c r="B719">
        <v>30.779399999999999</v>
      </c>
      <c r="C719">
        <v>1.8777999999999999</v>
      </c>
      <c r="D719">
        <v>7.0227000000000004</v>
      </c>
      <c r="E719">
        <v>36359.818700000003</v>
      </c>
      <c r="F719" s="72">
        <v>42195</v>
      </c>
      <c r="G719">
        <v>39.299599999999998</v>
      </c>
      <c r="H719">
        <v>2.1528</v>
      </c>
      <c r="I719">
        <v>6.4584000000000001</v>
      </c>
      <c r="J719">
        <v>33806.880100000002</v>
      </c>
      <c r="K719" s="72">
        <v>42195</v>
      </c>
      <c r="L719">
        <v>29.7913</v>
      </c>
      <c r="M719">
        <v>2.0943000000000001</v>
      </c>
      <c r="N719">
        <v>7.9393000000000002</v>
      </c>
      <c r="O719">
        <v>38574.674899999998</v>
      </c>
      <c r="P719" s="1"/>
      <c r="U719" s="72">
        <v>42195</v>
      </c>
      <c r="V719">
        <v>18.837599999999998</v>
      </c>
      <c r="W719" t="s">
        <v>59</v>
      </c>
      <c r="X719" t="s">
        <v>59</v>
      </c>
      <c r="Y719" t="s">
        <v>59</v>
      </c>
      <c r="AA719" s="1">
        <f t="shared" si="37"/>
        <v>42195</v>
      </c>
      <c r="AB719">
        <f t="shared" si="38"/>
        <v>2.0400961761733747</v>
      </c>
      <c r="AC719" s="60">
        <f t="shared" si="39"/>
        <v>1.2865703073295496</v>
      </c>
      <c r="AN719" s="60"/>
    </row>
    <row r="720" spans="1:40" x14ac:dyDescent="0.25">
      <c r="A720" s="1">
        <v>42202</v>
      </c>
      <c r="B720">
        <v>30.779399999999999</v>
      </c>
      <c r="C720">
        <v>2.0152000000000001</v>
      </c>
      <c r="D720">
        <v>7.5364000000000004</v>
      </c>
      <c r="E720">
        <v>39019.580399999999</v>
      </c>
      <c r="F720" s="72">
        <v>42202</v>
      </c>
      <c r="G720">
        <v>39.299599999999998</v>
      </c>
      <c r="H720">
        <v>2.3391000000000002</v>
      </c>
      <c r="I720">
        <v>7.0172999999999996</v>
      </c>
      <c r="J720">
        <v>36732.4755</v>
      </c>
      <c r="K720" s="72">
        <v>42202</v>
      </c>
      <c r="L720">
        <v>29.7913</v>
      </c>
      <c r="M720">
        <v>2.3319000000000001</v>
      </c>
      <c r="N720">
        <v>8.8399000000000001</v>
      </c>
      <c r="O720">
        <v>42950.229500000001</v>
      </c>
      <c r="P720" s="1"/>
      <c r="U720" s="72">
        <v>42202</v>
      </c>
      <c r="V720">
        <v>18.837599999999998</v>
      </c>
      <c r="W720" t="s">
        <v>59</v>
      </c>
      <c r="X720" t="s">
        <v>59</v>
      </c>
      <c r="Y720" t="s">
        <v>59</v>
      </c>
      <c r="AA720" s="1">
        <f t="shared" si="37"/>
        <v>42202</v>
      </c>
      <c r="AB720">
        <f t="shared" si="38"/>
        <v>2.230023045834129</v>
      </c>
      <c r="AC720" s="60">
        <f t="shared" si="39"/>
        <v>1.5819702688926767</v>
      </c>
      <c r="AN720" s="60"/>
    </row>
    <row r="721" spans="1:40" x14ac:dyDescent="0.25">
      <c r="A721" s="1">
        <v>42209</v>
      </c>
      <c r="B721">
        <v>30.779399999999999</v>
      </c>
      <c r="C721">
        <v>1.6906000000000001</v>
      </c>
      <c r="D721">
        <v>6.3227000000000002</v>
      </c>
      <c r="E721">
        <v>32735.5281</v>
      </c>
      <c r="F721" s="72">
        <v>42209</v>
      </c>
      <c r="G721">
        <v>39.299599999999998</v>
      </c>
      <c r="H721">
        <v>2.0162</v>
      </c>
      <c r="I721">
        <v>6.0484999999999998</v>
      </c>
      <c r="J721">
        <v>31661.4434</v>
      </c>
      <c r="K721" s="72">
        <v>42209</v>
      </c>
      <c r="L721">
        <v>29.7913</v>
      </c>
      <c r="M721">
        <v>1.9675</v>
      </c>
      <c r="N721">
        <v>7.4587000000000003</v>
      </c>
      <c r="O721">
        <v>36239.256099999999</v>
      </c>
      <c r="P721" s="1"/>
      <c r="U721" s="72">
        <v>42209</v>
      </c>
      <c r="V721">
        <v>18.837599999999998</v>
      </c>
      <c r="W721" t="s">
        <v>59</v>
      </c>
      <c r="X721" t="s">
        <v>59</v>
      </c>
      <c r="Y721" t="s">
        <v>59</v>
      </c>
      <c r="AA721" s="1">
        <f t="shared" si="37"/>
        <v>42209</v>
      </c>
      <c r="AB721">
        <f t="shared" si="38"/>
        <v>1.8927500255950571</v>
      </c>
      <c r="AC721" s="60">
        <f t="shared" si="39"/>
        <v>1.057397640528609</v>
      </c>
      <c r="AN721" s="60"/>
    </row>
    <row r="722" spans="1:40" x14ac:dyDescent="0.25">
      <c r="A722" s="1">
        <v>42216</v>
      </c>
      <c r="B722">
        <v>30.779399999999999</v>
      </c>
      <c r="C722">
        <v>1.7148000000000001</v>
      </c>
      <c r="D722">
        <v>6.4130000000000003</v>
      </c>
      <c r="E722">
        <v>33203.178500000002</v>
      </c>
      <c r="F722" s="72">
        <v>42216</v>
      </c>
      <c r="G722">
        <v>39.299599999999998</v>
      </c>
      <c r="H722">
        <v>2.0783</v>
      </c>
      <c r="I722">
        <v>6.2347999999999999</v>
      </c>
      <c r="J722">
        <v>32636.641899999999</v>
      </c>
      <c r="K722" s="72">
        <v>42216</v>
      </c>
      <c r="L722">
        <v>29.7913</v>
      </c>
      <c r="M722">
        <v>1.9529000000000001</v>
      </c>
      <c r="N722">
        <v>7.4034000000000004</v>
      </c>
      <c r="O722">
        <v>35970.817199999998</v>
      </c>
      <c r="P722" s="1"/>
      <c r="U722" s="72">
        <v>42216</v>
      </c>
      <c r="V722">
        <v>18.837599999999998</v>
      </c>
      <c r="W722" t="s">
        <v>59</v>
      </c>
      <c r="X722" t="s">
        <v>59</v>
      </c>
      <c r="Y722" t="s">
        <v>59</v>
      </c>
      <c r="AA722" s="1">
        <f t="shared" si="37"/>
        <v>42216</v>
      </c>
      <c r="AB722">
        <f t="shared" si="38"/>
        <v>1.9154477062468571</v>
      </c>
      <c r="AC722" s="60">
        <f t="shared" si="39"/>
        <v>1.0927001440874264</v>
      </c>
      <c r="AN722" s="60"/>
    </row>
    <row r="723" spans="1:40" x14ac:dyDescent="0.25">
      <c r="A723" s="1">
        <v>42223</v>
      </c>
      <c r="B723">
        <v>30.779399999999999</v>
      </c>
      <c r="C723">
        <v>1.8567</v>
      </c>
      <c r="D723">
        <v>6.9436</v>
      </c>
      <c r="E723">
        <v>35950.624600000003</v>
      </c>
      <c r="F723" s="72">
        <v>42223</v>
      </c>
      <c r="G723">
        <v>39.299599999999998</v>
      </c>
      <c r="H723">
        <v>2.3018999999999998</v>
      </c>
      <c r="I723">
        <v>6.9055</v>
      </c>
      <c r="J723">
        <v>36147.356399999997</v>
      </c>
      <c r="K723" s="72">
        <v>42223</v>
      </c>
      <c r="L723">
        <v>29.7913</v>
      </c>
      <c r="M723">
        <v>2.2153</v>
      </c>
      <c r="N723">
        <v>8.3978999999999999</v>
      </c>
      <c r="O723">
        <v>40802.718000000001</v>
      </c>
      <c r="P723" s="1"/>
      <c r="U723" s="72">
        <v>42223</v>
      </c>
      <c r="V723">
        <v>18.837599999999998</v>
      </c>
      <c r="W723" t="s">
        <v>59</v>
      </c>
      <c r="X723" t="s">
        <v>59</v>
      </c>
      <c r="Y723" t="s">
        <v>59</v>
      </c>
      <c r="AA723" s="1">
        <f t="shared" si="37"/>
        <v>42223</v>
      </c>
      <c r="AB723">
        <f t="shared" si="38"/>
        <v>2.1288387734196403</v>
      </c>
      <c r="AC723" s="60">
        <f t="shared" si="39"/>
        <v>1.4245947999270592</v>
      </c>
      <c r="AN723" s="60"/>
    </row>
    <row r="724" spans="1:40" x14ac:dyDescent="0.25">
      <c r="A724" s="1">
        <v>42230</v>
      </c>
      <c r="B724">
        <v>30.779399999999999</v>
      </c>
      <c r="C724">
        <v>1.9774</v>
      </c>
      <c r="D724">
        <v>7.3952999999999998</v>
      </c>
      <c r="E724">
        <v>38288.876600000003</v>
      </c>
      <c r="F724" s="72">
        <v>42230</v>
      </c>
      <c r="G724">
        <v>39.299599999999998</v>
      </c>
      <c r="H724">
        <v>2.3142999999999998</v>
      </c>
      <c r="I724">
        <v>6.9428000000000001</v>
      </c>
      <c r="J724">
        <v>36342.396099999998</v>
      </c>
      <c r="K724" s="72">
        <v>42230</v>
      </c>
      <c r="L724">
        <v>29.7913</v>
      </c>
      <c r="M724">
        <v>2.3115000000000001</v>
      </c>
      <c r="N724">
        <v>8.7624999999999993</v>
      </c>
      <c r="O724">
        <v>42574.415000000001</v>
      </c>
      <c r="P724" s="1"/>
      <c r="U724" s="72">
        <v>42230</v>
      </c>
      <c r="V724">
        <v>18.837599999999998</v>
      </c>
      <c r="W724" t="s">
        <v>59</v>
      </c>
      <c r="X724" t="s">
        <v>59</v>
      </c>
      <c r="Y724" t="s">
        <v>59</v>
      </c>
      <c r="AA724" s="1">
        <f t="shared" si="37"/>
        <v>42230</v>
      </c>
      <c r="AB724">
        <f t="shared" si="38"/>
        <v>2.2032240689251972</v>
      </c>
      <c r="AC724" s="60">
        <f t="shared" si="39"/>
        <v>1.5402888745593217</v>
      </c>
      <c r="AN724" s="60"/>
    </row>
    <row r="725" spans="1:40" x14ac:dyDescent="0.25">
      <c r="A725" s="1">
        <v>42237</v>
      </c>
      <c r="B725">
        <v>30.779399999999999</v>
      </c>
      <c r="C725">
        <v>1.8084</v>
      </c>
      <c r="D725">
        <v>6.7629999999999999</v>
      </c>
      <c r="E725">
        <v>35015.323799999998</v>
      </c>
      <c r="F725" s="72">
        <v>42237</v>
      </c>
      <c r="G725">
        <v>39.299599999999998</v>
      </c>
      <c r="H725">
        <v>2.0617000000000001</v>
      </c>
      <c r="I725">
        <v>6.1851000000000003</v>
      </c>
      <c r="J725">
        <v>32376.589</v>
      </c>
      <c r="K725" s="72">
        <v>42237</v>
      </c>
      <c r="L725">
        <v>29.7913</v>
      </c>
      <c r="M725">
        <v>2.0987</v>
      </c>
      <c r="N725">
        <v>7.9558999999999997</v>
      </c>
      <c r="O725">
        <v>38655.2065</v>
      </c>
      <c r="P725" s="1"/>
      <c r="U725" s="72">
        <v>42237</v>
      </c>
      <c r="V725">
        <v>18.837599999999998</v>
      </c>
      <c r="W725" t="s">
        <v>59</v>
      </c>
      <c r="X725" t="s">
        <v>59</v>
      </c>
      <c r="Y725" t="s">
        <v>59</v>
      </c>
      <c r="AA725" s="1">
        <f t="shared" si="37"/>
        <v>42237</v>
      </c>
      <c r="AB725">
        <f t="shared" si="38"/>
        <v>1.9915506274649935</v>
      </c>
      <c r="AC725" s="60">
        <f t="shared" si="39"/>
        <v>1.2110657025933618</v>
      </c>
      <c r="AN725" s="60"/>
    </row>
    <row r="726" spans="1:40" x14ac:dyDescent="0.25">
      <c r="A726" s="1">
        <v>42244</v>
      </c>
      <c r="B726">
        <v>30.779399999999999</v>
      </c>
      <c r="C726">
        <v>1.8974</v>
      </c>
      <c r="D726">
        <v>7.0960999999999999</v>
      </c>
      <c r="E726">
        <v>36739.784699999997</v>
      </c>
      <c r="F726" s="72">
        <v>42244</v>
      </c>
      <c r="G726">
        <v>39.299599999999998</v>
      </c>
      <c r="H726">
        <v>2.2355999999999998</v>
      </c>
      <c r="I726">
        <v>6.7068000000000003</v>
      </c>
      <c r="J726">
        <v>35107.144699999997</v>
      </c>
      <c r="K726" s="72">
        <v>42244</v>
      </c>
      <c r="L726">
        <v>29.7913</v>
      </c>
      <c r="M726">
        <v>2.2721</v>
      </c>
      <c r="N726">
        <v>8.6134000000000004</v>
      </c>
      <c r="O726">
        <v>41849.6299</v>
      </c>
      <c r="P726" s="1"/>
      <c r="U726" s="72">
        <v>42244</v>
      </c>
      <c r="V726">
        <v>18.837599999999998</v>
      </c>
      <c r="W726" t="s">
        <v>59</v>
      </c>
      <c r="X726" t="s">
        <v>59</v>
      </c>
      <c r="Y726" t="s">
        <v>59</v>
      </c>
      <c r="AA726" s="1">
        <f t="shared" si="37"/>
        <v>42244</v>
      </c>
      <c r="AB726">
        <f t="shared" si="38"/>
        <v>2.1397493976485706</v>
      </c>
      <c r="AC726" s="60">
        <f t="shared" si="39"/>
        <v>1.4415644787492954</v>
      </c>
      <c r="AN726" s="60"/>
    </row>
    <row r="727" spans="1:40" x14ac:dyDescent="0.25">
      <c r="A727" s="1">
        <v>42251</v>
      </c>
      <c r="B727">
        <v>30.779399999999999</v>
      </c>
      <c r="C727">
        <v>1.9019999999999999</v>
      </c>
      <c r="D727">
        <v>7.1130000000000004</v>
      </c>
      <c r="E727">
        <v>36827.469100000002</v>
      </c>
      <c r="F727" s="72">
        <v>42251</v>
      </c>
      <c r="G727">
        <v>39.299599999999998</v>
      </c>
      <c r="H727">
        <v>2.2315</v>
      </c>
      <c r="I727">
        <v>6.6943999999999999</v>
      </c>
      <c r="J727">
        <v>35042.131500000003</v>
      </c>
      <c r="K727" s="72">
        <v>42251</v>
      </c>
      <c r="L727">
        <v>29.7913</v>
      </c>
      <c r="M727">
        <v>2.2313000000000001</v>
      </c>
      <c r="N727">
        <v>8.4587000000000003</v>
      </c>
      <c r="O727">
        <v>41098.000800000002</v>
      </c>
      <c r="P727" s="1"/>
      <c r="U727" s="72">
        <v>42251</v>
      </c>
      <c r="V727">
        <v>18.837599999999998</v>
      </c>
      <c r="W727" t="s">
        <v>59</v>
      </c>
      <c r="X727" t="s">
        <v>59</v>
      </c>
      <c r="Y727" t="s">
        <v>59</v>
      </c>
      <c r="AA727" s="1">
        <f t="shared" si="37"/>
        <v>42251</v>
      </c>
      <c r="AB727">
        <f t="shared" si="38"/>
        <v>2.1240101487672196</v>
      </c>
      <c r="AC727" s="60">
        <f t="shared" si="39"/>
        <v>1.4170846696370394</v>
      </c>
      <c r="AN727" s="60"/>
    </row>
    <row r="728" spans="1:40" x14ac:dyDescent="0.25">
      <c r="A728" s="1">
        <v>42258</v>
      </c>
      <c r="B728">
        <v>30.779399999999999</v>
      </c>
      <c r="C728">
        <v>2.0257000000000001</v>
      </c>
      <c r="D728">
        <v>7.5758999999999999</v>
      </c>
      <c r="E728">
        <v>39224.1774</v>
      </c>
      <c r="F728" s="72">
        <v>42258</v>
      </c>
      <c r="G728">
        <v>39.299599999999998</v>
      </c>
      <c r="H728">
        <v>2.3929</v>
      </c>
      <c r="I728">
        <v>7.1787000000000001</v>
      </c>
      <c r="J728">
        <v>37577.647499999999</v>
      </c>
      <c r="K728" s="72">
        <v>42258</v>
      </c>
      <c r="L728">
        <v>29.7913</v>
      </c>
      <c r="M728">
        <v>2.3755999999999999</v>
      </c>
      <c r="N728">
        <v>9.0055999999999994</v>
      </c>
      <c r="O728">
        <v>43755.546300000002</v>
      </c>
      <c r="P728" s="1"/>
      <c r="U728" s="72">
        <v>42258</v>
      </c>
      <c r="V728">
        <v>18.837599999999998</v>
      </c>
      <c r="W728" t="s">
        <v>59</v>
      </c>
      <c r="X728" t="s">
        <v>59</v>
      </c>
      <c r="Y728" t="s">
        <v>59</v>
      </c>
      <c r="AA728" s="1">
        <f t="shared" si="37"/>
        <v>42258</v>
      </c>
      <c r="AB728">
        <f t="shared" si="38"/>
        <v>2.2671500044470942</v>
      </c>
      <c r="AC728" s="60">
        <f t="shared" si="39"/>
        <v>1.6397151375719501</v>
      </c>
      <c r="AN728" s="60"/>
    </row>
    <row r="729" spans="1:40" x14ac:dyDescent="0.25">
      <c r="A729" s="1">
        <v>42265</v>
      </c>
      <c r="B729">
        <v>30.779399999999999</v>
      </c>
      <c r="C729">
        <v>1.8325</v>
      </c>
      <c r="D729">
        <v>6.8532999999999999</v>
      </c>
      <c r="E729">
        <v>35482.974199999997</v>
      </c>
      <c r="F729" s="72">
        <v>42265</v>
      </c>
      <c r="G729">
        <v>39.299599999999998</v>
      </c>
      <c r="H729">
        <v>2.2480000000000002</v>
      </c>
      <c r="I729">
        <v>6.7439999999999998</v>
      </c>
      <c r="J729">
        <v>35302.184399999998</v>
      </c>
      <c r="K729" s="72">
        <v>42265</v>
      </c>
      <c r="L729">
        <v>29.7913</v>
      </c>
      <c r="M729">
        <v>2.2881</v>
      </c>
      <c r="N729">
        <v>8.6740999999999993</v>
      </c>
      <c r="O729">
        <v>42144.912700000001</v>
      </c>
      <c r="P729" s="1"/>
      <c r="U729" s="72">
        <v>42265</v>
      </c>
      <c r="V729">
        <v>18.837599999999998</v>
      </c>
      <c r="W729" t="s">
        <v>59</v>
      </c>
      <c r="X729" t="s">
        <v>59</v>
      </c>
      <c r="Y729" t="s">
        <v>59</v>
      </c>
      <c r="AA729" s="1">
        <f t="shared" si="37"/>
        <v>42265</v>
      </c>
      <c r="AB729">
        <f t="shared" si="38"/>
        <v>2.1324137382490962</v>
      </c>
      <c r="AC729" s="60">
        <f t="shared" si="39"/>
        <v>1.4301550688616078</v>
      </c>
      <c r="AN729" s="60"/>
    </row>
    <row r="730" spans="1:40" x14ac:dyDescent="0.25">
      <c r="A730" s="1">
        <v>42272</v>
      </c>
      <c r="B730">
        <v>30.779399999999999</v>
      </c>
      <c r="C730">
        <v>1.6906000000000001</v>
      </c>
      <c r="D730">
        <v>6.3227000000000002</v>
      </c>
      <c r="E730">
        <v>32735.5281</v>
      </c>
      <c r="F730" s="72">
        <v>42272</v>
      </c>
      <c r="G730">
        <v>39.299599999999998</v>
      </c>
      <c r="H730">
        <v>2.0865999999999998</v>
      </c>
      <c r="I730">
        <v>6.2596999999999996</v>
      </c>
      <c r="J730">
        <v>32766.668399999999</v>
      </c>
      <c r="K730" s="72">
        <v>42272</v>
      </c>
      <c r="L730">
        <v>29.7913</v>
      </c>
      <c r="M730">
        <v>2.1861000000000002</v>
      </c>
      <c r="N730">
        <v>8.2873999999999999</v>
      </c>
      <c r="O730">
        <v>40265.840100000001</v>
      </c>
      <c r="P730" s="1"/>
      <c r="U730" s="72">
        <v>42272</v>
      </c>
      <c r="V730">
        <v>18.837599999999998</v>
      </c>
      <c r="W730" t="s">
        <v>59</v>
      </c>
      <c r="X730" t="s">
        <v>59</v>
      </c>
      <c r="Y730" t="s">
        <v>59</v>
      </c>
      <c r="AA730" s="1">
        <f t="shared" si="37"/>
        <v>42272</v>
      </c>
      <c r="AB730">
        <f t="shared" si="38"/>
        <v>2.0019164006293941</v>
      </c>
      <c r="AC730" s="60">
        <f t="shared" si="39"/>
        <v>1.2271879553309837</v>
      </c>
      <c r="AN730" s="60"/>
    </row>
    <row r="731" spans="1:40" x14ac:dyDescent="0.25">
      <c r="A731" s="1">
        <v>42279</v>
      </c>
      <c r="B731">
        <v>28.9405</v>
      </c>
      <c r="C731">
        <v>1.4452</v>
      </c>
      <c r="D731">
        <v>5.8044000000000002</v>
      </c>
      <c r="E731">
        <v>30397.276099999999</v>
      </c>
      <c r="F731" s="72">
        <v>42279</v>
      </c>
      <c r="G731">
        <v>38.082000000000001</v>
      </c>
      <c r="H731">
        <v>1.8751</v>
      </c>
      <c r="I731">
        <v>5.7759</v>
      </c>
      <c r="J731">
        <v>32311.575799999999</v>
      </c>
      <c r="K731" s="72">
        <v>42279</v>
      </c>
      <c r="L731">
        <v>30.941099999999999</v>
      </c>
      <c r="M731">
        <v>1.8644000000000001</v>
      </c>
      <c r="N731">
        <v>6.8484999999999996</v>
      </c>
      <c r="O731">
        <v>37313.011899999998</v>
      </c>
      <c r="P731" s="1"/>
      <c r="U731" s="72">
        <v>42279</v>
      </c>
      <c r="V731">
        <v>21.7545</v>
      </c>
      <c r="W731" t="s">
        <v>59</v>
      </c>
      <c r="X731" t="s">
        <v>59</v>
      </c>
      <c r="Y731" t="s">
        <v>59</v>
      </c>
      <c r="AA731" s="1">
        <f t="shared" si="37"/>
        <v>42279</v>
      </c>
      <c r="AB731">
        <f t="shared" si="38"/>
        <v>1.7404590553996457</v>
      </c>
      <c r="AC731" s="60">
        <f t="shared" si="39"/>
        <v>0.82053412130939185</v>
      </c>
      <c r="AN731" s="60"/>
    </row>
    <row r="732" spans="1:40" x14ac:dyDescent="0.25">
      <c r="A732" s="1">
        <v>42286</v>
      </c>
      <c r="B732">
        <v>28.9405</v>
      </c>
      <c r="C732">
        <v>1.6536</v>
      </c>
      <c r="D732">
        <v>6.6416000000000004</v>
      </c>
      <c r="E732">
        <v>34781.498599999999</v>
      </c>
      <c r="F732" s="72">
        <v>42286</v>
      </c>
      <c r="G732">
        <v>38.082000000000001</v>
      </c>
      <c r="H732">
        <v>2.0259999999999998</v>
      </c>
      <c r="I732">
        <v>6.2408000000000001</v>
      </c>
      <c r="J732">
        <v>34912.105000000003</v>
      </c>
      <c r="K732" s="72">
        <v>42286</v>
      </c>
      <c r="L732">
        <v>30.941099999999999</v>
      </c>
      <c r="M732">
        <v>2.0522</v>
      </c>
      <c r="N732">
        <v>7.5382999999999996</v>
      </c>
      <c r="O732">
        <v>41071.156999999999</v>
      </c>
      <c r="P732" s="1"/>
      <c r="U732" s="72">
        <v>42286</v>
      </c>
      <c r="V732">
        <v>21.7545</v>
      </c>
      <c r="W732" t="s">
        <v>59</v>
      </c>
      <c r="X732" t="s">
        <v>59</v>
      </c>
      <c r="Y732" t="s">
        <v>59</v>
      </c>
      <c r="AA732" s="1">
        <f t="shared" si="37"/>
        <v>42286</v>
      </c>
      <c r="AB732">
        <f t="shared" si="38"/>
        <v>1.918776676436567</v>
      </c>
      <c r="AC732" s="60">
        <f t="shared" si="39"/>
        <v>1.0978778088793626</v>
      </c>
      <c r="AN732" s="60"/>
    </row>
    <row r="733" spans="1:40" x14ac:dyDescent="0.25">
      <c r="A733" s="1">
        <v>42293</v>
      </c>
      <c r="B733">
        <v>28.9405</v>
      </c>
      <c r="C733">
        <v>1.7954000000000001</v>
      </c>
      <c r="D733">
        <v>7.2108999999999996</v>
      </c>
      <c r="E733">
        <v>37762.769899999999</v>
      </c>
      <c r="F733" s="72">
        <v>42293</v>
      </c>
      <c r="G733">
        <v>38.082000000000001</v>
      </c>
      <c r="H733">
        <v>2.1958000000000002</v>
      </c>
      <c r="I733">
        <v>6.7637999999999998</v>
      </c>
      <c r="J733">
        <v>37837.700400000002</v>
      </c>
      <c r="K733" s="72">
        <v>42293</v>
      </c>
      <c r="L733">
        <v>30.941099999999999</v>
      </c>
      <c r="M733">
        <v>2.1957</v>
      </c>
      <c r="N733">
        <v>8.0655000000000001</v>
      </c>
      <c r="O733">
        <v>43943.453500000003</v>
      </c>
      <c r="P733" s="1"/>
      <c r="U733" s="72">
        <v>42293</v>
      </c>
      <c r="V733">
        <v>21.7545</v>
      </c>
      <c r="W733" t="s">
        <v>59</v>
      </c>
      <c r="X733" t="s">
        <v>59</v>
      </c>
      <c r="Y733" t="s">
        <v>59</v>
      </c>
      <c r="AA733" s="1">
        <f t="shared" si="37"/>
        <v>42293</v>
      </c>
      <c r="AB733">
        <f t="shared" si="38"/>
        <v>2.0692807514046985</v>
      </c>
      <c r="AC733" s="60">
        <f t="shared" si="39"/>
        <v>1.3319621069046608</v>
      </c>
      <c r="AN733" s="60"/>
    </row>
    <row r="734" spans="1:40" x14ac:dyDescent="0.25">
      <c r="A734" s="1">
        <v>42300</v>
      </c>
      <c r="B734">
        <v>28.9405</v>
      </c>
      <c r="C734">
        <v>1.7843</v>
      </c>
      <c r="D734">
        <v>7.1661999999999999</v>
      </c>
      <c r="E734">
        <v>37528.9447</v>
      </c>
      <c r="F734" s="72">
        <v>42300</v>
      </c>
      <c r="G734">
        <v>38.082000000000001</v>
      </c>
      <c r="H734">
        <v>2.2675000000000001</v>
      </c>
      <c r="I734">
        <v>6.9846000000000004</v>
      </c>
      <c r="J734">
        <v>39072.951800000003</v>
      </c>
      <c r="K734" s="72">
        <v>42300</v>
      </c>
      <c r="L734">
        <v>30.941099999999999</v>
      </c>
      <c r="M734">
        <v>2.3338999999999999</v>
      </c>
      <c r="N734">
        <v>8.5730000000000004</v>
      </c>
      <c r="O734">
        <v>46708.374600000003</v>
      </c>
      <c r="P734" s="1"/>
      <c r="U734" s="72">
        <v>42300</v>
      </c>
      <c r="V734">
        <v>21.7545</v>
      </c>
      <c r="W734" t="s">
        <v>59</v>
      </c>
      <c r="X734" t="s">
        <v>59</v>
      </c>
      <c r="Y734" t="s">
        <v>59</v>
      </c>
      <c r="AA734" s="1">
        <f t="shared" si="37"/>
        <v>42300</v>
      </c>
      <c r="AB734">
        <f t="shared" si="38"/>
        <v>2.1455916636424459</v>
      </c>
      <c r="AC734" s="60">
        <f t="shared" si="39"/>
        <v>1.4506511611819335</v>
      </c>
      <c r="AN734" s="60"/>
    </row>
    <row r="735" spans="1:40" x14ac:dyDescent="0.25">
      <c r="A735" s="1">
        <v>42307</v>
      </c>
      <c r="B735">
        <v>28.9405</v>
      </c>
      <c r="C735">
        <v>2.3344999999999998</v>
      </c>
      <c r="D735">
        <v>9.3764000000000003</v>
      </c>
      <c r="E735">
        <v>49103.292099999999</v>
      </c>
      <c r="F735" s="72">
        <v>42307</v>
      </c>
      <c r="G735">
        <v>38.082000000000001</v>
      </c>
      <c r="H735">
        <v>2.7315</v>
      </c>
      <c r="I735">
        <v>8.4139999999999997</v>
      </c>
      <c r="J735">
        <v>47069.5792</v>
      </c>
      <c r="K735" s="72">
        <v>42307</v>
      </c>
      <c r="L735">
        <v>30.941099999999999</v>
      </c>
      <c r="M735">
        <v>2.7966000000000002</v>
      </c>
      <c r="N735">
        <v>10.2728</v>
      </c>
      <c r="O735">
        <v>55969.517800000001</v>
      </c>
      <c r="P735" s="1"/>
      <c r="U735" s="72">
        <v>42307</v>
      </c>
      <c r="V735">
        <v>21.7545</v>
      </c>
      <c r="W735" t="s">
        <v>59</v>
      </c>
      <c r="X735" t="s">
        <v>59</v>
      </c>
      <c r="Y735" t="s">
        <v>59</v>
      </c>
      <c r="AA735" s="1">
        <f t="shared" si="37"/>
        <v>42307</v>
      </c>
      <c r="AB735">
        <f t="shared" si="38"/>
        <v>2.6273187034613881</v>
      </c>
      <c r="AC735" s="60">
        <f t="shared" si="39"/>
        <v>2.1998982229621507</v>
      </c>
      <c r="AN735" s="60"/>
    </row>
    <row r="736" spans="1:40" x14ac:dyDescent="0.25">
      <c r="A736" s="1">
        <v>42314</v>
      </c>
      <c r="B736">
        <v>28.9405</v>
      </c>
      <c r="C736">
        <v>2.3344999999999998</v>
      </c>
      <c r="D736">
        <v>9.3764000000000003</v>
      </c>
      <c r="E736">
        <v>49103.292099999999</v>
      </c>
      <c r="F736" s="72">
        <v>42314</v>
      </c>
      <c r="G736">
        <v>38.082000000000001</v>
      </c>
      <c r="H736">
        <v>2.6598999999999999</v>
      </c>
      <c r="I736">
        <v>8.1931999999999992</v>
      </c>
      <c r="J736">
        <v>45834.327799999999</v>
      </c>
      <c r="K736" s="72">
        <v>42314</v>
      </c>
      <c r="L736">
        <v>30.941099999999999</v>
      </c>
      <c r="M736">
        <v>2.8315000000000001</v>
      </c>
      <c r="N736">
        <v>10.4009</v>
      </c>
      <c r="O736">
        <v>56667.459000000003</v>
      </c>
      <c r="P736" s="1"/>
      <c r="U736" s="72">
        <v>42314</v>
      </c>
      <c r="V736">
        <v>21.7545</v>
      </c>
      <c r="W736" t="s">
        <v>59</v>
      </c>
      <c r="X736" t="s">
        <v>59</v>
      </c>
      <c r="Y736" t="s">
        <v>59</v>
      </c>
      <c r="AA736" s="1">
        <f t="shared" si="37"/>
        <v>42314</v>
      </c>
      <c r="AB736">
        <f t="shared" si="38"/>
        <v>2.6186475872819193</v>
      </c>
      <c r="AC736" s="60">
        <f t="shared" si="39"/>
        <v>2.1864117300256867</v>
      </c>
      <c r="AN736" s="60"/>
    </row>
    <row r="737" spans="1:40" x14ac:dyDescent="0.25">
      <c r="A737" s="1">
        <v>42321</v>
      </c>
      <c r="B737">
        <v>28.9405</v>
      </c>
      <c r="C737">
        <v>2.5013000000000001</v>
      </c>
      <c r="D737">
        <v>10.046099999999999</v>
      </c>
      <c r="E737">
        <v>52610.670100000003</v>
      </c>
      <c r="F737" s="72">
        <v>42321</v>
      </c>
      <c r="G737">
        <v>38.082000000000001</v>
      </c>
      <c r="H737">
        <v>2.8559999999999999</v>
      </c>
      <c r="I737">
        <v>8.7974999999999994</v>
      </c>
      <c r="J737">
        <v>49215.015800000001</v>
      </c>
      <c r="K737" s="72">
        <v>42321</v>
      </c>
      <c r="L737">
        <v>30.941099999999999</v>
      </c>
      <c r="M737">
        <v>2.9375</v>
      </c>
      <c r="N737">
        <v>10.7902</v>
      </c>
      <c r="O737">
        <v>58788.126600000003</v>
      </c>
      <c r="P737" s="1"/>
      <c r="U737" s="72">
        <v>42321</v>
      </c>
      <c r="V737">
        <v>21.7545</v>
      </c>
      <c r="W737" t="s">
        <v>59</v>
      </c>
      <c r="X737" t="s">
        <v>59</v>
      </c>
      <c r="Y737" t="s">
        <v>59</v>
      </c>
      <c r="AA737" s="1">
        <f t="shared" si="37"/>
        <v>42321</v>
      </c>
      <c r="AB737">
        <f t="shared" si="38"/>
        <v>2.769645208026116</v>
      </c>
      <c r="AC737" s="60">
        <f t="shared" si="39"/>
        <v>2.4212636572102491</v>
      </c>
      <c r="AN737" s="60"/>
    </row>
    <row r="738" spans="1:40" x14ac:dyDescent="0.25">
      <c r="A738" s="1">
        <v>42328</v>
      </c>
      <c r="B738">
        <v>28.9405</v>
      </c>
      <c r="C738">
        <v>2.7625000000000002</v>
      </c>
      <c r="D738">
        <v>11.0954</v>
      </c>
      <c r="E738">
        <v>58105.562400000003</v>
      </c>
      <c r="F738" s="72">
        <v>42328</v>
      </c>
      <c r="G738">
        <v>38.082000000000001</v>
      </c>
      <c r="H738">
        <v>3.1465999999999998</v>
      </c>
      <c r="I738">
        <v>9.6923999999999992</v>
      </c>
      <c r="J738">
        <v>54221.034599999999</v>
      </c>
      <c r="K738" s="72">
        <v>42328</v>
      </c>
      <c r="L738">
        <v>30.941099999999999</v>
      </c>
      <c r="M738">
        <v>3.2728000000000002</v>
      </c>
      <c r="N738">
        <v>12.0219</v>
      </c>
      <c r="O738">
        <v>65499.1</v>
      </c>
      <c r="P738" s="1"/>
      <c r="U738" s="72">
        <v>42328</v>
      </c>
      <c r="V738">
        <v>21.7545</v>
      </c>
      <c r="W738" t="s">
        <v>59</v>
      </c>
      <c r="X738" t="s">
        <v>59</v>
      </c>
      <c r="Y738" t="s">
        <v>59</v>
      </c>
      <c r="AA738" s="1">
        <f t="shared" si="37"/>
        <v>42328</v>
      </c>
      <c r="AB738">
        <f t="shared" si="38"/>
        <v>3.0675767748142722</v>
      </c>
      <c r="AC738" s="60">
        <f t="shared" si="39"/>
        <v>2.8846471349396738</v>
      </c>
      <c r="AN738" s="60"/>
    </row>
    <row r="739" spans="1:40" x14ac:dyDescent="0.25">
      <c r="A739" s="1">
        <v>42335</v>
      </c>
      <c r="B739">
        <v>28.9405</v>
      </c>
      <c r="C739">
        <v>2.3622999999999998</v>
      </c>
      <c r="D739">
        <v>9.4879999999999995</v>
      </c>
      <c r="E739">
        <v>49687.855100000001</v>
      </c>
      <c r="F739" s="72">
        <v>42335</v>
      </c>
      <c r="G739">
        <v>38.082000000000001</v>
      </c>
      <c r="H739">
        <v>2.7919</v>
      </c>
      <c r="I739">
        <v>8.6</v>
      </c>
      <c r="J739">
        <v>48109.7909</v>
      </c>
      <c r="K739" s="72">
        <v>42335</v>
      </c>
      <c r="L739">
        <v>30.941099999999999</v>
      </c>
      <c r="M739">
        <v>2.8570000000000002</v>
      </c>
      <c r="N739">
        <v>10.4945</v>
      </c>
      <c r="O739">
        <v>57177.493000000002</v>
      </c>
      <c r="P739" s="1"/>
      <c r="U739" s="72">
        <v>42335</v>
      </c>
      <c r="V739">
        <v>21.7545</v>
      </c>
      <c r="W739" t="s">
        <v>59</v>
      </c>
      <c r="X739" t="s">
        <v>59</v>
      </c>
      <c r="Y739" t="s">
        <v>59</v>
      </c>
      <c r="AA739" s="1">
        <f t="shared" si="37"/>
        <v>42335</v>
      </c>
      <c r="AB739">
        <f t="shared" si="38"/>
        <v>2.6781808069063255</v>
      </c>
      <c r="AC739" s="60">
        <f t="shared" si="39"/>
        <v>2.2790058470149832</v>
      </c>
      <c r="AN739" s="60"/>
    </row>
    <row r="740" spans="1:40" x14ac:dyDescent="0.25">
      <c r="A740" s="1">
        <v>42342</v>
      </c>
      <c r="B740">
        <v>28.9405</v>
      </c>
      <c r="C740">
        <v>2.3900999999999999</v>
      </c>
      <c r="D740">
        <v>9.5996000000000006</v>
      </c>
      <c r="E740">
        <v>50272.418100000003</v>
      </c>
      <c r="F740" s="72">
        <v>42342</v>
      </c>
      <c r="G740">
        <v>38.082000000000001</v>
      </c>
      <c r="H740">
        <v>2.7806000000000002</v>
      </c>
      <c r="I740">
        <v>8.5650999999999993</v>
      </c>
      <c r="J740">
        <v>47914.751199999999</v>
      </c>
      <c r="K740" s="72">
        <v>42342</v>
      </c>
      <c r="L740">
        <v>30.941099999999999</v>
      </c>
      <c r="M740">
        <v>2.7309000000000001</v>
      </c>
      <c r="N740">
        <v>10.0314</v>
      </c>
      <c r="O740">
        <v>54654.167000000001</v>
      </c>
      <c r="P740" s="1"/>
      <c r="U740" s="72">
        <v>42342</v>
      </c>
      <c r="V740">
        <v>21.7545</v>
      </c>
      <c r="W740" t="s">
        <v>59</v>
      </c>
      <c r="X740" t="s">
        <v>59</v>
      </c>
      <c r="Y740" t="s">
        <v>59</v>
      </c>
      <c r="AA740" s="1">
        <f t="shared" si="37"/>
        <v>42342</v>
      </c>
      <c r="AB740">
        <f t="shared" ref="AB740:AB763" si="40">+(C740*E740+H740*J740+M740*O740)/(E740+J740+O740)</f>
        <v>2.6343850302218921</v>
      </c>
      <c r="AC740" s="60">
        <f t="shared" si="39"/>
        <v>2.2108887302935982</v>
      </c>
      <c r="AN740" s="60"/>
    </row>
    <row r="741" spans="1:40" x14ac:dyDescent="0.25">
      <c r="A741" s="1">
        <v>42349</v>
      </c>
      <c r="B741">
        <v>28.9405</v>
      </c>
      <c r="C741">
        <v>2.2928999999999999</v>
      </c>
      <c r="D741">
        <v>9.2089999999999996</v>
      </c>
      <c r="E741">
        <v>48226.4476</v>
      </c>
      <c r="F741" s="72">
        <v>42349</v>
      </c>
      <c r="G741">
        <v>38.082000000000001</v>
      </c>
      <c r="H741">
        <v>2.7844000000000002</v>
      </c>
      <c r="I741">
        <v>8.5767000000000007</v>
      </c>
      <c r="J741">
        <v>47979.7644</v>
      </c>
      <c r="K741" s="72">
        <v>42349</v>
      </c>
      <c r="L741">
        <v>30.941099999999999</v>
      </c>
      <c r="M741">
        <v>2.629</v>
      </c>
      <c r="N741">
        <v>9.6569000000000003</v>
      </c>
      <c r="O741">
        <v>52614.0311</v>
      </c>
      <c r="P741" s="1"/>
      <c r="U741" s="72">
        <v>42349</v>
      </c>
      <c r="V741">
        <v>21.7545</v>
      </c>
      <c r="W741" t="s">
        <v>59</v>
      </c>
      <c r="X741" t="s">
        <v>59</v>
      </c>
      <c r="Y741" t="s">
        <v>59</v>
      </c>
      <c r="AA741" s="1">
        <f t="shared" si="37"/>
        <v>42349</v>
      </c>
      <c r="AB741">
        <f t="shared" si="40"/>
        <v>2.5701850601217036</v>
      </c>
      <c r="AC741" s="60">
        <f t="shared" si="39"/>
        <v>2.1110362516326053</v>
      </c>
      <c r="AN741" s="60"/>
    </row>
    <row r="742" spans="1:40" x14ac:dyDescent="0.25">
      <c r="A742" s="1">
        <v>42356</v>
      </c>
      <c r="B742">
        <v>28.9405</v>
      </c>
      <c r="C742">
        <v>2.1261000000000001</v>
      </c>
      <c r="D742">
        <v>8.5391999999999992</v>
      </c>
      <c r="E742">
        <v>44719.069600000003</v>
      </c>
      <c r="F742" s="72">
        <v>42356</v>
      </c>
      <c r="G742">
        <v>38.082000000000001</v>
      </c>
      <c r="H742">
        <v>2.5882000000000001</v>
      </c>
      <c r="I742">
        <v>7.9724000000000004</v>
      </c>
      <c r="J742">
        <v>44599.076399999998</v>
      </c>
      <c r="K742" s="72">
        <v>42356</v>
      </c>
      <c r="L742">
        <v>30.941099999999999</v>
      </c>
      <c r="M742">
        <v>2.4358</v>
      </c>
      <c r="N742">
        <v>8.9474999999999998</v>
      </c>
      <c r="O742">
        <v>48748.510499999997</v>
      </c>
      <c r="P742" s="1"/>
      <c r="U742" s="72">
        <v>42356</v>
      </c>
      <c r="V742">
        <v>21.7545</v>
      </c>
      <c r="W742" t="s">
        <v>59</v>
      </c>
      <c r="X742" t="s">
        <v>59</v>
      </c>
      <c r="Y742" t="s">
        <v>59</v>
      </c>
      <c r="AA742" s="1">
        <f t="shared" si="37"/>
        <v>42356</v>
      </c>
      <c r="AB742">
        <f t="shared" si="40"/>
        <v>2.3847189005474321</v>
      </c>
      <c r="AC742" s="60">
        <f t="shared" si="39"/>
        <v>1.8225741898539847</v>
      </c>
      <c r="AN742" s="60"/>
    </row>
    <row r="743" spans="1:40" x14ac:dyDescent="0.25">
      <c r="A743" s="1">
        <v>42363</v>
      </c>
      <c r="B743">
        <v>28.9405</v>
      </c>
      <c r="C743">
        <v>2.2427999999999999</v>
      </c>
      <c r="D743">
        <v>9.0079999999999991</v>
      </c>
      <c r="E743">
        <v>47174.234199999999</v>
      </c>
      <c r="F743" s="72">
        <v>42363</v>
      </c>
      <c r="G743">
        <v>38.082000000000001</v>
      </c>
      <c r="H743">
        <v>2.7692999999999999</v>
      </c>
      <c r="I743">
        <v>8.5302000000000007</v>
      </c>
      <c r="J743">
        <v>47719.711499999998</v>
      </c>
      <c r="K743" s="72">
        <v>42363</v>
      </c>
      <c r="L743">
        <v>30.941099999999999</v>
      </c>
      <c r="M743">
        <v>2.4653</v>
      </c>
      <c r="N743">
        <v>9.0557999999999996</v>
      </c>
      <c r="O743">
        <v>49339.076099999998</v>
      </c>
      <c r="P743" s="1"/>
      <c r="U743" s="72">
        <v>42363</v>
      </c>
      <c r="V743">
        <v>21.7545</v>
      </c>
      <c r="W743" t="s">
        <v>59</v>
      </c>
      <c r="X743" t="s">
        <v>59</v>
      </c>
      <c r="Y743" t="s">
        <v>59</v>
      </c>
      <c r="AA743" s="1">
        <f t="shared" si="37"/>
        <v>42363</v>
      </c>
      <c r="AB743">
        <f t="shared" si="40"/>
        <v>2.4931058736927887</v>
      </c>
      <c r="AC743" s="60">
        <f t="shared" si="39"/>
        <v>1.9911522733988323</v>
      </c>
      <c r="AN743" s="60"/>
    </row>
    <row r="744" spans="1:40" x14ac:dyDescent="0.25">
      <c r="A744" s="1">
        <v>42370</v>
      </c>
      <c r="B744">
        <v>36.609499999999997</v>
      </c>
      <c r="C744">
        <v>1.982</v>
      </c>
      <c r="D744">
        <v>6.2897999999999996</v>
      </c>
      <c r="E744">
        <v>46765.040099999998</v>
      </c>
      <c r="F744" s="72">
        <v>42370</v>
      </c>
      <c r="G744">
        <v>37.9846</v>
      </c>
      <c r="H744">
        <v>2.5424000000000002</v>
      </c>
      <c r="I744">
        <v>7.8395000000000001</v>
      </c>
      <c r="J744">
        <v>47849.7379</v>
      </c>
      <c r="K744" s="72">
        <v>42370</v>
      </c>
      <c r="L744">
        <v>31.4741</v>
      </c>
      <c r="M744">
        <v>2.2296999999999998</v>
      </c>
      <c r="N744">
        <v>8.0812000000000008</v>
      </c>
      <c r="O744">
        <v>48855.885999999999</v>
      </c>
      <c r="P744" s="1"/>
      <c r="U744" s="72">
        <v>42370</v>
      </c>
      <c r="V744">
        <v>33.038899999999998</v>
      </c>
      <c r="W744" t="s">
        <v>59</v>
      </c>
      <c r="X744" t="s">
        <v>59</v>
      </c>
      <c r="Y744" t="s">
        <v>59</v>
      </c>
      <c r="AA744" s="1">
        <f t="shared" si="37"/>
        <v>42370</v>
      </c>
      <c r="AB744">
        <f t="shared" si="40"/>
        <v>2.2532512439571621</v>
      </c>
      <c r="AC744" s="60">
        <f t="shared" si="39"/>
        <v>1.6180979049927231</v>
      </c>
      <c r="AN744" s="60"/>
    </row>
    <row r="745" spans="1:40" x14ac:dyDescent="0.25">
      <c r="A745" s="1">
        <v>42377</v>
      </c>
      <c r="B745">
        <v>36.609499999999997</v>
      </c>
      <c r="C745">
        <v>2.044</v>
      </c>
      <c r="D745">
        <v>6.4863</v>
      </c>
      <c r="E745">
        <v>48226.4476</v>
      </c>
      <c r="F745" s="72">
        <v>42377</v>
      </c>
      <c r="G745">
        <v>37.9846</v>
      </c>
      <c r="H745">
        <v>2.4802</v>
      </c>
      <c r="I745">
        <v>7.6478000000000002</v>
      </c>
      <c r="J745">
        <v>46679.499799999998</v>
      </c>
      <c r="K745" s="72">
        <v>42377</v>
      </c>
      <c r="L745">
        <v>31.4741</v>
      </c>
      <c r="M745">
        <v>2.2271999999999998</v>
      </c>
      <c r="N745">
        <v>8.0723000000000003</v>
      </c>
      <c r="O745">
        <v>48802.198299999996</v>
      </c>
      <c r="P745" s="1"/>
      <c r="U745" s="72">
        <v>42377</v>
      </c>
      <c r="V745">
        <v>33.038899999999998</v>
      </c>
      <c r="W745" t="s">
        <v>59</v>
      </c>
      <c r="X745" t="s">
        <v>59</v>
      </c>
      <c r="Y745" t="s">
        <v>59</v>
      </c>
      <c r="AA745" s="1">
        <f t="shared" si="37"/>
        <v>42377</v>
      </c>
      <c r="AB745">
        <f t="shared" si="40"/>
        <v>2.2479004845451849</v>
      </c>
      <c r="AC745" s="60">
        <f t="shared" si="39"/>
        <v>1.6097756800887117</v>
      </c>
      <c r="AN745" s="60"/>
    </row>
    <row r="746" spans="1:40" x14ac:dyDescent="0.25">
      <c r="A746" s="1">
        <v>42384</v>
      </c>
      <c r="B746">
        <v>36.609499999999997</v>
      </c>
      <c r="C746">
        <v>1.9151</v>
      </c>
      <c r="D746">
        <v>6.0774999999999997</v>
      </c>
      <c r="E746">
        <v>45186.720000000001</v>
      </c>
      <c r="F746" s="72">
        <v>42384</v>
      </c>
      <c r="G746">
        <v>37.9846</v>
      </c>
      <c r="H746">
        <v>2.3041</v>
      </c>
      <c r="I746">
        <v>7.1045999999999996</v>
      </c>
      <c r="J746">
        <v>43363.824999999997</v>
      </c>
      <c r="K746" s="72">
        <v>42384</v>
      </c>
      <c r="L746">
        <v>31.4741</v>
      </c>
      <c r="M746">
        <v>2.0703999999999998</v>
      </c>
      <c r="N746">
        <v>7.5039999999999996</v>
      </c>
      <c r="O746">
        <v>45366.179900000003</v>
      </c>
      <c r="P746" s="1"/>
      <c r="U746" s="72">
        <v>42384</v>
      </c>
      <c r="V746">
        <v>33.038899999999998</v>
      </c>
      <c r="W746" t="s">
        <v>59</v>
      </c>
      <c r="X746" t="s">
        <v>59</v>
      </c>
      <c r="Y746" t="s">
        <v>59</v>
      </c>
      <c r="AA746" s="1">
        <f t="shared" si="37"/>
        <v>42384</v>
      </c>
      <c r="AB746">
        <f t="shared" si="40"/>
        <v>2.0936728831206652</v>
      </c>
      <c r="AC746" s="60">
        <f t="shared" si="39"/>
        <v>1.3699000499888048</v>
      </c>
      <c r="AN746" s="60"/>
    </row>
    <row r="747" spans="1:40" x14ac:dyDescent="0.25">
      <c r="A747" s="1">
        <v>42391</v>
      </c>
      <c r="B747">
        <v>36.609499999999997</v>
      </c>
      <c r="C747">
        <v>2.0118</v>
      </c>
      <c r="D747">
        <v>6.3841000000000001</v>
      </c>
      <c r="E747">
        <v>47466.515700000004</v>
      </c>
      <c r="F747" s="72">
        <v>42391</v>
      </c>
      <c r="G747">
        <v>37.9846</v>
      </c>
      <c r="H747">
        <v>2.4870999999999999</v>
      </c>
      <c r="I747">
        <v>7.6691000000000003</v>
      </c>
      <c r="J747">
        <v>46809.5262</v>
      </c>
      <c r="K747" s="72">
        <v>42391</v>
      </c>
      <c r="L747">
        <v>31.4741</v>
      </c>
      <c r="M747">
        <v>2.1623000000000001</v>
      </c>
      <c r="N747">
        <v>7.8369999999999997</v>
      </c>
      <c r="O747">
        <v>47379.471899999997</v>
      </c>
      <c r="P747" s="1"/>
      <c r="U747" s="72">
        <v>42391</v>
      </c>
      <c r="V747">
        <v>33.038899999999998</v>
      </c>
      <c r="W747" t="s">
        <v>59</v>
      </c>
      <c r="X747" t="s">
        <v>59</v>
      </c>
      <c r="Y747" t="s">
        <v>59</v>
      </c>
      <c r="AA747" s="1">
        <f t="shared" si="37"/>
        <v>42391</v>
      </c>
      <c r="AB747">
        <f t="shared" si="40"/>
        <v>2.2191987629263039</v>
      </c>
      <c r="AC747" s="60">
        <f t="shared" si="39"/>
        <v>1.5651348797735316</v>
      </c>
      <c r="AN747" s="60"/>
    </row>
    <row r="748" spans="1:40" x14ac:dyDescent="0.25">
      <c r="A748" s="1">
        <v>42398</v>
      </c>
      <c r="B748">
        <v>36.609499999999997</v>
      </c>
      <c r="C748">
        <v>2.2025000000000001</v>
      </c>
      <c r="D748">
        <v>6.9894999999999996</v>
      </c>
      <c r="E748">
        <v>51967.650800000003</v>
      </c>
      <c r="F748" s="72">
        <v>42398</v>
      </c>
      <c r="G748">
        <v>37.9846</v>
      </c>
      <c r="H748">
        <v>2.6459999999999999</v>
      </c>
      <c r="I748">
        <v>8.1591000000000005</v>
      </c>
      <c r="J748">
        <v>49800.134899999997</v>
      </c>
      <c r="K748" s="72">
        <v>42398</v>
      </c>
      <c r="L748">
        <v>31.4741</v>
      </c>
      <c r="M748">
        <v>2.2787000000000002</v>
      </c>
      <c r="N748">
        <v>8.2588000000000008</v>
      </c>
      <c r="O748">
        <v>49929.641799999998</v>
      </c>
      <c r="P748" s="1"/>
      <c r="U748" s="72">
        <v>42398</v>
      </c>
      <c r="V748">
        <v>33.038899999999998</v>
      </c>
      <c r="W748" t="s">
        <v>59</v>
      </c>
      <c r="X748" t="s">
        <v>59</v>
      </c>
      <c r="Y748" t="s">
        <v>59</v>
      </c>
      <c r="AA748" s="1">
        <f t="shared" si="37"/>
        <v>42398</v>
      </c>
      <c r="AB748">
        <f t="shared" si="40"/>
        <v>2.373175264307366</v>
      </c>
      <c r="AC748" s="60">
        <f t="shared" si="39"/>
        <v>1.8046199651162995</v>
      </c>
      <c r="AN748" s="60"/>
    </row>
    <row r="749" spans="1:40" x14ac:dyDescent="0.25">
      <c r="A749" s="1">
        <v>42405</v>
      </c>
      <c r="B749">
        <v>36.609499999999997</v>
      </c>
      <c r="C749">
        <v>2.2595000000000001</v>
      </c>
      <c r="D749">
        <v>7.1703000000000001</v>
      </c>
      <c r="E749">
        <v>53312.145700000001</v>
      </c>
      <c r="F749" s="72">
        <v>42405</v>
      </c>
      <c r="G749">
        <v>37.9846</v>
      </c>
      <c r="H749">
        <v>2.7738</v>
      </c>
      <c r="I749">
        <v>8.5532000000000004</v>
      </c>
      <c r="J749">
        <v>52205.624400000001</v>
      </c>
      <c r="K749" s="72">
        <v>42405</v>
      </c>
      <c r="L749">
        <v>31.4741</v>
      </c>
      <c r="M749">
        <v>2.3656999999999999</v>
      </c>
      <c r="N749">
        <v>8.5740999999999996</v>
      </c>
      <c r="O749">
        <v>51835.558199999999</v>
      </c>
      <c r="P749" s="1"/>
      <c r="U749" s="72">
        <v>42405</v>
      </c>
      <c r="V749">
        <v>33.038899999999998</v>
      </c>
      <c r="W749" t="s">
        <v>59</v>
      </c>
      <c r="X749" t="s">
        <v>59</v>
      </c>
      <c r="Y749" t="s">
        <v>59</v>
      </c>
      <c r="AA749" s="1">
        <f t="shared" si="37"/>
        <v>42405</v>
      </c>
      <c r="AB749">
        <f t="shared" si="40"/>
        <v>2.4651155358091654</v>
      </c>
      <c r="AC749" s="60">
        <f t="shared" si="39"/>
        <v>1.9476179133068132</v>
      </c>
      <c r="AN749" s="60"/>
    </row>
    <row r="750" spans="1:40" x14ac:dyDescent="0.25">
      <c r="A750" s="1">
        <v>42412</v>
      </c>
      <c r="B750">
        <v>36.609499999999997</v>
      </c>
      <c r="C750">
        <v>2.319</v>
      </c>
      <c r="D750">
        <v>7.359</v>
      </c>
      <c r="E750">
        <v>54715.097000000002</v>
      </c>
      <c r="F750" s="72">
        <v>42412</v>
      </c>
      <c r="G750">
        <v>37.9846</v>
      </c>
      <c r="H750">
        <v>2.7772999999999999</v>
      </c>
      <c r="I750">
        <v>8.5638000000000005</v>
      </c>
      <c r="J750">
        <v>52270.637600000002</v>
      </c>
      <c r="K750" s="72">
        <v>42412</v>
      </c>
      <c r="L750">
        <v>31.4741</v>
      </c>
      <c r="M750">
        <v>2.3153999999999999</v>
      </c>
      <c r="N750">
        <v>8.3919999999999995</v>
      </c>
      <c r="O750">
        <v>50734.958599999998</v>
      </c>
      <c r="P750" s="1"/>
      <c r="U750" s="72">
        <v>42412</v>
      </c>
      <c r="V750">
        <v>33.038899999999998</v>
      </c>
      <c r="W750" t="s">
        <v>59</v>
      </c>
      <c r="X750" t="s">
        <v>59</v>
      </c>
      <c r="Y750" t="s">
        <v>59</v>
      </c>
      <c r="AA750" s="1">
        <f t="shared" si="37"/>
        <v>42412</v>
      </c>
      <c r="AB750">
        <f t="shared" si="40"/>
        <v>2.4697283976426245</v>
      </c>
      <c r="AC750" s="60">
        <f t="shared" si="39"/>
        <v>1.9547924600717537</v>
      </c>
      <c r="AN750" s="60"/>
    </row>
    <row r="751" spans="1:40" x14ac:dyDescent="0.25">
      <c r="A751" s="1">
        <v>42419</v>
      </c>
      <c r="B751">
        <v>36.609499999999997</v>
      </c>
      <c r="C751">
        <v>2.5642999999999998</v>
      </c>
      <c r="D751">
        <v>8.1373999999999995</v>
      </c>
      <c r="E751">
        <v>60502.270700000001</v>
      </c>
      <c r="F751" s="72">
        <v>42419</v>
      </c>
      <c r="G751">
        <v>37.9846</v>
      </c>
      <c r="H751">
        <v>2.95</v>
      </c>
      <c r="I751">
        <v>9.0963999999999992</v>
      </c>
      <c r="J751">
        <v>55521.299200000001</v>
      </c>
      <c r="K751" s="72">
        <v>42419</v>
      </c>
      <c r="L751">
        <v>31.4741</v>
      </c>
      <c r="M751">
        <v>2.5727000000000002</v>
      </c>
      <c r="N751">
        <v>9.3245000000000005</v>
      </c>
      <c r="O751">
        <v>56372.176200000002</v>
      </c>
      <c r="P751" s="1"/>
      <c r="U751" s="72">
        <v>42419</v>
      </c>
      <c r="V751">
        <v>33.038899999999998</v>
      </c>
      <c r="W751" t="s">
        <v>59</v>
      </c>
      <c r="X751" t="s">
        <v>59</v>
      </c>
      <c r="Y751" t="s">
        <v>59</v>
      </c>
      <c r="AA751" s="1">
        <f t="shared" si="37"/>
        <v>42419</v>
      </c>
      <c r="AB751">
        <f t="shared" si="40"/>
        <v>2.6912642196903374</v>
      </c>
      <c r="AC751" s="60">
        <f t="shared" si="39"/>
        <v>2.2993549405393221</v>
      </c>
      <c r="AN751" s="60"/>
    </row>
    <row r="752" spans="1:40" x14ac:dyDescent="0.25">
      <c r="A752" s="1">
        <v>42426</v>
      </c>
      <c r="B752">
        <v>36.609499999999997</v>
      </c>
      <c r="C752">
        <v>2.6707999999999998</v>
      </c>
      <c r="D752">
        <v>8.4754000000000005</v>
      </c>
      <c r="E752">
        <v>63015.891600000003</v>
      </c>
      <c r="F752" s="72">
        <v>42426</v>
      </c>
      <c r="G752">
        <v>37.9846</v>
      </c>
      <c r="H752">
        <v>3.1918000000000002</v>
      </c>
      <c r="I752">
        <v>9.8420000000000005</v>
      </c>
      <c r="J752">
        <v>60072.225299999998</v>
      </c>
      <c r="K752" s="72">
        <v>42426</v>
      </c>
      <c r="L752">
        <v>31.4741</v>
      </c>
      <c r="M752">
        <v>2.9157000000000002</v>
      </c>
      <c r="N752">
        <v>10.5677</v>
      </c>
      <c r="O752">
        <v>63888.466399999998</v>
      </c>
      <c r="P752" s="1"/>
      <c r="U752" s="72">
        <v>42426</v>
      </c>
      <c r="V752">
        <v>33.038899999999998</v>
      </c>
      <c r="W752" t="s">
        <v>59</v>
      </c>
      <c r="X752" t="s">
        <v>59</v>
      </c>
      <c r="Y752" t="s">
        <v>59</v>
      </c>
      <c r="AA752" s="1">
        <f t="shared" si="37"/>
        <v>42426</v>
      </c>
      <c r="AB752">
        <f t="shared" si="40"/>
        <v>2.9218684170933829</v>
      </c>
      <c r="AC752" s="60">
        <f t="shared" si="39"/>
        <v>2.6580217851560506</v>
      </c>
      <c r="AN752" s="60"/>
    </row>
    <row r="753" spans="1:40" x14ac:dyDescent="0.25">
      <c r="A753" s="1">
        <v>42433</v>
      </c>
      <c r="B753">
        <v>36.609499999999997</v>
      </c>
      <c r="C753">
        <v>2.4899</v>
      </c>
      <c r="D753">
        <v>7.9015000000000004</v>
      </c>
      <c r="E753">
        <v>58748.581700000002</v>
      </c>
      <c r="F753" s="72">
        <v>42433</v>
      </c>
      <c r="G753">
        <v>37.9846</v>
      </c>
      <c r="H753">
        <v>3.0226000000000002</v>
      </c>
      <c r="I753">
        <v>9.3201000000000001</v>
      </c>
      <c r="J753">
        <v>56886.576999999997</v>
      </c>
      <c r="K753" s="72">
        <v>42433</v>
      </c>
      <c r="L753">
        <v>31.4741</v>
      </c>
      <c r="M753">
        <v>2.6291000000000002</v>
      </c>
      <c r="N753">
        <v>9.5287000000000006</v>
      </c>
      <c r="O753">
        <v>57606.995300000002</v>
      </c>
      <c r="P753" s="1"/>
      <c r="U753" s="72">
        <v>42433</v>
      </c>
      <c r="V753">
        <v>33.038899999999998</v>
      </c>
      <c r="W753" t="s">
        <v>59</v>
      </c>
      <c r="X753" t="s">
        <v>59</v>
      </c>
      <c r="Y753" t="s">
        <v>59</v>
      </c>
      <c r="AA753" s="1">
        <f t="shared" si="37"/>
        <v>42433</v>
      </c>
      <c r="AB753">
        <f t="shared" si="40"/>
        <v>2.7111069777986021</v>
      </c>
      <c r="AC753" s="60">
        <f t="shared" si="39"/>
        <v>2.3302170823360973</v>
      </c>
      <c r="AN753" s="60"/>
    </row>
    <row r="754" spans="1:40" x14ac:dyDescent="0.25">
      <c r="A754" s="1">
        <v>42440</v>
      </c>
      <c r="B754">
        <v>36.609499999999997</v>
      </c>
      <c r="C754">
        <v>2.4527999999999999</v>
      </c>
      <c r="D754">
        <v>7.7835999999999999</v>
      </c>
      <c r="E754">
        <v>57871.737200000003</v>
      </c>
      <c r="F754" s="72">
        <v>42440</v>
      </c>
      <c r="G754">
        <v>37.9846</v>
      </c>
      <c r="H754">
        <v>2.9914999999999998</v>
      </c>
      <c r="I754">
        <v>9.2241999999999997</v>
      </c>
      <c r="J754">
        <v>56301.457999999999</v>
      </c>
      <c r="K754" s="72">
        <v>42440</v>
      </c>
      <c r="L754">
        <v>31.4741</v>
      </c>
      <c r="M754">
        <v>2.585</v>
      </c>
      <c r="N754">
        <v>9.3689</v>
      </c>
      <c r="O754">
        <v>56640.615100000003</v>
      </c>
      <c r="P754" s="1"/>
      <c r="U754" s="72">
        <v>42440</v>
      </c>
      <c r="V754">
        <v>33.038899999999998</v>
      </c>
      <c r="W754" t="s">
        <v>59</v>
      </c>
      <c r="X754" t="s">
        <v>59</v>
      </c>
      <c r="Y754" t="s">
        <v>59</v>
      </c>
      <c r="AA754" s="1">
        <f t="shared" si="37"/>
        <v>42440</v>
      </c>
      <c r="AB754">
        <f t="shared" si="40"/>
        <v>2.6741959437729372</v>
      </c>
      <c r="AC754" s="60">
        <f t="shared" si="39"/>
        <v>2.2728080487859081</v>
      </c>
      <c r="AN754" s="60"/>
    </row>
    <row r="755" spans="1:40" x14ac:dyDescent="0.25">
      <c r="A755" s="1">
        <v>42447</v>
      </c>
      <c r="B755">
        <v>36.609499999999997</v>
      </c>
      <c r="C755">
        <v>2.4342000000000001</v>
      </c>
      <c r="D755">
        <v>7.7245999999999997</v>
      </c>
      <c r="E755">
        <v>57433.314899999998</v>
      </c>
      <c r="F755" s="72">
        <v>42447</v>
      </c>
      <c r="G755">
        <v>37.9846</v>
      </c>
      <c r="H755">
        <v>2.9914999999999998</v>
      </c>
      <c r="I755">
        <v>9.2241999999999997</v>
      </c>
      <c r="J755">
        <v>56301.457999999999</v>
      </c>
      <c r="K755" s="72">
        <v>42447</v>
      </c>
      <c r="L755">
        <v>31.4741</v>
      </c>
      <c r="M755">
        <v>2.5665</v>
      </c>
      <c r="N755">
        <v>9.3019999999999996</v>
      </c>
      <c r="O755">
        <v>55835.298300000002</v>
      </c>
      <c r="P755" s="1"/>
      <c r="U755" s="72">
        <v>42447</v>
      </c>
      <c r="V755">
        <v>33.038899999999998</v>
      </c>
      <c r="W755" t="s">
        <v>59</v>
      </c>
      <c r="X755" t="s">
        <v>59</v>
      </c>
      <c r="Y755" t="s">
        <v>59</v>
      </c>
      <c r="AA755" s="1">
        <f t="shared" si="37"/>
        <v>42447</v>
      </c>
      <c r="AB755">
        <f t="shared" si="40"/>
        <v>2.6628005557122747</v>
      </c>
      <c r="AC755" s="60">
        <f t="shared" si="39"/>
        <v>2.255084399672282</v>
      </c>
      <c r="AN755" s="60"/>
    </row>
    <row r="756" spans="1:40" x14ac:dyDescent="0.25">
      <c r="A756" s="1">
        <v>42454</v>
      </c>
      <c r="B756">
        <v>36.609499999999997</v>
      </c>
      <c r="C756">
        <v>2.3879999999999999</v>
      </c>
      <c r="D756">
        <v>7.5778999999999996</v>
      </c>
      <c r="E756">
        <v>56118.048199999997</v>
      </c>
      <c r="F756" s="72">
        <v>42454</v>
      </c>
      <c r="G756">
        <v>37.9846</v>
      </c>
      <c r="H756">
        <v>2.8671000000000002</v>
      </c>
      <c r="I756">
        <v>8.8407</v>
      </c>
      <c r="J756">
        <v>53960.981599999999</v>
      </c>
      <c r="K756" s="72">
        <v>42454</v>
      </c>
      <c r="L756">
        <v>31.4741</v>
      </c>
      <c r="M756">
        <v>2.4801000000000002</v>
      </c>
      <c r="N756">
        <v>8.9888999999999992</v>
      </c>
      <c r="O756">
        <v>53956.2258</v>
      </c>
      <c r="P756" s="1"/>
      <c r="U756" s="72">
        <v>42454</v>
      </c>
      <c r="V756">
        <v>33.038899999999998</v>
      </c>
      <c r="W756" t="s">
        <v>59</v>
      </c>
      <c r="X756" t="s">
        <v>59</v>
      </c>
      <c r="Y756" t="s">
        <v>59</v>
      </c>
      <c r="AA756" s="1">
        <f t="shared" si="37"/>
        <v>42454</v>
      </c>
      <c r="AB756">
        <f t="shared" si="40"/>
        <v>2.5758990864982079</v>
      </c>
      <c r="AC756" s="60">
        <f t="shared" si="39"/>
        <v>2.1199234784636749</v>
      </c>
      <c r="AN756" s="60"/>
    </row>
    <row r="757" spans="1:40" x14ac:dyDescent="0.25">
      <c r="A757" s="1">
        <v>42461</v>
      </c>
      <c r="B757">
        <v>35.0535</v>
      </c>
      <c r="C757">
        <v>2.1063000000000001</v>
      </c>
      <c r="D757">
        <v>7.11</v>
      </c>
      <c r="E757">
        <v>56001.135600000001</v>
      </c>
      <c r="F757" s="72">
        <v>42461</v>
      </c>
      <c r="G757">
        <v>37.880099999999999</v>
      </c>
      <c r="H757">
        <v>2.6040999999999999</v>
      </c>
      <c r="I757">
        <v>8.0532000000000004</v>
      </c>
      <c r="J757">
        <v>53570.902300000002</v>
      </c>
      <c r="K757" s="72">
        <v>42461</v>
      </c>
      <c r="L757">
        <v>30.741900000000001</v>
      </c>
      <c r="M757">
        <v>2.2450000000000001</v>
      </c>
      <c r="N757">
        <v>8.3135999999999992</v>
      </c>
      <c r="O757">
        <v>52989.845600000001</v>
      </c>
      <c r="P757" s="1"/>
      <c r="U757" s="72">
        <v>42461</v>
      </c>
      <c r="V757">
        <v>35.219200000000001</v>
      </c>
      <c r="W757" t="s">
        <v>59</v>
      </c>
      <c r="X757" t="s">
        <v>59</v>
      </c>
      <c r="Y757" t="s">
        <v>59</v>
      </c>
      <c r="AA757" s="1">
        <f t="shared" si="37"/>
        <v>42461</v>
      </c>
      <c r="AB757">
        <f t="shared" si="40"/>
        <v>2.3155574594810231</v>
      </c>
      <c r="AC757" s="60">
        <f t="shared" si="39"/>
        <v>1.7150049603439101</v>
      </c>
      <c r="AN757" s="60"/>
    </row>
    <row r="758" spans="1:40" x14ac:dyDescent="0.25">
      <c r="A758" s="1">
        <v>42468</v>
      </c>
      <c r="B758">
        <v>35.0535</v>
      </c>
      <c r="C758">
        <v>1.9018999999999999</v>
      </c>
      <c r="D758">
        <v>6.4198000000000004</v>
      </c>
      <c r="E758">
        <v>50564.6996</v>
      </c>
      <c r="F758" s="72">
        <v>42468</v>
      </c>
      <c r="G758">
        <v>37.880099999999999</v>
      </c>
      <c r="H758">
        <v>2.4335</v>
      </c>
      <c r="I758">
        <v>7.5255000000000001</v>
      </c>
      <c r="J758">
        <v>50060.1878</v>
      </c>
      <c r="K758" s="72">
        <v>42468</v>
      </c>
      <c r="L758">
        <v>30.741900000000001</v>
      </c>
      <c r="M758">
        <v>2.0926</v>
      </c>
      <c r="N758">
        <v>7.7492999999999999</v>
      </c>
      <c r="O758">
        <v>49392.763899999998</v>
      </c>
      <c r="P758" s="1"/>
      <c r="U758" s="72">
        <v>42468</v>
      </c>
      <c r="V758">
        <v>35.219200000000001</v>
      </c>
      <c r="W758" t="s">
        <v>59</v>
      </c>
      <c r="X758" t="s">
        <v>59</v>
      </c>
      <c r="Y758" t="s">
        <v>59</v>
      </c>
      <c r="AA758" s="1">
        <f t="shared" si="37"/>
        <v>42468</v>
      </c>
      <c r="AB758">
        <f t="shared" si="40"/>
        <v>2.1420797095073572</v>
      </c>
      <c r="AC758" s="60">
        <f t="shared" si="39"/>
        <v>1.4451888950035368</v>
      </c>
      <c r="AN758" s="60"/>
    </row>
    <row r="759" spans="1:40" x14ac:dyDescent="0.25">
      <c r="A759" s="1">
        <v>42475</v>
      </c>
      <c r="B759">
        <v>35.0535</v>
      </c>
      <c r="C759">
        <v>2.1107</v>
      </c>
      <c r="D759">
        <v>7.1247999999999996</v>
      </c>
      <c r="E759">
        <v>56118.048199999997</v>
      </c>
      <c r="F759" s="72">
        <v>42475</v>
      </c>
      <c r="G759">
        <v>37.880099999999999</v>
      </c>
      <c r="H759">
        <v>2.6421000000000001</v>
      </c>
      <c r="I759">
        <v>8.1705000000000005</v>
      </c>
      <c r="J759">
        <v>54351.061000000002</v>
      </c>
      <c r="K759" s="72">
        <v>42475</v>
      </c>
      <c r="L759">
        <v>30.741900000000001</v>
      </c>
      <c r="M759">
        <v>2.3713000000000002</v>
      </c>
      <c r="N759">
        <v>8.7811000000000003</v>
      </c>
      <c r="O759">
        <v>55969.517800000001</v>
      </c>
      <c r="P759" s="1"/>
      <c r="U759" s="72">
        <v>42475</v>
      </c>
      <c r="V759">
        <v>35.219200000000001</v>
      </c>
      <c r="W759" t="s">
        <v>59</v>
      </c>
      <c r="X759" t="s">
        <v>59</v>
      </c>
      <c r="Y759" t="s">
        <v>59</v>
      </c>
      <c r="AA759" s="1">
        <f t="shared" si="37"/>
        <v>42475</v>
      </c>
      <c r="AB759">
        <f t="shared" si="40"/>
        <v>2.3718641957012778</v>
      </c>
      <c r="AC759" s="60">
        <f t="shared" si="39"/>
        <v>1.8025808138548858</v>
      </c>
      <c r="AN759" s="60"/>
    </row>
    <row r="760" spans="1:40" x14ac:dyDescent="0.25">
      <c r="A760" s="1">
        <v>42482</v>
      </c>
      <c r="B760">
        <v>35.0535</v>
      </c>
      <c r="C760">
        <v>2.1480999999999999</v>
      </c>
      <c r="D760">
        <v>7.2510000000000003</v>
      </c>
      <c r="E760">
        <v>57111.8053</v>
      </c>
      <c r="F760" s="72">
        <v>42482</v>
      </c>
      <c r="G760">
        <v>37.880099999999999</v>
      </c>
      <c r="H760">
        <v>2.7368999999999999</v>
      </c>
      <c r="I760">
        <v>8.4636999999999993</v>
      </c>
      <c r="J760">
        <v>56301.457999999999</v>
      </c>
      <c r="K760" s="72">
        <v>42482</v>
      </c>
      <c r="L760">
        <v>30.741900000000001</v>
      </c>
      <c r="M760">
        <v>2.4178999999999999</v>
      </c>
      <c r="N760">
        <v>8.9537999999999993</v>
      </c>
      <c r="O760">
        <v>57070.117400000003</v>
      </c>
      <c r="P760" s="1"/>
      <c r="U760" s="72">
        <v>42482</v>
      </c>
      <c r="V760">
        <v>35.219200000000001</v>
      </c>
      <c r="W760" t="s">
        <v>59</v>
      </c>
      <c r="X760" t="s">
        <v>59</v>
      </c>
      <c r="Y760" t="s">
        <v>59</v>
      </c>
      <c r="AA760" s="1">
        <f t="shared" si="37"/>
        <v>42482</v>
      </c>
      <c r="AB760">
        <f t="shared" si="40"/>
        <v>2.4328656818253136</v>
      </c>
      <c r="AC760" s="60">
        <f t="shared" si="39"/>
        <v>1.8974585775358261</v>
      </c>
      <c r="AN760" s="60"/>
    </row>
    <row r="761" spans="1:40" x14ac:dyDescent="0.25">
      <c r="A761" s="1">
        <v>42489</v>
      </c>
      <c r="B761">
        <v>35.0535</v>
      </c>
      <c r="C761">
        <v>2.0074000000000001</v>
      </c>
      <c r="D761">
        <v>6.7759999999999998</v>
      </c>
      <c r="E761">
        <v>53370.601999999999</v>
      </c>
      <c r="F761" s="72">
        <v>42489</v>
      </c>
      <c r="G761">
        <v>37.880099999999999</v>
      </c>
      <c r="H761">
        <v>2.5789</v>
      </c>
      <c r="I761">
        <v>7.9749999999999996</v>
      </c>
      <c r="J761">
        <v>53050.796399999999</v>
      </c>
      <c r="K761" s="72">
        <v>42489</v>
      </c>
      <c r="L761">
        <v>30.741900000000001</v>
      </c>
      <c r="M761">
        <v>2.3201000000000001</v>
      </c>
      <c r="N761">
        <v>8.5915999999999997</v>
      </c>
      <c r="O761">
        <v>54761.542600000001</v>
      </c>
      <c r="P761" s="1"/>
      <c r="U761" s="72">
        <v>42489</v>
      </c>
      <c r="V761">
        <v>35.219200000000001</v>
      </c>
      <c r="W761" t="s">
        <v>59</v>
      </c>
      <c r="X761" t="s">
        <v>59</v>
      </c>
      <c r="Y761" t="s">
        <v>59</v>
      </c>
      <c r="AA761" s="1">
        <f t="shared" si="37"/>
        <v>42489</v>
      </c>
      <c r="AB761">
        <f t="shared" si="40"/>
        <v>2.30173924098469</v>
      </c>
      <c r="AC761" s="60">
        <f t="shared" si="39"/>
        <v>1.6935129975690866</v>
      </c>
      <c r="AN761" s="60"/>
    </row>
    <row r="762" spans="1:40" x14ac:dyDescent="0.25">
      <c r="A762" s="1">
        <v>42496</v>
      </c>
      <c r="B762">
        <v>35.0535</v>
      </c>
      <c r="C762">
        <v>1.9303999999999999</v>
      </c>
      <c r="D762">
        <v>6.5162000000000004</v>
      </c>
      <c r="E762">
        <v>51324.631500000003</v>
      </c>
      <c r="F762" s="72">
        <v>42496</v>
      </c>
      <c r="G762">
        <v>37.880099999999999</v>
      </c>
      <c r="H762">
        <v>2.5283000000000002</v>
      </c>
      <c r="I762">
        <v>7.8186999999999998</v>
      </c>
      <c r="J762">
        <v>52010.584699999999</v>
      </c>
      <c r="K762" s="72">
        <v>42496</v>
      </c>
      <c r="L762">
        <v>30.741900000000001</v>
      </c>
      <c r="M762">
        <v>2.2018</v>
      </c>
      <c r="N762">
        <v>8.1536000000000008</v>
      </c>
      <c r="O762">
        <v>51969.777699999999</v>
      </c>
      <c r="P762" s="1"/>
      <c r="U762" s="72">
        <v>42496</v>
      </c>
      <c r="V762">
        <v>35.219200000000001</v>
      </c>
      <c r="W762" t="s">
        <v>59</v>
      </c>
      <c r="X762" t="s">
        <v>59</v>
      </c>
      <c r="Y762" t="s">
        <v>59</v>
      </c>
      <c r="AA762" s="1">
        <f t="shared" si="37"/>
        <v>42496</v>
      </c>
      <c r="AB762">
        <f t="shared" si="40"/>
        <v>2.2214513379177947</v>
      </c>
      <c r="AC762" s="60">
        <f t="shared" si="39"/>
        <v>1.5686383891352822</v>
      </c>
      <c r="AN762" s="60"/>
    </row>
    <row r="763" spans="1:40" x14ac:dyDescent="0.25">
      <c r="A763" s="1">
        <v>42503</v>
      </c>
      <c r="B763">
        <v>35.0535</v>
      </c>
      <c r="C763">
        <v>1.9370000000000001</v>
      </c>
      <c r="D763">
        <v>6.5385</v>
      </c>
      <c r="E763">
        <v>51500.000399999997</v>
      </c>
      <c r="F763" s="72">
        <v>42503</v>
      </c>
      <c r="G763">
        <v>37.880099999999999</v>
      </c>
      <c r="H763">
        <v>2.5093000000000001</v>
      </c>
      <c r="I763">
        <v>7.76</v>
      </c>
      <c r="J763">
        <v>51620.505299999997</v>
      </c>
      <c r="K763" s="72">
        <v>42503</v>
      </c>
      <c r="L763">
        <v>30.741900000000001</v>
      </c>
      <c r="M763">
        <v>2.1154000000000002</v>
      </c>
      <c r="N763">
        <v>7.8334999999999999</v>
      </c>
      <c r="O763">
        <v>49929.641799999998</v>
      </c>
      <c r="P763" s="1"/>
      <c r="U763" s="72">
        <v>42503</v>
      </c>
      <c r="V763">
        <v>35.219200000000001</v>
      </c>
      <c r="W763" t="s">
        <v>59</v>
      </c>
      <c r="X763" t="s">
        <v>59</v>
      </c>
      <c r="Y763" t="s">
        <v>59</v>
      </c>
      <c r="AA763" s="1">
        <f t="shared" si="37"/>
        <v>42503</v>
      </c>
      <c r="AB763">
        <f t="shared" si="40"/>
        <v>2.1882239544251991</v>
      </c>
      <c r="AC763" s="60">
        <f t="shared" si="39"/>
        <v>1.5169586672292237</v>
      </c>
      <c r="AN763" s="60"/>
    </row>
    <row r="764" spans="1:40" x14ac:dyDescent="0.25">
      <c r="A764" s="1">
        <v>42510</v>
      </c>
      <c r="B764">
        <v>35.0535</v>
      </c>
      <c r="C764">
        <v>1.8689</v>
      </c>
      <c r="D764">
        <v>6.3083999999999998</v>
      </c>
      <c r="E764">
        <v>49687.855100000001</v>
      </c>
      <c r="F764" s="72">
        <v>42510</v>
      </c>
      <c r="G764">
        <v>37.880099999999999</v>
      </c>
      <c r="H764">
        <v>2.3835000000000002</v>
      </c>
      <c r="I764">
        <v>7.3710000000000004</v>
      </c>
      <c r="J764">
        <v>48889.9496</v>
      </c>
      <c r="K764" s="72">
        <v>42510</v>
      </c>
      <c r="L764">
        <v>30.741900000000001</v>
      </c>
      <c r="M764">
        <v>1.9891000000000001</v>
      </c>
      <c r="N764">
        <v>7.3659999999999997</v>
      </c>
      <c r="O764">
        <v>46949.969599999997</v>
      </c>
      <c r="P764" s="1"/>
      <c r="U764" s="72">
        <v>42510</v>
      </c>
      <c r="V764">
        <v>35.219200000000001</v>
      </c>
      <c r="W764">
        <v>2.7852999999999999</v>
      </c>
      <c r="X764">
        <v>6.9913999999999996</v>
      </c>
      <c r="Y764">
        <v>11063.348599999999</v>
      </c>
      <c r="AA764" s="1">
        <f t="shared" si="37"/>
        <v>42510</v>
      </c>
      <c r="AB764">
        <f>+(C764*E764+H764*J764+M764*O764+W764*Y764)/(E764+J764+O764+Y764)</f>
        <v>2.1303490930834243</v>
      </c>
      <c r="AC764" s="60">
        <f t="shared" si="39"/>
        <v>1.4269438533886716</v>
      </c>
      <c r="AN764" s="60"/>
    </row>
    <row r="765" spans="1:40" x14ac:dyDescent="0.25">
      <c r="A765" s="1">
        <v>42517</v>
      </c>
      <c r="B765">
        <v>35.0535</v>
      </c>
      <c r="C765">
        <v>1.8843000000000001</v>
      </c>
      <c r="D765">
        <v>6.3604000000000003</v>
      </c>
      <c r="E765">
        <v>50097.049200000001</v>
      </c>
      <c r="F765" s="72">
        <v>42517</v>
      </c>
      <c r="G765">
        <v>37.880099999999999</v>
      </c>
      <c r="H765">
        <v>2.4849000000000001</v>
      </c>
      <c r="I765">
        <v>7.6845999999999997</v>
      </c>
      <c r="J765">
        <v>50970.373</v>
      </c>
      <c r="K765" s="72">
        <v>42517</v>
      </c>
      <c r="L765">
        <v>30.741900000000001</v>
      </c>
      <c r="M765">
        <v>2.0358000000000001</v>
      </c>
      <c r="N765">
        <v>7.5387000000000004</v>
      </c>
      <c r="O765">
        <v>48050.569199999998</v>
      </c>
      <c r="P765" s="1"/>
      <c r="U765" s="72">
        <v>42517</v>
      </c>
      <c r="V765">
        <v>35.219200000000001</v>
      </c>
      <c r="W765">
        <v>2.794</v>
      </c>
      <c r="X765">
        <v>7.0130999999999997</v>
      </c>
      <c r="Y765">
        <v>11097.8138</v>
      </c>
      <c r="AA765" s="1">
        <f t="shared" si="37"/>
        <v>42517</v>
      </c>
      <c r="AB765">
        <f t="shared" ref="AB765:AB828" si="41">+(C765*E765+H765*J765+M765*O765+W765*Y765)/(E765+J765+O765+Y765)</f>
        <v>2.1838219379982871</v>
      </c>
      <c r="AC765" s="60">
        <f t="shared" si="39"/>
        <v>1.510112055764333</v>
      </c>
      <c r="AN765" s="60"/>
    </row>
    <row r="766" spans="1:40" x14ac:dyDescent="0.25">
      <c r="A766" s="1">
        <v>42524</v>
      </c>
      <c r="B766">
        <v>35.0535</v>
      </c>
      <c r="C766">
        <v>2.0228000000000002</v>
      </c>
      <c r="D766">
        <v>6.8278999999999996</v>
      </c>
      <c r="E766">
        <v>53779.796199999997</v>
      </c>
      <c r="F766" s="72">
        <v>42524</v>
      </c>
      <c r="G766">
        <v>37.880099999999999</v>
      </c>
      <c r="H766">
        <v>2.5293000000000001</v>
      </c>
      <c r="I766">
        <v>7.8219000000000003</v>
      </c>
      <c r="J766">
        <v>51880.558299999997</v>
      </c>
      <c r="K766" s="72">
        <v>42524</v>
      </c>
      <c r="L766">
        <v>30.741900000000001</v>
      </c>
      <c r="M766">
        <v>2.0562</v>
      </c>
      <c r="N766">
        <v>7.6144999999999996</v>
      </c>
      <c r="O766">
        <v>48533.759299999998</v>
      </c>
      <c r="P766" s="1"/>
      <c r="U766" s="72">
        <v>42524</v>
      </c>
      <c r="V766">
        <v>35.219200000000001</v>
      </c>
      <c r="W766">
        <v>2.8460000000000001</v>
      </c>
      <c r="X766">
        <v>7.1437999999999997</v>
      </c>
      <c r="Y766">
        <v>11304.6054</v>
      </c>
      <c r="AA766" s="1">
        <f t="shared" si="37"/>
        <v>42524</v>
      </c>
      <c r="AB766">
        <f t="shared" si="41"/>
        <v>2.2476022322147982</v>
      </c>
      <c r="AC766" s="60">
        <f t="shared" si="39"/>
        <v>1.60931179771604</v>
      </c>
      <c r="AN766" s="60"/>
    </row>
    <row r="767" spans="1:40" x14ac:dyDescent="0.25">
      <c r="A767" s="1">
        <v>42531</v>
      </c>
      <c r="B767">
        <v>35.0535</v>
      </c>
      <c r="C767">
        <v>2.1217000000000001</v>
      </c>
      <c r="D767">
        <v>7.1619000000000002</v>
      </c>
      <c r="E767">
        <v>56410.329700000002</v>
      </c>
      <c r="F767" s="72">
        <v>42531</v>
      </c>
      <c r="G767">
        <v>37.880099999999999</v>
      </c>
      <c r="H767">
        <v>2.6371000000000002</v>
      </c>
      <c r="I767">
        <v>8.1550999999999991</v>
      </c>
      <c r="J767">
        <v>54091.008099999999</v>
      </c>
      <c r="K767" s="72">
        <v>42531</v>
      </c>
      <c r="L767">
        <v>30.741900000000001</v>
      </c>
      <c r="M767">
        <v>2.1427</v>
      </c>
      <c r="N767">
        <v>7.9345999999999997</v>
      </c>
      <c r="O767">
        <v>50573.895199999999</v>
      </c>
      <c r="P767" s="1"/>
      <c r="U767" s="72">
        <v>42531</v>
      </c>
      <c r="V767">
        <v>35.219200000000001</v>
      </c>
      <c r="W767">
        <v>2.8807</v>
      </c>
      <c r="X767">
        <v>7.2309000000000001</v>
      </c>
      <c r="Y767">
        <v>11442.466399999999</v>
      </c>
      <c r="AA767" s="1">
        <f t="shared" si="37"/>
        <v>42531</v>
      </c>
      <c r="AB767">
        <f t="shared" si="41"/>
        <v>2.3397958214861285</v>
      </c>
      <c r="AC767" s="60">
        <f t="shared" si="39"/>
        <v>1.7527037399713028</v>
      </c>
      <c r="AN767" s="60"/>
    </row>
    <row r="768" spans="1:40" x14ac:dyDescent="0.25">
      <c r="A768" s="1">
        <v>42538</v>
      </c>
      <c r="B768">
        <v>35.0535</v>
      </c>
      <c r="C768">
        <v>2.1469999999999998</v>
      </c>
      <c r="D768">
        <v>7.2473000000000001</v>
      </c>
      <c r="E768">
        <v>57082.577100000002</v>
      </c>
      <c r="F768" s="72">
        <v>42538</v>
      </c>
      <c r="G768">
        <v>37.880099999999999</v>
      </c>
      <c r="H768">
        <v>2.6720000000000002</v>
      </c>
      <c r="I768">
        <v>8.2629000000000001</v>
      </c>
      <c r="J768">
        <v>54806.153599999998</v>
      </c>
      <c r="K768" s="72">
        <v>42538</v>
      </c>
      <c r="L768">
        <v>30.741900000000001</v>
      </c>
      <c r="M768">
        <v>2.1722000000000001</v>
      </c>
      <c r="N768">
        <v>8.0441000000000003</v>
      </c>
      <c r="O768">
        <v>51271.836499999998</v>
      </c>
      <c r="P768" s="1"/>
      <c r="U768" s="72">
        <v>42538</v>
      </c>
      <c r="V768">
        <v>35.219200000000001</v>
      </c>
      <c r="W768">
        <v>2.9500999999999999</v>
      </c>
      <c r="X768">
        <v>7.4051999999999998</v>
      </c>
      <c r="Y768">
        <v>11718.1885</v>
      </c>
      <c r="AA768" s="1">
        <f t="shared" si="37"/>
        <v>42538</v>
      </c>
      <c r="AB768">
        <f t="shared" si="41"/>
        <v>2.3727344406765472</v>
      </c>
      <c r="AC768" s="60">
        <f t="shared" si="39"/>
        <v>1.80393433656973</v>
      </c>
      <c r="AN768" s="60"/>
    </row>
    <row r="769" spans="1:40" x14ac:dyDescent="0.25">
      <c r="A769" s="1">
        <v>42545</v>
      </c>
      <c r="B769">
        <v>35.0535</v>
      </c>
      <c r="C769">
        <v>2.2469999999999999</v>
      </c>
      <c r="D769">
        <v>7.585</v>
      </c>
      <c r="E769">
        <v>59742.338799999998</v>
      </c>
      <c r="F769" s="72">
        <v>42545</v>
      </c>
      <c r="G769">
        <v>37.880099999999999</v>
      </c>
      <c r="H769">
        <v>2.7924000000000002</v>
      </c>
      <c r="I769">
        <v>8.6354000000000006</v>
      </c>
      <c r="J769">
        <v>57276.6564</v>
      </c>
      <c r="K769" s="72">
        <v>42545</v>
      </c>
      <c r="L769">
        <v>30.741900000000001</v>
      </c>
      <c r="M769">
        <v>2.2313999999999998</v>
      </c>
      <c r="N769">
        <v>8.2630999999999997</v>
      </c>
      <c r="O769">
        <v>52667.7189</v>
      </c>
      <c r="P769" s="1"/>
      <c r="U769" s="72">
        <v>42545</v>
      </c>
      <c r="V769">
        <v>35.219200000000001</v>
      </c>
      <c r="W769">
        <v>3.2018</v>
      </c>
      <c r="X769">
        <v>8.0367999999999995</v>
      </c>
      <c r="Y769">
        <v>12717.6811</v>
      </c>
      <c r="AA769" s="1">
        <f t="shared" si="37"/>
        <v>42545</v>
      </c>
      <c r="AB769">
        <f t="shared" si="41"/>
        <v>2.4803272389260935</v>
      </c>
      <c r="AC769" s="60">
        <f t="shared" si="39"/>
        <v>1.9712772118782926</v>
      </c>
      <c r="AN769" s="60"/>
    </row>
    <row r="770" spans="1:40" x14ac:dyDescent="0.25">
      <c r="A770" s="1">
        <v>42552</v>
      </c>
      <c r="B770">
        <v>39.796599999999998</v>
      </c>
      <c r="C770">
        <v>2.3346</v>
      </c>
      <c r="D770">
        <v>6.9531999999999998</v>
      </c>
      <c r="E770">
        <v>64886.493199999997</v>
      </c>
      <c r="F770" s="72">
        <v>42552</v>
      </c>
      <c r="G770">
        <v>38.189700000000002</v>
      </c>
      <c r="H770">
        <v>2.7221000000000002</v>
      </c>
      <c r="I770">
        <v>8.3613</v>
      </c>
      <c r="J770">
        <v>60462.304700000001</v>
      </c>
      <c r="K770" s="72">
        <v>42552</v>
      </c>
      <c r="L770">
        <v>32.5946</v>
      </c>
      <c r="M770">
        <v>2.3725999999999998</v>
      </c>
      <c r="N770">
        <v>8.2178000000000004</v>
      </c>
      <c r="O770">
        <v>56237.956700000002</v>
      </c>
      <c r="P770" s="1"/>
      <c r="U770" s="72">
        <v>42552</v>
      </c>
      <c r="V770">
        <v>22.917400000000001</v>
      </c>
      <c r="W770">
        <v>2.0956999999999999</v>
      </c>
      <c r="X770">
        <v>7.9642999999999997</v>
      </c>
      <c r="Y770">
        <v>14150.9494</v>
      </c>
      <c r="AA770" s="1">
        <f t="shared" si="37"/>
        <v>42552</v>
      </c>
      <c r="AB770">
        <f t="shared" si="41"/>
        <v>2.4479431278737689</v>
      </c>
      <c r="AC770" s="60">
        <f t="shared" si="39"/>
        <v>1.9209090613517248</v>
      </c>
      <c r="AN770" s="60"/>
    </row>
    <row r="771" spans="1:40" x14ac:dyDescent="0.25">
      <c r="A771" s="1">
        <v>42559</v>
      </c>
      <c r="B771">
        <v>39.796599999999998</v>
      </c>
      <c r="C771">
        <v>2.3157000000000001</v>
      </c>
      <c r="D771">
        <v>6.8967999999999998</v>
      </c>
      <c r="E771">
        <v>64360.386500000001</v>
      </c>
      <c r="F771" s="72">
        <v>42559</v>
      </c>
      <c r="G771">
        <v>38.189700000000002</v>
      </c>
      <c r="H771">
        <v>2.6635</v>
      </c>
      <c r="I771">
        <v>8.1814999999999998</v>
      </c>
      <c r="J771">
        <v>59162.040099999998</v>
      </c>
      <c r="K771" s="72">
        <v>42559</v>
      </c>
      <c r="L771">
        <v>32.5946</v>
      </c>
      <c r="M771">
        <v>2.2967</v>
      </c>
      <c r="N771">
        <v>7.9550000000000001</v>
      </c>
      <c r="O771">
        <v>54439.4159</v>
      </c>
      <c r="P771" s="1"/>
      <c r="U771" s="72">
        <v>42559</v>
      </c>
      <c r="V771">
        <v>22.917400000000001</v>
      </c>
      <c r="W771">
        <v>2.0175999999999998</v>
      </c>
      <c r="X771">
        <v>7.6675000000000004</v>
      </c>
      <c r="Y771">
        <v>13623.471799999999</v>
      </c>
      <c r="AA771" s="1">
        <f t="shared" si="37"/>
        <v>42559</v>
      </c>
      <c r="AB771">
        <f t="shared" si="41"/>
        <v>2.3965050019786927</v>
      </c>
      <c r="AC771" s="60">
        <f t="shared" si="39"/>
        <v>1.8409055292584213</v>
      </c>
      <c r="AN771" s="60"/>
    </row>
    <row r="772" spans="1:40" x14ac:dyDescent="0.25">
      <c r="A772" s="1">
        <v>42566</v>
      </c>
      <c r="B772">
        <v>39.796599999999998</v>
      </c>
      <c r="C772">
        <v>2.4817999999999998</v>
      </c>
      <c r="D772">
        <v>7.3917000000000002</v>
      </c>
      <c r="E772">
        <v>68978.434200000003</v>
      </c>
      <c r="F772" s="72">
        <v>42566</v>
      </c>
      <c r="G772">
        <v>38.189700000000002</v>
      </c>
      <c r="H772">
        <v>2.7894000000000001</v>
      </c>
      <c r="I772">
        <v>8.5680999999999994</v>
      </c>
      <c r="J772">
        <v>61957.608999999997</v>
      </c>
      <c r="K772" s="72">
        <v>42566</v>
      </c>
      <c r="L772">
        <v>32.5946</v>
      </c>
      <c r="M772">
        <v>2.4205000000000001</v>
      </c>
      <c r="N772">
        <v>8.3839000000000006</v>
      </c>
      <c r="O772">
        <v>56425.864000000001</v>
      </c>
      <c r="P772" s="1"/>
      <c r="U772" s="72">
        <v>42566</v>
      </c>
      <c r="V772">
        <v>22.917400000000001</v>
      </c>
      <c r="W772">
        <v>2.1334</v>
      </c>
      <c r="X772">
        <v>8.1075999999999997</v>
      </c>
      <c r="Y772">
        <v>14405.593699999999</v>
      </c>
      <c r="AA772" s="1">
        <f t="shared" ref="AA772:AA835" si="42">+A772</f>
        <v>42566</v>
      </c>
      <c r="AB772">
        <f t="shared" si="41"/>
        <v>2.5342383073236543</v>
      </c>
      <c r="AC772" s="60">
        <f t="shared" ref="AC772:AC835" si="43">+(AB772-$AC$1)/$AD$1</f>
        <v>2.0551269986984106</v>
      </c>
      <c r="AN772" s="60"/>
    </row>
    <row r="773" spans="1:40" x14ac:dyDescent="0.25">
      <c r="A773" s="1">
        <v>42573</v>
      </c>
      <c r="B773">
        <v>39.796599999999998</v>
      </c>
      <c r="C773">
        <v>2.4419</v>
      </c>
      <c r="D773">
        <v>7.2727000000000004</v>
      </c>
      <c r="E773">
        <v>67867.764500000005</v>
      </c>
      <c r="F773" s="72">
        <v>42573</v>
      </c>
      <c r="G773">
        <v>38.189700000000002</v>
      </c>
      <c r="H773">
        <v>2.6987000000000001</v>
      </c>
      <c r="I773">
        <v>8.2894000000000005</v>
      </c>
      <c r="J773">
        <v>59942.198900000003</v>
      </c>
      <c r="K773" s="72">
        <v>42573</v>
      </c>
      <c r="L773">
        <v>32.5946</v>
      </c>
      <c r="M773">
        <v>2.4308999999999998</v>
      </c>
      <c r="N773">
        <v>8.4198000000000004</v>
      </c>
      <c r="O773">
        <v>56667.459000000003</v>
      </c>
      <c r="P773" s="1"/>
      <c r="U773" s="72">
        <v>42573</v>
      </c>
      <c r="V773">
        <v>22.917400000000001</v>
      </c>
      <c r="W773">
        <v>2.1819000000000002</v>
      </c>
      <c r="X773">
        <v>8.2919</v>
      </c>
      <c r="Y773">
        <v>14732.9935</v>
      </c>
      <c r="AA773" s="1">
        <f t="shared" si="42"/>
        <v>42573</v>
      </c>
      <c r="AB773">
        <f t="shared" si="41"/>
        <v>2.4968129736469771</v>
      </c>
      <c r="AC773" s="60">
        <f t="shared" si="43"/>
        <v>1.9969180567549942</v>
      </c>
      <c r="AN773" s="60"/>
    </row>
    <row r="774" spans="1:40" x14ac:dyDescent="0.25">
      <c r="A774" s="1">
        <v>42580</v>
      </c>
      <c r="B774">
        <v>39.796599999999998</v>
      </c>
      <c r="C774">
        <v>2.3767</v>
      </c>
      <c r="D774">
        <v>7.0785</v>
      </c>
      <c r="E774">
        <v>66055.619200000001</v>
      </c>
      <c r="F774" s="72">
        <v>42580</v>
      </c>
      <c r="G774">
        <v>38.189700000000002</v>
      </c>
      <c r="H774">
        <v>2.6255000000000002</v>
      </c>
      <c r="I774">
        <v>8.0646000000000004</v>
      </c>
      <c r="J774">
        <v>58316.8681</v>
      </c>
      <c r="K774" s="72">
        <v>42580</v>
      </c>
      <c r="L774">
        <v>32.5946</v>
      </c>
      <c r="M774">
        <v>2.3029999999999999</v>
      </c>
      <c r="N774">
        <v>7.9770000000000003</v>
      </c>
      <c r="O774">
        <v>53687.786899999999</v>
      </c>
      <c r="P774" s="1"/>
      <c r="U774" s="72">
        <v>42580</v>
      </c>
      <c r="V774">
        <v>22.917400000000001</v>
      </c>
      <c r="W774">
        <v>2.2033999999999998</v>
      </c>
      <c r="X774">
        <v>8.3737999999999992</v>
      </c>
      <c r="Y774">
        <v>14878.5046</v>
      </c>
      <c r="AA774" s="1">
        <f t="shared" si="42"/>
        <v>42580</v>
      </c>
      <c r="AB774">
        <f t="shared" si="41"/>
        <v>2.4180291827136307</v>
      </c>
      <c r="AC774" s="60">
        <f t="shared" si="43"/>
        <v>1.8743828469920076</v>
      </c>
      <c r="AN774" s="60"/>
    </row>
    <row r="775" spans="1:40" x14ac:dyDescent="0.25">
      <c r="A775" s="1">
        <v>42587</v>
      </c>
      <c r="B775">
        <v>39.796599999999998</v>
      </c>
      <c r="C775">
        <v>2.302</v>
      </c>
      <c r="D775">
        <v>6.8560999999999996</v>
      </c>
      <c r="E775">
        <v>63980.4205</v>
      </c>
      <c r="F775" s="72">
        <v>42587</v>
      </c>
      <c r="G775">
        <v>38.189700000000002</v>
      </c>
      <c r="H775">
        <v>2.5581999999999998</v>
      </c>
      <c r="I775">
        <v>7.8578000000000001</v>
      </c>
      <c r="J775">
        <v>56821.563800000004</v>
      </c>
      <c r="K775" s="72">
        <v>42587</v>
      </c>
      <c r="L775">
        <v>32.5946</v>
      </c>
      <c r="M775">
        <v>2.3169</v>
      </c>
      <c r="N775">
        <v>8.0249000000000006</v>
      </c>
      <c r="O775">
        <v>54009.9136</v>
      </c>
      <c r="P775" s="1"/>
      <c r="U775" s="72">
        <v>42587</v>
      </c>
      <c r="V775">
        <v>22.917400000000001</v>
      </c>
      <c r="W775">
        <v>2.1118999999999999</v>
      </c>
      <c r="X775">
        <v>8.0258000000000003</v>
      </c>
      <c r="Y775">
        <v>14260.0826</v>
      </c>
      <c r="AA775" s="1">
        <f t="shared" si="42"/>
        <v>42587</v>
      </c>
      <c r="AB775">
        <f t="shared" si="41"/>
        <v>2.3689141488997096</v>
      </c>
      <c r="AC775" s="60">
        <f t="shared" si="43"/>
        <v>1.7979925019780607</v>
      </c>
      <c r="AN775" s="60"/>
    </row>
    <row r="776" spans="1:40" x14ac:dyDescent="0.25">
      <c r="A776" s="1">
        <v>42594</v>
      </c>
      <c r="B776">
        <v>39.796599999999998</v>
      </c>
      <c r="C776">
        <v>2.3780000000000001</v>
      </c>
      <c r="D776">
        <v>7.0826000000000002</v>
      </c>
      <c r="E776">
        <v>65441.828000000001</v>
      </c>
      <c r="F776" s="72">
        <v>42594</v>
      </c>
      <c r="G776">
        <v>38.189700000000002</v>
      </c>
      <c r="H776">
        <v>2.4821</v>
      </c>
      <c r="I776">
        <v>7.6241000000000003</v>
      </c>
      <c r="J776">
        <v>55131.219799999999</v>
      </c>
      <c r="K776" s="72">
        <v>42594</v>
      </c>
      <c r="L776">
        <v>32.5946</v>
      </c>
      <c r="M776">
        <v>2.2547000000000001</v>
      </c>
      <c r="N776">
        <v>7.8094999999999999</v>
      </c>
      <c r="O776">
        <v>52560.3433</v>
      </c>
      <c r="P776" s="1"/>
      <c r="U776" s="72">
        <v>42594</v>
      </c>
      <c r="V776">
        <v>22.917400000000001</v>
      </c>
      <c r="W776">
        <v>2.1225999999999998</v>
      </c>
      <c r="X776">
        <v>8.0667000000000009</v>
      </c>
      <c r="Y776">
        <v>14332.8382</v>
      </c>
      <c r="AA776" s="1">
        <f t="shared" si="42"/>
        <v>42594</v>
      </c>
      <c r="AB776">
        <f t="shared" si="41"/>
        <v>2.3545177053999131</v>
      </c>
      <c r="AC776" s="60">
        <f t="shared" si="43"/>
        <v>1.7756012054538681</v>
      </c>
      <c r="AN776" s="60"/>
    </row>
    <row r="777" spans="1:40" x14ac:dyDescent="0.25">
      <c r="A777" s="1">
        <v>42601</v>
      </c>
      <c r="B777">
        <v>39.796599999999998</v>
      </c>
      <c r="C777">
        <v>2.4386000000000001</v>
      </c>
      <c r="D777">
        <v>7.2629000000000001</v>
      </c>
      <c r="E777">
        <v>67107.832599999994</v>
      </c>
      <c r="F777" s="72">
        <v>42601</v>
      </c>
      <c r="G777">
        <v>38.189700000000002</v>
      </c>
      <c r="H777">
        <v>2.5669</v>
      </c>
      <c r="I777">
        <v>7.8848000000000003</v>
      </c>
      <c r="J777">
        <v>57016.603499999997</v>
      </c>
      <c r="K777" s="72">
        <v>42601</v>
      </c>
      <c r="L777">
        <v>32.5946</v>
      </c>
      <c r="M777">
        <v>2.2524000000000002</v>
      </c>
      <c r="N777">
        <v>7.8014999999999999</v>
      </c>
      <c r="O777">
        <v>52506.655599999998</v>
      </c>
      <c r="P777" s="1"/>
      <c r="U777" s="72">
        <v>42601</v>
      </c>
      <c r="V777">
        <v>22.917400000000001</v>
      </c>
      <c r="W777">
        <v>2.1549999999999998</v>
      </c>
      <c r="X777">
        <v>8.1895000000000007</v>
      </c>
      <c r="Y777">
        <v>14551.1047</v>
      </c>
      <c r="AA777" s="1">
        <f t="shared" si="42"/>
        <v>42601</v>
      </c>
      <c r="AB777">
        <f t="shared" si="41"/>
        <v>2.4041396660324699</v>
      </c>
      <c r="AC777" s="60">
        <f t="shared" si="43"/>
        <v>1.8527799916347114</v>
      </c>
      <c r="AN777" s="60"/>
    </row>
    <row r="778" spans="1:40" x14ac:dyDescent="0.25">
      <c r="A778" s="1">
        <v>42608</v>
      </c>
      <c r="B778">
        <v>39.796599999999998</v>
      </c>
      <c r="C778">
        <v>2.5363000000000002</v>
      </c>
      <c r="D778">
        <v>7.5538999999999996</v>
      </c>
      <c r="E778">
        <v>69796.822400000005</v>
      </c>
      <c r="F778" s="72">
        <v>42608</v>
      </c>
      <c r="G778">
        <v>38.189700000000002</v>
      </c>
      <c r="H778">
        <v>2.6781999999999999</v>
      </c>
      <c r="I778">
        <v>8.2264999999999997</v>
      </c>
      <c r="J778">
        <v>59487.106299999999</v>
      </c>
      <c r="K778" s="72">
        <v>42608</v>
      </c>
      <c r="L778">
        <v>32.5946</v>
      </c>
      <c r="M778">
        <v>2.3549000000000002</v>
      </c>
      <c r="N778">
        <v>8.1564999999999994</v>
      </c>
      <c r="O778">
        <v>54895.7621</v>
      </c>
      <c r="P778" s="1"/>
      <c r="U778" s="72">
        <v>42608</v>
      </c>
      <c r="V778">
        <v>22.917400000000001</v>
      </c>
      <c r="W778">
        <v>2.1684000000000001</v>
      </c>
      <c r="X778">
        <v>8.2407000000000004</v>
      </c>
      <c r="Y778">
        <v>14642.0491</v>
      </c>
      <c r="AA778" s="1">
        <f t="shared" si="42"/>
        <v>42608</v>
      </c>
      <c r="AB778">
        <f t="shared" si="41"/>
        <v>2.5015770329425129</v>
      </c>
      <c r="AC778" s="60">
        <f t="shared" si="43"/>
        <v>2.0043277662673948</v>
      </c>
      <c r="AN778" s="60"/>
    </row>
    <row r="779" spans="1:40" x14ac:dyDescent="0.25">
      <c r="A779" s="1">
        <v>42615</v>
      </c>
      <c r="B779">
        <v>39.796599999999998</v>
      </c>
      <c r="C779">
        <v>2.4958999999999998</v>
      </c>
      <c r="D779">
        <v>7.4337</v>
      </c>
      <c r="E779">
        <v>68686.152700000006</v>
      </c>
      <c r="F779" s="72">
        <v>42615</v>
      </c>
      <c r="G779">
        <v>38.189700000000002</v>
      </c>
      <c r="H779">
        <v>2.6751999999999998</v>
      </c>
      <c r="I779">
        <v>8.2174999999999994</v>
      </c>
      <c r="J779">
        <v>59422.093000000001</v>
      </c>
      <c r="K779" s="72">
        <v>42615</v>
      </c>
      <c r="L779">
        <v>32.5946</v>
      </c>
      <c r="M779">
        <v>2.3330000000000002</v>
      </c>
      <c r="N779">
        <v>8.0807000000000002</v>
      </c>
      <c r="O779">
        <v>54385.7281</v>
      </c>
      <c r="P779" s="1"/>
      <c r="U779" s="72">
        <v>42615</v>
      </c>
      <c r="V779">
        <v>22.917400000000001</v>
      </c>
      <c r="W779">
        <v>2.2357999999999998</v>
      </c>
      <c r="X779">
        <v>8.4967000000000006</v>
      </c>
      <c r="Y779">
        <v>15096.771199999999</v>
      </c>
      <c r="AA779" s="1">
        <f t="shared" si="42"/>
        <v>42615</v>
      </c>
      <c r="AB779">
        <f t="shared" si="41"/>
        <v>2.4851114176617433</v>
      </c>
      <c r="AC779" s="60">
        <f t="shared" si="43"/>
        <v>1.9787182138657755</v>
      </c>
      <c r="AN779" s="60"/>
    </row>
    <row r="780" spans="1:40" x14ac:dyDescent="0.25">
      <c r="A780" s="1">
        <v>42622</v>
      </c>
      <c r="B780">
        <v>39.796599999999998</v>
      </c>
      <c r="C780">
        <v>2.4045999999999998</v>
      </c>
      <c r="D780">
        <v>7.1616999999999997</v>
      </c>
      <c r="E780">
        <v>66172.531799999997</v>
      </c>
      <c r="F780" s="72">
        <v>42622</v>
      </c>
      <c r="G780">
        <v>38.189700000000002</v>
      </c>
      <c r="H780">
        <v>2.5756999999999999</v>
      </c>
      <c r="I780">
        <v>7.9118000000000004</v>
      </c>
      <c r="J780">
        <v>57211.643199999999</v>
      </c>
      <c r="K780" s="72">
        <v>42622</v>
      </c>
      <c r="L780">
        <v>32.5946</v>
      </c>
      <c r="M780">
        <v>2.2938000000000001</v>
      </c>
      <c r="N780">
        <v>7.9451000000000001</v>
      </c>
      <c r="O780">
        <v>53473.0357</v>
      </c>
      <c r="P780" s="1"/>
      <c r="U780" s="72">
        <v>42622</v>
      </c>
      <c r="V780">
        <v>22.917400000000001</v>
      </c>
      <c r="W780">
        <v>2.3273999999999999</v>
      </c>
      <c r="X780">
        <v>8.8446999999999996</v>
      </c>
      <c r="Y780">
        <v>15715.1931</v>
      </c>
      <c r="AA780" s="1">
        <f t="shared" si="42"/>
        <v>42622</v>
      </c>
      <c r="AB780">
        <f t="shared" si="41"/>
        <v>2.4183656633885775</v>
      </c>
      <c r="AC780" s="60">
        <f t="shared" si="43"/>
        <v>1.8749061872577824</v>
      </c>
      <c r="AN780" s="60"/>
    </row>
    <row r="781" spans="1:40" x14ac:dyDescent="0.25">
      <c r="A781" s="1">
        <v>42629</v>
      </c>
      <c r="B781">
        <v>39.796599999999998</v>
      </c>
      <c r="C781">
        <v>2.3260000000000001</v>
      </c>
      <c r="D781">
        <v>6.9276</v>
      </c>
      <c r="E781">
        <v>64009.648699999998</v>
      </c>
      <c r="F781" s="72">
        <v>42629</v>
      </c>
      <c r="G781">
        <v>38.189700000000002</v>
      </c>
      <c r="H781">
        <v>2.5465</v>
      </c>
      <c r="I781">
        <v>7.8219000000000003</v>
      </c>
      <c r="J781">
        <v>56561.510900000001</v>
      </c>
      <c r="K781" s="72">
        <v>42629</v>
      </c>
      <c r="L781">
        <v>32.5946</v>
      </c>
      <c r="M781">
        <v>2.2385999999999999</v>
      </c>
      <c r="N781">
        <v>7.7537000000000003</v>
      </c>
      <c r="O781">
        <v>52184.5288</v>
      </c>
      <c r="P781" s="1"/>
      <c r="U781" s="72">
        <v>42629</v>
      </c>
      <c r="V781">
        <v>22.917400000000001</v>
      </c>
      <c r="W781">
        <v>2.4028</v>
      </c>
      <c r="X781">
        <v>9.1312999999999995</v>
      </c>
      <c r="Y781">
        <v>16224.4818</v>
      </c>
      <c r="AA781" s="1">
        <f t="shared" si="42"/>
        <v>42629</v>
      </c>
      <c r="AB781">
        <f t="shared" si="41"/>
        <v>2.3744544252917072</v>
      </c>
      <c r="AC781" s="60">
        <f t="shared" si="43"/>
        <v>1.8066094893278151</v>
      </c>
      <c r="AN781" s="60"/>
    </row>
    <row r="782" spans="1:40" x14ac:dyDescent="0.25">
      <c r="A782" s="1">
        <v>42636</v>
      </c>
      <c r="B782">
        <v>39.796599999999998</v>
      </c>
      <c r="C782">
        <v>2.411</v>
      </c>
      <c r="D782">
        <v>7.1806999999999999</v>
      </c>
      <c r="E782">
        <v>66347.900699999998</v>
      </c>
      <c r="F782" s="72">
        <v>42636</v>
      </c>
      <c r="G782">
        <v>38.189700000000002</v>
      </c>
      <c r="H782">
        <v>2.7016</v>
      </c>
      <c r="I782">
        <v>8.2984000000000009</v>
      </c>
      <c r="J782">
        <v>60007.212099999997</v>
      </c>
      <c r="K782" s="72">
        <v>42636</v>
      </c>
      <c r="L782">
        <v>32.5946</v>
      </c>
      <c r="M782">
        <v>2.31</v>
      </c>
      <c r="N782">
        <v>8.0009999999999994</v>
      </c>
      <c r="O782">
        <v>53848.850200000001</v>
      </c>
      <c r="P782" s="1"/>
      <c r="U782" s="72">
        <v>42636</v>
      </c>
      <c r="V782">
        <v>22.917400000000001</v>
      </c>
      <c r="W782">
        <v>2.4782000000000002</v>
      </c>
      <c r="X782">
        <v>9.4179999999999993</v>
      </c>
      <c r="Y782">
        <v>16733.770400000001</v>
      </c>
      <c r="AA782" s="1">
        <f t="shared" si="42"/>
        <v>42636</v>
      </c>
      <c r="AB782">
        <f t="shared" si="41"/>
        <v>2.4776396993118839</v>
      </c>
      <c r="AC782" s="60">
        <f t="shared" si="43"/>
        <v>1.9670971866919935</v>
      </c>
      <c r="AN782" s="60"/>
    </row>
    <row r="783" spans="1:40" x14ac:dyDescent="0.25">
      <c r="A783" s="1">
        <v>42643</v>
      </c>
      <c r="B783">
        <v>39.627899999999997</v>
      </c>
      <c r="C783">
        <v>2.3246000000000002</v>
      </c>
      <c r="D783">
        <v>6.9741</v>
      </c>
      <c r="E783">
        <v>69533.769</v>
      </c>
      <c r="F783" s="72">
        <v>42643</v>
      </c>
      <c r="G783">
        <v>37.224800000000002</v>
      </c>
      <c r="H783">
        <v>2.5253000000000001</v>
      </c>
      <c r="I783">
        <v>7.9344000000000001</v>
      </c>
      <c r="J783">
        <v>61112.436999999998</v>
      </c>
      <c r="K783" s="72">
        <v>42643</v>
      </c>
      <c r="L783">
        <v>29.920200000000001</v>
      </c>
      <c r="M783">
        <v>2.1894</v>
      </c>
      <c r="N783">
        <v>8.1803000000000008</v>
      </c>
      <c r="O783">
        <v>54224.664700000001</v>
      </c>
      <c r="P783" s="1"/>
      <c r="U783" s="72">
        <v>42643</v>
      </c>
      <c r="V783">
        <v>27.035799999999998</v>
      </c>
      <c r="W783">
        <v>2.3172999999999999</v>
      </c>
      <c r="X783">
        <v>10.305199999999999</v>
      </c>
      <c r="Y783">
        <v>16733.770400000001</v>
      </c>
      <c r="AA783" s="1">
        <f t="shared" si="42"/>
        <v>42643</v>
      </c>
      <c r="AB783">
        <f t="shared" si="41"/>
        <v>2.3484681752973793</v>
      </c>
      <c r="AC783" s="60">
        <f t="shared" si="43"/>
        <v>1.7661921578401447</v>
      </c>
      <c r="AN783" s="60"/>
    </row>
    <row r="784" spans="1:40" x14ac:dyDescent="0.25">
      <c r="A784" s="1">
        <v>42650</v>
      </c>
      <c r="B784">
        <v>39.627899999999997</v>
      </c>
      <c r="C784">
        <v>2.3256000000000001</v>
      </c>
      <c r="D784">
        <v>6.9770000000000003</v>
      </c>
      <c r="E784">
        <v>69562.997199999998</v>
      </c>
      <c r="F784" s="72">
        <v>42650</v>
      </c>
      <c r="G784">
        <v>37.224800000000002</v>
      </c>
      <c r="H784">
        <v>2.5735999999999999</v>
      </c>
      <c r="I784">
        <v>8.0862999999999996</v>
      </c>
      <c r="J784">
        <v>62282.675199999998</v>
      </c>
      <c r="K784" s="72">
        <v>42650</v>
      </c>
      <c r="L784">
        <v>29.920200000000001</v>
      </c>
      <c r="M784">
        <v>2.2219000000000002</v>
      </c>
      <c r="N784">
        <v>8.3018000000000001</v>
      </c>
      <c r="O784">
        <v>55029.981500000002</v>
      </c>
      <c r="P784" s="1"/>
      <c r="U784" s="72">
        <v>42650</v>
      </c>
      <c r="V784">
        <v>27.035799999999998</v>
      </c>
      <c r="W784">
        <v>2.2669000000000001</v>
      </c>
      <c r="X784">
        <v>10.081200000000001</v>
      </c>
      <c r="Y784">
        <v>16369.9928</v>
      </c>
      <c r="AA784" s="1">
        <f t="shared" si="42"/>
        <v>42650</v>
      </c>
      <c r="AB784">
        <f t="shared" si="41"/>
        <v>2.3687919499050705</v>
      </c>
      <c r="AC784" s="60">
        <f t="shared" si="43"/>
        <v>1.7978024415701577</v>
      </c>
      <c r="AN784" s="60"/>
    </row>
    <row r="785" spans="1:40" x14ac:dyDescent="0.25">
      <c r="A785" s="1">
        <v>42657</v>
      </c>
      <c r="B785">
        <v>39.627899999999997</v>
      </c>
      <c r="C785">
        <v>2.3481000000000001</v>
      </c>
      <c r="D785">
        <v>7.0444000000000004</v>
      </c>
      <c r="E785">
        <v>70235.244600000005</v>
      </c>
      <c r="F785" s="72">
        <v>42657</v>
      </c>
      <c r="G785">
        <v>37.224800000000002</v>
      </c>
      <c r="H785">
        <v>2.5790000000000002</v>
      </c>
      <c r="I785">
        <v>8.1031999999999993</v>
      </c>
      <c r="J785">
        <v>62412.701699999998</v>
      </c>
      <c r="K785" s="72">
        <v>42657</v>
      </c>
      <c r="L785">
        <v>29.920200000000001</v>
      </c>
      <c r="M785">
        <v>2.2067000000000001</v>
      </c>
      <c r="N785">
        <v>8.2451000000000008</v>
      </c>
      <c r="O785">
        <v>54654.167000000001</v>
      </c>
      <c r="P785" s="1"/>
      <c r="U785" s="72">
        <v>42657</v>
      </c>
      <c r="V785">
        <v>27.035799999999998</v>
      </c>
      <c r="W785">
        <v>2.2416999999999998</v>
      </c>
      <c r="X785">
        <v>9.9692000000000007</v>
      </c>
      <c r="Y785">
        <v>16188.103999999999</v>
      </c>
      <c r="AA785" s="1">
        <f t="shared" si="42"/>
        <v>42657</v>
      </c>
      <c r="AB785">
        <f t="shared" si="41"/>
        <v>2.3724774831485718</v>
      </c>
      <c r="AC785" s="60">
        <f t="shared" si="43"/>
        <v>1.8035346814602509</v>
      </c>
      <c r="AN785" s="60"/>
    </row>
    <row r="786" spans="1:40" x14ac:dyDescent="0.25">
      <c r="A786" s="1">
        <v>42664</v>
      </c>
      <c r="B786">
        <v>39.627899999999997</v>
      </c>
      <c r="C786">
        <v>2.3626999999999998</v>
      </c>
      <c r="D786">
        <v>7.0884</v>
      </c>
      <c r="E786">
        <v>70673.666899999997</v>
      </c>
      <c r="F786" s="72">
        <v>42664</v>
      </c>
      <c r="G786">
        <v>37.224800000000002</v>
      </c>
      <c r="H786">
        <v>2.5602</v>
      </c>
      <c r="I786">
        <v>8.0441000000000003</v>
      </c>
      <c r="J786">
        <v>61957.608999999997</v>
      </c>
      <c r="K786" s="72">
        <v>42664</v>
      </c>
      <c r="L786">
        <v>29.920200000000001</v>
      </c>
      <c r="M786">
        <v>2.3302999999999998</v>
      </c>
      <c r="N786">
        <v>8.7067999999999994</v>
      </c>
      <c r="O786">
        <v>57714.370900000002</v>
      </c>
      <c r="P786" s="1"/>
      <c r="U786" s="72">
        <v>42664</v>
      </c>
      <c r="V786">
        <v>27.035799999999998</v>
      </c>
      <c r="W786">
        <v>2.3022</v>
      </c>
      <c r="X786">
        <v>10.238</v>
      </c>
      <c r="Y786">
        <v>16624.637200000001</v>
      </c>
      <c r="AA786" s="1">
        <f t="shared" si="42"/>
        <v>42664</v>
      </c>
      <c r="AB786">
        <f t="shared" si="41"/>
        <v>2.4079281913559143</v>
      </c>
      <c r="AC786" s="60">
        <f t="shared" si="43"/>
        <v>1.8586724187406043</v>
      </c>
      <c r="AN786" s="60"/>
    </row>
    <row r="787" spans="1:40" x14ac:dyDescent="0.25">
      <c r="A787" s="1">
        <v>42671</v>
      </c>
      <c r="B787">
        <v>39.627899999999997</v>
      </c>
      <c r="C787">
        <v>2.2669999999999999</v>
      </c>
      <c r="D787">
        <v>6.8010999999999999</v>
      </c>
      <c r="E787">
        <v>67809.308199999999</v>
      </c>
      <c r="F787" s="72">
        <v>42671</v>
      </c>
      <c r="G787">
        <v>37.224800000000002</v>
      </c>
      <c r="H787">
        <v>2.5493999999999999</v>
      </c>
      <c r="I787">
        <v>8.0103000000000009</v>
      </c>
      <c r="J787">
        <v>61697.556100000002</v>
      </c>
      <c r="K787" s="72">
        <v>42671</v>
      </c>
      <c r="L787">
        <v>29.920200000000001</v>
      </c>
      <c r="M787">
        <v>2.2219000000000002</v>
      </c>
      <c r="N787">
        <v>8.3018000000000001</v>
      </c>
      <c r="O787">
        <v>55029.981500000002</v>
      </c>
      <c r="P787" s="1"/>
      <c r="U787" s="72">
        <v>42671</v>
      </c>
      <c r="V787">
        <v>27.035799999999998</v>
      </c>
      <c r="W787">
        <v>2.2669000000000001</v>
      </c>
      <c r="X787">
        <v>10.081200000000001</v>
      </c>
      <c r="Y787">
        <v>16369.9928</v>
      </c>
      <c r="AA787" s="1">
        <f t="shared" si="42"/>
        <v>42671</v>
      </c>
      <c r="AB787">
        <f t="shared" si="41"/>
        <v>2.3413623302313513</v>
      </c>
      <c r="AC787" s="60">
        <f t="shared" si="43"/>
        <v>1.7551401862937936</v>
      </c>
      <c r="AN787" s="60"/>
    </row>
    <row r="788" spans="1:40" x14ac:dyDescent="0.25">
      <c r="A788" s="1">
        <v>42678</v>
      </c>
      <c r="B788">
        <v>39.627899999999997</v>
      </c>
      <c r="C788">
        <v>2.1985999999999999</v>
      </c>
      <c r="D788">
        <v>6.5959000000000003</v>
      </c>
      <c r="E788">
        <v>65763.337700000004</v>
      </c>
      <c r="F788" s="72">
        <v>42678</v>
      </c>
      <c r="G788">
        <v>37.224800000000002</v>
      </c>
      <c r="H788">
        <v>2.4070999999999998</v>
      </c>
      <c r="I788">
        <v>7.5629999999999997</v>
      </c>
      <c r="J788">
        <v>58251.854899999998</v>
      </c>
      <c r="K788" s="72">
        <v>42678</v>
      </c>
      <c r="L788">
        <v>29.920200000000001</v>
      </c>
      <c r="M788">
        <v>2.0722999999999998</v>
      </c>
      <c r="N788">
        <v>7.7430000000000003</v>
      </c>
      <c r="O788">
        <v>51325.5242</v>
      </c>
      <c r="P788" s="1"/>
      <c r="U788" s="72">
        <v>42678</v>
      </c>
      <c r="V788">
        <v>27.035799999999998</v>
      </c>
      <c r="W788">
        <v>2.2164999999999999</v>
      </c>
      <c r="X788">
        <v>9.8572000000000006</v>
      </c>
      <c r="Y788">
        <v>16006.215200000001</v>
      </c>
      <c r="AA788" s="1">
        <f t="shared" si="42"/>
        <v>42678</v>
      </c>
      <c r="AB788">
        <f t="shared" si="41"/>
        <v>2.2296933090490838</v>
      </c>
      <c r="AC788" s="60">
        <f t="shared" si="43"/>
        <v>1.5814574176368101</v>
      </c>
      <c r="AN788" s="60"/>
    </row>
    <row r="789" spans="1:40" x14ac:dyDescent="0.25">
      <c r="A789" s="1">
        <v>42685</v>
      </c>
      <c r="B789">
        <v>39.627899999999997</v>
      </c>
      <c r="C789">
        <v>2.0695999999999999</v>
      </c>
      <c r="D789">
        <v>6.2088999999999999</v>
      </c>
      <c r="E789">
        <v>61905.221899999997</v>
      </c>
      <c r="F789" s="72">
        <v>42685</v>
      </c>
      <c r="G789">
        <v>37.224800000000002</v>
      </c>
      <c r="H789">
        <v>2.3050000000000002</v>
      </c>
      <c r="I789">
        <v>7.2422000000000004</v>
      </c>
      <c r="J789">
        <v>55781.352099999996</v>
      </c>
      <c r="K789" s="72">
        <v>42685</v>
      </c>
      <c r="L789">
        <v>29.920200000000001</v>
      </c>
      <c r="M789">
        <v>2.0268000000000002</v>
      </c>
      <c r="N789">
        <v>7.5728999999999997</v>
      </c>
      <c r="O789">
        <v>50198.080699999999</v>
      </c>
      <c r="P789" s="1"/>
      <c r="U789" s="72">
        <v>42685</v>
      </c>
      <c r="V789">
        <v>27.035799999999998</v>
      </c>
      <c r="W789">
        <v>2.1661000000000001</v>
      </c>
      <c r="X789">
        <v>9.6332000000000004</v>
      </c>
      <c r="Y789">
        <v>15642.437599999999</v>
      </c>
      <c r="AA789" s="1">
        <f t="shared" si="42"/>
        <v>42685</v>
      </c>
      <c r="AB789">
        <f t="shared" si="41"/>
        <v>2.1376659596478556</v>
      </c>
      <c r="AC789" s="60">
        <f t="shared" si="43"/>
        <v>1.4383240341169499</v>
      </c>
      <c r="AN789" s="60"/>
    </row>
    <row r="790" spans="1:40" x14ac:dyDescent="0.25">
      <c r="A790" s="1">
        <v>42692</v>
      </c>
      <c r="B790">
        <v>39.627899999999997</v>
      </c>
      <c r="C790">
        <v>2.1682999999999999</v>
      </c>
      <c r="D790">
        <v>6.5049999999999999</v>
      </c>
      <c r="E790">
        <v>64857.264999999999</v>
      </c>
      <c r="F790" s="72">
        <v>42692</v>
      </c>
      <c r="G790">
        <v>37.224800000000002</v>
      </c>
      <c r="H790">
        <v>2.3586999999999998</v>
      </c>
      <c r="I790">
        <v>7.4109999999999996</v>
      </c>
      <c r="J790">
        <v>57081.616699999999</v>
      </c>
      <c r="K790" s="72">
        <v>42692</v>
      </c>
      <c r="L790">
        <v>29.920200000000001</v>
      </c>
      <c r="M790">
        <v>1.9943</v>
      </c>
      <c r="N790">
        <v>7.4513999999999996</v>
      </c>
      <c r="O790">
        <v>49392.763899999998</v>
      </c>
      <c r="P790" s="1"/>
      <c r="U790" s="72">
        <v>42692</v>
      </c>
      <c r="V790">
        <v>27.035799999999998</v>
      </c>
      <c r="W790">
        <v>2.2644000000000002</v>
      </c>
      <c r="X790">
        <v>10.07</v>
      </c>
      <c r="Y790">
        <v>16351.803900000001</v>
      </c>
      <c r="AA790" s="1">
        <f t="shared" si="42"/>
        <v>42692</v>
      </c>
      <c r="AB790">
        <f t="shared" si="41"/>
        <v>2.1887887925180105</v>
      </c>
      <c r="AC790" s="60">
        <f t="shared" si="43"/>
        <v>1.5178371798441259</v>
      </c>
      <c r="AN790" s="60"/>
    </row>
    <row r="791" spans="1:40" x14ac:dyDescent="0.25">
      <c r="A791" s="1">
        <v>42699</v>
      </c>
      <c r="B791">
        <v>39.627899999999997</v>
      </c>
      <c r="C791">
        <v>2.1859000000000002</v>
      </c>
      <c r="D791">
        <v>6.5578000000000003</v>
      </c>
      <c r="E791">
        <v>65383.371700000003</v>
      </c>
      <c r="F791" s="72">
        <v>42699</v>
      </c>
      <c r="G791">
        <v>37.224800000000002</v>
      </c>
      <c r="H791">
        <v>2.3801999999999999</v>
      </c>
      <c r="I791">
        <v>7.4786000000000001</v>
      </c>
      <c r="J791">
        <v>57601.722600000001</v>
      </c>
      <c r="K791" s="72">
        <v>42699</v>
      </c>
      <c r="L791">
        <v>29.920200000000001</v>
      </c>
      <c r="M791">
        <v>2.0842999999999998</v>
      </c>
      <c r="N791">
        <v>7.7874999999999996</v>
      </c>
      <c r="O791">
        <v>51620.807099999998</v>
      </c>
      <c r="P791" s="1"/>
      <c r="U791" s="72">
        <v>42699</v>
      </c>
      <c r="V791">
        <v>27.035799999999998</v>
      </c>
      <c r="W791">
        <v>2.2568000000000001</v>
      </c>
      <c r="X791">
        <v>10.0364</v>
      </c>
      <c r="Y791">
        <v>16297.237300000001</v>
      </c>
      <c r="AA791" s="1">
        <f t="shared" si="42"/>
        <v>42699</v>
      </c>
      <c r="AB791">
        <f t="shared" si="41"/>
        <v>2.2231063805381006</v>
      </c>
      <c r="AC791" s="60">
        <f t="shared" si="43"/>
        <v>1.5712125353174258</v>
      </c>
      <c r="AN791" s="60"/>
    </row>
    <row r="792" spans="1:40" x14ac:dyDescent="0.25">
      <c r="A792" s="1">
        <v>42706</v>
      </c>
      <c r="B792">
        <v>39.627899999999997</v>
      </c>
      <c r="C792">
        <v>2.1301999999999999</v>
      </c>
      <c r="D792">
        <v>6.3906999999999998</v>
      </c>
      <c r="E792">
        <v>63717.367200000001</v>
      </c>
      <c r="F792" s="72">
        <v>42706</v>
      </c>
      <c r="G792">
        <v>37.224800000000002</v>
      </c>
      <c r="H792">
        <v>2.27</v>
      </c>
      <c r="I792">
        <v>7.1325000000000003</v>
      </c>
      <c r="J792">
        <v>54936.180099999998</v>
      </c>
      <c r="K792" s="72">
        <v>42706</v>
      </c>
      <c r="L792">
        <v>29.920200000000001</v>
      </c>
      <c r="M792">
        <v>1.9791000000000001</v>
      </c>
      <c r="N792">
        <v>7.3947000000000003</v>
      </c>
      <c r="O792">
        <v>49016.949399999998</v>
      </c>
      <c r="P792" s="1"/>
      <c r="U792" s="72">
        <v>42706</v>
      </c>
      <c r="V792">
        <v>27.035799999999998</v>
      </c>
      <c r="W792">
        <v>2.1913</v>
      </c>
      <c r="X792">
        <v>9.7452000000000005</v>
      </c>
      <c r="Y792">
        <v>15824.3264</v>
      </c>
      <c r="AA792" s="1">
        <f t="shared" si="42"/>
        <v>42706</v>
      </c>
      <c r="AB792">
        <f t="shared" si="41"/>
        <v>2.1369603175159004</v>
      </c>
      <c r="AC792" s="60">
        <f t="shared" si="43"/>
        <v>1.4372265240119857</v>
      </c>
      <c r="AN792" s="60"/>
    </row>
    <row r="793" spans="1:40" x14ac:dyDescent="0.25">
      <c r="A793" s="1">
        <v>42713</v>
      </c>
      <c r="B793">
        <v>39.627899999999997</v>
      </c>
      <c r="C793">
        <v>2.1204000000000001</v>
      </c>
      <c r="D793">
        <v>6.3613999999999997</v>
      </c>
      <c r="E793">
        <v>63425.085700000003</v>
      </c>
      <c r="F793" s="72">
        <v>42713</v>
      </c>
      <c r="G793">
        <v>37.224800000000002</v>
      </c>
      <c r="H793">
        <v>2.2136</v>
      </c>
      <c r="I793">
        <v>6.9551999999999996</v>
      </c>
      <c r="J793">
        <v>53570.902300000002</v>
      </c>
      <c r="K793" s="72">
        <v>42713</v>
      </c>
      <c r="L793">
        <v>29.920200000000001</v>
      </c>
      <c r="M793">
        <v>1.9964999999999999</v>
      </c>
      <c r="N793">
        <v>7.4595000000000002</v>
      </c>
      <c r="O793">
        <v>49446.451699999998</v>
      </c>
      <c r="P793" s="1"/>
      <c r="U793" s="72">
        <v>42713</v>
      </c>
      <c r="V793">
        <v>27.035799999999998</v>
      </c>
      <c r="W793">
        <v>2.2315999999999998</v>
      </c>
      <c r="X793">
        <v>9.9244000000000003</v>
      </c>
      <c r="Y793">
        <v>16115.3485</v>
      </c>
      <c r="AA793" s="1">
        <f t="shared" si="42"/>
        <v>42713</v>
      </c>
      <c r="AB793">
        <f t="shared" si="41"/>
        <v>2.1240066359503031</v>
      </c>
      <c r="AC793" s="60">
        <f t="shared" si="43"/>
        <v>1.4170792060289468</v>
      </c>
      <c r="AN793" s="60"/>
    </row>
    <row r="794" spans="1:40" x14ac:dyDescent="0.25">
      <c r="A794" s="1">
        <v>42720</v>
      </c>
      <c r="B794">
        <v>39.627899999999997</v>
      </c>
      <c r="C794">
        <v>1.9836</v>
      </c>
      <c r="D794">
        <v>5.9509999999999996</v>
      </c>
      <c r="E794">
        <v>59333.144699999997</v>
      </c>
      <c r="F794" s="72">
        <v>42720</v>
      </c>
      <c r="G794">
        <v>37.224800000000002</v>
      </c>
      <c r="H794">
        <v>2.1223000000000001</v>
      </c>
      <c r="I794">
        <v>6.6681999999999997</v>
      </c>
      <c r="J794">
        <v>51360.452400000002</v>
      </c>
      <c r="K794" s="72">
        <v>42720</v>
      </c>
      <c r="L794">
        <v>29.920200000000001</v>
      </c>
      <c r="M794">
        <v>1.9184000000000001</v>
      </c>
      <c r="N794">
        <v>7.1679000000000004</v>
      </c>
      <c r="O794">
        <v>47513.691400000003</v>
      </c>
      <c r="P794" s="1"/>
      <c r="U794" s="72">
        <v>42720</v>
      </c>
      <c r="V794">
        <v>27.035799999999998</v>
      </c>
      <c r="W794">
        <v>2.1913</v>
      </c>
      <c r="X794">
        <v>9.7452000000000005</v>
      </c>
      <c r="Y794">
        <v>15824.3264</v>
      </c>
      <c r="AA794" s="1">
        <f t="shared" si="42"/>
        <v>42720</v>
      </c>
      <c r="AB794">
        <f t="shared" si="41"/>
        <v>2.025618311822722</v>
      </c>
      <c r="AC794" s="60">
        <f t="shared" si="43"/>
        <v>1.2640523740832528</v>
      </c>
      <c r="AN794" s="60"/>
    </row>
    <row r="795" spans="1:40" x14ac:dyDescent="0.25">
      <c r="A795" s="1">
        <v>42727</v>
      </c>
      <c r="B795">
        <v>39.627899999999997</v>
      </c>
      <c r="C795">
        <v>1.8996</v>
      </c>
      <c r="D795">
        <v>5.6989000000000001</v>
      </c>
      <c r="E795">
        <v>56819.523800000003</v>
      </c>
      <c r="F795" s="72">
        <v>42727</v>
      </c>
      <c r="G795">
        <v>37.224800000000002</v>
      </c>
      <c r="H795">
        <v>2.1276999999999999</v>
      </c>
      <c r="I795">
        <v>6.6851000000000003</v>
      </c>
      <c r="J795">
        <v>51490.478900000002</v>
      </c>
      <c r="K795" s="72">
        <v>42727</v>
      </c>
      <c r="L795">
        <v>29.920200000000001</v>
      </c>
      <c r="M795">
        <v>1.9076</v>
      </c>
      <c r="N795">
        <v>7.1273999999999997</v>
      </c>
      <c r="O795">
        <v>47245.252399999998</v>
      </c>
      <c r="P795" s="1"/>
      <c r="U795" s="72">
        <v>42727</v>
      </c>
      <c r="V795">
        <v>27.035799999999998</v>
      </c>
      <c r="W795">
        <v>2.1158000000000001</v>
      </c>
      <c r="X795">
        <v>9.4091000000000005</v>
      </c>
      <c r="Y795">
        <v>15278.66</v>
      </c>
      <c r="AA795" s="1">
        <f t="shared" si="42"/>
        <v>42727</v>
      </c>
      <c r="AB795">
        <f t="shared" si="41"/>
        <v>1.9898993210643219</v>
      </c>
      <c r="AC795" s="60">
        <f t="shared" si="43"/>
        <v>1.2084973674854405</v>
      </c>
      <c r="AN795" s="60"/>
    </row>
    <row r="796" spans="1:40" x14ac:dyDescent="0.25">
      <c r="A796" s="1">
        <v>42734</v>
      </c>
      <c r="B796">
        <v>34.440399999999997</v>
      </c>
      <c r="C796">
        <v>1.8531</v>
      </c>
      <c r="D796">
        <v>6.2599</v>
      </c>
      <c r="E796">
        <v>60034.620300000002</v>
      </c>
      <c r="F796" s="72">
        <v>42734</v>
      </c>
      <c r="G796">
        <v>37.299300000000002</v>
      </c>
      <c r="H796">
        <v>2.0952000000000002</v>
      </c>
      <c r="I796">
        <v>6.5769000000000002</v>
      </c>
      <c r="J796">
        <v>55521.299200000001</v>
      </c>
      <c r="K796" s="72">
        <v>42734</v>
      </c>
      <c r="L796">
        <v>24.1492</v>
      </c>
      <c r="M796">
        <v>1.9447000000000001</v>
      </c>
      <c r="N796">
        <v>8.7848000000000006</v>
      </c>
      <c r="O796">
        <v>49929.641799999998</v>
      </c>
      <c r="P796" s="1"/>
      <c r="U796" s="72">
        <v>42734</v>
      </c>
      <c r="V796">
        <v>28.184100000000001</v>
      </c>
      <c r="W796">
        <v>1.911</v>
      </c>
      <c r="X796">
        <v>9.2949000000000002</v>
      </c>
      <c r="Y796">
        <v>14914.8824</v>
      </c>
      <c r="AA796" s="1">
        <f t="shared" si="42"/>
        <v>42734</v>
      </c>
      <c r="AB796">
        <f t="shared" si="41"/>
        <v>1.9577495952501918</v>
      </c>
      <c r="AC796" s="60">
        <f t="shared" si="43"/>
        <v>1.1584937645896383</v>
      </c>
      <c r="AN796" s="60"/>
    </row>
    <row r="797" spans="1:40" x14ac:dyDescent="0.25">
      <c r="A797" s="1">
        <v>42741</v>
      </c>
      <c r="B797">
        <v>34.440399999999997</v>
      </c>
      <c r="C797">
        <v>2.0516000000000001</v>
      </c>
      <c r="D797">
        <v>6.9303999999999997</v>
      </c>
      <c r="E797">
        <v>66464.813299999994</v>
      </c>
      <c r="F797" s="72">
        <v>42741</v>
      </c>
      <c r="G797">
        <v>37.299300000000002</v>
      </c>
      <c r="H797">
        <v>2.2938999999999998</v>
      </c>
      <c r="I797">
        <v>7.2007000000000003</v>
      </c>
      <c r="J797">
        <v>60787.370900000002</v>
      </c>
      <c r="K797" s="72">
        <v>42741</v>
      </c>
      <c r="L797">
        <v>24.1492</v>
      </c>
      <c r="M797">
        <v>2.0649000000000002</v>
      </c>
      <c r="N797">
        <v>9.3279999999999994</v>
      </c>
      <c r="O797">
        <v>53016.6895</v>
      </c>
      <c r="P797" s="1"/>
      <c r="U797" s="72">
        <v>42741</v>
      </c>
      <c r="V797">
        <v>28.184100000000001</v>
      </c>
      <c r="W797">
        <v>2.0625</v>
      </c>
      <c r="X797">
        <v>10.031700000000001</v>
      </c>
      <c r="Y797">
        <v>16097.159600000001</v>
      </c>
      <c r="AA797" s="1">
        <f t="shared" si="42"/>
        <v>42741</v>
      </c>
      <c r="AB797">
        <f t="shared" si="41"/>
        <v>2.1310911457788255</v>
      </c>
      <c r="AC797" s="60">
        <f t="shared" si="43"/>
        <v>1.4280979941276353</v>
      </c>
      <c r="AD797">
        <f>+VLOOKUP(AA797,'Indice Bancos'!AG:AM,2,0)</f>
        <v>1</v>
      </c>
      <c r="AN797" s="60"/>
    </row>
    <row r="798" spans="1:40" x14ac:dyDescent="0.25">
      <c r="A798" s="1">
        <v>42748</v>
      </c>
      <c r="B798">
        <v>34.440399999999997</v>
      </c>
      <c r="C798">
        <v>2.0750999999999999</v>
      </c>
      <c r="D798">
        <v>7.0095999999999998</v>
      </c>
      <c r="E798">
        <v>67224.745200000005</v>
      </c>
      <c r="F798" s="72">
        <v>42748</v>
      </c>
      <c r="G798">
        <v>37.299300000000002</v>
      </c>
      <c r="H798">
        <v>2.4337</v>
      </c>
      <c r="I798">
        <v>7.6395999999999997</v>
      </c>
      <c r="J798">
        <v>64493.125</v>
      </c>
      <c r="K798" s="72">
        <v>42748</v>
      </c>
      <c r="L798">
        <v>24.1492</v>
      </c>
      <c r="M798">
        <v>2.0032000000000001</v>
      </c>
      <c r="N798">
        <v>9.0493000000000006</v>
      </c>
      <c r="O798">
        <v>51432.899799999999</v>
      </c>
      <c r="P798" s="1"/>
      <c r="U798" s="72">
        <v>42748</v>
      </c>
      <c r="V798">
        <v>28.184100000000001</v>
      </c>
      <c r="W798">
        <v>2.1208</v>
      </c>
      <c r="X798">
        <v>10.315099999999999</v>
      </c>
      <c r="Y798">
        <v>16551.881600000001</v>
      </c>
      <c r="AA798" s="1">
        <f t="shared" si="42"/>
        <v>42748</v>
      </c>
      <c r="AB798">
        <f t="shared" si="41"/>
        <v>2.1761784281369048</v>
      </c>
      <c r="AC798" s="60">
        <f t="shared" si="43"/>
        <v>1.4982238351913686</v>
      </c>
      <c r="AD798">
        <f>+VLOOKUP(AA798,'Indice Bancos'!AG:AM,2,0)</f>
        <v>0.98366166653051901</v>
      </c>
      <c r="AN798" s="60"/>
    </row>
    <row r="799" spans="1:40" x14ac:dyDescent="0.25">
      <c r="A799" s="1">
        <v>42755</v>
      </c>
      <c r="B799">
        <v>34.440399999999997</v>
      </c>
      <c r="C799">
        <v>2.1417999999999999</v>
      </c>
      <c r="D799">
        <v>7.2351999999999999</v>
      </c>
      <c r="E799">
        <v>69387.628299999997</v>
      </c>
      <c r="F799" s="72">
        <v>42755</v>
      </c>
      <c r="G799">
        <v>37.299300000000002</v>
      </c>
      <c r="H799">
        <v>2.5318999999999998</v>
      </c>
      <c r="I799">
        <v>7.9477000000000002</v>
      </c>
      <c r="J799">
        <v>67093.654299999995</v>
      </c>
      <c r="K799" s="72">
        <v>42755</v>
      </c>
      <c r="L799">
        <v>24.1492</v>
      </c>
      <c r="M799">
        <v>1.9864999999999999</v>
      </c>
      <c r="N799">
        <v>8.9736999999999991</v>
      </c>
      <c r="O799">
        <v>51003.397499999999</v>
      </c>
      <c r="P799" s="1"/>
      <c r="U799" s="72">
        <v>42755</v>
      </c>
      <c r="V799">
        <v>28.184100000000001</v>
      </c>
      <c r="W799">
        <v>2.0975000000000001</v>
      </c>
      <c r="X799">
        <v>10.201700000000001</v>
      </c>
      <c r="Y799">
        <v>16369.9928</v>
      </c>
      <c r="AA799" s="1">
        <f t="shared" si="42"/>
        <v>42755</v>
      </c>
      <c r="AB799">
        <f t="shared" si="41"/>
        <v>2.227778976985423</v>
      </c>
      <c r="AC799" s="60">
        <f t="shared" si="43"/>
        <v>1.5784799894349211</v>
      </c>
      <c r="AD799">
        <f>+VLOOKUP(AA799,'Indice Bancos'!AG:AM,2,0)</f>
        <v>0.99876832915696745</v>
      </c>
      <c r="AN799" s="60"/>
    </row>
    <row r="800" spans="1:40" x14ac:dyDescent="0.25">
      <c r="A800" s="1">
        <v>42762</v>
      </c>
      <c r="B800">
        <v>34.440399999999997</v>
      </c>
      <c r="C800">
        <v>2.2004999999999999</v>
      </c>
      <c r="D800">
        <v>7.4333</v>
      </c>
      <c r="E800">
        <v>71287.457999999999</v>
      </c>
      <c r="F800" s="72">
        <v>42762</v>
      </c>
      <c r="G800">
        <v>37.299300000000002</v>
      </c>
      <c r="H800">
        <v>2.4337</v>
      </c>
      <c r="I800">
        <v>7.6395999999999997</v>
      </c>
      <c r="J800">
        <v>64493.125</v>
      </c>
      <c r="K800" s="72">
        <v>42762</v>
      </c>
      <c r="L800">
        <v>24.1492</v>
      </c>
      <c r="M800">
        <v>2.0889000000000002</v>
      </c>
      <c r="N800">
        <v>9.4366000000000003</v>
      </c>
      <c r="O800">
        <v>53634.099099999999</v>
      </c>
      <c r="P800" s="1"/>
      <c r="U800" s="72">
        <v>42762</v>
      </c>
      <c r="V800">
        <v>28.184100000000001</v>
      </c>
      <c r="W800">
        <v>2.1021000000000001</v>
      </c>
      <c r="X800">
        <v>10.224399999999999</v>
      </c>
      <c r="Y800">
        <v>16406.370599999998</v>
      </c>
      <c r="AA800" s="1">
        <f t="shared" si="42"/>
        <v>42762</v>
      </c>
      <c r="AB800">
        <f t="shared" si="41"/>
        <v>2.2366471497973737</v>
      </c>
      <c r="AC800" s="60">
        <f t="shared" si="43"/>
        <v>1.5922729715046229</v>
      </c>
      <c r="AD800">
        <f>+VLOOKUP(AA800,'Indice Bancos'!AG:AM,2,0)</f>
        <v>0.99978846497074125</v>
      </c>
      <c r="AN800" s="60"/>
    </row>
    <row r="801" spans="1:40" x14ac:dyDescent="0.25">
      <c r="A801" s="1">
        <v>42769</v>
      </c>
      <c r="B801">
        <v>34.440399999999997</v>
      </c>
      <c r="C801">
        <v>2.1671</v>
      </c>
      <c r="D801">
        <v>7.3205</v>
      </c>
      <c r="E801">
        <v>70206.016499999998</v>
      </c>
      <c r="F801" s="72">
        <v>42769</v>
      </c>
      <c r="G801">
        <v>37.299300000000002</v>
      </c>
      <c r="H801">
        <v>2.4803999999999999</v>
      </c>
      <c r="I801">
        <v>7.7859999999999996</v>
      </c>
      <c r="J801">
        <v>65728.376399999994</v>
      </c>
      <c r="K801" s="72">
        <v>42769</v>
      </c>
      <c r="L801">
        <v>24.1492</v>
      </c>
      <c r="M801">
        <v>2.09</v>
      </c>
      <c r="N801">
        <v>9.4413</v>
      </c>
      <c r="O801">
        <v>53660.942999999999</v>
      </c>
      <c r="P801" s="1"/>
      <c r="U801" s="72">
        <v>42769</v>
      </c>
      <c r="V801">
        <v>28.184100000000001</v>
      </c>
      <c r="W801">
        <v>2.0928</v>
      </c>
      <c r="X801">
        <v>10.179</v>
      </c>
      <c r="Y801">
        <v>16333.615100000001</v>
      </c>
      <c r="AA801" s="1">
        <f t="shared" si="42"/>
        <v>42769</v>
      </c>
      <c r="AB801">
        <f t="shared" si="41"/>
        <v>2.2411151102837894</v>
      </c>
      <c r="AC801" s="60">
        <f t="shared" si="43"/>
        <v>1.5992221480919602</v>
      </c>
      <c r="AD801">
        <f>+VLOOKUP(AA801,'Indice Bancos'!AG:AM,2,0)</f>
        <v>1.0015356843278282</v>
      </c>
      <c r="AN801" s="60"/>
    </row>
    <row r="802" spans="1:40" x14ac:dyDescent="0.25">
      <c r="A802" s="1">
        <v>42776</v>
      </c>
      <c r="B802">
        <v>34.440399999999997</v>
      </c>
      <c r="C802">
        <v>2.3637999999999999</v>
      </c>
      <c r="D802">
        <v>7.9848999999999997</v>
      </c>
      <c r="E802">
        <v>76577.753200000006</v>
      </c>
      <c r="F802" s="72">
        <v>42776</v>
      </c>
      <c r="G802">
        <v>37.299300000000002</v>
      </c>
      <c r="H802">
        <v>2.6962999999999999</v>
      </c>
      <c r="I802">
        <v>8.4636999999999993</v>
      </c>
      <c r="J802">
        <v>71449.540800000002</v>
      </c>
      <c r="K802" s="72">
        <v>42776</v>
      </c>
      <c r="L802">
        <v>24.1492</v>
      </c>
      <c r="M802">
        <v>2.1307999999999998</v>
      </c>
      <c r="N802">
        <v>9.6255000000000006</v>
      </c>
      <c r="O802">
        <v>54707.854800000001</v>
      </c>
      <c r="P802" s="1"/>
      <c r="U802" s="72">
        <v>42776</v>
      </c>
      <c r="V802">
        <v>28.184100000000001</v>
      </c>
      <c r="W802">
        <v>2.1208</v>
      </c>
      <c r="X802">
        <v>10.315099999999999</v>
      </c>
      <c r="Y802">
        <v>16551.881600000001</v>
      </c>
      <c r="AA802" s="1">
        <f t="shared" si="42"/>
        <v>42776</v>
      </c>
      <c r="AB802">
        <f t="shared" si="41"/>
        <v>2.3956666129321618</v>
      </c>
      <c r="AC802" s="60">
        <f t="shared" si="43"/>
        <v>1.8396015531935153</v>
      </c>
      <c r="AD802">
        <f>+VLOOKUP(AA802,'Indice Bancos'!AG:AM,2,0)</f>
        <v>1.0543326470326844</v>
      </c>
      <c r="AN802" s="60"/>
    </row>
    <row r="803" spans="1:40" x14ac:dyDescent="0.25">
      <c r="A803" s="1">
        <v>42783</v>
      </c>
      <c r="B803">
        <v>34.440399999999997</v>
      </c>
      <c r="C803">
        <v>2.2736000000000001</v>
      </c>
      <c r="D803">
        <v>7.6801000000000004</v>
      </c>
      <c r="E803">
        <v>73654.938200000004</v>
      </c>
      <c r="F803" s="72">
        <v>42783</v>
      </c>
      <c r="G803">
        <v>37.299300000000002</v>
      </c>
      <c r="H803">
        <v>2.6595</v>
      </c>
      <c r="I803">
        <v>8.3482000000000003</v>
      </c>
      <c r="J803">
        <v>70474.342300000004</v>
      </c>
      <c r="K803" s="72">
        <v>42783</v>
      </c>
      <c r="L803">
        <v>24.1492</v>
      </c>
      <c r="M803">
        <v>2.0491999999999999</v>
      </c>
      <c r="N803">
        <v>9.2570999999999994</v>
      </c>
      <c r="O803">
        <v>52614.0311</v>
      </c>
      <c r="P803" s="1"/>
      <c r="U803" s="72">
        <v>42783</v>
      </c>
      <c r="V803">
        <v>28.184100000000001</v>
      </c>
      <c r="W803">
        <v>2.2839</v>
      </c>
      <c r="X803">
        <v>11.108499999999999</v>
      </c>
      <c r="Y803">
        <v>17825.103299999999</v>
      </c>
      <c r="AA803" s="1">
        <f t="shared" si="42"/>
        <v>42783</v>
      </c>
      <c r="AB803">
        <f t="shared" si="41"/>
        <v>2.3461785231995953</v>
      </c>
      <c r="AC803" s="60">
        <f t="shared" si="43"/>
        <v>1.7626309811467866</v>
      </c>
      <c r="AD803">
        <f>+VLOOKUP(AA803,'Indice Bancos'!AG:AM,2,0)</f>
        <v>1.0139168919144248</v>
      </c>
      <c r="AN803" s="60"/>
    </row>
    <row r="804" spans="1:40" x14ac:dyDescent="0.25">
      <c r="A804" s="1">
        <v>42790</v>
      </c>
      <c r="B804">
        <v>34.440399999999997</v>
      </c>
      <c r="C804">
        <v>2.242</v>
      </c>
      <c r="D804">
        <v>7.5734000000000004</v>
      </c>
      <c r="E804">
        <v>72631.952999999994</v>
      </c>
      <c r="F804" s="72">
        <v>42790</v>
      </c>
      <c r="G804">
        <v>37.299300000000002</v>
      </c>
      <c r="H804">
        <v>2.4876999999999998</v>
      </c>
      <c r="I804">
        <v>7.8090999999999999</v>
      </c>
      <c r="J804">
        <v>65923.416100000002</v>
      </c>
      <c r="K804" s="72">
        <v>42790</v>
      </c>
      <c r="L804">
        <v>24.1492</v>
      </c>
      <c r="M804">
        <v>1.9341999999999999</v>
      </c>
      <c r="N804">
        <v>8.7376000000000005</v>
      </c>
      <c r="O804">
        <v>49661.202899999997</v>
      </c>
      <c r="P804" s="1"/>
      <c r="U804" s="72">
        <v>42790</v>
      </c>
      <c r="V804">
        <v>28.184100000000001</v>
      </c>
      <c r="W804">
        <v>2.2372999999999998</v>
      </c>
      <c r="X804">
        <v>10.8818</v>
      </c>
      <c r="Y804">
        <v>17461.325700000001</v>
      </c>
      <c r="AA804" s="1">
        <f t="shared" si="42"/>
        <v>42790</v>
      </c>
      <c r="AB804">
        <f t="shared" si="41"/>
        <v>2.2460334759429035</v>
      </c>
      <c r="AC804" s="60">
        <f t="shared" si="43"/>
        <v>1.6068718557360173</v>
      </c>
      <c r="AD804">
        <f>+VLOOKUP(AA804,'Indice Bancos'!AG:AM,2,0)</f>
        <v>0.9985932254950064</v>
      </c>
      <c r="AN804" s="60"/>
    </row>
    <row r="805" spans="1:40" x14ac:dyDescent="0.25">
      <c r="A805" s="1">
        <v>42797</v>
      </c>
      <c r="B805">
        <v>34.440399999999997</v>
      </c>
      <c r="C805">
        <v>2.3151000000000002</v>
      </c>
      <c r="D805">
        <v>7.8202999999999996</v>
      </c>
      <c r="E805">
        <v>74999.433099999995</v>
      </c>
      <c r="F805" s="72">
        <v>42797</v>
      </c>
      <c r="G805">
        <v>37.299300000000002</v>
      </c>
      <c r="H805">
        <v>2.5661999999999998</v>
      </c>
      <c r="I805">
        <v>8.0555000000000003</v>
      </c>
      <c r="J805">
        <v>68003.839500000002</v>
      </c>
      <c r="K805" s="72">
        <v>42797</v>
      </c>
      <c r="L805">
        <v>24.1492</v>
      </c>
      <c r="M805">
        <v>1.9028</v>
      </c>
      <c r="N805">
        <v>8.5959000000000003</v>
      </c>
      <c r="O805">
        <v>48855.885999999999</v>
      </c>
      <c r="P805" s="1"/>
      <c r="U805" s="72">
        <v>42797</v>
      </c>
      <c r="V805">
        <v>28.184100000000001</v>
      </c>
      <c r="W805">
        <v>2.214</v>
      </c>
      <c r="X805">
        <v>10.7685</v>
      </c>
      <c r="Y805">
        <v>17279.436900000001</v>
      </c>
      <c r="AA805" s="1">
        <f t="shared" si="42"/>
        <v>42797</v>
      </c>
      <c r="AB805">
        <f t="shared" si="41"/>
        <v>2.2920795299694454</v>
      </c>
      <c r="AC805" s="60">
        <f t="shared" si="43"/>
        <v>1.6784889082040009</v>
      </c>
      <c r="AD805">
        <f>+VLOOKUP(AA805,'Indice Bancos'!AG:AM,2,0)</f>
        <v>1.0100916913155957</v>
      </c>
      <c r="AN805" s="60"/>
    </row>
    <row r="806" spans="1:40" x14ac:dyDescent="0.25">
      <c r="A806" s="1">
        <v>42804</v>
      </c>
      <c r="B806">
        <v>34.440399999999997</v>
      </c>
      <c r="C806">
        <v>2.2879999999999998</v>
      </c>
      <c r="D806">
        <v>7.7289000000000003</v>
      </c>
      <c r="E806">
        <v>74122.588600000003</v>
      </c>
      <c r="F806" s="72">
        <v>42804</v>
      </c>
      <c r="G806">
        <v>37.299300000000002</v>
      </c>
      <c r="H806">
        <v>2.5564</v>
      </c>
      <c r="I806">
        <v>8.0246999999999993</v>
      </c>
      <c r="J806">
        <v>67743.786600000007</v>
      </c>
      <c r="K806" s="72">
        <v>42804</v>
      </c>
      <c r="L806">
        <v>24.1492</v>
      </c>
      <c r="M806">
        <v>1.8714999999999999</v>
      </c>
      <c r="N806">
        <v>8.4542000000000002</v>
      </c>
      <c r="O806">
        <v>48050.569199999998</v>
      </c>
      <c r="P806" s="1"/>
      <c r="U806" s="72">
        <v>42804</v>
      </c>
      <c r="V806">
        <v>28.184100000000001</v>
      </c>
      <c r="W806">
        <v>2.1674000000000002</v>
      </c>
      <c r="X806">
        <v>10.5418</v>
      </c>
      <c r="Y806">
        <v>16915.659299999999</v>
      </c>
      <c r="AA806" s="1">
        <f t="shared" si="42"/>
        <v>42804</v>
      </c>
      <c r="AB806">
        <f t="shared" si="41"/>
        <v>2.2692860342581476</v>
      </c>
      <c r="AC806" s="60">
        <f t="shared" si="43"/>
        <v>1.6430373801025087</v>
      </c>
      <c r="AD806">
        <f>+VLOOKUP(AA806,'Indice Bancos'!AG:AM,2,0)</f>
        <v>1.0194148991231211</v>
      </c>
      <c r="AN806" s="60"/>
    </row>
    <row r="807" spans="1:40" x14ac:dyDescent="0.25">
      <c r="A807" s="1">
        <v>42811</v>
      </c>
      <c r="B807">
        <v>34.440399999999997</v>
      </c>
      <c r="C807">
        <v>2.3277000000000001</v>
      </c>
      <c r="D807">
        <v>7.8630000000000004</v>
      </c>
      <c r="E807">
        <v>75408.627200000003</v>
      </c>
      <c r="F807" s="72">
        <v>42811</v>
      </c>
      <c r="G807">
        <v>37.299300000000002</v>
      </c>
      <c r="H807">
        <v>2.6692999999999998</v>
      </c>
      <c r="I807">
        <v>8.3789999999999996</v>
      </c>
      <c r="J807">
        <v>70734.395199999999</v>
      </c>
      <c r="K807" s="72">
        <v>42811</v>
      </c>
      <c r="L807">
        <v>24.1492</v>
      </c>
      <c r="M807">
        <v>1.9644999999999999</v>
      </c>
      <c r="N807">
        <v>8.8745999999999992</v>
      </c>
      <c r="O807">
        <v>50439.675799999997</v>
      </c>
      <c r="P807" s="1"/>
      <c r="U807" s="72">
        <v>42811</v>
      </c>
      <c r="V807">
        <v>28.184100000000001</v>
      </c>
      <c r="W807">
        <v>2.2746</v>
      </c>
      <c r="X807">
        <v>11.0632</v>
      </c>
      <c r="Y807">
        <v>17752.3478</v>
      </c>
      <c r="AA807" s="1">
        <f t="shared" si="42"/>
        <v>42811</v>
      </c>
      <c r="AB807">
        <f t="shared" si="41"/>
        <v>2.3505638739815788</v>
      </c>
      <c r="AC807" s="60">
        <f t="shared" si="43"/>
        <v>1.7694516719461066</v>
      </c>
      <c r="AD807">
        <f>+VLOOKUP(AA807,'Indice Bancos'!AG:AM,2,0)</f>
        <v>1.025982842956692</v>
      </c>
      <c r="AN807" s="60"/>
    </row>
    <row r="808" spans="1:40" x14ac:dyDescent="0.25">
      <c r="A808" s="1">
        <v>42818</v>
      </c>
      <c r="B808">
        <v>34.440399999999997</v>
      </c>
      <c r="C808">
        <v>2.3972000000000002</v>
      </c>
      <c r="D808">
        <v>8.0975999999999999</v>
      </c>
      <c r="E808">
        <v>77659.194799999997</v>
      </c>
      <c r="F808" s="72">
        <v>42818</v>
      </c>
      <c r="G808">
        <v>37.299300000000002</v>
      </c>
      <c r="H808">
        <v>2.8679999999999999</v>
      </c>
      <c r="I808">
        <v>9.0028000000000006</v>
      </c>
      <c r="J808">
        <v>76000.466899999999</v>
      </c>
      <c r="K808" s="72">
        <v>42818</v>
      </c>
      <c r="L808">
        <v>24.1492</v>
      </c>
      <c r="M808">
        <v>1.9917</v>
      </c>
      <c r="N808">
        <v>8.9974000000000007</v>
      </c>
      <c r="O808">
        <v>51137.616999999998</v>
      </c>
      <c r="P808" s="1"/>
      <c r="U808" s="72">
        <v>42818</v>
      </c>
      <c r="V808">
        <v>28.184100000000001</v>
      </c>
      <c r="W808">
        <v>2.2652999999999999</v>
      </c>
      <c r="X808">
        <v>11.017799999999999</v>
      </c>
      <c r="Y808">
        <v>17679.5923</v>
      </c>
      <c r="AA808" s="1">
        <f t="shared" si="42"/>
        <v>42818</v>
      </c>
      <c r="AB808">
        <f t="shared" si="41"/>
        <v>2.4543420203884927</v>
      </c>
      <c r="AC808" s="60">
        <f t="shared" si="43"/>
        <v>1.9308614846516627</v>
      </c>
      <c r="AD808">
        <f>+VLOOKUP(AA808,'Indice Bancos'!AG:AM,2,0)</f>
        <v>1.0541381162007462</v>
      </c>
      <c r="AN808" s="60"/>
    </row>
    <row r="809" spans="1:40" x14ac:dyDescent="0.25">
      <c r="A809" s="1">
        <v>42825</v>
      </c>
      <c r="B809">
        <v>34.383800000000001</v>
      </c>
      <c r="C809">
        <v>2.2309000000000001</v>
      </c>
      <c r="D809">
        <v>7.4823000000000004</v>
      </c>
      <c r="E809">
        <v>78039.160699999993</v>
      </c>
      <c r="F809" s="72">
        <v>42825</v>
      </c>
      <c r="G809">
        <v>34.825400000000002</v>
      </c>
      <c r="H809">
        <v>2.6768000000000001</v>
      </c>
      <c r="I809">
        <v>8.6906999999999996</v>
      </c>
      <c r="J809">
        <v>76585.585999999996</v>
      </c>
      <c r="K809" s="72">
        <v>42825</v>
      </c>
      <c r="L809">
        <v>18.939599999999999</v>
      </c>
      <c r="M809">
        <v>1.9079999999999999</v>
      </c>
      <c r="N809">
        <v>10.789199999999999</v>
      </c>
      <c r="O809">
        <v>51057.085299999999</v>
      </c>
      <c r="P809" s="1"/>
      <c r="U809" s="72">
        <v>42825</v>
      </c>
      <c r="V809">
        <v>28.969000000000001</v>
      </c>
      <c r="W809">
        <v>2.3458000000000001</v>
      </c>
      <c r="X809">
        <v>11.7379</v>
      </c>
      <c r="Y809">
        <v>19316.591499999999</v>
      </c>
      <c r="AA809" s="1">
        <f t="shared" si="42"/>
        <v>42825</v>
      </c>
      <c r="AB809">
        <f t="shared" si="41"/>
        <v>2.3192679805755616</v>
      </c>
      <c r="AC809" s="60">
        <f t="shared" si="43"/>
        <v>1.7207760647203667</v>
      </c>
      <c r="AD809">
        <f>+VLOOKUP(AA809,'Indice Bancos'!AG:AM,2,0)</f>
        <v>1.029449136237985</v>
      </c>
      <c r="AN809" s="60"/>
    </row>
    <row r="810" spans="1:40" x14ac:dyDescent="0.25">
      <c r="A810" s="1">
        <v>42832</v>
      </c>
      <c r="B810">
        <v>34.383800000000001</v>
      </c>
      <c r="C810">
        <v>2.2526000000000002</v>
      </c>
      <c r="D810">
        <v>7.5552000000000001</v>
      </c>
      <c r="E810">
        <v>78799.092600000004</v>
      </c>
      <c r="F810" s="72">
        <v>42832</v>
      </c>
      <c r="G810">
        <v>34.825400000000002</v>
      </c>
      <c r="H810">
        <v>2.7608999999999999</v>
      </c>
      <c r="I810">
        <v>8.9636999999999993</v>
      </c>
      <c r="J810">
        <v>78991.075500000006</v>
      </c>
      <c r="K810" s="72">
        <v>42832</v>
      </c>
      <c r="L810">
        <v>18.939599999999999</v>
      </c>
      <c r="M810">
        <v>1.9843</v>
      </c>
      <c r="N810">
        <v>11.2203</v>
      </c>
      <c r="O810">
        <v>53097.2212</v>
      </c>
      <c r="P810" s="1"/>
      <c r="U810" s="72">
        <v>42832</v>
      </c>
      <c r="V810">
        <v>28.969000000000001</v>
      </c>
      <c r="W810">
        <v>2.3193000000000001</v>
      </c>
      <c r="X810">
        <v>11.6053</v>
      </c>
      <c r="Y810">
        <v>19098.325000000001</v>
      </c>
      <c r="AA810" s="1">
        <f t="shared" si="42"/>
        <v>42832</v>
      </c>
      <c r="AB810">
        <f t="shared" si="41"/>
        <v>2.3707770684710301</v>
      </c>
      <c r="AC810" s="60">
        <f t="shared" si="43"/>
        <v>1.8008899665166287</v>
      </c>
      <c r="AD810">
        <f>+VLOOKUP(AA810,'Indice Bancos'!AG:AM,2,0)</f>
        <v>1.0319538440890677</v>
      </c>
      <c r="AN810" s="60"/>
    </row>
    <row r="811" spans="1:40" x14ac:dyDescent="0.25">
      <c r="A811" s="1">
        <v>42839</v>
      </c>
      <c r="B811">
        <v>34.383800000000001</v>
      </c>
      <c r="C811">
        <v>2.1389999999999998</v>
      </c>
      <c r="D811">
        <v>7.1740000000000004</v>
      </c>
      <c r="E811">
        <v>74824.064199999993</v>
      </c>
      <c r="F811" s="72">
        <v>42839</v>
      </c>
      <c r="G811">
        <v>34.825400000000002</v>
      </c>
      <c r="H811">
        <v>2.6905000000000001</v>
      </c>
      <c r="I811">
        <v>8.7349999999999994</v>
      </c>
      <c r="J811">
        <v>76975.665399999998</v>
      </c>
      <c r="K811" s="72">
        <v>42839</v>
      </c>
      <c r="L811">
        <v>18.939599999999999</v>
      </c>
      <c r="M811">
        <v>1.8979999999999999</v>
      </c>
      <c r="N811">
        <v>10.7324</v>
      </c>
      <c r="O811">
        <v>50788.646399999998</v>
      </c>
      <c r="P811" s="1"/>
      <c r="U811" s="72">
        <v>42839</v>
      </c>
      <c r="V811">
        <v>28.969000000000001</v>
      </c>
      <c r="W811">
        <v>2.3414000000000001</v>
      </c>
      <c r="X811">
        <v>11.7158</v>
      </c>
      <c r="Y811">
        <v>19280.213800000001</v>
      </c>
      <c r="AA811" s="1">
        <f t="shared" si="42"/>
        <v>42839</v>
      </c>
      <c r="AB811">
        <f t="shared" si="41"/>
        <v>2.2927591733447796</v>
      </c>
      <c r="AC811" s="60">
        <f t="shared" si="43"/>
        <v>1.6795459815254798</v>
      </c>
      <c r="AD811">
        <f>+VLOOKUP(AA811,'Indice Bancos'!AG:AM,2,0)</f>
        <v>0.98732382091909388</v>
      </c>
      <c r="AN811" s="60"/>
    </row>
    <row r="812" spans="1:40" x14ac:dyDescent="0.25">
      <c r="A812" s="1">
        <v>42846</v>
      </c>
      <c r="B812">
        <v>34.383800000000001</v>
      </c>
      <c r="C812">
        <v>2.1974</v>
      </c>
      <c r="D812">
        <v>7.3701999999999996</v>
      </c>
      <c r="E812">
        <v>76870.034700000004</v>
      </c>
      <c r="F812" s="72">
        <v>42846</v>
      </c>
      <c r="G812">
        <v>34.825400000000002</v>
      </c>
      <c r="H812">
        <v>2.7564000000000002</v>
      </c>
      <c r="I812">
        <v>8.9489000000000001</v>
      </c>
      <c r="J812">
        <v>78861.049100000004</v>
      </c>
      <c r="K812" s="72">
        <v>42846</v>
      </c>
      <c r="L812">
        <v>18.939599999999999</v>
      </c>
      <c r="M812">
        <v>1.9260999999999999</v>
      </c>
      <c r="N812">
        <v>10.891299999999999</v>
      </c>
      <c r="O812">
        <v>51540.275399999999</v>
      </c>
      <c r="P812" s="1"/>
      <c r="U812" s="72">
        <v>42846</v>
      </c>
      <c r="V812">
        <v>28.969000000000001</v>
      </c>
      <c r="W812">
        <v>2.3523999999999998</v>
      </c>
      <c r="X812">
        <v>11.771100000000001</v>
      </c>
      <c r="Y812">
        <v>19371.158200000002</v>
      </c>
      <c r="AA812" s="1">
        <f t="shared" si="42"/>
        <v>42846</v>
      </c>
      <c r="AB812">
        <f t="shared" si="41"/>
        <v>2.3434581166836264</v>
      </c>
      <c r="AC812" s="60">
        <f t="shared" si="43"/>
        <v>1.7583998369085401</v>
      </c>
      <c r="AD812">
        <f>+VLOOKUP(AA812,'Indice Bancos'!AG:AM,2,0)</f>
        <v>1.0122435664929494</v>
      </c>
      <c r="AN812" s="60"/>
    </row>
    <row r="813" spans="1:40" x14ac:dyDescent="0.25">
      <c r="A813" s="1">
        <v>42853</v>
      </c>
      <c r="B813">
        <v>34.383800000000001</v>
      </c>
      <c r="C813">
        <v>2.2433999999999998</v>
      </c>
      <c r="D813">
        <v>7.5243000000000002</v>
      </c>
      <c r="E813">
        <v>78477.582999999999</v>
      </c>
      <c r="F813" s="72">
        <v>42853</v>
      </c>
      <c r="G813">
        <v>34.825400000000002</v>
      </c>
      <c r="H813">
        <v>2.7585999999999999</v>
      </c>
      <c r="I813">
        <v>8.9563000000000006</v>
      </c>
      <c r="J813">
        <v>78926.062300000005</v>
      </c>
      <c r="K813" s="72">
        <v>42853</v>
      </c>
      <c r="L813">
        <v>18.939599999999999</v>
      </c>
      <c r="M813">
        <v>1.9059999999999999</v>
      </c>
      <c r="N813">
        <v>10.777799999999999</v>
      </c>
      <c r="O813">
        <v>51003.397499999999</v>
      </c>
      <c r="P813" s="1"/>
      <c r="U813" s="72">
        <v>42853</v>
      </c>
      <c r="V813">
        <v>28.969000000000001</v>
      </c>
      <c r="W813">
        <v>2.3435999999999999</v>
      </c>
      <c r="X813">
        <v>11.726900000000001</v>
      </c>
      <c r="Y813">
        <v>19298.402699999999</v>
      </c>
      <c r="AA813" s="1">
        <f t="shared" si="42"/>
        <v>42853</v>
      </c>
      <c r="AB813">
        <f t="shared" si="41"/>
        <v>2.3548943073726356</v>
      </c>
      <c r="AC813" s="60">
        <f t="shared" si="43"/>
        <v>1.776186947789671</v>
      </c>
      <c r="AD813">
        <f>+VLOOKUP(AA813,'Indice Bancos'!AG:AM,2,0)</f>
        <v>1.0056355525716136</v>
      </c>
      <c r="AN813" s="60"/>
    </row>
    <row r="814" spans="1:40" x14ac:dyDescent="0.25">
      <c r="A814" s="1">
        <v>42860</v>
      </c>
      <c r="B814">
        <v>34.383800000000001</v>
      </c>
      <c r="C814">
        <v>2.2810000000000001</v>
      </c>
      <c r="D814">
        <v>7.6504000000000003</v>
      </c>
      <c r="E814">
        <v>79792.849700000006</v>
      </c>
      <c r="F814" s="72">
        <v>42860</v>
      </c>
      <c r="G814">
        <v>34.825400000000002</v>
      </c>
      <c r="H814">
        <v>2.9034</v>
      </c>
      <c r="I814">
        <v>9.4262999999999995</v>
      </c>
      <c r="J814">
        <v>82826.856199999995</v>
      </c>
      <c r="K814" s="72">
        <v>42860</v>
      </c>
      <c r="L814">
        <v>18.939599999999999</v>
      </c>
      <c r="M814">
        <v>1.8698999999999999</v>
      </c>
      <c r="N814">
        <v>10.573600000000001</v>
      </c>
      <c r="O814">
        <v>50037.017399999997</v>
      </c>
      <c r="P814" s="1"/>
      <c r="U814" s="72">
        <v>42860</v>
      </c>
      <c r="V814">
        <v>28.969000000000001</v>
      </c>
      <c r="W814">
        <v>2.3214999999999999</v>
      </c>
      <c r="X814">
        <v>11.616300000000001</v>
      </c>
      <c r="Y814">
        <v>19116.513800000001</v>
      </c>
      <c r="AA814" s="1">
        <f t="shared" si="42"/>
        <v>42860</v>
      </c>
      <c r="AB814">
        <f t="shared" si="41"/>
        <v>2.4180107983646915</v>
      </c>
      <c r="AC814" s="60">
        <f t="shared" si="43"/>
        <v>1.8743542531654485</v>
      </c>
      <c r="AD814">
        <f>+VLOOKUP(AA814,'Indice Bancos'!AG:AM,2,0)</f>
        <v>1.0200304545500196</v>
      </c>
      <c r="AN814" s="60"/>
    </row>
    <row r="815" spans="1:40" x14ac:dyDescent="0.25">
      <c r="A815" s="1">
        <v>42867</v>
      </c>
      <c r="B815">
        <v>34.383800000000001</v>
      </c>
      <c r="C815">
        <v>2.2559</v>
      </c>
      <c r="D815">
        <v>7.5663999999999998</v>
      </c>
      <c r="E815">
        <v>78916.0052</v>
      </c>
      <c r="F815" s="72">
        <v>42867</v>
      </c>
      <c r="G815">
        <v>34.825400000000002</v>
      </c>
      <c r="H815">
        <v>2.9535</v>
      </c>
      <c r="I815">
        <v>9.5891000000000002</v>
      </c>
      <c r="J815">
        <v>84257.147200000007</v>
      </c>
      <c r="K815" s="72">
        <v>42867</v>
      </c>
      <c r="L815">
        <v>18.939599999999999</v>
      </c>
      <c r="M815">
        <v>1.8758999999999999</v>
      </c>
      <c r="N815">
        <v>10.607699999999999</v>
      </c>
      <c r="O815">
        <v>50198.080699999999</v>
      </c>
      <c r="P815" s="1"/>
      <c r="U815" s="72">
        <v>42867</v>
      </c>
      <c r="V815">
        <v>28.969000000000001</v>
      </c>
      <c r="W815">
        <v>2.3414000000000001</v>
      </c>
      <c r="X815">
        <v>11.7158</v>
      </c>
      <c r="Y815">
        <v>19280.213800000001</v>
      </c>
      <c r="AA815" s="1">
        <f t="shared" si="42"/>
        <v>42867</v>
      </c>
      <c r="AB815">
        <f t="shared" si="41"/>
        <v>2.4336378737661311</v>
      </c>
      <c r="AC815" s="60">
        <f t="shared" si="43"/>
        <v>1.8986595949065872</v>
      </c>
      <c r="AD815">
        <f>+VLOOKUP(AA815,'Indice Bancos'!AG:AM,2,0)</f>
        <v>1.0076254315701603</v>
      </c>
      <c r="AN815" s="60"/>
    </row>
    <row r="816" spans="1:40" x14ac:dyDescent="0.25">
      <c r="A816" s="1">
        <v>42874</v>
      </c>
      <c r="B816">
        <v>34.383800000000001</v>
      </c>
      <c r="C816">
        <v>2.3060999999999998</v>
      </c>
      <c r="D816">
        <v>7.7344999999999997</v>
      </c>
      <c r="E816">
        <v>80669.694199999998</v>
      </c>
      <c r="F816" s="72">
        <v>42874</v>
      </c>
      <c r="G816">
        <v>34.825400000000002</v>
      </c>
      <c r="H816">
        <v>3.1175999999999999</v>
      </c>
      <c r="I816">
        <v>10.1218</v>
      </c>
      <c r="J816">
        <v>88938.099900000001</v>
      </c>
      <c r="K816" s="72">
        <v>42874</v>
      </c>
      <c r="L816">
        <v>18.939599999999999</v>
      </c>
      <c r="M816">
        <v>1.8758999999999999</v>
      </c>
      <c r="N816">
        <v>10.607699999999999</v>
      </c>
      <c r="O816">
        <v>50198.080699999999</v>
      </c>
      <c r="P816" s="1"/>
      <c r="U816" s="72">
        <v>42874</v>
      </c>
      <c r="V816">
        <v>28.969000000000001</v>
      </c>
      <c r="W816">
        <v>2.3936000000000002</v>
      </c>
      <c r="X816">
        <v>11.976900000000001</v>
      </c>
      <c r="Y816">
        <v>19643.991399999999</v>
      </c>
      <c r="AA816" s="1">
        <f t="shared" si="42"/>
        <v>42874</v>
      </c>
      <c r="AB816">
        <f t="shared" si="41"/>
        <v>2.5245043943274919</v>
      </c>
      <c r="AC816" s="60">
        <f t="shared" si="43"/>
        <v>2.0399875003743388</v>
      </c>
      <c r="AD816">
        <f>+VLOOKUP(AA816,'Indice Bancos'!AG:AM,2,0)</f>
        <v>1.0326115543902274</v>
      </c>
      <c r="AN816" s="60"/>
    </row>
    <row r="817" spans="1:40" x14ac:dyDescent="0.25">
      <c r="A817" s="1">
        <v>42881</v>
      </c>
      <c r="B817">
        <v>34.383800000000001</v>
      </c>
      <c r="C817">
        <v>2.3896000000000002</v>
      </c>
      <c r="D817">
        <v>8.0146999999999995</v>
      </c>
      <c r="E817">
        <v>83592.5092</v>
      </c>
      <c r="F817" s="72">
        <v>42881</v>
      </c>
      <c r="G817">
        <v>34.825400000000002</v>
      </c>
      <c r="H817">
        <v>3.2635000000000001</v>
      </c>
      <c r="I817">
        <v>10.5953</v>
      </c>
      <c r="J817">
        <v>93098.946599999996</v>
      </c>
      <c r="K817" s="72">
        <v>42881</v>
      </c>
      <c r="L817">
        <v>18.939599999999999</v>
      </c>
      <c r="M817">
        <v>2.0465</v>
      </c>
      <c r="N817">
        <v>11.571999999999999</v>
      </c>
      <c r="O817">
        <v>54761.542600000001</v>
      </c>
      <c r="P817" s="1"/>
      <c r="U817" s="72">
        <v>42881</v>
      </c>
      <c r="V817">
        <v>28.969000000000001</v>
      </c>
      <c r="W817">
        <v>2.4379</v>
      </c>
      <c r="X817">
        <v>12.198700000000001</v>
      </c>
      <c r="Y817">
        <v>20007.769</v>
      </c>
      <c r="AA817" s="1">
        <f t="shared" si="42"/>
        <v>42881</v>
      </c>
      <c r="AB817">
        <f t="shared" si="41"/>
        <v>2.6422710630343054</v>
      </c>
      <c r="AC817" s="60">
        <f t="shared" si="43"/>
        <v>2.2231541553692256</v>
      </c>
      <c r="AD817">
        <f>+VLOOKUP(AA817,'Indice Bancos'!AG:AM,2,0)</f>
        <v>1.0614376551234004</v>
      </c>
      <c r="AN817" s="60"/>
    </row>
    <row r="818" spans="1:40" x14ac:dyDescent="0.25">
      <c r="A818" s="1">
        <v>42888</v>
      </c>
      <c r="B818">
        <v>34.383800000000001</v>
      </c>
      <c r="C818">
        <v>2.4615</v>
      </c>
      <c r="D818">
        <v>8.2556999999999992</v>
      </c>
      <c r="E818">
        <v>86106.130099999995</v>
      </c>
      <c r="F818" s="72">
        <v>42888</v>
      </c>
      <c r="G818">
        <v>34.825400000000002</v>
      </c>
      <c r="H818">
        <v>3.3820000000000001</v>
      </c>
      <c r="I818">
        <v>10.9801</v>
      </c>
      <c r="J818">
        <v>96479.634600000005</v>
      </c>
      <c r="K818" s="72">
        <v>42888</v>
      </c>
      <c r="L818">
        <v>18.939599999999999</v>
      </c>
      <c r="M818">
        <v>2.2311000000000001</v>
      </c>
      <c r="N818">
        <v>12.6157</v>
      </c>
      <c r="O818">
        <v>59700.819000000003</v>
      </c>
      <c r="P818" s="1"/>
      <c r="U818" s="72">
        <v>42888</v>
      </c>
      <c r="V818">
        <v>28.969000000000001</v>
      </c>
      <c r="W818">
        <v>2.5709</v>
      </c>
      <c r="X818">
        <v>12.864100000000001</v>
      </c>
      <c r="Y818">
        <v>21099.101900000001</v>
      </c>
      <c r="AA818" s="1">
        <f t="shared" si="42"/>
        <v>42888</v>
      </c>
      <c r="AB818">
        <f t="shared" si="41"/>
        <v>2.7552239224801669</v>
      </c>
      <c r="AC818" s="60">
        <f t="shared" si="43"/>
        <v>2.3988337229751746</v>
      </c>
      <c r="AD818">
        <f>+VLOOKUP(AA818,'Indice Bancos'!AG:AM,2,0)</f>
        <v>1.0925156103424316</v>
      </c>
      <c r="AN818" s="60"/>
    </row>
    <row r="819" spans="1:40" x14ac:dyDescent="0.25">
      <c r="A819" s="1">
        <v>42895</v>
      </c>
      <c r="B819">
        <v>34.383800000000001</v>
      </c>
      <c r="C819">
        <v>2.4089</v>
      </c>
      <c r="D819">
        <v>8.0792999999999999</v>
      </c>
      <c r="E819">
        <v>83592.5092</v>
      </c>
      <c r="F819" s="72">
        <v>42895</v>
      </c>
      <c r="G819">
        <v>34.825400000000002</v>
      </c>
      <c r="H819">
        <v>3.1061999999999999</v>
      </c>
      <c r="I819">
        <v>10.0848</v>
      </c>
      <c r="J819">
        <v>88613.0337</v>
      </c>
      <c r="K819" s="72">
        <v>42895</v>
      </c>
      <c r="L819">
        <v>18.939599999999999</v>
      </c>
      <c r="M819">
        <v>2.0465</v>
      </c>
      <c r="N819">
        <v>11.571999999999999</v>
      </c>
      <c r="O819">
        <v>54761.542600000001</v>
      </c>
      <c r="P819" s="1"/>
      <c r="U819" s="72">
        <v>42895</v>
      </c>
      <c r="V819">
        <v>28.969000000000001</v>
      </c>
      <c r="W819">
        <v>2.5531000000000001</v>
      </c>
      <c r="X819">
        <v>12.775399999999999</v>
      </c>
      <c r="Y819">
        <v>20953.590800000002</v>
      </c>
      <c r="AA819" s="1">
        <f t="shared" si="42"/>
        <v>42895</v>
      </c>
      <c r="AB819">
        <f t="shared" si="41"/>
        <v>2.5902716944677846</v>
      </c>
      <c r="AC819" s="60">
        <f t="shared" si="43"/>
        <v>2.1422777027467288</v>
      </c>
      <c r="AD819">
        <f>+VLOOKUP(AA819,'Indice Bancos'!AG:AM,2,0)</f>
        <v>1.0694429332177815</v>
      </c>
      <c r="AN819" s="60"/>
    </row>
    <row r="820" spans="1:40" x14ac:dyDescent="0.25">
      <c r="A820" s="1">
        <v>42902</v>
      </c>
      <c r="B820">
        <v>34.383800000000001</v>
      </c>
      <c r="C820">
        <v>2.3414999999999999</v>
      </c>
      <c r="D820">
        <v>7.8532999999999999</v>
      </c>
      <c r="E820">
        <v>91540.260899999994</v>
      </c>
      <c r="F820" s="72">
        <v>42902</v>
      </c>
      <c r="G820">
        <v>34.825400000000002</v>
      </c>
      <c r="H820">
        <v>3.1038999999999999</v>
      </c>
      <c r="I820">
        <v>10.077400000000001</v>
      </c>
      <c r="J820">
        <v>88548.019</v>
      </c>
      <c r="K820" s="72">
        <v>42902</v>
      </c>
      <c r="L820">
        <v>18.939599999999999</v>
      </c>
      <c r="M820">
        <v>2.0895999999999999</v>
      </c>
      <c r="N820">
        <v>11.815899999999999</v>
      </c>
      <c r="O820">
        <v>55915.828099999999</v>
      </c>
      <c r="P820" s="1"/>
      <c r="U820" s="72">
        <v>42902</v>
      </c>
      <c r="V820">
        <v>28.969000000000001</v>
      </c>
      <c r="W820">
        <v>2.4379</v>
      </c>
      <c r="X820">
        <v>12.198700000000001</v>
      </c>
      <c r="Y820">
        <v>20007.768800000002</v>
      </c>
      <c r="AA820" s="1">
        <f t="shared" si="42"/>
        <v>42902</v>
      </c>
      <c r="AB820">
        <f t="shared" si="41"/>
        <v>2.5577109125225159</v>
      </c>
      <c r="AC820" s="60">
        <f t="shared" si="43"/>
        <v>2.0916347697468951</v>
      </c>
      <c r="AD820">
        <f>+VLOOKUP(AA820,'Indice Bancos'!AG:AM,2,0)</f>
        <v>1.0796861893513585</v>
      </c>
      <c r="AN820" s="60"/>
    </row>
    <row r="821" spans="1:40" x14ac:dyDescent="0.25">
      <c r="A821" s="1">
        <v>42909</v>
      </c>
      <c r="B821">
        <v>34.383800000000001</v>
      </c>
      <c r="C821">
        <v>2.4003999999999999</v>
      </c>
      <c r="D821">
        <v>8.0510000000000002</v>
      </c>
      <c r="E821">
        <v>93845.231499999994</v>
      </c>
      <c r="F821" s="72">
        <v>42909</v>
      </c>
      <c r="G821">
        <v>34.825400000000002</v>
      </c>
      <c r="H821">
        <v>3.0082</v>
      </c>
      <c r="I821">
        <v>9.7667000000000002</v>
      </c>
      <c r="J821">
        <v>85817.463300000003</v>
      </c>
      <c r="K821" s="72">
        <v>42909</v>
      </c>
      <c r="L821">
        <v>18.939599999999999</v>
      </c>
      <c r="M821">
        <v>2.0324</v>
      </c>
      <c r="N821">
        <v>11.492599999999999</v>
      </c>
      <c r="O821">
        <v>54385.726199999997</v>
      </c>
      <c r="P821" s="1"/>
      <c r="U821" s="72">
        <v>42909</v>
      </c>
      <c r="V821">
        <v>28.969000000000001</v>
      </c>
      <c r="W821">
        <v>2.4379</v>
      </c>
      <c r="X821">
        <v>12.198700000000001</v>
      </c>
      <c r="Y821">
        <v>20007.768800000002</v>
      </c>
      <c r="AA821" s="1">
        <f t="shared" si="42"/>
        <v>42909</v>
      </c>
      <c r="AB821">
        <f t="shared" si="41"/>
        <v>2.5298839472639369</v>
      </c>
      <c r="AC821" s="60">
        <f t="shared" si="43"/>
        <v>2.0483545088628752</v>
      </c>
      <c r="AD821">
        <f>+VLOOKUP(AA821,'Indice Bancos'!AG:AM,2,0)</f>
        <v>1.0821886130226468</v>
      </c>
      <c r="AN821" s="60"/>
    </row>
    <row r="822" spans="1:40" x14ac:dyDescent="0.25">
      <c r="A822" s="1">
        <v>42916</v>
      </c>
      <c r="B822">
        <v>27.677399999999999</v>
      </c>
      <c r="C822">
        <v>1.9345000000000001</v>
      </c>
      <c r="D822">
        <v>8.7860999999999994</v>
      </c>
      <c r="E822">
        <v>100760.1433</v>
      </c>
      <c r="F822" s="72">
        <v>42916</v>
      </c>
      <c r="G822">
        <v>36.777900000000002</v>
      </c>
      <c r="H822">
        <v>3.0028999999999999</v>
      </c>
      <c r="I822">
        <v>9.2437000000000005</v>
      </c>
      <c r="J822">
        <v>92253.773100000006</v>
      </c>
      <c r="K822" s="72">
        <v>42916</v>
      </c>
      <c r="L822">
        <v>19.200199999999999</v>
      </c>
      <c r="M822">
        <v>2.1368999999999998</v>
      </c>
      <c r="N822">
        <v>11.803599999999999</v>
      </c>
      <c r="O822">
        <v>56237.9548</v>
      </c>
      <c r="P822" s="1"/>
      <c r="U822" s="72">
        <v>42916</v>
      </c>
      <c r="V822">
        <v>25.530999999999999</v>
      </c>
      <c r="W822">
        <v>2.4847999999999999</v>
      </c>
      <c r="X822">
        <v>11.051500000000001</v>
      </c>
      <c r="Y822">
        <v>21826.656900000002</v>
      </c>
      <c r="AA822" s="1">
        <f t="shared" si="42"/>
        <v>42916</v>
      </c>
      <c r="AB822">
        <f t="shared" si="41"/>
        <v>2.3843980549231856</v>
      </c>
      <c r="AC822" s="60">
        <f t="shared" si="43"/>
        <v>1.8220751673342148</v>
      </c>
      <c r="AD822">
        <f>+VLOOKUP(AA822,'Indice Bancos'!AG:AM,2,0)</f>
        <v>1.1079664309371817</v>
      </c>
      <c r="AN822" s="60"/>
    </row>
    <row r="823" spans="1:40" x14ac:dyDescent="0.25">
      <c r="A823" s="1">
        <v>42923</v>
      </c>
      <c r="B823">
        <v>27.677399999999999</v>
      </c>
      <c r="C823">
        <v>1.9363999999999999</v>
      </c>
      <c r="D823">
        <v>8.7948000000000004</v>
      </c>
      <c r="E823">
        <v>100858.9277</v>
      </c>
      <c r="F823" s="72">
        <v>42923</v>
      </c>
      <c r="G823">
        <v>36.777900000000002</v>
      </c>
      <c r="H823">
        <v>2.9902000000000002</v>
      </c>
      <c r="I823">
        <v>9.2045999999999992</v>
      </c>
      <c r="J823">
        <v>91863.693700000003</v>
      </c>
      <c r="K823" s="72">
        <v>42923</v>
      </c>
      <c r="L823">
        <v>19.200199999999999</v>
      </c>
      <c r="M823">
        <v>2.1012</v>
      </c>
      <c r="N823">
        <v>11.606400000000001</v>
      </c>
      <c r="O823">
        <v>55298.418599999997</v>
      </c>
      <c r="P823" s="1"/>
      <c r="U823" s="72">
        <v>42923</v>
      </c>
      <c r="V823">
        <v>25.530999999999999</v>
      </c>
      <c r="W823">
        <v>2.4558</v>
      </c>
      <c r="X823">
        <v>10.922599999999999</v>
      </c>
      <c r="Y823">
        <v>21572.012599999998</v>
      </c>
      <c r="AA823" s="1">
        <f t="shared" si="42"/>
        <v>42923</v>
      </c>
      <c r="AB823">
        <f t="shared" si="41"/>
        <v>2.370846073521629</v>
      </c>
      <c r="AC823" s="60">
        <f t="shared" si="43"/>
        <v>1.8009972925065267</v>
      </c>
      <c r="AD823">
        <f>+VLOOKUP(AA823,'Indice Bancos'!AG:AM,2,0)</f>
        <v>1.0967357399073974</v>
      </c>
      <c r="AN823" s="60"/>
    </row>
    <row r="824" spans="1:40" x14ac:dyDescent="0.25">
      <c r="A824" s="1">
        <v>42930</v>
      </c>
      <c r="B824">
        <v>27.677399999999999</v>
      </c>
      <c r="C824">
        <v>1.9029</v>
      </c>
      <c r="D824">
        <v>8.6425999999999998</v>
      </c>
      <c r="E824">
        <v>100784.2847</v>
      </c>
      <c r="F824" s="72">
        <v>42930</v>
      </c>
      <c r="G824">
        <v>36.777900000000002</v>
      </c>
      <c r="H824">
        <v>2.9013</v>
      </c>
      <c r="I824">
        <v>8.9309999999999992</v>
      </c>
      <c r="J824">
        <v>89133.138099999996</v>
      </c>
      <c r="K824" s="72">
        <v>42930</v>
      </c>
      <c r="L824">
        <v>19.200199999999999</v>
      </c>
      <c r="M824">
        <v>2.0297999999999998</v>
      </c>
      <c r="N824">
        <v>11.212</v>
      </c>
      <c r="O824">
        <v>53419.346100000002</v>
      </c>
      <c r="P824" s="1"/>
      <c r="U824" s="72">
        <v>42930</v>
      </c>
      <c r="V824">
        <v>25.530999999999999</v>
      </c>
      <c r="W824">
        <v>2.4952000000000001</v>
      </c>
      <c r="X824">
        <v>11.0976</v>
      </c>
      <c r="Y824">
        <v>21917.601299999998</v>
      </c>
      <c r="AA824" s="1">
        <f t="shared" si="42"/>
        <v>42930</v>
      </c>
      <c r="AB824">
        <f t="shared" si="41"/>
        <v>2.3128884773514655</v>
      </c>
      <c r="AC824" s="60">
        <f t="shared" si="43"/>
        <v>1.7108537982682532</v>
      </c>
      <c r="AD824">
        <f>+VLOOKUP(AA824,'Indice Bancos'!AG:AM,2,0)</f>
        <v>1.0758490064650821</v>
      </c>
      <c r="AN824" s="60"/>
    </row>
    <row r="825" spans="1:40" x14ac:dyDescent="0.25">
      <c r="A825" s="1">
        <v>42937</v>
      </c>
      <c r="B825">
        <v>27.677399999999999</v>
      </c>
      <c r="C825">
        <v>1.9218999999999999</v>
      </c>
      <c r="D825">
        <v>8.7286999999999999</v>
      </c>
      <c r="E825">
        <v>101788.7792</v>
      </c>
      <c r="F825" s="72">
        <v>42937</v>
      </c>
      <c r="G825">
        <v>36.777900000000002</v>
      </c>
      <c r="H825">
        <v>2.8504999999999998</v>
      </c>
      <c r="I825">
        <v>8.7746999999999993</v>
      </c>
      <c r="J825">
        <v>87572.820500000002</v>
      </c>
      <c r="K825" s="72">
        <v>42937</v>
      </c>
      <c r="L825">
        <v>19.200199999999999</v>
      </c>
      <c r="M825">
        <v>1.8768</v>
      </c>
      <c r="N825">
        <v>10.366899999999999</v>
      </c>
      <c r="O825">
        <v>56364.686800000003</v>
      </c>
      <c r="P825" s="1"/>
      <c r="U825" s="72">
        <v>42937</v>
      </c>
      <c r="V825">
        <v>25.530999999999999</v>
      </c>
      <c r="W825">
        <v>2.5261999999999998</v>
      </c>
      <c r="X825">
        <v>11.2357</v>
      </c>
      <c r="Y825">
        <v>22190.434499999999</v>
      </c>
      <c r="AA825" s="1">
        <f t="shared" si="42"/>
        <v>42937</v>
      </c>
      <c r="AB825">
        <f t="shared" si="41"/>
        <v>2.2659910778762851</v>
      </c>
      <c r="AC825" s="60">
        <f t="shared" si="43"/>
        <v>1.6379126181860253</v>
      </c>
      <c r="AD825">
        <f>+VLOOKUP(AA825,'Indice Bancos'!AG:AM,2,0)</f>
        <v>1.0743413982933743</v>
      </c>
      <c r="AN825" s="60"/>
    </row>
    <row r="826" spans="1:40" x14ac:dyDescent="0.25">
      <c r="A826" s="1">
        <v>42944</v>
      </c>
      <c r="B826">
        <v>27.677399999999999</v>
      </c>
      <c r="C826">
        <v>1.9876</v>
      </c>
      <c r="D826">
        <v>9.0273000000000003</v>
      </c>
      <c r="E826">
        <v>105271.0269</v>
      </c>
      <c r="F826" s="72">
        <v>42944</v>
      </c>
      <c r="G826">
        <v>36.777900000000002</v>
      </c>
      <c r="H826">
        <v>2.8399000000000001</v>
      </c>
      <c r="I826">
        <v>8.7421000000000006</v>
      </c>
      <c r="J826">
        <v>87247.754400000005</v>
      </c>
      <c r="K826" s="72">
        <v>42944</v>
      </c>
      <c r="L826">
        <v>19.200199999999999</v>
      </c>
      <c r="M826">
        <v>1.9074</v>
      </c>
      <c r="N826">
        <v>10.5359</v>
      </c>
      <c r="O826">
        <v>57283.676200000002</v>
      </c>
      <c r="P826" s="1"/>
      <c r="U826" s="72">
        <v>42944</v>
      </c>
      <c r="V826">
        <v>25.530999999999999</v>
      </c>
      <c r="W826">
        <v>2.6505000000000001</v>
      </c>
      <c r="X826">
        <v>11.7883</v>
      </c>
      <c r="Y826">
        <v>23281.767400000001</v>
      </c>
      <c r="AA826" s="1">
        <f t="shared" si="42"/>
        <v>42944</v>
      </c>
      <c r="AB826">
        <f t="shared" si="41"/>
        <v>2.2995938322491511</v>
      </c>
      <c r="AC826" s="60">
        <f t="shared" si="43"/>
        <v>1.6901761676663596</v>
      </c>
      <c r="AD826">
        <f>+VLOOKUP(AA826,'Indice Bancos'!AG:AM,2,0)</f>
        <v>1.0825618336157026</v>
      </c>
      <c r="AN826" s="60"/>
    </row>
    <row r="827" spans="1:40" x14ac:dyDescent="0.25">
      <c r="A827" s="1">
        <v>42951</v>
      </c>
      <c r="B827">
        <v>27.677399999999999</v>
      </c>
      <c r="C827">
        <v>1.9674</v>
      </c>
      <c r="D827">
        <v>8.9353999999999996</v>
      </c>
      <c r="E827">
        <v>104199.5661</v>
      </c>
      <c r="F827" s="72">
        <v>42951</v>
      </c>
      <c r="G827">
        <v>36.777900000000002</v>
      </c>
      <c r="H827">
        <v>2.7806999999999999</v>
      </c>
      <c r="I827">
        <v>8.5596999999999994</v>
      </c>
      <c r="J827">
        <v>85427.384000000005</v>
      </c>
      <c r="K827" s="72">
        <v>42951</v>
      </c>
      <c r="L827">
        <v>19.200199999999999</v>
      </c>
      <c r="M827">
        <v>1.8992</v>
      </c>
      <c r="N827">
        <v>10.4909</v>
      </c>
      <c r="O827">
        <v>57038.612399999998</v>
      </c>
      <c r="P827" s="1"/>
      <c r="U827" s="72">
        <v>42951</v>
      </c>
      <c r="V827">
        <v>25.530999999999999</v>
      </c>
      <c r="W827">
        <v>2.5987</v>
      </c>
      <c r="X827">
        <v>11.558</v>
      </c>
      <c r="Y827">
        <v>22827.045300000002</v>
      </c>
      <c r="AA827" s="1">
        <f t="shared" si="42"/>
        <v>42951</v>
      </c>
      <c r="AB827">
        <f t="shared" si="41"/>
        <v>2.2642495959591584</v>
      </c>
      <c r="AC827" s="60">
        <f t="shared" si="43"/>
        <v>1.6352040299157033</v>
      </c>
      <c r="AD827">
        <f>+VLOOKUP(AA827,'Indice Bancos'!AG:AM,2,0)</f>
        <v>1.0682459566806357</v>
      </c>
      <c r="AN827" s="60"/>
    </row>
    <row r="828" spans="1:40" x14ac:dyDescent="0.25">
      <c r="A828" s="1">
        <v>42958</v>
      </c>
      <c r="B828">
        <v>27.677399999999999</v>
      </c>
      <c r="C828">
        <v>1.9244000000000001</v>
      </c>
      <c r="D828">
        <v>8.7401999999999997</v>
      </c>
      <c r="E828">
        <v>101922.7118</v>
      </c>
      <c r="F828" s="72">
        <v>42958</v>
      </c>
      <c r="G828">
        <v>36.777900000000002</v>
      </c>
      <c r="H828">
        <v>2.859</v>
      </c>
      <c r="I828">
        <v>8.8007000000000009</v>
      </c>
      <c r="J828">
        <v>87832.873500000002</v>
      </c>
      <c r="K828" s="72">
        <v>42958</v>
      </c>
      <c r="L828">
        <v>19.200199999999999</v>
      </c>
      <c r="M828">
        <v>1.9382999999999999</v>
      </c>
      <c r="N828">
        <v>10.707000000000001</v>
      </c>
      <c r="O828">
        <v>57283.676200000002</v>
      </c>
      <c r="P828" s="1">
        <f>_xll.BDH($P$1,$L$2:$N$2,"09/08/2017","","FX=ARS","Dir=V","Dts=S","Sort=A","Quote=C","QtTyp=Y","Days=T","Per=cw","DtFmt=D","UseDPDF=Y","cols=4;rows=479")</f>
        <v>42958</v>
      </c>
      <c r="Q828" t="s">
        <v>59</v>
      </c>
      <c r="R828">
        <v>1536071.5312000001</v>
      </c>
      <c r="S828" t="s">
        <v>59</v>
      </c>
      <c r="U828" s="72">
        <v>42958</v>
      </c>
      <c r="V828">
        <v>25.530999999999999</v>
      </c>
      <c r="W828">
        <v>2.5676000000000001</v>
      </c>
      <c r="X828">
        <v>11.4199</v>
      </c>
      <c r="Y828">
        <v>22554.212100000001</v>
      </c>
      <c r="AA828" s="1">
        <f t="shared" si="42"/>
        <v>42958</v>
      </c>
      <c r="AB828">
        <f t="shared" si="41"/>
        <v>2.2856539821327484</v>
      </c>
      <c r="AC828" s="60">
        <f t="shared" si="43"/>
        <v>1.6684950269413197</v>
      </c>
      <c r="AD828">
        <f>+VLOOKUP(AA828,'Indice Bancos'!AG:AM,2,0)</f>
        <v>1.077404608851521</v>
      </c>
      <c r="AN828" s="60"/>
    </row>
    <row r="829" spans="1:40" x14ac:dyDescent="0.25">
      <c r="A829" s="1">
        <v>42965</v>
      </c>
      <c r="B829">
        <v>27.677399999999999</v>
      </c>
      <c r="C829">
        <v>2.1368</v>
      </c>
      <c r="D829">
        <v>9.7050000000000001</v>
      </c>
      <c r="E829">
        <v>113173.0505</v>
      </c>
      <c r="F829" s="72">
        <v>42965</v>
      </c>
      <c r="G829">
        <v>36.777900000000002</v>
      </c>
      <c r="H829">
        <v>3.1234999999999999</v>
      </c>
      <c r="I829">
        <v>9.6150000000000002</v>
      </c>
      <c r="J829">
        <v>95959.527199999997</v>
      </c>
      <c r="K829" s="72">
        <v>42965</v>
      </c>
      <c r="L829">
        <v>19.200199999999999</v>
      </c>
      <c r="M829">
        <v>1.9403999999999999</v>
      </c>
      <c r="N829">
        <v>10.718400000000001</v>
      </c>
      <c r="O829">
        <v>57344.942199999998</v>
      </c>
      <c r="P829" s="1">
        <v>42965</v>
      </c>
      <c r="Q829" t="s">
        <v>59</v>
      </c>
      <c r="R829">
        <v>1551705.8470000001</v>
      </c>
      <c r="S829" t="s">
        <v>59</v>
      </c>
      <c r="U829" s="72">
        <v>42965</v>
      </c>
      <c r="V829">
        <v>25.530999999999999</v>
      </c>
      <c r="W829">
        <v>2.8782000000000001</v>
      </c>
      <c r="X829">
        <v>12.801299999999999</v>
      </c>
      <c r="Y829">
        <v>25282.5442</v>
      </c>
      <c r="AA829" s="1">
        <f t="shared" si="42"/>
        <v>42965</v>
      </c>
      <c r="AB829">
        <f t="shared" ref="AB829:AB892" si="44">+(C829*E829+H829*J829+M829*O829+W829*Y829)/(E829+J829+O829+Y829)</f>
        <v>2.4869685449144372</v>
      </c>
      <c r="AC829" s="60">
        <f t="shared" si="43"/>
        <v>1.9816066694068135</v>
      </c>
      <c r="AD829">
        <f>+VLOOKUP(AA829,'Indice Bancos'!AG:AM,2,0)</f>
        <v>1.0946705807030144</v>
      </c>
      <c r="AN829" s="60"/>
    </row>
    <row r="830" spans="1:40" x14ac:dyDescent="0.25">
      <c r="A830" s="1">
        <v>42972</v>
      </c>
      <c r="B830">
        <v>27.677399999999999</v>
      </c>
      <c r="C830">
        <v>2.3113000000000001</v>
      </c>
      <c r="D830">
        <v>10.497400000000001</v>
      </c>
      <c r="E830">
        <v>122414.4002</v>
      </c>
      <c r="F830" s="72">
        <v>42972</v>
      </c>
      <c r="G830">
        <v>36.777900000000002</v>
      </c>
      <c r="H830">
        <v>3.2886000000000002</v>
      </c>
      <c r="I830">
        <v>10.123100000000001</v>
      </c>
      <c r="J830">
        <v>101030.5591</v>
      </c>
      <c r="K830" s="72">
        <v>42972</v>
      </c>
      <c r="L830">
        <v>19.200199999999999</v>
      </c>
      <c r="M830">
        <v>2.1000999999999999</v>
      </c>
      <c r="N830">
        <v>11.600199999999999</v>
      </c>
      <c r="O830">
        <v>62062.421399999999</v>
      </c>
      <c r="P830" s="1">
        <v>42972</v>
      </c>
      <c r="Q830" t="s">
        <v>59</v>
      </c>
      <c r="R830">
        <v>1594700.2156</v>
      </c>
      <c r="S830" t="s">
        <v>59</v>
      </c>
      <c r="U830" s="72">
        <v>42972</v>
      </c>
      <c r="V830">
        <v>25.530999999999999</v>
      </c>
      <c r="W830">
        <v>3.1474000000000002</v>
      </c>
      <c r="X830">
        <v>13.9986</v>
      </c>
      <c r="Y830">
        <v>27647.098699999999</v>
      </c>
      <c r="AA830" s="1">
        <f t="shared" si="42"/>
        <v>42972</v>
      </c>
      <c r="AB830">
        <f t="shared" si="44"/>
        <v>2.6585577541926746</v>
      </c>
      <c r="AC830" s="60">
        <f t="shared" si="43"/>
        <v>2.2484854207703049</v>
      </c>
      <c r="AD830">
        <f>+VLOOKUP(AA830,'Indice Bancos'!AG:AM,2,0)</f>
        <v>1.1462203043544603</v>
      </c>
      <c r="AN830" s="60"/>
    </row>
    <row r="831" spans="1:40" x14ac:dyDescent="0.25">
      <c r="A831" s="1">
        <v>42979</v>
      </c>
      <c r="B831">
        <v>27.677399999999999</v>
      </c>
      <c r="C831">
        <v>2.3384999999999998</v>
      </c>
      <c r="D831">
        <v>10.620900000000001</v>
      </c>
      <c r="E831">
        <v>123854.17570000001</v>
      </c>
      <c r="F831" s="72">
        <v>42979</v>
      </c>
      <c r="G831">
        <v>36.777900000000002</v>
      </c>
      <c r="H831">
        <v>3.3647</v>
      </c>
      <c r="I831">
        <v>10.3576</v>
      </c>
      <c r="J831">
        <v>103371.03539999999</v>
      </c>
      <c r="K831" s="72">
        <v>42979</v>
      </c>
      <c r="L831">
        <v>19.200199999999999</v>
      </c>
      <c r="M831">
        <v>2.0823999999999998</v>
      </c>
      <c r="N831">
        <v>11.502800000000001</v>
      </c>
      <c r="O831">
        <v>61541.6607</v>
      </c>
      <c r="P831" s="1">
        <v>42979</v>
      </c>
      <c r="Q831" t="s">
        <v>59</v>
      </c>
      <c r="R831">
        <v>1555614.426</v>
      </c>
      <c r="S831" t="s">
        <v>59</v>
      </c>
      <c r="U831" s="72">
        <v>42979</v>
      </c>
      <c r="V831">
        <v>25.530999999999999</v>
      </c>
      <c r="W831">
        <v>3.1371000000000002</v>
      </c>
      <c r="X831">
        <v>13.952500000000001</v>
      </c>
      <c r="Y831">
        <v>27556.154299999998</v>
      </c>
      <c r="AA831" s="1">
        <f t="shared" si="42"/>
        <v>42979</v>
      </c>
      <c r="AB831">
        <f t="shared" si="44"/>
        <v>2.693595496622748</v>
      </c>
      <c r="AC831" s="60">
        <f t="shared" si="43"/>
        <v>2.302980857806622</v>
      </c>
      <c r="AD831">
        <f>+VLOOKUP(AA831,'Indice Bancos'!AG:AM,2,0)</f>
        <v>1.1516239865060274</v>
      </c>
      <c r="AN831" s="60"/>
    </row>
    <row r="832" spans="1:40" x14ac:dyDescent="0.25">
      <c r="A832" s="1">
        <v>42986</v>
      </c>
      <c r="B832">
        <v>27.677399999999999</v>
      </c>
      <c r="C832">
        <v>2.2593999999999999</v>
      </c>
      <c r="D832">
        <v>10.262</v>
      </c>
      <c r="E832">
        <v>119668.7819</v>
      </c>
      <c r="F832" s="72">
        <v>42986</v>
      </c>
      <c r="G832">
        <v>36.777900000000002</v>
      </c>
      <c r="H832">
        <v>3.3732000000000002</v>
      </c>
      <c r="I832">
        <v>10.383699999999999</v>
      </c>
      <c r="J832">
        <v>103631.0883</v>
      </c>
      <c r="K832" s="72">
        <v>42986</v>
      </c>
      <c r="L832">
        <v>19.200199999999999</v>
      </c>
      <c r="M832">
        <v>2.1042000000000001</v>
      </c>
      <c r="N832">
        <v>11.623100000000001</v>
      </c>
      <c r="O832">
        <v>62184.953399999999</v>
      </c>
      <c r="P832" s="1">
        <v>42986</v>
      </c>
      <c r="Q832" t="s">
        <v>59</v>
      </c>
      <c r="R832">
        <v>1539980.1100999999</v>
      </c>
      <c r="S832" t="s">
        <v>59</v>
      </c>
      <c r="U832" s="72">
        <v>42986</v>
      </c>
      <c r="V832">
        <v>25.530999999999999</v>
      </c>
      <c r="W832">
        <v>3.0790999999999999</v>
      </c>
      <c r="X832">
        <v>13.694699999999999</v>
      </c>
      <c r="Y832">
        <v>27046.865699999998</v>
      </c>
      <c r="AA832" s="1">
        <f t="shared" si="42"/>
        <v>42986</v>
      </c>
      <c r="AB832">
        <f t="shared" si="44"/>
        <v>2.6687777417634497</v>
      </c>
      <c r="AC832" s="60">
        <f t="shared" si="43"/>
        <v>2.2643809280304157</v>
      </c>
      <c r="AD832">
        <f>+VLOOKUP(AA832,'Indice Bancos'!AG:AM,2,0)</f>
        <v>1.1214412141352481</v>
      </c>
      <c r="AN832" s="60"/>
    </row>
    <row r="833" spans="1:40" x14ac:dyDescent="0.25">
      <c r="A833" s="1">
        <v>42993</v>
      </c>
      <c r="B833">
        <v>27.677399999999999</v>
      </c>
      <c r="C833">
        <v>2.2277999999999998</v>
      </c>
      <c r="D833">
        <v>10.118399999999999</v>
      </c>
      <c r="E833">
        <v>117994.6243</v>
      </c>
      <c r="F833" s="72">
        <v>42993</v>
      </c>
      <c r="G833">
        <v>36.777900000000002</v>
      </c>
      <c r="H833">
        <v>3.3096999999999999</v>
      </c>
      <c r="I833">
        <v>10.1883</v>
      </c>
      <c r="J833">
        <v>101680.6914</v>
      </c>
      <c r="K833" s="72">
        <v>42993</v>
      </c>
      <c r="L833">
        <v>19.200199999999999</v>
      </c>
      <c r="M833">
        <v>2.1871</v>
      </c>
      <c r="N833">
        <v>12.081099999999999</v>
      </c>
      <c r="O833">
        <v>64635.591899999999</v>
      </c>
      <c r="P833" s="1">
        <v>42993</v>
      </c>
      <c r="Q833" t="s">
        <v>59</v>
      </c>
      <c r="R833">
        <v>1547797.2679999999</v>
      </c>
      <c r="S833" t="s">
        <v>59</v>
      </c>
      <c r="U833" s="72">
        <v>42993</v>
      </c>
      <c r="V833">
        <v>25.530999999999999</v>
      </c>
      <c r="W833">
        <v>3.1930000000000001</v>
      </c>
      <c r="X833">
        <v>14.2012</v>
      </c>
      <c r="Y833">
        <v>33105.4375</v>
      </c>
      <c r="AA833" s="1">
        <f t="shared" si="42"/>
        <v>42993</v>
      </c>
      <c r="AB833">
        <f t="shared" si="44"/>
        <v>2.6667535758356573</v>
      </c>
      <c r="AC833" s="60">
        <f t="shared" si="43"/>
        <v>2.2612326713443802</v>
      </c>
      <c r="AD833">
        <f>+VLOOKUP(AA833,'Indice Bancos'!AG:AM,2,0)</f>
        <v>1.1310905437384047</v>
      </c>
      <c r="AN833" s="60"/>
    </row>
    <row r="834" spans="1:40" x14ac:dyDescent="0.25">
      <c r="A834" s="1">
        <v>43000</v>
      </c>
      <c r="B834">
        <v>27.677399999999999</v>
      </c>
      <c r="C834">
        <v>2.4794</v>
      </c>
      <c r="D834">
        <v>11.261200000000001</v>
      </c>
      <c r="E834">
        <v>131320.9184</v>
      </c>
      <c r="F834" s="72">
        <v>43000</v>
      </c>
      <c r="G834">
        <v>36.777900000000002</v>
      </c>
      <c r="H834">
        <v>3.6059999999999999</v>
      </c>
      <c r="I834">
        <v>11.100199999999999</v>
      </c>
      <c r="J834">
        <v>110782.5436</v>
      </c>
      <c r="K834" s="72">
        <v>43000</v>
      </c>
      <c r="L834">
        <v>19.200199999999999</v>
      </c>
      <c r="M834">
        <v>2.3767999999999998</v>
      </c>
      <c r="N834">
        <v>13.1289</v>
      </c>
      <c r="O834">
        <v>70241.427599999995</v>
      </c>
      <c r="P834" s="1">
        <v>43000</v>
      </c>
      <c r="Q834" t="s">
        <v>59</v>
      </c>
      <c r="R834">
        <v>1555614.426</v>
      </c>
      <c r="S834" t="s">
        <v>59</v>
      </c>
      <c r="U834" s="72">
        <v>43000</v>
      </c>
      <c r="V834">
        <v>25.530999999999999</v>
      </c>
      <c r="W834">
        <v>3.3752</v>
      </c>
      <c r="X834">
        <v>15.0116</v>
      </c>
      <c r="Y834">
        <v>34994.7232</v>
      </c>
      <c r="AA834" s="1">
        <f t="shared" si="42"/>
        <v>43000</v>
      </c>
      <c r="AB834">
        <f t="shared" si="44"/>
        <v>2.9082284742124296</v>
      </c>
      <c r="AC834" s="60">
        <f t="shared" si="43"/>
        <v>2.6368071007359166</v>
      </c>
      <c r="AD834">
        <f>+VLOOKUP(AA834,'Indice Bancos'!AG:AM,2,0)</f>
        <v>1.1790239037095831</v>
      </c>
      <c r="AN834" s="60"/>
    </row>
    <row r="835" spans="1:40" x14ac:dyDescent="0.25">
      <c r="A835" s="1">
        <v>43007</v>
      </c>
      <c r="B835">
        <v>28.8001</v>
      </c>
      <c r="C835">
        <v>2.3420000000000001</v>
      </c>
      <c r="D835">
        <v>10.408300000000001</v>
      </c>
      <c r="E835">
        <v>136109.00899999999</v>
      </c>
      <c r="F835" s="72">
        <v>43007</v>
      </c>
      <c r="G835">
        <v>30.667899999999999</v>
      </c>
      <c r="H835">
        <v>2.7219000000000002</v>
      </c>
      <c r="I835">
        <v>10.422700000000001</v>
      </c>
      <c r="J835">
        <v>127267.402</v>
      </c>
      <c r="K835" s="72">
        <v>43007</v>
      </c>
      <c r="L835">
        <v>18.148</v>
      </c>
      <c r="M835">
        <v>1.9164000000000001</v>
      </c>
      <c r="N835">
        <v>11.714600000000001</v>
      </c>
      <c r="O835">
        <v>72477.635299999994</v>
      </c>
      <c r="P835" s="1">
        <v>43007</v>
      </c>
      <c r="Q835" t="s">
        <v>59</v>
      </c>
      <c r="R835">
        <v>1516528.6364</v>
      </c>
      <c r="S835" t="s">
        <v>59</v>
      </c>
      <c r="U835" s="72">
        <v>43007</v>
      </c>
      <c r="V835">
        <v>18.195699999999999</v>
      </c>
      <c r="W835">
        <v>2.4405000000000001</v>
      </c>
      <c r="X835">
        <v>14.7728</v>
      </c>
      <c r="Y835">
        <v>36819.6014</v>
      </c>
      <c r="AA835" s="1">
        <f t="shared" si="42"/>
        <v>43007</v>
      </c>
      <c r="AB835">
        <f t="shared" si="44"/>
        <v>2.3986960806175088</v>
      </c>
      <c r="AC835" s="60">
        <f t="shared" si="43"/>
        <v>1.8443133911730845</v>
      </c>
      <c r="AD835">
        <f>+VLOOKUP(AA835,'Indice Bancos'!AG:AM,2,0)</f>
        <v>1.1742586107847841</v>
      </c>
      <c r="AN835" s="60"/>
    </row>
    <row r="836" spans="1:40" x14ac:dyDescent="0.25">
      <c r="A836" s="1">
        <v>43014</v>
      </c>
      <c r="B836">
        <v>28.8001</v>
      </c>
      <c r="C836">
        <v>2.4676</v>
      </c>
      <c r="D836">
        <v>10.9665</v>
      </c>
      <c r="E836">
        <v>143408.33590000001</v>
      </c>
      <c r="F836" s="72">
        <v>43014</v>
      </c>
      <c r="G836">
        <v>30.667899999999999</v>
      </c>
      <c r="H836">
        <v>2.8531</v>
      </c>
      <c r="I836">
        <v>10.9251</v>
      </c>
      <c r="J836">
        <v>133402.48970000001</v>
      </c>
      <c r="K836" s="72">
        <v>43014</v>
      </c>
      <c r="L836">
        <v>18.148</v>
      </c>
      <c r="M836">
        <v>1.9803999999999999</v>
      </c>
      <c r="N836">
        <v>12.1058</v>
      </c>
      <c r="O836">
        <v>74897.640899999999</v>
      </c>
      <c r="P836" s="1">
        <v>43014</v>
      </c>
      <c r="Q836" t="s">
        <v>59</v>
      </c>
      <c r="R836">
        <v>1704140.4264</v>
      </c>
      <c r="S836" t="s">
        <v>59</v>
      </c>
      <c r="U836" s="72">
        <v>43014</v>
      </c>
      <c r="V836">
        <v>18.195699999999999</v>
      </c>
      <c r="W836">
        <v>2.4192</v>
      </c>
      <c r="X836">
        <v>14.643599999999999</v>
      </c>
      <c r="Y836">
        <v>38821.397400000002</v>
      </c>
      <c r="AA836" s="1">
        <f t="shared" ref="AA836:AA899" si="45">+A836</f>
        <v>43014</v>
      </c>
      <c r="AB836">
        <f t="shared" si="44"/>
        <v>2.5010355313273904</v>
      </c>
      <c r="AC836" s="60">
        <f t="shared" ref="AC836:AC899" si="46">+(AB836-$AC$1)/$AD$1</f>
        <v>2.0034855496996218</v>
      </c>
      <c r="AD836">
        <f>+VLOOKUP(AA836,'Indice Bancos'!AG:AM,2,0)</f>
        <v>1.1966640134497699</v>
      </c>
      <c r="AN836" s="60"/>
    </row>
    <row r="837" spans="1:40" x14ac:dyDescent="0.25">
      <c r="A837" s="1">
        <v>43021</v>
      </c>
      <c r="B837">
        <v>28.8001</v>
      </c>
      <c r="C837">
        <v>2.5183</v>
      </c>
      <c r="D837">
        <v>11.191800000000001</v>
      </c>
      <c r="E837">
        <v>146354.85320000001</v>
      </c>
      <c r="F837" s="72">
        <v>43021</v>
      </c>
      <c r="G837">
        <v>30.667899999999999</v>
      </c>
      <c r="H837">
        <v>2.8942999999999999</v>
      </c>
      <c r="I837">
        <v>11.0829</v>
      </c>
      <c r="J837">
        <v>135328.6219</v>
      </c>
      <c r="K837" s="72">
        <v>43021</v>
      </c>
      <c r="L837">
        <v>18.148</v>
      </c>
      <c r="M837">
        <v>2.0573999999999999</v>
      </c>
      <c r="N837">
        <v>12.5761</v>
      </c>
      <c r="O837">
        <v>77807.7742</v>
      </c>
      <c r="P837" s="1">
        <v>43021</v>
      </c>
      <c r="Q837" t="s">
        <v>59</v>
      </c>
      <c r="R837">
        <v>1704140.4264</v>
      </c>
      <c r="S837" t="s">
        <v>59</v>
      </c>
      <c r="U837" s="72">
        <v>43021</v>
      </c>
      <c r="V837">
        <v>18.195699999999999</v>
      </c>
      <c r="W837">
        <v>2.4704000000000002</v>
      </c>
      <c r="X837">
        <v>14.9537</v>
      </c>
      <c r="Y837">
        <v>39643.497499999998</v>
      </c>
      <c r="AA837" s="1">
        <f t="shared" si="45"/>
        <v>43021</v>
      </c>
      <c r="AB837">
        <f t="shared" si="44"/>
        <v>2.551178708958771</v>
      </c>
      <c r="AC837" s="60">
        <f t="shared" si="46"/>
        <v>2.0814750030688076</v>
      </c>
      <c r="AD837">
        <f>+VLOOKUP(AA837,'Indice Bancos'!AG:AM,2,0)</f>
        <v>1.2076801124618222</v>
      </c>
      <c r="AN837" s="60"/>
    </row>
    <row r="838" spans="1:40" x14ac:dyDescent="0.25">
      <c r="A838" s="1">
        <v>43028</v>
      </c>
      <c r="B838">
        <v>28.8001</v>
      </c>
      <c r="C838">
        <v>2.5051000000000001</v>
      </c>
      <c r="D838">
        <v>11.132899999999999</v>
      </c>
      <c r="E838">
        <v>145584.7408</v>
      </c>
      <c r="F838" s="72">
        <v>43028</v>
      </c>
      <c r="G838">
        <v>30.667899999999999</v>
      </c>
      <c r="H838">
        <v>2.8805000000000001</v>
      </c>
      <c r="I838">
        <v>11.0303</v>
      </c>
      <c r="J838">
        <v>134686.5779</v>
      </c>
      <c r="K838" s="72">
        <v>43028</v>
      </c>
      <c r="L838">
        <v>18.148</v>
      </c>
      <c r="M838">
        <v>2.0282</v>
      </c>
      <c r="N838">
        <v>12.3979</v>
      </c>
      <c r="O838">
        <v>76704.986799999999</v>
      </c>
      <c r="P838" s="1">
        <v>43028</v>
      </c>
      <c r="Q838" t="s">
        <v>59</v>
      </c>
      <c r="R838">
        <v>1817489.2163</v>
      </c>
      <c r="S838" t="s">
        <v>59</v>
      </c>
      <c r="U838" s="72">
        <v>43028</v>
      </c>
      <c r="V838">
        <v>18.195699999999999</v>
      </c>
      <c r="W838">
        <v>2.5487000000000002</v>
      </c>
      <c r="X838">
        <v>15.4274</v>
      </c>
      <c r="Y838">
        <v>40899.483899999999</v>
      </c>
      <c r="AA838" s="1">
        <f t="shared" si="45"/>
        <v>43028</v>
      </c>
      <c r="AB838">
        <f t="shared" si="44"/>
        <v>2.5447202811449077</v>
      </c>
      <c r="AC838" s="60">
        <f t="shared" si="46"/>
        <v>2.0714299824175373</v>
      </c>
      <c r="AD838">
        <f>+VLOOKUP(AA838,'Indice Bancos'!AG:AM,2,0)</f>
        <v>1.2064375694348701</v>
      </c>
      <c r="AN838" s="60"/>
    </row>
    <row r="839" spans="1:40" x14ac:dyDescent="0.25">
      <c r="A839" s="1">
        <v>43035</v>
      </c>
      <c r="B839">
        <v>28.8001</v>
      </c>
      <c r="C839">
        <v>2.6726999999999999</v>
      </c>
      <c r="D839">
        <v>11.878</v>
      </c>
      <c r="E839">
        <v>155328.3377</v>
      </c>
      <c r="F839" s="72">
        <v>43035</v>
      </c>
      <c r="G839">
        <v>30.667899999999999</v>
      </c>
      <c r="H839">
        <v>2.9416000000000002</v>
      </c>
      <c r="I839">
        <v>11.263999999999999</v>
      </c>
      <c r="J839">
        <v>137540.10709999999</v>
      </c>
      <c r="K839" s="72">
        <v>43035</v>
      </c>
      <c r="L839">
        <v>18.148</v>
      </c>
      <c r="M839">
        <v>2.1173000000000002</v>
      </c>
      <c r="N839">
        <v>12.942500000000001</v>
      </c>
      <c r="O839">
        <v>80074.614799999996</v>
      </c>
      <c r="P839" s="1">
        <v>43035</v>
      </c>
      <c r="Q839" t="s">
        <v>59</v>
      </c>
      <c r="R839">
        <v>2001192.4273999999</v>
      </c>
      <c r="S839" t="s">
        <v>59</v>
      </c>
      <c r="U839" s="72">
        <v>43035</v>
      </c>
      <c r="V839">
        <v>18.195699999999999</v>
      </c>
      <c r="W839">
        <v>2.5828000000000002</v>
      </c>
      <c r="X839">
        <v>15.6341</v>
      </c>
      <c r="Y839">
        <v>41447.5507</v>
      </c>
      <c r="AA839" s="1">
        <f t="shared" si="45"/>
        <v>43035</v>
      </c>
      <c r="AB839">
        <f t="shared" si="44"/>
        <v>2.6456360637285172</v>
      </c>
      <c r="AC839" s="60">
        <f t="shared" si="46"/>
        <v>2.2283878596760758</v>
      </c>
      <c r="AD839">
        <f>+VLOOKUP(AA839,'Indice Bancos'!AG:AM,2,0)</f>
        <v>1.2374409519036196</v>
      </c>
      <c r="AN839" s="60"/>
    </row>
    <row r="840" spans="1:40" x14ac:dyDescent="0.25">
      <c r="A840" s="1">
        <v>43042</v>
      </c>
      <c r="B840">
        <v>28.8001</v>
      </c>
      <c r="C840">
        <v>2.4146000000000001</v>
      </c>
      <c r="D840">
        <v>10.7309</v>
      </c>
      <c r="E840">
        <v>140327.8861</v>
      </c>
      <c r="F840" s="72">
        <v>43042</v>
      </c>
      <c r="G840">
        <v>30.667899999999999</v>
      </c>
      <c r="H840">
        <v>2.8439000000000001</v>
      </c>
      <c r="I840">
        <v>10.8901</v>
      </c>
      <c r="J840">
        <v>132974.46030000001</v>
      </c>
      <c r="K840" s="72">
        <v>43042</v>
      </c>
      <c r="L840">
        <v>18.148</v>
      </c>
      <c r="M840">
        <v>2.0169000000000001</v>
      </c>
      <c r="N840">
        <v>12.3286</v>
      </c>
      <c r="O840">
        <v>76276.125100000005</v>
      </c>
      <c r="P840" s="1">
        <v>43042</v>
      </c>
      <c r="Q840" t="s">
        <v>59</v>
      </c>
      <c r="R840">
        <v>2161444.1647000001</v>
      </c>
      <c r="S840" t="s">
        <v>59</v>
      </c>
      <c r="U840" s="72">
        <v>43042</v>
      </c>
      <c r="V840">
        <v>18.195699999999999</v>
      </c>
      <c r="W840">
        <v>2.6227</v>
      </c>
      <c r="X840">
        <v>15.875299999999999</v>
      </c>
      <c r="Y840">
        <v>42086.962</v>
      </c>
      <c r="AA840" s="1">
        <f t="shared" si="45"/>
        <v>43042</v>
      </c>
      <c r="AB840">
        <f t="shared" si="44"/>
        <v>2.5052621177401404</v>
      </c>
      <c r="AC840" s="60">
        <f t="shared" si="46"/>
        <v>2.0100593086737981</v>
      </c>
      <c r="AD840">
        <f>+VLOOKUP(AA840,'Indice Bancos'!AG:AM,2,0)</f>
        <v>1.1392511185556542</v>
      </c>
      <c r="AN840" s="60"/>
    </row>
    <row r="841" spans="1:40" x14ac:dyDescent="0.25">
      <c r="A841" s="1">
        <v>43049</v>
      </c>
      <c r="B841">
        <v>28.8001</v>
      </c>
      <c r="C841">
        <v>2.3893</v>
      </c>
      <c r="D841">
        <v>10.6183</v>
      </c>
      <c r="E841">
        <v>138854.6274</v>
      </c>
      <c r="F841" s="72">
        <v>43049</v>
      </c>
      <c r="G841">
        <v>30.667899999999999</v>
      </c>
      <c r="H841">
        <v>2.8195000000000001</v>
      </c>
      <c r="I841">
        <v>10.7966</v>
      </c>
      <c r="J841">
        <v>131833.04870000001</v>
      </c>
      <c r="K841" s="72">
        <v>43049</v>
      </c>
      <c r="L841">
        <v>18.148</v>
      </c>
      <c r="M841">
        <v>1.9722999999999999</v>
      </c>
      <c r="N841">
        <v>12.0562</v>
      </c>
      <c r="O841">
        <v>74591.311000000002</v>
      </c>
      <c r="P841" s="1">
        <v>43049</v>
      </c>
      <c r="Q841" t="s">
        <v>59</v>
      </c>
      <c r="R841">
        <v>2075455.4276000001</v>
      </c>
      <c r="S841" t="s">
        <v>59</v>
      </c>
      <c r="U841" s="72">
        <v>43049</v>
      </c>
      <c r="V841">
        <v>18.195699999999999</v>
      </c>
      <c r="W841">
        <v>2.4918</v>
      </c>
      <c r="X841">
        <v>15.0829</v>
      </c>
      <c r="Y841">
        <v>39986.039299999997</v>
      </c>
      <c r="AA841" s="1">
        <f t="shared" si="45"/>
        <v>43049</v>
      </c>
      <c r="AB841">
        <f t="shared" si="44"/>
        <v>2.4664120342004394</v>
      </c>
      <c r="AC841" s="60">
        <f t="shared" si="46"/>
        <v>1.9496344029990462</v>
      </c>
      <c r="AD841">
        <f>+VLOOKUP(AA841,'Indice Bancos'!AG:AM,2,0)</f>
        <v>1.162532331756271</v>
      </c>
      <c r="AN841" s="60"/>
    </row>
    <row r="842" spans="1:40" x14ac:dyDescent="0.25">
      <c r="A842" s="1">
        <v>43056</v>
      </c>
      <c r="B842">
        <v>28.8001</v>
      </c>
      <c r="C842">
        <v>2.0989</v>
      </c>
      <c r="D842">
        <v>9.3277999999999999</v>
      </c>
      <c r="E842">
        <v>121979.11930000001</v>
      </c>
      <c r="F842" s="72">
        <v>43056</v>
      </c>
      <c r="G842">
        <v>30.667899999999999</v>
      </c>
      <c r="H842">
        <v>2.9125999999999999</v>
      </c>
      <c r="I842">
        <v>11.153</v>
      </c>
      <c r="J842">
        <v>136184.6808</v>
      </c>
      <c r="K842" s="72">
        <v>43056</v>
      </c>
      <c r="L842">
        <v>18.148</v>
      </c>
      <c r="M842">
        <v>2.0152000000000001</v>
      </c>
      <c r="N842">
        <v>12.3187</v>
      </c>
      <c r="O842">
        <v>76214.859100000001</v>
      </c>
      <c r="P842" s="1">
        <v>43056</v>
      </c>
      <c r="Q842" t="s">
        <v>59</v>
      </c>
      <c r="R842">
        <v>2044186.7959</v>
      </c>
      <c r="S842" t="s">
        <v>59</v>
      </c>
      <c r="U842" s="72">
        <v>43056</v>
      </c>
      <c r="V842">
        <v>18.195699999999999</v>
      </c>
      <c r="W842">
        <v>2.4817999999999998</v>
      </c>
      <c r="X842">
        <v>15.022600000000001</v>
      </c>
      <c r="Y842">
        <v>39826.186500000003</v>
      </c>
      <c r="AA842" s="1">
        <f t="shared" si="45"/>
        <v>43056</v>
      </c>
      <c r="AB842">
        <f t="shared" si="44"/>
        <v>2.4187348157337611</v>
      </c>
      <c r="AC842" s="60">
        <f t="shared" si="46"/>
        <v>1.8754803429250293</v>
      </c>
      <c r="AD842">
        <f>+VLOOKUP(AA842,'Indice Bancos'!AG:AM,2,0)</f>
        <v>1.1238475265012891</v>
      </c>
      <c r="AN842" s="60"/>
    </row>
    <row r="843" spans="1:40" x14ac:dyDescent="0.25">
      <c r="A843" s="1">
        <v>43063</v>
      </c>
      <c r="B843">
        <v>28.8001</v>
      </c>
      <c r="C843">
        <v>2.0994999999999999</v>
      </c>
      <c r="D843">
        <v>9.3302999999999994</v>
      </c>
      <c r="E843">
        <v>122012.6024</v>
      </c>
      <c r="F843" s="72">
        <v>43063</v>
      </c>
      <c r="G843">
        <v>30.667899999999999</v>
      </c>
      <c r="H843">
        <v>3.0072000000000001</v>
      </c>
      <c r="I843">
        <v>11.5152</v>
      </c>
      <c r="J843">
        <v>140607.65100000001</v>
      </c>
      <c r="K843" s="72">
        <v>43063</v>
      </c>
      <c r="L843">
        <v>18.148</v>
      </c>
      <c r="M843">
        <v>2.0257999999999998</v>
      </c>
      <c r="N843">
        <v>12.382999999999999</v>
      </c>
      <c r="O843">
        <v>76613.087899999999</v>
      </c>
      <c r="P843" s="1">
        <v>43063</v>
      </c>
      <c r="Q843" t="s">
        <v>59</v>
      </c>
      <c r="R843">
        <v>2325604.4810000001</v>
      </c>
      <c r="S843" t="s">
        <v>59</v>
      </c>
      <c r="U843" s="72">
        <v>43063</v>
      </c>
      <c r="V843">
        <v>18.195699999999999</v>
      </c>
      <c r="W843">
        <v>2.7564000000000002</v>
      </c>
      <c r="X843">
        <v>16.684999999999999</v>
      </c>
      <c r="Y843">
        <v>44233.556900000003</v>
      </c>
      <c r="AA843" s="1">
        <f t="shared" si="45"/>
        <v>43063</v>
      </c>
      <c r="AB843">
        <f t="shared" si="44"/>
        <v>2.4933806829769796</v>
      </c>
      <c r="AC843" s="60">
        <f t="shared" si="46"/>
        <v>1.991579693974616</v>
      </c>
      <c r="AD843">
        <f>+VLOOKUP(AA843,'Indice Bancos'!AG:AM,2,0)</f>
        <v>1.1262286658381335</v>
      </c>
      <c r="AN843" s="60"/>
    </row>
    <row r="844" spans="1:40" x14ac:dyDescent="0.25">
      <c r="A844" s="1">
        <v>43070</v>
      </c>
      <c r="B844">
        <v>28.8001</v>
      </c>
      <c r="C844">
        <v>2.0390000000000001</v>
      </c>
      <c r="D844">
        <v>9.0615000000000006</v>
      </c>
      <c r="E844">
        <v>118496.8716</v>
      </c>
      <c r="F844" s="72">
        <v>43070</v>
      </c>
      <c r="G844">
        <v>30.667899999999999</v>
      </c>
      <c r="H844">
        <v>3.0529000000000002</v>
      </c>
      <c r="I844">
        <v>11.6905</v>
      </c>
      <c r="J844">
        <v>142747.79790000001</v>
      </c>
      <c r="K844" s="72">
        <v>43070</v>
      </c>
      <c r="L844">
        <v>18.148</v>
      </c>
      <c r="M844">
        <v>1.9318</v>
      </c>
      <c r="N844">
        <v>11.8087</v>
      </c>
      <c r="O844">
        <v>73059.661999999997</v>
      </c>
      <c r="P844" s="1">
        <v>43070</v>
      </c>
      <c r="Q844" t="s">
        <v>59</v>
      </c>
      <c r="R844">
        <v>2259158.6387</v>
      </c>
      <c r="S844" t="s">
        <v>59</v>
      </c>
      <c r="U844" s="72">
        <v>43070</v>
      </c>
      <c r="V844">
        <v>18.195699999999999</v>
      </c>
      <c r="W844">
        <v>2.5828000000000002</v>
      </c>
      <c r="X844">
        <v>15.6341</v>
      </c>
      <c r="Y844">
        <v>41447.5507</v>
      </c>
      <c r="AA844" s="1">
        <f t="shared" si="45"/>
        <v>43070</v>
      </c>
      <c r="AB844">
        <f t="shared" si="44"/>
        <v>2.4633203617811974</v>
      </c>
      <c r="AC844" s="60">
        <f t="shared" si="46"/>
        <v>1.9448258158020837</v>
      </c>
      <c r="AD844">
        <f>+VLOOKUP(AA844,'Indice Bancos'!AG:AM,2,0)</f>
        <v>1.1314038878993247</v>
      </c>
      <c r="AN844" s="60"/>
    </row>
    <row r="845" spans="1:40" x14ac:dyDescent="0.25">
      <c r="A845" s="1">
        <v>43077</v>
      </c>
      <c r="B845">
        <v>28.8001</v>
      </c>
      <c r="C845">
        <v>2.2930999999999999</v>
      </c>
      <c r="D845">
        <v>10.1907</v>
      </c>
      <c r="E845">
        <v>133262.9412</v>
      </c>
      <c r="F845" s="72">
        <v>43077</v>
      </c>
      <c r="G845">
        <v>30.667899999999999</v>
      </c>
      <c r="H845">
        <v>3.2482000000000002</v>
      </c>
      <c r="I845">
        <v>12.4383</v>
      </c>
      <c r="J845">
        <v>151879.0914</v>
      </c>
      <c r="K845" s="72">
        <v>43077</v>
      </c>
      <c r="L845">
        <v>18.148</v>
      </c>
      <c r="M845">
        <v>2.0428000000000002</v>
      </c>
      <c r="N845">
        <v>12.487</v>
      </c>
      <c r="O845">
        <v>77256.380499999999</v>
      </c>
      <c r="P845" s="1">
        <v>43077</v>
      </c>
      <c r="Q845" t="s">
        <v>59</v>
      </c>
      <c r="R845">
        <v>2470221.9024999999</v>
      </c>
      <c r="S845" t="s">
        <v>59</v>
      </c>
      <c r="U845" s="72">
        <v>43077</v>
      </c>
      <c r="V845">
        <v>18.195699999999999</v>
      </c>
      <c r="W845">
        <v>2.7193999999999998</v>
      </c>
      <c r="X845">
        <v>16.461099999999998</v>
      </c>
      <c r="Y845">
        <v>43639.817900000002</v>
      </c>
      <c r="AA845" s="1">
        <f t="shared" si="45"/>
        <v>43077</v>
      </c>
      <c r="AB845">
        <f t="shared" si="44"/>
        <v>2.6485495402374064</v>
      </c>
      <c r="AC845" s="60">
        <f t="shared" si="46"/>
        <v>2.2329192924863897</v>
      </c>
      <c r="AD845">
        <f>+VLOOKUP(AA845,'Indice Bancos'!AG:AM,2,0)</f>
        <v>1.2310540842730302</v>
      </c>
      <c r="AN845" s="60"/>
    </row>
    <row r="846" spans="1:40" x14ac:dyDescent="0.25">
      <c r="A846" s="1">
        <v>43084</v>
      </c>
      <c r="B846">
        <v>28.8001</v>
      </c>
      <c r="C846">
        <v>2.3144</v>
      </c>
      <c r="D846">
        <v>10.285399999999999</v>
      </c>
      <c r="E846">
        <v>134501.81779999999</v>
      </c>
      <c r="F846" s="72">
        <v>43084</v>
      </c>
      <c r="G846">
        <v>30.667899999999999</v>
      </c>
      <c r="H846">
        <v>3.4527000000000001</v>
      </c>
      <c r="I846">
        <v>13.2212</v>
      </c>
      <c r="J846">
        <v>161438.4142</v>
      </c>
      <c r="K846" s="72">
        <v>43084</v>
      </c>
      <c r="L846">
        <v>18.148</v>
      </c>
      <c r="M846">
        <v>2.2663000000000002</v>
      </c>
      <c r="N846">
        <v>13.8535</v>
      </c>
      <c r="O846">
        <v>85711.083499999993</v>
      </c>
      <c r="P846" s="1">
        <v>43084</v>
      </c>
      <c r="Q846" t="s">
        <v>59</v>
      </c>
      <c r="R846">
        <v>2403776.0602000002</v>
      </c>
      <c r="S846" t="s">
        <v>59</v>
      </c>
      <c r="U846" s="72">
        <v>43084</v>
      </c>
      <c r="V846">
        <v>18.195699999999999</v>
      </c>
      <c r="W846">
        <v>2.8603000000000001</v>
      </c>
      <c r="X846">
        <v>17.313800000000001</v>
      </c>
      <c r="Y846">
        <v>45900.593399999998</v>
      </c>
      <c r="AA846" s="1">
        <f t="shared" si="45"/>
        <v>43084</v>
      </c>
      <c r="AB846">
        <f t="shared" si="44"/>
        <v>2.793171754829066</v>
      </c>
      <c r="AC846" s="60">
        <f t="shared" si="46"/>
        <v>2.4578553255387909</v>
      </c>
      <c r="AD846">
        <f>+VLOOKUP(AA846,'Indice Bancos'!AG:AM,2,0)</f>
        <v>1.2877921636254994</v>
      </c>
      <c r="AN846" s="60"/>
    </row>
    <row r="847" spans="1:40" x14ac:dyDescent="0.25">
      <c r="A847" s="1">
        <v>43091</v>
      </c>
      <c r="B847">
        <v>28.8001</v>
      </c>
      <c r="C847">
        <v>2.4308000000000001</v>
      </c>
      <c r="D847">
        <v>10.8026</v>
      </c>
      <c r="E847">
        <v>141265.4143</v>
      </c>
      <c r="F847" s="72">
        <v>43091</v>
      </c>
      <c r="G847">
        <v>30.667899999999999</v>
      </c>
      <c r="H847">
        <v>3.5747</v>
      </c>
      <c r="I847">
        <v>13.688599999999999</v>
      </c>
      <c r="J847">
        <v>167145.4725</v>
      </c>
      <c r="K847" s="72">
        <v>43091</v>
      </c>
      <c r="L847">
        <v>18.148</v>
      </c>
      <c r="M847">
        <v>2.4470000000000001</v>
      </c>
      <c r="N847">
        <v>14.957700000000001</v>
      </c>
      <c r="O847">
        <v>92542.238500000007</v>
      </c>
      <c r="P847" s="1">
        <v>43091</v>
      </c>
      <c r="Q847" t="s">
        <v>59</v>
      </c>
      <c r="R847">
        <v>2716462.3769999999</v>
      </c>
      <c r="S847" t="s">
        <v>59</v>
      </c>
      <c r="U847" s="72">
        <v>43091</v>
      </c>
      <c r="V847">
        <v>18.195699999999999</v>
      </c>
      <c r="W847">
        <v>3.1065</v>
      </c>
      <c r="X847">
        <v>18.803999999999998</v>
      </c>
      <c r="Y847">
        <v>49851.241399999999</v>
      </c>
      <c r="AA847" s="1">
        <f t="shared" si="45"/>
        <v>43091</v>
      </c>
      <c r="AB847">
        <f t="shared" si="44"/>
        <v>2.9329720967957744</v>
      </c>
      <c r="AC847" s="60">
        <f t="shared" si="46"/>
        <v>2.6752917299677272</v>
      </c>
      <c r="AD847">
        <f>+VLOOKUP(AA847,'Indice Bancos'!AG:AM,2,0)</f>
        <v>1.2636367748418478</v>
      </c>
      <c r="AN847" s="60"/>
    </row>
    <row r="848" spans="1:40" x14ac:dyDescent="0.25">
      <c r="A848" s="1">
        <v>43098</v>
      </c>
      <c r="B848">
        <v>29.3276</v>
      </c>
      <c r="C848">
        <v>2.1480000000000001</v>
      </c>
      <c r="D848">
        <v>10.509399999999999</v>
      </c>
      <c r="E848">
        <v>145316.8756</v>
      </c>
      <c r="F848" s="72">
        <v>43098</v>
      </c>
      <c r="G848">
        <v>29.867000000000001</v>
      </c>
      <c r="H848">
        <v>3.0609999999999999</v>
      </c>
      <c r="I848">
        <v>12.6518</v>
      </c>
      <c r="J848">
        <v>176490.7806</v>
      </c>
      <c r="K848" s="72">
        <v>43098</v>
      </c>
      <c r="L848">
        <v>22.594899999999999</v>
      </c>
      <c r="M848">
        <v>2.6503000000000001</v>
      </c>
      <c r="N848">
        <v>12.9443</v>
      </c>
      <c r="O848">
        <v>94349.584400000007</v>
      </c>
      <c r="P848" s="1">
        <v>43098</v>
      </c>
      <c r="Q848" t="s">
        <v>59</v>
      </c>
      <c r="R848">
        <v>3.0017999999999998</v>
      </c>
      <c r="S848">
        <v>9.1652000000000005</v>
      </c>
      <c r="U848" s="72">
        <v>43098</v>
      </c>
      <c r="V848">
        <v>17.0868</v>
      </c>
      <c r="W848">
        <v>3.1835</v>
      </c>
      <c r="X848">
        <v>21.360600000000002</v>
      </c>
      <c r="Y848">
        <v>51335.589</v>
      </c>
      <c r="AA848" s="1">
        <f t="shared" si="45"/>
        <v>43098</v>
      </c>
      <c r="AB848">
        <f t="shared" si="44"/>
        <v>2.7077644814473967</v>
      </c>
      <c r="AC848" s="60">
        <f t="shared" si="46"/>
        <v>2.3250183798279447</v>
      </c>
      <c r="AD848">
        <f>+VLOOKUP(AA848,'Indice Bancos'!AG:AM,2,0)</f>
        <v>1.2620757721348983</v>
      </c>
      <c r="AN848" s="60"/>
    </row>
    <row r="849" spans="1:40" x14ac:dyDescent="0.25">
      <c r="A849" s="1">
        <v>43105</v>
      </c>
      <c r="B849">
        <v>29.3276</v>
      </c>
      <c r="C849">
        <v>2.1751999999999998</v>
      </c>
      <c r="D849">
        <v>10.6426</v>
      </c>
      <c r="E849">
        <v>147158.44889999999</v>
      </c>
      <c r="F849" s="72">
        <v>43105</v>
      </c>
      <c r="G849">
        <v>29.867000000000001</v>
      </c>
      <c r="H849">
        <v>3.2107999999999999</v>
      </c>
      <c r="I849">
        <v>13.2706</v>
      </c>
      <c r="J849">
        <v>185122.7065</v>
      </c>
      <c r="K849" s="72">
        <v>43105</v>
      </c>
      <c r="L849">
        <v>22.594899999999999</v>
      </c>
      <c r="M849">
        <v>2.7871000000000001</v>
      </c>
      <c r="N849">
        <v>13.612500000000001</v>
      </c>
      <c r="O849">
        <v>99220.228499999997</v>
      </c>
      <c r="P849" s="1">
        <v>43105</v>
      </c>
      <c r="Q849" t="s">
        <v>59</v>
      </c>
      <c r="R849">
        <v>2.9820000000000002</v>
      </c>
      <c r="S849">
        <v>9.1044999999999998</v>
      </c>
      <c r="U849" s="72">
        <v>43105</v>
      </c>
      <c r="V849">
        <v>17.0868</v>
      </c>
      <c r="W849">
        <v>3.2572000000000001</v>
      </c>
      <c r="X849">
        <v>21.854700000000001</v>
      </c>
      <c r="Y849">
        <v>52523.067000000003</v>
      </c>
      <c r="AA849" s="1">
        <f t="shared" si="45"/>
        <v>43105</v>
      </c>
      <c r="AB849">
        <f t="shared" si="44"/>
        <v>2.8141261752986164</v>
      </c>
      <c r="AC849" s="60">
        <f t="shared" si="46"/>
        <v>2.4904464750287985</v>
      </c>
      <c r="AD849">
        <f>+VLOOKUP(AA849,'Indice Bancos'!AG:AM,2,0)</f>
        <v>1.2222340288156499</v>
      </c>
      <c r="AE849">
        <f ca="1">+_xlfn.PERCENTILE.INC(OFFSET(AC849,-52,0,52,1),0.9)</f>
        <v>2.2991208648290011</v>
      </c>
      <c r="AF849">
        <f ca="1">+_xlfn.PERCENTILE.INC(OFFSET(AC849,-52,0,52,1),0.75)</f>
        <v>2.1042955029968535</v>
      </c>
      <c r="AG849">
        <f t="shared" ref="AG849:AG912" ca="1" si="47">+_xlfn.PERCENTILE.INC(OFFSET(AC849,-52,0,52,1),0.5)</f>
        <v>1.8870699689158084</v>
      </c>
      <c r="AH849">
        <f t="shared" ref="AH849:AH912" ca="1" si="48">+_xlfn.PERCENTILE.INC(OFFSET(AC849,-52,0,52,1),0.25)</f>
        <v>1.7056843906177799</v>
      </c>
      <c r="AI849">
        <f t="shared" ref="AI849:AI912" ca="1" si="49">+_xlfn.PERCENTILE.INC(OFFSET(AC849,-52,0,52,1),0.1)</f>
        <v>1.6097050731539859</v>
      </c>
      <c r="AN849" s="60"/>
    </row>
    <row r="850" spans="1:40" x14ac:dyDescent="0.25">
      <c r="A850" s="1">
        <v>43112</v>
      </c>
      <c r="B850">
        <v>29.3276</v>
      </c>
      <c r="C850">
        <v>2.1435</v>
      </c>
      <c r="D850">
        <v>10.4876</v>
      </c>
      <c r="E850">
        <v>145015.52720000001</v>
      </c>
      <c r="F850" s="72">
        <v>43112</v>
      </c>
      <c r="G850">
        <v>29.867000000000001</v>
      </c>
      <c r="H850">
        <v>3.2911999999999999</v>
      </c>
      <c r="I850">
        <v>13.603</v>
      </c>
      <c r="J850">
        <v>189759.69140000001</v>
      </c>
      <c r="K850" s="72">
        <v>43112</v>
      </c>
      <c r="L850">
        <v>22.594899999999999</v>
      </c>
      <c r="M850">
        <v>2.8206000000000002</v>
      </c>
      <c r="N850">
        <v>13.776400000000001</v>
      </c>
      <c r="O850">
        <v>100414.9148</v>
      </c>
      <c r="P850" s="1">
        <v>43112</v>
      </c>
      <c r="Q850" t="s">
        <v>59</v>
      </c>
      <c r="R850">
        <v>3.1886999999999999</v>
      </c>
      <c r="S850">
        <v>9.7357999999999993</v>
      </c>
      <c r="U850" s="72">
        <v>43112</v>
      </c>
      <c r="V850">
        <v>17.0868</v>
      </c>
      <c r="W850">
        <v>3.3761000000000001</v>
      </c>
      <c r="X850">
        <v>22.652899999999999</v>
      </c>
      <c r="Y850">
        <v>54441.300799999997</v>
      </c>
      <c r="AA850" s="1">
        <f t="shared" si="45"/>
        <v>43112</v>
      </c>
      <c r="AB850">
        <f t="shared" si="44"/>
        <v>2.8642104351327204</v>
      </c>
      <c r="AC850" s="60">
        <f t="shared" si="46"/>
        <v>2.5683442914690864</v>
      </c>
      <c r="AD850">
        <f>+VLOOKUP(AA850,'Indice Bancos'!AG:AM,2,0)</f>
        <v>1.2127484578034835</v>
      </c>
      <c r="AE850">
        <f t="shared" ref="AE850:AE913" ca="1" si="50">+_xlfn.PERCENTILE.INC(OFFSET(AC850,-52,0,52,1),0.9)</f>
        <v>2.3228146276258124</v>
      </c>
      <c r="AF850">
        <f t="shared" ref="AF850:AF913" ca="1" si="51">+_xlfn.PERCENTILE.INC(OFFSET(AC850,-52,0,52,1),0.75)</f>
        <v>2.1624968159023528</v>
      </c>
      <c r="AG850">
        <f t="shared" ca="1" si="47"/>
        <v>1.914760539779125</v>
      </c>
      <c r="AH850">
        <f t="shared" ca="1" si="48"/>
        <v>1.7182954981073384</v>
      </c>
      <c r="AI850">
        <f t="shared" ca="1" si="49"/>
        <v>1.6354748887427355</v>
      </c>
      <c r="AN850" s="60"/>
    </row>
    <row r="851" spans="1:40" x14ac:dyDescent="0.25">
      <c r="A851" s="1">
        <v>43119</v>
      </c>
      <c r="B851">
        <v>29.3276</v>
      </c>
      <c r="C851">
        <v>2.1524000000000001</v>
      </c>
      <c r="D851">
        <v>10.5312</v>
      </c>
      <c r="E851">
        <v>145618.22390000001</v>
      </c>
      <c r="F851" s="72">
        <v>43119</v>
      </c>
      <c r="G851">
        <v>29.867000000000001</v>
      </c>
      <c r="H851">
        <v>3.3877000000000002</v>
      </c>
      <c r="I851">
        <v>14.001899999999999</v>
      </c>
      <c r="J851">
        <v>195324.07329999999</v>
      </c>
      <c r="K851" s="72">
        <v>43119</v>
      </c>
      <c r="L851">
        <v>22.594899999999999</v>
      </c>
      <c r="M851">
        <v>2.8300999999999998</v>
      </c>
      <c r="N851">
        <v>13.8226</v>
      </c>
      <c r="O851">
        <v>100751.87760000001</v>
      </c>
      <c r="P851" s="1">
        <v>43119</v>
      </c>
      <c r="Q851" t="s">
        <v>59</v>
      </c>
      <c r="R851">
        <v>3.9759000000000002</v>
      </c>
      <c r="S851">
        <v>12.1394</v>
      </c>
      <c r="U851" s="72">
        <v>43119</v>
      </c>
      <c r="V851">
        <v>17.0868</v>
      </c>
      <c r="W851">
        <v>3.5348000000000002</v>
      </c>
      <c r="X851">
        <v>23.717099999999999</v>
      </c>
      <c r="Y851">
        <v>56998.945800000001</v>
      </c>
      <c r="AA851" s="1">
        <f t="shared" si="45"/>
        <v>43119</v>
      </c>
      <c r="AB851">
        <f t="shared" si="44"/>
        <v>2.9311529080081922</v>
      </c>
      <c r="AC851" s="60">
        <f t="shared" si="46"/>
        <v>2.6724622814600583</v>
      </c>
      <c r="AD851">
        <f>+VLOOKUP(AA851,'Indice Bancos'!AG:AM,2,0)</f>
        <v>1.1989268598554186</v>
      </c>
      <c r="AE851">
        <f t="shared" ca="1" si="50"/>
        <v>2.3914521886604514</v>
      </c>
      <c r="AF851">
        <f t="shared" ca="1" si="51"/>
        <v>2.224462581445938</v>
      </c>
      <c r="AG851">
        <f t="shared" ca="1" si="47"/>
        <v>1.9378436502268732</v>
      </c>
      <c r="AH851">
        <f t="shared" ca="1" si="48"/>
        <v>1.7489938938614968</v>
      </c>
      <c r="AI851">
        <f t="shared" ca="1" si="49"/>
        <v>1.6384250943776737</v>
      </c>
      <c r="AN851" s="60"/>
    </row>
    <row r="852" spans="1:40" x14ac:dyDescent="0.25">
      <c r="A852" s="1">
        <v>43126</v>
      </c>
      <c r="B852">
        <v>29.3276</v>
      </c>
      <c r="C852">
        <v>2.1217999999999999</v>
      </c>
      <c r="D852">
        <v>10.3811</v>
      </c>
      <c r="E852">
        <v>143542.26860000001</v>
      </c>
      <c r="F852" s="72">
        <v>43126</v>
      </c>
      <c r="G852">
        <v>29.867000000000001</v>
      </c>
      <c r="H852">
        <v>3.2305999999999999</v>
      </c>
      <c r="I852">
        <v>13.352399999999999</v>
      </c>
      <c r="J852">
        <v>186264.11809999999</v>
      </c>
      <c r="K852" s="72">
        <v>43126</v>
      </c>
      <c r="L852">
        <v>22.594899999999999</v>
      </c>
      <c r="M852">
        <v>2.8532999999999999</v>
      </c>
      <c r="N852">
        <v>13.9361</v>
      </c>
      <c r="O852">
        <v>101578.9681</v>
      </c>
      <c r="P852" s="1">
        <v>43126</v>
      </c>
      <c r="Q852" t="s">
        <v>59</v>
      </c>
      <c r="R852">
        <v>3.8010000000000002</v>
      </c>
      <c r="S852">
        <v>11.6052</v>
      </c>
      <c r="U852" s="72">
        <v>43126</v>
      </c>
      <c r="V852">
        <v>17.0868</v>
      </c>
      <c r="W852">
        <v>3.5716000000000001</v>
      </c>
      <c r="X852">
        <v>23.964200000000002</v>
      </c>
      <c r="Y852">
        <v>57592.684800000003</v>
      </c>
      <c r="AA852" s="1">
        <f t="shared" si="45"/>
        <v>43126</v>
      </c>
      <c r="AB852">
        <f t="shared" si="44"/>
        <v>2.8668897877448769</v>
      </c>
      <c r="AC852" s="60">
        <f t="shared" si="46"/>
        <v>2.5725115831222309</v>
      </c>
      <c r="AD852">
        <f>+VLOOKUP(AA852,'Indice Bancos'!AG:AM,2,0)</f>
        <v>1.1198000417338663</v>
      </c>
      <c r="AE852">
        <f t="shared" ca="1" si="50"/>
        <v>2.4519531652824291</v>
      </c>
      <c r="AF852">
        <f t="shared" ca="1" si="51"/>
        <v>2.2295207178786542</v>
      </c>
      <c r="AG852">
        <f t="shared" ca="1" si="47"/>
        <v>1.9472301094005648</v>
      </c>
      <c r="AH852">
        <f t="shared" ca="1" si="48"/>
        <v>1.7615731950872249</v>
      </c>
      <c r="AI852">
        <f t="shared" ca="1" si="49"/>
        <v>1.6455831447863898</v>
      </c>
      <c r="AN852" s="60"/>
    </row>
    <row r="853" spans="1:40" x14ac:dyDescent="0.25">
      <c r="A853" s="1">
        <v>43133</v>
      </c>
      <c r="B853">
        <v>29.3276</v>
      </c>
      <c r="C853">
        <v>1.9623999999999999</v>
      </c>
      <c r="D853">
        <v>9.6013000000000002</v>
      </c>
      <c r="E853">
        <v>132760.69390000001</v>
      </c>
      <c r="F853" s="72">
        <v>43133</v>
      </c>
      <c r="G853">
        <v>29.867000000000001</v>
      </c>
      <c r="H853">
        <v>3.0758999999999999</v>
      </c>
      <c r="I853">
        <v>12.713200000000001</v>
      </c>
      <c r="J853">
        <v>177346.8394</v>
      </c>
      <c r="K853" s="72">
        <v>43133</v>
      </c>
      <c r="L853">
        <v>22.594899999999999</v>
      </c>
      <c r="M853">
        <v>2.5823</v>
      </c>
      <c r="N853">
        <v>12.612299999999999</v>
      </c>
      <c r="O853">
        <v>91929.578800000003</v>
      </c>
      <c r="P853" s="1">
        <v>43133</v>
      </c>
      <c r="Q853" t="s">
        <v>59</v>
      </c>
      <c r="R853">
        <v>3.4392</v>
      </c>
      <c r="S853">
        <v>10.5006</v>
      </c>
      <c r="U853" s="72">
        <v>43133</v>
      </c>
      <c r="V853">
        <v>17.0868</v>
      </c>
      <c r="W853">
        <v>3.3435999999999999</v>
      </c>
      <c r="X853">
        <v>22.4343</v>
      </c>
      <c r="Y853">
        <v>53916.070099999997</v>
      </c>
      <c r="AA853" s="1">
        <f t="shared" si="45"/>
        <v>43133</v>
      </c>
      <c r="AB853">
        <f t="shared" si="44"/>
        <v>2.6838155760576679</v>
      </c>
      <c r="AC853" s="60">
        <f t="shared" si="46"/>
        <v>2.2877698022873298</v>
      </c>
      <c r="AD853">
        <f>+VLOOKUP(AA853,'Indice Bancos'!AG:AM,2,0)</f>
        <v>1.1239855893191788</v>
      </c>
      <c r="AE853">
        <f t="shared" ca="1" si="50"/>
        <v>2.4871873600797976</v>
      </c>
      <c r="AF853">
        <f t="shared" ca="1" si="51"/>
        <v>2.2368108245573683</v>
      </c>
      <c r="AG853">
        <f t="shared" ca="1" si="47"/>
        <v>1.96562053620293</v>
      </c>
      <c r="AH853">
        <f t="shared" ca="1" si="48"/>
        <v>1.7677464992462766</v>
      </c>
      <c r="AI853">
        <f t="shared" ca="1" si="49"/>
        <v>1.6694944150675879</v>
      </c>
      <c r="AN853" s="60"/>
    </row>
    <row r="854" spans="1:40" x14ac:dyDescent="0.25">
      <c r="A854" s="1">
        <v>43140</v>
      </c>
      <c r="B854">
        <v>29.3276</v>
      </c>
      <c r="C854">
        <v>1.8906000000000001</v>
      </c>
      <c r="D854">
        <v>9.2501999999999995</v>
      </c>
      <c r="E854">
        <v>127905.637</v>
      </c>
      <c r="F854" s="72">
        <v>43140</v>
      </c>
      <c r="G854">
        <v>29.867000000000001</v>
      </c>
      <c r="H854">
        <v>2.9211999999999998</v>
      </c>
      <c r="I854">
        <v>12.0739</v>
      </c>
      <c r="J854">
        <v>168429.5607</v>
      </c>
      <c r="K854" s="72">
        <v>43140</v>
      </c>
      <c r="L854">
        <v>22.594899999999999</v>
      </c>
      <c r="M854">
        <v>2.4746999999999999</v>
      </c>
      <c r="N854">
        <v>12.0869</v>
      </c>
      <c r="O854">
        <v>88100.456099999996</v>
      </c>
      <c r="P854" s="1">
        <v>43140</v>
      </c>
      <c r="Q854" t="s">
        <v>59</v>
      </c>
      <c r="R854">
        <v>3.0575000000000001</v>
      </c>
      <c r="S854">
        <v>9.3352000000000004</v>
      </c>
      <c r="U854" s="72">
        <v>43140</v>
      </c>
      <c r="V854">
        <v>17.0868</v>
      </c>
      <c r="W854">
        <v>3.1793</v>
      </c>
      <c r="X854">
        <v>21.332100000000001</v>
      </c>
      <c r="Y854">
        <v>51267.080600000001</v>
      </c>
      <c r="AA854" s="1">
        <f t="shared" si="45"/>
        <v>43140</v>
      </c>
      <c r="AB854">
        <f t="shared" si="44"/>
        <v>2.5587410178330292</v>
      </c>
      <c r="AC854" s="60">
        <f t="shared" si="46"/>
        <v>2.0932369288814878</v>
      </c>
      <c r="AD854">
        <f>+VLOOKUP(AA854,'Indice Bancos'!AG:AM,2,0)</f>
        <v>1.1628889945144794</v>
      </c>
      <c r="AE854">
        <f t="shared" ca="1" si="50"/>
        <v>2.4871873600797976</v>
      </c>
      <c r="AF854">
        <f t="shared" ca="1" si="51"/>
        <v>2.2516722334138235</v>
      </c>
      <c r="AG854">
        <f t="shared" ca="1" si="47"/>
        <v>1.9865931816907147</v>
      </c>
      <c r="AH854">
        <f t="shared" ca="1" si="48"/>
        <v>1.7745031288287798</v>
      </c>
      <c r="AI854">
        <f t="shared" ca="1" si="49"/>
        <v>1.6785946155361489</v>
      </c>
      <c r="AN854" s="60"/>
    </row>
    <row r="855" spans="1:40" x14ac:dyDescent="0.25">
      <c r="A855" s="1">
        <v>43147</v>
      </c>
      <c r="B855">
        <v>29.3276</v>
      </c>
      <c r="C855">
        <v>2.1663000000000001</v>
      </c>
      <c r="D855">
        <v>10.599</v>
      </c>
      <c r="E855">
        <v>146555.75210000001</v>
      </c>
      <c r="F855" s="72">
        <v>43147</v>
      </c>
      <c r="G855">
        <v>29.867000000000001</v>
      </c>
      <c r="H855">
        <v>3.3308</v>
      </c>
      <c r="I855">
        <v>13.7666</v>
      </c>
      <c r="J855">
        <v>192042.5148</v>
      </c>
      <c r="K855" s="72">
        <v>43147</v>
      </c>
      <c r="L855">
        <v>22.594899999999999</v>
      </c>
      <c r="M855">
        <v>2.8532999999999999</v>
      </c>
      <c r="N855">
        <v>13.9361</v>
      </c>
      <c r="O855">
        <v>101578.9681</v>
      </c>
      <c r="P855" s="1">
        <v>43147</v>
      </c>
      <c r="Q855" t="s">
        <v>59</v>
      </c>
      <c r="R855">
        <v>3.5623999999999998</v>
      </c>
      <c r="S855">
        <v>10.876899999999999</v>
      </c>
      <c r="U855" s="72">
        <v>43147</v>
      </c>
      <c r="V855">
        <v>17.0868</v>
      </c>
      <c r="W855">
        <v>3.6353</v>
      </c>
      <c r="X855">
        <v>24.3918</v>
      </c>
      <c r="Y855">
        <v>58620.31</v>
      </c>
      <c r="AA855" s="1">
        <f t="shared" si="45"/>
        <v>43147</v>
      </c>
      <c r="AB855">
        <f t="shared" si="44"/>
        <v>2.9271928687876763</v>
      </c>
      <c r="AC855" s="60">
        <f t="shared" si="46"/>
        <v>2.6663030927385343</v>
      </c>
      <c r="AD855">
        <f>+VLOOKUP(AA855,'Indice Bancos'!AG:AM,2,0)</f>
        <v>1.2282597871872545</v>
      </c>
      <c r="AE855">
        <f t="shared" ca="1" si="50"/>
        <v>2.4871873600797976</v>
      </c>
      <c r="AF855">
        <f t="shared" ca="1" si="51"/>
        <v>2.2516722334138235</v>
      </c>
      <c r="AG855">
        <f t="shared" ca="1" si="47"/>
        <v>1.9975326218371188</v>
      </c>
      <c r="AH855">
        <f t="shared" ca="1" si="48"/>
        <v>1.7745031288287798</v>
      </c>
      <c r="AI855">
        <f t="shared" ca="1" si="49"/>
        <v>1.6785946155361489</v>
      </c>
      <c r="AN855" s="60"/>
    </row>
    <row r="856" spans="1:40" x14ac:dyDescent="0.25">
      <c r="A856" s="1">
        <v>43154</v>
      </c>
      <c r="B856">
        <v>29.3276</v>
      </c>
      <c r="C856">
        <v>2.2425000000000002</v>
      </c>
      <c r="D856">
        <v>10.9719</v>
      </c>
      <c r="E856">
        <v>151712.1574</v>
      </c>
      <c r="F856" s="72">
        <v>43154</v>
      </c>
      <c r="G856">
        <v>29.867000000000001</v>
      </c>
      <c r="H856">
        <v>3.2355</v>
      </c>
      <c r="I856">
        <v>13.3729</v>
      </c>
      <c r="J856">
        <v>186549.4711</v>
      </c>
      <c r="K856" s="72">
        <v>43154</v>
      </c>
      <c r="L856">
        <v>22.594899999999999</v>
      </c>
      <c r="M856">
        <v>2.8111999999999999</v>
      </c>
      <c r="N856">
        <v>13.7302</v>
      </c>
      <c r="O856">
        <v>100077.952</v>
      </c>
      <c r="P856" s="1">
        <v>43154</v>
      </c>
      <c r="Q856" t="s">
        <v>59</v>
      </c>
      <c r="R856">
        <v>3.2761999999999998</v>
      </c>
      <c r="S856">
        <v>10.002800000000001</v>
      </c>
      <c r="U856" s="72">
        <v>43154</v>
      </c>
      <c r="V856">
        <v>17.0868</v>
      </c>
      <c r="W856">
        <v>3.6211000000000002</v>
      </c>
      <c r="X856">
        <v>24.296700000000001</v>
      </c>
      <c r="Y856">
        <v>58391.948900000003</v>
      </c>
      <c r="AA856" s="1">
        <f t="shared" si="45"/>
        <v>43154</v>
      </c>
      <c r="AB856">
        <f t="shared" si="44"/>
        <v>2.8920603314087514</v>
      </c>
      <c r="AC856" s="60">
        <f t="shared" si="46"/>
        <v>2.6116602177736232</v>
      </c>
      <c r="AD856">
        <f>+VLOOKUP(AA856,'Indice Bancos'!AG:AM,2,0)</f>
        <v>1.2206971765702825</v>
      </c>
      <c r="AE856">
        <f t="shared" ca="1" si="50"/>
        <v>2.5605545098250575</v>
      </c>
      <c r="AF856">
        <f t="shared" ca="1" si="51"/>
        <v>2.2620197355158891</v>
      </c>
      <c r="AG856">
        <f t="shared" ca="1" si="47"/>
        <v>2.0067724291867099</v>
      </c>
      <c r="AH856">
        <f t="shared" ca="1" si="48"/>
        <v>1.7947142118348893</v>
      </c>
      <c r="AI856">
        <f t="shared" ca="1" si="49"/>
        <v>1.6785946155361489</v>
      </c>
      <c r="AN856" s="60"/>
    </row>
    <row r="857" spans="1:40" x14ac:dyDescent="0.25">
      <c r="A857" s="1">
        <v>43161</v>
      </c>
      <c r="B857">
        <v>29.3276</v>
      </c>
      <c r="C857">
        <v>2.1509999999999998</v>
      </c>
      <c r="D857">
        <v>10.523899999999999</v>
      </c>
      <c r="E857">
        <v>145517.7745</v>
      </c>
      <c r="F857" s="72">
        <v>43161</v>
      </c>
      <c r="G857">
        <v>29.867000000000001</v>
      </c>
      <c r="H857">
        <v>3.0425</v>
      </c>
      <c r="I857">
        <v>12.575100000000001</v>
      </c>
      <c r="J857">
        <v>175420.7072</v>
      </c>
      <c r="K857" s="72">
        <v>43161</v>
      </c>
      <c r="L857">
        <v>22.594899999999999</v>
      </c>
      <c r="M857">
        <v>2.6072000000000002</v>
      </c>
      <c r="N857">
        <v>12.7341</v>
      </c>
      <c r="O857">
        <v>92817.935299999997</v>
      </c>
      <c r="P857" s="1">
        <v>43161</v>
      </c>
      <c r="Q857" t="s">
        <v>59</v>
      </c>
      <c r="R857">
        <v>3.1768000000000001</v>
      </c>
      <c r="S857">
        <v>9.6994000000000007</v>
      </c>
      <c r="U857" s="72">
        <v>43161</v>
      </c>
      <c r="V857">
        <v>17.0868</v>
      </c>
      <c r="W857">
        <v>3.3435999999999999</v>
      </c>
      <c r="X857">
        <v>22.4343</v>
      </c>
      <c r="Y857">
        <v>53916.070099999997</v>
      </c>
      <c r="AA857" s="1">
        <f t="shared" si="45"/>
        <v>43161</v>
      </c>
      <c r="AB857">
        <f t="shared" si="44"/>
        <v>2.7134265164387945</v>
      </c>
      <c r="AC857" s="60">
        <f t="shared" si="46"/>
        <v>2.3338247426233485</v>
      </c>
      <c r="AD857">
        <f>+VLOOKUP(AA857,'Indice Bancos'!AG:AM,2,0)</f>
        <v>1.1826289453719889</v>
      </c>
      <c r="AE857">
        <f t="shared" ca="1" si="50"/>
        <v>2.5720948539569166</v>
      </c>
      <c r="AF857">
        <f t="shared" ca="1" si="51"/>
        <v>2.2702281465946443</v>
      </c>
      <c r="AG857">
        <f t="shared" ca="1" si="47"/>
        <v>2.0250234045240685</v>
      </c>
      <c r="AH857">
        <f t="shared" ca="1" si="48"/>
        <v>1.8009704610090522</v>
      </c>
      <c r="AI857">
        <f t="shared" ca="1" si="49"/>
        <v>1.6806090001395679</v>
      </c>
      <c r="AN857" s="60"/>
    </row>
    <row r="858" spans="1:40" x14ac:dyDescent="0.25">
      <c r="A858" s="1">
        <v>43168</v>
      </c>
      <c r="B858">
        <v>29.3276</v>
      </c>
      <c r="C858">
        <v>2.2094</v>
      </c>
      <c r="D858">
        <v>10.809699999999999</v>
      </c>
      <c r="E858">
        <v>149468.78630000001</v>
      </c>
      <c r="F858" s="72">
        <v>43168</v>
      </c>
      <c r="G858">
        <v>29.867000000000001</v>
      </c>
      <c r="H858">
        <v>3.2094999999999998</v>
      </c>
      <c r="I858">
        <v>13.265499999999999</v>
      </c>
      <c r="J858">
        <v>185051.3682</v>
      </c>
      <c r="K858" s="72">
        <v>43168</v>
      </c>
      <c r="L858">
        <v>22.594899999999999</v>
      </c>
      <c r="M858">
        <v>2.6331000000000002</v>
      </c>
      <c r="N858">
        <v>12.860200000000001</v>
      </c>
      <c r="O858">
        <v>93736.924799999993</v>
      </c>
      <c r="P858" s="1">
        <v>43168</v>
      </c>
      <c r="Q858" t="s">
        <v>59</v>
      </c>
      <c r="R858">
        <v>3.2881</v>
      </c>
      <c r="S858">
        <v>10.039300000000001</v>
      </c>
      <c r="U858" s="72">
        <v>43168</v>
      </c>
      <c r="V858">
        <v>17.0868</v>
      </c>
      <c r="W858">
        <v>3.3959999999999999</v>
      </c>
      <c r="X858">
        <v>22.785900000000002</v>
      </c>
      <c r="Y858">
        <v>54761.006399999998</v>
      </c>
      <c r="AA858" s="1">
        <f t="shared" si="45"/>
        <v>43168</v>
      </c>
      <c r="AB858">
        <f t="shared" si="44"/>
        <v>2.8093063537111362</v>
      </c>
      <c r="AC858" s="60">
        <f t="shared" si="46"/>
        <v>2.4829500364562787</v>
      </c>
      <c r="AD858">
        <f>+VLOOKUP(AA858,'Indice Bancos'!AG:AM,2,0)</f>
        <v>1.1767862098497328</v>
      </c>
      <c r="AE858">
        <f t="shared" ca="1" si="50"/>
        <v>2.5720948539569166</v>
      </c>
      <c r="AF858">
        <f t="shared" ca="1" si="51"/>
        <v>2.2915725661671527</v>
      </c>
      <c r="AG858">
        <f t="shared" ca="1" si="47"/>
        <v>2.0441710046186072</v>
      </c>
      <c r="AH858">
        <f t="shared" ca="1" si="48"/>
        <v>1.8168056986272929</v>
      </c>
      <c r="AI858">
        <f t="shared" ca="1" si="49"/>
        <v>1.6922439307265489</v>
      </c>
      <c r="AN858" s="60"/>
    </row>
    <row r="859" spans="1:40" x14ac:dyDescent="0.25">
      <c r="A859" s="1">
        <v>43175</v>
      </c>
      <c r="B859">
        <v>29.3276</v>
      </c>
      <c r="C859">
        <v>2.1850999999999998</v>
      </c>
      <c r="D859">
        <v>10.691000000000001</v>
      </c>
      <c r="E859">
        <v>147828.11189999999</v>
      </c>
      <c r="F859" s="72">
        <v>43175</v>
      </c>
      <c r="G859">
        <v>29.867000000000001</v>
      </c>
      <c r="H859">
        <v>3.2726000000000002</v>
      </c>
      <c r="I859">
        <v>13.526300000000001</v>
      </c>
      <c r="J859">
        <v>188689.61799999999</v>
      </c>
      <c r="K859" s="72">
        <v>43175</v>
      </c>
      <c r="L859">
        <v>22.594899999999999</v>
      </c>
      <c r="M859">
        <v>2.7423000000000002</v>
      </c>
      <c r="N859">
        <v>13.394</v>
      </c>
      <c r="O859">
        <v>97627.313500000004</v>
      </c>
      <c r="P859" s="1">
        <v>43175</v>
      </c>
      <c r="Q859" t="s">
        <v>59</v>
      </c>
      <c r="R859">
        <v>3.1052</v>
      </c>
      <c r="S859">
        <v>9.4809000000000001</v>
      </c>
      <c r="U859" s="72">
        <v>43175</v>
      </c>
      <c r="V859">
        <v>17.0868</v>
      </c>
      <c r="W859">
        <v>3.5135000000000001</v>
      </c>
      <c r="X859">
        <v>23.5746</v>
      </c>
      <c r="Y859">
        <v>56656.404000000002</v>
      </c>
      <c r="AA859" s="1">
        <f t="shared" si="45"/>
        <v>43175</v>
      </c>
      <c r="AB859">
        <f t="shared" si="44"/>
        <v>2.8673723679905763</v>
      </c>
      <c r="AC859" s="60">
        <f t="shared" si="46"/>
        <v>2.5732621572052206</v>
      </c>
      <c r="AD859">
        <f>+VLOOKUP(AA859,'Indice Bancos'!AG:AM,2,0)</f>
        <v>1.215969237331898</v>
      </c>
      <c r="AE859">
        <f t="shared" ca="1" si="50"/>
        <v>2.5720948539569166</v>
      </c>
      <c r="AF859">
        <f t="shared" ca="1" si="51"/>
        <v>2.3084902383119528</v>
      </c>
      <c r="AG859">
        <f t="shared" ca="1" si="47"/>
        <v>2.0598922456402065</v>
      </c>
      <c r="AH859">
        <f t="shared" ca="1" si="48"/>
        <v>1.838753835213367</v>
      </c>
      <c r="AI859">
        <f t="shared" ca="1" si="49"/>
        <v>1.7118460249134646</v>
      </c>
      <c r="AN859" s="60"/>
    </row>
    <row r="860" spans="1:40" x14ac:dyDescent="0.25">
      <c r="A860" s="1">
        <v>43182</v>
      </c>
      <c r="B860">
        <v>29.3276</v>
      </c>
      <c r="C860">
        <v>2.1469999999999998</v>
      </c>
      <c r="D860">
        <v>10.5046</v>
      </c>
      <c r="E860">
        <v>145249.9093</v>
      </c>
      <c r="F860" s="72">
        <v>43182</v>
      </c>
      <c r="G860">
        <v>29.867000000000001</v>
      </c>
      <c r="H860">
        <v>3.1711999999999998</v>
      </c>
      <c r="I860">
        <v>13.1069</v>
      </c>
      <c r="J860">
        <v>182839.88310000001</v>
      </c>
      <c r="K860" s="72">
        <v>43182</v>
      </c>
      <c r="L860">
        <v>22.594899999999999</v>
      </c>
      <c r="M860">
        <v>2.6012</v>
      </c>
      <c r="N860">
        <v>12.704700000000001</v>
      </c>
      <c r="O860">
        <v>92603.504400000005</v>
      </c>
      <c r="P860" s="1">
        <v>43182</v>
      </c>
      <c r="Q860" t="s">
        <v>59</v>
      </c>
      <c r="R860">
        <v>3.0455999999999999</v>
      </c>
      <c r="S860">
        <v>9.2988</v>
      </c>
      <c r="U860" s="72">
        <v>43182</v>
      </c>
      <c r="V860">
        <v>17.0868</v>
      </c>
      <c r="W860">
        <v>3.4270999999999998</v>
      </c>
      <c r="X860">
        <v>22.995000000000001</v>
      </c>
      <c r="Y860">
        <v>55263.400999999998</v>
      </c>
      <c r="AA860" s="1">
        <f t="shared" si="45"/>
        <v>43182</v>
      </c>
      <c r="AB860">
        <f t="shared" si="44"/>
        <v>2.7774518897971054</v>
      </c>
      <c r="AC860" s="60">
        <f t="shared" si="46"/>
        <v>2.4334056648114113</v>
      </c>
      <c r="AD860">
        <f>+VLOOKUP(AA860,'Indice Bancos'!AG:AM,2,0)</f>
        <v>1.2192568292258941</v>
      </c>
      <c r="AE860">
        <f t="shared" ca="1" si="50"/>
        <v>2.5731870997969217</v>
      </c>
      <c r="AF860">
        <f t="shared" ca="1" si="51"/>
        <v>2.3272199705267957</v>
      </c>
      <c r="AG860">
        <f t="shared" ca="1" si="47"/>
        <v>2.0764524927431722</v>
      </c>
      <c r="AH860">
        <f t="shared" ca="1" si="48"/>
        <v>1.8668440376673574</v>
      </c>
      <c r="AI860">
        <f t="shared" ca="1" si="49"/>
        <v>1.7118460249134646</v>
      </c>
      <c r="AN860" s="60"/>
    </row>
    <row r="861" spans="1:40" x14ac:dyDescent="0.25">
      <c r="A861" s="1">
        <v>43189</v>
      </c>
      <c r="B861">
        <v>31.3764</v>
      </c>
      <c r="C861">
        <v>1.9796</v>
      </c>
      <c r="D861">
        <v>9.218</v>
      </c>
      <c r="E861">
        <v>144144.96530000001</v>
      </c>
      <c r="F861" s="72">
        <v>43189</v>
      </c>
      <c r="G861">
        <v>28.042000000000002</v>
      </c>
      <c r="H861">
        <v>2.4405000000000001</v>
      </c>
      <c r="I861">
        <v>12.0039</v>
      </c>
      <c r="J861">
        <v>187334.19159999999</v>
      </c>
      <c r="K861" s="72">
        <v>43189</v>
      </c>
      <c r="L861">
        <v>22.4177</v>
      </c>
      <c r="M861">
        <v>1.9057999999999999</v>
      </c>
      <c r="N861">
        <v>10.6548</v>
      </c>
      <c r="O861">
        <v>92572.871499999994</v>
      </c>
      <c r="P861" s="1">
        <v>43189</v>
      </c>
      <c r="Q861" t="s">
        <v>59</v>
      </c>
      <c r="R861">
        <v>3.4152999999999998</v>
      </c>
      <c r="S861">
        <v>10.4277</v>
      </c>
      <c r="U861" s="72">
        <v>43189</v>
      </c>
      <c r="V861">
        <v>20.070499999999999</v>
      </c>
      <c r="W861">
        <v>3.2892000000000001</v>
      </c>
      <c r="X861">
        <v>19.894200000000001</v>
      </c>
      <c r="Y861">
        <v>55788.631600000001</v>
      </c>
      <c r="AA861" s="1">
        <f t="shared" si="45"/>
        <v>43189</v>
      </c>
      <c r="AB861">
        <f t="shared" si="44"/>
        <v>2.2975623063520709</v>
      </c>
      <c r="AC861" s="60">
        <f t="shared" si="46"/>
        <v>1.6870164637604093</v>
      </c>
      <c r="AD861">
        <f>+VLOOKUP(AA861,'Indice Bancos'!AG:AM,2,0)</f>
        <v>1.2426714973581861</v>
      </c>
      <c r="AE861">
        <f t="shared" ca="1" si="50"/>
        <v>2.5731870997969217</v>
      </c>
      <c r="AF861">
        <f t="shared" ca="1" si="51"/>
        <v>2.3500769877113052</v>
      </c>
      <c r="AG861">
        <f t="shared" ca="1" si="47"/>
        <v>2.0865548864078516</v>
      </c>
      <c r="AH861">
        <f t="shared" ca="1" si="48"/>
        <v>1.8668440376673574</v>
      </c>
      <c r="AI861">
        <f t="shared" ca="1" si="49"/>
        <v>1.7118460249134646</v>
      </c>
      <c r="AN861" s="60"/>
    </row>
    <row r="862" spans="1:40" x14ac:dyDescent="0.25">
      <c r="A862" s="1">
        <v>43196</v>
      </c>
      <c r="B862">
        <v>31.3764</v>
      </c>
      <c r="C862">
        <v>2.0238</v>
      </c>
      <c r="D862">
        <v>9.4236000000000004</v>
      </c>
      <c r="E862">
        <v>147359.34779999999</v>
      </c>
      <c r="F862" s="72">
        <v>43196</v>
      </c>
      <c r="G862">
        <v>28.042000000000002</v>
      </c>
      <c r="H862">
        <v>2.4990999999999999</v>
      </c>
      <c r="I862">
        <v>12.2919</v>
      </c>
      <c r="J862">
        <v>191828.5001</v>
      </c>
      <c r="K862" s="72">
        <v>43196</v>
      </c>
      <c r="L862">
        <v>22.4177</v>
      </c>
      <c r="M862">
        <v>1.9714</v>
      </c>
      <c r="N862">
        <v>11.0214</v>
      </c>
      <c r="O862">
        <v>95758.7016</v>
      </c>
      <c r="P862" s="1">
        <v>43196</v>
      </c>
      <c r="Q862" t="s">
        <v>59</v>
      </c>
      <c r="R862">
        <v>3.5465</v>
      </c>
      <c r="S862">
        <v>10.8283</v>
      </c>
      <c r="U862" s="72">
        <v>43196</v>
      </c>
      <c r="V862">
        <v>20.070499999999999</v>
      </c>
      <c r="W862">
        <v>3.3391000000000002</v>
      </c>
      <c r="X862">
        <v>20.195599999999999</v>
      </c>
      <c r="Y862">
        <v>56633.567900000002</v>
      </c>
      <c r="AA862" s="1">
        <f t="shared" si="45"/>
        <v>43196</v>
      </c>
      <c r="AB862">
        <f t="shared" si="44"/>
        <v>2.3506001619801884</v>
      </c>
      <c r="AC862" s="60">
        <f t="shared" si="46"/>
        <v>1.7695081119506917</v>
      </c>
      <c r="AD862">
        <f>+VLOOKUP(AA862,'Indice Bancos'!AG:AM,2,0)</f>
        <v>1.2495420149902745</v>
      </c>
      <c r="AE862">
        <f t="shared" ca="1" si="50"/>
        <v>2.5731870997969217</v>
      </c>
      <c r="AF862">
        <f t="shared" ca="1" si="51"/>
        <v>2.3500769877113052</v>
      </c>
      <c r="AG862">
        <f t="shared" ca="1" si="47"/>
        <v>2.0865548864078516</v>
      </c>
      <c r="AH862">
        <f t="shared" ca="1" si="48"/>
        <v>1.8668440376673574</v>
      </c>
      <c r="AI862">
        <f t="shared" ca="1" si="49"/>
        <v>1.6922439307265489</v>
      </c>
      <c r="AN862" s="60"/>
    </row>
    <row r="863" spans="1:40" x14ac:dyDescent="0.25">
      <c r="A863" s="1">
        <v>43203</v>
      </c>
      <c r="B863">
        <v>31.3764</v>
      </c>
      <c r="C863">
        <v>1.9965999999999999</v>
      </c>
      <c r="D863">
        <v>9.2972000000000001</v>
      </c>
      <c r="E863">
        <v>145383.8419</v>
      </c>
      <c r="F863" s="72">
        <v>43203</v>
      </c>
      <c r="G863">
        <v>28.042000000000002</v>
      </c>
      <c r="H863">
        <v>2.4638</v>
      </c>
      <c r="I863">
        <v>12.1182</v>
      </c>
      <c r="J863">
        <v>189117.64730000001</v>
      </c>
      <c r="K863" s="72">
        <v>43203</v>
      </c>
      <c r="L863">
        <v>22.4177</v>
      </c>
      <c r="M863">
        <v>1.9423999999999999</v>
      </c>
      <c r="N863">
        <v>10.8592</v>
      </c>
      <c r="O863">
        <v>94349.584400000007</v>
      </c>
      <c r="P863" s="1">
        <v>43203</v>
      </c>
      <c r="Q863" t="s">
        <v>59</v>
      </c>
      <c r="R863">
        <v>3.1846999999999999</v>
      </c>
      <c r="S863">
        <v>9.7235999999999994</v>
      </c>
      <c r="U863" s="72">
        <v>43203</v>
      </c>
      <c r="V863">
        <v>20.070499999999999</v>
      </c>
      <c r="W863">
        <v>3.335</v>
      </c>
      <c r="X863">
        <v>20.171099999999999</v>
      </c>
      <c r="Y863">
        <v>56565.059600000001</v>
      </c>
      <c r="AA863" s="1">
        <f t="shared" si="45"/>
        <v>43203</v>
      </c>
      <c r="AB863">
        <f t="shared" si="44"/>
        <v>2.3240483113383261</v>
      </c>
      <c r="AC863" s="60">
        <f t="shared" si="46"/>
        <v>1.7282110818198533</v>
      </c>
      <c r="AD863">
        <f>+VLOOKUP(AA863,'Indice Bancos'!AG:AM,2,0)</f>
        <v>1.2377116689310435</v>
      </c>
      <c r="AE863">
        <f t="shared" ca="1" si="50"/>
        <v>2.5731870997969217</v>
      </c>
      <c r="AF863">
        <f t="shared" ca="1" si="51"/>
        <v>2.3500769877113052</v>
      </c>
      <c r="AG863">
        <f t="shared" ca="1" si="47"/>
        <v>2.0865548864078516</v>
      </c>
      <c r="AH863">
        <f t="shared" ca="1" si="48"/>
        <v>1.8668440376673574</v>
      </c>
      <c r="AI863">
        <f t="shared" ca="1" si="49"/>
        <v>1.6922439307265489</v>
      </c>
      <c r="AN863" s="60"/>
    </row>
    <row r="864" spans="1:40" x14ac:dyDescent="0.25">
      <c r="A864" s="1">
        <v>43210</v>
      </c>
      <c r="B864">
        <v>31.3764</v>
      </c>
      <c r="C864">
        <v>1.9778</v>
      </c>
      <c r="D864">
        <v>9.2094000000000005</v>
      </c>
      <c r="E864">
        <v>144011.03270000001</v>
      </c>
      <c r="F864" s="72">
        <v>43210</v>
      </c>
      <c r="G864">
        <v>28.042000000000002</v>
      </c>
      <c r="H864">
        <v>2.4283999999999999</v>
      </c>
      <c r="I864">
        <v>11.9445</v>
      </c>
      <c r="J864">
        <v>186406.79459999999</v>
      </c>
      <c r="K864" s="72">
        <v>43210</v>
      </c>
      <c r="L864">
        <v>22.4177</v>
      </c>
      <c r="M864">
        <v>1.9115</v>
      </c>
      <c r="N864">
        <v>10.686500000000001</v>
      </c>
      <c r="O864">
        <v>92848.568299999999</v>
      </c>
      <c r="P864" s="1">
        <v>43210</v>
      </c>
      <c r="Q864" t="s">
        <v>59</v>
      </c>
      <c r="R864">
        <v>3.2244999999999999</v>
      </c>
      <c r="S864">
        <v>9.8450000000000006</v>
      </c>
      <c r="U864" s="72">
        <v>43210</v>
      </c>
      <c r="V864">
        <v>20.070499999999999</v>
      </c>
      <c r="W864">
        <v>3.1358000000000001</v>
      </c>
      <c r="X864">
        <v>18.965900000000001</v>
      </c>
      <c r="Y864">
        <v>53185.314400000003</v>
      </c>
      <c r="AA864" s="1">
        <f t="shared" si="45"/>
        <v>43210</v>
      </c>
      <c r="AB864">
        <f t="shared" si="44"/>
        <v>2.2704374965548344</v>
      </c>
      <c r="AC864" s="60">
        <f t="shared" si="46"/>
        <v>1.6448282900395295</v>
      </c>
      <c r="AD864">
        <f>+VLOOKUP(AA864,'Indice Bancos'!AG:AM,2,0)</f>
        <v>1.2384949449922296</v>
      </c>
      <c r="AE864">
        <f t="shared" ca="1" si="50"/>
        <v>2.5731870997969217</v>
      </c>
      <c r="AF864">
        <f t="shared" ca="1" si="51"/>
        <v>2.3500769877113052</v>
      </c>
      <c r="AG864">
        <f t="shared" ca="1" si="47"/>
        <v>2.0865548864078516</v>
      </c>
      <c r="AH864">
        <f t="shared" ca="1" si="48"/>
        <v>1.8668440376673574</v>
      </c>
      <c r="AI864">
        <f t="shared" ca="1" si="49"/>
        <v>1.7125895266234132</v>
      </c>
      <c r="AN864" s="60"/>
    </row>
    <row r="865" spans="1:40" x14ac:dyDescent="0.25">
      <c r="A865" s="1">
        <v>43217</v>
      </c>
      <c r="B865">
        <v>31.3764</v>
      </c>
      <c r="C865">
        <v>1.8273999999999999</v>
      </c>
      <c r="D865">
        <v>8.5092999999999996</v>
      </c>
      <c r="E865">
        <v>133062.0423</v>
      </c>
      <c r="F865" s="72">
        <v>43217</v>
      </c>
      <c r="G865">
        <v>28.042000000000002</v>
      </c>
      <c r="H865">
        <v>2.3866000000000001</v>
      </c>
      <c r="I865">
        <v>11.738799999999999</v>
      </c>
      <c r="J865">
        <v>183196.57430000001</v>
      </c>
      <c r="K865" s="72">
        <v>43217</v>
      </c>
      <c r="L865">
        <v>22.4177</v>
      </c>
      <c r="M865">
        <v>1.8913</v>
      </c>
      <c r="N865">
        <v>10.573700000000001</v>
      </c>
      <c r="O865">
        <v>91868.312900000004</v>
      </c>
      <c r="P865" s="1">
        <v>43217</v>
      </c>
      <c r="Q865" t="s">
        <v>59</v>
      </c>
      <c r="R865">
        <v>3.0404</v>
      </c>
      <c r="S865">
        <v>9.2829999999999995</v>
      </c>
      <c r="U865" s="72">
        <v>43217</v>
      </c>
      <c r="V865">
        <v>20.070499999999999</v>
      </c>
      <c r="W865">
        <v>3.0562999999999998</v>
      </c>
      <c r="X865">
        <v>18.485399999999998</v>
      </c>
      <c r="Y865">
        <v>51837.983500000002</v>
      </c>
      <c r="AA865" s="1">
        <f t="shared" si="45"/>
        <v>43217</v>
      </c>
      <c r="AB865">
        <f t="shared" si="44"/>
        <v>2.2013798462975802</v>
      </c>
      <c r="AC865" s="60">
        <f t="shared" si="46"/>
        <v>1.537420490036979</v>
      </c>
      <c r="AD865">
        <f>+VLOOKUP(AA865,'Indice Bancos'!AG:AM,2,0)</f>
        <v>1.2401795461771956</v>
      </c>
      <c r="AE865">
        <f t="shared" ca="1" si="50"/>
        <v>2.5731870997969217</v>
      </c>
      <c r="AF865">
        <f t="shared" ca="1" si="51"/>
        <v>2.3500769877113052</v>
      </c>
      <c r="AG865">
        <f t="shared" ca="1" si="47"/>
        <v>2.0865548864078516</v>
      </c>
      <c r="AH865">
        <f t="shared" ca="1" si="48"/>
        <v>1.8668440376673574</v>
      </c>
      <c r="AI865">
        <f t="shared" ca="1" si="49"/>
        <v>1.6922439307265489</v>
      </c>
      <c r="AN865" s="60"/>
    </row>
    <row r="866" spans="1:40" x14ac:dyDescent="0.25">
      <c r="A866" s="1">
        <v>43224</v>
      </c>
      <c r="B866">
        <v>31.3764</v>
      </c>
      <c r="C866">
        <v>1.6820999999999999</v>
      </c>
      <c r="D866">
        <v>7.8326000000000002</v>
      </c>
      <c r="E866">
        <v>122481.3665</v>
      </c>
      <c r="F866" s="72">
        <v>43224</v>
      </c>
      <c r="G866">
        <v>28.042000000000002</v>
      </c>
      <c r="H866">
        <v>2.1385000000000001</v>
      </c>
      <c r="I866">
        <v>10.5183</v>
      </c>
      <c r="J866">
        <v>164149.26689999999</v>
      </c>
      <c r="K866" s="72">
        <v>43224</v>
      </c>
      <c r="L866">
        <v>22.4177</v>
      </c>
      <c r="M866">
        <v>1.7702</v>
      </c>
      <c r="N866">
        <v>9.8966999999999992</v>
      </c>
      <c r="O866">
        <v>85986.780299999999</v>
      </c>
      <c r="P866" s="1">
        <v>43224</v>
      </c>
      <c r="Q866" t="s">
        <v>59</v>
      </c>
      <c r="R866">
        <v>2.6276999999999999</v>
      </c>
      <c r="S866">
        <v>8.0229999999999997</v>
      </c>
      <c r="U866" s="72">
        <v>43224</v>
      </c>
      <c r="V866">
        <v>20.070499999999999</v>
      </c>
      <c r="W866">
        <v>2.7467000000000001</v>
      </c>
      <c r="X866">
        <v>16.612500000000001</v>
      </c>
      <c r="Y866">
        <v>46585.676800000001</v>
      </c>
      <c r="AA866" s="1">
        <f t="shared" si="45"/>
        <v>43224</v>
      </c>
      <c r="AB866">
        <f t="shared" si="44"/>
        <v>1.9971937463779745</v>
      </c>
      <c r="AC866" s="60">
        <f t="shared" si="46"/>
        <v>1.2198426445445891</v>
      </c>
      <c r="AD866">
        <f>+VLOOKUP(AA866,'Indice Bancos'!AG:AM,2,0)</f>
        <v>1.1898918424381779</v>
      </c>
      <c r="AE866">
        <f t="shared" ca="1" si="50"/>
        <v>2.5731870997969217</v>
      </c>
      <c r="AF866">
        <f t="shared" ca="1" si="51"/>
        <v>2.3500769877113052</v>
      </c>
      <c r="AG866">
        <f t="shared" ca="1" si="47"/>
        <v>2.0865548864078516</v>
      </c>
      <c r="AH866">
        <f t="shared" ca="1" si="48"/>
        <v>1.8668440376673574</v>
      </c>
      <c r="AI866">
        <f t="shared" ca="1" si="49"/>
        <v>1.6873324341510043</v>
      </c>
      <c r="AN866" s="60"/>
    </row>
    <row r="867" spans="1:40" x14ac:dyDescent="0.25">
      <c r="A867" s="1">
        <v>43231</v>
      </c>
      <c r="B867">
        <v>31.3764</v>
      </c>
      <c r="C867">
        <v>1.6871</v>
      </c>
      <c r="D867">
        <v>7.8556999999999997</v>
      </c>
      <c r="E867">
        <v>119467.8829</v>
      </c>
      <c r="F867" s="72">
        <v>43231</v>
      </c>
      <c r="G867">
        <v>28.042000000000002</v>
      </c>
      <c r="H867">
        <v>2.1888999999999998</v>
      </c>
      <c r="I867">
        <v>10.7661</v>
      </c>
      <c r="J867">
        <v>166788.78140000001</v>
      </c>
      <c r="K867" s="72">
        <v>43231</v>
      </c>
      <c r="L867">
        <v>22.4177</v>
      </c>
      <c r="M867">
        <v>1.7522</v>
      </c>
      <c r="N867">
        <v>9.7957000000000001</v>
      </c>
      <c r="O867">
        <v>84148.801399999997</v>
      </c>
      <c r="P867" s="1">
        <v>43231</v>
      </c>
      <c r="Q867" t="s">
        <v>59</v>
      </c>
      <c r="R867">
        <v>2.4508000000000001</v>
      </c>
      <c r="S867">
        <v>7.4829999999999997</v>
      </c>
      <c r="U867" s="72">
        <v>43231</v>
      </c>
      <c r="V867">
        <v>20.070499999999999</v>
      </c>
      <c r="W867">
        <v>2.7467000000000001</v>
      </c>
      <c r="X867">
        <v>16.612500000000001</v>
      </c>
      <c r="Y867">
        <v>46585.676800000001</v>
      </c>
      <c r="AA867" s="1">
        <f t="shared" si="45"/>
        <v>43231</v>
      </c>
      <c r="AB867">
        <f t="shared" si="44"/>
        <v>2.0193249959180846</v>
      </c>
      <c r="AC867" s="60">
        <f t="shared" si="46"/>
        <v>1.2542641578100362</v>
      </c>
      <c r="AD867">
        <f>+VLOOKUP(AA867,'Indice Bancos'!AG:AM,2,0)</f>
        <v>1.1483580637526558</v>
      </c>
      <c r="AE867">
        <f t="shared" ca="1" si="50"/>
        <v>2.5731870997969217</v>
      </c>
      <c r="AF867">
        <f t="shared" ca="1" si="51"/>
        <v>2.3500769877113052</v>
      </c>
      <c r="AG867">
        <f t="shared" ca="1" si="47"/>
        <v>2.0865548864078516</v>
      </c>
      <c r="AH867">
        <f t="shared" ca="1" si="48"/>
        <v>1.838753835213367</v>
      </c>
      <c r="AI867">
        <f t="shared" ca="1" si="49"/>
        <v>1.6703471706232287</v>
      </c>
      <c r="AN867" s="60"/>
    </row>
    <row r="868" spans="1:40" x14ac:dyDescent="0.25">
      <c r="A868" s="1">
        <v>43238</v>
      </c>
      <c r="B868">
        <v>31.3764</v>
      </c>
      <c r="C868">
        <v>1.8805000000000001</v>
      </c>
      <c r="D868">
        <v>8.7561999999999998</v>
      </c>
      <c r="E868">
        <v>133162.49170000001</v>
      </c>
      <c r="F868" s="72">
        <v>43238</v>
      </c>
      <c r="G868">
        <v>28.042000000000002</v>
      </c>
      <c r="H868">
        <v>2.1410999999999998</v>
      </c>
      <c r="I868">
        <v>10.5313</v>
      </c>
      <c r="J868">
        <v>163150.53169999999</v>
      </c>
      <c r="K868" s="72">
        <v>43238</v>
      </c>
      <c r="L868">
        <v>22.4177</v>
      </c>
      <c r="M868">
        <v>1.7936000000000001</v>
      </c>
      <c r="N868">
        <v>10.0275</v>
      </c>
      <c r="O868">
        <v>86139.945200000002</v>
      </c>
      <c r="P868" s="1">
        <v>43238</v>
      </c>
      <c r="Q868" t="s">
        <v>59</v>
      </c>
      <c r="R868">
        <v>2.9478</v>
      </c>
      <c r="S868">
        <v>9.0000999999999998</v>
      </c>
      <c r="U868" s="72">
        <v>43238</v>
      </c>
      <c r="V868">
        <v>20.070499999999999</v>
      </c>
      <c r="W868">
        <v>2.7583000000000002</v>
      </c>
      <c r="X868">
        <v>16.682700000000001</v>
      </c>
      <c r="Y868">
        <v>46540.0046</v>
      </c>
      <c r="AA868" s="1">
        <f t="shared" si="45"/>
        <v>43238</v>
      </c>
      <c r="AB868">
        <f t="shared" si="44"/>
        <v>2.057389338757635</v>
      </c>
      <c r="AC868" s="60">
        <f t="shared" si="46"/>
        <v>1.3134669732505959</v>
      </c>
      <c r="AD868">
        <f>+VLOOKUP(AA868,'Indice Bancos'!AG:AM,2,0)</f>
        <v>1.1106300089485344</v>
      </c>
      <c r="AE868">
        <f t="shared" ca="1" si="50"/>
        <v>2.5731870997969217</v>
      </c>
      <c r="AF868">
        <f t="shared" ca="1" si="51"/>
        <v>2.3500769877113052</v>
      </c>
      <c r="AG868">
        <f t="shared" ca="1" si="47"/>
        <v>2.0865548864078516</v>
      </c>
      <c r="AH868">
        <f t="shared" ca="1" si="48"/>
        <v>1.8168056986272929</v>
      </c>
      <c r="AI868">
        <f t="shared" ca="1" si="49"/>
        <v>1.6471949637297085</v>
      </c>
      <c r="AN868" s="60"/>
    </row>
    <row r="869" spans="1:40" x14ac:dyDescent="0.25">
      <c r="A869" s="1">
        <v>43245</v>
      </c>
      <c r="B869">
        <v>31.3764</v>
      </c>
      <c r="C869">
        <v>1.8718999999999999</v>
      </c>
      <c r="D869">
        <v>8.7165999999999997</v>
      </c>
      <c r="E869">
        <v>132559.79500000001</v>
      </c>
      <c r="F869" s="72">
        <v>43245</v>
      </c>
      <c r="G869">
        <v>28.042000000000002</v>
      </c>
      <c r="H869">
        <v>2.0165999999999999</v>
      </c>
      <c r="I869">
        <v>9.9187999999999992</v>
      </c>
      <c r="J869">
        <v>153662.5471</v>
      </c>
      <c r="K869" s="72">
        <v>43245</v>
      </c>
      <c r="L869">
        <v>22.4177</v>
      </c>
      <c r="M869">
        <v>1.6679999999999999</v>
      </c>
      <c r="N869">
        <v>9.3249999999999993</v>
      </c>
      <c r="O869">
        <v>80105.247799999997</v>
      </c>
      <c r="P869" s="1">
        <v>43245</v>
      </c>
      <c r="Q869" t="s">
        <v>59</v>
      </c>
      <c r="R869">
        <v>2.6488</v>
      </c>
      <c r="S869">
        <v>8.0871999999999993</v>
      </c>
      <c r="U869" s="72">
        <v>43245</v>
      </c>
      <c r="V869">
        <v>20.070499999999999</v>
      </c>
      <c r="W869">
        <v>2.3996</v>
      </c>
      <c r="X869">
        <v>14.513500000000001</v>
      </c>
      <c r="Y869">
        <v>40488.433799999999</v>
      </c>
      <c r="AA869" s="1">
        <f t="shared" si="45"/>
        <v>43245</v>
      </c>
      <c r="AB869">
        <f t="shared" si="44"/>
        <v>1.9389260153649153</v>
      </c>
      <c r="AC869" s="60">
        <f t="shared" si="46"/>
        <v>1.1292167866426885</v>
      </c>
      <c r="AD869">
        <f>+VLOOKUP(AA869,'Indice Bancos'!AG:AM,2,0)</f>
        <v>1.1428444794594752</v>
      </c>
      <c r="AE869">
        <f t="shared" ca="1" si="50"/>
        <v>2.5731870997969217</v>
      </c>
      <c r="AF869">
        <f t="shared" ca="1" si="51"/>
        <v>2.3500769877113052</v>
      </c>
      <c r="AG869">
        <f t="shared" ca="1" si="47"/>
        <v>2.0865548864078516</v>
      </c>
      <c r="AH869">
        <f t="shared" ca="1" si="48"/>
        <v>1.793124997367568</v>
      </c>
      <c r="AI869">
        <f t="shared" ca="1" si="49"/>
        <v>1.6386041853713758</v>
      </c>
      <c r="AN869" s="60"/>
    </row>
    <row r="870" spans="1:40" x14ac:dyDescent="0.25">
      <c r="A870" s="1">
        <v>43252</v>
      </c>
      <c r="B870">
        <v>31.3764</v>
      </c>
      <c r="C870">
        <v>1.8354999999999999</v>
      </c>
      <c r="D870">
        <v>8.5471000000000004</v>
      </c>
      <c r="E870">
        <v>129981.59239999999</v>
      </c>
      <c r="F870" s="72">
        <v>43252</v>
      </c>
      <c r="G870">
        <v>28.042000000000002</v>
      </c>
      <c r="H870">
        <v>1.9884999999999999</v>
      </c>
      <c r="I870">
        <v>9.7806999999999995</v>
      </c>
      <c r="J870">
        <v>151522.4002</v>
      </c>
      <c r="K870" s="72">
        <v>43252</v>
      </c>
      <c r="L870">
        <v>22.4177</v>
      </c>
      <c r="M870">
        <v>1.5378000000000001</v>
      </c>
      <c r="N870">
        <v>8.5975000000000001</v>
      </c>
      <c r="O870">
        <v>73856.119500000001</v>
      </c>
      <c r="P870" s="1">
        <v>43252</v>
      </c>
      <c r="Q870" t="s">
        <v>59</v>
      </c>
      <c r="R870">
        <v>2.5224000000000002</v>
      </c>
      <c r="S870">
        <v>7.7015000000000002</v>
      </c>
      <c r="U870" s="72">
        <v>43252</v>
      </c>
      <c r="V870">
        <v>20.070499999999999</v>
      </c>
      <c r="W870">
        <v>2.3184</v>
      </c>
      <c r="X870">
        <v>14.0223</v>
      </c>
      <c r="Y870">
        <v>39118.266900000002</v>
      </c>
      <c r="AA870" s="1">
        <f t="shared" si="45"/>
        <v>43252</v>
      </c>
      <c r="AB870">
        <f t="shared" si="44"/>
        <v>1.8864183078484</v>
      </c>
      <c r="AC870" s="60">
        <f t="shared" si="46"/>
        <v>1.0475496965155688</v>
      </c>
      <c r="AD870">
        <f>+VLOOKUP(AA870,'Indice Bancos'!AG:AM,2,0)</f>
        <v>1.1565117429905518</v>
      </c>
      <c r="AE870">
        <f t="shared" ca="1" si="50"/>
        <v>2.5731870997969217</v>
      </c>
      <c r="AF870">
        <f t="shared" ca="1" si="51"/>
        <v>2.3500769877113052</v>
      </c>
      <c r="AG870">
        <f t="shared" ca="1" si="47"/>
        <v>2.0764524927431722</v>
      </c>
      <c r="AH870">
        <f t="shared" ca="1" si="48"/>
        <v>1.7591838544179821</v>
      </c>
      <c r="AI870">
        <f t="shared" ca="1" si="49"/>
        <v>1.6354748887427355</v>
      </c>
      <c r="AN870" s="60"/>
    </row>
    <row r="871" spans="1:40" x14ac:dyDescent="0.25">
      <c r="A871" s="1">
        <v>43259</v>
      </c>
      <c r="B871">
        <v>31.3764</v>
      </c>
      <c r="C871">
        <v>1.9689000000000001</v>
      </c>
      <c r="D871">
        <v>9.1679999999999993</v>
      </c>
      <c r="E871">
        <v>139423.84099999999</v>
      </c>
      <c r="F871" s="72">
        <v>43259</v>
      </c>
      <c r="G871">
        <v>28.042000000000002</v>
      </c>
      <c r="H871">
        <v>2.3855</v>
      </c>
      <c r="I871">
        <v>11.7331</v>
      </c>
      <c r="J871">
        <v>181769.80970000001</v>
      </c>
      <c r="K871" s="72">
        <v>43259</v>
      </c>
      <c r="L871">
        <v>22.4177</v>
      </c>
      <c r="M871">
        <v>1.8542000000000001</v>
      </c>
      <c r="N871">
        <v>10.366199999999999</v>
      </c>
      <c r="O871">
        <v>89050.078500000003</v>
      </c>
      <c r="P871" s="1">
        <v>43259</v>
      </c>
      <c r="Q871" t="s">
        <v>59</v>
      </c>
      <c r="R871">
        <v>2.9603999999999999</v>
      </c>
      <c r="S871">
        <v>9.0387000000000004</v>
      </c>
      <c r="U871" s="72">
        <v>43259</v>
      </c>
      <c r="V871">
        <v>20.070499999999999</v>
      </c>
      <c r="W871">
        <v>2.6648999999999998</v>
      </c>
      <c r="X871">
        <v>16.117899999999999</v>
      </c>
      <c r="Y871">
        <v>44964.312599999997</v>
      </c>
      <c r="AA871" s="1">
        <f t="shared" si="45"/>
        <v>43259</v>
      </c>
      <c r="AB871">
        <f t="shared" si="44"/>
        <v>2.18156412584425</v>
      </c>
      <c r="AC871" s="60">
        <f t="shared" si="46"/>
        <v>1.5066004008588918</v>
      </c>
      <c r="AD871">
        <f>+VLOOKUP(AA871,'Indice Bancos'!AG:AM,2,0)</f>
        <v>1.2074363270220587</v>
      </c>
      <c r="AE871">
        <f t="shared" ca="1" si="50"/>
        <v>2.5731870997969217</v>
      </c>
      <c r="AF871">
        <f t="shared" ca="1" si="51"/>
        <v>2.3272199705267957</v>
      </c>
      <c r="AG871">
        <f t="shared" ca="1" si="47"/>
        <v>2.0598922456402065</v>
      </c>
      <c r="AH871">
        <f t="shared" ca="1" si="48"/>
        <v>1.7238717609319534</v>
      </c>
      <c r="AI871">
        <f t="shared" ca="1" si="49"/>
        <v>1.5471988440248514</v>
      </c>
      <c r="AN871" s="60"/>
    </row>
    <row r="872" spans="1:40" x14ac:dyDescent="0.25">
      <c r="A872" s="1">
        <v>43266</v>
      </c>
      <c r="B872">
        <v>31.3764</v>
      </c>
      <c r="C872">
        <v>1.7471000000000001</v>
      </c>
      <c r="D872">
        <v>8.1354000000000006</v>
      </c>
      <c r="E872">
        <v>123720.24310000001</v>
      </c>
      <c r="F872" s="72">
        <v>43266</v>
      </c>
      <c r="G872">
        <v>28.042000000000002</v>
      </c>
      <c r="H872">
        <v>2.1383000000000001</v>
      </c>
      <c r="I872">
        <v>10.5175</v>
      </c>
      <c r="J872">
        <v>162936.51699999999</v>
      </c>
      <c r="K872" s="72">
        <v>43266</v>
      </c>
      <c r="L872">
        <v>22.4177</v>
      </c>
      <c r="M872">
        <v>1.7904</v>
      </c>
      <c r="N872">
        <v>10.009600000000001</v>
      </c>
      <c r="O872">
        <v>85986.780299999999</v>
      </c>
      <c r="P872" s="1">
        <v>43266</v>
      </c>
      <c r="Q872" t="s">
        <v>59</v>
      </c>
      <c r="R872">
        <v>2.5813999999999999</v>
      </c>
      <c r="S872">
        <v>7.8815</v>
      </c>
      <c r="U872" s="72">
        <v>43266</v>
      </c>
      <c r="V872">
        <v>20.070499999999999</v>
      </c>
      <c r="W872">
        <v>2.2589000000000001</v>
      </c>
      <c r="X872">
        <v>13.6622</v>
      </c>
      <c r="Y872">
        <v>38113.477800000001</v>
      </c>
      <c r="AA872" s="1">
        <f t="shared" si="45"/>
        <v>43266</v>
      </c>
      <c r="AB872">
        <f t="shared" si="44"/>
        <v>1.9588321606738404</v>
      </c>
      <c r="AC872" s="60">
        <f t="shared" si="46"/>
        <v>1.1601775167891379</v>
      </c>
      <c r="AD872">
        <f>+VLOOKUP(AA872,'Indice Bancos'!AG:AM,2,0)</f>
        <v>1.1439163384758184</v>
      </c>
      <c r="AE872">
        <f t="shared" ca="1" si="50"/>
        <v>2.5731870997969217</v>
      </c>
      <c r="AF872">
        <f t="shared" ca="1" si="51"/>
        <v>2.3272199705267957</v>
      </c>
      <c r="AG872">
        <f t="shared" ca="1" si="47"/>
        <v>2.0292069087683364</v>
      </c>
      <c r="AH872">
        <f t="shared" ca="1" si="48"/>
        <v>1.7056843906177799</v>
      </c>
      <c r="AI872">
        <f t="shared" ca="1" si="49"/>
        <v>1.5096824097767005</v>
      </c>
      <c r="AN872" s="60"/>
    </row>
    <row r="873" spans="1:40" x14ac:dyDescent="0.25">
      <c r="A873" s="1">
        <v>43273</v>
      </c>
      <c r="B873">
        <v>31.3764</v>
      </c>
      <c r="C873">
        <v>1.8435999999999999</v>
      </c>
      <c r="D873">
        <v>8.5845000000000002</v>
      </c>
      <c r="E873">
        <v>130550.80590000001</v>
      </c>
      <c r="F873" s="72">
        <v>43273</v>
      </c>
      <c r="G873">
        <v>28.042000000000002</v>
      </c>
      <c r="H873">
        <v>2.0699999999999998</v>
      </c>
      <c r="I873">
        <v>10.1813</v>
      </c>
      <c r="J873">
        <v>157728.82620000001</v>
      </c>
      <c r="K873" s="72">
        <v>43273</v>
      </c>
      <c r="L873">
        <v>22.4177</v>
      </c>
      <c r="M873">
        <v>1.7534000000000001</v>
      </c>
      <c r="N873">
        <v>9.8027999999999995</v>
      </c>
      <c r="O873">
        <v>84210.0674</v>
      </c>
      <c r="P873" s="1">
        <v>43273</v>
      </c>
      <c r="Q873" t="s">
        <v>59</v>
      </c>
      <c r="R873">
        <v>3.032</v>
      </c>
      <c r="S873">
        <v>9.2573000000000008</v>
      </c>
      <c r="U873" s="72">
        <v>43273</v>
      </c>
      <c r="V873">
        <v>20.070499999999999</v>
      </c>
      <c r="W873">
        <v>2.0855999999999999</v>
      </c>
      <c r="X873">
        <v>12.6144</v>
      </c>
      <c r="Y873">
        <v>35190.454899999997</v>
      </c>
      <c r="AA873" s="1">
        <f t="shared" si="45"/>
        <v>43273</v>
      </c>
      <c r="AB873">
        <f t="shared" si="44"/>
        <v>1.933450211894445</v>
      </c>
      <c r="AC873" s="60">
        <f t="shared" si="46"/>
        <v>1.1207000763025801</v>
      </c>
      <c r="AD873">
        <f>+VLOOKUP(AA873,'Indice Bancos'!AG:AM,2,0)</f>
        <v>1.1410456258973594</v>
      </c>
      <c r="AE873">
        <f t="shared" ca="1" si="50"/>
        <v>2.5731870997969217</v>
      </c>
      <c r="AF873">
        <f t="shared" ca="1" si="51"/>
        <v>2.3272199705267957</v>
      </c>
      <c r="AG873">
        <f t="shared" ca="1" si="47"/>
        <v>2.0067724291867099</v>
      </c>
      <c r="AH873">
        <f t="shared" ca="1" si="48"/>
        <v>1.6893862416898719</v>
      </c>
      <c r="AI873">
        <f t="shared" ca="1" si="49"/>
        <v>1.3327803160114255</v>
      </c>
      <c r="AN873" s="60"/>
    </row>
    <row r="874" spans="1:40" x14ac:dyDescent="0.25">
      <c r="A874" s="1">
        <v>43280</v>
      </c>
      <c r="B874">
        <v>29.065799999999999</v>
      </c>
      <c r="C874">
        <v>1.5778000000000001</v>
      </c>
      <c r="D874">
        <v>6.6494</v>
      </c>
      <c r="E874">
        <v>111867.2077</v>
      </c>
      <c r="F874" s="72">
        <v>43280</v>
      </c>
      <c r="G874">
        <v>32.525199999999998</v>
      </c>
      <c r="H874">
        <v>2.1078000000000001</v>
      </c>
      <c r="I874">
        <v>8.4974000000000007</v>
      </c>
      <c r="J874">
        <v>135613.9749</v>
      </c>
      <c r="K874" s="72">
        <v>43280</v>
      </c>
      <c r="L874">
        <v>26.581399999999999</v>
      </c>
      <c r="M874">
        <v>1.4668000000000001</v>
      </c>
      <c r="N874">
        <v>7.2356999999999996</v>
      </c>
      <c r="O874">
        <v>73151.560899999997</v>
      </c>
      <c r="P874" s="1">
        <v>43280</v>
      </c>
      <c r="Q874" t="s">
        <v>59</v>
      </c>
      <c r="R874">
        <v>2.4171999999999998</v>
      </c>
      <c r="S874">
        <v>7.3800999999999997</v>
      </c>
      <c r="U874" s="72">
        <v>43280</v>
      </c>
      <c r="V874">
        <v>17.409099999999999</v>
      </c>
      <c r="W874">
        <v>1.6423000000000001</v>
      </c>
      <c r="X874">
        <v>11.7956</v>
      </c>
      <c r="Y874">
        <v>28134.095000000001</v>
      </c>
      <c r="AA874" s="1">
        <f t="shared" si="45"/>
        <v>43280</v>
      </c>
      <c r="AB874">
        <f t="shared" si="44"/>
        <v>1.7658059263851145</v>
      </c>
      <c r="AC874" s="60">
        <f t="shared" si="46"/>
        <v>0.85995700406540754</v>
      </c>
      <c r="AD874">
        <f>+VLOOKUP(AA874,'Indice Bancos'!AG:AM,2,0)</f>
        <v>1.1396179759033394</v>
      </c>
      <c r="AE874">
        <f t="shared" ca="1" si="50"/>
        <v>2.5731870997969217</v>
      </c>
      <c r="AF874">
        <f t="shared" ca="1" si="51"/>
        <v>2.3272199705267957</v>
      </c>
      <c r="AG874">
        <f t="shared" ca="1" si="47"/>
        <v>1.9975326218371188</v>
      </c>
      <c r="AH874">
        <f t="shared" ca="1" si="48"/>
        <v>1.6823861045556368</v>
      </c>
      <c r="AI874">
        <f t="shared" ca="1" si="49"/>
        <v>1.2601844393540922</v>
      </c>
      <c r="AN874" s="60"/>
    </row>
    <row r="875" spans="1:40" x14ac:dyDescent="0.25">
      <c r="A875" s="1">
        <v>43287</v>
      </c>
      <c r="B875">
        <v>29.065799999999999</v>
      </c>
      <c r="C875">
        <v>1.7554000000000001</v>
      </c>
      <c r="D875">
        <v>7.3978000000000002</v>
      </c>
      <c r="E875">
        <v>124456.8725</v>
      </c>
      <c r="F875" s="72">
        <v>43287</v>
      </c>
      <c r="G875">
        <v>32.525199999999998</v>
      </c>
      <c r="H875">
        <v>2.2464</v>
      </c>
      <c r="I875">
        <v>9.0562000000000005</v>
      </c>
      <c r="J875">
        <v>144531.2537</v>
      </c>
      <c r="K875" s="72">
        <v>43287</v>
      </c>
      <c r="L875">
        <v>26.581399999999999</v>
      </c>
      <c r="M875">
        <v>1.4858</v>
      </c>
      <c r="N875">
        <v>7.3296999999999999</v>
      </c>
      <c r="O875">
        <v>74101.183300000004</v>
      </c>
      <c r="P875" s="1">
        <v>43287</v>
      </c>
      <c r="Q875" t="s">
        <v>59</v>
      </c>
      <c r="R875">
        <v>2.3708</v>
      </c>
      <c r="S875">
        <v>7.2386999999999997</v>
      </c>
      <c r="U875" s="72">
        <v>43287</v>
      </c>
      <c r="V875">
        <v>17.409099999999999</v>
      </c>
      <c r="W875">
        <v>1.9101999999999999</v>
      </c>
      <c r="X875">
        <v>13.72</v>
      </c>
      <c r="Y875">
        <v>32724.154399999999</v>
      </c>
      <c r="AA875" s="1">
        <f t="shared" si="45"/>
        <v>43287</v>
      </c>
      <c r="AB875">
        <f t="shared" si="44"/>
        <v>1.9045507650323434</v>
      </c>
      <c r="AC875" s="60">
        <f t="shared" si="46"/>
        <v>1.0757517469402895</v>
      </c>
      <c r="AD875">
        <f>+VLOOKUP(AA875,'Indice Bancos'!AG:AM,2,0)</f>
        <v>1.1499340901732826</v>
      </c>
      <c r="AE875">
        <f t="shared" ca="1" si="50"/>
        <v>2.5731870997969217</v>
      </c>
      <c r="AF875">
        <f t="shared" ca="1" si="51"/>
        <v>2.3272199705267957</v>
      </c>
      <c r="AG875">
        <f t="shared" ca="1" si="47"/>
        <v>1.9975326218371188</v>
      </c>
      <c r="AH875">
        <f t="shared" ca="1" si="48"/>
        <v>1.662578342715872</v>
      </c>
      <c r="AI875">
        <f t="shared" ca="1" si="49"/>
        <v>1.2232847958711339</v>
      </c>
      <c r="AN875" s="60"/>
    </row>
    <row r="876" spans="1:40" x14ac:dyDescent="0.25">
      <c r="A876" s="1">
        <v>43294</v>
      </c>
      <c r="B876">
        <v>29.065799999999999</v>
      </c>
      <c r="C876">
        <v>1.7039</v>
      </c>
      <c r="D876">
        <v>7.1807999999999996</v>
      </c>
      <c r="E876">
        <v>120807.209</v>
      </c>
      <c r="F876" s="72">
        <v>43294</v>
      </c>
      <c r="G876">
        <v>32.525199999999998</v>
      </c>
      <c r="H876">
        <v>2.1023000000000001</v>
      </c>
      <c r="I876">
        <v>8.4750999999999994</v>
      </c>
      <c r="J876">
        <v>135257.2838</v>
      </c>
      <c r="K876" s="72">
        <v>43294</v>
      </c>
      <c r="L876">
        <v>26.581399999999999</v>
      </c>
      <c r="M876">
        <v>1.4464999999999999</v>
      </c>
      <c r="N876">
        <v>7.1357999999999997</v>
      </c>
      <c r="O876">
        <v>72140.672500000001</v>
      </c>
      <c r="P876" s="1">
        <v>43294</v>
      </c>
      <c r="Q876" t="s">
        <v>59</v>
      </c>
      <c r="R876">
        <v>2.1812999999999998</v>
      </c>
      <c r="S876">
        <v>6.6600999999999999</v>
      </c>
      <c r="U876" s="72">
        <v>43294</v>
      </c>
      <c r="V876">
        <v>17.409099999999999</v>
      </c>
      <c r="W876">
        <v>1.7142999999999999</v>
      </c>
      <c r="X876">
        <v>12.3126</v>
      </c>
      <c r="Y876">
        <v>29367.245299999999</v>
      </c>
      <c r="AA876" s="1">
        <f t="shared" si="45"/>
        <v>43294</v>
      </c>
      <c r="AB876">
        <f t="shared" si="44"/>
        <v>1.8035243307915323</v>
      </c>
      <c r="AC876" s="60">
        <f t="shared" si="46"/>
        <v>0.91862176925518857</v>
      </c>
      <c r="AD876">
        <f>+VLOOKUP(AA876,'Indice Bancos'!AG:AM,2,0)</f>
        <v>1.1455391161117712</v>
      </c>
      <c r="AE876">
        <f t="shared" ca="1" si="50"/>
        <v>2.5731870997969217</v>
      </c>
      <c r="AF876">
        <f t="shared" ca="1" si="51"/>
        <v>2.3272199705267957</v>
      </c>
      <c r="AG876">
        <f t="shared" ca="1" si="47"/>
        <v>1.9975326218371188</v>
      </c>
      <c r="AH876">
        <f t="shared" ca="1" si="48"/>
        <v>1.6430993720761533</v>
      </c>
      <c r="AI876">
        <f t="shared" ca="1" si="49"/>
        <v>1.166144029564683</v>
      </c>
      <c r="AN876" s="60"/>
    </row>
    <row r="877" spans="1:40" x14ac:dyDescent="0.25">
      <c r="A877" s="1">
        <v>43301</v>
      </c>
      <c r="B877">
        <v>29.065799999999999</v>
      </c>
      <c r="C877">
        <v>1.7770999999999999</v>
      </c>
      <c r="D877">
        <v>7.4893000000000001</v>
      </c>
      <c r="E877">
        <v>125997.0974</v>
      </c>
      <c r="F877" s="72">
        <v>43301</v>
      </c>
      <c r="G877">
        <v>32.525199999999998</v>
      </c>
      <c r="H877">
        <v>2.1898</v>
      </c>
      <c r="I877">
        <v>8.8282000000000007</v>
      </c>
      <c r="J877">
        <v>140893.00399999999</v>
      </c>
      <c r="K877" s="72">
        <v>43301</v>
      </c>
      <c r="L877">
        <v>26.581399999999999</v>
      </c>
      <c r="M877">
        <v>1.5258</v>
      </c>
      <c r="N877">
        <v>7.5266000000000002</v>
      </c>
      <c r="O877">
        <v>76092.3272</v>
      </c>
      <c r="P877" s="1">
        <v>43301</v>
      </c>
      <c r="Q877" t="s">
        <v>59</v>
      </c>
      <c r="R877">
        <v>2.2444999999999999</v>
      </c>
      <c r="S877">
        <v>6.8529</v>
      </c>
      <c r="U877" s="72">
        <v>43301</v>
      </c>
      <c r="V877">
        <v>17.409099999999999</v>
      </c>
      <c r="W877">
        <v>1.7022999999999999</v>
      </c>
      <c r="X877">
        <v>12.2264</v>
      </c>
      <c r="Y877">
        <v>29161.720300000001</v>
      </c>
      <c r="AA877" s="1">
        <f t="shared" si="45"/>
        <v>43301</v>
      </c>
      <c r="AB877">
        <f t="shared" si="44"/>
        <v>1.8761026159376761</v>
      </c>
      <c r="AC877" s="60">
        <f t="shared" si="46"/>
        <v>1.0315053369188047</v>
      </c>
      <c r="AD877">
        <f>+VLOOKUP(AA877,'Indice Bancos'!AG:AM,2,0)</f>
        <v>1.1489572201122842</v>
      </c>
      <c r="AE877">
        <f t="shared" ca="1" si="50"/>
        <v>2.5731870997969217</v>
      </c>
      <c r="AF877">
        <f t="shared" ca="1" si="51"/>
        <v>2.3272199705267957</v>
      </c>
      <c r="AG877">
        <f t="shared" ca="1" si="47"/>
        <v>1.9975326218371188</v>
      </c>
      <c r="AH877">
        <f t="shared" ca="1" si="48"/>
        <v>1.6372354711184447</v>
      </c>
      <c r="AI877">
        <f t="shared" ca="1" si="49"/>
        <v>1.1323128596573335</v>
      </c>
      <c r="AN877" s="60"/>
    </row>
    <row r="878" spans="1:40" x14ac:dyDescent="0.25">
      <c r="A878" s="1">
        <v>43308</v>
      </c>
      <c r="B878">
        <v>29.065799999999999</v>
      </c>
      <c r="C878">
        <v>1.8499000000000001</v>
      </c>
      <c r="D878">
        <v>7.7957999999999998</v>
      </c>
      <c r="E878">
        <v>131153.50270000001</v>
      </c>
      <c r="F878" s="72">
        <v>43308</v>
      </c>
      <c r="G878">
        <v>32.525199999999998</v>
      </c>
      <c r="H878">
        <v>2.2176</v>
      </c>
      <c r="I878">
        <v>8.94</v>
      </c>
      <c r="J878">
        <v>142676.45970000001</v>
      </c>
      <c r="K878" s="72">
        <v>43308</v>
      </c>
      <c r="L878">
        <v>26.581399999999999</v>
      </c>
      <c r="M878">
        <v>1.6215999999999999</v>
      </c>
      <c r="N878">
        <v>7.9992999999999999</v>
      </c>
      <c r="O878">
        <v>80871.0723</v>
      </c>
      <c r="P878" s="1">
        <v>43308</v>
      </c>
      <c r="Q878" t="s">
        <v>59</v>
      </c>
      <c r="R878">
        <v>2.3708</v>
      </c>
      <c r="S878">
        <v>7.2386999999999997</v>
      </c>
      <c r="U878" s="72">
        <v>43308</v>
      </c>
      <c r="V878">
        <v>17.409099999999999</v>
      </c>
      <c r="W878">
        <v>1.9795</v>
      </c>
      <c r="X878">
        <v>14.2179</v>
      </c>
      <c r="Y878">
        <v>33911.632400000002</v>
      </c>
      <c r="AA878" s="1">
        <f t="shared" si="45"/>
        <v>43308</v>
      </c>
      <c r="AB878">
        <f t="shared" si="44"/>
        <v>1.9486981587711865</v>
      </c>
      <c r="AC878" s="60">
        <f t="shared" si="46"/>
        <v>1.144415746072484</v>
      </c>
      <c r="AD878">
        <f>+VLOOKUP(AA878,'Indice Bancos'!AG:AM,2,0)</f>
        <v>1.1218929334501704</v>
      </c>
      <c r="AE878">
        <f t="shared" ca="1" si="50"/>
        <v>2.5731870997969217</v>
      </c>
      <c r="AF878">
        <f t="shared" ca="1" si="51"/>
        <v>2.3272199705267957</v>
      </c>
      <c r="AG878">
        <f t="shared" ca="1" si="47"/>
        <v>1.9975326218371188</v>
      </c>
      <c r="AH878">
        <f t="shared" ca="1" si="48"/>
        <v>1.6107581449460222</v>
      </c>
      <c r="AI878">
        <f t="shared" ca="1" si="49"/>
        <v>1.121551747336591</v>
      </c>
      <c r="AN878" s="60"/>
    </row>
    <row r="879" spans="1:40" x14ac:dyDescent="0.25">
      <c r="A879" s="1">
        <v>43315</v>
      </c>
      <c r="B879">
        <v>29.065799999999999</v>
      </c>
      <c r="C879">
        <v>1.6978</v>
      </c>
      <c r="D879">
        <v>7.1550000000000002</v>
      </c>
      <c r="E879">
        <v>120371.928</v>
      </c>
      <c r="F879" s="72">
        <v>43315</v>
      </c>
      <c r="G879">
        <v>32.525199999999998</v>
      </c>
      <c r="H879">
        <v>2.2618999999999998</v>
      </c>
      <c r="I879">
        <v>9.1187000000000005</v>
      </c>
      <c r="J879">
        <v>145529.9889</v>
      </c>
      <c r="K879" s="72">
        <v>43315</v>
      </c>
      <c r="L879">
        <v>26.581399999999999</v>
      </c>
      <c r="M879">
        <v>1.5233000000000001</v>
      </c>
      <c r="N879">
        <v>7.5145</v>
      </c>
      <c r="O879">
        <v>75969.795199999993</v>
      </c>
      <c r="P879" s="1">
        <v>43315</v>
      </c>
      <c r="Q879" t="s">
        <v>59</v>
      </c>
      <c r="R879">
        <v>2.3919000000000001</v>
      </c>
      <c r="S879">
        <v>7.3029000000000002</v>
      </c>
      <c r="U879" s="72">
        <v>43315</v>
      </c>
      <c r="V879">
        <v>17.409099999999999</v>
      </c>
      <c r="W879">
        <v>1.9381999999999999</v>
      </c>
      <c r="X879">
        <v>13.921099999999999</v>
      </c>
      <c r="Y879">
        <v>33203.712800000001</v>
      </c>
      <c r="AA879" s="1">
        <f t="shared" si="45"/>
        <v>43315</v>
      </c>
      <c r="AB879">
        <f t="shared" si="44"/>
        <v>1.9026092328461428</v>
      </c>
      <c r="AC879" s="60">
        <f t="shared" si="46"/>
        <v>1.0727320134281135</v>
      </c>
      <c r="AD879">
        <f>+VLOOKUP(AA879,'Indice Bancos'!AG:AM,2,0)</f>
        <v>1.0829110875736008</v>
      </c>
      <c r="AE879">
        <f t="shared" ca="1" si="50"/>
        <v>2.5731870997969217</v>
      </c>
      <c r="AF879">
        <f t="shared" ca="1" si="51"/>
        <v>2.3272199705267957</v>
      </c>
      <c r="AG879">
        <f t="shared" ca="1" si="47"/>
        <v>1.9975326218371188</v>
      </c>
      <c r="AH879">
        <f t="shared" ca="1" si="48"/>
        <v>1.5297154677424571</v>
      </c>
      <c r="AI879">
        <f t="shared" ca="1" si="49"/>
        <v>1.121551747336591</v>
      </c>
      <c r="AN879" s="60"/>
    </row>
    <row r="880" spans="1:40" x14ac:dyDescent="0.25">
      <c r="A880" s="1">
        <v>43322</v>
      </c>
      <c r="B880">
        <v>29.065799999999999</v>
      </c>
      <c r="C880">
        <v>1.4494</v>
      </c>
      <c r="D880">
        <v>6.1081000000000003</v>
      </c>
      <c r="E880">
        <v>102759.79059999999</v>
      </c>
      <c r="F880" s="72">
        <v>43322</v>
      </c>
      <c r="G880">
        <v>32.525199999999998</v>
      </c>
      <c r="H880">
        <v>2.0756000000000001</v>
      </c>
      <c r="I880">
        <v>8.3678000000000008</v>
      </c>
      <c r="J880">
        <v>133545.16630000001</v>
      </c>
      <c r="K880" s="72">
        <v>43322</v>
      </c>
      <c r="L880">
        <v>26.581399999999999</v>
      </c>
      <c r="M880">
        <v>1.3341000000000001</v>
      </c>
      <c r="N880">
        <v>6.5812999999999997</v>
      </c>
      <c r="O880">
        <v>66534.836800000005</v>
      </c>
      <c r="P880" s="1">
        <v>43322</v>
      </c>
      <c r="Q880" t="s">
        <v>59</v>
      </c>
      <c r="R880">
        <v>2.1013000000000002</v>
      </c>
      <c r="S880">
        <v>6.4157999999999999</v>
      </c>
      <c r="U880" s="72">
        <v>43322</v>
      </c>
      <c r="V880">
        <v>17.409099999999999</v>
      </c>
      <c r="W880">
        <v>1.7369000000000001</v>
      </c>
      <c r="X880">
        <v>12.475300000000001</v>
      </c>
      <c r="Y880">
        <v>29755.459299999999</v>
      </c>
      <c r="AA880" s="1">
        <f t="shared" si="45"/>
        <v>43322</v>
      </c>
      <c r="AB880">
        <f t="shared" si="44"/>
        <v>1.7034902500576881</v>
      </c>
      <c r="AC880" s="60">
        <f t="shared" si="46"/>
        <v>0.76303523399262996</v>
      </c>
      <c r="AD880">
        <f>+VLOOKUP(AA880,'Indice Bancos'!AG:AM,2,0)</f>
        <v>1.0435666535339021</v>
      </c>
      <c r="AE880">
        <f t="shared" ca="1" si="50"/>
        <v>2.5731870997969217</v>
      </c>
      <c r="AF880">
        <f t="shared" ca="1" si="51"/>
        <v>2.3272199705267957</v>
      </c>
      <c r="AG880">
        <f t="shared" ca="1" si="47"/>
        <v>1.9975326218371188</v>
      </c>
      <c r="AH880">
        <f t="shared" ca="1" si="48"/>
        <v>1.4583170439568178</v>
      </c>
      <c r="AI880">
        <f t="shared" ca="1" si="49"/>
        <v>1.0802465798765186</v>
      </c>
      <c r="AN880" s="60"/>
    </row>
    <row r="881" spans="1:40" x14ac:dyDescent="0.25">
      <c r="A881" s="1">
        <v>43329</v>
      </c>
      <c r="B881">
        <v>29.065799999999999</v>
      </c>
      <c r="C881">
        <v>1.3238000000000001</v>
      </c>
      <c r="D881">
        <v>5.5787000000000004</v>
      </c>
      <c r="E881">
        <v>93853.272400000002</v>
      </c>
      <c r="F881" s="72">
        <v>43329</v>
      </c>
      <c r="G881">
        <v>32.525199999999998</v>
      </c>
      <c r="H881">
        <v>1.9448000000000001</v>
      </c>
      <c r="I881">
        <v>7.8403</v>
      </c>
      <c r="J881">
        <v>125127.2552</v>
      </c>
      <c r="K881" s="72">
        <v>43329</v>
      </c>
      <c r="L881">
        <v>26.581399999999999</v>
      </c>
      <c r="M881">
        <v>1.2222999999999999</v>
      </c>
      <c r="N881">
        <v>6.0297999999999998</v>
      </c>
      <c r="O881">
        <v>60959.634100000003</v>
      </c>
      <c r="P881" s="1">
        <v>43329</v>
      </c>
      <c r="Q881" t="s">
        <v>59</v>
      </c>
      <c r="R881">
        <v>2.1349999999999998</v>
      </c>
      <c r="S881">
        <v>6.5186999999999999</v>
      </c>
      <c r="U881" s="72">
        <v>43329</v>
      </c>
      <c r="V881">
        <v>17.409099999999999</v>
      </c>
      <c r="W881">
        <v>1.5063</v>
      </c>
      <c r="X881">
        <v>10.819000000000001</v>
      </c>
      <c r="Y881">
        <v>25804.8112</v>
      </c>
      <c r="AA881" s="1">
        <f t="shared" si="45"/>
        <v>43329</v>
      </c>
      <c r="AB881">
        <f t="shared" si="44"/>
        <v>1.5731123597063401</v>
      </c>
      <c r="AC881" s="60">
        <f t="shared" si="46"/>
        <v>0.5602539010129286</v>
      </c>
      <c r="AD881">
        <f>+VLOOKUP(AA881,'Indice Bancos'!AG:AM,2,0)</f>
        <v>0.98734258658911267</v>
      </c>
      <c r="AE881">
        <f t="shared" ca="1" si="50"/>
        <v>2.5731870997969217</v>
      </c>
      <c r="AF881">
        <f t="shared" ca="1" si="51"/>
        <v>2.3272199705267957</v>
      </c>
      <c r="AG881">
        <f t="shared" ca="1" si="47"/>
        <v>1.9975326218371188</v>
      </c>
      <c r="AH881">
        <f t="shared" ca="1" si="48"/>
        <v>1.298666269390456</v>
      </c>
      <c r="AI881">
        <f t="shared" ca="1" si="49"/>
        <v>1.073033986779331</v>
      </c>
      <c r="AN881" s="60"/>
    </row>
    <row r="882" spans="1:40" x14ac:dyDescent="0.25">
      <c r="A882" s="1">
        <v>43336</v>
      </c>
      <c r="B882">
        <v>29.065799999999999</v>
      </c>
      <c r="C882">
        <v>1.3071999999999999</v>
      </c>
      <c r="D882">
        <v>5.5090000000000003</v>
      </c>
      <c r="E882">
        <v>92681.362099999998</v>
      </c>
      <c r="F882" s="72">
        <v>43336</v>
      </c>
      <c r="G882">
        <v>32.525199999999998</v>
      </c>
      <c r="H882">
        <v>1.7896000000000001</v>
      </c>
      <c r="I882">
        <v>7.2145000000000001</v>
      </c>
      <c r="J882">
        <v>115139.90300000001</v>
      </c>
      <c r="K882" s="72">
        <v>43336</v>
      </c>
      <c r="L882">
        <v>26.581399999999999</v>
      </c>
      <c r="M882">
        <v>1.1744000000000001</v>
      </c>
      <c r="N882">
        <v>5.7934000000000001</v>
      </c>
      <c r="O882">
        <v>58570.261500000001</v>
      </c>
      <c r="P882" s="1">
        <v>43336</v>
      </c>
      <c r="Q882" t="s">
        <v>59</v>
      </c>
      <c r="R882">
        <v>2.1560999999999999</v>
      </c>
      <c r="S882">
        <v>6.5829000000000004</v>
      </c>
      <c r="U882" s="72">
        <v>43336</v>
      </c>
      <c r="V882">
        <v>17.409099999999999</v>
      </c>
      <c r="W882">
        <v>1.0238</v>
      </c>
      <c r="X882">
        <v>7.3531000000000004</v>
      </c>
      <c r="Y882">
        <v>17538.137200000001</v>
      </c>
      <c r="AA882" s="1">
        <f t="shared" si="45"/>
        <v>43336</v>
      </c>
      <c r="AB882">
        <f t="shared" si="44"/>
        <v>1.4579241259147364</v>
      </c>
      <c r="AC882" s="60">
        <f t="shared" si="46"/>
        <v>0.38109757681645118</v>
      </c>
      <c r="AD882">
        <f>+VLOOKUP(AA882,'Indice Bancos'!AG:AM,2,0)</f>
        <v>0.97948001247778038</v>
      </c>
      <c r="AE882">
        <f t="shared" ca="1" si="50"/>
        <v>2.5731870997969217</v>
      </c>
      <c r="AF882">
        <f t="shared" ca="1" si="51"/>
        <v>2.3272199705267957</v>
      </c>
      <c r="AG882">
        <f t="shared" ca="1" si="47"/>
        <v>1.9975326218371188</v>
      </c>
      <c r="AH882">
        <f t="shared" ca="1" si="48"/>
        <v>1.2456587794936744</v>
      </c>
      <c r="AI882">
        <f t="shared" ca="1" si="49"/>
        <v>1.0500679282068233</v>
      </c>
      <c r="AN882" s="60"/>
    </row>
    <row r="883" spans="1:40" x14ac:dyDescent="0.25">
      <c r="A883" s="1">
        <v>43343</v>
      </c>
      <c r="B883">
        <v>29.065799999999999</v>
      </c>
      <c r="C883">
        <v>1.5428999999999999</v>
      </c>
      <c r="D883">
        <v>6.5022000000000002</v>
      </c>
      <c r="E883">
        <v>109389.45450000001</v>
      </c>
      <c r="F883" s="72">
        <v>43343</v>
      </c>
      <c r="G883">
        <v>32.525199999999998</v>
      </c>
      <c r="H883">
        <v>1.9093</v>
      </c>
      <c r="I883">
        <v>7.6973000000000003</v>
      </c>
      <c r="J883">
        <v>122844.43180000001</v>
      </c>
      <c r="K883" s="72">
        <v>43343</v>
      </c>
      <c r="L883">
        <v>26.581399999999999</v>
      </c>
      <c r="M883">
        <v>1.3512999999999999</v>
      </c>
      <c r="N883">
        <v>6.6661000000000001</v>
      </c>
      <c r="O883">
        <v>67392.560299999997</v>
      </c>
      <c r="P883" s="1">
        <v>43343</v>
      </c>
      <c r="Q883" t="s">
        <v>59</v>
      </c>
      <c r="R883">
        <v>2.2403</v>
      </c>
      <c r="S883">
        <v>6.8400999999999996</v>
      </c>
      <c r="U883" s="72">
        <v>43343</v>
      </c>
      <c r="V883">
        <v>17.409099999999999</v>
      </c>
      <c r="W883">
        <v>1.3716999999999999</v>
      </c>
      <c r="X883">
        <v>9.8520000000000003</v>
      </c>
      <c r="Y883">
        <v>23498.363499999999</v>
      </c>
      <c r="AA883" s="1">
        <f t="shared" si="45"/>
        <v>43343</v>
      </c>
      <c r="AB883">
        <f t="shared" si="44"/>
        <v>1.6297855146658389</v>
      </c>
      <c r="AC883" s="60">
        <f t="shared" si="46"/>
        <v>0.64839965851738357</v>
      </c>
      <c r="AD883">
        <f>+VLOOKUP(AA883,'Indice Bancos'!AG:AM,2,0)</f>
        <v>0.94654403234472728</v>
      </c>
      <c r="AE883">
        <f t="shared" ca="1" si="50"/>
        <v>2.5731870997969217</v>
      </c>
      <c r="AF883">
        <f t="shared" ca="1" si="51"/>
        <v>2.3272199705267957</v>
      </c>
      <c r="AG883">
        <f t="shared" ca="1" si="47"/>
        <v>1.9706070484868312</v>
      </c>
      <c r="AH883">
        <f t="shared" ca="1" si="48"/>
        <v>1.2049263626057263</v>
      </c>
      <c r="AI883">
        <f t="shared" ca="1" si="49"/>
        <v>1.0331097728784813</v>
      </c>
      <c r="AN883" s="60"/>
    </row>
    <row r="884" spans="1:40" x14ac:dyDescent="0.25">
      <c r="A884" s="1">
        <v>43350</v>
      </c>
      <c r="B884">
        <v>29.065799999999999</v>
      </c>
      <c r="C884">
        <v>1.4961</v>
      </c>
      <c r="D884">
        <v>6.3051000000000004</v>
      </c>
      <c r="E884">
        <v>106074.6225</v>
      </c>
      <c r="F884" s="72">
        <v>43350</v>
      </c>
      <c r="G884">
        <v>32.525199999999998</v>
      </c>
      <c r="H884">
        <v>1.9480999999999999</v>
      </c>
      <c r="I884">
        <v>7.8536999999999999</v>
      </c>
      <c r="J884">
        <v>125341.26979999999</v>
      </c>
      <c r="K884" s="72">
        <v>43350</v>
      </c>
      <c r="L884">
        <v>26.581399999999999</v>
      </c>
      <c r="M884">
        <v>1.4005000000000001</v>
      </c>
      <c r="N884">
        <v>6.9085000000000001</v>
      </c>
      <c r="O884">
        <v>69843.198799999998</v>
      </c>
      <c r="P884" s="1">
        <v>43350</v>
      </c>
      <c r="Q884" t="s">
        <v>59</v>
      </c>
      <c r="R884">
        <v>2.3961000000000001</v>
      </c>
      <c r="S884">
        <v>7.3158000000000003</v>
      </c>
      <c r="U884" s="72">
        <v>43350</v>
      </c>
      <c r="V884">
        <v>17.409099999999999</v>
      </c>
      <c r="W884">
        <v>1.5663</v>
      </c>
      <c r="X884">
        <v>11.2498</v>
      </c>
      <c r="Y884">
        <v>26832.436399999999</v>
      </c>
      <c r="AA884" s="1">
        <f t="shared" si="45"/>
        <v>43350</v>
      </c>
      <c r="AB884">
        <f t="shared" si="44"/>
        <v>1.6541683340858289</v>
      </c>
      <c r="AC884" s="60">
        <f t="shared" si="46"/>
        <v>0.68632311785902955</v>
      </c>
      <c r="AD884">
        <f>+VLOOKUP(AA884,'Indice Bancos'!AG:AM,2,0)</f>
        <v>0.93519552891141811</v>
      </c>
      <c r="AE884">
        <f t="shared" ca="1" si="50"/>
        <v>2.5731870997969217</v>
      </c>
      <c r="AF884">
        <f t="shared" ca="1" si="51"/>
        <v>2.3272199705267957</v>
      </c>
      <c r="AG884">
        <f t="shared" ca="1" si="47"/>
        <v>1.9472301094005648</v>
      </c>
      <c r="AH884">
        <f t="shared" ca="1" si="48"/>
        <v>1.1562370741099746</v>
      </c>
      <c r="AI884">
        <f t="shared" ca="1" si="49"/>
        <v>0.92991012602155021</v>
      </c>
      <c r="AN884" s="60"/>
    </row>
    <row r="885" spans="1:40" x14ac:dyDescent="0.25">
      <c r="A885" s="1">
        <v>43357</v>
      </c>
      <c r="B885">
        <v>29.065799999999999</v>
      </c>
      <c r="C885">
        <v>1.4914000000000001</v>
      </c>
      <c r="D885">
        <v>6.2851999999999997</v>
      </c>
      <c r="E885">
        <v>105739.791</v>
      </c>
      <c r="F885" s="72">
        <v>43357</v>
      </c>
      <c r="G885">
        <v>32.525199999999998</v>
      </c>
      <c r="H885">
        <v>1.9093</v>
      </c>
      <c r="I885">
        <v>7.6973000000000003</v>
      </c>
      <c r="J885">
        <v>122844.43180000001</v>
      </c>
      <c r="K885" s="72">
        <v>43357</v>
      </c>
      <c r="L885">
        <v>26.581399999999999</v>
      </c>
      <c r="M885">
        <v>1.4127000000000001</v>
      </c>
      <c r="N885">
        <v>6.9691000000000001</v>
      </c>
      <c r="O885">
        <v>70455.858500000002</v>
      </c>
      <c r="P885" s="1">
        <v>43357</v>
      </c>
      <c r="Q885" t="s">
        <v>59</v>
      </c>
      <c r="R885">
        <v>2.3371</v>
      </c>
      <c r="S885">
        <v>7.1357999999999997</v>
      </c>
      <c r="U885" s="72">
        <v>43357</v>
      </c>
      <c r="V885">
        <v>17.409099999999999</v>
      </c>
      <c r="W885">
        <v>1.4850000000000001</v>
      </c>
      <c r="X885">
        <v>10.665800000000001</v>
      </c>
      <c r="Y885">
        <v>25439.433300000001</v>
      </c>
      <c r="AA885" s="1">
        <f t="shared" si="45"/>
        <v>43357</v>
      </c>
      <c r="AB885">
        <f t="shared" si="44"/>
        <v>1.6320221273117936</v>
      </c>
      <c r="AC885" s="60">
        <f t="shared" si="46"/>
        <v>0.65187834107992337</v>
      </c>
      <c r="AD885">
        <f>+VLOOKUP(AA885,'Indice Bancos'!AG:AM,2,0)</f>
        <v>0.91703347194398366</v>
      </c>
      <c r="AE885">
        <f t="shared" ca="1" si="50"/>
        <v>2.5731870997969217</v>
      </c>
      <c r="AF885">
        <f t="shared" ca="1" si="51"/>
        <v>2.3272199705267957</v>
      </c>
      <c r="AG885">
        <f t="shared" ca="1" si="47"/>
        <v>1.9101530793635564</v>
      </c>
      <c r="AH885">
        <f t="shared" ca="1" si="48"/>
        <v>1.1406160062150352</v>
      </c>
      <c r="AI885">
        <f t="shared" ca="1" si="49"/>
        <v>0.86582348058438563</v>
      </c>
      <c r="AN885" s="60"/>
    </row>
    <row r="886" spans="1:40" x14ac:dyDescent="0.25">
      <c r="A886" s="1">
        <v>43364</v>
      </c>
      <c r="B886">
        <v>29.065799999999999</v>
      </c>
      <c r="C886">
        <v>1.712</v>
      </c>
      <c r="D886">
        <v>7.2146999999999997</v>
      </c>
      <c r="E886">
        <v>121376.42260000001</v>
      </c>
      <c r="F886" s="72">
        <v>43364</v>
      </c>
      <c r="G886">
        <v>32.525199999999998</v>
      </c>
      <c r="H886">
        <v>2.4603999999999999</v>
      </c>
      <c r="I886">
        <v>9.9189000000000007</v>
      </c>
      <c r="J886">
        <v>158299.53200000001</v>
      </c>
      <c r="K886" s="72">
        <v>43364</v>
      </c>
      <c r="L886">
        <v>26.581399999999999</v>
      </c>
      <c r="M886">
        <v>1.8452</v>
      </c>
      <c r="N886">
        <v>9.1022999999999996</v>
      </c>
      <c r="O886">
        <v>92021.477799999993</v>
      </c>
      <c r="P886" s="1">
        <v>43364</v>
      </c>
      <c r="Q886" t="s">
        <v>59</v>
      </c>
      <c r="R886">
        <v>2.6698</v>
      </c>
      <c r="S886">
        <v>8.1515000000000004</v>
      </c>
      <c r="U886" s="72">
        <v>43364</v>
      </c>
      <c r="V886">
        <v>17.409099999999999</v>
      </c>
      <c r="W886">
        <v>1.8649</v>
      </c>
      <c r="X886">
        <v>13.394500000000001</v>
      </c>
      <c r="Y886">
        <v>31947.7264</v>
      </c>
      <c r="AA886" s="1">
        <f t="shared" si="45"/>
        <v>43364</v>
      </c>
      <c r="AB886">
        <f t="shared" si="44"/>
        <v>2.047971917417482</v>
      </c>
      <c r="AC886" s="60">
        <f t="shared" si="46"/>
        <v>1.2988197255658738</v>
      </c>
      <c r="AD886">
        <f>+VLOOKUP(AA886,'Indice Bancos'!AG:AM,2,0)</f>
        <v>1.0020572739280171</v>
      </c>
      <c r="AE886">
        <f t="shared" ca="1" si="50"/>
        <v>2.5731870997969217</v>
      </c>
      <c r="AF886">
        <f t="shared" ca="1" si="51"/>
        <v>2.3272199705267957</v>
      </c>
      <c r="AG886">
        <f t="shared" ca="1" si="47"/>
        <v>1.859896867049057</v>
      </c>
      <c r="AH886">
        <f t="shared" ca="1" si="48"/>
        <v>1.1270876090576614</v>
      </c>
      <c r="AI886">
        <f t="shared" ca="1" si="49"/>
        <v>0.77272741099990772</v>
      </c>
      <c r="AN886" s="60"/>
    </row>
    <row r="887" spans="1:40" x14ac:dyDescent="0.25">
      <c r="A887" s="1">
        <v>43371</v>
      </c>
      <c r="B887">
        <v>29.886299999999999</v>
      </c>
      <c r="C887">
        <v>1.5478000000000001</v>
      </c>
      <c r="D887">
        <v>6.2535999999999996</v>
      </c>
      <c r="E887">
        <v>115215.52280000001</v>
      </c>
      <c r="F887" s="72">
        <v>43371</v>
      </c>
      <c r="G887">
        <v>30.945799999999998</v>
      </c>
      <c r="H887">
        <v>2.1522999999999999</v>
      </c>
      <c r="I887">
        <v>8.2649000000000008</v>
      </c>
      <c r="J887">
        <v>150737.67970000001</v>
      </c>
      <c r="K887" s="72">
        <v>43371</v>
      </c>
      <c r="L887">
        <v>30.084</v>
      </c>
      <c r="M887">
        <v>2.2301000000000002</v>
      </c>
      <c r="N887">
        <v>8.0142000000000007</v>
      </c>
      <c r="O887">
        <v>98025.542199999996</v>
      </c>
      <c r="P887" s="1">
        <v>43371</v>
      </c>
      <c r="Q887" t="s">
        <v>59</v>
      </c>
      <c r="R887">
        <v>2.5350999999999999</v>
      </c>
      <c r="S887">
        <v>7.7401</v>
      </c>
      <c r="U887" s="72">
        <v>43371</v>
      </c>
      <c r="V887">
        <v>15.2578</v>
      </c>
      <c r="W887">
        <v>1.6117999999999999</v>
      </c>
      <c r="X887">
        <v>11.3384</v>
      </c>
      <c r="Y887">
        <v>29184.556400000001</v>
      </c>
      <c r="AA887" s="1">
        <f t="shared" si="45"/>
        <v>43371</v>
      </c>
      <c r="AB887">
        <f t="shared" si="44"/>
        <v>1.9544289147130929</v>
      </c>
      <c r="AC887" s="60">
        <f t="shared" si="46"/>
        <v>1.1533289929868917</v>
      </c>
      <c r="AD887">
        <f>+VLOOKUP(AA887,'Indice Bancos'!AG:AM,2,0)</f>
        <v>1.0066104180041306</v>
      </c>
      <c r="AE887">
        <f t="shared" ca="1" si="50"/>
        <v>2.5720948539569166</v>
      </c>
      <c r="AF887">
        <f t="shared" ca="1" si="51"/>
        <v>2.2970819466724834</v>
      </c>
      <c r="AG887">
        <f t="shared" ca="1" si="47"/>
        <v>1.8069107515618881</v>
      </c>
      <c r="AH887">
        <f t="shared" ca="1" si="48"/>
        <v>1.1270876090576614</v>
      </c>
      <c r="AI887">
        <f t="shared" ca="1" si="49"/>
        <v>0.77272741099990772</v>
      </c>
      <c r="AN887" s="60"/>
    </row>
    <row r="888" spans="1:40" x14ac:dyDescent="0.25">
      <c r="A888" s="1">
        <v>43378</v>
      </c>
      <c r="B888">
        <v>29.886299999999999</v>
      </c>
      <c r="C888">
        <v>1.3953</v>
      </c>
      <c r="D888">
        <v>5.6375000000000002</v>
      </c>
      <c r="E888">
        <v>103864.7346</v>
      </c>
      <c r="F888" s="72">
        <v>43378</v>
      </c>
      <c r="G888">
        <v>30.945799999999998</v>
      </c>
      <c r="H888">
        <v>1.8620000000000001</v>
      </c>
      <c r="I888">
        <v>7.1501999999999999</v>
      </c>
      <c r="J888">
        <v>130406.28419999999</v>
      </c>
      <c r="K888" s="72">
        <v>43378</v>
      </c>
      <c r="L888">
        <v>30.084</v>
      </c>
      <c r="M888">
        <v>1.9569000000000001</v>
      </c>
      <c r="N888">
        <v>7.0324999999999998</v>
      </c>
      <c r="O888">
        <v>86017.4133</v>
      </c>
      <c r="P888" s="1">
        <v>43378</v>
      </c>
      <c r="Q888" t="s">
        <v>59</v>
      </c>
      <c r="R888">
        <v>2.3582000000000001</v>
      </c>
      <c r="S888">
        <v>7.2000999999999999</v>
      </c>
      <c r="U888" s="72">
        <v>43378</v>
      </c>
      <c r="V888">
        <v>15.2578</v>
      </c>
      <c r="W888">
        <v>1.4200999999999999</v>
      </c>
      <c r="X888">
        <v>9.9898000000000007</v>
      </c>
      <c r="Y888">
        <v>25713.466700000001</v>
      </c>
      <c r="AA888" s="1">
        <f t="shared" si="45"/>
        <v>43378</v>
      </c>
      <c r="AB888">
        <f t="shared" si="44"/>
        <v>1.7126557327298113</v>
      </c>
      <c r="AC888" s="60">
        <f t="shared" si="46"/>
        <v>0.77729063257782649</v>
      </c>
      <c r="AD888">
        <f>+VLOOKUP(AA888,'Indice Bancos'!AG:AM,2,0)</f>
        <v>0.9824720994758549</v>
      </c>
      <c r="AE888">
        <f t="shared" ca="1" si="50"/>
        <v>2.5720948539569166</v>
      </c>
      <c r="AF888">
        <f t="shared" ca="1" si="51"/>
        <v>2.2970819466724834</v>
      </c>
      <c r="AG888">
        <f t="shared" ca="1" si="47"/>
        <v>1.7488595968852725</v>
      </c>
      <c r="AH888">
        <f t="shared" ca="1" si="48"/>
        <v>1.1270876090576614</v>
      </c>
      <c r="AI888">
        <f t="shared" ca="1" si="49"/>
        <v>0.77272741099990772</v>
      </c>
      <c r="AN888" s="60"/>
    </row>
    <row r="889" spans="1:40" x14ac:dyDescent="0.25">
      <c r="A889" s="1">
        <v>43385</v>
      </c>
      <c r="B889">
        <v>29.886299999999999</v>
      </c>
      <c r="C889">
        <v>1.3323</v>
      </c>
      <c r="D889">
        <v>5.3830999999999998</v>
      </c>
      <c r="E889">
        <v>99177.093399999998</v>
      </c>
      <c r="F889" s="72">
        <v>43385</v>
      </c>
      <c r="G889">
        <v>30.945799999999998</v>
      </c>
      <c r="H889">
        <v>1.8620000000000001</v>
      </c>
      <c r="I889">
        <v>7.1501999999999999</v>
      </c>
      <c r="J889">
        <v>130406.28419999999</v>
      </c>
      <c r="K889" s="72">
        <v>43385</v>
      </c>
      <c r="L889">
        <v>30.084</v>
      </c>
      <c r="M889">
        <v>1.798</v>
      </c>
      <c r="N889">
        <v>6.4614000000000003</v>
      </c>
      <c r="O889">
        <v>79033.093399999998</v>
      </c>
      <c r="P889" s="1">
        <v>43385</v>
      </c>
      <c r="Q889" t="s">
        <v>59</v>
      </c>
      <c r="R889">
        <v>2.2319</v>
      </c>
      <c r="S889">
        <v>6.8144</v>
      </c>
      <c r="U889" s="72">
        <v>43385</v>
      </c>
      <c r="V889">
        <v>15.2578</v>
      </c>
      <c r="W889">
        <v>1.3796999999999999</v>
      </c>
      <c r="X889">
        <v>9.7058999999999997</v>
      </c>
      <c r="Y889">
        <v>24982.710999999999</v>
      </c>
      <c r="AA889" s="1">
        <f t="shared" si="45"/>
        <v>43385</v>
      </c>
      <c r="AB889">
        <f t="shared" si="44"/>
        <v>1.6532423362390618</v>
      </c>
      <c r="AC889" s="60">
        <f t="shared" si="46"/>
        <v>0.68488288073601933</v>
      </c>
      <c r="AD889">
        <f>+VLOOKUP(AA889,'Indice Bancos'!AG:AM,2,0)</f>
        <v>0.9649174900861438</v>
      </c>
      <c r="AE889">
        <f t="shared" ca="1" si="50"/>
        <v>2.5720948539569166</v>
      </c>
      <c r="AF889">
        <f t="shared" ca="1" si="51"/>
        <v>2.2970819466724834</v>
      </c>
      <c r="AG889">
        <f t="shared" ca="1" si="47"/>
        <v>1.7076137727901313</v>
      </c>
      <c r="AH889">
        <f t="shared" ca="1" si="48"/>
        <v>1.1094629939620075</v>
      </c>
      <c r="AI889">
        <f t="shared" ca="1" si="49"/>
        <v>0.76446077385114963</v>
      </c>
      <c r="AN889" s="60"/>
    </row>
    <row r="890" spans="1:40" x14ac:dyDescent="0.25">
      <c r="A890" s="1">
        <v>43392</v>
      </c>
      <c r="B890">
        <v>29.886299999999999</v>
      </c>
      <c r="C890">
        <v>1.2387999999999999</v>
      </c>
      <c r="D890">
        <v>5.0050999999999997</v>
      </c>
      <c r="E890">
        <v>92212.597999999998</v>
      </c>
      <c r="F890" s="72">
        <v>43392</v>
      </c>
      <c r="G890">
        <v>30.945799999999998</v>
      </c>
      <c r="H890">
        <v>1.7142999999999999</v>
      </c>
      <c r="I890">
        <v>6.5830000000000002</v>
      </c>
      <c r="J890">
        <v>120062.2408</v>
      </c>
      <c r="K890" s="72">
        <v>43392</v>
      </c>
      <c r="L890">
        <v>30.084</v>
      </c>
      <c r="M890">
        <v>1.7276</v>
      </c>
      <c r="N890">
        <v>6.2084999999999999</v>
      </c>
      <c r="O890">
        <v>75939.162299999996</v>
      </c>
      <c r="P890" s="1">
        <v>43392</v>
      </c>
      <c r="Q890" t="s">
        <v>59</v>
      </c>
      <c r="R890">
        <v>2.1265999999999998</v>
      </c>
      <c r="S890">
        <v>6.4928999999999997</v>
      </c>
      <c r="U890" s="72">
        <v>43392</v>
      </c>
      <c r="V890">
        <v>15.2578</v>
      </c>
      <c r="W890">
        <v>1.2965</v>
      </c>
      <c r="X890">
        <v>9.1204000000000001</v>
      </c>
      <c r="Y890">
        <v>23475.527399999999</v>
      </c>
      <c r="AA890" s="1">
        <f t="shared" si="45"/>
        <v>43392</v>
      </c>
      <c r="AB890">
        <f t="shared" si="44"/>
        <v>1.5453973901128988</v>
      </c>
      <c r="AC890" s="60">
        <f t="shared" si="46"/>
        <v>0.51714783093843442</v>
      </c>
      <c r="AD890">
        <f>+VLOOKUP(AA890,'Indice Bancos'!AG:AM,2,0)</f>
        <v>0.93019460186601255</v>
      </c>
      <c r="AE890">
        <f t="shared" ca="1" si="50"/>
        <v>2.5720948539569166</v>
      </c>
      <c r="AF890">
        <f t="shared" ca="1" si="51"/>
        <v>2.2970819466724834</v>
      </c>
      <c r="AG890">
        <f t="shared" ca="1" si="47"/>
        <v>1.6659223768999694</v>
      </c>
      <c r="AH890">
        <f t="shared" ca="1" si="48"/>
        <v>1.0749968135622456</v>
      </c>
      <c r="AI890">
        <f t="shared" ca="1" si="49"/>
        <v>0.69399432947238959</v>
      </c>
      <c r="AN890" s="60"/>
    </row>
    <row r="891" spans="1:40" x14ac:dyDescent="0.25">
      <c r="A891" s="1">
        <v>43399</v>
      </c>
      <c r="B891">
        <v>29.886299999999999</v>
      </c>
      <c r="C891">
        <v>1.4155</v>
      </c>
      <c r="D891">
        <v>5.7192999999999996</v>
      </c>
      <c r="E891">
        <v>105371.4764</v>
      </c>
      <c r="F891" s="72">
        <v>43399</v>
      </c>
      <c r="G891">
        <v>30.945799999999998</v>
      </c>
      <c r="H891">
        <v>1.7305999999999999</v>
      </c>
      <c r="I891">
        <v>6.6456</v>
      </c>
      <c r="J891">
        <v>121203.6525</v>
      </c>
      <c r="K891" s="72">
        <v>43399</v>
      </c>
      <c r="L891">
        <v>30.084</v>
      </c>
      <c r="M891">
        <v>1.8621000000000001</v>
      </c>
      <c r="N891">
        <v>6.6919000000000004</v>
      </c>
      <c r="O891">
        <v>81851.327799999999</v>
      </c>
      <c r="P891" s="1">
        <v>43399</v>
      </c>
      <c r="Q891" t="s">
        <v>59</v>
      </c>
      <c r="R891">
        <v>2.1644999999999999</v>
      </c>
      <c r="S891">
        <v>6.6086999999999998</v>
      </c>
      <c r="U891" s="72">
        <v>43399</v>
      </c>
      <c r="V891">
        <v>15.2578</v>
      </c>
      <c r="W891">
        <v>1.468</v>
      </c>
      <c r="X891">
        <v>10.327</v>
      </c>
      <c r="Y891">
        <v>26581.239099999999</v>
      </c>
      <c r="AA891" s="1">
        <f t="shared" si="45"/>
        <v>43399</v>
      </c>
      <c r="AB891">
        <f t="shared" si="44"/>
        <v>1.6427831039572196</v>
      </c>
      <c r="AC891" s="60">
        <f t="shared" si="46"/>
        <v>0.6686152677355276</v>
      </c>
      <c r="AD891">
        <f>+VLOOKUP(AA891,'Indice Bancos'!AG:AM,2,0)</f>
        <v>0.97182872100636741</v>
      </c>
      <c r="AE891">
        <f t="shared" ca="1" si="50"/>
        <v>2.5720948539569166</v>
      </c>
      <c r="AF891">
        <f t="shared" ca="1" si="51"/>
        <v>2.2970819466724834</v>
      </c>
      <c r="AG891">
        <f t="shared" ca="1" si="47"/>
        <v>1.5911243900382543</v>
      </c>
      <c r="AH891">
        <f t="shared" ca="1" si="48"/>
        <v>1.0664364341999772</v>
      </c>
      <c r="AI891">
        <f t="shared" ca="1" si="49"/>
        <v>0.68502690444832037</v>
      </c>
      <c r="AN891" s="60"/>
    </row>
    <row r="892" spans="1:40" x14ac:dyDescent="0.25">
      <c r="A892" s="1">
        <v>43406</v>
      </c>
      <c r="B892">
        <v>29.886299999999999</v>
      </c>
      <c r="C892">
        <v>1.5455000000000001</v>
      </c>
      <c r="D892">
        <v>6.2445000000000004</v>
      </c>
      <c r="E892">
        <v>115048.107</v>
      </c>
      <c r="F892" s="72">
        <v>43406</v>
      </c>
      <c r="G892">
        <v>30.945799999999998</v>
      </c>
      <c r="H892">
        <v>1.9527000000000001</v>
      </c>
      <c r="I892">
        <v>7.4983000000000004</v>
      </c>
      <c r="J892">
        <v>136755.3866</v>
      </c>
      <c r="K892" s="72">
        <v>43406</v>
      </c>
      <c r="L892">
        <v>30.084</v>
      </c>
      <c r="M892">
        <v>2.0516999999999999</v>
      </c>
      <c r="N892">
        <v>7.3731</v>
      </c>
      <c r="O892">
        <v>90183.498900000006</v>
      </c>
      <c r="P892" s="1">
        <v>43406</v>
      </c>
      <c r="Q892" t="s">
        <v>59</v>
      </c>
      <c r="R892">
        <v>2.2319</v>
      </c>
      <c r="S892">
        <v>6.8144</v>
      </c>
      <c r="U892" s="72">
        <v>43406</v>
      </c>
      <c r="V892">
        <v>15.2578</v>
      </c>
      <c r="W892">
        <v>1.6282000000000001</v>
      </c>
      <c r="X892">
        <v>11.4537</v>
      </c>
      <c r="Y892">
        <v>29481.425899999998</v>
      </c>
      <c r="AA892" s="1">
        <f t="shared" si="45"/>
        <v>43406</v>
      </c>
      <c r="AB892">
        <f t="shared" si="44"/>
        <v>1.8248663992638092</v>
      </c>
      <c r="AC892" s="60">
        <f t="shared" si="46"/>
        <v>0.95181584136120068</v>
      </c>
      <c r="AD892">
        <f>+VLOOKUP(AA892,'Indice Bancos'!AG:AM,2,0)</f>
        <v>1.0072883047248604</v>
      </c>
      <c r="AE892">
        <f t="shared" ca="1" si="50"/>
        <v>2.5720948539569166</v>
      </c>
      <c r="AF892">
        <f t="shared" ca="1" si="51"/>
        <v>2.2970819466724834</v>
      </c>
      <c r="AG892">
        <f t="shared" ca="1" si="47"/>
        <v>1.5220104454479353</v>
      </c>
      <c r="AH892">
        <f t="shared" ca="1" si="48"/>
        <v>1.0435386066163779</v>
      </c>
      <c r="AI892">
        <f t="shared" ca="1" si="49"/>
        <v>0.67024202903557673</v>
      </c>
      <c r="AN892" s="60"/>
    </row>
    <row r="893" spans="1:40" x14ac:dyDescent="0.25">
      <c r="A893" s="1">
        <v>43413</v>
      </c>
      <c r="B893">
        <v>29.886299999999999</v>
      </c>
      <c r="C893">
        <v>1.3979999999999999</v>
      </c>
      <c r="D893">
        <v>5.6483999999999996</v>
      </c>
      <c r="E893">
        <v>104065.6335</v>
      </c>
      <c r="F893" s="72">
        <v>43413</v>
      </c>
      <c r="G893">
        <v>30.945799999999998</v>
      </c>
      <c r="H893">
        <v>1.8386</v>
      </c>
      <c r="I893">
        <v>7.0602</v>
      </c>
      <c r="J893">
        <v>128765.5049</v>
      </c>
      <c r="K893" s="72">
        <v>43413</v>
      </c>
      <c r="L893">
        <v>30.084</v>
      </c>
      <c r="M893">
        <v>1.8872</v>
      </c>
      <c r="N893">
        <v>6.782</v>
      </c>
      <c r="O893">
        <v>82954.115099999995</v>
      </c>
      <c r="P893" s="1">
        <v>43413</v>
      </c>
      <c r="Q893" t="s">
        <v>59</v>
      </c>
      <c r="R893">
        <v>2.194</v>
      </c>
      <c r="S893">
        <v>6.6986999999999997</v>
      </c>
      <c r="U893" s="72">
        <v>43413</v>
      </c>
      <c r="V893">
        <v>15.2578</v>
      </c>
      <c r="W893">
        <v>1.4944999999999999</v>
      </c>
      <c r="X893">
        <v>10.513299999999999</v>
      </c>
      <c r="Y893">
        <v>27060.797600000002</v>
      </c>
      <c r="AA893" s="1">
        <f t="shared" si="45"/>
        <v>43413</v>
      </c>
      <c r="AB893">
        <f t="shared" ref="AB893:AB956" si="52">+(C893*E893+H893*J893+M893*O893+W893*Y893)/(E893+J893+O893+Y893)</f>
        <v>1.6894620168838221</v>
      </c>
      <c r="AC893" s="60">
        <f t="shared" si="46"/>
        <v>0.74121662797990284</v>
      </c>
      <c r="AD893">
        <f>+VLOOKUP(AA893,'Indice Bancos'!AG:AM,2,0)</f>
        <v>0.97696712717649004</v>
      </c>
      <c r="AE893">
        <f t="shared" ca="1" si="50"/>
        <v>2.5720948539569166</v>
      </c>
      <c r="AF893">
        <f t="shared" ca="1" si="51"/>
        <v>2.2970819466724834</v>
      </c>
      <c r="AG893">
        <f t="shared" ca="1" si="47"/>
        <v>1.4100336870547439</v>
      </c>
      <c r="AH893">
        <f t="shared" ca="1" si="48"/>
        <v>1.0115829630294038</v>
      </c>
      <c r="AI893">
        <f t="shared" ca="1" si="49"/>
        <v>0.67024202903557673</v>
      </c>
      <c r="AN893" s="60"/>
    </row>
    <row r="894" spans="1:40" x14ac:dyDescent="0.25">
      <c r="A894" s="1">
        <v>43420</v>
      </c>
      <c r="B894">
        <v>29.886299999999999</v>
      </c>
      <c r="C894">
        <v>1.5369999999999999</v>
      </c>
      <c r="D894">
        <v>6.21</v>
      </c>
      <c r="E894">
        <v>114411.9271</v>
      </c>
      <c r="F894" s="72">
        <v>43420</v>
      </c>
      <c r="G894">
        <v>30.945799999999998</v>
      </c>
      <c r="H894">
        <v>1.9578</v>
      </c>
      <c r="I894">
        <v>7.5178000000000003</v>
      </c>
      <c r="J894">
        <v>137112.0778</v>
      </c>
      <c r="K894" s="72">
        <v>43420</v>
      </c>
      <c r="L894">
        <v>30.084</v>
      </c>
      <c r="M894">
        <v>2.1046999999999998</v>
      </c>
      <c r="N894">
        <v>7.5633999999999997</v>
      </c>
      <c r="O894">
        <v>92511.605500000005</v>
      </c>
      <c r="P894" s="1">
        <v>43420</v>
      </c>
      <c r="Q894" t="s">
        <v>59</v>
      </c>
      <c r="R894">
        <v>2.3287</v>
      </c>
      <c r="S894">
        <v>7.1101000000000001</v>
      </c>
      <c r="U894" s="72">
        <v>43420</v>
      </c>
      <c r="V894">
        <v>15.2578</v>
      </c>
      <c r="W894">
        <v>1.5915999999999999</v>
      </c>
      <c r="X894">
        <v>11.196400000000001</v>
      </c>
      <c r="Y894">
        <v>28819.178500000002</v>
      </c>
      <c r="AA894" s="1">
        <f t="shared" si="45"/>
        <v>43420</v>
      </c>
      <c r="AB894">
        <f t="shared" si="52"/>
        <v>1.8368194773265256</v>
      </c>
      <c r="AC894" s="60">
        <f t="shared" si="46"/>
        <v>0.97040688541196829</v>
      </c>
      <c r="AD894">
        <f>+VLOOKUP(AA894,'Indice Bancos'!AG:AM,2,0)</f>
        <v>1.0234157305306473</v>
      </c>
      <c r="AE894">
        <f t="shared" ca="1" si="50"/>
        <v>2.5720948539569166</v>
      </c>
      <c r="AF894">
        <f t="shared" ca="1" si="51"/>
        <v>2.2970819466724834</v>
      </c>
      <c r="AG894">
        <f t="shared" ca="1" si="47"/>
        <v>1.3061433494082348</v>
      </c>
      <c r="AH894">
        <f t="shared" ca="1" si="48"/>
        <v>0.94351732333469762</v>
      </c>
      <c r="AI894">
        <f t="shared" ca="1" si="49"/>
        <v>0.67024202903557673</v>
      </c>
      <c r="AN894" s="60"/>
    </row>
    <row r="895" spans="1:40" x14ac:dyDescent="0.25">
      <c r="A895" s="1">
        <v>43427</v>
      </c>
      <c r="B895">
        <v>29.886299999999999</v>
      </c>
      <c r="C895">
        <v>1.5446</v>
      </c>
      <c r="D895">
        <v>6.2408999999999999</v>
      </c>
      <c r="E895">
        <v>114981.1407</v>
      </c>
      <c r="F895" s="72">
        <v>43427</v>
      </c>
      <c r="G895">
        <v>30.945799999999998</v>
      </c>
      <c r="H895">
        <v>1.9822</v>
      </c>
      <c r="I895">
        <v>7.6116999999999999</v>
      </c>
      <c r="J895">
        <v>138824.19529999999</v>
      </c>
      <c r="K895" s="72">
        <v>43427</v>
      </c>
      <c r="L895">
        <v>30.084</v>
      </c>
      <c r="M895">
        <v>2.0754000000000001</v>
      </c>
      <c r="N895">
        <v>7.4581999999999997</v>
      </c>
      <c r="O895">
        <v>91225.020199999999</v>
      </c>
      <c r="P895" s="1">
        <v>43427</v>
      </c>
      <c r="Q895" t="s">
        <v>59</v>
      </c>
      <c r="R895">
        <v>2.3877000000000002</v>
      </c>
      <c r="S895">
        <v>7.2900999999999998</v>
      </c>
      <c r="U895" s="72">
        <v>43427</v>
      </c>
      <c r="V895">
        <v>15.2578</v>
      </c>
      <c r="W895">
        <v>1.6836</v>
      </c>
      <c r="X895">
        <v>11.844099999999999</v>
      </c>
      <c r="Y895">
        <v>30486.215</v>
      </c>
      <c r="AA895" s="1">
        <f t="shared" si="45"/>
        <v>43427</v>
      </c>
      <c r="AB895">
        <f t="shared" si="52"/>
        <v>1.8466087558533815</v>
      </c>
      <c r="AC895" s="60">
        <f t="shared" si="46"/>
        <v>0.98563249569938671</v>
      </c>
      <c r="AD895">
        <f>+VLOOKUP(AA895,'Indice Bancos'!AG:AM,2,0)</f>
        <v>1.039268966507652</v>
      </c>
      <c r="AE895">
        <f t="shared" ca="1" si="50"/>
        <v>2.5720948539569166</v>
      </c>
      <c r="AF895">
        <f t="shared" ca="1" si="51"/>
        <v>2.2970819466724834</v>
      </c>
      <c r="AG895">
        <f t="shared" ca="1" si="47"/>
        <v>1.2765419416879551</v>
      </c>
      <c r="AH895">
        <f t="shared" ca="1" si="48"/>
        <v>0.94351732333469762</v>
      </c>
      <c r="AI895">
        <f t="shared" ca="1" si="49"/>
        <v>0.67024202903557673</v>
      </c>
      <c r="AN895" s="60"/>
    </row>
    <row r="896" spans="1:40" x14ac:dyDescent="0.25">
      <c r="A896" s="1">
        <v>43434</v>
      </c>
      <c r="B896">
        <v>29.886299999999999</v>
      </c>
      <c r="C896">
        <v>1.528</v>
      </c>
      <c r="D896">
        <v>6.1736000000000004</v>
      </c>
      <c r="E896">
        <v>113742.2641</v>
      </c>
      <c r="F896" s="72">
        <v>43434</v>
      </c>
      <c r="G896">
        <v>30.945799999999998</v>
      </c>
      <c r="H896">
        <v>2.0758999999999999</v>
      </c>
      <c r="I896">
        <v>7.9715999999999996</v>
      </c>
      <c r="J896">
        <v>145387.3124</v>
      </c>
      <c r="K896" s="72">
        <v>43434</v>
      </c>
      <c r="L896">
        <v>30.084</v>
      </c>
      <c r="M896">
        <v>2.0893000000000002</v>
      </c>
      <c r="N896">
        <v>7.5083000000000002</v>
      </c>
      <c r="O896">
        <v>91837.679900000003</v>
      </c>
      <c r="P896" s="1">
        <v>43434</v>
      </c>
      <c r="Q896" t="s">
        <v>59</v>
      </c>
      <c r="R896">
        <v>2.3793000000000002</v>
      </c>
      <c r="S896">
        <v>7.2644000000000002</v>
      </c>
      <c r="U896" s="72">
        <v>43434</v>
      </c>
      <c r="V896">
        <v>15.2578</v>
      </c>
      <c r="W896">
        <v>1.6773</v>
      </c>
      <c r="X896">
        <v>11.7997</v>
      </c>
      <c r="Y896">
        <v>30372.0344</v>
      </c>
      <c r="AA896" s="1">
        <f t="shared" si="45"/>
        <v>43434</v>
      </c>
      <c r="AB896">
        <f t="shared" si="52"/>
        <v>1.8839579256650518</v>
      </c>
      <c r="AC896" s="60">
        <f t="shared" si="46"/>
        <v>1.0437229772962722</v>
      </c>
      <c r="AD896">
        <f>+VLOOKUP(AA896,'Indice Bancos'!AG:AM,2,0)</f>
        <v>1.0316608745807667</v>
      </c>
      <c r="AE896">
        <f t="shared" ca="1" si="50"/>
        <v>2.5720948539569166</v>
      </c>
      <c r="AF896">
        <f t="shared" ca="1" si="51"/>
        <v>2.2970819466724834</v>
      </c>
      <c r="AG896">
        <f t="shared" ca="1" si="47"/>
        <v>1.2370534011773127</v>
      </c>
      <c r="AH896">
        <f t="shared" ca="1" si="48"/>
        <v>0.94351732333469762</v>
      </c>
      <c r="AI896">
        <f t="shared" ca="1" si="49"/>
        <v>0.67024202903557673</v>
      </c>
      <c r="AN896" s="60"/>
    </row>
    <row r="897" spans="1:40" x14ac:dyDescent="0.25">
      <c r="A897" s="1">
        <v>43441</v>
      </c>
      <c r="B897">
        <v>29.886299999999999</v>
      </c>
      <c r="C897">
        <v>1.4574</v>
      </c>
      <c r="D897">
        <v>5.8883000000000001</v>
      </c>
      <c r="E897">
        <v>108485.4094</v>
      </c>
      <c r="F897" s="72">
        <v>43441</v>
      </c>
      <c r="G897">
        <v>30.945799999999998</v>
      </c>
      <c r="H897">
        <v>2.1105999999999998</v>
      </c>
      <c r="I897">
        <v>8.1045999999999996</v>
      </c>
      <c r="J897">
        <v>147812.81219999999</v>
      </c>
      <c r="K897" s="72">
        <v>43441</v>
      </c>
      <c r="L897">
        <v>30.084</v>
      </c>
      <c r="M897">
        <v>2.0844999999999998</v>
      </c>
      <c r="N897">
        <v>7.4908000000000001</v>
      </c>
      <c r="O897">
        <v>91623.248999999996</v>
      </c>
      <c r="P897" s="1">
        <v>43441</v>
      </c>
      <c r="Q897" t="s">
        <v>59</v>
      </c>
      <c r="R897">
        <v>2.3624000000000001</v>
      </c>
      <c r="S897">
        <v>7.2129000000000003</v>
      </c>
      <c r="U897" s="72">
        <v>43441</v>
      </c>
      <c r="V897">
        <v>15.2578</v>
      </c>
      <c r="W897">
        <v>1.6861999999999999</v>
      </c>
      <c r="X897">
        <v>11.861800000000001</v>
      </c>
      <c r="Y897">
        <v>30531.887200000001</v>
      </c>
      <c r="AA897" s="1">
        <f t="shared" si="45"/>
        <v>43441</v>
      </c>
      <c r="AB897">
        <f t="shared" si="52"/>
        <v>1.8827997509869627</v>
      </c>
      <c r="AC897" s="60">
        <f t="shared" si="46"/>
        <v>1.041921627355624</v>
      </c>
      <c r="AD897">
        <f>+VLOOKUP(AA897,'Indice Bancos'!AG:AM,2,0)</f>
        <v>1.020513699750089</v>
      </c>
      <c r="AE897">
        <f t="shared" ca="1" si="50"/>
        <v>2.5720948539569166</v>
      </c>
      <c r="AF897">
        <f t="shared" ca="1" si="51"/>
        <v>2.2970819466724834</v>
      </c>
      <c r="AG897">
        <f t="shared" ca="1" si="47"/>
        <v>1.1900100806668634</v>
      </c>
      <c r="AH897">
        <f t="shared" ca="1" si="48"/>
        <v>0.94351732333469762</v>
      </c>
      <c r="AI897">
        <f t="shared" ca="1" si="49"/>
        <v>0.67024202903557673</v>
      </c>
      <c r="AN897" s="60"/>
    </row>
    <row r="898" spans="1:40" x14ac:dyDescent="0.25">
      <c r="A898" s="1">
        <v>43448</v>
      </c>
      <c r="B898">
        <v>29.886299999999999</v>
      </c>
      <c r="C898">
        <v>1.4430000000000001</v>
      </c>
      <c r="D898">
        <v>5.8300999999999998</v>
      </c>
      <c r="E898">
        <v>107413.9486</v>
      </c>
      <c r="F898" s="72">
        <v>43448</v>
      </c>
      <c r="G898">
        <v>30.945799999999998</v>
      </c>
      <c r="H898">
        <v>2.1554000000000002</v>
      </c>
      <c r="I898">
        <v>8.2766999999999999</v>
      </c>
      <c r="J898">
        <v>150951.69440000001</v>
      </c>
      <c r="K898" s="72">
        <v>43448</v>
      </c>
      <c r="L898">
        <v>30.084</v>
      </c>
      <c r="M898">
        <v>2.0127000000000002</v>
      </c>
      <c r="N898">
        <v>7.2328000000000001</v>
      </c>
      <c r="O898">
        <v>88468.051900000006</v>
      </c>
      <c r="P898" s="1">
        <v>43448</v>
      </c>
      <c r="Q898" t="s">
        <v>59</v>
      </c>
      <c r="R898">
        <v>2.2444999999999999</v>
      </c>
      <c r="S898">
        <v>6.8529</v>
      </c>
      <c r="U898" s="72">
        <v>43448</v>
      </c>
      <c r="V898">
        <v>15.2578</v>
      </c>
      <c r="W898">
        <v>1.6621999999999999</v>
      </c>
      <c r="X898">
        <v>11.693300000000001</v>
      </c>
      <c r="Y898">
        <v>30098.001</v>
      </c>
      <c r="AA898" s="1">
        <f t="shared" si="45"/>
        <v>43448</v>
      </c>
      <c r="AB898">
        <f t="shared" si="52"/>
        <v>1.8795133520658913</v>
      </c>
      <c r="AC898" s="60">
        <f t="shared" si="46"/>
        <v>1.0368101751598413</v>
      </c>
      <c r="AD898">
        <f>+VLOOKUP(AA898,'Indice Bancos'!AG:AM,2,0)</f>
        <v>1.0317388726975456</v>
      </c>
      <c r="AE898">
        <f t="shared" ca="1" si="50"/>
        <v>2.5720948539569166</v>
      </c>
      <c r="AF898">
        <f t="shared" ca="1" si="51"/>
        <v>2.2970819466724834</v>
      </c>
      <c r="AG898">
        <f t="shared" ca="1" si="47"/>
        <v>1.1567532548880148</v>
      </c>
      <c r="AH898">
        <f t="shared" ca="1" si="48"/>
        <v>0.94351732333469762</v>
      </c>
      <c r="AI898">
        <f t="shared" ca="1" si="49"/>
        <v>0.67024202903557673</v>
      </c>
      <c r="AN898" s="60"/>
    </row>
    <row r="899" spans="1:40" x14ac:dyDescent="0.25">
      <c r="A899" s="1">
        <v>43455</v>
      </c>
      <c r="B899">
        <v>29.886299999999999</v>
      </c>
      <c r="C899">
        <v>1.2756000000000001</v>
      </c>
      <c r="D899">
        <v>5.1540999999999997</v>
      </c>
      <c r="E899">
        <v>94958.216400000005</v>
      </c>
      <c r="F899" s="72">
        <v>43455</v>
      </c>
      <c r="G899">
        <v>30.945799999999998</v>
      </c>
      <c r="H899">
        <v>1.9649000000000001</v>
      </c>
      <c r="I899">
        <v>7.5452000000000004</v>
      </c>
      <c r="J899">
        <v>137611.4454</v>
      </c>
      <c r="K899" s="72">
        <v>43455</v>
      </c>
      <c r="L899">
        <v>30.084</v>
      </c>
      <c r="M899">
        <v>1.8182</v>
      </c>
      <c r="N899">
        <v>6.5340999999999996</v>
      </c>
      <c r="O899">
        <v>79921.449900000007</v>
      </c>
      <c r="P899" s="1">
        <v>43455</v>
      </c>
      <c r="Q899" t="s">
        <v>59</v>
      </c>
      <c r="R899">
        <v>2.1265999999999998</v>
      </c>
      <c r="S899">
        <v>6.4928999999999997</v>
      </c>
      <c r="U899" s="72">
        <v>43455</v>
      </c>
      <c r="V899">
        <v>15.2578</v>
      </c>
      <c r="W899">
        <v>1.4327000000000001</v>
      </c>
      <c r="X899">
        <v>10.0786</v>
      </c>
      <c r="Y899">
        <v>25941.8279</v>
      </c>
      <c r="AA899" s="1">
        <f t="shared" si="45"/>
        <v>43455</v>
      </c>
      <c r="AB899">
        <f t="shared" si="52"/>
        <v>1.6960567361594079</v>
      </c>
      <c r="AC899" s="60">
        <f t="shared" si="46"/>
        <v>0.75147362755035485</v>
      </c>
      <c r="AD899">
        <f>+VLOOKUP(AA899,'Indice Bancos'!AG:AM,2,0)</f>
        <v>1.0162161799667624</v>
      </c>
      <c r="AE899">
        <f t="shared" ca="1" si="50"/>
        <v>2.5720948539569166</v>
      </c>
      <c r="AF899">
        <f t="shared" ca="1" si="51"/>
        <v>2.1418701472329484</v>
      </c>
      <c r="AG899">
        <f t="shared" ca="1" si="47"/>
        <v>1.1488723695296879</v>
      </c>
      <c r="AH899">
        <f t="shared" ca="1" si="48"/>
        <v>0.94351732333469762</v>
      </c>
      <c r="AI899">
        <f t="shared" ca="1" si="49"/>
        <v>0.67024202903557673</v>
      </c>
      <c r="AN899" s="60"/>
    </row>
    <row r="900" spans="1:40" x14ac:dyDescent="0.25">
      <c r="A900" s="1">
        <v>43462</v>
      </c>
      <c r="B900">
        <v>31.0943</v>
      </c>
      <c r="C900">
        <v>1.3599000000000001</v>
      </c>
      <c r="D900">
        <v>4.9234</v>
      </c>
      <c r="E900">
        <v>109791.25229999999</v>
      </c>
      <c r="F900" s="72">
        <v>43462</v>
      </c>
      <c r="G900">
        <v>30.025200000000002</v>
      </c>
      <c r="H900">
        <v>1.9341999999999999</v>
      </c>
      <c r="I900">
        <v>7.3840000000000003</v>
      </c>
      <c r="J900">
        <v>147384.78289999999</v>
      </c>
      <c r="K900" s="72">
        <v>43462</v>
      </c>
      <c r="L900">
        <v>34.953299999999999</v>
      </c>
      <c r="M900">
        <v>1.7859</v>
      </c>
      <c r="N900">
        <v>5.9103000000000003</v>
      </c>
      <c r="O900">
        <v>86231.844200000007</v>
      </c>
      <c r="P900" s="1">
        <v>43462</v>
      </c>
      <c r="Q900">
        <v>53.3157</v>
      </c>
      <c r="R900">
        <v>1.6249</v>
      </c>
      <c r="S900">
        <v>3.5142000000000002</v>
      </c>
      <c r="U900" s="72">
        <v>43462</v>
      </c>
      <c r="V900">
        <v>16.289000000000001</v>
      </c>
      <c r="W900">
        <v>1.5095000000000001</v>
      </c>
      <c r="X900">
        <v>10.0862</v>
      </c>
      <c r="Y900">
        <v>28910.523000000001</v>
      </c>
      <c r="AA900" s="1">
        <f t="shared" ref="AA900:AA963" si="53">+A900</f>
        <v>43462</v>
      </c>
      <c r="AB900">
        <f t="shared" si="52"/>
        <v>1.6975219383172504</v>
      </c>
      <c r="AC900" s="60">
        <f t="shared" ref="AC900:AC963" si="54">+(AB900-$AC$1)/$AD$1</f>
        <v>0.75375250816309802</v>
      </c>
      <c r="AD900">
        <f>+VLOOKUP(AA900,'Indice Bancos'!AG:AM,2,0)</f>
        <v>1.0490863667708947</v>
      </c>
      <c r="AE900">
        <f t="shared" ca="1" si="50"/>
        <v>2.5605545098250575</v>
      </c>
      <c r="AF900">
        <f t="shared" ca="1" si="51"/>
        <v>1.8504403161833907</v>
      </c>
      <c r="AG900">
        <f t="shared" ca="1" si="47"/>
        <v>1.1368162663575863</v>
      </c>
      <c r="AH900">
        <f t="shared" ca="1" si="48"/>
        <v>0.90395557795774328</v>
      </c>
      <c r="AI900">
        <f t="shared" ca="1" si="49"/>
        <v>0.67024202903557673</v>
      </c>
      <c r="AN900" s="60"/>
    </row>
    <row r="901" spans="1:40" x14ac:dyDescent="0.25">
      <c r="A901" s="1">
        <v>43469</v>
      </c>
      <c r="B901">
        <v>31.0943</v>
      </c>
      <c r="C901">
        <v>1.4449000000000001</v>
      </c>
      <c r="D901">
        <v>5.2312000000000003</v>
      </c>
      <c r="E901">
        <v>116655.29829999999</v>
      </c>
      <c r="F901" s="72">
        <v>43469</v>
      </c>
      <c r="G901">
        <v>30.025200000000002</v>
      </c>
      <c r="H901">
        <v>2.1335999999999999</v>
      </c>
      <c r="I901">
        <v>8.1453000000000007</v>
      </c>
      <c r="J901">
        <v>162579.82579999999</v>
      </c>
      <c r="K901" s="72">
        <v>43469</v>
      </c>
      <c r="L901">
        <v>34.953299999999999</v>
      </c>
      <c r="M901">
        <v>1.8766</v>
      </c>
      <c r="N901">
        <v>6.2106000000000003</v>
      </c>
      <c r="O901">
        <v>90599.049499999994</v>
      </c>
      <c r="P901" s="1">
        <v>43469</v>
      </c>
      <c r="Q901">
        <v>53.3157</v>
      </c>
      <c r="R901">
        <v>1.6249</v>
      </c>
      <c r="S901">
        <v>3.5142000000000002</v>
      </c>
      <c r="U901" s="72">
        <v>43469</v>
      </c>
      <c r="V901">
        <v>16.289000000000001</v>
      </c>
      <c r="W901">
        <v>1.5810999999999999</v>
      </c>
      <c r="X901">
        <v>10.564299999999999</v>
      </c>
      <c r="Y901">
        <v>30280.689900000001</v>
      </c>
      <c r="AA901" s="1">
        <f t="shared" si="53"/>
        <v>43469</v>
      </c>
      <c r="AB901">
        <f t="shared" si="52"/>
        <v>1.8328000252685936</v>
      </c>
      <c r="AC901" s="60">
        <f t="shared" si="54"/>
        <v>0.96415528980815102</v>
      </c>
      <c r="AD901">
        <f>+VLOOKUP(AA901,'Indice Bancos'!AG:AM,2,0)</f>
        <v>1.0595362330125837</v>
      </c>
      <c r="AE901">
        <f t="shared" ca="1" si="50"/>
        <v>2.5605545098250575</v>
      </c>
      <c r="AF901">
        <f t="shared" ca="1" si="51"/>
        <v>1.7385353393525629</v>
      </c>
      <c r="AG901">
        <f t="shared" ca="1" si="47"/>
        <v>1.1249584314726344</v>
      </c>
      <c r="AH901">
        <f t="shared" ca="1" si="48"/>
        <v>0.83929041119351222</v>
      </c>
      <c r="AI901">
        <f t="shared" ca="1" si="49"/>
        <v>0.67024202903557673</v>
      </c>
      <c r="AN901" s="60"/>
    </row>
    <row r="902" spans="1:40" x14ac:dyDescent="0.25">
      <c r="A902" s="1">
        <v>43476</v>
      </c>
      <c r="B902">
        <v>31.0943</v>
      </c>
      <c r="C902">
        <v>1.6099000000000001</v>
      </c>
      <c r="D902">
        <v>5.8288000000000002</v>
      </c>
      <c r="E902">
        <v>129981.59239999999</v>
      </c>
      <c r="F902" s="72">
        <v>43476</v>
      </c>
      <c r="G902">
        <v>30.025200000000002</v>
      </c>
      <c r="H902">
        <v>2.2507000000000001</v>
      </c>
      <c r="I902">
        <v>8.5921000000000003</v>
      </c>
      <c r="J902">
        <v>171497.10459999999</v>
      </c>
      <c r="K902" s="72">
        <v>43476</v>
      </c>
      <c r="L902">
        <v>34.953299999999999</v>
      </c>
      <c r="M902">
        <v>1.9964999999999999</v>
      </c>
      <c r="N902">
        <v>6.6074000000000002</v>
      </c>
      <c r="O902">
        <v>96387.832500000004</v>
      </c>
      <c r="P902" s="1">
        <v>43476</v>
      </c>
      <c r="Q902">
        <v>53.3157</v>
      </c>
      <c r="R902">
        <v>1.6959</v>
      </c>
      <c r="S902">
        <v>3.6676000000000002</v>
      </c>
      <c r="U902" s="72">
        <v>43476</v>
      </c>
      <c r="V902">
        <v>16.289000000000001</v>
      </c>
      <c r="W902">
        <v>1.7002999999999999</v>
      </c>
      <c r="X902">
        <v>11.361000000000001</v>
      </c>
      <c r="Y902">
        <v>32564.301599999999</v>
      </c>
      <c r="AA902" s="1">
        <f t="shared" si="53"/>
        <v>43476</v>
      </c>
      <c r="AB902">
        <f t="shared" si="52"/>
        <v>1.9586266308345539</v>
      </c>
      <c r="AC902" s="60">
        <f t="shared" si="54"/>
        <v>1.1598578489783973</v>
      </c>
      <c r="AD902">
        <f>+VLOOKUP(AA902,'Indice Bancos'!AG:AM,2,0)</f>
        <v>1.0866419200350312</v>
      </c>
      <c r="AE902">
        <f t="shared" ca="1" si="50"/>
        <v>2.5598048659678057</v>
      </c>
      <c r="AF902">
        <f t="shared" ca="1" si="51"/>
        <v>1.6973151182752702</v>
      </c>
      <c r="AG902">
        <f t="shared" ca="1" si="47"/>
        <v>1.0982259116214348</v>
      </c>
      <c r="AH902">
        <f t="shared" ca="1" si="48"/>
        <v>0.83929041119351222</v>
      </c>
      <c r="AI902">
        <f t="shared" ca="1" si="49"/>
        <v>0.67024202903557673</v>
      </c>
      <c r="AN902" s="60"/>
    </row>
    <row r="903" spans="1:40" x14ac:dyDescent="0.25">
      <c r="A903" s="1">
        <v>43483</v>
      </c>
      <c r="B903">
        <v>31.0943</v>
      </c>
      <c r="C903">
        <v>1.6867000000000001</v>
      </c>
      <c r="D903">
        <v>6.1064999999999996</v>
      </c>
      <c r="E903">
        <v>136175.97529999999</v>
      </c>
      <c r="F903" s="72">
        <v>43483</v>
      </c>
      <c r="G903">
        <v>30.025200000000002</v>
      </c>
      <c r="H903">
        <v>2.3593000000000002</v>
      </c>
      <c r="I903">
        <v>9.0067000000000004</v>
      </c>
      <c r="J903">
        <v>179772.33919999999</v>
      </c>
      <c r="K903" s="72">
        <v>43483</v>
      </c>
      <c r="L903">
        <v>34.953299999999999</v>
      </c>
      <c r="M903">
        <v>2.0911</v>
      </c>
      <c r="N903">
        <v>6.9202000000000004</v>
      </c>
      <c r="O903">
        <v>100951.47629999999</v>
      </c>
      <c r="P903" s="1">
        <v>43483</v>
      </c>
      <c r="Q903">
        <v>53.3157</v>
      </c>
      <c r="R903">
        <v>1.8408</v>
      </c>
      <c r="S903">
        <v>3.9809999999999999</v>
      </c>
      <c r="U903" s="72">
        <v>43483</v>
      </c>
      <c r="V903">
        <v>16.289000000000001</v>
      </c>
      <c r="W903">
        <v>1.7051000000000001</v>
      </c>
      <c r="X903">
        <v>11.392799999999999</v>
      </c>
      <c r="Y903">
        <v>32655.646000000001</v>
      </c>
      <c r="AA903" s="1">
        <f t="shared" si="53"/>
        <v>43483</v>
      </c>
      <c r="AB903">
        <f t="shared" si="52"/>
        <v>2.0478134533342609</v>
      </c>
      <c r="AC903" s="60">
        <f t="shared" si="54"/>
        <v>1.2985732607861602</v>
      </c>
      <c r="AD903">
        <f>+VLOOKUP(AA903,'Indice Bancos'!AG:AM,2,0)</f>
        <v>1.0991780189818205</v>
      </c>
      <c r="AE903">
        <f t="shared" ca="1" si="50"/>
        <v>2.4779955992917917</v>
      </c>
      <c r="AF903">
        <f t="shared" ca="1" si="51"/>
        <v>1.6553753334697494</v>
      </c>
      <c r="AG903">
        <f t="shared" ca="1" si="47"/>
        <v>1.0982259116214348</v>
      </c>
      <c r="AH903">
        <f t="shared" ca="1" si="48"/>
        <v>0.83929041119351222</v>
      </c>
      <c r="AI903">
        <f t="shared" ca="1" si="49"/>
        <v>0.67024202903557673</v>
      </c>
      <c r="AN903" s="60"/>
    </row>
    <row r="904" spans="1:40" x14ac:dyDescent="0.25">
      <c r="A904" s="1">
        <v>43490</v>
      </c>
      <c r="B904">
        <v>31.0943</v>
      </c>
      <c r="C904">
        <v>1.7037</v>
      </c>
      <c r="D904">
        <v>6.1680999999999999</v>
      </c>
      <c r="E904">
        <v>137548.78450000001</v>
      </c>
      <c r="F904" s="72">
        <v>43490</v>
      </c>
      <c r="G904">
        <v>30.025200000000002</v>
      </c>
      <c r="H904">
        <v>2.3761000000000001</v>
      </c>
      <c r="I904">
        <v>9.0709999999999997</v>
      </c>
      <c r="J904">
        <v>181056.42739999999</v>
      </c>
      <c r="K904" s="72">
        <v>43490</v>
      </c>
      <c r="L904">
        <v>34.953299999999999</v>
      </c>
      <c r="M904">
        <v>2.0028999999999999</v>
      </c>
      <c r="N904">
        <v>6.6284000000000001</v>
      </c>
      <c r="O904">
        <v>96694.117400000003</v>
      </c>
      <c r="P904" s="1">
        <v>43490</v>
      </c>
      <c r="Q904">
        <v>53.3157</v>
      </c>
      <c r="R904">
        <v>1.8963000000000001</v>
      </c>
      <c r="S904">
        <v>4.101</v>
      </c>
      <c r="U904" s="72">
        <v>43490</v>
      </c>
      <c r="V904">
        <v>16.289000000000001</v>
      </c>
      <c r="W904">
        <v>1.6586000000000001</v>
      </c>
      <c r="X904">
        <v>11.082100000000001</v>
      </c>
      <c r="Y904">
        <v>31765.037499999999</v>
      </c>
      <c r="AA904" s="1">
        <f t="shared" si="53"/>
        <v>43490</v>
      </c>
      <c r="AB904">
        <f t="shared" si="52"/>
        <v>2.0375235600990198</v>
      </c>
      <c r="AC904" s="60">
        <f t="shared" si="54"/>
        <v>1.2825690267796277</v>
      </c>
      <c r="AD904">
        <f>+VLOOKUP(AA904,'Indice Bancos'!AG:AM,2,0)</f>
        <v>1.1040758719960193</v>
      </c>
      <c r="AE904">
        <f t="shared" ca="1" si="50"/>
        <v>2.4234475725926048</v>
      </c>
      <c r="AF904">
        <f t="shared" ca="1" si="51"/>
        <v>1.5642724400376167</v>
      </c>
      <c r="AG904">
        <f t="shared" ca="1" si="47"/>
        <v>1.0982259116214348</v>
      </c>
      <c r="AH904">
        <f t="shared" ca="1" si="48"/>
        <v>0.83929041119351222</v>
      </c>
      <c r="AI904">
        <f t="shared" ca="1" si="49"/>
        <v>0.67024202903557673</v>
      </c>
      <c r="AN904" s="60"/>
    </row>
    <row r="905" spans="1:40" x14ac:dyDescent="0.25">
      <c r="A905" s="1">
        <v>43497</v>
      </c>
      <c r="B905">
        <v>31.0943</v>
      </c>
      <c r="C905">
        <v>1.7916000000000001</v>
      </c>
      <c r="D905">
        <v>6.4863999999999997</v>
      </c>
      <c r="E905">
        <v>144647.21249999999</v>
      </c>
      <c r="F905" s="72">
        <v>43497</v>
      </c>
      <c r="G905">
        <v>30.025200000000002</v>
      </c>
      <c r="H905">
        <v>2.5099999999999998</v>
      </c>
      <c r="I905">
        <v>9.5821000000000005</v>
      </c>
      <c r="J905">
        <v>191257.7942</v>
      </c>
      <c r="K905" s="72">
        <v>43497</v>
      </c>
      <c r="L905">
        <v>34.953299999999999</v>
      </c>
      <c r="M905">
        <v>2.1107</v>
      </c>
      <c r="N905">
        <v>6.9852999999999996</v>
      </c>
      <c r="O905">
        <v>101900.9593</v>
      </c>
      <c r="P905" s="1">
        <v>43497</v>
      </c>
      <c r="Q905">
        <v>53.3157</v>
      </c>
      <c r="R905">
        <v>1.8963000000000001</v>
      </c>
      <c r="S905">
        <v>4.101</v>
      </c>
      <c r="U905" s="72">
        <v>43497</v>
      </c>
      <c r="V905">
        <v>16.289000000000001</v>
      </c>
      <c r="W905">
        <v>1.8983000000000001</v>
      </c>
      <c r="X905">
        <v>12.6835</v>
      </c>
      <c r="Y905">
        <v>36355.096799999999</v>
      </c>
      <c r="AA905" s="1">
        <f t="shared" si="53"/>
        <v>43497</v>
      </c>
      <c r="AB905">
        <f t="shared" si="52"/>
        <v>2.1581321721445872</v>
      </c>
      <c r="AC905" s="60">
        <f t="shared" si="54"/>
        <v>1.4701558565214159</v>
      </c>
      <c r="AD905">
        <f>+VLOOKUP(AA905,'Indice Bancos'!AG:AM,2,0)</f>
        <v>1.1070185221814461</v>
      </c>
      <c r="AE905">
        <f t="shared" ca="1" si="50"/>
        <v>2.3292192485897467</v>
      </c>
      <c r="AF905">
        <f t="shared" ca="1" si="51"/>
        <v>1.5143054231534137</v>
      </c>
      <c r="AG905">
        <f t="shared" ca="1" si="47"/>
        <v>1.0982259116214348</v>
      </c>
      <c r="AH905">
        <f t="shared" ca="1" si="48"/>
        <v>0.83929041119351222</v>
      </c>
      <c r="AI905">
        <f t="shared" ca="1" si="49"/>
        <v>0.67024202903557673</v>
      </c>
      <c r="AN905" s="60"/>
    </row>
    <row r="906" spans="1:40" x14ac:dyDescent="0.25">
      <c r="A906" s="1">
        <v>43504</v>
      </c>
      <c r="B906">
        <v>31.0943</v>
      </c>
      <c r="C906">
        <v>1.7995000000000001</v>
      </c>
      <c r="D906">
        <v>6.5148999999999999</v>
      </c>
      <c r="E906">
        <v>145283.39240000001</v>
      </c>
      <c r="F906" s="72">
        <v>43504</v>
      </c>
      <c r="G906">
        <v>30.025200000000002</v>
      </c>
      <c r="H906">
        <v>2.5474000000000001</v>
      </c>
      <c r="I906">
        <v>9.7250999999999994</v>
      </c>
      <c r="J906">
        <v>194111.32339999999</v>
      </c>
      <c r="K906" s="72">
        <v>43504</v>
      </c>
      <c r="L906">
        <v>34.953299999999999</v>
      </c>
      <c r="M906">
        <v>2.1215000000000002</v>
      </c>
      <c r="N906">
        <v>7.0209999999999999</v>
      </c>
      <c r="O906">
        <v>102421.64350000001</v>
      </c>
      <c r="P906" s="1">
        <v>43504</v>
      </c>
      <c r="Q906">
        <v>53.3157</v>
      </c>
      <c r="R906">
        <v>1.8624000000000001</v>
      </c>
      <c r="S906">
        <v>4.0275999999999996</v>
      </c>
      <c r="U906" s="72">
        <v>43504</v>
      </c>
      <c r="V906">
        <v>16.289000000000001</v>
      </c>
      <c r="W906">
        <v>1.9638</v>
      </c>
      <c r="X906">
        <v>13.121700000000001</v>
      </c>
      <c r="Y906">
        <v>37611.083200000001</v>
      </c>
      <c r="AA906" s="1">
        <f t="shared" si="53"/>
        <v>43504</v>
      </c>
      <c r="AB906">
        <f t="shared" si="52"/>
        <v>2.1839901493047513</v>
      </c>
      <c r="AC906" s="60">
        <f t="shared" si="54"/>
        <v>1.5103736807442676</v>
      </c>
      <c r="AD906">
        <f>+VLOOKUP(AA906,'Indice Bancos'!AG:AM,2,0)</f>
        <v>1.115205768708859</v>
      </c>
      <c r="AE906">
        <f t="shared" ca="1" si="50"/>
        <v>2.3097659612491621</v>
      </c>
      <c r="AF906">
        <f t="shared" ca="1" si="51"/>
        <v>1.4792669926057849</v>
      </c>
      <c r="AG906">
        <f t="shared" ca="1" si="47"/>
        <v>1.0982259116214348</v>
      </c>
      <c r="AH906">
        <f t="shared" ca="1" si="48"/>
        <v>0.83929041119351222</v>
      </c>
      <c r="AI906">
        <f t="shared" ca="1" si="49"/>
        <v>0.67024202903557673</v>
      </c>
      <c r="AN906" s="60"/>
    </row>
    <row r="907" spans="1:40" x14ac:dyDescent="0.25">
      <c r="A907" s="1">
        <v>43511</v>
      </c>
      <c r="B907">
        <v>31.0943</v>
      </c>
      <c r="C907">
        <v>1.8297000000000001</v>
      </c>
      <c r="D907">
        <v>6.6245000000000003</v>
      </c>
      <c r="E907">
        <v>147727.6624</v>
      </c>
      <c r="F907" s="72">
        <v>43511</v>
      </c>
      <c r="G907">
        <v>30.025200000000002</v>
      </c>
      <c r="H907">
        <v>2.524</v>
      </c>
      <c r="I907">
        <v>9.6356999999999999</v>
      </c>
      <c r="J907">
        <v>192327.8677</v>
      </c>
      <c r="K907" s="72">
        <v>43511</v>
      </c>
      <c r="L907">
        <v>34.953299999999999</v>
      </c>
      <c r="M907">
        <v>2.0815999999999999</v>
      </c>
      <c r="N907">
        <v>6.8887</v>
      </c>
      <c r="O907">
        <v>100492.0491</v>
      </c>
      <c r="P907" s="1">
        <v>43511</v>
      </c>
      <c r="Q907">
        <v>53.3157</v>
      </c>
      <c r="R907">
        <v>2.0596999999999999</v>
      </c>
      <c r="S907">
        <v>4.4543999999999997</v>
      </c>
      <c r="U907" s="72">
        <v>43511</v>
      </c>
      <c r="V907">
        <v>16.289000000000001</v>
      </c>
      <c r="W907">
        <v>1.9436</v>
      </c>
      <c r="X907">
        <v>12.9862</v>
      </c>
      <c r="Y907">
        <v>37222.869200000001</v>
      </c>
      <c r="AA907" s="1">
        <f t="shared" si="53"/>
        <v>43511</v>
      </c>
      <c r="AB907">
        <f t="shared" si="52"/>
        <v>2.1710498492015144</v>
      </c>
      <c r="AC907" s="60">
        <f t="shared" si="54"/>
        <v>1.4902471754217752</v>
      </c>
      <c r="AD907">
        <f>+VLOOKUP(AA907,'Indice Bancos'!AG:AM,2,0)</f>
        <v>1.0880857251100915</v>
      </c>
      <c r="AE907">
        <f t="shared" ca="1" si="50"/>
        <v>2.2773930795560822</v>
      </c>
      <c r="AF907">
        <f t="shared" ca="1" si="51"/>
        <v>1.4792669926057849</v>
      </c>
      <c r="AG907">
        <f t="shared" ca="1" si="47"/>
        <v>1.0982259116214348</v>
      </c>
      <c r="AH907">
        <f t="shared" ca="1" si="48"/>
        <v>0.83929041119351222</v>
      </c>
      <c r="AI907">
        <f t="shared" ca="1" si="49"/>
        <v>0.67024202903557673</v>
      </c>
      <c r="AN907" s="60"/>
    </row>
    <row r="908" spans="1:40" x14ac:dyDescent="0.25">
      <c r="A908" s="1">
        <v>43518</v>
      </c>
      <c r="B908">
        <v>31.0943</v>
      </c>
      <c r="C908">
        <v>1.7546999999999999</v>
      </c>
      <c r="D908">
        <v>6.3528000000000002</v>
      </c>
      <c r="E908">
        <v>141667.2121</v>
      </c>
      <c r="F908" s="72">
        <v>43518</v>
      </c>
      <c r="G908">
        <v>30.025200000000002</v>
      </c>
      <c r="H908">
        <v>2.4687999999999999</v>
      </c>
      <c r="I908">
        <v>9.4247999999999994</v>
      </c>
      <c r="J908">
        <v>188118.91209999999</v>
      </c>
      <c r="K908" s="72">
        <v>43518</v>
      </c>
      <c r="L908">
        <v>34.953299999999999</v>
      </c>
      <c r="M908">
        <v>2.0009999999999999</v>
      </c>
      <c r="N908">
        <v>6.6220999999999997</v>
      </c>
      <c r="O908">
        <v>96602.231899999999</v>
      </c>
      <c r="P908" s="1">
        <v>43518</v>
      </c>
      <c r="Q908">
        <v>53.3157</v>
      </c>
      <c r="R908">
        <v>2.1861000000000002</v>
      </c>
      <c r="S908">
        <v>4.7278000000000002</v>
      </c>
      <c r="U908" s="72">
        <v>43518</v>
      </c>
      <c r="V908">
        <v>16.289000000000001</v>
      </c>
      <c r="W908">
        <v>1.853</v>
      </c>
      <c r="X908">
        <v>12.380699999999999</v>
      </c>
      <c r="Y908">
        <v>35487.324399999998</v>
      </c>
      <c r="AA908" s="1">
        <f t="shared" si="53"/>
        <v>43518</v>
      </c>
      <c r="AB908">
        <f t="shared" si="52"/>
        <v>2.1046150435050892</v>
      </c>
      <c r="AC908" s="60">
        <f t="shared" si="54"/>
        <v>1.3869187781063688</v>
      </c>
      <c r="AD908">
        <f>+VLOOKUP(AA908,'Indice Bancos'!AG:AM,2,0)</f>
        <v>1.0767684765789487</v>
      </c>
      <c r="AE908">
        <f t="shared" ca="1" si="50"/>
        <v>1.7653784089376079</v>
      </c>
      <c r="AF908">
        <f t="shared" ca="1" si="51"/>
        <v>1.4751786862465057</v>
      </c>
      <c r="AG908">
        <f t="shared" ca="1" si="47"/>
        <v>1.0982259116214348</v>
      </c>
      <c r="AH908">
        <f t="shared" ca="1" si="48"/>
        <v>0.83929041119351222</v>
      </c>
      <c r="AI908">
        <f t="shared" ca="1" si="49"/>
        <v>0.67024202903557673</v>
      </c>
      <c r="AN908" s="60"/>
    </row>
    <row r="909" spans="1:40" x14ac:dyDescent="0.25">
      <c r="A909" s="1">
        <v>43525</v>
      </c>
      <c r="B909">
        <v>31.0943</v>
      </c>
      <c r="C909">
        <v>1.5544</v>
      </c>
      <c r="D909">
        <v>5.6276000000000002</v>
      </c>
      <c r="E909">
        <v>125494.8501</v>
      </c>
      <c r="F909" s="72">
        <v>43525</v>
      </c>
      <c r="G909">
        <v>30.025200000000002</v>
      </c>
      <c r="H909">
        <v>2.1981999999999999</v>
      </c>
      <c r="I909">
        <v>8.3918999999999997</v>
      </c>
      <c r="J909">
        <v>167502.1637</v>
      </c>
      <c r="K909" s="72">
        <v>43525</v>
      </c>
      <c r="L909">
        <v>34.953299999999999</v>
      </c>
      <c r="M909">
        <v>1.7859</v>
      </c>
      <c r="N909">
        <v>5.9103000000000003</v>
      </c>
      <c r="O909">
        <v>86219.176500000001</v>
      </c>
      <c r="P909" s="1">
        <v>43525</v>
      </c>
      <c r="Q909">
        <v>53.3157</v>
      </c>
      <c r="R909">
        <v>2.0844</v>
      </c>
      <c r="S909">
        <v>4.5077999999999996</v>
      </c>
      <c r="U909" s="72">
        <v>43525</v>
      </c>
      <c r="V909">
        <v>16.289000000000001</v>
      </c>
      <c r="W909">
        <v>1.5978000000000001</v>
      </c>
      <c r="X909">
        <v>10.675800000000001</v>
      </c>
      <c r="Y909">
        <v>30600.3956</v>
      </c>
      <c r="AA909" s="1">
        <f t="shared" si="53"/>
        <v>43525</v>
      </c>
      <c r="AB909">
        <f t="shared" si="52"/>
        <v>1.86948165838451</v>
      </c>
      <c r="AC909" s="60">
        <f t="shared" si="54"/>
        <v>1.0212075280294681</v>
      </c>
      <c r="AD909">
        <f>+VLOOKUP(AA909,'Indice Bancos'!AG:AM,2,0)</f>
        <v>1.0372273080946741</v>
      </c>
      <c r="AE909">
        <f t="shared" ca="1" si="50"/>
        <v>1.7240916200139089</v>
      </c>
      <c r="AF909">
        <f t="shared" ca="1" si="51"/>
        <v>1.4077280477101306</v>
      </c>
      <c r="AG909">
        <f t="shared" ca="1" si="47"/>
        <v>1.0982259116214348</v>
      </c>
      <c r="AH909">
        <f t="shared" ca="1" si="48"/>
        <v>0.83929041119351222</v>
      </c>
      <c r="AI909">
        <f t="shared" ca="1" si="49"/>
        <v>0.67024202903557673</v>
      </c>
      <c r="AN909" s="60"/>
    </row>
    <row r="910" spans="1:40" x14ac:dyDescent="0.25">
      <c r="A910" s="1">
        <v>43532</v>
      </c>
      <c r="B910">
        <v>31.0943</v>
      </c>
      <c r="C910">
        <v>1.5237000000000001</v>
      </c>
      <c r="D910">
        <v>5.5164</v>
      </c>
      <c r="E910">
        <v>123017.09699999999</v>
      </c>
      <c r="F910" s="72">
        <v>43532</v>
      </c>
      <c r="G910">
        <v>30.025200000000002</v>
      </c>
      <c r="H910">
        <v>2.0642999999999998</v>
      </c>
      <c r="I910">
        <v>7.8807999999999998</v>
      </c>
      <c r="J910">
        <v>157300.79680000001</v>
      </c>
      <c r="K910" s="72">
        <v>43532</v>
      </c>
      <c r="L910">
        <v>34.953299999999999</v>
      </c>
      <c r="M910">
        <v>1.8493999999999999</v>
      </c>
      <c r="N910">
        <v>6.1203000000000003</v>
      </c>
      <c r="O910">
        <v>89282.024699999994</v>
      </c>
      <c r="P910" s="1">
        <v>43532</v>
      </c>
      <c r="Q910">
        <v>53.3157</v>
      </c>
      <c r="R910">
        <v>1.9641</v>
      </c>
      <c r="S910">
        <v>4.2477</v>
      </c>
      <c r="U910" s="72">
        <v>43532</v>
      </c>
      <c r="V910">
        <v>16.289000000000001</v>
      </c>
      <c r="W910">
        <v>1.5143</v>
      </c>
      <c r="X910">
        <v>10.1181</v>
      </c>
      <c r="Y910">
        <v>29001.867399999999</v>
      </c>
      <c r="AA910" s="1">
        <f t="shared" si="53"/>
        <v>43532</v>
      </c>
      <c r="AB910">
        <f t="shared" si="52"/>
        <v>1.8093067199605337</v>
      </c>
      <c r="AC910" s="60">
        <f t="shared" si="54"/>
        <v>0.92761532314946948</v>
      </c>
      <c r="AD910">
        <f>+VLOOKUP(AA910,'Indice Bancos'!AG:AM,2,0)</f>
        <v>1.035863418853932</v>
      </c>
      <c r="AE910">
        <f t="shared" ca="1" si="50"/>
        <v>1.6827976463883212</v>
      </c>
      <c r="AF910">
        <f t="shared" ca="1" si="51"/>
        <v>1.3318299244645391</v>
      </c>
      <c r="AG910">
        <f t="shared" ca="1" si="47"/>
        <v>1.0742418801842015</v>
      </c>
      <c r="AH910">
        <f t="shared" ca="1" si="48"/>
        <v>0.83929041119351222</v>
      </c>
      <c r="AI910">
        <f t="shared" ca="1" si="49"/>
        <v>0.67024202903557673</v>
      </c>
      <c r="AN910" s="60"/>
    </row>
    <row r="911" spans="1:40" x14ac:dyDescent="0.25">
      <c r="A911" s="1">
        <v>43539</v>
      </c>
      <c r="B911">
        <v>31.0943</v>
      </c>
      <c r="C911">
        <v>1.6517999999999999</v>
      </c>
      <c r="D911">
        <v>5.9804000000000004</v>
      </c>
      <c r="E911">
        <v>133363.39060000001</v>
      </c>
      <c r="F911" s="72">
        <v>43539</v>
      </c>
      <c r="G911">
        <v>30.025200000000002</v>
      </c>
      <c r="H911">
        <v>2.1215000000000002</v>
      </c>
      <c r="I911">
        <v>8.0989000000000004</v>
      </c>
      <c r="J911">
        <v>161652.42879999999</v>
      </c>
      <c r="K911" s="72">
        <v>43539</v>
      </c>
      <c r="L911">
        <v>34.953299999999999</v>
      </c>
      <c r="M911">
        <v>1.8232999999999999</v>
      </c>
      <c r="N911">
        <v>6.0342000000000002</v>
      </c>
      <c r="O911">
        <v>88026.256999999998</v>
      </c>
      <c r="P911" s="1">
        <v>43539</v>
      </c>
      <c r="Q911">
        <v>53.3157</v>
      </c>
      <c r="R911">
        <v>2.0781999999999998</v>
      </c>
      <c r="S911">
        <v>4.4943999999999997</v>
      </c>
      <c r="U911" s="72">
        <v>43539</v>
      </c>
      <c r="V911">
        <v>16.289000000000001</v>
      </c>
      <c r="W911">
        <v>1.4571000000000001</v>
      </c>
      <c r="X911">
        <v>9.7356999999999996</v>
      </c>
      <c r="Y911">
        <v>27905.733899999999</v>
      </c>
      <c r="AA911" s="1">
        <f t="shared" si="53"/>
        <v>43539</v>
      </c>
      <c r="AB911">
        <f t="shared" si="52"/>
        <v>1.8600780351841919</v>
      </c>
      <c r="AC911" s="60">
        <f t="shared" si="54"/>
        <v>1.0065817410784705</v>
      </c>
      <c r="AD911">
        <f>+VLOOKUP(AA911,'Indice Bancos'!AG:AM,2,0)</f>
        <v>1.0446420577671949</v>
      </c>
      <c r="AE911">
        <f t="shared" ca="1" si="50"/>
        <v>1.6340875100392742</v>
      </c>
      <c r="AF911">
        <f t="shared" ca="1" si="51"/>
        <v>1.3024815374870542</v>
      </c>
      <c r="AG911">
        <f t="shared" ca="1" si="47"/>
        <v>1.0601408549718412</v>
      </c>
      <c r="AH911">
        <f t="shared" ca="1" si="48"/>
        <v>0.83929041119351222</v>
      </c>
      <c r="AI911">
        <f t="shared" ca="1" si="49"/>
        <v>0.67024202903557673</v>
      </c>
      <c r="AN911" s="60"/>
    </row>
    <row r="912" spans="1:40" x14ac:dyDescent="0.25">
      <c r="A912" s="1">
        <v>43546</v>
      </c>
      <c r="B912">
        <v>31.0943</v>
      </c>
      <c r="C912">
        <v>1.6149</v>
      </c>
      <c r="D912">
        <v>5.8468</v>
      </c>
      <c r="E912">
        <v>130383.39019999999</v>
      </c>
      <c r="F912" s="72">
        <v>43546</v>
      </c>
      <c r="G912">
        <v>30.025200000000002</v>
      </c>
      <c r="H912">
        <v>2.0316000000000001</v>
      </c>
      <c r="I912">
        <v>7.7557</v>
      </c>
      <c r="J912">
        <v>154803.95879999999</v>
      </c>
      <c r="K912" s="72">
        <v>43546</v>
      </c>
      <c r="L912">
        <v>34.953299999999999</v>
      </c>
      <c r="M912">
        <v>1.7174</v>
      </c>
      <c r="N912">
        <v>5.6836000000000002</v>
      </c>
      <c r="O912">
        <v>82911.300499999998</v>
      </c>
      <c r="P912" s="1">
        <v>43546</v>
      </c>
      <c r="Q912">
        <v>53.3157</v>
      </c>
      <c r="R912">
        <v>1.8900999999999999</v>
      </c>
      <c r="S912">
        <v>4.0876999999999999</v>
      </c>
      <c r="U912" s="72">
        <v>43546</v>
      </c>
      <c r="V912">
        <v>16.289000000000001</v>
      </c>
      <c r="W912">
        <v>1.3176000000000001</v>
      </c>
      <c r="X912">
        <v>8.8035999999999994</v>
      </c>
      <c r="Y912">
        <v>25233.908299999999</v>
      </c>
      <c r="AA912" s="1">
        <f t="shared" si="53"/>
        <v>43546</v>
      </c>
      <c r="AB912">
        <f t="shared" si="52"/>
        <v>1.7814338291902261</v>
      </c>
      <c r="AC912" s="60">
        <f t="shared" si="54"/>
        <v>0.88426363269667063</v>
      </c>
      <c r="AD912">
        <f>+VLOOKUP(AA912,'Indice Bancos'!AG:AM,2,0)</f>
        <v>1.037671097697374</v>
      </c>
      <c r="AE912">
        <f t="shared" ca="1" si="50"/>
        <v>1.5347158091077078</v>
      </c>
      <c r="AF912">
        <f t="shared" ca="1" si="51"/>
        <v>1.2986348769810885</v>
      </c>
      <c r="AG912">
        <f t="shared" ca="1" si="47"/>
        <v>1.0456363369059205</v>
      </c>
      <c r="AH912">
        <f t="shared" ca="1" si="48"/>
        <v>0.83929041119351222</v>
      </c>
      <c r="AI912">
        <f t="shared" ca="1" si="49"/>
        <v>0.67024202903557673</v>
      </c>
      <c r="AN912" s="60"/>
    </row>
    <row r="913" spans="1:40" x14ac:dyDescent="0.25">
      <c r="A913" s="1">
        <v>43553</v>
      </c>
      <c r="B913">
        <v>28.7331</v>
      </c>
      <c r="C913">
        <v>1.4477</v>
      </c>
      <c r="D913">
        <v>5.7595999999999998</v>
      </c>
      <c r="E913">
        <v>133095.52540000001</v>
      </c>
      <c r="F913" s="72">
        <v>43553</v>
      </c>
      <c r="G913">
        <v>37.272399999999998</v>
      </c>
      <c r="H913">
        <v>1.7855000000000001</v>
      </c>
      <c r="I913">
        <v>5.1470000000000002</v>
      </c>
      <c r="J913">
        <v>157942.84090000001</v>
      </c>
      <c r="K913" s="72">
        <v>43553</v>
      </c>
      <c r="L913">
        <v>34.039200000000001</v>
      </c>
      <c r="M913">
        <v>1.2549999999999999</v>
      </c>
      <c r="N913">
        <v>4.3041999999999998</v>
      </c>
      <c r="O913">
        <v>84503.981599999999</v>
      </c>
      <c r="P913" s="1">
        <v>43553</v>
      </c>
      <c r="Q913">
        <v>53.3157</v>
      </c>
      <c r="R913">
        <v>1.9148000000000001</v>
      </c>
      <c r="S913">
        <v>4.141</v>
      </c>
      <c r="U913" s="72">
        <v>43553</v>
      </c>
      <c r="V913">
        <v>2.9889000000000001</v>
      </c>
      <c r="W913">
        <v>1.2202</v>
      </c>
      <c r="X913">
        <v>43.9788</v>
      </c>
      <c r="Y913">
        <v>24206.283100000001</v>
      </c>
      <c r="AA913" s="1">
        <f t="shared" si="53"/>
        <v>43553</v>
      </c>
      <c r="AB913">
        <f t="shared" si="52"/>
        <v>1.5266552297339826</v>
      </c>
      <c r="AC913" s="60">
        <f t="shared" si="54"/>
        <v>0.48799748762244688</v>
      </c>
      <c r="AD913">
        <f>+VLOOKUP(AA913,'Indice Bancos'!AG:AM,2,0)</f>
        <v>1.0384640922350934</v>
      </c>
      <c r="AE913">
        <f t="shared" ca="1" si="50"/>
        <v>1.5099963527557301</v>
      </c>
      <c r="AF913">
        <f t="shared" ca="1" si="51"/>
        <v>1.2865700852812609</v>
      </c>
      <c r="AG913">
        <f t="shared" ref="AG913:AG976" ca="1" si="55">+_xlfn.PERCENTILE.INC(OFFSET(AC913,-52,0,52,1),0.5)</f>
        <v>1.042822302325948</v>
      </c>
      <c r="AH913">
        <f t="shared" ref="AH913:AH976" ca="1" si="56">+_xlfn.PERCENTILE.INC(OFFSET(AC913,-52,0,52,1),0.25)</f>
        <v>0.83929041119351222</v>
      </c>
      <c r="AI913">
        <f t="shared" ref="AI913:AI976" ca="1" si="57">+_xlfn.PERCENTILE.INC(OFFSET(AC913,-52,0,52,1),0.1)</f>
        <v>0.67024202903557673</v>
      </c>
      <c r="AN913" s="60"/>
    </row>
    <row r="914" spans="1:40" x14ac:dyDescent="0.25">
      <c r="A914" s="1">
        <v>43560</v>
      </c>
      <c r="B914">
        <v>28.7331</v>
      </c>
      <c r="C914">
        <v>1.4560999999999999</v>
      </c>
      <c r="D914">
        <v>5.7929000000000004</v>
      </c>
      <c r="E914">
        <v>133865.6379</v>
      </c>
      <c r="F914" s="72">
        <v>43560</v>
      </c>
      <c r="G914">
        <v>37.272399999999998</v>
      </c>
      <c r="H914">
        <v>1.7677</v>
      </c>
      <c r="I914">
        <v>5.0959000000000003</v>
      </c>
      <c r="J914">
        <v>156373.39980000001</v>
      </c>
      <c r="K914" s="72">
        <v>43560</v>
      </c>
      <c r="L914">
        <v>34.039200000000001</v>
      </c>
      <c r="M914">
        <v>1.2018</v>
      </c>
      <c r="N914">
        <v>4.1216999999999997</v>
      </c>
      <c r="O914">
        <v>80920.449200000003</v>
      </c>
      <c r="P914" s="1">
        <v>43560</v>
      </c>
      <c r="Q914">
        <v>53.3157</v>
      </c>
      <c r="R914">
        <v>1.8007</v>
      </c>
      <c r="S914">
        <v>3.8942999999999999</v>
      </c>
      <c r="U914" s="72">
        <v>43560</v>
      </c>
      <c r="V914">
        <v>2.9889000000000001</v>
      </c>
      <c r="W914">
        <v>1.2109000000000001</v>
      </c>
      <c r="X914">
        <v>43.646900000000002</v>
      </c>
      <c r="Y914">
        <v>24023.594099999998</v>
      </c>
      <c r="AA914" s="1">
        <f t="shared" si="53"/>
        <v>43560</v>
      </c>
      <c r="AB914">
        <f t="shared" si="52"/>
        <v>1.512421479696141</v>
      </c>
      <c r="AC914" s="60">
        <f t="shared" si="54"/>
        <v>0.46585923397993778</v>
      </c>
      <c r="AD914">
        <f>+VLOOKUP(AA914,'Indice Bancos'!AG:AM,2,0)</f>
        <v>1.0514563781499917</v>
      </c>
      <c r="AE914">
        <f t="shared" ref="AE914:AE977" ca="1" si="58">+_xlfn.PERCENTILE.INC(OFFSET(AC914,-52,0,52,1),0.9)</f>
        <v>1.50496507831518</v>
      </c>
      <c r="AF914">
        <f t="shared" ref="AF914:AF977" ca="1" si="59">+_xlfn.PERCENTILE.INC(OFFSET(AC914,-52,0,52,1),0.75)</f>
        <v>1.2613403750524341</v>
      </c>
      <c r="AG914">
        <f t="shared" ca="1" si="55"/>
        <v>1.0393659012577325</v>
      </c>
      <c r="AH914">
        <f t="shared" ca="1" si="56"/>
        <v>0.7737267829315273</v>
      </c>
      <c r="AI914">
        <f t="shared" ca="1" si="57"/>
        <v>0.65355203374548376</v>
      </c>
      <c r="AN914" s="60"/>
    </row>
    <row r="915" spans="1:40" x14ac:dyDescent="0.25">
      <c r="A915" s="1">
        <v>43567</v>
      </c>
      <c r="B915">
        <v>28.7331</v>
      </c>
      <c r="C915">
        <v>1.4863</v>
      </c>
      <c r="D915">
        <v>5.9131999999999998</v>
      </c>
      <c r="E915">
        <v>136644.73939999999</v>
      </c>
      <c r="F915" s="72">
        <v>43567</v>
      </c>
      <c r="G915">
        <v>37.272399999999998</v>
      </c>
      <c r="H915">
        <v>1.7426999999999999</v>
      </c>
      <c r="I915">
        <v>5.0237999999999996</v>
      </c>
      <c r="J915">
        <v>154161.91469999999</v>
      </c>
      <c r="K915" s="72">
        <v>43567</v>
      </c>
      <c r="L915">
        <v>34.039200000000001</v>
      </c>
      <c r="M915">
        <v>1.1708000000000001</v>
      </c>
      <c r="N915">
        <v>4.0156000000000001</v>
      </c>
      <c r="O915">
        <v>78837.712400000004</v>
      </c>
      <c r="P915" s="1">
        <v>43567</v>
      </c>
      <c r="Q915">
        <v>53.3157</v>
      </c>
      <c r="R915">
        <v>1.7390000000000001</v>
      </c>
      <c r="S915">
        <v>3.7608999999999999</v>
      </c>
      <c r="U915" s="72">
        <v>43567</v>
      </c>
      <c r="V915">
        <v>2.9889000000000001</v>
      </c>
      <c r="W915">
        <v>1.1603000000000001</v>
      </c>
      <c r="X915">
        <v>41.821300000000001</v>
      </c>
      <c r="Y915">
        <v>23018.805</v>
      </c>
      <c r="AA915" s="1">
        <f t="shared" si="53"/>
        <v>43567</v>
      </c>
      <c r="AB915">
        <f t="shared" si="52"/>
        <v>1.504508191538737</v>
      </c>
      <c r="AC915" s="60">
        <f t="shared" si="54"/>
        <v>0.45355141770459734</v>
      </c>
      <c r="AD915">
        <f>+VLOOKUP(AA915,'Indice Bancos'!AG:AM,2,0)</f>
        <v>1.0908953301517632</v>
      </c>
      <c r="AE915">
        <f t="shared" ca="1" si="58"/>
        <v>1.4882380435317393</v>
      </c>
      <c r="AF915">
        <f t="shared" ca="1" si="59"/>
        <v>1.2284480228609509</v>
      </c>
      <c r="AG915">
        <f t="shared" ca="1" si="55"/>
        <v>1.0341577560393231</v>
      </c>
      <c r="AH915">
        <f t="shared" ca="1" si="56"/>
        <v>0.760714552535247</v>
      </c>
      <c r="AI915">
        <f t="shared" ca="1" si="57"/>
        <v>0.64874752677363756</v>
      </c>
      <c r="AN915" s="60"/>
    </row>
    <row r="916" spans="1:40" x14ac:dyDescent="0.25">
      <c r="A916" s="1">
        <v>43574</v>
      </c>
      <c r="B916">
        <v>28.7331</v>
      </c>
      <c r="C916">
        <v>1.5646</v>
      </c>
      <c r="D916">
        <v>6.2247000000000003</v>
      </c>
      <c r="E916">
        <v>143843.61689999999</v>
      </c>
      <c r="F916" s="72">
        <v>43574</v>
      </c>
      <c r="G916">
        <v>37.272399999999998</v>
      </c>
      <c r="H916">
        <v>1.7822</v>
      </c>
      <c r="I916">
        <v>5.1376999999999997</v>
      </c>
      <c r="J916">
        <v>157657.48800000001</v>
      </c>
      <c r="K916" s="72">
        <v>43574</v>
      </c>
      <c r="L916">
        <v>34.039200000000001</v>
      </c>
      <c r="M916">
        <v>1.2003999999999999</v>
      </c>
      <c r="N916">
        <v>4.117</v>
      </c>
      <c r="O916">
        <v>80828.563699999999</v>
      </c>
      <c r="P916" s="1">
        <v>43574</v>
      </c>
      <c r="Q916">
        <v>53.3157</v>
      </c>
      <c r="R916">
        <v>1.8963000000000001</v>
      </c>
      <c r="S916">
        <v>4.101</v>
      </c>
      <c r="U916" s="72">
        <v>43574</v>
      </c>
      <c r="V916">
        <v>2.9889000000000001</v>
      </c>
      <c r="W916">
        <v>1.1787000000000001</v>
      </c>
      <c r="X916">
        <v>42.485199999999999</v>
      </c>
      <c r="Y916">
        <v>23384.1829</v>
      </c>
      <c r="AA916" s="1">
        <f t="shared" si="53"/>
        <v>43574</v>
      </c>
      <c r="AB916">
        <f t="shared" si="52"/>
        <v>1.5543576834596933</v>
      </c>
      <c r="AC916" s="60">
        <f t="shared" si="54"/>
        <v>0.53108409132626289</v>
      </c>
      <c r="AD916">
        <f>+VLOOKUP(AA916,'Indice Bancos'!AG:AM,2,0)</f>
        <v>1.1043963775599548</v>
      </c>
      <c r="AE916">
        <f t="shared" ca="1" si="58"/>
        <v>1.4618321486799111</v>
      </c>
      <c r="AF916">
        <f t="shared" ca="1" si="59"/>
        <v>1.1750937987280008</v>
      </c>
      <c r="AG916">
        <f t="shared" ca="1" si="55"/>
        <v>1.0263564324741363</v>
      </c>
      <c r="AH916">
        <f t="shared" ca="1" si="56"/>
        <v>0.75318278800991223</v>
      </c>
      <c r="AI916">
        <f t="shared" ca="1" si="57"/>
        <v>0.56906847676337413</v>
      </c>
      <c r="AN916" s="60"/>
    </row>
    <row r="917" spans="1:40" x14ac:dyDescent="0.25">
      <c r="A917" s="1">
        <v>43581</v>
      </c>
      <c r="B917">
        <v>28.7331</v>
      </c>
      <c r="C917">
        <v>1.3879999999999999</v>
      </c>
      <c r="D917">
        <v>5.5220000000000002</v>
      </c>
      <c r="E917">
        <v>127604.2887</v>
      </c>
      <c r="F917" s="72">
        <v>43581</v>
      </c>
      <c r="G917">
        <v>37.272399999999998</v>
      </c>
      <c r="H917">
        <v>1.5742</v>
      </c>
      <c r="I917">
        <v>4.5378999999999996</v>
      </c>
      <c r="J917">
        <v>139252.22469999999</v>
      </c>
      <c r="K917" s="72">
        <v>43581</v>
      </c>
      <c r="L917">
        <v>34.039200000000001</v>
      </c>
      <c r="M917">
        <v>1.0975999999999999</v>
      </c>
      <c r="N917">
        <v>3.7644000000000002</v>
      </c>
      <c r="O917">
        <v>73906.526800000007</v>
      </c>
      <c r="P917" s="1">
        <v>43581</v>
      </c>
      <c r="Q917">
        <v>53.3157</v>
      </c>
      <c r="R917">
        <v>1.8624000000000001</v>
      </c>
      <c r="S917">
        <v>4.0275999999999996</v>
      </c>
      <c r="U917" s="72">
        <v>43581</v>
      </c>
      <c r="V917">
        <v>2.9889000000000001</v>
      </c>
      <c r="W917">
        <v>1.0763</v>
      </c>
      <c r="X917">
        <v>38.7926</v>
      </c>
      <c r="Y917">
        <v>21351.768599999999</v>
      </c>
      <c r="AA917" s="1">
        <f t="shared" si="53"/>
        <v>43581</v>
      </c>
      <c r="AB917">
        <f t="shared" si="52"/>
        <v>1.3819548525412306</v>
      </c>
      <c r="AC917" s="60">
        <f t="shared" si="54"/>
        <v>0.26293988551875969</v>
      </c>
      <c r="AD917">
        <f>+VLOOKUP(AA917,'Indice Bancos'!AG:AM,2,0)</f>
        <v>1.0511192313137843</v>
      </c>
      <c r="AE917">
        <f t="shared" ca="1" si="58"/>
        <v>1.3795735976207915</v>
      </c>
      <c r="AF917">
        <f t="shared" ca="1" si="59"/>
        <v>1.1599377659310823</v>
      </c>
      <c r="AG917">
        <f t="shared" ca="1" si="55"/>
        <v>1.0138946345539694</v>
      </c>
      <c r="AH917">
        <f t="shared" ca="1" si="56"/>
        <v>0.74890937765774179</v>
      </c>
      <c r="AI917">
        <f t="shared" ca="1" si="57"/>
        <v>0.53400107229492944</v>
      </c>
      <c r="AN917" s="60"/>
    </row>
    <row r="918" spans="1:40" x14ac:dyDescent="0.25">
      <c r="A918" s="1">
        <v>43588</v>
      </c>
      <c r="B918">
        <v>28.7331</v>
      </c>
      <c r="C918">
        <v>1.5555000000000001</v>
      </c>
      <c r="D918">
        <v>6.1885000000000003</v>
      </c>
      <c r="E918">
        <v>143006.53810000001</v>
      </c>
      <c r="F918" s="72">
        <v>43588</v>
      </c>
      <c r="G918">
        <v>37.272399999999998</v>
      </c>
      <c r="H918">
        <v>1.7661</v>
      </c>
      <c r="I918">
        <v>5.0911999999999997</v>
      </c>
      <c r="J918">
        <v>156230.72339999999</v>
      </c>
      <c r="K918" s="72">
        <v>43588</v>
      </c>
      <c r="L918">
        <v>34.039200000000001</v>
      </c>
      <c r="M918">
        <v>1.1921999999999999</v>
      </c>
      <c r="N918">
        <v>4.0888999999999998</v>
      </c>
      <c r="O918">
        <v>80277.251099999994</v>
      </c>
      <c r="P918" s="1">
        <v>43588</v>
      </c>
      <c r="Q918">
        <v>53.3157</v>
      </c>
      <c r="R918">
        <v>1.9815</v>
      </c>
      <c r="S918">
        <v>4.2851999999999997</v>
      </c>
      <c r="U918" s="72">
        <v>43588</v>
      </c>
      <c r="V918">
        <v>2.9889000000000001</v>
      </c>
      <c r="W918">
        <v>1.1879</v>
      </c>
      <c r="X918">
        <v>42.817100000000003</v>
      </c>
      <c r="Y918">
        <v>23566.871800000001</v>
      </c>
      <c r="AA918" s="1">
        <f t="shared" si="53"/>
        <v>43588</v>
      </c>
      <c r="AB918">
        <f t="shared" si="52"/>
        <v>1.5432798448628382</v>
      </c>
      <c r="AC918" s="60">
        <f t="shared" si="54"/>
        <v>0.51385433809777747</v>
      </c>
      <c r="AD918">
        <f>+VLOOKUP(AA918,'Indice Bancos'!AG:AM,2,0)</f>
        <v>1.0835650631183542</v>
      </c>
      <c r="AE918">
        <f t="shared" ca="1" si="58"/>
        <v>1.3120022484821237</v>
      </c>
      <c r="AF918">
        <f t="shared" ca="1" si="59"/>
        <v>1.1549612069847681</v>
      </c>
      <c r="AG918">
        <f t="shared" ca="1" si="55"/>
        <v>0.99610711838892863</v>
      </c>
      <c r="AH918">
        <f t="shared" ca="1" si="56"/>
        <v>0.72749325044968449</v>
      </c>
      <c r="AI918">
        <f t="shared" ca="1" si="57"/>
        <v>0.51854145697721732</v>
      </c>
      <c r="AN918" s="60"/>
    </row>
    <row r="919" spans="1:40" x14ac:dyDescent="0.25">
      <c r="A919" s="1">
        <v>43595</v>
      </c>
      <c r="B919">
        <v>28.7331</v>
      </c>
      <c r="C919">
        <v>1.6037999999999999</v>
      </c>
      <c r="D919">
        <v>6.3804999999999996</v>
      </c>
      <c r="E919">
        <v>140629.23439999999</v>
      </c>
      <c r="F919" s="72">
        <v>43595</v>
      </c>
      <c r="G919">
        <v>37.272399999999998</v>
      </c>
      <c r="H919">
        <v>1.8290999999999999</v>
      </c>
      <c r="I919">
        <v>5.2728999999999999</v>
      </c>
      <c r="J919">
        <v>159726.2966</v>
      </c>
      <c r="K919" s="72">
        <v>43595</v>
      </c>
      <c r="L919">
        <v>34.039200000000001</v>
      </c>
      <c r="M919">
        <v>1.1949000000000001</v>
      </c>
      <c r="N919">
        <v>4.0983000000000001</v>
      </c>
      <c r="O919">
        <v>80461.021999999997</v>
      </c>
      <c r="P919" s="1">
        <v>43595</v>
      </c>
      <c r="Q919">
        <v>53.3157</v>
      </c>
      <c r="R919">
        <v>2.0327999999999999</v>
      </c>
      <c r="S919">
        <v>4.3962000000000003</v>
      </c>
      <c r="U919" s="72">
        <v>43595</v>
      </c>
      <c r="V919">
        <v>2.9889000000000001</v>
      </c>
      <c r="W919">
        <v>1.1223000000000001</v>
      </c>
      <c r="X919">
        <v>40.452199999999998</v>
      </c>
      <c r="Y919">
        <v>22265.213199999998</v>
      </c>
      <c r="AA919" s="1">
        <f t="shared" si="53"/>
        <v>43595</v>
      </c>
      <c r="AB919">
        <f t="shared" si="52"/>
        <v>1.584858737785148</v>
      </c>
      <c r="AC919" s="60">
        <f t="shared" si="54"/>
        <v>0.57852345728573862</v>
      </c>
      <c r="AD919">
        <f>+VLOOKUP(AA919,'Indice Bancos'!AG:AM,2,0)</f>
        <v>1.079953393827402</v>
      </c>
      <c r="AE919">
        <f t="shared" ca="1" si="58"/>
        <v>1.3120022484821237</v>
      </c>
      <c r="AF919">
        <f t="shared" ca="1" si="59"/>
        <v>1.1466440578010859</v>
      </c>
      <c r="AG919">
        <f t="shared" ca="1" si="55"/>
        <v>0.9780196905556775</v>
      </c>
      <c r="AH919">
        <f t="shared" ca="1" si="56"/>
        <v>0.685963058578277</v>
      </c>
      <c r="AI919">
        <f t="shared" ca="1" si="57"/>
        <v>0.51418368738184317</v>
      </c>
      <c r="AN919" s="60"/>
    </row>
    <row r="920" spans="1:40" x14ac:dyDescent="0.25">
      <c r="A920" s="1">
        <v>43602</v>
      </c>
      <c r="B920">
        <v>28.7331</v>
      </c>
      <c r="C920">
        <v>1.5557000000000001</v>
      </c>
      <c r="D920">
        <v>6.1890999999999998</v>
      </c>
      <c r="E920">
        <v>136410.35740000001</v>
      </c>
      <c r="F920" s="72">
        <v>43602</v>
      </c>
      <c r="G920">
        <v>37.272399999999998</v>
      </c>
      <c r="H920">
        <v>1.8087</v>
      </c>
      <c r="I920">
        <v>5.2140000000000004</v>
      </c>
      <c r="J920">
        <v>157942.84090000001</v>
      </c>
      <c r="K920" s="72">
        <v>43602</v>
      </c>
      <c r="L920">
        <v>34.039200000000001</v>
      </c>
      <c r="M920">
        <v>1.2116</v>
      </c>
      <c r="N920">
        <v>4.1554000000000002</v>
      </c>
      <c r="O920">
        <v>79033.093299999993</v>
      </c>
      <c r="P920" s="1">
        <v>43602</v>
      </c>
      <c r="Q920">
        <v>53.3157</v>
      </c>
      <c r="R920">
        <v>2.0259999999999998</v>
      </c>
      <c r="S920">
        <v>4.3814000000000002</v>
      </c>
      <c r="U920" s="72">
        <v>43602</v>
      </c>
      <c r="V920">
        <v>2.9889000000000001</v>
      </c>
      <c r="W920">
        <v>1.1377999999999999</v>
      </c>
      <c r="X920">
        <v>41.010300000000001</v>
      </c>
      <c r="Y920">
        <v>22265.213199999998</v>
      </c>
      <c r="AA920" s="1">
        <f t="shared" si="53"/>
        <v>43602</v>
      </c>
      <c r="AB920">
        <f t="shared" si="52"/>
        <v>1.5644441061260181</v>
      </c>
      <c r="AC920" s="60">
        <f t="shared" si="54"/>
        <v>0.54677186037791858</v>
      </c>
      <c r="AD920">
        <f>+VLOOKUP(AA920,'Indice Bancos'!AG:AM,2,0)</f>
        <v>1.0686146255893683</v>
      </c>
      <c r="AE920">
        <f t="shared" ca="1" si="58"/>
        <v>1.3120022484821237</v>
      </c>
      <c r="AF920">
        <f t="shared" ca="1" si="59"/>
        <v>1.1330165265001373</v>
      </c>
      <c r="AG920">
        <f t="shared" ca="1" si="55"/>
        <v>0.96728108761005971</v>
      </c>
      <c r="AH920">
        <f t="shared" ca="1" si="56"/>
        <v>0.6808159774858964</v>
      </c>
      <c r="AI920">
        <f t="shared" ca="1" si="57"/>
        <v>0.51418368738184317</v>
      </c>
      <c r="AN920" s="60"/>
    </row>
    <row r="921" spans="1:40" x14ac:dyDescent="0.25">
      <c r="A921" s="1">
        <v>43609</v>
      </c>
      <c r="B921">
        <v>28.7331</v>
      </c>
      <c r="C921">
        <v>1.7294</v>
      </c>
      <c r="D921">
        <v>6.8803000000000001</v>
      </c>
      <c r="E921">
        <v>151645.1911</v>
      </c>
      <c r="F921" s="72">
        <v>43609</v>
      </c>
      <c r="G921">
        <v>37.272399999999998</v>
      </c>
      <c r="H921">
        <v>1.9607000000000001</v>
      </c>
      <c r="I921">
        <v>5.6520999999999999</v>
      </c>
      <c r="J921">
        <v>171211.75159999999</v>
      </c>
      <c r="K921" s="72">
        <v>43609</v>
      </c>
      <c r="L921">
        <v>34.039200000000001</v>
      </c>
      <c r="M921">
        <v>1.3492</v>
      </c>
      <c r="N921">
        <v>4.6273</v>
      </c>
      <c r="O921">
        <v>88008.557000000001</v>
      </c>
      <c r="P921" s="1">
        <v>43609</v>
      </c>
      <c r="Q921">
        <v>53.3157</v>
      </c>
      <c r="R921">
        <v>2.0156999999999998</v>
      </c>
      <c r="S921">
        <v>4.3592000000000004</v>
      </c>
      <c r="U921" s="72">
        <v>43609</v>
      </c>
      <c r="V921">
        <v>2.9889000000000001</v>
      </c>
      <c r="W921">
        <v>1.2230000000000001</v>
      </c>
      <c r="X921">
        <v>44.080800000000004</v>
      </c>
      <c r="Y921">
        <v>23932.2497</v>
      </c>
      <c r="AA921" s="1">
        <f t="shared" si="53"/>
        <v>43609</v>
      </c>
      <c r="AB921">
        <f t="shared" si="52"/>
        <v>1.7156490859654849</v>
      </c>
      <c r="AC921" s="60">
        <f t="shared" si="54"/>
        <v>0.78194630047959446</v>
      </c>
      <c r="AD921">
        <f>+VLOOKUP(AA921,'Indice Bancos'!AG:AM,2,0)</f>
        <v>1.1165849534904393</v>
      </c>
      <c r="AE921">
        <f t="shared" ca="1" si="58"/>
        <v>1.2987950790879024</v>
      </c>
      <c r="AF921">
        <f t="shared" ca="1" si="59"/>
        <v>1.1228292538876072</v>
      </c>
      <c r="AG921">
        <f t="shared" ca="1" si="55"/>
        <v>0.95798556558467585</v>
      </c>
      <c r="AH921">
        <f t="shared" ca="1" si="56"/>
        <v>0.66443103607162657</v>
      </c>
      <c r="AI921">
        <f t="shared" ca="1" si="57"/>
        <v>0.51418368738184317</v>
      </c>
      <c r="AN921" s="60"/>
    </row>
    <row r="922" spans="1:40" x14ac:dyDescent="0.25">
      <c r="A922" s="1">
        <v>43616</v>
      </c>
      <c r="B922">
        <v>28.7331</v>
      </c>
      <c r="C922">
        <v>1.7095</v>
      </c>
      <c r="D922">
        <v>6.8013000000000003</v>
      </c>
      <c r="E922">
        <v>149904.0673</v>
      </c>
      <c r="F922" s="72">
        <v>43616</v>
      </c>
      <c r="G922">
        <v>37.272399999999998</v>
      </c>
      <c r="H922">
        <v>1.8741000000000001</v>
      </c>
      <c r="I922">
        <v>5.4024000000000001</v>
      </c>
      <c r="J922">
        <v>163649.89929999999</v>
      </c>
      <c r="K922" s="72">
        <v>43616</v>
      </c>
      <c r="L922">
        <v>34.039200000000001</v>
      </c>
      <c r="M922">
        <v>1.2614000000000001</v>
      </c>
      <c r="N922">
        <v>4.3261000000000003</v>
      </c>
      <c r="O922">
        <v>82280.189400000003</v>
      </c>
      <c r="P922" s="1">
        <v>43616</v>
      </c>
      <c r="Q922">
        <v>53.3157</v>
      </c>
      <c r="R922">
        <v>2.0636000000000001</v>
      </c>
      <c r="S922">
        <v>4.4627999999999997</v>
      </c>
      <c r="U922" s="72">
        <v>43616</v>
      </c>
      <c r="V922">
        <v>2.9889000000000001</v>
      </c>
      <c r="W922">
        <v>1.2218</v>
      </c>
      <c r="X922">
        <v>44.038699999999999</v>
      </c>
      <c r="Y922">
        <v>23909.4136</v>
      </c>
      <c r="AA922" s="1">
        <f t="shared" si="53"/>
        <v>43616</v>
      </c>
      <c r="AB922">
        <f t="shared" si="52"/>
        <v>1.6580552560610811</v>
      </c>
      <c r="AC922" s="60">
        <f t="shared" si="54"/>
        <v>0.69236858474920293</v>
      </c>
      <c r="AD922">
        <f>+VLOOKUP(AA922,'Indice Bancos'!AG:AM,2,0)</f>
        <v>1.1117085665124355</v>
      </c>
      <c r="AE922">
        <f t="shared" ca="1" si="58"/>
        <v>1.2987950790879024</v>
      </c>
      <c r="AF922">
        <f t="shared" ca="1" si="59"/>
        <v>1.086988829280862</v>
      </c>
      <c r="AG922">
        <f t="shared" ca="1" si="55"/>
        <v>0.93971558225533514</v>
      </c>
      <c r="AH922">
        <f t="shared" ca="1" si="56"/>
        <v>0.66443103607162657</v>
      </c>
      <c r="AI922">
        <f t="shared" ca="1" si="57"/>
        <v>0.51418368738184317</v>
      </c>
      <c r="AN922" s="60"/>
    </row>
    <row r="923" spans="1:40" x14ac:dyDescent="0.25">
      <c r="A923" s="1">
        <v>43623</v>
      </c>
      <c r="B923">
        <v>28.7331</v>
      </c>
      <c r="C923">
        <v>1.9234</v>
      </c>
      <c r="D923">
        <v>7.6520000000000001</v>
      </c>
      <c r="E923">
        <v>168654.6318</v>
      </c>
      <c r="F923" s="72">
        <v>43623</v>
      </c>
      <c r="G923">
        <v>37.272399999999998</v>
      </c>
      <c r="H923">
        <v>2.0112999999999999</v>
      </c>
      <c r="I923">
        <v>5.7980999999999998</v>
      </c>
      <c r="J923">
        <v>175634.7219</v>
      </c>
      <c r="K923" s="72">
        <v>43623</v>
      </c>
      <c r="L923">
        <v>34.039200000000001</v>
      </c>
      <c r="M923">
        <v>1.3342000000000001</v>
      </c>
      <c r="N923">
        <v>4.5758000000000001</v>
      </c>
      <c r="O923">
        <v>87028.301600000006</v>
      </c>
      <c r="P923" s="1">
        <v>43623</v>
      </c>
      <c r="Q923">
        <v>53.3157</v>
      </c>
      <c r="R923">
        <v>2.3511000000000002</v>
      </c>
      <c r="S923">
        <v>5.0845000000000002</v>
      </c>
      <c r="U923" s="72">
        <v>43623</v>
      </c>
      <c r="V923">
        <v>2.9889000000000001</v>
      </c>
      <c r="W923">
        <v>1.2685</v>
      </c>
      <c r="X923">
        <v>45.721200000000003</v>
      </c>
      <c r="Y923">
        <v>24822.858199999999</v>
      </c>
      <c r="AA923" s="1">
        <f t="shared" si="53"/>
        <v>43623</v>
      </c>
      <c r="AB923">
        <f t="shared" si="52"/>
        <v>1.8091911728051537</v>
      </c>
      <c r="AC923" s="60">
        <f t="shared" si="54"/>
        <v>0.9274356085818628</v>
      </c>
      <c r="AD923">
        <f>+VLOOKUP(AA923,'Indice Bancos'!AG:AM,2,0)</f>
        <v>1.1531620066790083</v>
      </c>
      <c r="AE923">
        <f t="shared" ca="1" si="58"/>
        <v>1.2987950790879024</v>
      </c>
      <c r="AF923">
        <f t="shared" ca="1" si="59"/>
        <v>1.086988829280862</v>
      </c>
      <c r="AG923">
        <f t="shared" ca="1" si="55"/>
        <v>0.92311854620232903</v>
      </c>
      <c r="AH923">
        <f t="shared" ca="1" si="56"/>
        <v>0.66443103607162657</v>
      </c>
      <c r="AI923">
        <f t="shared" ca="1" si="57"/>
        <v>0.51418368738184317</v>
      </c>
      <c r="AN923" s="60"/>
    </row>
    <row r="924" spans="1:40" x14ac:dyDescent="0.25">
      <c r="A924" s="1">
        <v>43630</v>
      </c>
      <c r="B924">
        <v>28.7331</v>
      </c>
      <c r="C924">
        <v>2.2143999999999999</v>
      </c>
      <c r="D924">
        <v>8.8095999999999997</v>
      </c>
      <c r="E924">
        <v>194168.7929</v>
      </c>
      <c r="F924" s="72">
        <v>43630</v>
      </c>
      <c r="G924">
        <v>37.272399999999998</v>
      </c>
      <c r="H924">
        <v>2.3822000000000001</v>
      </c>
      <c r="I924">
        <v>6.8673000000000002</v>
      </c>
      <c r="J924">
        <v>208022.2782</v>
      </c>
      <c r="K924" s="72">
        <v>43630</v>
      </c>
      <c r="L924">
        <v>34.039200000000001</v>
      </c>
      <c r="M924">
        <v>1.5154000000000001</v>
      </c>
      <c r="N924">
        <v>5.1974999999999998</v>
      </c>
      <c r="O924">
        <v>98852.632599999997</v>
      </c>
      <c r="P924" s="1">
        <v>43630</v>
      </c>
      <c r="Q924">
        <v>53.3157</v>
      </c>
      <c r="R924">
        <v>2.5255999999999998</v>
      </c>
      <c r="S924">
        <v>5.4619999999999997</v>
      </c>
      <c r="U924" s="72">
        <v>43630</v>
      </c>
      <c r="V924">
        <v>2.9889000000000001</v>
      </c>
      <c r="W924">
        <v>1.5286999999999999</v>
      </c>
      <c r="X924">
        <v>55.100999999999999</v>
      </c>
      <c r="Y924">
        <v>29915.312099999999</v>
      </c>
      <c r="AA924" s="1">
        <f t="shared" si="53"/>
        <v>43630</v>
      </c>
      <c r="AB924">
        <f t="shared" si="52"/>
        <v>2.1113698606021676</v>
      </c>
      <c r="AC924" s="60">
        <f t="shared" si="54"/>
        <v>1.3974247834673112</v>
      </c>
      <c r="AD924">
        <f>+VLOOKUP(AA924,'Indice Bancos'!AG:AM,2,0)</f>
        <v>1.1799576186296581</v>
      </c>
      <c r="AE924">
        <f t="shared" ca="1" si="58"/>
        <v>1.2969728373855069</v>
      </c>
      <c r="AF924">
        <f t="shared" ca="1" si="59"/>
        <v>1.0734869468061574</v>
      </c>
      <c r="AG924">
        <f t="shared" ca="1" si="55"/>
        <v>0.92302868891852574</v>
      </c>
      <c r="AH924">
        <f t="shared" ca="1" si="56"/>
        <v>0.66443103607162657</v>
      </c>
      <c r="AI924">
        <f t="shared" ca="1" si="57"/>
        <v>0.51418368738184317</v>
      </c>
      <c r="AN924" s="60"/>
    </row>
    <row r="925" spans="1:40" x14ac:dyDescent="0.25">
      <c r="A925" s="1">
        <v>43637</v>
      </c>
      <c r="B925">
        <v>28.7331</v>
      </c>
      <c r="C925">
        <v>2.1838000000000002</v>
      </c>
      <c r="D925">
        <v>8.6881000000000004</v>
      </c>
      <c r="E925">
        <v>191490.1409</v>
      </c>
      <c r="F925" s="72">
        <v>43637</v>
      </c>
      <c r="G925">
        <v>37.272399999999998</v>
      </c>
      <c r="H925">
        <v>2.3936000000000002</v>
      </c>
      <c r="I925">
        <v>6.9001999999999999</v>
      </c>
      <c r="J925">
        <v>209021.0135</v>
      </c>
      <c r="K925" s="72">
        <v>43637</v>
      </c>
      <c r="L925">
        <v>34.039200000000001</v>
      </c>
      <c r="M925">
        <v>1.4665999999999999</v>
      </c>
      <c r="N925">
        <v>5.03</v>
      </c>
      <c r="O925">
        <v>95666.802500000005</v>
      </c>
      <c r="P925" s="1">
        <v>43637</v>
      </c>
      <c r="Q925">
        <v>53.3157</v>
      </c>
      <c r="R925">
        <v>2.5015999999999998</v>
      </c>
      <c r="S925">
        <v>5.4101999999999997</v>
      </c>
      <c r="U925" s="72">
        <v>43637</v>
      </c>
      <c r="V925">
        <v>2.9889000000000001</v>
      </c>
      <c r="W925">
        <v>1.454</v>
      </c>
      <c r="X925">
        <v>52.408999999999999</v>
      </c>
      <c r="Y925">
        <v>28453.8007</v>
      </c>
      <c r="AA925" s="1">
        <f t="shared" si="53"/>
        <v>43637</v>
      </c>
      <c r="AB925">
        <f t="shared" si="52"/>
        <v>2.0970244565601188</v>
      </c>
      <c r="AC925" s="60">
        <f t="shared" si="54"/>
        <v>1.3751128704125763</v>
      </c>
      <c r="AD925">
        <f>+VLOOKUP(AA925,'Indice Bancos'!AG:AM,2,0)</f>
        <v>1.1740836060848596</v>
      </c>
      <c r="AE925">
        <f t="shared" ca="1" si="58"/>
        <v>1.2987950790879024</v>
      </c>
      <c r="AF925">
        <f t="shared" ca="1" si="59"/>
        <v>1.0734869468061574</v>
      </c>
      <c r="AG925">
        <f t="shared" ca="1" si="55"/>
        <v>0.92302868891852574</v>
      </c>
      <c r="AH925">
        <f t="shared" ca="1" si="56"/>
        <v>0.66443103607162657</v>
      </c>
      <c r="AI925">
        <f t="shared" ca="1" si="57"/>
        <v>0.51418368738184317</v>
      </c>
      <c r="AN925" s="60"/>
    </row>
    <row r="926" spans="1:40" x14ac:dyDescent="0.25">
      <c r="A926" s="1">
        <v>43644</v>
      </c>
      <c r="B926">
        <v>28.393799999999999</v>
      </c>
      <c r="C926">
        <v>2.3656999999999999</v>
      </c>
      <c r="D926">
        <v>9.4788999999999994</v>
      </c>
      <c r="E926">
        <v>209604.52559999999</v>
      </c>
      <c r="F926" s="72">
        <v>43644</v>
      </c>
      <c r="G926">
        <v>48.880299999999998</v>
      </c>
      <c r="H926">
        <v>2.1522999999999999</v>
      </c>
      <c r="I926">
        <v>5.3962000000000003</v>
      </c>
      <c r="J926">
        <v>216297.5129</v>
      </c>
      <c r="K926" s="72">
        <v>43644</v>
      </c>
      <c r="L926">
        <v>47.470999999999997</v>
      </c>
      <c r="M926">
        <v>1.3756999999999999</v>
      </c>
      <c r="N926">
        <v>3.4628999999999999</v>
      </c>
      <c r="O926">
        <v>98638.201700000005</v>
      </c>
      <c r="P926" s="1">
        <v>43644</v>
      </c>
      <c r="Q926">
        <v>53.3157</v>
      </c>
      <c r="R926">
        <v>2.8062</v>
      </c>
      <c r="S926">
        <v>6.0689000000000002</v>
      </c>
      <c r="U926" s="72">
        <v>43644</v>
      </c>
      <c r="V926">
        <v>6.1919000000000004</v>
      </c>
      <c r="W926">
        <v>1.4394</v>
      </c>
      <c r="X926">
        <v>25.9131</v>
      </c>
      <c r="Y926">
        <v>30714.5762</v>
      </c>
      <c r="AA926" s="1">
        <f t="shared" si="53"/>
        <v>43644</v>
      </c>
      <c r="AB926">
        <f t="shared" si="52"/>
        <v>2.0554629416584378</v>
      </c>
      <c r="AC926" s="60">
        <f t="shared" si="54"/>
        <v>1.3104707798732469</v>
      </c>
      <c r="AD926">
        <f>+VLOOKUP(AA926,'Indice Bancos'!AG:AM,2,0)</f>
        <v>1.1966109042584117</v>
      </c>
      <c r="AE926">
        <f t="shared" ca="1" si="58"/>
        <v>1.3674835559279059</v>
      </c>
      <c r="AF926">
        <f t="shared" ca="1" si="59"/>
        <v>1.0734869468061574</v>
      </c>
      <c r="AG926">
        <f t="shared" ca="1" si="55"/>
        <v>0.92302868891852574</v>
      </c>
      <c r="AH926">
        <f t="shared" ca="1" si="56"/>
        <v>0.66443103607162657</v>
      </c>
      <c r="AI926">
        <f t="shared" ca="1" si="57"/>
        <v>0.51418368738184317</v>
      </c>
      <c r="AN926" s="60"/>
    </row>
    <row r="927" spans="1:40" x14ac:dyDescent="0.25">
      <c r="A927" s="1">
        <v>43651</v>
      </c>
      <c r="B927">
        <v>28.393799999999999</v>
      </c>
      <c r="C927">
        <v>2.3086000000000002</v>
      </c>
      <c r="D927">
        <v>9.2502999999999993</v>
      </c>
      <c r="E927">
        <v>204548.5698</v>
      </c>
      <c r="F927" s="72">
        <v>43651</v>
      </c>
      <c r="G927">
        <v>48.880299999999998</v>
      </c>
      <c r="H927">
        <v>2.1665000000000001</v>
      </c>
      <c r="I927">
        <v>5.4317000000000002</v>
      </c>
      <c r="J927">
        <v>217724.2775</v>
      </c>
      <c r="K927" s="72">
        <v>43651</v>
      </c>
      <c r="L927">
        <v>47.470999999999997</v>
      </c>
      <c r="M927">
        <v>1.4253</v>
      </c>
      <c r="N927">
        <v>3.5876999999999999</v>
      </c>
      <c r="O927">
        <v>102191.62760000001</v>
      </c>
      <c r="P927" s="1">
        <v>43651</v>
      </c>
      <c r="Q927">
        <v>53.3157</v>
      </c>
      <c r="R927">
        <v>3.0116000000000001</v>
      </c>
      <c r="S927">
        <v>6.5129000000000001</v>
      </c>
      <c r="U927" s="72">
        <v>43651</v>
      </c>
      <c r="V927">
        <v>6.1919000000000004</v>
      </c>
      <c r="W927">
        <v>1.4864999999999999</v>
      </c>
      <c r="X927">
        <v>26.760899999999999</v>
      </c>
      <c r="Y927">
        <v>31719.365300000001</v>
      </c>
      <c r="AA927" s="1">
        <f t="shared" si="53"/>
        <v>43651</v>
      </c>
      <c r="AB927">
        <f t="shared" si="52"/>
        <v>2.0437937182281334</v>
      </c>
      <c r="AC927" s="60">
        <f t="shared" si="54"/>
        <v>1.2923212249474978</v>
      </c>
      <c r="AD927">
        <f>+VLOOKUP(AA927,'Indice Bancos'!AG:AM,2,0)</f>
        <v>1.1976060126972123</v>
      </c>
      <c r="AE927">
        <f t="shared" ca="1" si="58"/>
        <v>1.3686486613586433</v>
      </c>
      <c r="AF927">
        <f t="shared" ca="1" si="59"/>
        <v>1.0929177467233382</v>
      </c>
      <c r="AG927">
        <f t="shared" ca="1" si="55"/>
        <v>0.9275254658656662</v>
      </c>
      <c r="AH927">
        <f t="shared" ca="1" si="56"/>
        <v>0.66443103607162657</v>
      </c>
      <c r="AI927">
        <f t="shared" ca="1" si="57"/>
        <v>0.51418368738184317</v>
      </c>
      <c r="AN927" s="60"/>
    </row>
    <row r="928" spans="1:40" x14ac:dyDescent="0.25">
      <c r="A928" s="1">
        <v>43658</v>
      </c>
      <c r="B928">
        <v>28.393799999999999</v>
      </c>
      <c r="C928">
        <v>2.3128000000000002</v>
      </c>
      <c r="D928">
        <v>9.2669999999999995</v>
      </c>
      <c r="E928">
        <v>204916.88440000001</v>
      </c>
      <c r="F928" s="72">
        <v>43658</v>
      </c>
      <c r="G928">
        <v>48.880299999999998</v>
      </c>
      <c r="H928">
        <v>2.2404000000000002</v>
      </c>
      <c r="I928">
        <v>5.6167999999999996</v>
      </c>
      <c r="J928">
        <v>225143.4534</v>
      </c>
      <c r="K928" s="72">
        <v>43658</v>
      </c>
      <c r="L928">
        <v>47.470999999999997</v>
      </c>
      <c r="M928">
        <v>1.4829000000000001</v>
      </c>
      <c r="N928">
        <v>3.7328999999999999</v>
      </c>
      <c r="O928">
        <v>106327.0802</v>
      </c>
      <c r="P928" s="1">
        <v>43658</v>
      </c>
      <c r="Q928">
        <v>53.3157</v>
      </c>
      <c r="R928">
        <v>2.8986000000000001</v>
      </c>
      <c r="S928">
        <v>6.2686999999999999</v>
      </c>
      <c r="U928" s="72">
        <v>43658</v>
      </c>
      <c r="V928">
        <v>6.1919000000000004</v>
      </c>
      <c r="W928">
        <v>1.4822</v>
      </c>
      <c r="X928">
        <v>26.683800000000002</v>
      </c>
      <c r="Y928">
        <v>31628.020799999998</v>
      </c>
      <c r="AA928" s="1">
        <f t="shared" si="53"/>
        <v>43658</v>
      </c>
      <c r="AB928">
        <f t="shared" si="52"/>
        <v>2.0825043864917223</v>
      </c>
      <c r="AC928" s="60">
        <f t="shared" si="54"/>
        <v>1.3525292931243305</v>
      </c>
      <c r="AD928">
        <f>+VLOOKUP(AA928,'Indice Bancos'!AG:AM,2,0)</f>
        <v>1.1962517532574761</v>
      </c>
      <c r="AE928">
        <f t="shared" ca="1" si="58"/>
        <v>1.3686486613586433</v>
      </c>
      <c r="AF928">
        <f t="shared" ca="1" si="59"/>
        <v>1.1466440578010859</v>
      </c>
      <c r="AG928">
        <f t="shared" ca="1" si="55"/>
        <v>0.9275254658656662</v>
      </c>
      <c r="AH928">
        <f t="shared" ca="1" si="56"/>
        <v>0.66443103607162657</v>
      </c>
      <c r="AI928">
        <f t="shared" ca="1" si="57"/>
        <v>0.51418368738184317</v>
      </c>
      <c r="AN928" s="60"/>
    </row>
    <row r="929" spans="1:40" x14ac:dyDescent="0.25">
      <c r="A929" s="1">
        <v>43665</v>
      </c>
      <c r="B929">
        <v>28.393799999999999</v>
      </c>
      <c r="C929">
        <v>2.1086999999999998</v>
      </c>
      <c r="D929">
        <v>8.4492999999999991</v>
      </c>
      <c r="E929">
        <v>186835.9829</v>
      </c>
      <c r="F929" s="72">
        <v>43665</v>
      </c>
      <c r="G929">
        <v>48.880299999999998</v>
      </c>
      <c r="H929">
        <v>2.1076000000000001</v>
      </c>
      <c r="I929">
        <v>5.2839999999999998</v>
      </c>
      <c r="J929">
        <v>211803.20439999999</v>
      </c>
      <c r="K929" s="72">
        <v>43665</v>
      </c>
      <c r="L929">
        <v>47.470999999999997</v>
      </c>
      <c r="M929">
        <v>1.3534999999999999</v>
      </c>
      <c r="N929">
        <v>3.407</v>
      </c>
      <c r="O929">
        <v>97045.286699999997</v>
      </c>
      <c r="P929" s="1">
        <v>43665</v>
      </c>
      <c r="Q929">
        <v>53.3157</v>
      </c>
      <c r="R929">
        <v>2.5905999999999998</v>
      </c>
      <c r="S929">
        <v>5.6025999999999998</v>
      </c>
      <c r="U929" s="72">
        <v>43665</v>
      </c>
      <c r="V929">
        <v>6.1919000000000004</v>
      </c>
      <c r="W929">
        <v>1.3784000000000001</v>
      </c>
      <c r="X929">
        <v>24.815000000000001</v>
      </c>
      <c r="Y929">
        <v>29412.9175</v>
      </c>
      <c r="AA929" s="1">
        <f t="shared" si="53"/>
        <v>43665</v>
      </c>
      <c r="AB929">
        <f t="shared" si="52"/>
        <v>1.9277776811525444</v>
      </c>
      <c r="AC929" s="60">
        <f t="shared" si="54"/>
        <v>1.1118773890960982</v>
      </c>
      <c r="AD929">
        <f>+VLOOKUP(AA929,'Indice Bancos'!AG:AM,2,0)</f>
        <v>1.1768083142475581</v>
      </c>
      <c r="AE929">
        <f t="shared" ca="1" si="58"/>
        <v>1.3728545126837517</v>
      </c>
      <c r="AF929">
        <f t="shared" ca="1" si="59"/>
        <v>1.1549612069847681</v>
      </c>
      <c r="AG929">
        <f t="shared" ca="1" si="55"/>
        <v>0.93971558225533514</v>
      </c>
      <c r="AH929">
        <f t="shared" ca="1" si="56"/>
        <v>0.66443103607162657</v>
      </c>
      <c r="AI929">
        <f t="shared" ca="1" si="57"/>
        <v>0.51418368738184317</v>
      </c>
      <c r="AN929" s="60"/>
    </row>
    <row r="930" spans="1:40" x14ac:dyDescent="0.25">
      <c r="A930" s="1">
        <v>43672</v>
      </c>
      <c r="B930">
        <v>28.393799999999999</v>
      </c>
      <c r="C930">
        <v>2.3355000000000001</v>
      </c>
      <c r="D930">
        <v>9.3577999999999992</v>
      </c>
      <c r="E930">
        <v>206925.87349999999</v>
      </c>
      <c r="F930" s="72">
        <v>43672</v>
      </c>
      <c r="G930">
        <v>48.880299999999998</v>
      </c>
      <c r="H930">
        <v>2.3163</v>
      </c>
      <c r="I930">
        <v>5.8072999999999997</v>
      </c>
      <c r="J930">
        <v>232776.644</v>
      </c>
      <c r="K930" s="72">
        <v>43672</v>
      </c>
      <c r="L930">
        <v>47.470999999999997</v>
      </c>
      <c r="M930">
        <v>1.4671000000000001</v>
      </c>
      <c r="N930">
        <v>3.6930999999999998</v>
      </c>
      <c r="O930">
        <v>105193.65979999999</v>
      </c>
      <c r="P930" s="1">
        <v>43672</v>
      </c>
      <c r="Q930">
        <v>53.3157</v>
      </c>
      <c r="R930">
        <v>2.7515000000000001</v>
      </c>
      <c r="S930">
        <v>5.9504999999999999</v>
      </c>
      <c r="U930" s="72">
        <v>43672</v>
      </c>
      <c r="V930">
        <v>6.1919000000000004</v>
      </c>
      <c r="W930">
        <v>1.4244000000000001</v>
      </c>
      <c r="X930">
        <v>25.6434</v>
      </c>
      <c r="Y930">
        <v>30394.870500000001</v>
      </c>
      <c r="AA930" s="1">
        <f t="shared" si="53"/>
        <v>43672</v>
      </c>
      <c r="AB930">
        <f t="shared" si="52"/>
        <v>2.1208047553581801</v>
      </c>
      <c r="AC930" s="60">
        <f t="shared" si="54"/>
        <v>1.4120992081722332</v>
      </c>
      <c r="AD930">
        <f>+VLOOKUP(AA930,'Indice Bancos'!AG:AM,2,0)</f>
        <v>1.2374934361969072</v>
      </c>
      <c r="AE930">
        <f t="shared" ca="1" si="58"/>
        <v>1.3728545126837517</v>
      </c>
      <c r="AF930">
        <f t="shared" ca="1" si="59"/>
        <v>1.1549612069847681</v>
      </c>
      <c r="AG930">
        <f t="shared" ca="1" si="55"/>
        <v>0.93971558225533514</v>
      </c>
      <c r="AH930">
        <f t="shared" ca="1" si="56"/>
        <v>0.66443103607162657</v>
      </c>
      <c r="AI930">
        <f t="shared" ca="1" si="57"/>
        <v>0.51418368738184317</v>
      </c>
      <c r="AN930" s="60"/>
    </row>
    <row r="931" spans="1:40" x14ac:dyDescent="0.25">
      <c r="A931" s="1">
        <v>43679</v>
      </c>
      <c r="B931">
        <v>28.393799999999999</v>
      </c>
      <c r="C931">
        <v>2.2061999999999999</v>
      </c>
      <c r="D931">
        <v>8.84</v>
      </c>
      <c r="E931">
        <v>195474.63579999999</v>
      </c>
      <c r="F931" s="72">
        <v>43679</v>
      </c>
      <c r="G931">
        <v>48.880299999999998</v>
      </c>
      <c r="H931">
        <v>2.2303999999999999</v>
      </c>
      <c r="I931">
        <v>5.5918999999999999</v>
      </c>
      <c r="J931">
        <v>224144.7182</v>
      </c>
      <c r="K931" s="72">
        <v>43679</v>
      </c>
      <c r="L931">
        <v>47.470999999999997</v>
      </c>
      <c r="M931">
        <v>1.4513</v>
      </c>
      <c r="N931">
        <v>3.6533000000000002</v>
      </c>
      <c r="O931">
        <v>104060.2395</v>
      </c>
      <c r="P931" s="1">
        <v>43679</v>
      </c>
      <c r="Q931">
        <v>53.3157</v>
      </c>
      <c r="R931">
        <v>2.6591</v>
      </c>
      <c r="S931">
        <v>5.7506000000000004</v>
      </c>
      <c r="U931" s="72">
        <v>43679</v>
      </c>
      <c r="V931">
        <v>6.1919000000000004</v>
      </c>
      <c r="W931">
        <v>1.4361999999999999</v>
      </c>
      <c r="X931">
        <v>25.8553</v>
      </c>
      <c r="Y931">
        <v>30646.067800000001</v>
      </c>
      <c r="AA931" s="1">
        <f t="shared" si="53"/>
        <v>43679</v>
      </c>
      <c r="AB931">
        <f t="shared" si="52"/>
        <v>2.0317028558532475</v>
      </c>
      <c r="AC931" s="60">
        <f t="shared" si="54"/>
        <v>1.2735158800945763</v>
      </c>
      <c r="AD931">
        <f>+VLOOKUP(AA931,'Indice Bancos'!AG:AM,2,0)</f>
        <v>1.207271830972801</v>
      </c>
      <c r="AE931">
        <f t="shared" ca="1" si="58"/>
        <v>1.3857381873369896</v>
      </c>
      <c r="AF931">
        <f t="shared" ca="1" si="59"/>
        <v>1.1905356434287049</v>
      </c>
      <c r="AG931">
        <f t="shared" ca="1" si="55"/>
        <v>0.93971558225533514</v>
      </c>
      <c r="AH931">
        <f t="shared" ca="1" si="56"/>
        <v>0.66443103607162657</v>
      </c>
      <c r="AI931">
        <f t="shared" ca="1" si="57"/>
        <v>0.51418368738184317</v>
      </c>
      <c r="AN931" s="60"/>
    </row>
    <row r="932" spans="1:40" x14ac:dyDescent="0.25">
      <c r="A932" s="1">
        <v>43686</v>
      </c>
      <c r="B932">
        <v>28.393799999999999</v>
      </c>
      <c r="C932">
        <v>2.6518000000000002</v>
      </c>
      <c r="D932">
        <v>10.6252</v>
      </c>
      <c r="E932">
        <v>234951.2709</v>
      </c>
      <c r="F932" s="72">
        <v>43686</v>
      </c>
      <c r="G932">
        <v>48.880299999999998</v>
      </c>
      <c r="H932">
        <v>2.4782000000000002</v>
      </c>
      <c r="I932">
        <v>6.2130999999999998</v>
      </c>
      <c r="J932">
        <v>249041.7604</v>
      </c>
      <c r="K932" s="72">
        <v>43686</v>
      </c>
      <c r="L932">
        <v>47.470999999999997</v>
      </c>
      <c r="M932">
        <v>1.5674999999999999</v>
      </c>
      <c r="N932">
        <v>3.9458000000000002</v>
      </c>
      <c r="O932">
        <v>112392.4106</v>
      </c>
      <c r="P932" s="1">
        <v>43686</v>
      </c>
      <c r="Q932">
        <v>53.3157</v>
      </c>
      <c r="R932">
        <v>2.6179999999999999</v>
      </c>
      <c r="S932">
        <v>5.6618000000000004</v>
      </c>
      <c r="U932" s="72">
        <v>43686</v>
      </c>
      <c r="V932">
        <v>6.1919000000000004</v>
      </c>
      <c r="W932">
        <v>1.4886999999999999</v>
      </c>
      <c r="X932">
        <v>26.799399999999999</v>
      </c>
      <c r="Y932">
        <v>31765.037499999999</v>
      </c>
      <c r="AA932" s="1">
        <f t="shared" si="53"/>
        <v>43686</v>
      </c>
      <c r="AB932">
        <f t="shared" si="52"/>
        <v>2.3301467303435608</v>
      </c>
      <c r="AC932" s="60">
        <f t="shared" si="54"/>
        <v>1.7376961680688918</v>
      </c>
      <c r="AD932">
        <f>+VLOOKUP(AA932,'Indice Bancos'!AG:AM,2,0)</f>
        <v>1.2820094753229925</v>
      </c>
      <c r="AE932">
        <f t="shared" ca="1" si="58"/>
        <v>1.3857381873369896</v>
      </c>
      <c r="AF932">
        <f t="shared" ca="1" si="59"/>
        <v>1.2757791667658391</v>
      </c>
      <c r="AG932">
        <f t="shared" ca="1" si="55"/>
        <v>0.93971558225533514</v>
      </c>
      <c r="AH932">
        <f t="shared" ca="1" si="56"/>
        <v>0.66443103607162657</v>
      </c>
      <c r="AI932">
        <f t="shared" ca="1" si="57"/>
        <v>0.51418368738184317</v>
      </c>
      <c r="AN932" s="60"/>
    </row>
    <row r="933" spans="1:40" x14ac:dyDescent="0.25">
      <c r="A933" s="1">
        <v>43693</v>
      </c>
      <c r="B933">
        <v>28.393799999999999</v>
      </c>
      <c r="C933">
        <v>1.6413</v>
      </c>
      <c r="D933">
        <v>6.5762</v>
      </c>
      <c r="E933">
        <v>145417.32500000001</v>
      </c>
      <c r="F933" s="72">
        <v>43693</v>
      </c>
      <c r="G933">
        <v>48.880299999999998</v>
      </c>
      <c r="H933">
        <v>1.429</v>
      </c>
      <c r="I933">
        <v>3.5825999999999998</v>
      </c>
      <c r="J933">
        <v>143603.8567</v>
      </c>
      <c r="K933" s="72">
        <v>43693</v>
      </c>
      <c r="L933">
        <v>47.470999999999997</v>
      </c>
      <c r="M933">
        <v>0.94720000000000004</v>
      </c>
      <c r="N933">
        <v>2.3843000000000001</v>
      </c>
      <c r="O933">
        <v>67913.320900000006</v>
      </c>
      <c r="P933" s="1">
        <v>43693</v>
      </c>
      <c r="Q933">
        <v>53.3157</v>
      </c>
      <c r="R933">
        <v>2.1594000000000002</v>
      </c>
      <c r="S933">
        <v>4.6700999999999997</v>
      </c>
      <c r="U933" s="72">
        <v>43693</v>
      </c>
      <c r="V933">
        <v>6.1919000000000004</v>
      </c>
      <c r="W933">
        <v>0.97070000000000001</v>
      </c>
      <c r="X933">
        <v>17.474499999999999</v>
      </c>
      <c r="Y933">
        <v>20984.457299999998</v>
      </c>
      <c r="AA933" s="1">
        <f t="shared" si="53"/>
        <v>43693</v>
      </c>
      <c r="AB933">
        <f t="shared" si="52"/>
        <v>1.3986609117051338</v>
      </c>
      <c r="AC933" s="60">
        <f t="shared" si="54"/>
        <v>0.28892340877538542</v>
      </c>
      <c r="AD933">
        <f>+VLOOKUP(AA933,'Indice Bancos'!AG:AM,2,0)</f>
        <v>1.1192619211990835</v>
      </c>
      <c r="AE933">
        <f t="shared" ca="1" si="58"/>
        <v>1.3963741829312171</v>
      </c>
      <c r="AF933">
        <f t="shared" ca="1" si="59"/>
        <v>1.2850070763215953</v>
      </c>
      <c r="AG933">
        <f t="shared" ca="1" si="55"/>
        <v>0.95798556558467585</v>
      </c>
      <c r="AH933">
        <f t="shared" ca="1" si="56"/>
        <v>0.66443103607162657</v>
      </c>
      <c r="AI933">
        <f t="shared" ca="1" si="57"/>
        <v>0.51418368738184317</v>
      </c>
      <c r="AN933" s="60"/>
    </row>
    <row r="934" spans="1:40" x14ac:dyDescent="0.25">
      <c r="A934" s="1">
        <v>43700</v>
      </c>
      <c r="B934">
        <v>28.393799999999999</v>
      </c>
      <c r="C934">
        <v>1.2902</v>
      </c>
      <c r="D934">
        <v>5.1695000000000002</v>
      </c>
      <c r="E934">
        <v>114311.4777</v>
      </c>
      <c r="F934" s="72">
        <v>43700</v>
      </c>
      <c r="G934">
        <v>48.880299999999998</v>
      </c>
      <c r="H934">
        <v>1.1472</v>
      </c>
      <c r="I934">
        <v>2.8761000000000001</v>
      </c>
      <c r="J934">
        <v>115282.5794</v>
      </c>
      <c r="K934" s="72">
        <v>43700</v>
      </c>
      <c r="L934">
        <v>47.470999999999997</v>
      </c>
      <c r="M934">
        <v>0.79339999999999999</v>
      </c>
      <c r="N934">
        <v>1.9971000000000001</v>
      </c>
      <c r="O934">
        <v>56885.447399999997</v>
      </c>
      <c r="P934" s="1">
        <v>43700</v>
      </c>
      <c r="Q934">
        <v>53.3157</v>
      </c>
      <c r="R934">
        <v>1.9985999999999999</v>
      </c>
      <c r="S934">
        <v>4.3221999999999996</v>
      </c>
      <c r="U934" s="72">
        <v>43700</v>
      </c>
      <c r="V934">
        <v>6.1919000000000004</v>
      </c>
      <c r="W934">
        <v>0.79300000000000004</v>
      </c>
      <c r="X934">
        <v>14.276300000000001</v>
      </c>
      <c r="Y934">
        <v>17143.862000000001</v>
      </c>
      <c r="AA934" s="1">
        <f t="shared" si="53"/>
        <v>43700</v>
      </c>
      <c r="AB934">
        <f t="shared" si="52"/>
        <v>1.1147522802708267</v>
      </c>
      <c r="AC934" s="60">
        <f t="shared" si="54"/>
        <v>-0.15264970282770723</v>
      </c>
      <c r="AD934">
        <f>+VLOOKUP(AA934,'Indice Bancos'!AG:AM,2,0)</f>
        <v>1.0274298876346715</v>
      </c>
      <c r="AE934">
        <f t="shared" ca="1" si="58"/>
        <v>1.3963741829312171</v>
      </c>
      <c r="AF934">
        <f t="shared" ca="1" si="59"/>
        <v>1.2850070763215953</v>
      </c>
      <c r="AG934">
        <f t="shared" ca="1" si="55"/>
        <v>0.95798556558467585</v>
      </c>
      <c r="AH934">
        <f t="shared" ca="1" si="56"/>
        <v>0.66443103607162657</v>
      </c>
      <c r="AI934">
        <f t="shared" ca="1" si="57"/>
        <v>0.49058317266997997</v>
      </c>
      <c r="AN934" s="60"/>
    </row>
    <row r="935" spans="1:40" x14ac:dyDescent="0.25">
      <c r="A935" s="1">
        <v>43707</v>
      </c>
      <c r="B935">
        <v>28.393799999999999</v>
      </c>
      <c r="C935">
        <v>1.1113999999999999</v>
      </c>
      <c r="D935">
        <v>4.4532999999999996</v>
      </c>
      <c r="E935">
        <v>98473.947199999995</v>
      </c>
      <c r="F935" s="72">
        <v>43707</v>
      </c>
      <c r="G935">
        <v>48.880299999999998</v>
      </c>
      <c r="H935">
        <v>0.98180000000000001</v>
      </c>
      <c r="I935">
        <v>2.4613999999999998</v>
      </c>
      <c r="J935">
        <v>98660.771900000007</v>
      </c>
      <c r="K935" s="72">
        <v>43707</v>
      </c>
      <c r="L935">
        <v>47.470999999999997</v>
      </c>
      <c r="M935">
        <v>0.74209999999999998</v>
      </c>
      <c r="N935">
        <v>1.8680000000000001</v>
      </c>
      <c r="O935">
        <v>53209.489600000001</v>
      </c>
      <c r="P935" s="1">
        <v>43707</v>
      </c>
      <c r="Q935">
        <v>53.3157</v>
      </c>
      <c r="R935">
        <v>1.7487999999999999</v>
      </c>
      <c r="S935">
        <v>3.7818999999999998</v>
      </c>
      <c r="U935" s="72">
        <v>43707</v>
      </c>
      <c r="V935">
        <v>6.1919000000000004</v>
      </c>
      <c r="W935">
        <v>0.64529999999999998</v>
      </c>
      <c r="X935">
        <v>11.617599999999999</v>
      </c>
      <c r="Y935">
        <v>13951.078</v>
      </c>
      <c r="AA935" s="1">
        <f t="shared" si="53"/>
        <v>43707</v>
      </c>
      <c r="AB935">
        <f t="shared" si="52"/>
        <v>0.96406745204003674</v>
      </c>
      <c r="AC935" s="60">
        <f t="shared" si="54"/>
        <v>-0.38701513277992627</v>
      </c>
      <c r="AD935">
        <f>+VLOOKUP(AA935,'Indice Bancos'!AG:AM,2,0)</f>
        <v>0.96997513720478934</v>
      </c>
      <c r="AE935">
        <f t="shared" ca="1" si="58"/>
        <v>1.3963741829312171</v>
      </c>
      <c r="AF935">
        <f t="shared" ca="1" si="59"/>
        <v>1.2850070763215953</v>
      </c>
      <c r="AG935">
        <f t="shared" ca="1" si="55"/>
        <v>0.95798556558467585</v>
      </c>
      <c r="AH935">
        <f t="shared" ca="1" si="56"/>
        <v>0.66443103607162657</v>
      </c>
      <c r="AI935">
        <f t="shared" ca="1" si="57"/>
        <v>0.49058317266997997</v>
      </c>
      <c r="AN935" s="60"/>
    </row>
    <row r="936" spans="1:40" x14ac:dyDescent="0.25">
      <c r="A936" s="1">
        <v>43714</v>
      </c>
      <c r="B936">
        <v>28.393799999999999</v>
      </c>
      <c r="C936">
        <v>1.2135</v>
      </c>
      <c r="D936">
        <v>4.8620999999999999</v>
      </c>
      <c r="E936">
        <v>107514.398</v>
      </c>
      <c r="F936" s="72">
        <v>43714</v>
      </c>
      <c r="G936">
        <v>48.880299999999998</v>
      </c>
      <c r="H936">
        <v>1.0810999999999999</v>
      </c>
      <c r="I936">
        <v>2.7105000000000001</v>
      </c>
      <c r="J936">
        <v>108648.1241</v>
      </c>
      <c r="K936" s="72">
        <v>43714</v>
      </c>
      <c r="L936">
        <v>47.470999999999997</v>
      </c>
      <c r="M936">
        <v>0.81430000000000002</v>
      </c>
      <c r="N936">
        <v>2.0497999999999998</v>
      </c>
      <c r="O936">
        <v>58386.463499999998</v>
      </c>
      <c r="P936" s="1">
        <v>43714</v>
      </c>
      <c r="Q936">
        <v>53.3157</v>
      </c>
      <c r="R936">
        <v>1.9712000000000001</v>
      </c>
      <c r="S936">
        <v>4.2629999999999999</v>
      </c>
      <c r="U936" s="72">
        <v>43714</v>
      </c>
      <c r="V936">
        <v>6.1919000000000004</v>
      </c>
      <c r="W936">
        <v>0.86580000000000001</v>
      </c>
      <c r="X936">
        <v>15.586399999999999</v>
      </c>
      <c r="Y936">
        <v>18717.117900000001</v>
      </c>
      <c r="AA936" s="1">
        <f t="shared" si="53"/>
        <v>43714</v>
      </c>
      <c r="AB936">
        <f t="shared" si="52"/>
        <v>1.0627808093865849</v>
      </c>
      <c r="AC936" s="60">
        <f t="shared" si="54"/>
        <v>-0.23348276520064304</v>
      </c>
      <c r="AD936">
        <f>+VLOOKUP(AA936,'Indice Bancos'!AG:AM,2,0)</f>
        <v>0.94643736094569098</v>
      </c>
      <c r="AE936">
        <f t="shared" ca="1" si="58"/>
        <v>1.3963741829312171</v>
      </c>
      <c r="AF936">
        <f t="shared" ca="1" si="59"/>
        <v>1.2850070763215953</v>
      </c>
      <c r="AG936">
        <f t="shared" ca="1" si="55"/>
        <v>0.95798556558467585</v>
      </c>
      <c r="AH936">
        <f t="shared" ca="1" si="56"/>
        <v>0.66443103607162657</v>
      </c>
      <c r="AI936">
        <f t="shared" ca="1" si="57"/>
        <v>0.46807305934418869</v>
      </c>
      <c r="AN936" s="60"/>
    </row>
    <row r="937" spans="1:40" x14ac:dyDescent="0.25">
      <c r="A937" s="1">
        <v>43721</v>
      </c>
      <c r="B937">
        <v>28.393799999999999</v>
      </c>
      <c r="C937">
        <v>1.3513999999999999</v>
      </c>
      <c r="D937">
        <v>5.4147999999999996</v>
      </c>
      <c r="E937">
        <v>119735.7482</v>
      </c>
      <c r="F937" s="72">
        <v>43721</v>
      </c>
      <c r="G937">
        <v>48.880299999999998</v>
      </c>
      <c r="H937">
        <v>1.1443000000000001</v>
      </c>
      <c r="I937">
        <v>2.8689</v>
      </c>
      <c r="J937">
        <v>114997.2265</v>
      </c>
      <c r="K937" s="72">
        <v>43721</v>
      </c>
      <c r="L937">
        <v>47.470999999999997</v>
      </c>
      <c r="M937">
        <v>0.89510000000000001</v>
      </c>
      <c r="N937">
        <v>2.2530999999999999</v>
      </c>
      <c r="O937">
        <v>64176.097099999999</v>
      </c>
      <c r="P937" s="1">
        <v>43721</v>
      </c>
      <c r="Q937">
        <v>53.3157</v>
      </c>
      <c r="R937">
        <v>2.0840999999999998</v>
      </c>
      <c r="S937">
        <v>4.5072000000000001</v>
      </c>
      <c r="U937" s="72">
        <v>43721</v>
      </c>
      <c r="V937">
        <v>6.1919000000000004</v>
      </c>
      <c r="W937">
        <v>0.89259999999999995</v>
      </c>
      <c r="X937">
        <v>16.068100000000001</v>
      </c>
      <c r="Y937">
        <v>19295.520799999998</v>
      </c>
      <c r="AA937" s="1">
        <f t="shared" si="53"/>
        <v>43721</v>
      </c>
      <c r="AB937">
        <f t="shared" si="52"/>
        <v>1.1567068211501355</v>
      </c>
      <c r="AC937" s="60">
        <f t="shared" si="54"/>
        <v>-8.7396325118258539E-2</v>
      </c>
      <c r="AD937">
        <f>+VLOOKUP(AA937,'Indice Bancos'!AG:AM,2,0)</f>
        <v>0.94572735134327623</v>
      </c>
      <c r="AE937">
        <f t="shared" ca="1" si="58"/>
        <v>1.3963741829312171</v>
      </c>
      <c r="AF937">
        <f t="shared" ca="1" si="59"/>
        <v>1.2850070763215953</v>
      </c>
      <c r="AG937">
        <f t="shared" ca="1" si="55"/>
        <v>0.95798556558467585</v>
      </c>
      <c r="AH937">
        <f t="shared" ca="1" si="56"/>
        <v>0.63353962013137721</v>
      </c>
      <c r="AI937">
        <f t="shared" ca="1" si="57"/>
        <v>0.45478219933213138</v>
      </c>
      <c r="AN937" s="60"/>
    </row>
    <row r="938" spans="1:40" x14ac:dyDescent="0.25">
      <c r="A938" s="1">
        <v>43728</v>
      </c>
      <c r="B938">
        <v>28.393799999999999</v>
      </c>
      <c r="C938">
        <v>1.2331000000000001</v>
      </c>
      <c r="D938">
        <v>4.9409000000000001</v>
      </c>
      <c r="E938">
        <v>109255.52190000001</v>
      </c>
      <c r="F938" s="72">
        <v>43728</v>
      </c>
      <c r="G938">
        <v>48.880299999999998</v>
      </c>
      <c r="H938">
        <v>1.1577999999999999</v>
      </c>
      <c r="I938">
        <v>2.9026999999999998</v>
      </c>
      <c r="J938">
        <v>116352.6529</v>
      </c>
      <c r="K938" s="72">
        <v>43728</v>
      </c>
      <c r="L938">
        <v>47.470999999999997</v>
      </c>
      <c r="M938">
        <v>0.83179999999999998</v>
      </c>
      <c r="N938">
        <v>2.0939000000000001</v>
      </c>
      <c r="O938">
        <v>59642.415800000002</v>
      </c>
      <c r="P938" s="1">
        <v>43728</v>
      </c>
      <c r="Q938">
        <v>53.3157</v>
      </c>
      <c r="R938">
        <v>2.3134000000000001</v>
      </c>
      <c r="S938">
        <v>5.0030999999999999</v>
      </c>
      <c r="U938" s="72">
        <v>43728</v>
      </c>
      <c r="V938">
        <v>6.1919000000000004</v>
      </c>
      <c r="W938">
        <v>0.85719999999999996</v>
      </c>
      <c r="X938">
        <v>15.4323</v>
      </c>
      <c r="Y938">
        <v>18532.028999999999</v>
      </c>
      <c r="AA938" s="1">
        <f t="shared" si="53"/>
        <v>43728</v>
      </c>
      <c r="AB938">
        <f t="shared" si="52"/>
        <v>1.1025393840660331</v>
      </c>
      <c r="AC938" s="60">
        <f t="shared" si="54"/>
        <v>-0.17164485120199735</v>
      </c>
      <c r="AD938">
        <f>+VLOOKUP(AA938,'Indice Bancos'!AG:AM,2,0)</f>
        <v>0.90479024885351256</v>
      </c>
      <c r="AE938">
        <f t="shared" ca="1" si="58"/>
        <v>1.3963741829312171</v>
      </c>
      <c r="AF938">
        <f t="shared" ca="1" si="59"/>
        <v>1.2850070763215953</v>
      </c>
      <c r="AG938">
        <f t="shared" ca="1" si="55"/>
        <v>0.95798556558467585</v>
      </c>
      <c r="AH938">
        <f t="shared" ca="1" si="56"/>
        <v>0.57058555805878364</v>
      </c>
      <c r="AI938">
        <f t="shared" ca="1" si="57"/>
        <v>0.30538620966830671</v>
      </c>
      <c r="AN938" s="60"/>
    </row>
    <row r="939" spans="1:40" x14ac:dyDescent="0.25">
      <c r="A939" s="1">
        <v>43735</v>
      </c>
      <c r="B939">
        <v>28.393799999999999</v>
      </c>
      <c r="C939">
        <v>1.2513000000000001</v>
      </c>
      <c r="D939">
        <v>5.0134999999999996</v>
      </c>
      <c r="E939">
        <v>110862.71309999999</v>
      </c>
      <c r="F939" s="72">
        <v>43735</v>
      </c>
      <c r="G939">
        <v>48.880299999999998</v>
      </c>
      <c r="H939">
        <v>1.1677</v>
      </c>
      <c r="I939">
        <v>2.9277000000000002</v>
      </c>
      <c r="J939">
        <v>117351.3881</v>
      </c>
      <c r="K939" s="72">
        <v>43735</v>
      </c>
      <c r="L939">
        <v>47.470999999999997</v>
      </c>
      <c r="M939">
        <v>0.8105</v>
      </c>
      <c r="N939">
        <v>2.0400999999999998</v>
      </c>
      <c r="O939">
        <v>58110.7667</v>
      </c>
      <c r="P939" s="1">
        <v>43735</v>
      </c>
      <c r="Q939">
        <v>53.3157</v>
      </c>
      <c r="R939">
        <v>2.1012</v>
      </c>
      <c r="S939">
        <v>4.5442999999999998</v>
      </c>
      <c r="U939" s="72">
        <v>43735</v>
      </c>
      <c r="V939">
        <v>6.1919000000000004</v>
      </c>
      <c r="W939">
        <v>0.85509999999999997</v>
      </c>
      <c r="X939">
        <v>15.393800000000001</v>
      </c>
      <c r="Y939">
        <v>18485.756799999999</v>
      </c>
      <c r="AA939" s="1">
        <f t="shared" si="53"/>
        <v>43735</v>
      </c>
      <c r="AB939">
        <f t="shared" si="52"/>
        <v>1.1110494464218394</v>
      </c>
      <c r="AC939" s="60">
        <f t="shared" si="54"/>
        <v>-0.15840885095992915</v>
      </c>
      <c r="AD939">
        <f>+VLOOKUP(AA939,'Indice Bancos'!AG:AM,2,0)</f>
        <v>0.94540123812074017</v>
      </c>
      <c r="AE939">
        <f t="shared" ca="1" si="58"/>
        <v>1.3963741829312171</v>
      </c>
      <c r="AF939">
        <f t="shared" ca="1" si="59"/>
        <v>1.2757791667658391</v>
      </c>
      <c r="AG939">
        <f t="shared" ca="1" si="55"/>
        <v>0.93971558225533514</v>
      </c>
      <c r="AH939">
        <f t="shared" ca="1" si="56"/>
        <v>0.5428499181150046</v>
      </c>
      <c r="AI939">
        <f t="shared" ca="1" si="57"/>
        <v>0.26553823784442226</v>
      </c>
      <c r="AN939" s="60"/>
    </row>
    <row r="940" spans="1:40" x14ac:dyDescent="0.25">
      <c r="A940" s="1">
        <v>43742</v>
      </c>
      <c r="B940">
        <v>33.468800000000002</v>
      </c>
      <c r="C940">
        <v>1.1158999999999999</v>
      </c>
      <c r="D940">
        <v>4.0446999999999997</v>
      </c>
      <c r="E940">
        <v>120371.928</v>
      </c>
      <c r="F940" s="72">
        <v>43742</v>
      </c>
      <c r="G940">
        <v>41.205500000000001</v>
      </c>
      <c r="H940">
        <v>1.1079000000000001</v>
      </c>
      <c r="I940">
        <v>3.3658999999999999</v>
      </c>
      <c r="J940">
        <v>128123.4608</v>
      </c>
      <c r="K940" s="72">
        <v>43742</v>
      </c>
      <c r="L940">
        <v>56.709899999999998</v>
      </c>
      <c r="M940">
        <v>0.75149999999999995</v>
      </c>
      <c r="N940">
        <v>1.7479</v>
      </c>
      <c r="O940">
        <v>61970.522400000002</v>
      </c>
      <c r="P940" s="1">
        <v>43742</v>
      </c>
      <c r="Q940">
        <v>53.3157</v>
      </c>
      <c r="R940">
        <v>2.2381000000000002</v>
      </c>
      <c r="S940">
        <v>4.8403</v>
      </c>
      <c r="U940" s="72">
        <v>43742</v>
      </c>
      <c r="V940">
        <v>-11.735300000000001</v>
      </c>
      <c r="W940">
        <v>0.87139999999999995</v>
      </c>
      <c r="X940" t="s">
        <v>59</v>
      </c>
      <c r="Y940">
        <v>19550.018100000001</v>
      </c>
      <c r="AA940" s="1">
        <f t="shared" si="53"/>
        <v>43742</v>
      </c>
      <c r="AB940">
        <f t="shared" si="52"/>
        <v>1.029882862782951</v>
      </c>
      <c r="AC940" s="60">
        <f t="shared" si="54"/>
        <v>-0.28465010228979504</v>
      </c>
      <c r="AD940">
        <f>+VLOOKUP(AA940,'Indice Bancos'!AG:AM,2,0)</f>
        <v>0.93041592434662235</v>
      </c>
      <c r="AE940">
        <f t="shared" ca="1" si="58"/>
        <v>1.3963741829312171</v>
      </c>
      <c r="AF940">
        <f t="shared" ca="1" si="59"/>
        <v>1.2757791667658391</v>
      </c>
      <c r="AG940">
        <f t="shared" ca="1" si="55"/>
        <v>0.9275254658656662</v>
      </c>
      <c r="AH940">
        <f t="shared" ca="1" si="56"/>
        <v>0.5276000262293058</v>
      </c>
      <c r="AI940">
        <f t="shared" ca="1" si="57"/>
        <v>-5.2362704054556529E-2</v>
      </c>
      <c r="AN940" s="60"/>
    </row>
    <row r="941" spans="1:40" x14ac:dyDescent="0.25">
      <c r="A941" s="1">
        <v>43749</v>
      </c>
      <c r="B941">
        <v>33.468800000000002</v>
      </c>
      <c r="C941">
        <v>1.1581999999999999</v>
      </c>
      <c r="D941">
        <v>4.1977000000000002</v>
      </c>
      <c r="E941">
        <v>124925.6366</v>
      </c>
      <c r="F941" s="72">
        <v>43749</v>
      </c>
      <c r="G941">
        <v>41.205500000000001</v>
      </c>
      <c r="H941">
        <v>1.1140000000000001</v>
      </c>
      <c r="I941">
        <v>3.3847</v>
      </c>
      <c r="J941">
        <v>128836.8431</v>
      </c>
      <c r="K941" s="72">
        <v>43749</v>
      </c>
      <c r="L941">
        <v>56.709899999999998</v>
      </c>
      <c r="M941">
        <v>0.75860000000000005</v>
      </c>
      <c r="N941">
        <v>1.7643</v>
      </c>
      <c r="O941">
        <v>62552.548999999999</v>
      </c>
      <c r="P941" s="1">
        <v>43749</v>
      </c>
      <c r="Q941">
        <v>53.3157</v>
      </c>
      <c r="R941">
        <v>2.4537</v>
      </c>
      <c r="S941">
        <v>5.3066000000000004</v>
      </c>
      <c r="U941" s="72">
        <v>43749</v>
      </c>
      <c r="V941">
        <v>-11.735300000000001</v>
      </c>
      <c r="W941">
        <v>0.88690000000000002</v>
      </c>
      <c r="X941" t="s">
        <v>59</v>
      </c>
      <c r="Y941">
        <v>19897.059799999999</v>
      </c>
      <c r="AA941" s="1">
        <f t="shared" si="53"/>
        <v>43749</v>
      </c>
      <c r="AB941">
        <f t="shared" si="52"/>
        <v>1.0508610297381975</v>
      </c>
      <c r="AC941" s="60">
        <f t="shared" si="54"/>
        <v>-0.25202201905273858</v>
      </c>
      <c r="AD941">
        <f>+VLOOKUP(AA941,'Indice Bancos'!AG:AM,2,0)</f>
        <v>0.94849036025360567</v>
      </c>
      <c r="AE941">
        <f t="shared" ca="1" si="58"/>
        <v>1.3963741829312171</v>
      </c>
      <c r="AF941">
        <f t="shared" ca="1" si="59"/>
        <v>1.2757791667658391</v>
      </c>
      <c r="AG941">
        <f t="shared" ca="1" si="55"/>
        <v>0.9275254658656662</v>
      </c>
      <c r="AH941">
        <f t="shared" ca="1" si="56"/>
        <v>0.51632445772827018</v>
      </c>
      <c r="AI941">
        <f t="shared" ca="1" si="57"/>
        <v>-0.14612436505676232</v>
      </c>
      <c r="AN941" s="60"/>
    </row>
    <row r="942" spans="1:40" x14ac:dyDescent="0.25">
      <c r="A942" s="1">
        <v>43756</v>
      </c>
      <c r="B942">
        <v>33.468800000000002</v>
      </c>
      <c r="C942">
        <v>1.1675</v>
      </c>
      <c r="D942">
        <v>4.2313999999999998</v>
      </c>
      <c r="E942">
        <v>125930.1311</v>
      </c>
      <c r="F942" s="72">
        <v>43756</v>
      </c>
      <c r="G942">
        <v>41.205500000000001</v>
      </c>
      <c r="H942">
        <v>1.1479999999999999</v>
      </c>
      <c r="I942">
        <v>3.4878</v>
      </c>
      <c r="J942">
        <v>132760.44579999999</v>
      </c>
      <c r="K942" s="72">
        <v>43756</v>
      </c>
      <c r="L942">
        <v>56.709899999999998</v>
      </c>
      <c r="M942">
        <v>0.75190000000000001</v>
      </c>
      <c r="N942">
        <v>1.7487999999999999</v>
      </c>
      <c r="O942">
        <v>62001.155400000003</v>
      </c>
      <c r="P942" s="1">
        <v>43756</v>
      </c>
      <c r="Q942">
        <v>53.3157</v>
      </c>
      <c r="R942">
        <v>2.5495999999999999</v>
      </c>
      <c r="S942">
        <v>5.5137999999999998</v>
      </c>
      <c r="U942" s="72">
        <v>43756</v>
      </c>
      <c r="V942">
        <v>-11.735300000000001</v>
      </c>
      <c r="W942">
        <v>0.87660000000000005</v>
      </c>
      <c r="X942" t="s">
        <v>59</v>
      </c>
      <c r="Y942">
        <v>19665.698700000001</v>
      </c>
      <c r="AA942" s="1">
        <f t="shared" si="53"/>
        <v>43756</v>
      </c>
      <c r="AB942">
        <f t="shared" si="52"/>
        <v>1.0673780178559698</v>
      </c>
      <c r="AC942" s="60">
        <f t="shared" si="54"/>
        <v>-0.22633256466514412</v>
      </c>
      <c r="AD942">
        <f>+VLOOKUP(AA942,'Indice Bancos'!AG:AM,2,0)</f>
        <v>0.95648473854946148</v>
      </c>
      <c r="AE942">
        <f t="shared" ca="1" si="58"/>
        <v>1.3963741829312171</v>
      </c>
      <c r="AF942">
        <f t="shared" ca="1" si="59"/>
        <v>1.2757791667658391</v>
      </c>
      <c r="AG942">
        <f t="shared" ca="1" si="55"/>
        <v>0.9275254658656662</v>
      </c>
      <c r="AH942">
        <f t="shared" ca="1" si="56"/>
        <v>0.5073901254789448</v>
      </c>
      <c r="AI942">
        <f t="shared" ca="1" si="57"/>
        <v>-0.15783293614670696</v>
      </c>
      <c r="AN942" s="60"/>
    </row>
    <row r="943" spans="1:40" x14ac:dyDescent="0.25">
      <c r="A943" s="1">
        <v>43763</v>
      </c>
      <c r="B943">
        <v>33.468800000000002</v>
      </c>
      <c r="C943">
        <v>1.2406999999999999</v>
      </c>
      <c r="D943">
        <v>4.4969000000000001</v>
      </c>
      <c r="E943">
        <v>133832.15470000001</v>
      </c>
      <c r="F943" s="72">
        <v>43763</v>
      </c>
      <c r="G943">
        <v>41.205500000000001</v>
      </c>
      <c r="H943">
        <v>1.2491000000000001</v>
      </c>
      <c r="I943">
        <v>3.7951000000000001</v>
      </c>
      <c r="J943">
        <v>144459.9154</v>
      </c>
      <c r="K943" s="72">
        <v>43763</v>
      </c>
      <c r="L943">
        <v>56.709899999999998</v>
      </c>
      <c r="M943">
        <v>0.77639999999999998</v>
      </c>
      <c r="N943">
        <v>1.8058000000000001</v>
      </c>
      <c r="O943">
        <v>64022.932200000003</v>
      </c>
      <c r="P943" s="1">
        <v>43763</v>
      </c>
      <c r="Q943">
        <v>53.3157</v>
      </c>
      <c r="R943">
        <v>2.8677999999999999</v>
      </c>
      <c r="S943">
        <v>6.2020999999999997</v>
      </c>
      <c r="U943" s="72">
        <v>43763</v>
      </c>
      <c r="V943">
        <v>-11.735300000000001</v>
      </c>
      <c r="W943">
        <v>0.90959999999999996</v>
      </c>
      <c r="X943" t="s">
        <v>59</v>
      </c>
      <c r="Y943">
        <v>20406.054400000001</v>
      </c>
      <c r="AA943" s="1">
        <f t="shared" si="53"/>
        <v>43763</v>
      </c>
      <c r="AB943">
        <f t="shared" si="52"/>
        <v>1.1434659737655919</v>
      </c>
      <c r="AC943" s="60">
        <f t="shared" si="54"/>
        <v>-0.10799028223156119</v>
      </c>
      <c r="AD943">
        <f>+VLOOKUP(AA943,'Indice Bancos'!AG:AM,2,0)</f>
        <v>0.94544958613571617</v>
      </c>
      <c r="AE943">
        <f t="shared" ca="1" si="58"/>
        <v>1.3963741829312171</v>
      </c>
      <c r="AF943">
        <f t="shared" ca="1" si="59"/>
        <v>1.2757791667658391</v>
      </c>
      <c r="AG943">
        <f t="shared" ca="1" si="55"/>
        <v>0.9275254658656662</v>
      </c>
      <c r="AH943">
        <f t="shared" ca="1" si="56"/>
        <v>0.48246292421181958</v>
      </c>
      <c r="AI943">
        <f t="shared" ca="1" si="57"/>
        <v>-0.17032125117779051</v>
      </c>
      <c r="AN943" s="60"/>
    </row>
    <row r="944" spans="1:40" x14ac:dyDescent="0.25">
      <c r="A944" s="1">
        <v>43770</v>
      </c>
      <c r="B944">
        <v>33.468800000000002</v>
      </c>
      <c r="C944">
        <v>1.133</v>
      </c>
      <c r="D944">
        <v>4.1064999999999996</v>
      </c>
      <c r="E944">
        <v>122213.5013</v>
      </c>
      <c r="F944" s="72">
        <v>43770</v>
      </c>
      <c r="G944">
        <v>41.205500000000001</v>
      </c>
      <c r="H944">
        <v>1.1597</v>
      </c>
      <c r="I944">
        <v>3.5234000000000001</v>
      </c>
      <c r="J944">
        <v>134115.87210000001</v>
      </c>
      <c r="K944" s="72">
        <v>43770</v>
      </c>
      <c r="L944">
        <v>56.709899999999998</v>
      </c>
      <c r="M944">
        <v>0.70920000000000005</v>
      </c>
      <c r="N944">
        <v>1.6494</v>
      </c>
      <c r="O944">
        <v>58478.362399999998</v>
      </c>
      <c r="P944" s="1">
        <v>43770</v>
      </c>
      <c r="Q944">
        <v>53.3157</v>
      </c>
      <c r="R944">
        <v>3.9013</v>
      </c>
      <c r="S944">
        <v>8.4372000000000007</v>
      </c>
      <c r="U944" s="72">
        <v>43770</v>
      </c>
      <c r="V944">
        <v>-11.735300000000001</v>
      </c>
      <c r="W944">
        <v>0.89510000000000001</v>
      </c>
      <c r="X944" t="s">
        <v>59</v>
      </c>
      <c r="Y944">
        <v>20082.148799999999</v>
      </c>
      <c r="AA944" s="1">
        <f t="shared" si="53"/>
        <v>43770</v>
      </c>
      <c r="AB944">
        <f t="shared" si="52"/>
        <v>1.0554229199081337</v>
      </c>
      <c r="AC944" s="60">
        <f t="shared" si="54"/>
        <v>-0.24492675031450575</v>
      </c>
      <c r="AD944">
        <f>+VLOOKUP(AA944,'Indice Bancos'!AG:AM,2,0)</f>
        <v>0.83978488167070098</v>
      </c>
      <c r="AE944">
        <f t="shared" ca="1" si="58"/>
        <v>1.3963741829312171</v>
      </c>
      <c r="AF944">
        <f t="shared" ca="1" si="59"/>
        <v>1.2757791667658391</v>
      </c>
      <c r="AG944">
        <f t="shared" ca="1" si="55"/>
        <v>0.9275254658656662</v>
      </c>
      <c r="AH944">
        <f t="shared" ca="1" si="56"/>
        <v>0.46278227991110266</v>
      </c>
      <c r="AI944">
        <f t="shared" ca="1" si="57"/>
        <v>-0.17032125117779051</v>
      </c>
      <c r="AN944" s="60"/>
    </row>
    <row r="945" spans="1:40" x14ac:dyDescent="0.25">
      <c r="A945" s="1">
        <v>43777</v>
      </c>
      <c r="B945">
        <v>33.468800000000002</v>
      </c>
      <c r="C945">
        <v>1.1395</v>
      </c>
      <c r="D945">
        <v>4.1302000000000003</v>
      </c>
      <c r="E945">
        <v>122916.64750000001</v>
      </c>
      <c r="F945" s="72">
        <v>43777</v>
      </c>
      <c r="G945">
        <v>41.205500000000001</v>
      </c>
      <c r="H945">
        <v>1.2016</v>
      </c>
      <c r="I945">
        <v>3.6507999999999998</v>
      </c>
      <c r="J945">
        <v>138966.87169999999</v>
      </c>
      <c r="K945" s="72">
        <v>43777</v>
      </c>
      <c r="L945">
        <v>56.709899999999998</v>
      </c>
      <c r="M945">
        <v>0.67949999999999999</v>
      </c>
      <c r="N945">
        <v>1.5803</v>
      </c>
      <c r="O945">
        <v>56027.723899999997</v>
      </c>
      <c r="P945" s="1">
        <v>43777</v>
      </c>
      <c r="Q945">
        <v>53.3157</v>
      </c>
      <c r="R945">
        <v>3.5419999999999998</v>
      </c>
      <c r="S945">
        <v>7.6600999999999999</v>
      </c>
      <c r="U945" s="72">
        <v>43777</v>
      </c>
      <c r="V945">
        <v>-11.735300000000001</v>
      </c>
      <c r="W945">
        <v>0.88890000000000002</v>
      </c>
      <c r="X945" t="s">
        <v>59</v>
      </c>
      <c r="Y945">
        <v>19943.3321</v>
      </c>
      <c r="AA945" s="1">
        <f t="shared" si="53"/>
        <v>43777</v>
      </c>
      <c r="AB945">
        <f t="shared" si="52"/>
        <v>1.0739667472015633</v>
      </c>
      <c r="AC945" s="60">
        <f t="shared" si="54"/>
        <v>-0.21608488144415147</v>
      </c>
      <c r="AD945">
        <f>+VLOOKUP(AA945,'Indice Bancos'!AG:AM,2,0)</f>
        <v>0.88811742040072927</v>
      </c>
      <c r="AE945">
        <f t="shared" ca="1" si="58"/>
        <v>1.3963741829312171</v>
      </c>
      <c r="AF945">
        <f t="shared" ca="1" si="59"/>
        <v>1.2757791667658391</v>
      </c>
      <c r="AG945">
        <f t="shared" ca="1" si="55"/>
        <v>0.90584962063926677</v>
      </c>
      <c r="AH945">
        <f t="shared" ca="1" si="56"/>
        <v>0.41239441547229438</v>
      </c>
      <c r="AI945">
        <f t="shared" ca="1" si="57"/>
        <v>-0.22086379331882941</v>
      </c>
      <c r="AN945" s="60"/>
    </row>
    <row r="946" spans="1:40" x14ac:dyDescent="0.25">
      <c r="A946" s="1">
        <v>43784</v>
      </c>
      <c r="B946">
        <v>33.468800000000002</v>
      </c>
      <c r="C946">
        <v>1.0998000000000001</v>
      </c>
      <c r="D946">
        <v>3.9862000000000002</v>
      </c>
      <c r="E946">
        <v>118630.8042</v>
      </c>
      <c r="F946" s="72">
        <v>43784</v>
      </c>
      <c r="G946">
        <v>41.205500000000001</v>
      </c>
      <c r="H946">
        <v>1.0949</v>
      </c>
      <c r="I946">
        <v>3.3266</v>
      </c>
      <c r="J946">
        <v>126625.35799999999</v>
      </c>
      <c r="K946" s="72">
        <v>43784</v>
      </c>
      <c r="L946">
        <v>56.709899999999998</v>
      </c>
      <c r="M946">
        <v>0.61150000000000004</v>
      </c>
      <c r="N946">
        <v>1.4221999999999999</v>
      </c>
      <c r="O946">
        <v>50421.888200000001</v>
      </c>
      <c r="P946" s="1">
        <v>43784</v>
      </c>
      <c r="Q946">
        <v>53.3157</v>
      </c>
      <c r="R946">
        <v>3.4906999999999999</v>
      </c>
      <c r="S946">
        <v>7.5491000000000001</v>
      </c>
      <c r="U946" s="72">
        <v>43784</v>
      </c>
      <c r="V946">
        <v>-11.735300000000001</v>
      </c>
      <c r="W946">
        <v>0.78890000000000005</v>
      </c>
      <c r="X946" t="s">
        <v>59</v>
      </c>
      <c r="Y946">
        <v>17699.128799999999</v>
      </c>
      <c r="AA946" s="1">
        <f t="shared" si="53"/>
        <v>43784</v>
      </c>
      <c r="AB946">
        <f t="shared" si="52"/>
        <v>1.0016941599874483</v>
      </c>
      <c r="AC946" s="60">
        <f t="shared" si="54"/>
        <v>-0.3284929863281591</v>
      </c>
      <c r="AD946">
        <f>+VLOOKUP(AA946,'Indice Bancos'!AG:AM,2,0)</f>
        <v>0.8851140718042636</v>
      </c>
      <c r="AE946">
        <f t="shared" ca="1" si="58"/>
        <v>1.3963741829312171</v>
      </c>
      <c r="AF946">
        <f t="shared" ca="1" si="59"/>
        <v>1.2757791667658391</v>
      </c>
      <c r="AG946">
        <f t="shared" ca="1" si="55"/>
        <v>0.90584962063926677</v>
      </c>
      <c r="AH946">
        <f t="shared" ca="1" si="56"/>
        <v>0.282427527961229</v>
      </c>
      <c r="AI946">
        <f t="shared" ca="1" si="57"/>
        <v>-0.22530779634304485</v>
      </c>
      <c r="AN946" s="60"/>
    </row>
    <row r="947" spans="1:40" x14ac:dyDescent="0.25">
      <c r="A947" s="1">
        <v>43791</v>
      </c>
      <c r="B947">
        <v>33.468800000000002</v>
      </c>
      <c r="C947">
        <v>1.161</v>
      </c>
      <c r="D947">
        <v>4.2077999999999998</v>
      </c>
      <c r="E947">
        <v>125226.9849</v>
      </c>
      <c r="F947" s="72">
        <v>43791</v>
      </c>
      <c r="G947">
        <v>41.205500000000001</v>
      </c>
      <c r="H947">
        <v>1.1689000000000001</v>
      </c>
      <c r="I947">
        <v>3.5514999999999999</v>
      </c>
      <c r="J947">
        <v>135185.94560000001</v>
      </c>
      <c r="K947" s="72">
        <v>43791</v>
      </c>
      <c r="L947">
        <v>56.709899999999998</v>
      </c>
      <c r="M947">
        <v>0.69950000000000001</v>
      </c>
      <c r="N947">
        <v>1.627</v>
      </c>
      <c r="O947">
        <v>57681.904900000001</v>
      </c>
      <c r="P947" s="1">
        <v>43791</v>
      </c>
      <c r="Q947">
        <v>53.3157</v>
      </c>
      <c r="R947">
        <v>3.7302</v>
      </c>
      <c r="S947">
        <v>8.0671999999999997</v>
      </c>
      <c r="U947" s="72">
        <v>43791</v>
      </c>
      <c r="V947">
        <v>-11.735300000000001</v>
      </c>
      <c r="W947">
        <v>0.85389999999999999</v>
      </c>
      <c r="X947" t="s">
        <v>59</v>
      </c>
      <c r="Y947">
        <v>19156.704099999999</v>
      </c>
      <c r="AA947" s="1">
        <f t="shared" si="53"/>
        <v>43791</v>
      </c>
      <c r="AB947">
        <f t="shared" si="52"/>
        <v>1.0677898874032568</v>
      </c>
      <c r="AC947" s="60">
        <f t="shared" si="54"/>
        <v>-0.22569196942627706</v>
      </c>
      <c r="AD947">
        <f>+VLOOKUP(AA947,'Indice Bancos'!AG:AM,2,0)</f>
        <v>0.90296837726673662</v>
      </c>
      <c r="AE947">
        <f t="shared" ca="1" si="58"/>
        <v>1.3963741829312171</v>
      </c>
      <c r="AF947">
        <f t="shared" ca="1" si="59"/>
        <v>1.2757791667658391</v>
      </c>
      <c r="AG947">
        <f t="shared" ca="1" si="55"/>
        <v>0.83310496658813249</v>
      </c>
      <c r="AH947">
        <f t="shared" ca="1" si="56"/>
        <v>0.17535583285950515</v>
      </c>
      <c r="AI947">
        <f t="shared" ca="1" si="57"/>
        <v>-0.23276774514709314</v>
      </c>
      <c r="AN947" s="60"/>
    </row>
    <row r="948" spans="1:40" x14ac:dyDescent="0.25">
      <c r="A948" s="1">
        <v>43798</v>
      </c>
      <c r="B948">
        <v>33.468800000000002</v>
      </c>
      <c r="C948">
        <v>1.2016</v>
      </c>
      <c r="D948">
        <v>4.3552</v>
      </c>
      <c r="E948">
        <v>129613.27770000001</v>
      </c>
      <c r="F948" s="72">
        <v>43798</v>
      </c>
      <c r="G948">
        <v>41.205500000000001</v>
      </c>
      <c r="H948">
        <v>1.2305999999999999</v>
      </c>
      <c r="I948">
        <v>3.7389000000000001</v>
      </c>
      <c r="J948">
        <v>142319.76860000001</v>
      </c>
      <c r="K948" s="72">
        <v>43798</v>
      </c>
      <c r="L948">
        <v>56.709899999999998</v>
      </c>
      <c r="M948">
        <v>0.71850000000000003</v>
      </c>
      <c r="N948">
        <v>1.671</v>
      </c>
      <c r="O948">
        <v>59244.186999999998</v>
      </c>
      <c r="P948" s="1">
        <v>43798</v>
      </c>
      <c r="Q948">
        <v>53.3157</v>
      </c>
      <c r="R948">
        <v>3.5933000000000002</v>
      </c>
      <c r="S948">
        <v>7.7710999999999997</v>
      </c>
      <c r="U948" s="72">
        <v>43798</v>
      </c>
      <c r="V948">
        <v>-11.735300000000001</v>
      </c>
      <c r="W948">
        <v>0.87760000000000005</v>
      </c>
      <c r="X948" t="s">
        <v>59</v>
      </c>
      <c r="Y948">
        <v>19688.834800000001</v>
      </c>
      <c r="AA948" s="1">
        <f t="shared" si="53"/>
        <v>43798</v>
      </c>
      <c r="AB948">
        <f t="shared" si="52"/>
        <v>1.1136097988024847</v>
      </c>
      <c r="AC948" s="60">
        <f t="shared" si="54"/>
        <v>-0.15442664456553323</v>
      </c>
      <c r="AD948">
        <f>+VLOOKUP(AA948,'Indice Bancos'!AG:AM,2,0)</f>
        <v>0.91526910354553959</v>
      </c>
      <c r="AE948">
        <f t="shared" ca="1" si="58"/>
        <v>1.3963741829312171</v>
      </c>
      <c r="AF948">
        <f t="shared" ca="1" si="59"/>
        <v>1.2757791667658391</v>
      </c>
      <c r="AG948">
        <f t="shared" ca="1" si="55"/>
        <v>0.76784940432134619</v>
      </c>
      <c r="AH948">
        <f t="shared" ca="1" si="56"/>
        <v>-9.2544814396584199E-2</v>
      </c>
      <c r="AI948">
        <f t="shared" ca="1" si="57"/>
        <v>-0.23276774514709314</v>
      </c>
      <c r="AN948" s="60"/>
    </row>
    <row r="949" spans="1:40" x14ac:dyDescent="0.25">
      <c r="A949" s="1">
        <v>43805</v>
      </c>
      <c r="B949">
        <v>33.468800000000002</v>
      </c>
      <c r="C949">
        <v>1.4087000000000001</v>
      </c>
      <c r="D949">
        <v>5.1055999999999999</v>
      </c>
      <c r="E949">
        <v>151946.53950000001</v>
      </c>
      <c r="F949" s="72">
        <v>43805</v>
      </c>
      <c r="G949">
        <v>41.205500000000001</v>
      </c>
      <c r="H949">
        <v>1.3527</v>
      </c>
      <c r="I949">
        <v>4.1100000000000003</v>
      </c>
      <c r="J949">
        <v>156444.73809999999</v>
      </c>
      <c r="K949" s="72">
        <v>43805</v>
      </c>
      <c r="L949">
        <v>56.709899999999998</v>
      </c>
      <c r="M949">
        <v>0.7994</v>
      </c>
      <c r="N949">
        <v>1.8593999999999999</v>
      </c>
      <c r="O949">
        <v>65922.176999999996</v>
      </c>
      <c r="P949" s="1">
        <v>43805</v>
      </c>
      <c r="Q949">
        <v>53.3157</v>
      </c>
      <c r="R949">
        <v>3.9868999999999999</v>
      </c>
      <c r="S949">
        <v>8.6221999999999994</v>
      </c>
      <c r="U949" s="72">
        <v>43805</v>
      </c>
      <c r="V949">
        <v>-11.735300000000001</v>
      </c>
      <c r="W949">
        <v>0.92300000000000004</v>
      </c>
      <c r="X949" t="s">
        <v>59</v>
      </c>
      <c r="Y949">
        <v>20706.823899999999</v>
      </c>
      <c r="AA949" s="1">
        <f t="shared" si="53"/>
        <v>43805</v>
      </c>
      <c r="AB949">
        <f t="shared" si="52"/>
        <v>1.2593795844205498</v>
      </c>
      <c r="AC949" s="60">
        <f t="shared" si="54"/>
        <v>7.2294246193924702E-2</v>
      </c>
      <c r="AD949">
        <f>+VLOOKUP(AA949,'Indice Bancos'!AG:AM,2,0)</f>
        <v>0.97614449482355037</v>
      </c>
      <c r="AE949">
        <f t="shared" ca="1" si="58"/>
        <v>1.3963741829312171</v>
      </c>
      <c r="AF949">
        <f t="shared" ca="1" si="59"/>
        <v>1.2757791667658391</v>
      </c>
      <c r="AG949">
        <f t="shared" ca="1" si="55"/>
        <v>0.75261306785672644</v>
      </c>
      <c r="AH949">
        <f t="shared" ca="1" si="56"/>
        <v>-0.1191551373805977</v>
      </c>
      <c r="AI949">
        <f t="shared" ca="1" si="57"/>
        <v>-0.23276774514709314</v>
      </c>
      <c r="AN949" s="60"/>
    </row>
    <row r="950" spans="1:40" x14ac:dyDescent="0.25">
      <c r="A950" s="1">
        <v>43812</v>
      </c>
      <c r="B950">
        <v>33.468800000000002</v>
      </c>
      <c r="C950">
        <v>1.3757999999999999</v>
      </c>
      <c r="D950">
        <v>4.9863</v>
      </c>
      <c r="E950">
        <v>148397.32550000001</v>
      </c>
      <c r="F950" s="72">
        <v>43812</v>
      </c>
      <c r="G950">
        <v>41.205500000000001</v>
      </c>
      <c r="H950">
        <v>1.3398000000000001</v>
      </c>
      <c r="I950">
        <v>4.0705999999999998</v>
      </c>
      <c r="J950">
        <v>154946.63519999999</v>
      </c>
      <c r="K950" s="72">
        <v>43812</v>
      </c>
      <c r="L950">
        <v>56.709899999999998</v>
      </c>
      <c r="M950">
        <v>0.89049999999999996</v>
      </c>
      <c r="N950">
        <v>2.0710999999999999</v>
      </c>
      <c r="O950">
        <v>73427.257599999997</v>
      </c>
      <c r="P950" s="1">
        <v>43812</v>
      </c>
      <c r="Q950">
        <v>53.3157</v>
      </c>
      <c r="R950">
        <v>4.3461999999999996</v>
      </c>
      <c r="S950">
        <v>9.3994</v>
      </c>
      <c r="U950" s="72">
        <v>43812</v>
      </c>
      <c r="V950">
        <v>-11.735300000000001</v>
      </c>
      <c r="W950">
        <v>0.94359999999999999</v>
      </c>
      <c r="X950" t="s">
        <v>59</v>
      </c>
      <c r="Y950">
        <v>21169.546200000001</v>
      </c>
      <c r="AA950" s="1">
        <f t="shared" si="53"/>
        <v>43812</v>
      </c>
      <c r="AB950">
        <f t="shared" si="52"/>
        <v>1.2492439661857764</v>
      </c>
      <c r="AC950" s="60">
        <f t="shared" si="54"/>
        <v>5.6529961538896431E-2</v>
      </c>
      <c r="AD950">
        <f>+VLOOKUP(AA950,'Indice Bancos'!AG:AM,2,0)</f>
        <v>0.97700848984209199</v>
      </c>
      <c r="AE950">
        <f t="shared" ca="1" si="58"/>
        <v>1.3963741829312171</v>
      </c>
      <c r="AF950">
        <f t="shared" ca="1" si="59"/>
        <v>1.2757791667658391</v>
      </c>
      <c r="AG950">
        <f t="shared" ca="1" si="55"/>
        <v>0.72192110614977889</v>
      </c>
      <c r="AH950">
        <f t="shared" ca="1" si="56"/>
        <v>-0.1191551373805977</v>
      </c>
      <c r="AI950">
        <f t="shared" ca="1" si="57"/>
        <v>-0.23276774514709314</v>
      </c>
      <c r="AN950" s="60"/>
    </row>
    <row r="951" spans="1:40" x14ac:dyDescent="0.25">
      <c r="A951" s="1">
        <v>43819</v>
      </c>
      <c r="B951">
        <v>33.468800000000002</v>
      </c>
      <c r="C951">
        <v>1.5341</v>
      </c>
      <c r="D951">
        <v>5.5601000000000003</v>
      </c>
      <c r="E951">
        <v>165473.73250000001</v>
      </c>
      <c r="F951" s="72">
        <v>43819</v>
      </c>
      <c r="G951">
        <v>41.205500000000001</v>
      </c>
      <c r="H951">
        <v>1.3552</v>
      </c>
      <c r="I951">
        <v>4.1174999999999997</v>
      </c>
      <c r="J951">
        <v>156730.09099999999</v>
      </c>
      <c r="K951" s="72">
        <v>43819</v>
      </c>
      <c r="L951">
        <v>56.709899999999998</v>
      </c>
      <c r="M951">
        <v>0.92279999999999995</v>
      </c>
      <c r="N951">
        <v>2.1461999999999999</v>
      </c>
      <c r="O951">
        <v>76092.327000000005</v>
      </c>
      <c r="P951" s="1">
        <v>43819</v>
      </c>
      <c r="Q951">
        <v>53.3157</v>
      </c>
      <c r="R951">
        <v>4.6883999999999997</v>
      </c>
      <c r="S951">
        <v>10.1395</v>
      </c>
      <c r="U951" s="72">
        <v>43819</v>
      </c>
      <c r="V951">
        <v>-11.735300000000001</v>
      </c>
      <c r="W951">
        <v>0.97970000000000002</v>
      </c>
      <c r="X951" t="s">
        <v>59</v>
      </c>
      <c r="Y951">
        <v>21979.310300000001</v>
      </c>
      <c r="AA951" s="1">
        <f t="shared" si="53"/>
        <v>43819</v>
      </c>
      <c r="AB951">
        <f t="shared" si="52"/>
        <v>1.3277125458283716</v>
      </c>
      <c r="AC951" s="60">
        <f t="shared" si="54"/>
        <v>0.17857491205979442</v>
      </c>
      <c r="AD951">
        <f>+VLOOKUP(AA951,'Indice Bancos'!AG:AM,2,0)</f>
        <v>0.98301783747257299</v>
      </c>
      <c r="AE951">
        <f t="shared" ca="1" si="58"/>
        <v>1.3963741829312171</v>
      </c>
      <c r="AF951">
        <f t="shared" ca="1" si="59"/>
        <v>1.2757791667658391</v>
      </c>
      <c r="AG951">
        <f t="shared" ca="1" si="55"/>
        <v>0.63544602101747083</v>
      </c>
      <c r="AH951">
        <f t="shared" ca="1" si="56"/>
        <v>-0.1191551373805977</v>
      </c>
      <c r="AI951">
        <f t="shared" ca="1" si="57"/>
        <v>-0.23276774514709314</v>
      </c>
      <c r="AN951" s="60"/>
    </row>
    <row r="952" spans="1:40" x14ac:dyDescent="0.25">
      <c r="A952" s="1">
        <v>43826</v>
      </c>
      <c r="B952">
        <v>33.468800000000002</v>
      </c>
      <c r="C952">
        <v>1.671</v>
      </c>
      <c r="D952">
        <v>6.0563000000000002</v>
      </c>
      <c r="E952">
        <v>180239.8021</v>
      </c>
      <c r="F952" s="72">
        <v>43826</v>
      </c>
      <c r="G952">
        <v>41.205500000000001</v>
      </c>
      <c r="H952">
        <v>1.4922</v>
      </c>
      <c r="I952">
        <v>4.5335000000000001</v>
      </c>
      <c r="J952">
        <v>172567.17800000001</v>
      </c>
      <c r="K952" s="72">
        <v>43826</v>
      </c>
      <c r="L952">
        <v>56.709899999999998</v>
      </c>
      <c r="M952">
        <v>1.0508999999999999</v>
      </c>
      <c r="N952">
        <v>2.4443000000000001</v>
      </c>
      <c r="O952">
        <v>86660.705799999996</v>
      </c>
      <c r="P952" s="1">
        <v>43826</v>
      </c>
      <c r="Q952">
        <v>53.3157</v>
      </c>
      <c r="R952">
        <v>4.62</v>
      </c>
      <c r="S952">
        <v>9.9914000000000005</v>
      </c>
      <c r="U952" s="72">
        <v>43826</v>
      </c>
      <c r="V952">
        <v>-11.735300000000001</v>
      </c>
      <c r="W952">
        <v>1.1973</v>
      </c>
      <c r="X952" t="s">
        <v>59</v>
      </c>
      <c r="Y952">
        <v>26861.0308</v>
      </c>
      <c r="AA952" s="1">
        <f t="shared" si="53"/>
        <v>43826</v>
      </c>
      <c r="AB952">
        <f t="shared" si="52"/>
        <v>1.4623116179685187</v>
      </c>
      <c r="AC952" s="60">
        <f t="shared" si="54"/>
        <v>0.38792159801135023</v>
      </c>
      <c r="AD952">
        <f>+VLOOKUP(AA952,'Indice Bancos'!AG:AM,2,0)</f>
        <v>1.0052902459666175</v>
      </c>
      <c r="AE952">
        <f t="shared" ca="1" si="58"/>
        <v>1.3963741829312171</v>
      </c>
      <c r="AF952">
        <f t="shared" ca="1" si="59"/>
        <v>1.2757791667658391</v>
      </c>
      <c r="AG952">
        <f t="shared" ca="1" si="55"/>
        <v>0.56264765883182855</v>
      </c>
      <c r="AH952">
        <f t="shared" ca="1" si="56"/>
        <v>-0.1191551373805977</v>
      </c>
      <c r="AI952">
        <f t="shared" ca="1" si="57"/>
        <v>-0.23276774514709314</v>
      </c>
      <c r="AN952" s="60"/>
    </row>
    <row r="953" spans="1:40" x14ac:dyDescent="0.25">
      <c r="A953" s="1">
        <v>43833</v>
      </c>
      <c r="B953">
        <v>26.0565</v>
      </c>
      <c r="C953">
        <v>0.89659999999999995</v>
      </c>
      <c r="D953">
        <v>4.9772999999999996</v>
      </c>
      <c r="E953">
        <v>180775.5325</v>
      </c>
      <c r="F953" s="72">
        <v>43833</v>
      </c>
      <c r="G953">
        <v>36.881799999999998</v>
      </c>
      <c r="H953">
        <v>1.3287</v>
      </c>
      <c r="I953">
        <v>4.5613999999999999</v>
      </c>
      <c r="J953">
        <v>172353.16329999999</v>
      </c>
      <c r="K953" s="72">
        <v>43833</v>
      </c>
      <c r="L953">
        <v>27.683800000000002</v>
      </c>
      <c r="M953">
        <v>0.55459999999999998</v>
      </c>
      <c r="N953">
        <v>3.0474000000000001</v>
      </c>
      <c r="O953">
        <v>82433.354300000006</v>
      </c>
      <c r="P953" s="1">
        <v>43833</v>
      </c>
      <c r="Q953">
        <v>52.688200000000002</v>
      </c>
      <c r="R953">
        <v>2.7967</v>
      </c>
      <c r="S953">
        <v>6.6403999999999996</v>
      </c>
      <c r="U953" s="72">
        <v>43833</v>
      </c>
      <c r="V953">
        <v>-5.4797000000000002</v>
      </c>
      <c r="W953">
        <v>0.68520000000000003</v>
      </c>
      <c r="X953" t="s">
        <v>59</v>
      </c>
      <c r="Y953">
        <v>25172.094300000001</v>
      </c>
      <c r="AA953" s="1">
        <f t="shared" si="53"/>
        <v>43833</v>
      </c>
      <c r="AB953">
        <f t="shared" si="52"/>
        <v>0.98550205871251684</v>
      </c>
      <c r="AC953" s="60">
        <f t="shared" si="54"/>
        <v>-0.35367713274611784</v>
      </c>
      <c r="AD953">
        <f>+VLOOKUP(AA953,'Indice Bancos'!AG:AM,2,0)</f>
        <v>1.0254474904263744</v>
      </c>
      <c r="AE953">
        <f t="shared" ca="1" si="58"/>
        <v>1.3963741829312171</v>
      </c>
      <c r="AF953">
        <f t="shared" ca="1" si="59"/>
        <v>1.2757791667658391</v>
      </c>
      <c r="AG953">
        <f t="shared" ca="1" si="55"/>
        <v>0.53892797585209073</v>
      </c>
      <c r="AH953">
        <f t="shared" ca="1" si="56"/>
        <v>-0.1191551373805977</v>
      </c>
      <c r="AI953">
        <f t="shared" ca="1" si="57"/>
        <v>-0.23276774514709314</v>
      </c>
      <c r="AN953" s="60"/>
    </row>
    <row r="954" spans="1:40" x14ac:dyDescent="0.25">
      <c r="A954" s="1">
        <v>43840</v>
      </c>
      <c r="B954">
        <v>26.0565</v>
      </c>
      <c r="C954">
        <v>0.97350000000000003</v>
      </c>
      <c r="D954">
        <v>5.4040999999999997</v>
      </c>
      <c r="E954">
        <v>196278.23149999999</v>
      </c>
      <c r="F954" s="72">
        <v>43840</v>
      </c>
      <c r="G954">
        <v>36.881799999999998</v>
      </c>
      <c r="H954">
        <v>1.4734</v>
      </c>
      <c r="I954">
        <v>5.0579000000000001</v>
      </c>
      <c r="J954">
        <v>191115.11780000001</v>
      </c>
      <c r="K954" s="72">
        <v>43840</v>
      </c>
      <c r="L954">
        <v>27.683800000000002</v>
      </c>
      <c r="M954">
        <v>0.64510000000000001</v>
      </c>
      <c r="N954">
        <v>3.5446</v>
      </c>
      <c r="O954">
        <v>95881.233300000007</v>
      </c>
      <c r="P954" s="1">
        <v>43840</v>
      </c>
      <c r="Q954">
        <v>52.688200000000002</v>
      </c>
      <c r="R954">
        <v>3.2372000000000001</v>
      </c>
      <c r="S954">
        <v>7.6863999999999999</v>
      </c>
      <c r="U954" s="72">
        <v>43840</v>
      </c>
      <c r="V954">
        <v>-5.4797000000000002</v>
      </c>
      <c r="W954">
        <v>0.75190000000000001</v>
      </c>
      <c r="X954" t="s">
        <v>59</v>
      </c>
      <c r="Y954">
        <v>27624.5226</v>
      </c>
      <c r="AA954" s="1">
        <f t="shared" si="53"/>
        <v>43840</v>
      </c>
      <c r="AB954">
        <f t="shared" si="52"/>
        <v>1.0868872727016472</v>
      </c>
      <c r="AC954" s="60">
        <f t="shared" si="54"/>
        <v>-0.19598913225964906</v>
      </c>
      <c r="AD954">
        <f>+VLOOKUP(AA954,'Indice Bancos'!AG:AM,2,0)</f>
        <v>1.078116218787903</v>
      </c>
      <c r="AE954">
        <f t="shared" ca="1" si="58"/>
        <v>1.3963741829312171</v>
      </c>
      <c r="AF954">
        <f t="shared" ca="1" si="59"/>
        <v>1.2757791667658391</v>
      </c>
      <c r="AG954">
        <f t="shared" ca="1" si="55"/>
        <v>0.52246921471202024</v>
      </c>
      <c r="AH954">
        <f t="shared" ca="1" si="56"/>
        <v>-0.15309393826216372</v>
      </c>
      <c r="AI954">
        <f t="shared" ca="1" si="57"/>
        <v>-0.24378235180311947</v>
      </c>
      <c r="AN954" s="60"/>
    </row>
    <row r="955" spans="1:40" x14ac:dyDescent="0.25">
      <c r="A955" s="1">
        <v>43847</v>
      </c>
      <c r="B955">
        <v>26.0565</v>
      </c>
      <c r="C955">
        <v>0.88670000000000004</v>
      </c>
      <c r="D955">
        <v>4.9219999999999997</v>
      </c>
      <c r="E955">
        <v>178766.5435</v>
      </c>
      <c r="F955" s="72">
        <v>43847</v>
      </c>
      <c r="G955">
        <v>36.881799999999998</v>
      </c>
      <c r="H955">
        <v>1.3903000000000001</v>
      </c>
      <c r="I955">
        <v>4.7728000000000002</v>
      </c>
      <c r="J955">
        <v>180343.04509999999</v>
      </c>
      <c r="K955" s="72">
        <v>43847</v>
      </c>
      <c r="L955">
        <v>27.683800000000002</v>
      </c>
      <c r="M955">
        <v>0.60860000000000003</v>
      </c>
      <c r="N955">
        <v>3.3441000000000001</v>
      </c>
      <c r="O955">
        <v>90459.195600000006</v>
      </c>
      <c r="P955" s="1">
        <v>43847</v>
      </c>
      <c r="Q955">
        <v>52.688200000000002</v>
      </c>
      <c r="R955">
        <v>2.9401000000000002</v>
      </c>
      <c r="S955">
        <v>6.9809999999999999</v>
      </c>
      <c r="U955" s="72">
        <v>43847</v>
      </c>
      <c r="V955">
        <v>-5.4797000000000002</v>
      </c>
      <c r="W955">
        <v>0.68259999999999998</v>
      </c>
      <c r="X955" t="s">
        <v>59</v>
      </c>
      <c r="Y955">
        <v>25079.549900000002</v>
      </c>
      <c r="AA955" s="1">
        <f t="shared" si="53"/>
        <v>43847</v>
      </c>
      <c r="AB955">
        <f t="shared" si="52"/>
        <v>1.0142582673142897</v>
      </c>
      <c r="AC955" s="60">
        <f t="shared" si="54"/>
        <v>-0.30895158690398439</v>
      </c>
      <c r="AD955">
        <f>+VLOOKUP(AA955,'Indice Bancos'!AG:AM,2,0)</f>
        <v>1.0124091672201763</v>
      </c>
      <c r="AE955">
        <f t="shared" ca="1" si="58"/>
        <v>1.3963741829312171</v>
      </c>
      <c r="AF955">
        <f t="shared" ca="1" si="59"/>
        <v>1.2757791667658391</v>
      </c>
      <c r="AG955">
        <f t="shared" ca="1" si="55"/>
        <v>0.50092591286011223</v>
      </c>
      <c r="AH955">
        <f t="shared" ca="1" si="56"/>
        <v>-0.15542219616413222</v>
      </c>
      <c r="AI955">
        <f t="shared" ca="1" si="57"/>
        <v>-0.24378235180311947</v>
      </c>
      <c r="AN955" s="60"/>
    </row>
    <row r="956" spans="1:40" x14ac:dyDescent="0.25">
      <c r="A956" s="1">
        <v>43854</v>
      </c>
      <c r="B956">
        <v>26.0565</v>
      </c>
      <c r="C956">
        <v>0.83740000000000003</v>
      </c>
      <c r="D956">
        <v>4.6482000000000001</v>
      </c>
      <c r="E956">
        <v>168822.04759999999</v>
      </c>
      <c r="F956" s="72">
        <v>43854</v>
      </c>
      <c r="G956">
        <v>36.881799999999998</v>
      </c>
      <c r="H956">
        <v>1.2897000000000001</v>
      </c>
      <c r="I956">
        <v>4.4272999999999998</v>
      </c>
      <c r="J956">
        <v>167288.149</v>
      </c>
      <c r="K956" s="72">
        <v>43854</v>
      </c>
      <c r="L956">
        <v>27.683800000000002</v>
      </c>
      <c r="M956">
        <v>0.53810000000000002</v>
      </c>
      <c r="N956">
        <v>2.9567999999999999</v>
      </c>
      <c r="O956">
        <v>79982.715700000001</v>
      </c>
      <c r="P956" s="1">
        <v>43854</v>
      </c>
      <c r="Q956">
        <v>52.688200000000002</v>
      </c>
      <c r="R956">
        <v>2.9298999999999999</v>
      </c>
      <c r="S956">
        <v>6.9565999999999999</v>
      </c>
      <c r="U956" s="72">
        <v>43854</v>
      </c>
      <c r="V956">
        <v>-5.4797000000000002</v>
      </c>
      <c r="W956">
        <v>0.64170000000000005</v>
      </c>
      <c r="X956" t="s">
        <v>59</v>
      </c>
      <c r="Y956">
        <v>23575.702300000001</v>
      </c>
      <c r="AA956" s="1">
        <f t="shared" si="53"/>
        <v>43854</v>
      </c>
      <c r="AB956">
        <f t="shared" si="52"/>
        <v>0.94455306137200912</v>
      </c>
      <c r="AC956" s="60">
        <f t="shared" si="54"/>
        <v>-0.41736655311112952</v>
      </c>
      <c r="AD956">
        <f>+VLOOKUP(AA956,'Indice Bancos'!AG:AM,2,0)</f>
        <v>0.99387438023148134</v>
      </c>
      <c r="AE956">
        <f t="shared" ca="1" si="58"/>
        <v>1.3963741829312171</v>
      </c>
      <c r="AF956">
        <f t="shared" ca="1" si="59"/>
        <v>1.1522870118457178</v>
      </c>
      <c r="AG956">
        <f t="shared" ca="1" si="55"/>
        <v>0.47692836080119233</v>
      </c>
      <c r="AH956">
        <f t="shared" ca="1" si="56"/>
        <v>-0.1617178510204462</v>
      </c>
      <c r="AI956">
        <f t="shared" ca="1" si="57"/>
        <v>-0.25131249217891527</v>
      </c>
      <c r="AN956" s="60"/>
    </row>
    <row r="957" spans="1:40" x14ac:dyDescent="0.25">
      <c r="A957" s="1">
        <v>43861</v>
      </c>
      <c r="B957">
        <v>26.0565</v>
      </c>
      <c r="C957">
        <v>0.87490000000000001</v>
      </c>
      <c r="D957">
        <v>4.8564999999999996</v>
      </c>
      <c r="E957">
        <v>168417.36629999999</v>
      </c>
      <c r="F957" s="72">
        <v>43861</v>
      </c>
      <c r="G957">
        <v>36.881799999999998</v>
      </c>
      <c r="H957">
        <v>1.3441000000000001</v>
      </c>
      <c r="I957">
        <v>4.6142000000000003</v>
      </c>
      <c r="J957">
        <v>174350.63380000001</v>
      </c>
      <c r="K957" s="72">
        <v>43861</v>
      </c>
      <c r="L957">
        <v>27.683800000000002</v>
      </c>
      <c r="M957">
        <v>0.54490000000000005</v>
      </c>
      <c r="N957">
        <v>2.9942000000000002</v>
      </c>
      <c r="O957">
        <v>80993.604099999997</v>
      </c>
      <c r="P957" s="1">
        <v>43861</v>
      </c>
      <c r="Q957">
        <v>52.688200000000002</v>
      </c>
      <c r="R957">
        <v>3.0015999999999998</v>
      </c>
      <c r="S957">
        <v>7.1269</v>
      </c>
      <c r="U957" s="72">
        <v>43861</v>
      </c>
      <c r="V957">
        <v>-5.4797000000000002</v>
      </c>
      <c r="W957">
        <v>0.63790000000000002</v>
      </c>
      <c r="X957" t="s">
        <v>59</v>
      </c>
      <c r="Y957">
        <v>23436.885600000001</v>
      </c>
      <c r="AA957" s="1">
        <f t="shared" si="53"/>
        <v>43861</v>
      </c>
      <c r="AB957">
        <f t="shared" ref="AB957:AB1020" si="60">+(C957*E957+H957*J957+M957*O957+W957*Y957)/(E957+J957+O957+Y957)</f>
        <v>0.98564028036388962</v>
      </c>
      <c r="AC957" s="60">
        <f t="shared" si="54"/>
        <v>-0.35346215173487044</v>
      </c>
      <c r="AD957">
        <f>+VLOOKUP(AA957,'Indice Bancos'!AG:AM,2,0)</f>
        <v>1.0264177884557293</v>
      </c>
      <c r="AE957">
        <f t="shared" ca="1" si="58"/>
        <v>1.3963741829312171</v>
      </c>
      <c r="AF957">
        <f t="shared" ca="1" si="59"/>
        <v>1.0438749932961255</v>
      </c>
      <c r="AG957">
        <f t="shared" ca="1" si="55"/>
        <v>0.45970532584226753</v>
      </c>
      <c r="AH957">
        <f t="shared" ca="1" si="56"/>
        <v>-0.17773092146641029</v>
      </c>
      <c r="AI957">
        <f t="shared" ca="1" si="57"/>
        <v>-0.28138729396608936</v>
      </c>
      <c r="AN957" s="60"/>
    </row>
    <row r="958" spans="1:40" x14ac:dyDescent="0.25">
      <c r="A958" s="1">
        <v>43868</v>
      </c>
      <c r="B958">
        <v>26.0565</v>
      </c>
      <c r="C958">
        <v>0.92769999999999997</v>
      </c>
      <c r="D958">
        <v>5.1497000000000002</v>
      </c>
      <c r="E958">
        <v>178583.7905</v>
      </c>
      <c r="F958" s="72">
        <v>43868</v>
      </c>
      <c r="G958">
        <v>36.881799999999998</v>
      </c>
      <c r="H958">
        <v>1.3942000000000001</v>
      </c>
      <c r="I958">
        <v>4.7859999999999996</v>
      </c>
      <c r="J958">
        <v>180842.41269999999</v>
      </c>
      <c r="K958" s="72">
        <v>43868</v>
      </c>
      <c r="L958">
        <v>27.683800000000002</v>
      </c>
      <c r="M958">
        <v>0.57350000000000001</v>
      </c>
      <c r="N958">
        <v>3.1516000000000002</v>
      </c>
      <c r="O958">
        <v>85251.588600000003</v>
      </c>
      <c r="P958" s="1">
        <v>43868</v>
      </c>
      <c r="Q958">
        <v>52.688200000000002</v>
      </c>
      <c r="R958">
        <v>2.9298999999999999</v>
      </c>
      <c r="S958">
        <v>6.9565999999999999</v>
      </c>
      <c r="U958" s="72">
        <v>43868</v>
      </c>
      <c r="V958">
        <v>-5.4797000000000002</v>
      </c>
      <c r="W958">
        <v>0.67379999999999995</v>
      </c>
      <c r="X958" t="s">
        <v>59</v>
      </c>
      <c r="Y958">
        <v>24755.644199999999</v>
      </c>
      <c r="AA958" s="1">
        <f t="shared" si="53"/>
        <v>43868</v>
      </c>
      <c r="AB958">
        <f t="shared" si="60"/>
        <v>1.0296983049951516</v>
      </c>
      <c r="AC958" s="60">
        <f t="shared" si="54"/>
        <v>-0.28493715152890225</v>
      </c>
      <c r="AD958">
        <f>+VLOOKUP(AA958,'Indice Bancos'!AG:AM,2,0)</f>
        <v>1.0481011445948598</v>
      </c>
      <c r="AE958">
        <f t="shared" ca="1" si="58"/>
        <v>1.3857381873369896</v>
      </c>
      <c r="AF958">
        <f t="shared" ca="1" si="59"/>
        <v>1.0102381878162199</v>
      </c>
      <c r="AG958">
        <f t="shared" ca="1" si="55"/>
        <v>0.42073650785797378</v>
      </c>
      <c r="AH958">
        <f t="shared" ca="1" si="56"/>
        <v>-0.20101306955577466</v>
      </c>
      <c r="AI958">
        <f t="shared" ca="1" si="57"/>
        <v>-0.30652143844256546</v>
      </c>
      <c r="AN958" s="60"/>
    </row>
    <row r="959" spans="1:40" x14ac:dyDescent="0.25">
      <c r="A959" s="1">
        <v>43875</v>
      </c>
      <c r="B959">
        <v>26.0565</v>
      </c>
      <c r="C959">
        <v>0.86760000000000004</v>
      </c>
      <c r="D959">
        <v>4.8159999999999998</v>
      </c>
      <c r="E959">
        <v>167010.69130000001</v>
      </c>
      <c r="F959" s="72">
        <v>43875</v>
      </c>
      <c r="G959">
        <v>36.881799999999998</v>
      </c>
      <c r="H959">
        <v>1.2836000000000001</v>
      </c>
      <c r="I959">
        <v>4.4066000000000001</v>
      </c>
      <c r="J959">
        <v>166503.42850000001</v>
      </c>
      <c r="K959" s="72">
        <v>43875</v>
      </c>
      <c r="L959">
        <v>27.683800000000002</v>
      </c>
      <c r="M959">
        <v>0.50949999999999995</v>
      </c>
      <c r="N959">
        <v>2.7993999999999999</v>
      </c>
      <c r="O959">
        <v>75724.731299999999</v>
      </c>
      <c r="P959" s="1">
        <v>43875</v>
      </c>
      <c r="Q959">
        <v>52.688200000000002</v>
      </c>
      <c r="R959">
        <v>2.7454999999999998</v>
      </c>
      <c r="S959">
        <v>6.5187999999999997</v>
      </c>
      <c r="U959" s="72">
        <v>43875</v>
      </c>
      <c r="V959">
        <v>-5.4797000000000002</v>
      </c>
      <c r="W959">
        <v>0.61399999999999999</v>
      </c>
      <c r="X959" t="s">
        <v>59</v>
      </c>
      <c r="Y959">
        <v>22557.713199999998</v>
      </c>
      <c r="AA959" s="1">
        <f t="shared" si="53"/>
        <v>43875</v>
      </c>
      <c r="AB959">
        <f t="shared" si="60"/>
        <v>0.95196325557384731</v>
      </c>
      <c r="AC959" s="60">
        <f t="shared" si="54"/>
        <v>-0.4058412166155182</v>
      </c>
      <c r="AD959">
        <f>+VLOOKUP(AA959,'Indice Bancos'!AG:AM,2,0)</f>
        <v>1.0286150099680551</v>
      </c>
      <c r="AE959">
        <f t="shared" ca="1" si="58"/>
        <v>1.3728545126837517</v>
      </c>
      <c r="AF959">
        <f t="shared" ca="1" si="59"/>
        <v>0.94735692763171975</v>
      </c>
      <c r="AG959">
        <f t="shared" ca="1" si="55"/>
        <v>0.33842250339336782</v>
      </c>
      <c r="AH959">
        <f t="shared" ca="1" si="56"/>
        <v>-0.21848665343968288</v>
      </c>
      <c r="AI959">
        <f t="shared" ca="1" si="57"/>
        <v>-0.30655014336647618</v>
      </c>
      <c r="AN959" s="60"/>
    </row>
    <row r="960" spans="1:40" x14ac:dyDescent="0.25">
      <c r="A960" s="1">
        <v>43882</v>
      </c>
      <c r="B960">
        <v>26.0565</v>
      </c>
      <c r="C960">
        <v>0.90310000000000001</v>
      </c>
      <c r="D960">
        <v>5.0132000000000003</v>
      </c>
      <c r="E960">
        <v>173856.5056</v>
      </c>
      <c r="F960" s="72">
        <v>43882</v>
      </c>
      <c r="G960">
        <v>36.881799999999998</v>
      </c>
      <c r="H960">
        <v>1.2715000000000001</v>
      </c>
      <c r="I960">
        <v>4.3650000000000002</v>
      </c>
      <c r="J960">
        <v>164933.98740000001</v>
      </c>
      <c r="K960" s="72">
        <v>43882</v>
      </c>
      <c r="L960">
        <v>27.683800000000002</v>
      </c>
      <c r="M960">
        <v>0.51300000000000001</v>
      </c>
      <c r="N960">
        <v>2.8187000000000002</v>
      </c>
      <c r="O960">
        <v>76245.491899999994</v>
      </c>
      <c r="P960" s="1">
        <v>43882</v>
      </c>
      <c r="Q960">
        <v>52.688200000000002</v>
      </c>
      <c r="R960">
        <v>2.9504000000000001</v>
      </c>
      <c r="S960">
        <v>7.0053000000000001</v>
      </c>
      <c r="U960" s="72">
        <v>43882</v>
      </c>
      <c r="V960">
        <v>-5.4797000000000002</v>
      </c>
      <c r="W960">
        <v>0.63100000000000001</v>
      </c>
      <c r="X960" t="s">
        <v>59</v>
      </c>
      <c r="Y960">
        <v>23182.388299999999</v>
      </c>
      <c r="AA960" s="1">
        <f t="shared" si="53"/>
        <v>43882</v>
      </c>
      <c r="AB960">
        <f t="shared" si="60"/>
        <v>0.9594882945644142</v>
      </c>
      <c r="AC960" s="60">
        <f t="shared" si="54"/>
        <v>-0.39413725796793447</v>
      </c>
      <c r="AD960">
        <f>+VLOOKUP(AA960,'Indice Bancos'!AG:AM,2,0)</f>
        <v>1.0444021896961275</v>
      </c>
      <c r="AE960">
        <f t="shared" ca="1" si="58"/>
        <v>1.348323441799222</v>
      </c>
      <c r="AF960">
        <f t="shared" ca="1" si="59"/>
        <v>0.92748053722376445</v>
      </c>
      <c r="AG960">
        <f t="shared" ca="1" si="55"/>
        <v>0.27593164714707252</v>
      </c>
      <c r="AH960">
        <f t="shared" ca="1" si="56"/>
        <v>-0.22585211823599383</v>
      </c>
      <c r="AI960">
        <f t="shared" ca="1" si="57"/>
        <v>-0.3265388463857416</v>
      </c>
      <c r="AN960" s="60"/>
    </row>
    <row r="961" spans="1:40" x14ac:dyDescent="0.25">
      <c r="A961" s="1">
        <v>43889</v>
      </c>
      <c r="B961">
        <v>26.0565</v>
      </c>
      <c r="C961">
        <v>0.7802</v>
      </c>
      <c r="D961">
        <v>4.3310000000000004</v>
      </c>
      <c r="E961">
        <v>150198.2095</v>
      </c>
      <c r="F961" s="72">
        <v>43889</v>
      </c>
      <c r="G961">
        <v>36.881799999999998</v>
      </c>
      <c r="H961">
        <v>1.1295999999999999</v>
      </c>
      <c r="I961">
        <v>3.8778999999999999</v>
      </c>
      <c r="J961">
        <v>146528.72409999999</v>
      </c>
      <c r="K961" s="72">
        <v>43889</v>
      </c>
      <c r="L961">
        <v>27.683800000000002</v>
      </c>
      <c r="M961">
        <v>0.45979999999999999</v>
      </c>
      <c r="N961">
        <v>2.5265</v>
      </c>
      <c r="O961">
        <v>68342.1826</v>
      </c>
      <c r="P961" s="1">
        <v>43889</v>
      </c>
      <c r="Q961">
        <v>52.688200000000002</v>
      </c>
      <c r="R961">
        <v>2.7761999999999998</v>
      </c>
      <c r="S961">
        <v>6.5918000000000001</v>
      </c>
      <c r="U961" s="72">
        <v>43889</v>
      </c>
      <c r="V961">
        <v>-5.4797000000000002</v>
      </c>
      <c r="W961">
        <v>0.56359999999999999</v>
      </c>
      <c r="X961" t="s">
        <v>59</v>
      </c>
      <c r="Y961">
        <v>20706.823899999999</v>
      </c>
      <c r="AA961" s="1">
        <f t="shared" si="53"/>
        <v>43889</v>
      </c>
      <c r="AB961">
        <f t="shared" si="60"/>
        <v>0.84452542898431515</v>
      </c>
      <c r="AC961" s="60">
        <f t="shared" si="54"/>
        <v>-0.57294305903340392</v>
      </c>
      <c r="AD961">
        <f>+VLOOKUP(AA961,'Indice Bancos'!AG:AM,2,0)</f>
        <v>1.0140001725595609</v>
      </c>
      <c r="AE961">
        <f t="shared" ca="1" si="58"/>
        <v>1.3086558243806719</v>
      </c>
      <c r="AF961">
        <f t="shared" ca="1" si="59"/>
        <v>0.8950566266679687</v>
      </c>
      <c r="AG961">
        <f t="shared" ca="1" si="55"/>
        <v>0.22075739878927705</v>
      </c>
      <c r="AH961">
        <f t="shared" ca="1" si="56"/>
        <v>-0.22812011479901884</v>
      </c>
      <c r="AI961">
        <f t="shared" ca="1" si="57"/>
        <v>-0.35096523519419931</v>
      </c>
      <c r="AN961" s="60"/>
    </row>
    <row r="962" spans="1:40" x14ac:dyDescent="0.25">
      <c r="A962" s="1">
        <v>43896</v>
      </c>
      <c r="B962">
        <v>26.0565</v>
      </c>
      <c r="C962">
        <v>0.78420000000000001</v>
      </c>
      <c r="D962">
        <v>4.3532000000000002</v>
      </c>
      <c r="E962">
        <v>150965.5056</v>
      </c>
      <c r="F962" s="72">
        <v>43896</v>
      </c>
      <c r="G962">
        <v>36.881799999999998</v>
      </c>
      <c r="H962">
        <v>1.1235999999999999</v>
      </c>
      <c r="I962">
        <v>3.8572000000000002</v>
      </c>
      <c r="J962">
        <v>145744.0036</v>
      </c>
      <c r="K962" s="72">
        <v>43896</v>
      </c>
      <c r="L962">
        <v>27.683800000000002</v>
      </c>
      <c r="M962">
        <v>0.47360000000000002</v>
      </c>
      <c r="N962">
        <v>2.6023999999999998</v>
      </c>
      <c r="O962">
        <v>70394.592399999994</v>
      </c>
      <c r="P962" s="1">
        <v>43896</v>
      </c>
      <c r="Q962">
        <v>52.688200000000002</v>
      </c>
      <c r="R962">
        <v>2.9605999999999999</v>
      </c>
      <c r="S962">
        <v>7.0296000000000003</v>
      </c>
      <c r="U962" s="72">
        <v>43896</v>
      </c>
      <c r="V962">
        <v>-5.4797000000000002</v>
      </c>
      <c r="W962">
        <v>0.54659999999999997</v>
      </c>
      <c r="X962" t="s">
        <v>59</v>
      </c>
      <c r="Y962">
        <v>20082.148799999999</v>
      </c>
      <c r="AA962" s="1">
        <f t="shared" si="53"/>
        <v>43896</v>
      </c>
      <c r="AB962">
        <f t="shared" si="60"/>
        <v>0.84316241368058653</v>
      </c>
      <c r="AC962" s="60">
        <f t="shared" si="54"/>
        <v>-0.57506300482649042</v>
      </c>
      <c r="AD962">
        <f>+VLOOKUP(AA962,'Indice Bancos'!AG:AM,2,0)</f>
        <v>1.0124302924693351</v>
      </c>
      <c r="AE962">
        <f t="shared" ca="1" si="58"/>
        <v>1.3086558243806719</v>
      </c>
      <c r="AF962">
        <f t="shared" ca="1" si="59"/>
        <v>0.80752563353386353</v>
      </c>
      <c r="AG962">
        <f t="shared" ca="1" si="55"/>
        <v>0.12543457912685957</v>
      </c>
      <c r="AH962">
        <f t="shared" ca="1" si="56"/>
        <v>-0.23634376147910871</v>
      </c>
      <c r="AI962">
        <f t="shared" ca="1" si="57"/>
        <v>-0.35365563464499311</v>
      </c>
      <c r="AN962" s="60"/>
    </row>
    <row r="963" spans="1:40" x14ac:dyDescent="0.25">
      <c r="A963" s="1">
        <v>43903</v>
      </c>
      <c r="B963">
        <v>26.0565</v>
      </c>
      <c r="C963">
        <v>0.60440000000000005</v>
      </c>
      <c r="D963">
        <v>3.3548</v>
      </c>
      <c r="E963">
        <v>116341.2696</v>
      </c>
      <c r="F963" s="72">
        <v>43903</v>
      </c>
      <c r="G963">
        <v>36.881799999999998</v>
      </c>
      <c r="H963">
        <v>0.88549999999999995</v>
      </c>
      <c r="I963">
        <v>3.0396999999999998</v>
      </c>
      <c r="J963">
        <v>114854.55009999999</v>
      </c>
      <c r="K963" s="72">
        <v>43903</v>
      </c>
      <c r="L963">
        <v>27.683800000000002</v>
      </c>
      <c r="M963">
        <v>0.35099999999999998</v>
      </c>
      <c r="N963">
        <v>1.9286000000000001</v>
      </c>
      <c r="O963">
        <v>52167.968200000003</v>
      </c>
      <c r="P963" s="1">
        <v>43903</v>
      </c>
      <c r="Q963">
        <v>52.688200000000002</v>
      </c>
      <c r="R963">
        <v>2.3151999999999999</v>
      </c>
      <c r="S963">
        <v>5.4972000000000003</v>
      </c>
      <c r="U963" s="72">
        <v>43903</v>
      </c>
      <c r="V963">
        <v>-5.4797000000000002</v>
      </c>
      <c r="W963">
        <v>0.37469999999999998</v>
      </c>
      <c r="X963" t="s">
        <v>59</v>
      </c>
      <c r="Y963">
        <v>13765.989100000001</v>
      </c>
      <c r="AA963" s="1">
        <f t="shared" si="53"/>
        <v>43903</v>
      </c>
      <c r="AB963">
        <f t="shared" si="60"/>
        <v>0.6579261169564975</v>
      </c>
      <c r="AC963" s="60">
        <f t="shared" si="54"/>
        <v>-0.8631675528039835</v>
      </c>
      <c r="AD963">
        <f>+VLOOKUP(AA963,'Indice Bancos'!AG:AM,2,0)</f>
        <v>0.96757194184017659</v>
      </c>
      <c r="AE963">
        <f t="shared" ca="1" si="58"/>
        <v>1.3086558243806719</v>
      </c>
      <c r="AF963">
        <f t="shared" ca="1" si="59"/>
        <v>0.71476301368180084</v>
      </c>
      <c r="AG963">
        <f t="shared" ca="1" si="55"/>
        <v>6.4412103866410567E-2</v>
      </c>
      <c r="AH963">
        <f t="shared" ca="1" si="56"/>
        <v>-0.24670056749906397</v>
      </c>
      <c r="AI963">
        <f t="shared" ca="1" si="57"/>
        <v>-0.38368133277654543</v>
      </c>
      <c r="AN963" s="60"/>
    </row>
    <row r="964" spans="1:40" x14ac:dyDescent="0.25">
      <c r="A964" s="1">
        <v>43910</v>
      </c>
      <c r="B964">
        <v>26.0565</v>
      </c>
      <c r="C964">
        <v>0.48380000000000001</v>
      </c>
      <c r="D964">
        <v>2.6855000000000002</v>
      </c>
      <c r="E964">
        <v>93130.562900000004</v>
      </c>
      <c r="F964" s="72">
        <v>43910</v>
      </c>
      <c r="G964">
        <v>36.881799999999998</v>
      </c>
      <c r="H964">
        <v>0.67149999999999999</v>
      </c>
      <c r="I964">
        <v>2.3052000000000001</v>
      </c>
      <c r="J964">
        <v>87103.978600000002</v>
      </c>
      <c r="K964" s="72">
        <v>43910</v>
      </c>
      <c r="L964">
        <v>27.683800000000002</v>
      </c>
      <c r="M964">
        <v>0.30420000000000003</v>
      </c>
      <c r="N964">
        <v>1.6715</v>
      </c>
      <c r="O964">
        <v>45214.281300000002</v>
      </c>
      <c r="P964" s="1">
        <v>43910</v>
      </c>
      <c r="Q964">
        <v>52.688200000000002</v>
      </c>
      <c r="R964">
        <v>2.0139999999999998</v>
      </c>
      <c r="S964">
        <v>4.7820999999999998</v>
      </c>
      <c r="U964" s="72">
        <v>43910</v>
      </c>
      <c r="V964">
        <v>-5.4797000000000002</v>
      </c>
      <c r="W964">
        <v>0.35010000000000002</v>
      </c>
      <c r="X964" t="s">
        <v>59</v>
      </c>
      <c r="Y964">
        <v>12863.6806</v>
      </c>
      <c r="AA964" s="1">
        <f t="shared" ref="AA964:AA1027" si="61">+A964</f>
        <v>43910</v>
      </c>
      <c r="AB964">
        <f t="shared" si="60"/>
        <v>0.51111311900406142</v>
      </c>
      <c r="AC964" s="60">
        <f t="shared" ref="AC964:AC1027" si="62">+(AB964-$AC$1)/$AD$1</f>
        <v>-1.0915109885146945</v>
      </c>
      <c r="AD964">
        <f>+VLOOKUP(AA964,'Indice Bancos'!AG:AM,2,0)</f>
        <v>0.91669288937886473</v>
      </c>
      <c r="AE964">
        <f t="shared" ca="1" si="58"/>
        <v>1.3086558243806719</v>
      </c>
      <c r="AF964">
        <f t="shared" ca="1" si="59"/>
        <v>0.60698473915160467</v>
      </c>
      <c r="AG964">
        <f t="shared" ca="1" si="55"/>
        <v>-1.5433181789681061E-2</v>
      </c>
      <c r="AH964">
        <f t="shared" ca="1" si="56"/>
        <v>-0.26017903986200269</v>
      </c>
      <c r="AI964">
        <f t="shared" ca="1" si="57"/>
        <v>-0.39342504544913365</v>
      </c>
      <c r="AN964" s="60"/>
    </row>
    <row r="965" spans="1:40" x14ac:dyDescent="0.25">
      <c r="A965" s="1">
        <v>43917</v>
      </c>
      <c r="B965">
        <v>26.0565</v>
      </c>
      <c r="C965">
        <v>0.4572</v>
      </c>
      <c r="D965">
        <v>2.5379999999999998</v>
      </c>
      <c r="E965">
        <v>88015.255600000004</v>
      </c>
      <c r="F965" s="72">
        <v>43917</v>
      </c>
      <c r="G965">
        <v>36.881799999999998</v>
      </c>
      <c r="H965">
        <v>0.65449999999999997</v>
      </c>
      <c r="I965">
        <v>2.2467000000000001</v>
      </c>
      <c r="J965">
        <v>84892.493499999997</v>
      </c>
      <c r="K965" s="72">
        <v>43917</v>
      </c>
      <c r="L965">
        <v>27.683800000000002</v>
      </c>
      <c r="M965">
        <v>0.28610000000000002</v>
      </c>
      <c r="N965">
        <v>1.5718000000000001</v>
      </c>
      <c r="O965">
        <v>42518.5789</v>
      </c>
      <c r="P965" s="1">
        <v>43917</v>
      </c>
      <c r="Q965">
        <v>52.688200000000002</v>
      </c>
      <c r="R965">
        <v>1.9095</v>
      </c>
      <c r="S965">
        <v>4.5339999999999998</v>
      </c>
      <c r="U965" s="72">
        <v>43917</v>
      </c>
      <c r="V965">
        <v>-5.4797000000000002</v>
      </c>
      <c r="W965">
        <v>0.3533</v>
      </c>
      <c r="X965" t="s">
        <v>59</v>
      </c>
      <c r="Y965">
        <v>12979.3611</v>
      </c>
      <c r="AA965" s="1">
        <f t="shared" si="61"/>
        <v>43917</v>
      </c>
      <c r="AB965">
        <f t="shared" si="60"/>
        <v>0.49277619134395717</v>
      </c>
      <c r="AC965" s="60">
        <f t="shared" si="62"/>
        <v>-1.1200310590853091</v>
      </c>
      <c r="AD965">
        <f>+VLOOKUP(AA965,'Indice Bancos'!AG:AM,2,0)</f>
        <v>0.86982160407345055</v>
      </c>
      <c r="AE965">
        <f t="shared" ca="1" si="58"/>
        <v>1.3086558243806719</v>
      </c>
      <c r="AF965">
        <f t="shared" ca="1" si="59"/>
        <v>0.55470975960487356</v>
      </c>
      <c r="AG965">
        <f t="shared" ca="1" si="55"/>
        <v>-9.7693303674909859E-2</v>
      </c>
      <c r="AH965">
        <f t="shared" ca="1" si="56"/>
        <v>-0.28472186459957183</v>
      </c>
      <c r="AI965">
        <f t="shared" ca="1" si="57"/>
        <v>-0.40467082075075983</v>
      </c>
      <c r="AN965" s="60"/>
    </row>
    <row r="966" spans="1:40" x14ac:dyDescent="0.25">
      <c r="A966" s="1">
        <v>43924</v>
      </c>
      <c r="B966">
        <v>34.6584</v>
      </c>
      <c r="C966">
        <v>0.61719999999999997</v>
      </c>
      <c r="D966">
        <v>2.3411</v>
      </c>
      <c r="E966">
        <v>99109.078200000004</v>
      </c>
      <c r="F966" s="72">
        <v>43924</v>
      </c>
      <c r="G966">
        <v>29.594200000000001</v>
      </c>
      <c r="H966">
        <v>0.5343</v>
      </c>
      <c r="I966">
        <v>2.4030999999999998</v>
      </c>
      <c r="J966">
        <v>92811.036999999997</v>
      </c>
      <c r="K966" s="72">
        <v>43924</v>
      </c>
      <c r="L966">
        <v>23.523800000000001</v>
      </c>
      <c r="M966">
        <v>0.37369999999999998</v>
      </c>
      <c r="N966">
        <v>2.1044</v>
      </c>
      <c r="O966">
        <v>47818.084699999999</v>
      </c>
      <c r="P966" s="1">
        <v>43924</v>
      </c>
      <c r="Q966">
        <v>52.688200000000002</v>
      </c>
      <c r="R966">
        <v>1.889</v>
      </c>
      <c r="S966">
        <v>4.4852999999999996</v>
      </c>
      <c r="U966" s="72">
        <v>43924</v>
      </c>
      <c r="V966">
        <v>2.8378999999999999</v>
      </c>
      <c r="W966">
        <v>0.47689999999999999</v>
      </c>
      <c r="X966">
        <v>20.090800000000002</v>
      </c>
      <c r="Y966">
        <v>13907.1947</v>
      </c>
      <c r="AA966" s="1">
        <f t="shared" si="61"/>
        <v>43924</v>
      </c>
      <c r="AB966">
        <f t="shared" si="60"/>
        <v>0.53326818628923756</v>
      </c>
      <c r="AC966" s="60">
        <f t="shared" si="62"/>
        <v>-1.057052430669986</v>
      </c>
      <c r="AD966">
        <f>+VLOOKUP(AA966,'Indice Bancos'!AG:AM,2,0)</f>
        <v>0.87862655400119827</v>
      </c>
      <c r="AE966">
        <f t="shared" ca="1" si="58"/>
        <v>1.3086558243806719</v>
      </c>
      <c r="AF966">
        <f t="shared" ca="1" si="59"/>
        <v>0.55470975960487356</v>
      </c>
      <c r="AG966">
        <f t="shared" ca="1" si="55"/>
        <v>-0.13031999252963422</v>
      </c>
      <c r="AH966">
        <f t="shared" ca="1" si="56"/>
        <v>-0.2909407603726728</v>
      </c>
      <c r="AI966">
        <f t="shared" ca="1" si="57"/>
        <v>-0.41621401946156839</v>
      </c>
      <c r="AN966" s="60"/>
    </row>
    <row r="967" spans="1:40" x14ac:dyDescent="0.25">
      <c r="A967" s="1">
        <v>43931</v>
      </c>
      <c r="B967">
        <v>34.6584</v>
      </c>
      <c r="C967">
        <v>0.61029999999999995</v>
      </c>
      <c r="D967">
        <v>2.3147000000000002</v>
      </c>
      <c r="E967">
        <v>97990.104800000001</v>
      </c>
      <c r="F967" s="72">
        <v>43931</v>
      </c>
      <c r="G967">
        <v>29.594200000000001</v>
      </c>
      <c r="H967">
        <v>0.55520000000000003</v>
      </c>
      <c r="I967">
        <v>2.4973000000000001</v>
      </c>
      <c r="J967">
        <v>96449.286800000002</v>
      </c>
      <c r="K967" s="72">
        <v>43931</v>
      </c>
      <c r="L967">
        <v>23.523800000000001</v>
      </c>
      <c r="M967">
        <v>0.39579999999999999</v>
      </c>
      <c r="N967">
        <v>2.2284000000000002</v>
      </c>
      <c r="O967">
        <v>50636.319100000001</v>
      </c>
      <c r="P967" s="1">
        <v>43931</v>
      </c>
      <c r="Q967">
        <v>52.688200000000002</v>
      </c>
      <c r="R967">
        <v>1.9608000000000001</v>
      </c>
      <c r="S967">
        <v>4.6555999999999997</v>
      </c>
      <c r="U967" s="72">
        <v>43931</v>
      </c>
      <c r="V967">
        <v>2.8378999999999999</v>
      </c>
      <c r="W967">
        <v>0.47139999999999999</v>
      </c>
      <c r="X967">
        <v>19.8599</v>
      </c>
      <c r="Y967">
        <v>13747.341899999999</v>
      </c>
      <c r="AA967" s="1">
        <f t="shared" si="61"/>
        <v>43931</v>
      </c>
      <c r="AB967">
        <f t="shared" si="60"/>
        <v>0.54042464787095235</v>
      </c>
      <c r="AC967" s="60">
        <f t="shared" si="62"/>
        <v>-1.0459217334708875</v>
      </c>
      <c r="AD967">
        <f>+VLOOKUP(AA967,'Indice Bancos'!AG:AM,2,0)</f>
        <v>0.84970632317738382</v>
      </c>
      <c r="AE967">
        <f t="shared" ca="1" si="58"/>
        <v>1.3086558243806719</v>
      </c>
      <c r="AF967">
        <f t="shared" ca="1" si="59"/>
        <v>0.55470975960487356</v>
      </c>
      <c r="AG967">
        <f t="shared" ca="1" si="55"/>
        <v>-0.15353817369662023</v>
      </c>
      <c r="AH967">
        <f t="shared" ca="1" si="56"/>
        <v>-0.31383693676002805</v>
      </c>
      <c r="AI967">
        <f t="shared" ca="1" si="57"/>
        <v>-0.55738540844117646</v>
      </c>
      <c r="AN967" s="60"/>
    </row>
    <row r="968" spans="1:40" x14ac:dyDescent="0.25">
      <c r="A968" s="1">
        <v>43938</v>
      </c>
      <c r="B968">
        <v>34.6584</v>
      </c>
      <c r="C968">
        <v>0.67520000000000002</v>
      </c>
      <c r="D968">
        <v>2.5609000000000002</v>
      </c>
      <c r="E968">
        <v>108412.5433</v>
      </c>
      <c r="F968" s="72">
        <v>43938</v>
      </c>
      <c r="G968">
        <v>29.594200000000001</v>
      </c>
      <c r="H968">
        <v>0.623</v>
      </c>
      <c r="I968">
        <v>2.8020999999999998</v>
      </c>
      <c r="J968">
        <v>108220.0947</v>
      </c>
      <c r="K968" s="72">
        <v>43938</v>
      </c>
      <c r="L968">
        <v>23.523800000000001</v>
      </c>
      <c r="M968">
        <v>0.45390000000000003</v>
      </c>
      <c r="N968">
        <v>2.556</v>
      </c>
      <c r="O968">
        <v>58080.133699999998</v>
      </c>
      <c r="P968" s="1">
        <v>43938</v>
      </c>
      <c r="Q968">
        <v>52.688200000000002</v>
      </c>
      <c r="R968">
        <v>2.1410999999999998</v>
      </c>
      <c r="S968">
        <v>5.0837000000000003</v>
      </c>
      <c r="U968" s="72">
        <v>43938</v>
      </c>
      <c r="V968">
        <v>2.8378999999999999</v>
      </c>
      <c r="W968">
        <v>0.53249999999999997</v>
      </c>
      <c r="X968">
        <v>22.4331</v>
      </c>
      <c r="Y968">
        <v>15528.5589</v>
      </c>
      <c r="AA968" s="1">
        <f t="shared" si="61"/>
        <v>43938</v>
      </c>
      <c r="AB968">
        <f t="shared" si="60"/>
        <v>0.60381751342115719</v>
      </c>
      <c r="AC968" s="60">
        <f t="shared" si="62"/>
        <v>-0.9473245729935118</v>
      </c>
      <c r="AD968">
        <f>+VLOOKUP(AA968,'Indice Bancos'!AG:AM,2,0)</f>
        <v>0.89299584289133238</v>
      </c>
      <c r="AE968">
        <f t="shared" ca="1" si="58"/>
        <v>1.3086558243806719</v>
      </c>
      <c r="AF968">
        <f t="shared" ca="1" si="59"/>
        <v>0.55470975960487356</v>
      </c>
      <c r="AG968">
        <f t="shared" ca="1" si="55"/>
        <v>-0.15641774776273121</v>
      </c>
      <c r="AH968">
        <f t="shared" ca="1" si="56"/>
        <v>-0.33473527767983691</v>
      </c>
      <c r="AI968">
        <f t="shared" ca="1" si="57"/>
        <v>-0.57485101024718177</v>
      </c>
      <c r="AN968" s="60"/>
    </row>
    <row r="969" spans="1:40" x14ac:dyDescent="0.25">
      <c r="A969" s="1">
        <v>43945</v>
      </c>
      <c r="B969">
        <v>34.6584</v>
      </c>
      <c r="C969">
        <v>0.64070000000000005</v>
      </c>
      <c r="D969">
        <v>2.4302000000000001</v>
      </c>
      <c r="E969">
        <v>102881.6173</v>
      </c>
      <c r="F969" s="72">
        <v>43945</v>
      </c>
      <c r="G969">
        <v>29.594200000000001</v>
      </c>
      <c r="H969">
        <v>0.56089999999999995</v>
      </c>
      <c r="I969">
        <v>2.5232000000000001</v>
      </c>
      <c r="J969">
        <v>97448.021999999997</v>
      </c>
      <c r="K969" s="72">
        <v>43945</v>
      </c>
      <c r="L969">
        <v>23.523800000000001</v>
      </c>
      <c r="M969">
        <v>0.41970000000000002</v>
      </c>
      <c r="N969">
        <v>2.3632</v>
      </c>
      <c r="O969">
        <v>53699.617299999998</v>
      </c>
      <c r="P969" s="1">
        <v>43945</v>
      </c>
      <c r="Q969">
        <v>52.688200000000002</v>
      </c>
      <c r="R969">
        <v>2.5611000000000002</v>
      </c>
      <c r="S969">
        <v>6.0810000000000004</v>
      </c>
      <c r="U969" s="72">
        <v>43945</v>
      </c>
      <c r="V969">
        <v>2.8378999999999999</v>
      </c>
      <c r="W969">
        <v>0.50900000000000001</v>
      </c>
      <c r="X969">
        <v>21.4434</v>
      </c>
      <c r="Y969">
        <v>14843.4755</v>
      </c>
      <c r="AA969" s="1">
        <f t="shared" si="61"/>
        <v>43945</v>
      </c>
      <c r="AB969">
        <f t="shared" si="60"/>
        <v>0.56036885919016555</v>
      </c>
      <c r="AC969" s="60">
        <f t="shared" si="62"/>
        <v>-1.0149017979155557</v>
      </c>
      <c r="AD969">
        <f>+VLOOKUP(AA969,'Indice Bancos'!AG:AM,2,0)</f>
        <v>0.84341020253772225</v>
      </c>
      <c r="AE969">
        <f t="shared" ca="1" si="58"/>
        <v>1.3086558243806719</v>
      </c>
      <c r="AF969">
        <f t="shared" ca="1" si="59"/>
        <v>0.55470975960487356</v>
      </c>
      <c r="AG969">
        <f t="shared" ca="1" si="55"/>
        <v>-0.16502685108096327</v>
      </c>
      <c r="AH969">
        <f t="shared" ca="1" si="56"/>
        <v>-0.35351589698768227</v>
      </c>
      <c r="AI969">
        <f t="shared" ca="1" si="57"/>
        <v>-0.83435709800623403</v>
      </c>
      <c r="AN969" s="60"/>
    </row>
    <row r="970" spans="1:40" x14ac:dyDescent="0.25">
      <c r="A970" s="1">
        <v>43952</v>
      </c>
      <c r="B970">
        <v>34.6584</v>
      </c>
      <c r="C970">
        <v>0.7369</v>
      </c>
      <c r="D970">
        <v>2.7949999999999999</v>
      </c>
      <c r="E970">
        <v>118323.4512</v>
      </c>
      <c r="F970" s="72">
        <v>43952</v>
      </c>
      <c r="G970">
        <v>29.594200000000001</v>
      </c>
      <c r="H970">
        <v>0.66239999999999999</v>
      </c>
      <c r="I970">
        <v>2.9794</v>
      </c>
      <c r="J970">
        <v>115068.5647</v>
      </c>
      <c r="K970" s="72">
        <v>43952</v>
      </c>
      <c r="L970">
        <v>23.523800000000001</v>
      </c>
      <c r="M970">
        <v>0.49199999999999999</v>
      </c>
      <c r="N970">
        <v>2.7703000000000002</v>
      </c>
      <c r="O970">
        <v>62955.960599999999</v>
      </c>
      <c r="P970" s="1">
        <v>43952</v>
      </c>
      <c r="Q970">
        <v>52.688200000000002</v>
      </c>
      <c r="R970">
        <v>2.8069000000000002</v>
      </c>
      <c r="S970">
        <v>6.6647999999999996</v>
      </c>
      <c r="U970" s="72">
        <v>43952</v>
      </c>
      <c r="V970">
        <v>2.8378999999999999</v>
      </c>
      <c r="W970">
        <v>0.58109999999999995</v>
      </c>
      <c r="X970">
        <v>24.4785</v>
      </c>
      <c r="Y970">
        <v>16944.398099999999</v>
      </c>
      <c r="AA970" s="1">
        <f t="shared" si="61"/>
        <v>43952</v>
      </c>
      <c r="AB970">
        <f t="shared" si="60"/>
        <v>0.65189805866941131</v>
      </c>
      <c r="AC970" s="60">
        <f t="shared" si="62"/>
        <v>-0.87254320454555223</v>
      </c>
      <c r="AD970">
        <f>+VLOOKUP(AA970,'Indice Bancos'!AG:AM,2,0)</f>
        <v>0.87917444365793818</v>
      </c>
      <c r="AE970">
        <f t="shared" ca="1" si="58"/>
        <v>1.3086558243806719</v>
      </c>
      <c r="AF970">
        <f t="shared" ca="1" si="59"/>
        <v>0.55470975960487356</v>
      </c>
      <c r="AG970">
        <f t="shared" ca="1" si="55"/>
        <v>-0.18381699173082322</v>
      </c>
      <c r="AH970">
        <f t="shared" ca="1" si="56"/>
        <v>-0.36201163275456993</v>
      </c>
      <c r="AI970">
        <f t="shared" ca="1" si="57"/>
        <v>-0.93890887097455888</v>
      </c>
      <c r="AN970" s="60"/>
    </row>
    <row r="971" spans="1:40" x14ac:dyDescent="0.25">
      <c r="A971" s="1">
        <v>43959</v>
      </c>
      <c r="B971">
        <v>34.6584</v>
      </c>
      <c r="C971">
        <v>0.85760000000000003</v>
      </c>
      <c r="D971">
        <v>3.2526999999999999</v>
      </c>
      <c r="E971">
        <v>137697.67739999999</v>
      </c>
      <c r="F971" s="72">
        <v>43959</v>
      </c>
      <c r="G971">
        <v>29.594200000000001</v>
      </c>
      <c r="H971">
        <v>0.77490000000000003</v>
      </c>
      <c r="I971">
        <v>3.4855</v>
      </c>
      <c r="J971">
        <v>134615.23970000001</v>
      </c>
      <c r="K971" s="72">
        <v>43959</v>
      </c>
      <c r="L971">
        <v>23.523800000000001</v>
      </c>
      <c r="M971">
        <v>0.59450000000000003</v>
      </c>
      <c r="N971">
        <v>3.3473000000000002</v>
      </c>
      <c r="O971">
        <v>76067.956300000005</v>
      </c>
      <c r="P971" s="1">
        <v>43959</v>
      </c>
      <c r="Q971">
        <v>52.688200000000002</v>
      </c>
      <c r="R971">
        <v>3.3191999999999999</v>
      </c>
      <c r="S971">
        <v>7.8808999999999996</v>
      </c>
      <c r="U971" s="72">
        <v>43959</v>
      </c>
      <c r="V971">
        <v>2.8378999999999999</v>
      </c>
      <c r="W971">
        <v>0.68920000000000003</v>
      </c>
      <c r="X971">
        <v>29.031099999999999</v>
      </c>
      <c r="Y971">
        <v>20095.782200000001</v>
      </c>
      <c r="AA971" s="1">
        <f t="shared" si="61"/>
        <v>43959</v>
      </c>
      <c r="AB971">
        <f t="shared" si="60"/>
        <v>0.76388907198483602</v>
      </c>
      <c r="AC971" s="60">
        <f t="shared" si="62"/>
        <v>-0.69835963016303793</v>
      </c>
      <c r="AD971">
        <f>+VLOOKUP(AA971,'Indice Bancos'!AG:AM,2,0)</f>
        <v>0.9352572541433446</v>
      </c>
      <c r="AE971">
        <f t="shared" ca="1" si="58"/>
        <v>1.3086558243806719</v>
      </c>
      <c r="AF971">
        <f t="shared" ca="1" si="59"/>
        <v>0.55470975960487356</v>
      </c>
      <c r="AG971">
        <f t="shared" ca="1" si="55"/>
        <v>-0.20603700685190027</v>
      </c>
      <c r="AH971">
        <f t="shared" ca="1" si="56"/>
        <v>-0.38879566407692834</v>
      </c>
      <c r="AI971">
        <f t="shared" ca="1" si="57"/>
        <v>-0.93984643614871577</v>
      </c>
      <c r="AN971" s="60"/>
    </row>
    <row r="972" spans="1:40" x14ac:dyDescent="0.25">
      <c r="A972" s="1">
        <v>43966</v>
      </c>
      <c r="B972">
        <v>34.6584</v>
      </c>
      <c r="C972">
        <v>0.90849999999999997</v>
      </c>
      <c r="D972">
        <v>3.4460000000000002</v>
      </c>
      <c r="E972">
        <v>145882.16899999999</v>
      </c>
      <c r="F972" s="72">
        <v>43966</v>
      </c>
      <c r="G972">
        <v>29.594200000000001</v>
      </c>
      <c r="H972">
        <v>0.84470000000000001</v>
      </c>
      <c r="I972">
        <v>3.7995999999999999</v>
      </c>
      <c r="J972">
        <v>146742.73879999999</v>
      </c>
      <c r="K972" s="72">
        <v>43966</v>
      </c>
      <c r="L972">
        <v>23.523800000000001</v>
      </c>
      <c r="M972">
        <v>0.66920000000000002</v>
      </c>
      <c r="N972">
        <v>3.7679</v>
      </c>
      <c r="O972">
        <v>85626.233500000002</v>
      </c>
      <c r="P972" s="1">
        <v>43966</v>
      </c>
      <c r="Q972">
        <v>52.688200000000002</v>
      </c>
      <c r="R972">
        <v>4.0054999999999996</v>
      </c>
      <c r="S972">
        <v>9.5106000000000002</v>
      </c>
      <c r="U972" s="72">
        <v>43966</v>
      </c>
      <c r="V972">
        <v>2.8378999999999999</v>
      </c>
      <c r="W972">
        <v>0.76829999999999998</v>
      </c>
      <c r="X972">
        <v>32.363100000000003</v>
      </c>
      <c r="Y972">
        <v>22402.229899999998</v>
      </c>
      <c r="AA972" s="1">
        <f t="shared" si="61"/>
        <v>43966</v>
      </c>
      <c r="AB972">
        <f t="shared" si="60"/>
        <v>0.82615116827757773</v>
      </c>
      <c r="AC972" s="60">
        <f t="shared" si="62"/>
        <v>-0.60152119500866708</v>
      </c>
      <c r="AD972">
        <f>+VLOOKUP(AA972,'Indice Bancos'!AG:AM,2,0)</f>
        <v>0.9328365029133916</v>
      </c>
      <c r="AE972">
        <f t="shared" ca="1" si="58"/>
        <v>1.3086558243806719</v>
      </c>
      <c r="AF972">
        <f t="shared" ca="1" si="59"/>
        <v>0.42763416360299233</v>
      </c>
      <c r="AG972">
        <f t="shared" ca="1" si="55"/>
        <v>-0.22088842543521425</v>
      </c>
      <c r="AH972">
        <f t="shared" ca="1" si="56"/>
        <v>-0.39706324762983042</v>
      </c>
      <c r="AI972">
        <f t="shared" ca="1" si="57"/>
        <v>-0.93984643614871577</v>
      </c>
      <c r="AN972" s="60"/>
    </row>
    <row r="973" spans="1:40" x14ac:dyDescent="0.25">
      <c r="A973" s="1">
        <v>43973</v>
      </c>
      <c r="B973">
        <v>34.6584</v>
      </c>
      <c r="C973">
        <v>0.94379999999999997</v>
      </c>
      <c r="D973">
        <v>3.5796999999999999</v>
      </c>
      <c r="E973">
        <v>151540.97769999999</v>
      </c>
      <c r="F973" s="72">
        <v>43973</v>
      </c>
      <c r="G973">
        <v>29.594200000000001</v>
      </c>
      <c r="H973">
        <v>0.89810000000000001</v>
      </c>
      <c r="I973">
        <v>4.0396999999999998</v>
      </c>
      <c r="J973">
        <v>156016.70869999999</v>
      </c>
      <c r="K973" s="72">
        <v>43973</v>
      </c>
      <c r="L973">
        <v>23.523800000000001</v>
      </c>
      <c r="M973">
        <v>0.68620000000000003</v>
      </c>
      <c r="N973">
        <v>3.8635999999999999</v>
      </c>
      <c r="O973">
        <v>87801.354300000006</v>
      </c>
      <c r="P973" s="1">
        <v>43973</v>
      </c>
      <c r="Q973">
        <v>52.688200000000002</v>
      </c>
      <c r="R973">
        <v>4.4153000000000002</v>
      </c>
      <c r="S973">
        <v>10.483599999999999</v>
      </c>
      <c r="U973" s="72">
        <v>43973</v>
      </c>
      <c r="V973">
        <v>2.8378999999999999</v>
      </c>
      <c r="W973">
        <v>0.88649999999999995</v>
      </c>
      <c r="X973">
        <v>37.344499999999996</v>
      </c>
      <c r="Y973">
        <v>25850.483400000001</v>
      </c>
      <c r="AA973" s="1">
        <f t="shared" si="61"/>
        <v>43973</v>
      </c>
      <c r="AB973">
        <f t="shared" si="60"/>
        <v>0.86965916659691689</v>
      </c>
      <c r="AC973" s="60">
        <f t="shared" si="62"/>
        <v>-0.53385167013218182</v>
      </c>
      <c r="AD973">
        <f>+VLOOKUP(AA973,'Indice Bancos'!AG:AM,2,0)</f>
        <v>0.93756611538516665</v>
      </c>
      <c r="AE973">
        <f t="shared" ca="1" si="58"/>
        <v>1.3086558243806719</v>
      </c>
      <c r="AF973">
        <f t="shared" ca="1" si="59"/>
        <v>0.31367295608437662</v>
      </c>
      <c r="AG973">
        <f t="shared" ca="1" si="55"/>
        <v>-0.22601226704571059</v>
      </c>
      <c r="AH973">
        <f t="shared" ca="1" si="56"/>
        <v>-0.40872255073942104</v>
      </c>
      <c r="AI973">
        <f t="shared" ca="1" si="57"/>
        <v>-0.93984643614871577</v>
      </c>
      <c r="AN973" s="60"/>
    </row>
    <row r="974" spans="1:40" x14ac:dyDescent="0.25">
      <c r="A974" s="1">
        <v>43980</v>
      </c>
      <c r="B974">
        <v>34.6584</v>
      </c>
      <c r="C974">
        <v>0.7863</v>
      </c>
      <c r="D974">
        <v>2.9823</v>
      </c>
      <c r="E974">
        <v>126252.1774</v>
      </c>
      <c r="F974" s="72">
        <v>43980</v>
      </c>
      <c r="G974">
        <v>29.594200000000001</v>
      </c>
      <c r="H974">
        <v>0.76500000000000001</v>
      </c>
      <c r="I974">
        <v>3.4411999999999998</v>
      </c>
      <c r="J974">
        <v>132903.12220000001</v>
      </c>
      <c r="K974" s="72">
        <v>43980</v>
      </c>
      <c r="L974">
        <v>23.523800000000001</v>
      </c>
      <c r="M974">
        <v>0.60119999999999996</v>
      </c>
      <c r="N974">
        <v>3.3849999999999998</v>
      </c>
      <c r="O974">
        <v>76925.750400000004</v>
      </c>
      <c r="P974" s="1">
        <v>43980</v>
      </c>
      <c r="Q974">
        <v>52.688200000000002</v>
      </c>
      <c r="R974">
        <v>4.3640999999999996</v>
      </c>
      <c r="S974">
        <v>10.362</v>
      </c>
      <c r="U974" s="72">
        <v>43980</v>
      </c>
      <c r="V974">
        <v>2.8378999999999999</v>
      </c>
      <c r="W974">
        <v>0.75260000000000005</v>
      </c>
      <c r="X974">
        <v>31.702999999999999</v>
      </c>
      <c r="Y974">
        <v>21580.129700000001</v>
      </c>
      <c r="AA974" s="1">
        <f t="shared" si="61"/>
        <v>43980</v>
      </c>
      <c r="AB974">
        <f t="shared" si="60"/>
        <v>0.73654049496308815</v>
      </c>
      <c r="AC974" s="60">
        <f t="shared" si="62"/>
        <v>-0.74089583694336747</v>
      </c>
      <c r="AD974">
        <f>+VLOOKUP(AA974,'Indice Bancos'!AG:AM,2,0)</f>
        <v>0.8631096307913031</v>
      </c>
      <c r="AE974">
        <f t="shared" ca="1" si="58"/>
        <v>1.3086558243806719</v>
      </c>
      <c r="AF974">
        <f t="shared" ca="1" si="59"/>
        <v>0.20616203623869217</v>
      </c>
      <c r="AG974">
        <f t="shared" ca="1" si="55"/>
        <v>-0.22990766493289358</v>
      </c>
      <c r="AH974">
        <f t="shared" ca="1" si="56"/>
        <v>-0.44648783236639261</v>
      </c>
      <c r="AI974">
        <f t="shared" ca="1" si="57"/>
        <v>-0.93984643614871577</v>
      </c>
      <c r="AN974" s="60"/>
    </row>
    <row r="975" spans="1:40" x14ac:dyDescent="0.25">
      <c r="A975" s="1">
        <v>43987</v>
      </c>
      <c r="B975">
        <v>34.6584</v>
      </c>
      <c r="C975">
        <v>1.0165</v>
      </c>
      <c r="D975">
        <v>3.8553000000000002</v>
      </c>
      <c r="E975">
        <v>163210.27239999999</v>
      </c>
      <c r="F975" s="72">
        <v>43987</v>
      </c>
      <c r="G975">
        <v>29.594200000000001</v>
      </c>
      <c r="H975">
        <v>0.99580000000000002</v>
      </c>
      <c r="I975">
        <v>4.4793000000000003</v>
      </c>
      <c r="J975">
        <v>172995.20740000001</v>
      </c>
      <c r="K975" s="72">
        <v>43987</v>
      </c>
      <c r="L975">
        <v>23.523800000000001</v>
      </c>
      <c r="M975">
        <v>0.76759999999999995</v>
      </c>
      <c r="N975">
        <v>4.3220000000000001</v>
      </c>
      <c r="O975">
        <v>98217.425700000007</v>
      </c>
      <c r="P975" s="1">
        <v>43987</v>
      </c>
      <c r="Q975">
        <v>52.688200000000002</v>
      </c>
      <c r="R975">
        <v>4.5792000000000002</v>
      </c>
      <c r="S975">
        <v>10.8728</v>
      </c>
      <c r="U975" s="72">
        <v>43987</v>
      </c>
      <c r="V975">
        <v>2.8378999999999999</v>
      </c>
      <c r="W975">
        <v>0.98829999999999996</v>
      </c>
      <c r="X975">
        <v>41.633299999999998</v>
      </c>
      <c r="Y975">
        <v>28339.6201</v>
      </c>
      <c r="AA975" s="1">
        <f t="shared" si="61"/>
        <v>43987</v>
      </c>
      <c r="AB975">
        <f t="shared" si="60"/>
        <v>0.95420780099500357</v>
      </c>
      <c r="AC975" s="60">
        <f t="shared" si="62"/>
        <v>-0.40235019592781579</v>
      </c>
      <c r="AD975">
        <f>+VLOOKUP(AA975,'Indice Bancos'!AG:AM,2,0)</f>
        <v>0.93509829646692444</v>
      </c>
      <c r="AE975">
        <f t="shared" ca="1" si="58"/>
        <v>1.3086558243806719</v>
      </c>
      <c r="AF975">
        <f t="shared" ca="1" si="59"/>
        <v>9.8864412660392129E-2</v>
      </c>
      <c r="AG975">
        <f t="shared" ca="1" si="55"/>
        <v>-0.23920475775757438</v>
      </c>
      <c r="AH975">
        <f t="shared" ca="1" si="56"/>
        <v>-0.5436245173574874</v>
      </c>
      <c r="AI975">
        <f t="shared" ca="1" si="57"/>
        <v>-0.93984643614871577</v>
      </c>
      <c r="AN975" s="60"/>
    </row>
    <row r="976" spans="1:40" x14ac:dyDescent="0.25">
      <c r="A976" s="1">
        <v>43994</v>
      </c>
      <c r="B976">
        <v>34.6584</v>
      </c>
      <c r="C976">
        <v>0.96889999999999998</v>
      </c>
      <c r="D976">
        <v>3.6747999999999998</v>
      </c>
      <c r="E976">
        <v>155569.28219999999</v>
      </c>
      <c r="F976" s="72">
        <v>43994</v>
      </c>
      <c r="G976">
        <v>29.594200000000001</v>
      </c>
      <c r="H976">
        <v>0.98229999999999995</v>
      </c>
      <c r="I976">
        <v>4.4184000000000001</v>
      </c>
      <c r="J976">
        <v>170641.04579999999</v>
      </c>
      <c r="K976" s="72">
        <v>43994</v>
      </c>
      <c r="L976">
        <v>23.523800000000001</v>
      </c>
      <c r="M976">
        <v>0.74480000000000002</v>
      </c>
      <c r="N976">
        <v>4.1939000000000002</v>
      </c>
      <c r="O976">
        <v>95307.052800000005</v>
      </c>
      <c r="P976" s="1">
        <v>43994</v>
      </c>
      <c r="Q976">
        <v>52.688200000000002</v>
      </c>
      <c r="R976">
        <v>4.6509</v>
      </c>
      <c r="S976">
        <v>11.043100000000001</v>
      </c>
      <c r="U976" s="72">
        <v>43994</v>
      </c>
      <c r="V976">
        <v>2.8378999999999999</v>
      </c>
      <c r="W976">
        <v>0.93889999999999996</v>
      </c>
      <c r="X976">
        <v>39.5533</v>
      </c>
      <c r="Y976">
        <v>26923.780900000002</v>
      </c>
      <c r="AA976" s="1">
        <f t="shared" si="61"/>
        <v>43994</v>
      </c>
      <c r="AB976">
        <f t="shared" si="60"/>
        <v>0.92456991693983026</v>
      </c>
      <c r="AC976" s="60">
        <f t="shared" si="62"/>
        <v>-0.44844704271073155</v>
      </c>
      <c r="AD976">
        <f>+VLOOKUP(AA976,'Indice Bancos'!AG:AM,2,0)</f>
        <v>0.94308919357960042</v>
      </c>
      <c r="AE976">
        <f t="shared" ca="1" si="58"/>
        <v>1.3086558243806719</v>
      </c>
      <c r="AF976">
        <f t="shared" ca="1" si="59"/>
        <v>6.0471032702653499E-2</v>
      </c>
      <c r="AG976">
        <f t="shared" ca="1" si="55"/>
        <v>-0.24847438468362215</v>
      </c>
      <c r="AH976">
        <f t="shared" ca="1" si="56"/>
        <v>-0.5436245173574874</v>
      </c>
      <c r="AI976">
        <f t="shared" ca="1" si="57"/>
        <v>-0.93984643614871577</v>
      </c>
      <c r="AN976" s="60"/>
    </row>
    <row r="977" spans="1:40" x14ac:dyDescent="0.25">
      <c r="A977" s="1">
        <v>44001</v>
      </c>
      <c r="B977">
        <v>34.6584</v>
      </c>
      <c r="C977">
        <v>0.89359999999999995</v>
      </c>
      <c r="D977">
        <v>3.3893</v>
      </c>
      <c r="E977">
        <v>143484.3688</v>
      </c>
      <c r="F977" s="72">
        <v>44001</v>
      </c>
      <c r="G977">
        <v>29.594200000000001</v>
      </c>
      <c r="H977">
        <v>0.93589999999999995</v>
      </c>
      <c r="I977">
        <v>4.2096</v>
      </c>
      <c r="J977">
        <v>162579.82579999999</v>
      </c>
      <c r="K977" s="72">
        <v>44001</v>
      </c>
      <c r="L977">
        <v>23.523800000000001</v>
      </c>
      <c r="M977">
        <v>0.67659999999999998</v>
      </c>
      <c r="N977">
        <v>3.8096999999999999</v>
      </c>
      <c r="O977">
        <v>86575.934200000003</v>
      </c>
      <c r="P977" s="1">
        <v>44001</v>
      </c>
      <c r="Q977">
        <v>52.688200000000002</v>
      </c>
      <c r="R977">
        <v>4.4664999999999999</v>
      </c>
      <c r="S977">
        <v>10.6052</v>
      </c>
      <c r="U977" s="72">
        <v>44001</v>
      </c>
      <c r="V977">
        <v>2.8378999999999999</v>
      </c>
      <c r="W977">
        <v>0.82269999999999999</v>
      </c>
      <c r="X977">
        <v>34.655200000000001</v>
      </c>
      <c r="Y977">
        <v>23589.707900000001</v>
      </c>
      <c r="AA977" s="1">
        <f t="shared" si="61"/>
        <v>44001</v>
      </c>
      <c r="AB977">
        <f t="shared" si="60"/>
        <v>0.86096812169003745</v>
      </c>
      <c r="AC977" s="60">
        <f t="shared" si="62"/>
        <v>-0.54736915892153193</v>
      </c>
      <c r="AD977">
        <f>+VLOOKUP(AA977,'Indice Bancos'!AG:AM,2,0)</f>
        <v>0.93136369706172217</v>
      </c>
      <c r="AE977">
        <f t="shared" ca="1" si="58"/>
        <v>1.2904406904622057</v>
      </c>
      <c r="AF977">
        <f t="shared" ca="1" si="59"/>
        <v>-5.14147534539698E-2</v>
      </c>
      <c r="AG977">
        <f t="shared" ref="AG977:AG1040" ca="1" si="63">+_xlfn.PERCENTILE.INC(OFFSET(AC977,-52,0,52,1),0.5)</f>
        <v>-0.26833606067126681</v>
      </c>
      <c r="AH977">
        <f t="shared" ref="AH977:AH1040" ca="1" si="64">+_xlfn.PERCENTILE.INC(OFFSET(AC977,-52,0,52,1),0.25)</f>
        <v>-0.5436245173574874</v>
      </c>
      <c r="AI977">
        <f t="shared" ref="AI977:AI1040" ca="1" si="65">+_xlfn.PERCENTILE.INC(OFFSET(AC977,-52,0,52,1),0.1)</f>
        <v>-0.93984643614871577</v>
      </c>
      <c r="AN977" s="60"/>
    </row>
    <row r="978" spans="1:40" x14ac:dyDescent="0.25">
      <c r="A978" s="1">
        <v>44008</v>
      </c>
      <c r="B978">
        <v>34.6584</v>
      </c>
      <c r="C978">
        <v>0.84760000000000002</v>
      </c>
      <c r="D978">
        <v>3.2149000000000001</v>
      </c>
      <c r="E978">
        <v>136099.1439</v>
      </c>
      <c r="F978" s="72">
        <v>44008</v>
      </c>
      <c r="G978">
        <v>29.594200000000001</v>
      </c>
      <c r="H978">
        <v>0.90669999999999995</v>
      </c>
      <c r="I978">
        <v>4.0785</v>
      </c>
      <c r="J978">
        <v>157514.81150000001</v>
      </c>
      <c r="K978" s="72">
        <v>44008</v>
      </c>
      <c r="L978">
        <v>23.523800000000001</v>
      </c>
      <c r="M978">
        <v>0.67800000000000005</v>
      </c>
      <c r="N978">
        <v>3.8178000000000001</v>
      </c>
      <c r="O978">
        <v>86759.747199999998</v>
      </c>
      <c r="P978" s="1">
        <v>44008</v>
      </c>
      <c r="Q978">
        <v>52.688200000000002</v>
      </c>
      <c r="R978">
        <v>4.9684999999999997</v>
      </c>
      <c r="S978">
        <v>11.7971</v>
      </c>
      <c r="U978" s="72">
        <v>44008</v>
      </c>
      <c r="V978">
        <v>2.8378999999999999</v>
      </c>
      <c r="W978">
        <v>0.82110000000000005</v>
      </c>
      <c r="X978">
        <v>34.588200000000001</v>
      </c>
      <c r="Y978">
        <v>23544.0357</v>
      </c>
      <c r="AA978" s="1">
        <f t="shared" si="61"/>
        <v>44008</v>
      </c>
      <c r="AB978">
        <f t="shared" si="60"/>
        <v>0.83267308756259206</v>
      </c>
      <c r="AC978" s="60">
        <f t="shared" si="62"/>
        <v>-0.59137742383214909</v>
      </c>
      <c r="AD978">
        <f>+VLOOKUP(AA978,'Indice Bancos'!AG:AM,2,0)</f>
        <v>0.91030675794919358</v>
      </c>
      <c r="AE978">
        <f t="shared" ref="AE978:AE1041" ca="1" si="66">+_xlfn.PERCENTILE.INC(OFFSET(AC978,-52,0,52,1),0.9)</f>
        <v>1.2573520309947281</v>
      </c>
      <c r="AF978">
        <f t="shared" ref="AF978:AF1041" ca="1" si="67">+_xlfn.PERCENTILE.INC(OFFSET(AC978,-52,0,52,1),0.75)</f>
        <v>-0.10284179295323553</v>
      </c>
      <c r="AG978">
        <f t="shared" ca="1" si="63"/>
        <v>-0.28479362690934862</v>
      </c>
      <c r="AH978">
        <f t="shared" ca="1" si="64"/>
        <v>-0.55376263394949987</v>
      </c>
      <c r="AI978">
        <f t="shared" ca="1" si="65"/>
        <v>-0.93984643614871577</v>
      </c>
      <c r="AN978" s="60"/>
    </row>
    <row r="979" spans="1:40" x14ac:dyDescent="0.25">
      <c r="A979" s="1">
        <v>44015</v>
      </c>
      <c r="B979">
        <v>41.253700000000002</v>
      </c>
      <c r="C979">
        <v>0.81679999999999997</v>
      </c>
      <c r="D979">
        <v>2.5945999999999998</v>
      </c>
      <c r="E979">
        <v>131303.54329999999</v>
      </c>
      <c r="F979" s="72">
        <v>44015</v>
      </c>
      <c r="G979">
        <v>25.208500000000001</v>
      </c>
      <c r="H979">
        <v>0.76770000000000005</v>
      </c>
      <c r="I979">
        <v>4.0506000000000002</v>
      </c>
      <c r="J979">
        <v>148383.51809999999</v>
      </c>
      <c r="K979" s="72">
        <v>44015</v>
      </c>
      <c r="L979">
        <v>18.5288</v>
      </c>
      <c r="M979">
        <v>0.61460000000000004</v>
      </c>
      <c r="N979">
        <v>4.3529</v>
      </c>
      <c r="O979">
        <v>84094.458299999998</v>
      </c>
      <c r="P979" s="1">
        <v>44015</v>
      </c>
      <c r="Q979">
        <v>52.688200000000002</v>
      </c>
      <c r="R979">
        <v>5.6650999999999998</v>
      </c>
      <c r="S979">
        <v>13.4511</v>
      </c>
      <c r="U979" s="72">
        <v>44015</v>
      </c>
      <c r="V979">
        <v>4.9405999999999999</v>
      </c>
      <c r="W979">
        <v>0.7248</v>
      </c>
      <c r="X979">
        <v>17.527999999999999</v>
      </c>
      <c r="Y979">
        <v>22607.7549</v>
      </c>
      <c r="AA979" s="1">
        <f t="shared" si="61"/>
        <v>44015</v>
      </c>
      <c r="AB979">
        <f t="shared" si="60"/>
        <v>0.74855420387880001</v>
      </c>
      <c r="AC979" s="60">
        <f t="shared" si="62"/>
        <v>-0.7222104915877009</v>
      </c>
      <c r="AD979">
        <f>+VLOOKUP(AA979,'Indice Bancos'!AG:AM,2,0)</f>
        <v>0.88881215415376802</v>
      </c>
      <c r="AE979">
        <f t="shared" ca="1" si="66"/>
        <v>1.0394818099876224</v>
      </c>
      <c r="AF979">
        <f t="shared" ca="1" si="67"/>
        <v>-0.14148484767867073</v>
      </c>
      <c r="AG979">
        <f t="shared" ca="1" si="63"/>
        <v>-0.29694436921644329</v>
      </c>
      <c r="AH979">
        <f t="shared" ca="1" si="64"/>
        <v>-0.57347304548167555</v>
      </c>
      <c r="AI979">
        <f t="shared" ca="1" si="65"/>
        <v>-0.93984643614871577</v>
      </c>
      <c r="AN979" s="60"/>
    </row>
    <row r="980" spans="1:40" x14ac:dyDescent="0.25">
      <c r="A980" s="1">
        <v>44022</v>
      </c>
      <c r="B980">
        <v>41.253700000000002</v>
      </c>
      <c r="C980">
        <v>0.93340000000000001</v>
      </c>
      <c r="D980">
        <v>2.9647999999999999</v>
      </c>
      <c r="E980">
        <v>150038.35620000001</v>
      </c>
      <c r="F980" s="72">
        <v>44022</v>
      </c>
      <c r="G980">
        <v>25.208500000000001</v>
      </c>
      <c r="H980">
        <v>0.89280000000000004</v>
      </c>
      <c r="I980">
        <v>4.7107999999999999</v>
      </c>
      <c r="J980">
        <v>172567.17800000001</v>
      </c>
      <c r="K980" s="72">
        <v>44022</v>
      </c>
      <c r="L980">
        <v>18.5288</v>
      </c>
      <c r="M980">
        <v>0.68940000000000001</v>
      </c>
      <c r="N980">
        <v>4.8825000000000003</v>
      </c>
      <c r="O980">
        <v>94326.716700000004</v>
      </c>
      <c r="P980" s="1">
        <v>44022</v>
      </c>
      <c r="Q980">
        <v>52.688200000000002</v>
      </c>
      <c r="R980">
        <v>5.2656000000000001</v>
      </c>
      <c r="S980">
        <v>12.5025</v>
      </c>
      <c r="U980" s="72">
        <v>44022</v>
      </c>
      <c r="V980">
        <v>4.9405999999999999</v>
      </c>
      <c r="W980">
        <v>0.80610000000000004</v>
      </c>
      <c r="X980">
        <v>19.493200000000002</v>
      </c>
      <c r="Y980">
        <v>25142.5638</v>
      </c>
      <c r="AA980" s="1">
        <f t="shared" si="61"/>
        <v>44022</v>
      </c>
      <c r="AB980">
        <f t="shared" si="60"/>
        <v>0.85824847910667468</v>
      </c>
      <c r="AC980" s="60">
        <f t="shared" si="62"/>
        <v>-0.55159911498844227</v>
      </c>
      <c r="AD980">
        <f>+VLOOKUP(AA980,'Indice Bancos'!AG:AM,2,0)</f>
        <v>0.94743330541153847</v>
      </c>
      <c r="AE980">
        <f t="shared" ca="1" si="66"/>
        <v>0.37802177908775358</v>
      </c>
      <c r="AF980">
        <f t="shared" ca="1" si="67"/>
        <v>-0.15398240913107675</v>
      </c>
      <c r="AG980">
        <f t="shared" ca="1" si="63"/>
        <v>-0.31872228661607171</v>
      </c>
      <c r="AH980">
        <f t="shared" ca="1" si="64"/>
        <v>-0.57914160957790506</v>
      </c>
      <c r="AI980">
        <f t="shared" ca="1" si="65"/>
        <v>-0.93984643614871577</v>
      </c>
      <c r="AN980" s="60"/>
    </row>
    <row r="981" spans="1:40" x14ac:dyDescent="0.25">
      <c r="A981" s="1">
        <v>44029</v>
      </c>
      <c r="B981">
        <v>41.253700000000002</v>
      </c>
      <c r="C981">
        <v>1.0175000000000001</v>
      </c>
      <c r="D981">
        <v>3.2320000000000002</v>
      </c>
      <c r="E981">
        <v>163561.9498</v>
      </c>
      <c r="F981" s="72">
        <v>44029</v>
      </c>
      <c r="G981">
        <v>25.208500000000001</v>
      </c>
      <c r="H981">
        <v>0.97140000000000004</v>
      </c>
      <c r="I981">
        <v>5.1256000000000004</v>
      </c>
      <c r="J981">
        <v>187762.22099999999</v>
      </c>
      <c r="K981" s="72">
        <v>44029</v>
      </c>
      <c r="L981">
        <v>18.5288</v>
      </c>
      <c r="M981">
        <v>0.71630000000000005</v>
      </c>
      <c r="N981">
        <v>5.0728</v>
      </c>
      <c r="O981">
        <v>98002.977100000004</v>
      </c>
      <c r="P981" s="1">
        <v>44029</v>
      </c>
      <c r="Q981">
        <v>52.688200000000002</v>
      </c>
      <c r="R981">
        <v>5.2450999999999999</v>
      </c>
      <c r="S981">
        <v>12.453799999999999</v>
      </c>
      <c r="U981" s="72">
        <v>44029</v>
      </c>
      <c r="V981">
        <v>4.9405999999999999</v>
      </c>
      <c r="W981">
        <v>0.90639999999999998</v>
      </c>
      <c r="X981">
        <v>21.918800000000001</v>
      </c>
      <c r="Y981">
        <v>28271.111700000001</v>
      </c>
      <c r="AA981" s="1">
        <f t="shared" si="61"/>
        <v>44029</v>
      </c>
      <c r="AB981">
        <f t="shared" si="60"/>
        <v>0.93099370570342421</v>
      </c>
      <c r="AC981" s="60">
        <f t="shared" si="62"/>
        <v>-0.43845589739651269</v>
      </c>
      <c r="AD981">
        <f>+VLOOKUP(AA981,'Indice Bancos'!AG:AM,2,0)</f>
        <v>0.95980801804829874</v>
      </c>
      <c r="AE981">
        <f t="shared" ca="1" si="66"/>
        <v>0.27788855910382615</v>
      </c>
      <c r="AF981">
        <f t="shared" ca="1" si="67"/>
        <v>-0.15741329936133017</v>
      </c>
      <c r="AG981">
        <f t="shared" ca="1" si="63"/>
        <v>-0.34097756903151477</v>
      </c>
      <c r="AH981">
        <f t="shared" ca="1" si="64"/>
        <v>-0.57914160957790506</v>
      </c>
      <c r="AI981">
        <f t="shared" ca="1" si="65"/>
        <v>-0.93984643614871577</v>
      </c>
      <c r="AN981" s="60"/>
    </row>
    <row r="982" spans="1:40" x14ac:dyDescent="0.25">
      <c r="A982" s="1">
        <v>44036</v>
      </c>
      <c r="B982">
        <v>41.253700000000002</v>
      </c>
      <c r="C982">
        <v>1.0824</v>
      </c>
      <c r="D982">
        <v>3.4380000000000002</v>
      </c>
      <c r="E982">
        <v>173984.38829999999</v>
      </c>
      <c r="F982" s="72">
        <v>44036</v>
      </c>
      <c r="G982">
        <v>25.208500000000001</v>
      </c>
      <c r="H982">
        <v>1.07</v>
      </c>
      <c r="I982">
        <v>5.6456</v>
      </c>
      <c r="J982">
        <v>206809.52830000001</v>
      </c>
      <c r="K982" s="72">
        <v>44036</v>
      </c>
      <c r="L982">
        <v>18.5288</v>
      </c>
      <c r="M982">
        <v>0.77249999999999996</v>
      </c>
      <c r="N982">
        <v>5.4707999999999997</v>
      </c>
      <c r="O982">
        <v>105692.4886</v>
      </c>
      <c r="P982" s="1">
        <v>44036</v>
      </c>
      <c r="Q982">
        <v>52.688200000000002</v>
      </c>
      <c r="R982">
        <v>5.2758000000000003</v>
      </c>
      <c r="S982">
        <v>12.5268</v>
      </c>
      <c r="U982" s="72">
        <v>44036</v>
      </c>
      <c r="V982">
        <v>4.9405999999999999</v>
      </c>
      <c r="W982">
        <v>0.98040000000000005</v>
      </c>
      <c r="X982">
        <v>23.707000000000001</v>
      </c>
      <c r="Y982">
        <v>30577.559499999999</v>
      </c>
      <c r="AA982" s="1">
        <f t="shared" si="61"/>
        <v>44036</v>
      </c>
      <c r="AB982">
        <f t="shared" si="60"/>
        <v>1.0080620958697801</v>
      </c>
      <c r="AC982" s="60">
        <f t="shared" si="62"/>
        <v>-0.31858871097082142</v>
      </c>
      <c r="AD982">
        <f>+VLOOKUP(AA982,'Indice Bancos'!AG:AM,2,0)</f>
        <v>0.97226927108513572</v>
      </c>
      <c r="AE982">
        <f t="shared" ca="1" si="66"/>
        <v>0.16794684547320732</v>
      </c>
      <c r="AF982">
        <f t="shared" ca="1" si="67"/>
        <v>-0.16833585114148031</v>
      </c>
      <c r="AG982">
        <f t="shared" ca="1" si="63"/>
        <v>-0.35356964224049414</v>
      </c>
      <c r="AH982">
        <f t="shared" ca="1" si="64"/>
        <v>-0.57914160957790506</v>
      </c>
      <c r="AI982">
        <f t="shared" ca="1" si="65"/>
        <v>-0.93984643614871577</v>
      </c>
      <c r="AN982" s="60"/>
    </row>
    <row r="983" spans="1:40" x14ac:dyDescent="0.25">
      <c r="A983" s="1">
        <v>44043</v>
      </c>
      <c r="B983">
        <v>41.253700000000002</v>
      </c>
      <c r="C983">
        <v>1.0609</v>
      </c>
      <c r="D983">
        <v>3.3698000000000001</v>
      </c>
      <c r="E983">
        <v>170531.55590000001</v>
      </c>
      <c r="F983" s="72">
        <v>44043</v>
      </c>
      <c r="G983">
        <v>25.208500000000001</v>
      </c>
      <c r="H983">
        <v>1.1025</v>
      </c>
      <c r="I983">
        <v>5.8169000000000004</v>
      </c>
      <c r="J983">
        <v>213087.29259999999</v>
      </c>
      <c r="K983" s="72">
        <v>44043</v>
      </c>
      <c r="L983">
        <v>18.5288</v>
      </c>
      <c r="M983">
        <v>0.77900000000000003</v>
      </c>
      <c r="N983">
        <v>5.5167999999999999</v>
      </c>
      <c r="O983">
        <v>106580.9182</v>
      </c>
      <c r="P983" s="1">
        <v>44043</v>
      </c>
      <c r="Q983">
        <v>52.688200000000002</v>
      </c>
      <c r="R983">
        <v>5.7469999999999999</v>
      </c>
      <c r="S983">
        <v>13.6457</v>
      </c>
      <c r="U983" s="72">
        <v>44043</v>
      </c>
      <c r="V983">
        <v>4.9405999999999999</v>
      </c>
      <c r="W983">
        <v>1.0455000000000001</v>
      </c>
      <c r="X983">
        <v>25.282800000000002</v>
      </c>
      <c r="Y983">
        <v>32609.9738</v>
      </c>
      <c r="AA983" s="1">
        <f t="shared" si="61"/>
        <v>44043</v>
      </c>
      <c r="AB983">
        <f t="shared" si="60"/>
        <v>1.0194261685365635</v>
      </c>
      <c r="AC983" s="60">
        <f t="shared" si="62"/>
        <v>-0.30091376779419482</v>
      </c>
      <c r="AD983">
        <f>+VLOOKUP(AA983,'Indice Bancos'!AG:AM,2,0)</f>
        <v>0.96679776523566452</v>
      </c>
      <c r="AE983">
        <f t="shared" ca="1" si="66"/>
        <v>7.0717817728421853E-2</v>
      </c>
      <c r="AF983">
        <f t="shared" ca="1" si="67"/>
        <v>-0.18990306199523613</v>
      </c>
      <c r="AG983">
        <f t="shared" ca="1" si="63"/>
        <v>-0.35356964224049414</v>
      </c>
      <c r="AH983">
        <f t="shared" ca="1" si="64"/>
        <v>-0.57914160957790506</v>
      </c>
      <c r="AI983">
        <f t="shared" ca="1" si="65"/>
        <v>-0.93984643614871577</v>
      </c>
      <c r="AN983" s="60"/>
    </row>
    <row r="984" spans="1:40" x14ac:dyDescent="0.25">
      <c r="A984" s="1">
        <v>44050</v>
      </c>
      <c r="B984">
        <v>41.253700000000002</v>
      </c>
      <c r="C984">
        <v>1.1303000000000001</v>
      </c>
      <c r="D984">
        <v>3.5901999999999998</v>
      </c>
      <c r="E984">
        <v>181689.3199</v>
      </c>
      <c r="F984" s="72">
        <v>44050</v>
      </c>
      <c r="G984">
        <v>25.208500000000001</v>
      </c>
      <c r="H984">
        <v>1.1969000000000001</v>
      </c>
      <c r="I984">
        <v>6.3155000000000001</v>
      </c>
      <c r="J984">
        <v>231349.87940000001</v>
      </c>
      <c r="K984" s="72">
        <v>44050</v>
      </c>
      <c r="L984">
        <v>18.5288</v>
      </c>
      <c r="M984">
        <v>0.80720000000000003</v>
      </c>
      <c r="N984">
        <v>5.7165999999999997</v>
      </c>
      <c r="O984">
        <v>110440.9917</v>
      </c>
      <c r="P984" s="1">
        <v>44050</v>
      </c>
      <c r="Q984">
        <v>52.688200000000002</v>
      </c>
      <c r="R984">
        <v>6.1363000000000003</v>
      </c>
      <c r="S984">
        <v>14.57</v>
      </c>
      <c r="U984" s="72">
        <v>44050</v>
      </c>
      <c r="V984">
        <v>4.9405999999999999</v>
      </c>
      <c r="W984">
        <v>1.0982000000000001</v>
      </c>
      <c r="X984">
        <v>26.557500000000001</v>
      </c>
      <c r="Y984">
        <v>34254.174099999997</v>
      </c>
      <c r="AA984" s="1">
        <f t="shared" si="61"/>
        <v>44050</v>
      </c>
      <c r="AB984">
        <f t="shared" si="60"/>
        <v>1.0919750503888936</v>
      </c>
      <c r="AC984" s="60">
        <f t="shared" si="62"/>
        <v>-0.18807593211088205</v>
      </c>
      <c r="AD984">
        <f>+VLOOKUP(AA984,'Indice Bancos'!AG:AM,2,0)</f>
        <v>0.97181623883459689</v>
      </c>
      <c r="AE984">
        <f t="shared" ca="1" si="66"/>
        <v>4.2137332873180722E-2</v>
      </c>
      <c r="AF984">
        <f t="shared" ca="1" si="67"/>
        <v>-0.21106094414802587</v>
      </c>
      <c r="AG984">
        <f t="shared" ca="1" si="63"/>
        <v>-0.35356964224049414</v>
      </c>
      <c r="AH984">
        <f t="shared" ca="1" si="64"/>
        <v>-0.57914160957790506</v>
      </c>
      <c r="AI984">
        <f t="shared" ca="1" si="65"/>
        <v>-0.93984643614871577</v>
      </c>
      <c r="AN984" s="60"/>
    </row>
    <row r="985" spans="1:40" x14ac:dyDescent="0.25">
      <c r="A985" s="1">
        <v>44057</v>
      </c>
      <c r="B985">
        <v>41.253700000000002</v>
      </c>
      <c r="C985">
        <v>1.0327999999999999</v>
      </c>
      <c r="D985">
        <v>3.2806999999999999</v>
      </c>
      <c r="E985">
        <v>166023.69140000001</v>
      </c>
      <c r="F985" s="72">
        <v>44057</v>
      </c>
      <c r="G985">
        <v>25.208500000000001</v>
      </c>
      <c r="H985">
        <v>1.0707</v>
      </c>
      <c r="I985">
        <v>5.6494</v>
      </c>
      <c r="J985">
        <v>206952.20480000001</v>
      </c>
      <c r="K985" s="72">
        <v>44057</v>
      </c>
      <c r="L985">
        <v>18.5288</v>
      </c>
      <c r="M985">
        <v>0.70279999999999998</v>
      </c>
      <c r="N985">
        <v>4.9776999999999996</v>
      </c>
      <c r="O985">
        <v>96164.846900000004</v>
      </c>
      <c r="P985" s="1">
        <v>44057</v>
      </c>
      <c r="Q985">
        <v>52.688200000000002</v>
      </c>
      <c r="R985">
        <v>5.6139000000000001</v>
      </c>
      <c r="S985">
        <v>13.329499999999999</v>
      </c>
      <c r="U985" s="72">
        <v>44057</v>
      </c>
      <c r="V985">
        <v>4.9405999999999999</v>
      </c>
      <c r="W985">
        <v>0.98919999999999997</v>
      </c>
      <c r="X985">
        <v>23.919499999999999</v>
      </c>
      <c r="Y985">
        <v>30851.5929</v>
      </c>
      <c r="AA985" s="1">
        <f t="shared" si="61"/>
        <v>44057</v>
      </c>
      <c r="AB985">
        <f t="shared" si="60"/>
        <v>0.98232714562104806</v>
      </c>
      <c r="AC985" s="60">
        <f t="shared" si="62"/>
        <v>-0.3586151870975709</v>
      </c>
      <c r="AD985">
        <f>+VLOOKUP(AA985,'Indice Bancos'!AG:AM,2,0)</f>
        <v>0.93871273270945577</v>
      </c>
      <c r="AE985">
        <f t="shared" ca="1" si="66"/>
        <v>-8.9455720829588831E-2</v>
      </c>
      <c r="AF985">
        <f t="shared" ca="1" si="67"/>
        <v>-0.21106094414802587</v>
      </c>
      <c r="AG985">
        <f t="shared" ca="1" si="63"/>
        <v>-0.35356964224049414</v>
      </c>
      <c r="AH985">
        <f t="shared" ca="1" si="64"/>
        <v>-0.57914160957790506</v>
      </c>
      <c r="AI985">
        <f t="shared" ca="1" si="65"/>
        <v>-0.93984643614871577</v>
      </c>
      <c r="AN985" s="60"/>
    </row>
    <row r="986" spans="1:40" x14ac:dyDescent="0.25">
      <c r="A986" s="1">
        <v>44064</v>
      </c>
      <c r="B986">
        <v>41.253700000000002</v>
      </c>
      <c r="C986">
        <v>0.97660000000000002</v>
      </c>
      <c r="D986">
        <v>3.1019000000000001</v>
      </c>
      <c r="E986">
        <v>156975.99170000001</v>
      </c>
      <c r="F986" s="72">
        <v>44064</v>
      </c>
      <c r="G986">
        <v>25.208500000000001</v>
      </c>
      <c r="H986">
        <v>1.0024</v>
      </c>
      <c r="I986">
        <v>5.2892000000000001</v>
      </c>
      <c r="J986">
        <v>193754.6323</v>
      </c>
      <c r="K986" s="72">
        <v>44064</v>
      </c>
      <c r="L986">
        <v>18.5288</v>
      </c>
      <c r="M986">
        <v>0.66549999999999998</v>
      </c>
      <c r="N986">
        <v>4.7127999999999997</v>
      </c>
      <c r="O986">
        <v>91048.717699999994</v>
      </c>
      <c r="P986" s="1">
        <v>44064</v>
      </c>
      <c r="Q986">
        <v>52.688200000000002</v>
      </c>
      <c r="R986">
        <v>5.3783000000000003</v>
      </c>
      <c r="S986">
        <v>12.770099999999999</v>
      </c>
      <c r="U986" s="72">
        <v>44064</v>
      </c>
      <c r="V986">
        <v>4.9405999999999999</v>
      </c>
      <c r="W986">
        <v>0.99280000000000002</v>
      </c>
      <c r="X986">
        <v>24.007999999999999</v>
      </c>
      <c r="Y986">
        <v>30965.773399999998</v>
      </c>
      <c r="AA986" s="1">
        <f t="shared" si="61"/>
        <v>44064</v>
      </c>
      <c r="AB986">
        <f t="shared" si="60"/>
        <v>0.92831871627013662</v>
      </c>
      <c r="AC986" s="60">
        <f t="shared" si="62"/>
        <v>-0.44261640284361642</v>
      </c>
      <c r="AD986">
        <f>+VLOOKUP(AA986,'Indice Bancos'!AG:AM,2,0)</f>
        <v>0.90516512165962781</v>
      </c>
      <c r="AE986">
        <f t="shared" ca="1" si="66"/>
        <v>-0.11245622429117585</v>
      </c>
      <c r="AF986">
        <f t="shared" ca="1" si="67"/>
        <v>-0.22329019743074566</v>
      </c>
      <c r="AG986">
        <f t="shared" ca="1" si="63"/>
        <v>-0.3561461599218444</v>
      </c>
      <c r="AH986">
        <f t="shared" ca="1" si="64"/>
        <v>-0.57914160957790506</v>
      </c>
      <c r="AI986">
        <f t="shared" ca="1" si="65"/>
        <v>-0.93984643614871577</v>
      </c>
      <c r="AN986" s="60"/>
    </row>
    <row r="987" spans="1:40" x14ac:dyDescent="0.25">
      <c r="A987" s="1">
        <v>44071</v>
      </c>
      <c r="B987">
        <v>41.253700000000002</v>
      </c>
      <c r="C987">
        <v>0.95050000000000001</v>
      </c>
      <c r="D987">
        <v>3.0190999999999999</v>
      </c>
      <c r="E987">
        <v>152787.83379999999</v>
      </c>
      <c r="F987" s="72">
        <v>44071</v>
      </c>
      <c r="G987">
        <v>25.208500000000001</v>
      </c>
      <c r="H987">
        <v>0.98209999999999997</v>
      </c>
      <c r="I987">
        <v>5.1821000000000002</v>
      </c>
      <c r="J987">
        <v>189831.02960000001</v>
      </c>
      <c r="K987" s="72">
        <v>44071</v>
      </c>
      <c r="L987">
        <v>18.5288</v>
      </c>
      <c r="M987">
        <v>0.67510000000000003</v>
      </c>
      <c r="N987">
        <v>4.7809999999999997</v>
      </c>
      <c r="O987">
        <v>92366.044399999999</v>
      </c>
      <c r="P987" s="1">
        <v>44071</v>
      </c>
      <c r="Q987">
        <v>52.688200000000002</v>
      </c>
      <c r="R987">
        <v>5.3783000000000003</v>
      </c>
      <c r="S987">
        <v>12.770099999999999</v>
      </c>
      <c r="U987" s="72">
        <v>44071</v>
      </c>
      <c r="V987">
        <v>4.9405999999999999</v>
      </c>
      <c r="W987">
        <v>0.98699999999999999</v>
      </c>
      <c r="X987">
        <v>23.866399999999999</v>
      </c>
      <c r="Y987">
        <v>30783.084500000001</v>
      </c>
      <c r="AA987" s="1">
        <f t="shared" si="61"/>
        <v>44071</v>
      </c>
      <c r="AB987">
        <f t="shared" si="60"/>
        <v>0.91117706280608224</v>
      </c>
      <c r="AC987" s="60">
        <f t="shared" si="62"/>
        <v>-0.46927742128431804</v>
      </c>
      <c r="AD987">
        <f>+VLOOKUP(AA987,'Indice Bancos'!AG:AM,2,0)</f>
        <v>0.91073509957101006</v>
      </c>
      <c r="AE987">
        <f t="shared" ca="1" si="66"/>
        <v>-0.11263391846495846</v>
      </c>
      <c r="AF987">
        <f t="shared" ca="1" si="67"/>
        <v>-0.22617241585542736</v>
      </c>
      <c r="AG987">
        <f t="shared" ca="1" si="63"/>
        <v>-0.37281515993874859</v>
      </c>
      <c r="AH987">
        <f t="shared" ca="1" si="64"/>
        <v>-0.57914160957790506</v>
      </c>
      <c r="AI987">
        <f t="shared" ca="1" si="65"/>
        <v>-0.93984643614871577</v>
      </c>
      <c r="AN987" s="60"/>
    </row>
    <row r="988" spans="1:40" x14ac:dyDescent="0.25">
      <c r="A988" s="1">
        <v>44078</v>
      </c>
      <c r="B988">
        <v>41.253700000000002</v>
      </c>
      <c r="C988">
        <v>0.93779999999999997</v>
      </c>
      <c r="D988">
        <v>2.9786999999999999</v>
      </c>
      <c r="E988">
        <v>150741.71090000001</v>
      </c>
      <c r="F988" s="72">
        <v>44078</v>
      </c>
      <c r="G988">
        <v>25.208500000000001</v>
      </c>
      <c r="H988">
        <v>0.93079999999999996</v>
      </c>
      <c r="I988">
        <v>4.9114000000000004</v>
      </c>
      <c r="J988">
        <v>179915.01569999999</v>
      </c>
      <c r="K988" s="72">
        <v>44078</v>
      </c>
      <c r="L988">
        <v>18.5288</v>
      </c>
      <c r="M988">
        <v>0.62039999999999995</v>
      </c>
      <c r="N988">
        <v>4.3940999999999999</v>
      </c>
      <c r="O988">
        <v>84890.981400000004</v>
      </c>
      <c r="P988" s="1">
        <v>44078</v>
      </c>
      <c r="Q988">
        <v>52.688200000000002</v>
      </c>
      <c r="R988">
        <v>5.0914000000000001</v>
      </c>
      <c r="S988">
        <v>12.089</v>
      </c>
      <c r="U988" s="72">
        <v>44078</v>
      </c>
      <c r="V988">
        <v>4.9405999999999999</v>
      </c>
      <c r="W988">
        <v>0.93130000000000002</v>
      </c>
      <c r="X988">
        <v>22.520800000000001</v>
      </c>
      <c r="Y988">
        <v>29047.539700000001</v>
      </c>
      <c r="AA988" s="1">
        <f t="shared" si="61"/>
        <v>44078</v>
      </c>
      <c r="AB988">
        <f t="shared" si="60"/>
        <v>0.8739382926129059</v>
      </c>
      <c r="AC988" s="60">
        <f t="shared" si="62"/>
        <v>-0.52719619445933597</v>
      </c>
      <c r="AD988">
        <f>+VLOOKUP(AA988,'Indice Bancos'!AG:AM,2,0)</f>
        <v>0.89554763952058558</v>
      </c>
      <c r="AE988">
        <f t="shared" ca="1" si="66"/>
        <v>-0.11263391846495846</v>
      </c>
      <c r="AF988">
        <f t="shared" ca="1" si="67"/>
        <v>-0.22617241585542736</v>
      </c>
      <c r="AG988">
        <f t="shared" ca="1" si="63"/>
        <v>-0.37637622253275271</v>
      </c>
      <c r="AH988">
        <f t="shared" ca="1" si="64"/>
        <v>-0.57914160957790506</v>
      </c>
      <c r="AI988">
        <f t="shared" ca="1" si="65"/>
        <v>-0.93984643614871577</v>
      </c>
      <c r="AN988" s="60"/>
    </row>
    <row r="989" spans="1:40" x14ac:dyDescent="0.25">
      <c r="A989" s="1">
        <v>44085</v>
      </c>
      <c r="B989">
        <v>41.253700000000002</v>
      </c>
      <c r="C989">
        <v>0.92820000000000003</v>
      </c>
      <c r="D989">
        <v>2.9483999999999999</v>
      </c>
      <c r="E989">
        <v>149207.1188</v>
      </c>
      <c r="F989" s="72">
        <v>44085</v>
      </c>
      <c r="G989">
        <v>25.208500000000001</v>
      </c>
      <c r="H989">
        <v>0.94189999999999996</v>
      </c>
      <c r="I989">
        <v>4.9698000000000002</v>
      </c>
      <c r="J989">
        <v>182055.16260000001</v>
      </c>
      <c r="K989" s="72">
        <v>44085</v>
      </c>
      <c r="L989">
        <v>18.5288</v>
      </c>
      <c r="M989">
        <v>0.6462</v>
      </c>
      <c r="N989">
        <v>4.5765000000000002</v>
      </c>
      <c r="O989">
        <v>88414.064400000003</v>
      </c>
      <c r="P989" s="1">
        <v>44085</v>
      </c>
      <c r="Q989">
        <v>52.688200000000002</v>
      </c>
      <c r="R989">
        <v>4.9889999999999999</v>
      </c>
      <c r="S989">
        <v>11.845700000000001</v>
      </c>
      <c r="U989" s="72">
        <v>44085</v>
      </c>
      <c r="V989">
        <v>4.9405999999999999</v>
      </c>
      <c r="W989">
        <v>0.96060000000000001</v>
      </c>
      <c r="X989">
        <v>23.228999999999999</v>
      </c>
      <c r="Y989">
        <v>29960.9843</v>
      </c>
      <c r="AA989" s="1">
        <f t="shared" si="61"/>
        <v>44085</v>
      </c>
      <c r="AB989">
        <f t="shared" si="60"/>
        <v>0.8804551329599668</v>
      </c>
      <c r="AC989" s="60">
        <f t="shared" si="62"/>
        <v>-0.51706032273421676</v>
      </c>
      <c r="AD989">
        <f>+VLOOKUP(AA989,'Indice Bancos'!AG:AM,2,0)</f>
        <v>0.88935357498918677</v>
      </c>
      <c r="AE989">
        <f t="shared" ca="1" si="66"/>
        <v>-0.11263391846495846</v>
      </c>
      <c r="AF989">
        <f t="shared" ca="1" si="67"/>
        <v>-0.22617241585542736</v>
      </c>
      <c r="AG989">
        <f t="shared" ca="1" si="63"/>
        <v>-0.39824372694787513</v>
      </c>
      <c r="AH989">
        <f t="shared" ca="1" si="64"/>
        <v>-0.57914160957790506</v>
      </c>
      <c r="AI989">
        <f t="shared" ca="1" si="65"/>
        <v>-0.93984643614871577</v>
      </c>
      <c r="AN989" s="60"/>
    </row>
    <row r="990" spans="1:40" x14ac:dyDescent="0.25">
      <c r="A990" s="1">
        <v>44092</v>
      </c>
      <c r="B990">
        <v>41.253700000000002</v>
      </c>
      <c r="C990">
        <v>0.83450000000000002</v>
      </c>
      <c r="D990">
        <v>2.6507999999999998</v>
      </c>
      <c r="E990">
        <v>134148.93299999999</v>
      </c>
      <c r="F990" s="72">
        <v>44092</v>
      </c>
      <c r="G990">
        <v>25.208500000000001</v>
      </c>
      <c r="H990">
        <v>0.79320000000000002</v>
      </c>
      <c r="I990">
        <v>4.1849999999999996</v>
      </c>
      <c r="J990">
        <v>153305.8559</v>
      </c>
      <c r="K990" s="72">
        <v>44092</v>
      </c>
      <c r="L990">
        <v>18.5288</v>
      </c>
      <c r="M990">
        <v>0.55189999999999995</v>
      </c>
      <c r="N990">
        <v>3.9089</v>
      </c>
      <c r="O990">
        <v>75516.517200000002</v>
      </c>
      <c r="P990" s="1">
        <v>44092</v>
      </c>
      <c r="Q990">
        <v>52.688200000000002</v>
      </c>
      <c r="R990">
        <v>4.2923999999999998</v>
      </c>
      <c r="S990">
        <v>10.191700000000001</v>
      </c>
      <c r="U990" s="72">
        <v>44092</v>
      </c>
      <c r="V990">
        <v>4.9405999999999999</v>
      </c>
      <c r="W990">
        <v>0.7944</v>
      </c>
      <c r="X990">
        <v>19.209900000000001</v>
      </c>
      <c r="Y990">
        <v>24777.186000000002</v>
      </c>
      <c r="AA990" s="1">
        <f t="shared" si="61"/>
        <v>44092</v>
      </c>
      <c r="AB990">
        <f t="shared" si="60"/>
        <v>0.76057046744982049</v>
      </c>
      <c r="AC990" s="60">
        <f t="shared" si="62"/>
        <v>-0.70352117288649696</v>
      </c>
      <c r="AD990">
        <f>+VLOOKUP(AA990,'Indice Bancos'!AG:AM,2,0)</f>
        <v>0.84995180431158124</v>
      </c>
      <c r="AE990">
        <f t="shared" ca="1" si="66"/>
        <v>-0.15482486520497282</v>
      </c>
      <c r="AF990">
        <f t="shared" ca="1" si="67"/>
        <v>-0.24027820390216534</v>
      </c>
      <c r="AG990">
        <f t="shared" ca="1" si="63"/>
        <v>-0.40409570627166702</v>
      </c>
      <c r="AH990">
        <f t="shared" ca="1" si="64"/>
        <v>-0.57914160957790506</v>
      </c>
      <c r="AI990">
        <f t="shared" ca="1" si="65"/>
        <v>-0.93984643614871577</v>
      </c>
      <c r="AN990" s="60"/>
    </row>
    <row r="991" spans="1:40" x14ac:dyDescent="0.25">
      <c r="A991" s="1">
        <v>44099</v>
      </c>
      <c r="B991">
        <v>41.253700000000002</v>
      </c>
      <c r="C991">
        <v>0.84230000000000005</v>
      </c>
      <c r="D991">
        <v>2.6755</v>
      </c>
      <c r="E991">
        <v>135395.78909999999</v>
      </c>
      <c r="F991" s="72">
        <v>44099</v>
      </c>
      <c r="G991">
        <v>25.208500000000001</v>
      </c>
      <c r="H991">
        <v>0.79349999999999998</v>
      </c>
      <c r="I991">
        <v>4.1868999999999996</v>
      </c>
      <c r="J991">
        <v>153377.1942</v>
      </c>
      <c r="K991" s="72">
        <v>44099</v>
      </c>
      <c r="L991">
        <v>18.5288</v>
      </c>
      <c r="M991">
        <v>0.5575</v>
      </c>
      <c r="N991">
        <v>3.9485000000000001</v>
      </c>
      <c r="O991">
        <v>76282.404800000004</v>
      </c>
      <c r="P991" s="1">
        <v>44099</v>
      </c>
      <c r="Q991">
        <v>52.688200000000002</v>
      </c>
      <c r="R991">
        <v>4.4870000000000001</v>
      </c>
      <c r="S991">
        <v>10.6539</v>
      </c>
      <c r="U991" s="72">
        <v>44099</v>
      </c>
      <c r="V991">
        <v>4.9405999999999999</v>
      </c>
      <c r="W991">
        <v>0.76219999999999999</v>
      </c>
      <c r="X991">
        <v>18.430900000000001</v>
      </c>
      <c r="Y991">
        <v>23772.3969</v>
      </c>
      <c r="AA991" s="1">
        <f t="shared" si="61"/>
        <v>44099</v>
      </c>
      <c r="AB991">
        <f t="shared" si="60"/>
        <v>0.76227947123122908</v>
      </c>
      <c r="AC991" s="60">
        <f t="shared" si="62"/>
        <v>-0.70086309900658161</v>
      </c>
      <c r="AD991">
        <f>+VLOOKUP(AA991,'Indice Bancos'!AG:AM,2,0)</f>
        <v>0.84347074981072523</v>
      </c>
      <c r="AE991">
        <f t="shared" ca="1" si="66"/>
        <v>-0.15482486520497282</v>
      </c>
      <c r="AF991">
        <f t="shared" ca="1" si="67"/>
        <v>-0.25024820186818036</v>
      </c>
      <c r="AG991">
        <f t="shared" ca="1" si="63"/>
        <v>-0.41160388486332389</v>
      </c>
      <c r="AH991">
        <f t="shared" ca="1" si="64"/>
        <v>-0.59391336662627858</v>
      </c>
      <c r="AI991">
        <f t="shared" ca="1" si="65"/>
        <v>-0.93984643614871577</v>
      </c>
      <c r="AN991" s="60"/>
    </row>
    <row r="992" spans="1:40" x14ac:dyDescent="0.25">
      <c r="A992" s="1">
        <v>44106</v>
      </c>
      <c r="B992">
        <v>34.033900000000003</v>
      </c>
      <c r="C992">
        <v>0.75819999999999999</v>
      </c>
      <c r="D992">
        <v>2.8374999999999999</v>
      </c>
      <c r="E992">
        <v>136930.38130000001</v>
      </c>
      <c r="F992" s="72">
        <v>44106</v>
      </c>
      <c r="G992">
        <v>26.562200000000001</v>
      </c>
      <c r="H992">
        <v>0.74370000000000003</v>
      </c>
      <c r="I992">
        <v>3.6865999999999999</v>
      </c>
      <c r="J992">
        <v>156159.38510000001</v>
      </c>
      <c r="K992" s="72">
        <v>44106</v>
      </c>
      <c r="L992">
        <v>13.4611</v>
      </c>
      <c r="M992">
        <v>0.51029999999999998</v>
      </c>
      <c r="N992">
        <v>4.9362000000000004</v>
      </c>
      <c r="O992">
        <v>78518.796600000001</v>
      </c>
      <c r="P992" s="1">
        <v>44106</v>
      </c>
      <c r="Q992">
        <v>52.688200000000002</v>
      </c>
      <c r="R992">
        <v>4.4664999999999999</v>
      </c>
      <c r="S992">
        <v>10.6052</v>
      </c>
      <c r="U992" s="72">
        <v>44106</v>
      </c>
      <c r="V992">
        <v>18.147400000000001</v>
      </c>
      <c r="W992">
        <v>0.71630000000000005</v>
      </c>
      <c r="X992">
        <v>4.8338999999999999</v>
      </c>
      <c r="Y992">
        <v>24640.169300000001</v>
      </c>
      <c r="AA992" s="1">
        <f t="shared" si="61"/>
        <v>44106</v>
      </c>
      <c r="AB992">
        <f t="shared" si="60"/>
        <v>0.70075743425943071</v>
      </c>
      <c r="AC992" s="60">
        <f t="shared" si="62"/>
        <v>-0.79655049378761522</v>
      </c>
      <c r="AD992">
        <f>+VLOOKUP(AA992,'Indice Bancos'!AG:AM,2,0)</f>
        <v>0.83086161011349968</v>
      </c>
      <c r="AE992">
        <f t="shared" ca="1" si="66"/>
        <v>-0.15779157332006816</v>
      </c>
      <c r="AF992">
        <f t="shared" ca="1" si="67"/>
        <v>-0.27649308148053092</v>
      </c>
      <c r="AG992">
        <f t="shared" ca="1" si="63"/>
        <v>-0.42791122525382108</v>
      </c>
      <c r="AH992">
        <f t="shared" ca="1" si="64"/>
        <v>-0.62573080379725976</v>
      </c>
      <c r="AI992">
        <f t="shared" ca="1" si="65"/>
        <v>-0.93984643614871577</v>
      </c>
      <c r="AN992" s="60"/>
    </row>
    <row r="993" spans="1:40" x14ac:dyDescent="0.25">
      <c r="A993" s="1">
        <v>44113</v>
      </c>
      <c r="B993">
        <v>34.033900000000003</v>
      </c>
      <c r="C993">
        <v>0.77180000000000004</v>
      </c>
      <c r="D993">
        <v>2.8885000000000001</v>
      </c>
      <c r="E993">
        <v>139392.12289999999</v>
      </c>
      <c r="F993" s="72">
        <v>44113</v>
      </c>
      <c r="G993">
        <v>26.562200000000001</v>
      </c>
      <c r="H993">
        <v>0.73250000000000004</v>
      </c>
      <c r="I993">
        <v>3.6309999999999998</v>
      </c>
      <c r="J993">
        <v>153805.2236</v>
      </c>
      <c r="K993" s="72">
        <v>44113</v>
      </c>
      <c r="L993">
        <v>13.4611</v>
      </c>
      <c r="M993">
        <v>0.5141</v>
      </c>
      <c r="N993">
        <v>4.9728000000000003</v>
      </c>
      <c r="O993">
        <v>79100.871199999994</v>
      </c>
      <c r="P993" s="1">
        <v>44113</v>
      </c>
      <c r="Q993">
        <v>52.688200000000002</v>
      </c>
      <c r="R993">
        <v>4.6406999999999998</v>
      </c>
      <c r="S993">
        <v>11.018700000000001</v>
      </c>
      <c r="U993" s="72">
        <v>44113</v>
      </c>
      <c r="V993">
        <v>18.147400000000001</v>
      </c>
      <c r="W993">
        <v>0.68169999999999997</v>
      </c>
      <c r="X993">
        <v>4.601</v>
      </c>
      <c r="Y993">
        <v>23452.691200000001</v>
      </c>
      <c r="AA993" s="1">
        <f t="shared" si="61"/>
        <v>44113</v>
      </c>
      <c r="AB993">
        <f t="shared" si="60"/>
        <v>0.69967906071479891</v>
      </c>
      <c r="AC993" s="60">
        <f t="shared" si="62"/>
        <v>-0.79822772620977811</v>
      </c>
      <c r="AD993">
        <f>+VLOOKUP(AA993,'Indice Bancos'!AG:AM,2,0)</f>
        <v>0.7924336077658346</v>
      </c>
      <c r="AE993">
        <f t="shared" ca="1" si="66"/>
        <v>-0.15779157332006816</v>
      </c>
      <c r="AF993">
        <f t="shared" ca="1" si="67"/>
        <v>-0.27670836840986135</v>
      </c>
      <c r="AG993">
        <f t="shared" ca="1" si="63"/>
        <v>-0.44053615012006453</v>
      </c>
      <c r="AH993">
        <f t="shared" ca="1" si="64"/>
        <v>-0.69898549737392379</v>
      </c>
      <c r="AI993">
        <f t="shared" ca="1" si="65"/>
        <v>-0.93984643614871577</v>
      </c>
      <c r="AN993" s="60"/>
    </row>
    <row r="994" spans="1:40" x14ac:dyDescent="0.25">
      <c r="A994" s="1">
        <v>44120</v>
      </c>
      <c r="B994">
        <v>34.033900000000003</v>
      </c>
      <c r="C994">
        <v>0.81430000000000002</v>
      </c>
      <c r="D994">
        <v>3.0474999999999999</v>
      </c>
      <c r="E994">
        <v>147065.08379999999</v>
      </c>
      <c r="F994" s="72">
        <v>44120</v>
      </c>
      <c r="G994">
        <v>26.562200000000001</v>
      </c>
      <c r="H994">
        <v>0.77659999999999996</v>
      </c>
      <c r="I994">
        <v>3.85</v>
      </c>
      <c r="J994">
        <v>163079.19339999999</v>
      </c>
      <c r="K994" s="72">
        <v>44120</v>
      </c>
      <c r="L994">
        <v>13.4611</v>
      </c>
      <c r="M994">
        <v>0.56779999999999997</v>
      </c>
      <c r="N994">
        <v>5.4927999999999999</v>
      </c>
      <c r="O994">
        <v>87372.457299999995</v>
      </c>
      <c r="P994" s="1">
        <v>44120</v>
      </c>
      <c r="Q994">
        <v>52.688200000000002</v>
      </c>
      <c r="R994">
        <v>5.4089999999999998</v>
      </c>
      <c r="S994">
        <v>12.843</v>
      </c>
      <c r="U994" s="72">
        <v>44120</v>
      </c>
      <c r="V994">
        <v>18.147400000000001</v>
      </c>
      <c r="W994">
        <v>0.72750000000000004</v>
      </c>
      <c r="X994">
        <v>4.9100999999999999</v>
      </c>
      <c r="Y994">
        <v>25028.3832</v>
      </c>
      <c r="AA994" s="1">
        <f t="shared" si="61"/>
        <v>44120</v>
      </c>
      <c r="AB994">
        <f t="shared" si="60"/>
        <v>0.74363805473859812</v>
      </c>
      <c r="AC994" s="60">
        <f t="shared" si="62"/>
        <v>-0.72985675180168841</v>
      </c>
      <c r="AD994">
        <f>+VLOOKUP(AA994,'Indice Bancos'!AG:AM,2,0)</f>
        <v>0.79143216412058126</v>
      </c>
      <c r="AE994">
        <f t="shared" ca="1" si="66"/>
        <v>-0.15779157332006816</v>
      </c>
      <c r="AF994">
        <f t="shared" ca="1" si="67"/>
        <v>-0.29691961372787168</v>
      </c>
      <c r="AG994">
        <f t="shared" ca="1" si="63"/>
        <v>-0.44553172277717401</v>
      </c>
      <c r="AH994">
        <f t="shared" ca="1" si="64"/>
        <v>-0.70152761747656045</v>
      </c>
      <c r="AI994">
        <f t="shared" ca="1" si="65"/>
        <v>-0.93984643614871577</v>
      </c>
      <c r="AN994" s="60"/>
    </row>
    <row r="995" spans="1:40" x14ac:dyDescent="0.25">
      <c r="A995" s="1">
        <v>44127</v>
      </c>
      <c r="B995">
        <v>34.033900000000003</v>
      </c>
      <c r="C995">
        <v>0.82709999999999995</v>
      </c>
      <c r="D995">
        <v>3.0952000000000002</v>
      </c>
      <c r="E995">
        <v>149366.97210000001</v>
      </c>
      <c r="F995" s="72">
        <v>44127</v>
      </c>
      <c r="G995">
        <v>26.562200000000001</v>
      </c>
      <c r="H995">
        <v>0.80720000000000003</v>
      </c>
      <c r="I995">
        <v>4.0015000000000001</v>
      </c>
      <c r="J995">
        <v>169499.6341</v>
      </c>
      <c r="K995" s="72">
        <v>44127</v>
      </c>
      <c r="L995">
        <v>13.4611</v>
      </c>
      <c r="M995">
        <v>0.62519999999999998</v>
      </c>
      <c r="N995">
        <v>6.0475000000000003</v>
      </c>
      <c r="O995">
        <v>96195.482399999994</v>
      </c>
      <c r="P995" s="1">
        <v>44127</v>
      </c>
      <c r="Q995">
        <v>52.688200000000002</v>
      </c>
      <c r="R995">
        <v>5.5831</v>
      </c>
      <c r="S995">
        <v>13.256500000000001</v>
      </c>
      <c r="U995" s="72">
        <v>44127</v>
      </c>
      <c r="V995">
        <v>18.147400000000001</v>
      </c>
      <c r="W995">
        <v>0.7873</v>
      </c>
      <c r="X995">
        <v>5.3132999999999999</v>
      </c>
      <c r="Y995">
        <v>27083.633699999998</v>
      </c>
      <c r="AA995" s="1">
        <f t="shared" si="61"/>
        <v>44127</v>
      </c>
      <c r="AB995">
        <f t="shared" si="60"/>
        <v>0.77310685241909438</v>
      </c>
      <c r="AC995" s="60">
        <f t="shared" si="62"/>
        <v>-0.6840228910231736</v>
      </c>
      <c r="AD995">
        <f>+VLOOKUP(AA995,'Indice Bancos'!AG:AM,2,0)</f>
        <v>0.77147201046414349</v>
      </c>
      <c r="AE995">
        <f t="shared" ca="1" si="66"/>
        <v>-0.15779157332006816</v>
      </c>
      <c r="AF995">
        <f t="shared" ca="1" si="67"/>
        <v>-0.30694213212653698</v>
      </c>
      <c r="AG995">
        <f t="shared" ca="1" si="63"/>
        <v>-0.45886223199752479</v>
      </c>
      <c r="AH995">
        <f t="shared" ca="1" si="64"/>
        <v>-0.70819350256179792</v>
      </c>
      <c r="AI995">
        <f t="shared" ca="1" si="65"/>
        <v>-0.93984643614871577</v>
      </c>
      <c r="AN995" s="60"/>
    </row>
    <row r="996" spans="1:40" x14ac:dyDescent="0.25">
      <c r="A996" s="1">
        <v>44134</v>
      </c>
      <c r="B996">
        <v>34.033900000000003</v>
      </c>
      <c r="C996">
        <v>0.65890000000000004</v>
      </c>
      <c r="D996">
        <v>2.4658000000000002</v>
      </c>
      <c r="E996">
        <v>118994.8352</v>
      </c>
      <c r="F996" s="72">
        <v>44134</v>
      </c>
      <c r="G996">
        <v>26.562200000000001</v>
      </c>
      <c r="H996">
        <v>0.65500000000000003</v>
      </c>
      <c r="I996">
        <v>3.2469999999999999</v>
      </c>
      <c r="J996">
        <v>137540.1072</v>
      </c>
      <c r="K996" s="72">
        <v>44134</v>
      </c>
      <c r="L996">
        <v>13.4611</v>
      </c>
      <c r="M996">
        <v>0.49969999999999998</v>
      </c>
      <c r="N996">
        <v>4.8342000000000001</v>
      </c>
      <c r="O996">
        <v>76895.1149</v>
      </c>
      <c r="P996" s="1">
        <v>44134</v>
      </c>
      <c r="Q996">
        <v>52.688200000000002</v>
      </c>
      <c r="R996">
        <v>5.2347999999999999</v>
      </c>
      <c r="S996">
        <v>12.429500000000001</v>
      </c>
      <c r="U996" s="72">
        <v>44134</v>
      </c>
      <c r="V996">
        <v>18.147400000000001</v>
      </c>
      <c r="W996">
        <v>0.68710000000000004</v>
      </c>
      <c r="X996">
        <v>4.6368</v>
      </c>
      <c r="Y996">
        <v>23635.3802</v>
      </c>
      <c r="AA996" s="1">
        <f t="shared" si="61"/>
        <v>44134</v>
      </c>
      <c r="AB996">
        <f t="shared" si="60"/>
        <v>0.62498019226582247</v>
      </c>
      <c r="AC996" s="60">
        <f t="shared" si="62"/>
        <v>-0.91440951190471897</v>
      </c>
      <c r="AD996">
        <f>+VLOOKUP(AA996,'Indice Bancos'!AG:AM,2,0)</f>
        <v>0.71858363504751455</v>
      </c>
      <c r="AE996">
        <f t="shared" ca="1" si="66"/>
        <v>-0.18886725212575878</v>
      </c>
      <c r="AF996">
        <f t="shared" ca="1" si="67"/>
        <v>-0.31617942995411219</v>
      </c>
      <c r="AG996">
        <f t="shared" ca="1" si="63"/>
        <v>-0.4931688720092674</v>
      </c>
      <c r="AH996">
        <f t="shared" ca="1" si="64"/>
        <v>-0.70819350256179792</v>
      </c>
      <c r="AI996">
        <f t="shared" ca="1" si="65"/>
        <v>-0.93984643614871577</v>
      </c>
      <c r="AN996" s="60"/>
    </row>
    <row r="997" spans="1:40" x14ac:dyDescent="0.25">
      <c r="A997" s="1">
        <v>44141</v>
      </c>
      <c r="B997">
        <v>34.033900000000003</v>
      </c>
      <c r="C997">
        <v>0.75790000000000002</v>
      </c>
      <c r="D997">
        <v>2.8361000000000001</v>
      </c>
      <c r="E997">
        <v>136866.44</v>
      </c>
      <c r="F997" s="72">
        <v>44141</v>
      </c>
      <c r="G997">
        <v>26.562200000000001</v>
      </c>
      <c r="H997">
        <v>0.78310000000000002</v>
      </c>
      <c r="I997">
        <v>3.8820000000000001</v>
      </c>
      <c r="J997">
        <v>164434.61979999999</v>
      </c>
      <c r="K997" s="72">
        <v>44141</v>
      </c>
      <c r="L997">
        <v>13.4611</v>
      </c>
      <c r="M997">
        <v>0.56879999999999997</v>
      </c>
      <c r="N997">
        <v>5.5025000000000004</v>
      </c>
      <c r="O997">
        <v>87525.6348</v>
      </c>
      <c r="P997" s="1">
        <v>44141</v>
      </c>
      <c r="Q997">
        <v>52.688200000000002</v>
      </c>
      <c r="R997">
        <v>5.7266000000000004</v>
      </c>
      <c r="S997">
        <v>13.597099999999999</v>
      </c>
      <c r="U997" s="72">
        <v>44141</v>
      </c>
      <c r="V997">
        <v>18.147400000000001</v>
      </c>
      <c r="W997">
        <v>0.75739999999999996</v>
      </c>
      <c r="X997">
        <v>5.1116999999999999</v>
      </c>
      <c r="Y997">
        <v>26056.0085</v>
      </c>
      <c r="AA997" s="1">
        <f t="shared" si="61"/>
        <v>44141</v>
      </c>
      <c r="AB997">
        <f t="shared" si="60"/>
        <v>0.72796292855025013</v>
      </c>
      <c r="AC997" s="60">
        <f t="shared" si="62"/>
        <v>-0.75423682862707919</v>
      </c>
      <c r="AD997">
        <f>+VLOOKUP(AA997,'Indice Bancos'!AG:AM,2,0)</f>
        <v>0.78262601287684619</v>
      </c>
      <c r="AE997">
        <f t="shared" ca="1" si="66"/>
        <v>-0.18886725212575878</v>
      </c>
      <c r="AF997">
        <f t="shared" ca="1" si="67"/>
        <v>-0.32601691748882466</v>
      </c>
      <c r="AG997">
        <f t="shared" ca="1" si="63"/>
        <v>-0.52212825859677636</v>
      </c>
      <c r="AH997">
        <f t="shared" ca="1" si="64"/>
        <v>-0.72412205664119778</v>
      </c>
      <c r="AI997">
        <f t="shared" ca="1" si="65"/>
        <v>-0.94403306688463251</v>
      </c>
      <c r="AN997" s="60"/>
    </row>
    <row r="998" spans="1:40" x14ac:dyDescent="0.25">
      <c r="A998" s="1">
        <v>44148</v>
      </c>
      <c r="B998">
        <v>34.033900000000003</v>
      </c>
      <c r="C998">
        <v>0.8044</v>
      </c>
      <c r="D998">
        <v>3.0104000000000002</v>
      </c>
      <c r="E998">
        <v>145274.72630000001</v>
      </c>
      <c r="F998" s="72">
        <v>44148</v>
      </c>
      <c r="G998">
        <v>26.562200000000001</v>
      </c>
      <c r="H998">
        <v>0.81910000000000005</v>
      </c>
      <c r="I998">
        <v>4.0605000000000002</v>
      </c>
      <c r="J998">
        <v>171996.47219999999</v>
      </c>
      <c r="K998" s="72">
        <v>44148</v>
      </c>
      <c r="L998">
        <v>13.4611</v>
      </c>
      <c r="M998">
        <v>0.61319999999999997</v>
      </c>
      <c r="N998">
        <v>5.9318999999999997</v>
      </c>
      <c r="O998">
        <v>94357.352199999994</v>
      </c>
      <c r="P998" s="1">
        <v>44148</v>
      </c>
      <c r="Q998">
        <v>52.688200000000002</v>
      </c>
      <c r="R998">
        <v>5.9417</v>
      </c>
      <c r="S998">
        <v>14.107900000000001</v>
      </c>
      <c r="U998" s="72">
        <v>44148</v>
      </c>
      <c r="V998">
        <v>18.147400000000001</v>
      </c>
      <c r="W998">
        <v>0.79530000000000001</v>
      </c>
      <c r="X998">
        <v>5.3670999999999998</v>
      </c>
      <c r="Y998">
        <v>27357.667099999999</v>
      </c>
      <c r="AA998" s="1">
        <f t="shared" si="61"/>
        <v>44148</v>
      </c>
      <c r="AB998">
        <f t="shared" si="60"/>
        <v>0.76849515440165606</v>
      </c>
      <c r="AC998" s="60">
        <f t="shared" si="62"/>
        <v>-0.69119562766399401</v>
      </c>
      <c r="AD998">
        <f>+VLOOKUP(AA998,'Indice Bancos'!AG:AM,2,0)</f>
        <v>0.80522462137380224</v>
      </c>
      <c r="AE998">
        <f t="shared" ca="1" si="66"/>
        <v>-0.18886725212575878</v>
      </c>
      <c r="AF998">
        <f t="shared" ca="1" si="67"/>
        <v>-0.34721986038319264</v>
      </c>
      <c r="AG998">
        <f t="shared" ca="1" si="63"/>
        <v>-0.53052393229575889</v>
      </c>
      <c r="AH998">
        <f t="shared" ca="1" si="64"/>
        <v>-0.73261652308710823</v>
      </c>
      <c r="AI998">
        <f t="shared" ca="1" si="65"/>
        <v>-0.94403306688463251</v>
      </c>
      <c r="AN998" s="60"/>
    </row>
    <row r="999" spans="1:40" x14ac:dyDescent="0.25">
      <c r="A999" s="1">
        <v>44155</v>
      </c>
      <c r="B999">
        <v>34.033900000000003</v>
      </c>
      <c r="C999">
        <v>0.83199999999999996</v>
      </c>
      <c r="D999">
        <v>3.1137000000000001</v>
      </c>
      <c r="E999">
        <v>150262.15090000001</v>
      </c>
      <c r="F999" s="72">
        <v>44155</v>
      </c>
      <c r="G999">
        <v>26.562200000000001</v>
      </c>
      <c r="H999">
        <v>0.84350000000000003</v>
      </c>
      <c r="I999">
        <v>4.1818</v>
      </c>
      <c r="J999">
        <v>177132.8247</v>
      </c>
      <c r="K999" s="72">
        <v>44155</v>
      </c>
      <c r="L999">
        <v>13.4611</v>
      </c>
      <c r="M999">
        <v>0.61580000000000001</v>
      </c>
      <c r="N999">
        <v>5.9569999999999999</v>
      </c>
      <c r="O999">
        <v>94755.613700000002</v>
      </c>
      <c r="P999" s="1">
        <v>44155</v>
      </c>
      <c r="Q999">
        <v>52.688200000000002</v>
      </c>
      <c r="R999">
        <v>5.7880000000000003</v>
      </c>
      <c r="S999">
        <v>13.743</v>
      </c>
      <c r="U999" s="72">
        <v>44155</v>
      </c>
      <c r="V999">
        <v>18.147400000000001</v>
      </c>
      <c r="W999">
        <v>0.76470000000000005</v>
      </c>
      <c r="X999">
        <v>5.1609999999999996</v>
      </c>
      <c r="Y999">
        <v>26307.205699999999</v>
      </c>
      <c r="AA999" s="1">
        <f t="shared" si="61"/>
        <v>44155</v>
      </c>
      <c r="AB999">
        <f t="shared" si="60"/>
        <v>0.78691301217877141</v>
      </c>
      <c r="AC999" s="60">
        <f t="shared" si="62"/>
        <v>-0.662549683626939</v>
      </c>
      <c r="AD999">
        <f>+VLOOKUP(AA999,'Indice Bancos'!AG:AM,2,0)</f>
        <v>0.80019099343985922</v>
      </c>
      <c r="AE999">
        <f t="shared" ca="1" si="66"/>
        <v>-0.18886725212575878</v>
      </c>
      <c r="AF999">
        <f t="shared" ca="1" si="67"/>
        <v>-0.35362338749330602</v>
      </c>
      <c r="AG999">
        <f t="shared" ca="1" si="63"/>
        <v>-0.54061041452685688</v>
      </c>
      <c r="AH999">
        <f t="shared" ca="1" si="64"/>
        <v>-0.73261652308710823</v>
      </c>
      <c r="AI999">
        <f t="shared" ca="1" si="65"/>
        <v>-0.94403306688463251</v>
      </c>
      <c r="AN999" s="60"/>
    </row>
    <row r="1000" spans="1:40" x14ac:dyDescent="0.25">
      <c r="A1000" s="1">
        <v>44162</v>
      </c>
      <c r="B1000">
        <v>34.033900000000003</v>
      </c>
      <c r="C1000">
        <v>0.91659999999999997</v>
      </c>
      <c r="D1000">
        <v>3.4304000000000001</v>
      </c>
      <c r="E1000">
        <v>165544.13130000001</v>
      </c>
      <c r="F1000" s="72">
        <v>44162</v>
      </c>
      <c r="G1000">
        <v>26.562200000000001</v>
      </c>
      <c r="H1000">
        <v>0.92469999999999997</v>
      </c>
      <c r="I1000">
        <v>4.5842999999999998</v>
      </c>
      <c r="J1000">
        <v>194182.6617</v>
      </c>
      <c r="K1000" s="72">
        <v>44162</v>
      </c>
      <c r="L1000">
        <v>13.4611</v>
      </c>
      <c r="M1000">
        <v>0.69720000000000004</v>
      </c>
      <c r="N1000">
        <v>6.7446999999999999</v>
      </c>
      <c r="O1000">
        <v>107285.53479999999</v>
      </c>
      <c r="P1000" s="1">
        <v>44162</v>
      </c>
      <c r="Q1000">
        <v>52.688200000000002</v>
      </c>
      <c r="R1000">
        <v>5.87</v>
      </c>
      <c r="S1000">
        <v>13.9376</v>
      </c>
      <c r="U1000" s="72">
        <v>44162</v>
      </c>
      <c r="V1000">
        <v>18.147400000000001</v>
      </c>
      <c r="W1000">
        <v>0.83240000000000003</v>
      </c>
      <c r="X1000">
        <v>5.6178999999999997</v>
      </c>
      <c r="Y1000">
        <v>28636.489600000001</v>
      </c>
      <c r="AA1000" s="1">
        <f t="shared" si="61"/>
        <v>44162</v>
      </c>
      <c r="AB1000">
        <f t="shared" si="60"/>
        <v>0.86741848610566263</v>
      </c>
      <c r="AC1000" s="60">
        <f t="shared" si="62"/>
        <v>-0.53733667955804154</v>
      </c>
      <c r="AD1000">
        <f>+VLOOKUP(AA1000,'Indice Bancos'!AG:AM,2,0)</f>
        <v>0.82238007368841659</v>
      </c>
      <c r="AE1000">
        <f t="shared" ca="1" si="66"/>
        <v>-0.18886725212575878</v>
      </c>
      <c r="AF1000">
        <f t="shared" ca="1" si="67"/>
        <v>-0.35738067350970765</v>
      </c>
      <c r="AG1000">
        <f t="shared" ca="1" si="63"/>
        <v>-0.5494841369549871</v>
      </c>
      <c r="AH1000">
        <f t="shared" ca="1" si="64"/>
        <v>-0.73261652308710823</v>
      </c>
      <c r="AI1000">
        <f t="shared" ca="1" si="65"/>
        <v>-0.94403306688463251</v>
      </c>
      <c r="AN1000" s="60"/>
    </row>
    <row r="1001" spans="1:40" x14ac:dyDescent="0.25">
      <c r="A1001" s="1">
        <v>44169</v>
      </c>
      <c r="B1001">
        <v>34.033900000000003</v>
      </c>
      <c r="C1001">
        <v>0.86280000000000001</v>
      </c>
      <c r="D1001">
        <v>3.2290000000000001</v>
      </c>
      <c r="E1001">
        <v>155825.04749999999</v>
      </c>
      <c r="F1001" s="72">
        <v>44169</v>
      </c>
      <c r="G1001">
        <v>26.562200000000001</v>
      </c>
      <c r="H1001">
        <v>0.88470000000000004</v>
      </c>
      <c r="I1001">
        <v>4.3855000000000004</v>
      </c>
      <c r="J1001">
        <v>185764.75049999999</v>
      </c>
      <c r="K1001" s="72">
        <v>44169</v>
      </c>
      <c r="L1001">
        <v>13.4611</v>
      </c>
      <c r="M1001">
        <v>0.67090000000000005</v>
      </c>
      <c r="N1001">
        <v>6.4904999999999999</v>
      </c>
      <c r="O1001">
        <v>103241.6483</v>
      </c>
      <c r="P1001" s="1">
        <v>44169</v>
      </c>
      <c r="Q1001">
        <v>52.688200000000002</v>
      </c>
      <c r="R1001">
        <v>5.7778</v>
      </c>
      <c r="S1001">
        <v>13.7187</v>
      </c>
      <c r="U1001" s="72">
        <v>44169</v>
      </c>
      <c r="V1001">
        <v>18.147400000000001</v>
      </c>
      <c r="W1001">
        <v>0.79259999999999997</v>
      </c>
      <c r="X1001">
        <v>5.3491</v>
      </c>
      <c r="Y1001">
        <v>27266.3226</v>
      </c>
      <c r="AA1001" s="1">
        <f t="shared" si="61"/>
        <v>44169</v>
      </c>
      <c r="AB1001">
        <f t="shared" si="60"/>
        <v>0.82539689987418619</v>
      </c>
      <c r="AC1001" s="60">
        <f t="shared" si="62"/>
        <v>-0.60269433526927441</v>
      </c>
      <c r="AD1001">
        <f>+VLOOKUP(AA1001,'Indice Bancos'!AG:AM,2,0)</f>
        <v>0.79329311815603087</v>
      </c>
      <c r="AE1001">
        <f t="shared" ca="1" si="66"/>
        <v>-0.20488393418657452</v>
      </c>
      <c r="AF1001">
        <f t="shared" ca="1" si="67"/>
        <v>-0.38525674025034357</v>
      </c>
      <c r="AG1001">
        <f t="shared" ca="1" si="63"/>
        <v>-0.5494841369549871</v>
      </c>
      <c r="AH1001">
        <f t="shared" ca="1" si="64"/>
        <v>-0.73261652308710823</v>
      </c>
      <c r="AI1001">
        <f t="shared" ca="1" si="65"/>
        <v>-0.94403306688463251</v>
      </c>
      <c r="AN1001" s="60"/>
    </row>
    <row r="1002" spans="1:40" x14ac:dyDescent="0.25">
      <c r="A1002" s="1">
        <v>44176</v>
      </c>
      <c r="B1002">
        <v>34.033900000000003</v>
      </c>
      <c r="C1002">
        <v>0.83489999999999998</v>
      </c>
      <c r="D1002">
        <v>3.1242999999999999</v>
      </c>
      <c r="E1002">
        <v>150773.68160000001</v>
      </c>
      <c r="F1002" s="72">
        <v>44176</v>
      </c>
      <c r="G1002">
        <v>26.562200000000001</v>
      </c>
      <c r="H1002">
        <v>0.87450000000000006</v>
      </c>
      <c r="I1002">
        <v>4.335</v>
      </c>
      <c r="J1002">
        <v>183624.6036</v>
      </c>
      <c r="K1002" s="72">
        <v>44176</v>
      </c>
      <c r="L1002">
        <v>13.4611</v>
      </c>
      <c r="M1002">
        <v>0.6421</v>
      </c>
      <c r="N1002">
        <v>6.2111999999999998</v>
      </c>
      <c r="O1002">
        <v>98799.500199999995</v>
      </c>
      <c r="P1002" s="1">
        <v>44176</v>
      </c>
      <c r="Q1002">
        <v>52.688200000000002</v>
      </c>
      <c r="R1002">
        <v>5.7367999999999997</v>
      </c>
      <c r="S1002">
        <v>13.6214</v>
      </c>
      <c r="U1002" s="72">
        <v>44176</v>
      </c>
      <c r="V1002">
        <v>18.147400000000001</v>
      </c>
      <c r="W1002">
        <v>0.8105</v>
      </c>
      <c r="X1002">
        <v>5.4701000000000004</v>
      </c>
      <c r="Y1002">
        <v>27882.897799999999</v>
      </c>
      <c r="AA1002" s="1">
        <f t="shared" si="61"/>
        <v>44176</v>
      </c>
      <c r="AB1002">
        <f t="shared" si="60"/>
        <v>0.80788227295955384</v>
      </c>
      <c r="AC1002" s="60">
        <f t="shared" si="62"/>
        <v>-0.62993545247726257</v>
      </c>
      <c r="AD1002">
        <f>+VLOOKUP(AA1002,'Indice Bancos'!AG:AM,2,0)</f>
        <v>0.78558345324752399</v>
      </c>
      <c r="AE1002">
        <f t="shared" ca="1" si="66"/>
        <v>-0.28653481315543156</v>
      </c>
      <c r="AF1002">
        <f t="shared" ca="1" si="67"/>
        <v>-0.40029696143784543</v>
      </c>
      <c r="AG1002">
        <f t="shared" ca="1" si="63"/>
        <v>-0.5622710870109231</v>
      </c>
      <c r="AH1002">
        <f t="shared" ca="1" si="64"/>
        <v>-0.73261652308710823</v>
      </c>
      <c r="AI1002">
        <f t="shared" ca="1" si="65"/>
        <v>-0.94403306688463251</v>
      </c>
      <c r="AN1002" s="60"/>
    </row>
    <row r="1003" spans="1:40" x14ac:dyDescent="0.25">
      <c r="A1003" s="1">
        <v>44183</v>
      </c>
      <c r="B1003">
        <v>34.033900000000003</v>
      </c>
      <c r="C1003">
        <v>0.80640000000000001</v>
      </c>
      <c r="D1003">
        <v>3.0177</v>
      </c>
      <c r="E1003">
        <v>145626.4037</v>
      </c>
      <c r="F1003" s="72">
        <v>44183</v>
      </c>
      <c r="G1003">
        <v>26.562200000000001</v>
      </c>
      <c r="H1003">
        <v>0.82830000000000004</v>
      </c>
      <c r="I1003">
        <v>4.1059999999999999</v>
      </c>
      <c r="J1003">
        <v>173922.60440000001</v>
      </c>
      <c r="K1003" s="72">
        <v>44183</v>
      </c>
      <c r="L1003">
        <v>13.4611</v>
      </c>
      <c r="M1003">
        <v>0.57999999999999996</v>
      </c>
      <c r="N1003">
        <v>5.6102999999999996</v>
      </c>
      <c r="O1003">
        <v>89241.222999999998</v>
      </c>
      <c r="P1003" s="1">
        <v>44183</v>
      </c>
      <c r="Q1003">
        <v>52.688200000000002</v>
      </c>
      <c r="R1003">
        <v>5.3167999999999997</v>
      </c>
      <c r="S1003">
        <v>12.6241</v>
      </c>
      <c r="U1003" s="72">
        <v>44183</v>
      </c>
      <c r="V1003">
        <v>18.147400000000001</v>
      </c>
      <c r="W1003">
        <v>0.77139999999999997</v>
      </c>
      <c r="X1003">
        <v>5.2058</v>
      </c>
      <c r="Y1003">
        <v>26535.566900000002</v>
      </c>
      <c r="AA1003" s="1">
        <f t="shared" si="61"/>
        <v>44183</v>
      </c>
      <c r="AB1003">
        <f t="shared" si="60"/>
        <v>0.766604396863381</v>
      </c>
      <c r="AC1003" s="60">
        <f t="shared" si="62"/>
        <v>-0.69413638957477208</v>
      </c>
      <c r="AD1003">
        <f>+VLOOKUP(AA1003,'Indice Bancos'!AG:AM,2,0)</f>
        <v>0.76222006735179948</v>
      </c>
      <c r="AE1003">
        <f t="shared" ca="1" si="66"/>
        <v>-0.30171754970517378</v>
      </c>
      <c r="AF1003">
        <f t="shared" ca="1" si="67"/>
        <v>-0.40496846144359261</v>
      </c>
      <c r="AG1003">
        <f t="shared" ca="1" si="63"/>
        <v>-0.57400303192994717</v>
      </c>
      <c r="AH1003">
        <f t="shared" ca="1" si="64"/>
        <v>-0.73261652308710823</v>
      </c>
      <c r="AI1003">
        <f t="shared" ca="1" si="65"/>
        <v>-0.94403306688463251</v>
      </c>
      <c r="AN1003" s="60"/>
    </row>
    <row r="1004" spans="1:40" x14ac:dyDescent="0.25">
      <c r="A1004" s="1">
        <v>44190</v>
      </c>
      <c r="B1004">
        <v>34.033900000000003</v>
      </c>
      <c r="C1004">
        <v>0.80069999999999997</v>
      </c>
      <c r="D1004">
        <v>2.9965000000000002</v>
      </c>
      <c r="E1004">
        <v>144603.34220000001</v>
      </c>
      <c r="F1004" s="72">
        <v>44190</v>
      </c>
      <c r="G1004">
        <v>26.562200000000001</v>
      </c>
      <c r="H1004">
        <v>0.85340000000000005</v>
      </c>
      <c r="I1004">
        <v>4.2305999999999999</v>
      </c>
      <c r="J1004">
        <v>179201.63339999999</v>
      </c>
      <c r="K1004" s="72">
        <v>44190</v>
      </c>
      <c r="L1004">
        <v>13.4611</v>
      </c>
      <c r="M1004">
        <v>0.61380000000000001</v>
      </c>
      <c r="N1004">
        <v>5.9377000000000004</v>
      </c>
      <c r="O1004">
        <v>94449.258700000006</v>
      </c>
      <c r="P1004" s="1">
        <v>44190</v>
      </c>
      <c r="Q1004">
        <v>52.688200000000002</v>
      </c>
      <c r="R1004">
        <v>5.6958000000000002</v>
      </c>
      <c r="S1004">
        <v>13.524100000000001</v>
      </c>
      <c r="U1004" s="72">
        <v>44190</v>
      </c>
      <c r="V1004">
        <v>18.147400000000001</v>
      </c>
      <c r="W1004">
        <v>0.79920000000000002</v>
      </c>
      <c r="X1004">
        <v>5.3939000000000004</v>
      </c>
      <c r="Y1004">
        <v>27494.683799999999</v>
      </c>
      <c r="AA1004" s="1">
        <f t="shared" si="61"/>
        <v>44190</v>
      </c>
      <c r="AB1004">
        <f t="shared" si="60"/>
        <v>0.78219208655017036</v>
      </c>
      <c r="AC1004" s="60">
        <f t="shared" si="62"/>
        <v>-0.66989230582527293</v>
      </c>
      <c r="AD1004">
        <f>+VLOOKUP(AA1004,'Indice Bancos'!AG:AM,2,0)</f>
        <v>0.79086512413296706</v>
      </c>
      <c r="AE1004">
        <f t="shared" ca="1" si="66"/>
        <v>-0.30991529931066808</v>
      </c>
      <c r="AF1004">
        <f t="shared" ca="1" si="67"/>
        <v>-0.41448521898722668</v>
      </c>
      <c r="AG1004">
        <f t="shared" ca="1" si="63"/>
        <v>-0.5832202143293197</v>
      </c>
      <c r="AH1004">
        <f t="shared" ca="1" si="64"/>
        <v>-0.73261652308710823</v>
      </c>
      <c r="AI1004">
        <f t="shared" ca="1" si="65"/>
        <v>-0.94403306688463251</v>
      </c>
      <c r="AN1004" s="60"/>
    </row>
    <row r="1005" spans="1:40" x14ac:dyDescent="0.25">
      <c r="A1005" s="1">
        <v>44197</v>
      </c>
      <c r="B1005">
        <v>18.505800000000001</v>
      </c>
      <c r="C1005">
        <v>0.48220000000000002</v>
      </c>
      <c r="D1005">
        <v>3.1802000000000001</v>
      </c>
      <c r="E1005">
        <v>145338.66759999999</v>
      </c>
      <c r="F1005" s="72">
        <v>44197</v>
      </c>
      <c r="G1005">
        <v>19.4176</v>
      </c>
      <c r="H1005">
        <v>0.504</v>
      </c>
      <c r="I1005">
        <v>3.7302</v>
      </c>
      <c r="J1005">
        <v>179415.64809999999</v>
      </c>
      <c r="K1005" s="72">
        <v>44197</v>
      </c>
      <c r="L1005">
        <v>12.320600000000001</v>
      </c>
      <c r="M1005">
        <v>0.42299999999999999</v>
      </c>
      <c r="N1005">
        <v>4.1379999999999999</v>
      </c>
      <c r="O1005">
        <v>95368.323799999998</v>
      </c>
      <c r="P1005" s="1">
        <v>44197</v>
      </c>
      <c r="Q1005">
        <v>31.608699999999999</v>
      </c>
      <c r="R1005">
        <v>2.2568999999999999</v>
      </c>
      <c r="S1005">
        <v>10.354100000000001</v>
      </c>
      <c r="U1005" s="72">
        <v>44197</v>
      </c>
      <c r="V1005">
        <v>10.3446</v>
      </c>
      <c r="W1005">
        <v>0.48060000000000003</v>
      </c>
      <c r="X1005">
        <v>5.8060999999999998</v>
      </c>
      <c r="Y1005">
        <v>28545.145100000002</v>
      </c>
      <c r="AA1005" s="1">
        <f t="shared" si="61"/>
        <v>44197</v>
      </c>
      <c r="AB1005">
        <f t="shared" si="60"/>
        <v>0.47823221819429901</v>
      </c>
      <c r="AC1005" s="60">
        <f t="shared" si="62"/>
        <v>-1.1426518136792123</v>
      </c>
      <c r="AD1005">
        <f>+VLOOKUP(AA1005,'Indice Bancos'!AG:AM,2,0)</f>
        <v>0.80048672359232464</v>
      </c>
      <c r="AE1005">
        <f t="shared" ca="1" si="66"/>
        <v>-0.32207605504722636</v>
      </c>
      <c r="AF1005">
        <f t="shared" ca="1" si="67"/>
        <v>-0.43318356132516689</v>
      </c>
      <c r="AG1005">
        <f t="shared" ca="1" si="63"/>
        <v>-0.59644930942040808</v>
      </c>
      <c r="AH1005">
        <f t="shared" ca="1" si="64"/>
        <v>-0.73261652308710823</v>
      </c>
      <c r="AI1005">
        <f t="shared" ca="1" si="65"/>
        <v>-0.94403306688463251</v>
      </c>
      <c r="AN1005" s="60"/>
    </row>
    <row r="1006" spans="1:40" x14ac:dyDescent="0.25">
      <c r="A1006" s="1">
        <v>44204</v>
      </c>
      <c r="B1006">
        <v>18.505800000000001</v>
      </c>
      <c r="C1006">
        <v>0.47</v>
      </c>
      <c r="D1006">
        <v>3.0996999999999999</v>
      </c>
      <c r="E1006">
        <v>141662.0405</v>
      </c>
      <c r="F1006" s="72">
        <v>44204</v>
      </c>
      <c r="G1006">
        <v>19.4176</v>
      </c>
      <c r="H1006">
        <v>0.49159999999999998</v>
      </c>
      <c r="I1006">
        <v>3.6381999999999999</v>
      </c>
      <c r="J1006">
        <v>174992.6778</v>
      </c>
      <c r="K1006" s="72">
        <v>44204</v>
      </c>
      <c r="L1006">
        <v>12.320600000000001</v>
      </c>
      <c r="M1006">
        <v>0.3957</v>
      </c>
      <c r="N1006">
        <v>3.8708</v>
      </c>
      <c r="O1006">
        <v>89210.587499999994</v>
      </c>
      <c r="P1006" s="1">
        <v>44204</v>
      </c>
      <c r="Q1006">
        <v>31.608699999999999</v>
      </c>
      <c r="R1006">
        <v>2.1869999999999998</v>
      </c>
      <c r="S1006">
        <v>10.0334</v>
      </c>
      <c r="U1006" s="72">
        <v>44204</v>
      </c>
      <c r="V1006">
        <v>10.3446</v>
      </c>
      <c r="W1006">
        <v>0.45789999999999997</v>
      </c>
      <c r="X1006">
        <v>5.532</v>
      </c>
      <c r="Y1006">
        <v>27197.814299999998</v>
      </c>
      <c r="AA1006" s="1">
        <f t="shared" si="61"/>
        <v>44204</v>
      </c>
      <c r="AB1006">
        <f t="shared" si="60"/>
        <v>0.46266250526466851</v>
      </c>
      <c r="AC1006" s="60">
        <f t="shared" si="62"/>
        <v>-1.1668679375440294</v>
      </c>
      <c r="AD1006">
        <f>+VLOOKUP(AA1006,'Indice Bancos'!AG:AM,2,0)</f>
        <v>0.76662710815259449</v>
      </c>
      <c r="AE1006">
        <f t="shared" ca="1" si="66"/>
        <v>-0.32207605504722636</v>
      </c>
      <c r="AF1006">
        <f t="shared" ca="1" si="67"/>
        <v>-0.4415762764818405</v>
      </c>
      <c r="AG1006">
        <f t="shared" ca="1" si="63"/>
        <v>-0.6021077651389708</v>
      </c>
      <c r="AH1006">
        <f t="shared" ca="1" si="64"/>
        <v>-0.74423108486429546</v>
      </c>
      <c r="AI1006">
        <f t="shared" ca="1" si="65"/>
        <v>-1.0081440754233513</v>
      </c>
      <c r="AN1006" s="60"/>
    </row>
    <row r="1007" spans="1:40" x14ac:dyDescent="0.25">
      <c r="A1007" s="1">
        <v>44211</v>
      </c>
      <c r="B1007">
        <v>18.505800000000001</v>
      </c>
      <c r="C1007">
        <v>0.45329999999999998</v>
      </c>
      <c r="D1007">
        <v>2.9899</v>
      </c>
      <c r="E1007">
        <v>136642.6453</v>
      </c>
      <c r="F1007" s="72">
        <v>44211</v>
      </c>
      <c r="G1007">
        <v>19.4176</v>
      </c>
      <c r="H1007">
        <v>0.48120000000000002</v>
      </c>
      <c r="I1007">
        <v>3.5611000000000002</v>
      </c>
      <c r="J1007">
        <v>171283.08989999999</v>
      </c>
      <c r="K1007" s="72">
        <v>44211</v>
      </c>
      <c r="L1007">
        <v>12.320600000000001</v>
      </c>
      <c r="M1007">
        <v>0.39729999999999999</v>
      </c>
      <c r="N1007">
        <v>3.8868</v>
      </c>
      <c r="O1007">
        <v>89578.213499999998</v>
      </c>
      <c r="P1007" s="1">
        <v>44211</v>
      </c>
      <c r="Q1007">
        <v>31.608699999999999</v>
      </c>
      <c r="R1007">
        <v>2.2141999999999999</v>
      </c>
      <c r="S1007">
        <v>10.158099999999999</v>
      </c>
      <c r="U1007" s="72">
        <v>44211</v>
      </c>
      <c r="V1007">
        <v>10.3446</v>
      </c>
      <c r="W1007">
        <v>0.44290000000000002</v>
      </c>
      <c r="X1007">
        <v>5.3509000000000002</v>
      </c>
      <c r="Y1007">
        <v>26307.205699999999</v>
      </c>
      <c r="AA1007" s="1">
        <f t="shared" si="61"/>
        <v>44211</v>
      </c>
      <c r="AB1007">
        <f t="shared" si="60"/>
        <v>0.45209385740143232</v>
      </c>
      <c r="AC1007" s="60">
        <f t="shared" si="62"/>
        <v>-1.1833057284587674</v>
      </c>
      <c r="AD1007">
        <f>+VLOOKUP(AA1007,'Indice Bancos'!AG:AM,2,0)</f>
        <v>0.76827042899073705</v>
      </c>
      <c r="AE1007">
        <f t="shared" ca="1" si="66"/>
        <v>-0.3539774552711405</v>
      </c>
      <c r="AF1007">
        <f t="shared" ca="1" si="67"/>
        <v>-0.44698938274395278</v>
      </c>
      <c r="AG1007">
        <f t="shared" ca="1" si="63"/>
        <v>-0.61631489387326854</v>
      </c>
      <c r="AH1007">
        <f t="shared" ca="1" si="64"/>
        <v>-0.7648152449172132</v>
      </c>
      <c r="AI1007">
        <f t="shared" ca="1" si="65"/>
        <v>-1.0428197399153543</v>
      </c>
      <c r="AN1007" s="60"/>
    </row>
    <row r="1008" spans="1:40" x14ac:dyDescent="0.25">
      <c r="A1008" s="1">
        <v>44218</v>
      </c>
      <c r="B1008">
        <v>18.505800000000001</v>
      </c>
      <c r="C1008">
        <v>0.43280000000000002</v>
      </c>
      <c r="D1008">
        <v>2.8542000000000001</v>
      </c>
      <c r="E1008">
        <v>130440.3352</v>
      </c>
      <c r="F1008" s="72">
        <v>44218</v>
      </c>
      <c r="G1008">
        <v>19.4176</v>
      </c>
      <c r="H1008">
        <v>0.45329999999999998</v>
      </c>
      <c r="I1008">
        <v>3.3549000000000002</v>
      </c>
      <c r="J1008">
        <v>161367.0759</v>
      </c>
      <c r="K1008" s="72">
        <v>44218</v>
      </c>
      <c r="L1008">
        <v>12.320600000000001</v>
      </c>
      <c r="M1008">
        <v>0.38040000000000002</v>
      </c>
      <c r="N1008">
        <v>3.7219000000000002</v>
      </c>
      <c r="O1008">
        <v>85779.411099999998</v>
      </c>
      <c r="P1008" s="1">
        <v>44218</v>
      </c>
      <c r="Q1008">
        <v>31.608699999999999</v>
      </c>
      <c r="R1008">
        <v>2.1753</v>
      </c>
      <c r="S1008">
        <v>9.9799000000000007</v>
      </c>
      <c r="U1008" s="72">
        <v>44218</v>
      </c>
      <c r="V1008">
        <v>10.3446</v>
      </c>
      <c r="W1008">
        <v>0.42909999999999998</v>
      </c>
      <c r="X1008">
        <v>5.1837</v>
      </c>
      <c r="Y1008">
        <v>25485.105599999999</v>
      </c>
      <c r="AA1008" s="1">
        <f t="shared" si="61"/>
        <v>44218</v>
      </c>
      <c r="AB1008">
        <f t="shared" si="60"/>
        <v>0.42962163185265112</v>
      </c>
      <c r="AC1008" s="60">
        <f t="shared" si="62"/>
        <v>-1.2182575737411394</v>
      </c>
      <c r="AD1008">
        <f>+VLOOKUP(AA1008,'Indice Bancos'!AG:AM,2,0)</f>
        <v>0.76034279462791565</v>
      </c>
      <c r="AE1008">
        <f t="shared" ca="1" si="66"/>
        <v>-0.36216739418460731</v>
      </c>
      <c r="AF1008">
        <f t="shared" ca="1" si="67"/>
        <v>-0.46406982664092145</v>
      </c>
      <c r="AG1008">
        <f t="shared" ca="1" si="63"/>
        <v>-0.64624256805210079</v>
      </c>
      <c r="AH1008">
        <f t="shared" ca="1" si="64"/>
        <v>-0.79696980189315592</v>
      </c>
      <c r="AI1008">
        <f t="shared" ca="1" si="65"/>
        <v>-1.0559393609500762</v>
      </c>
      <c r="AN1008" s="60"/>
    </row>
    <row r="1009" spans="1:40" x14ac:dyDescent="0.25">
      <c r="A1009" s="1">
        <v>44225</v>
      </c>
      <c r="B1009">
        <v>18.505800000000001</v>
      </c>
      <c r="C1009">
        <v>0.43209999999999998</v>
      </c>
      <c r="D1009">
        <v>2.85</v>
      </c>
      <c r="E1009">
        <v>130248.51119999999</v>
      </c>
      <c r="F1009" s="72">
        <v>44225</v>
      </c>
      <c r="G1009">
        <v>19.4176</v>
      </c>
      <c r="H1009">
        <v>0.4637</v>
      </c>
      <c r="I1009">
        <v>3.4321000000000002</v>
      </c>
      <c r="J1009">
        <v>165076.66390000001</v>
      </c>
      <c r="K1009" s="72">
        <v>44225</v>
      </c>
      <c r="L1009">
        <v>12.320600000000001</v>
      </c>
      <c r="M1009">
        <v>0.38569999999999999</v>
      </c>
      <c r="N1009">
        <v>3.7738</v>
      </c>
      <c r="O1009">
        <v>86974.195699999997</v>
      </c>
      <c r="P1009" s="1">
        <v>44225</v>
      </c>
      <c r="Q1009">
        <v>31.608699999999999</v>
      </c>
      <c r="R1009">
        <v>2.1093000000000002</v>
      </c>
      <c r="S1009">
        <v>9.6768999999999998</v>
      </c>
      <c r="U1009" s="72">
        <v>44225</v>
      </c>
      <c r="V1009">
        <v>10.3446</v>
      </c>
      <c r="W1009">
        <v>0.41260000000000002</v>
      </c>
      <c r="X1009">
        <v>4.9839000000000002</v>
      </c>
      <c r="Y1009">
        <v>24503.152600000001</v>
      </c>
      <c r="AA1009" s="1">
        <f t="shared" si="61"/>
        <v>44225</v>
      </c>
      <c r="AB1009">
        <f t="shared" si="60"/>
        <v>0.43382813191320541</v>
      </c>
      <c r="AC1009" s="60">
        <f t="shared" si="62"/>
        <v>-1.2117150557792389</v>
      </c>
      <c r="AD1009">
        <f>+VLOOKUP(AA1009,'Indice Bancos'!AG:AM,2,0)</f>
        <v>0.77323628512446552</v>
      </c>
      <c r="AE1009">
        <f t="shared" ca="1" si="66"/>
        <v>-0.36216739418460731</v>
      </c>
      <c r="AF1009">
        <f t="shared" ca="1" si="67"/>
        <v>-0.50511459737174214</v>
      </c>
      <c r="AG1009">
        <f t="shared" ca="1" si="63"/>
        <v>-0.66622099472610596</v>
      </c>
      <c r="AH1009">
        <f t="shared" ca="1" si="64"/>
        <v>-0.81446268285832946</v>
      </c>
      <c r="AI1009">
        <f t="shared" ca="1" si="65"/>
        <v>-1.0880651327302238</v>
      </c>
      <c r="AN1009" s="60"/>
    </row>
    <row r="1010" spans="1:40" x14ac:dyDescent="0.25">
      <c r="A1010" s="1">
        <v>44232</v>
      </c>
      <c r="B1010">
        <v>18.505800000000001</v>
      </c>
      <c r="C1010">
        <v>0.47010000000000002</v>
      </c>
      <c r="D1010">
        <v>3.1004</v>
      </c>
      <c r="E1010">
        <v>141694.01120000001</v>
      </c>
      <c r="F1010" s="72">
        <v>44232</v>
      </c>
      <c r="G1010">
        <v>19.4176</v>
      </c>
      <c r="H1010">
        <v>0.50580000000000003</v>
      </c>
      <c r="I1010">
        <v>3.7435</v>
      </c>
      <c r="J1010">
        <v>180057.69209999999</v>
      </c>
      <c r="K1010" s="72">
        <v>44232</v>
      </c>
      <c r="L1010">
        <v>12.320600000000001</v>
      </c>
      <c r="M1010">
        <v>0.41010000000000002</v>
      </c>
      <c r="N1010">
        <v>4.0117000000000003</v>
      </c>
      <c r="O1010">
        <v>92457.950899999996</v>
      </c>
      <c r="P1010" s="1">
        <v>44232</v>
      </c>
      <c r="Q1010">
        <v>31.608699999999999</v>
      </c>
      <c r="R1010">
        <v>2.2063999999999999</v>
      </c>
      <c r="S1010">
        <v>10.1225</v>
      </c>
      <c r="U1010" s="72">
        <v>44232</v>
      </c>
      <c r="V1010">
        <v>10.3446</v>
      </c>
      <c r="W1010">
        <v>0.44219999999999998</v>
      </c>
      <c r="X1010">
        <v>5.3415999999999997</v>
      </c>
      <c r="Y1010">
        <v>26261.533500000001</v>
      </c>
      <c r="AA1010" s="1">
        <f t="shared" si="61"/>
        <v>44232</v>
      </c>
      <c r="AB1010">
        <f t="shared" si="60"/>
        <v>0.4704357444787528</v>
      </c>
      <c r="AC1010" s="60">
        <f t="shared" si="62"/>
        <v>-1.1547779443315735</v>
      </c>
      <c r="AD1010">
        <f>+VLOOKUP(AA1010,'Indice Bancos'!AG:AM,2,0)</f>
        <v>0.79189991557243433</v>
      </c>
      <c r="AE1010">
        <f t="shared" ca="1" si="66"/>
        <v>-0.39495855176392264</v>
      </c>
      <c r="AF1010">
        <f t="shared" ca="1" si="67"/>
        <v>-0.52466222652805616</v>
      </c>
      <c r="AG1010">
        <f t="shared" ca="1" si="63"/>
        <v>-0.67695759842422332</v>
      </c>
      <c r="AH1010">
        <f t="shared" ca="1" si="64"/>
        <v>-0.86551146573937565</v>
      </c>
      <c r="AI1010">
        <f t="shared" ca="1" si="65"/>
        <v>-1.1171790520282476</v>
      </c>
      <c r="AN1010" s="60"/>
    </row>
    <row r="1011" spans="1:40" x14ac:dyDescent="0.25">
      <c r="A1011" s="1">
        <v>44239</v>
      </c>
      <c r="B1011">
        <v>18.505800000000001</v>
      </c>
      <c r="C1011">
        <v>0.47360000000000002</v>
      </c>
      <c r="D1011">
        <v>3.1234999999999999</v>
      </c>
      <c r="E1011">
        <v>142749.04329999999</v>
      </c>
      <c r="F1011" s="72">
        <v>44239</v>
      </c>
      <c r="G1011">
        <v>19.4176</v>
      </c>
      <c r="H1011">
        <v>0.49640000000000001</v>
      </c>
      <c r="I1011">
        <v>3.6738</v>
      </c>
      <c r="J1011">
        <v>176704.7953</v>
      </c>
      <c r="K1011" s="72">
        <v>44239</v>
      </c>
      <c r="L1011">
        <v>12.320600000000001</v>
      </c>
      <c r="M1011">
        <v>0.4042</v>
      </c>
      <c r="N1011">
        <v>3.9544999999999999</v>
      </c>
      <c r="O1011">
        <v>91140.624299999996</v>
      </c>
      <c r="P1011" s="1">
        <v>44239</v>
      </c>
      <c r="Q1011">
        <v>31.608699999999999</v>
      </c>
      <c r="R1011">
        <v>2.0899000000000001</v>
      </c>
      <c r="S1011">
        <v>9.5877999999999997</v>
      </c>
      <c r="U1011" s="72">
        <v>44239</v>
      </c>
      <c r="V1011">
        <v>10.3446</v>
      </c>
      <c r="W1011">
        <v>0.441</v>
      </c>
      <c r="X1011">
        <v>5.3277000000000001</v>
      </c>
      <c r="Y1011">
        <v>26193.0252</v>
      </c>
      <c r="AA1011" s="1">
        <f t="shared" si="61"/>
        <v>44239</v>
      </c>
      <c r="AB1011">
        <f t="shared" si="60"/>
        <v>0.46638783687508284</v>
      </c>
      <c r="AC1011" s="60">
        <f t="shared" si="62"/>
        <v>-1.1610737978496726</v>
      </c>
      <c r="AD1011">
        <f>+VLOOKUP(AA1011,'Indice Bancos'!AG:AM,2,0)</f>
        <v>0.77868209058387405</v>
      </c>
      <c r="AE1011">
        <f t="shared" ca="1" si="66"/>
        <v>-0.40269929799658605</v>
      </c>
      <c r="AF1011">
        <f t="shared" ca="1" si="67"/>
        <v>-0.53218780121397036</v>
      </c>
      <c r="AG1011">
        <f t="shared" ca="1" si="63"/>
        <v>-0.68760925934358386</v>
      </c>
      <c r="AH1011">
        <f t="shared" ca="1" si="64"/>
        <v>-0.88300978138534392</v>
      </c>
      <c r="AI1011">
        <f t="shared" ca="1" si="65"/>
        <v>-1.140389738219822</v>
      </c>
      <c r="AN1011" s="60"/>
    </row>
    <row r="1012" spans="1:40" x14ac:dyDescent="0.25">
      <c r="A1012" s="1">
        <v>44246</v>
      </c>
      <c r="B1012">
        <v>18.505800000000001</v>
      </c>
      <c r="C1012">
        <v>0.47010000000000002</v>
      </c>
      <c r="D1012">
        <v>3.1004</v>
      </c>
      <c r="E1012">
        <v>141694.01120000001</v>
      </c>
      <c r="F1012" s="72">
        <v>44246</v>
      </c>
      <c r="G1012">
        <v>19.4176</v>
      </c>
      <c r="H1012">
        <v>0.50700000000000001</v>
      </c>
      <c r="I1012">
        <v>3.7524000000000002</v>
      </c>
      <c r="J1012">
        <v>180485.72150000001</v>
      </c>
      <c r="K1012" s="72">
        <v>44246</v>
      </c>
      <c r="L1012">
        <v>12.320600000000001</v>
      </c>
      <c r="M1012">
        <v>0.40329999999999999</v>
      </c>
      <c r="N1012">
        <v>3.9451999999999998</v>
      </c>
      <c r="O1012">
        <v>90926.175700000007</v>
      </c>
      <c r="P1012" s="1">
        <v>44246</v>
      </c>
      <c r="Q1012">
        <v>31.608699999999999</v>
      </c>
      <c r="R1012">
        <v>1.9927999999999999</v>
      </c>
      <c r="S1012">
        <v>9.1423000000000005</v>
      </c>
      <c r="U1012" s="72">
        <v>44246</v>
      </c>
      <c r="V1012">
        <v>10.3446</v>
      </c>
      <c r="W1012">
        <v>0.51639999999999997</v>
      </c>
      <c r="X1012">
        <v>6.2380000000000004</v>
      </c>
      <c r="Y1012">
        <v>30668.903900000001</v>
      </c>
      <c r="AA1012" s="1">
        <f t="shared" si="61"/>
        <v>44246</v>
      </c>
      <c r="AB1012">
        <f t="shared" si="60"/>
        <v>0.47462036659485729</v>
      </c>
      <c r="AC1012" s="60">
        <f t="shared" si="62"/>
        <v>-1.1482694539085943</v>
      </c>
      <c r="AD1012">
        <f>+VLOOKUP(AA1012,'Indice Bancos'!AG:AM,2,0)</f>
        <v>0.79073551348506554</v>
      </c>
      <c r="AE1012">
        <f t="shared" ca="1" si="66"/>
        <v>-0.40596076607468551</v>
      </c>
      <c r="AF1012">
        <f t="shared" ca="1" si="67"/>
        <v>-0.53646542720157664</v>
      </c>
      <c r="AG1012">
        <f t="shared" ca="1" si="63"/>
        <v>-0.69266600861938299</v>
      </c>
      <c r="AH1012">
        <f t="shared" ca="1" si="64"/>
        <v>-0.92263827717691715</v>
      </c>
      <c r="AI1012">
        <f t="shared" ca="1" si="65"/>
        <v>-1.1535653312663374</v>
      </c>
      <c r="AN1012" s="60"/>
    </row>
    <row r="1013" spans="1:40" x14ac:dyDescent="0.25">
      <c r="A1013" s="1">
        <v>44253</v>
      </c>
      <c r="B1013">
        <v>18.505800000000001</v>
      </c>
      <c r="C1013">
        <v>0.42970000000000003</v>
      </c>
      <c r="D1013">
        <v>2.8338999999999999</v>
      </c>
      <c r="E1013">
        <v>129513.18580000001</v>
      </c>
      <c r="F1013" s="72">
        <v>44253</v>
      </c>
      <c r="G1013">
        <v>19.4176</v>
      </c>
      <c r="H1013">
        <v>0.45150000000000001</v>
      </c>
      <c r="I1013">
        <v>3.3416000000000001</v>
      </c>
      <c r="J1013">
        <v>160725.0319</v>
      </c>
      <c r="K1013" s="72">
        <v>44253</v>
      </c>
      <c r="L1013">
        <v>12.320600000000001</v>
      </c>
      <c r="M1013">
        <v>0.372</v>
      </c>
      <c r="N1013">
        <v>3.6395</v>
      </c>
      <c r="O1013">
        <v>83880.0098</v>
      </c>
      <c r="P1013" s="1">
        <v>44253</v>
      </c>
      <c r="Q1013">
        <v>31.608699999999999</v>
      </c>
      <c r="R1013">
        <v>1.9927999999999999</v>
      </c>
      <c r="S1013">
        <v>9.1423000000000005</v>
      </c>
      <c r="U1013" s="72">
        <v>44253</v>
      </c>
      <c r="V1013">
        <v>10.3446</v>
      </c>
      <c r="W1013">
        <v>0.43719999999999998</v>
      </c>
      <c r="X1013">
        <v>5.2812000000000001</v>
      </c>
      <c r="Y1013">
        <v>25964.664000000001</v>
      </c>
      <c r="AA1013" s="1">
        <f t="shared" si="61"/>
        <v>44253</v>
      </c>
      <c r="AB1013">
        <f t="shared" si="60"/>
        <v>0.42684725144641683</v>
      </c>
      <c r="AC1013" s="60">
        <f t="shared" si="62"/>
        <v>-1.2225726654752735</v>
      </c>
      <c r="AD1013">
        <f>+VLOOKUP(AA1013,'Indice Bancos'!AG:AM,2,0)</f>
        <v>0.7539600790279295</v>
      </c>
      <c r="AE1013">
        <f t="shared" ca="1" si="66"/>
        <v>-0.43887194794122308</v>
      </c>
      <c r="AF1013">
        <f t="shared" ca="1" si="67"/>
        <v>-0.5448610390806593</v>
      </c>
      <c r="AG1013">
        <f t="shared" ca="1" si="63"/>
        <v>-0.696248009868905</v>
      </c>
      <c r="AH1013">
        <f t="shared" ca="1" si="64"/>
        <v>-0.96421887922402272</v>
      </c>
      <c r="AI1013">
        <f t="shared" ca="1" si="65"/>
        <v>-1.1541270952892757</v>
      </c>
      <c r="AN1013" s="60"/>
    </row>
    <row r="1014" spans="1:40" x14ac:dyDescent="0.25">
      <c r="A1014" s="1">
        <v>44260</v>
      </c>
      <c r="B1014">
        <v>18.505800000000001</v>
      </c>
      <c r="C1014">
        <v>0.4244</v>
      </c>
      <c r="D1014">
        <v>2.7989000000000002</v>
      </c>
      <c r="E1014">
        <v>127914.6523</v>
      </c>
      <c r="F1014" s="72">
        <v>44260</v>
      </c>
      <c r="G1014">
        <v>19.4176</v>
      </c>
      <c r="H1014">
        <v>0.4405</v>
      </c>
      <c r="I1014">
        <v>3.26</v>
      </c>
      <c r="J1014">
        <v>156801.42920000001</v>
      </c>
      <c r="K1014" s="72">
        <v>44260</v>
      </c>
      <c r="L1014">
        <v>12.320600000000001</v>
      </c>
      <c r="M1014">
        <v>0.35980000000000001</v>
      </c>
      <c r="N1014">
        <v>3.5198999999999998</v>
      </c>
      <c r="O1014">
        <v>81122.814499999993</v>
      </c>
      <c r="P1014" s="1">
        <v>44260</v>
      </c>
      <c r="Q1014">
        <v>31.608699999999999</v>
      </c>
      <c r="R1014">
        <v>1.9228000000000001</v>
      </c>
      <c r="S1014">
        <v>8.8215000000000003</v>
      </c>
      <c r="U1014" s="72">
        <v>44260</v>
      </c>
      <c r="V1014">
        <v>10.3446</v>
      </c>
      <c r="W1014">
        <v>0.42059999999999997</v>
      </c>
      <c r="X1014">
        <v>5.0815000000000001</v>
      </c>
      <c r="Y1014">
        <v>24982.710999999999</v>
      </c>
      <c r="AA1014" s="1">
        <f t="shared" si="61"/>
        <v>44260</v>
      </c>
      <c r="AB1014">
        <f t="shared" si="60"/>
        <v>0.41720754938306154</v>
      </c>
      <c r="AC1014" s="60">
        <f t="shared" si="62"/>
        <v>-1.2375656342115109</v>
      </c>
      <c r="AD1014">
        <f>+VLOOKUP(AA1014,'Indice Bancos'!AG:AM,2,0)</f>
        <v>0.75584691800802883</v>
      </c>
      <c r="AE1014">
        <f t="shared" ca="1" si="66"/>
        <v>-0.43887194794122308</v>
      </c>
      <c r="AF1014">
        <f t="shared" ca="1" si="67"/>
        <v>-0.5448610390806593</v>
      </c>
      <c r="AG1014">
        <f t="shared" ca="1" si="63"/>
        <v>-0.69961136458480977</v>
      </c>
      <c r="AH1014">
        <f t="shared" ca="1" si="64"/>
        <v>-1.0226567818043886</v>
      </c>
      <c r="AI1014">
        <f t="shared" ca="1" si="65"/>
        <v>-1.1604442124978627</v>
      </c>
      <c r="AN1014" s="60"/>
    </row>
    <row r="1015" spans="1:40" x14ac:dyDescent="0.25">
      <c r="A1015" s="1">
        <v>44267</v>
      </c>
      <c r="B1015">
        <v>18.505800000000001</v>
      </c>
      <c r="C1015">
        <v>0.45829999999999999</v>
      </c>
      <c r="D1015">
        <v>3.0228000000000002</v>
      </c>
      <c r="E1015">
        <v>138145.26680000001</v>
      </c>
      <c r="F1015" s="72">
        <v>44267</v>
      </c>
      <c r="G1015">
        <v>19.4176</v>
      </c>
      <c r="H1015">
        <v>0.47820000000000001</v>
      </c>
      <c r="I1015">
        <v>3.5388999999999999</v>
      </c>
      <c r="J1015">
        <v>175930.7665</v>
      </c>
      <c r="K1015" s="72">
        <v>44267</v>
      </c>
      <c r="L1015">
        <v>12.320600000000001</v>
      </c>
      <c r="M1015">
        <v>0.39129999999999998</v>
      </c>
      <c r="N1015">
        <v>3.8283</v>
      </c>
      <c r="O1015">
        <v>88230.251399999994</v>
      </c>
      <c r="P1015" s="1">
        <v>44267</v>
      </c>
      <c r="Q1015">
        <v>31.608699999999999</v>
      </c>
      <c r="R1015">
        <v>1.8956999999999999</v>
      </c>
      <c r="S1015">
        <v>8.6967999999999996</v>
      </c>
      <c r="U1015" s="72">
        <v>44267</v>
      </c>
      <c r="V1015">
        <v>10.3446</v>
      </c>
      <c r="W1015">
        <v>0.43059999999999998</v>
      </c>
      <c r="X1015">
        <v>5.2022000000000004</v>
      </c>
      <c r="Y1015">
        <v>25576.45</v>
      </c>
      <c r="AA1015" s="1">
        <f t="shared" si="61"/>
        <v>44267</v>
      </c>
      <c r="AB1015">
        <f t="shared" si="60"/>
        <v>0.45101091819669537</v>
      </c>
      <c r="AC1015" s="60">
        <f t="shared" si="62"/>
        <v>-1.1849900620131819</v>
      </c>
      <c r="AD1015">
        <f>+VLOOKUP(AA1015,'Indice Bancos'!AG:AM,2,0)</f>
        <v>0.78883492074175676</v>
      </c>
      <c r="AE1015">
        <f t="shared" ca="1" si="66"/>
        <v>-0.43887194794122308</v>
      </c>
      <c r="AF1015">
        <f t="shared" ca="1" si="67"/>
        <v>-0.5448610390806593</v>
      </c>
      <c r="AG1015">
        <f t="shared" ca="1" si="63"/>
        <v>-0.70219213594653929</v>
      </c>
      <c r="AH1015">
        <f t="shared" ca="1" si="64"/>
        <v>-1.048704407770662</v>
      </c>
      <c r="AI1015">
        <f t="shared" ca="1" si="65"/>
        <v>-1.1662885235745937</v>
      </c>
      <c r="AN1015" s="60"/>
    </row>
    <row r="1016" spans="1:40" x14ac:dyDescent="0.25">
      <c r="A1016" s="1">
        <v>44274</v>
      </c>
      <c r="B1016">
        <v>18.505800000000001</v>
      </c>
      <c r="C1016">
        <v>0.45529999999999998</v>
      </c>
      <c r="D1016">
        <v>3.0024999999999999</v>
      </c>
      <c r="E1016">
        <v>137218.11739999999</v>
      </c>
      <c r="F1016" s="72">
        <v>44274</v>
      </c>
      <c r="G1016">
        <v>19.4176</v>
      </c>
      <c r="H1016">
        <v>0.4758</v>
      </c>
      <c r="I1016">
        <v>3.5211000000000001</v>
      </c>
      <c r="J1016">
        <v>175045.95120000001</v>
      </c>
      <c r="K1016" s="72">
        <v>44274</v>
      </c>
      <c r="L1016">
        <v>12.320600000000001</v>
      </c>
      <c r="M1016">
        <v>0.37869999999999998</v>
      </c>
      <c r="N1016">
        <v>3.7046000000000001</v>
      </c>
      <c r="O1016">
        <v>85381.1495</v>
      </c>
      <c r="P1016" s="1">
        <v>44274</v>
      </c>
      <c r="Q1016">
        <v>31.608699999999999</v>
      </c>
      <c r="R1016">
        <v>1.9034</v>
      </c>
      <c r="S1016">
        <v>8.7324000000000002</v>
      </c>
      <c r="U1016" s="72">
        <v>44274</v>
      </c>
      <c r="V1016">
        <v>10.3446</v>
      </c>
      <c r="W1016">
        <v>0.42449999999999999</v>
      </c>
      <c r="X1016">
        <v>5.1279000000000003</v>
      </c>
      <c r="Y1016">
        <v>25211.072199999999</v>
      </c>
      <c r="AA1016" s="1">
        <f t="shared" si="61"/>
        <v>44274</v>
      </c>
      <c r="AB1016">
        <f t="shared" si="60"/>
        <v>0.44648316278749234</v>
      </c>
      <c r="AC1016" s="60">
        <f t="shared" si="62"/>
        <v>-1.1920322397536713</v>
      </c>
      <c r="AD1016">
        <f>+VLOOKUP(AA1016,'Indice Bancos'!AG:AM,2,0)</f>
        <v>0.78120902774946077</v>
      </c>
      <c r="AE1016">
        <f t="shared" ca="1" si="66"/>
        <v>-0.43887194794122308</v>
      </c>
      <c r="AF1016">
        <f t="shared" ca="1" si="67"/>
        <v>-0.5448610390806593</v>
      </c>
      <c r="AG1016">
        <f t="shared" ca="1" si="63"/>
        <v>-0.70219213594653929</v>
      </c>
      <c r="AH1016">
        <f t="shared" ca="1" si="64"/>
        <v>-1.065667070131163</v>
      </c>
      <c r="AI1016">
        <f t="shared" ca="1" si="65"/>
        <v>-1.1816619493672935</v>
      </c>
      <c r="AN1016" s="60"/>
    </row>
    <row r="1017" spans="1:40" x14ac:dyDescent="0.25">
      <c r="A1017" s="1">
        <v>44281</v>
      </c>
      <c r="B1017">
        <v>18.505800000000001</v>
      </c>
      <c r="C1017">
        <v>0.42449999999999999</v>
      </c>
      <c r="D1017">
        <v>2.7995999999999999</v>
      </c>
      <c r="E1017">
        <v>127946.6229</v>
      </c>
      <c r="F1017" s="72">
        <v>44281</v>
      </c>
      <c r="G1017">
        <v>19.4176</v>
      </c>
      <c r="H1017">
        <v>0.4415</v>
      </c>
      <c r="I1017">
        <v>3.2673999999999999</v>
      </c>
      <c r="J1017">
        <v>162437.33379999999</v>
      </c>
      <c r="K1017" s="72">
        <v>44281</v>
      </c>
      <c r="L1017">
        <v>12.320600000000001</v>
      </c>
      <c r="M1017">
        <v>0.3523</v>
      </c>
      <c r="N1017">
        <v>3.4468000000000001</v>
      </c>
      <c r="O1017">
        <v>79437.861699999994</v>
      </c>
      <c r="P1017" s="1">
        <v>44281</v>
      </c>
      <c r="Q1017">
        <v>31.608699999999999</v>
      </c>
      <c r="R1017">
        <v>1.8334999999999999</v>
      </c>
      <c r="S1017">
        <v>8.4116</v>
      </c>
      <c r="U1017" s="72">
        <v>44281</v>
      </c>
      <c r="V1017">
        <v>10.3446</v>
      </c>
      <c r="W1017">
        <v>0.3926</v>
      </c>
      <c r="X1017">
        <v>4.7423999999999999</v>
      </c>
      <c r="Y1017">
        <v>23315.674500000001</v>
      </c>
      <c r="AA1017" s="1">
        <f t="shared" si="61"/>
        <v>44281</v>
      </c>
      <c r="AB1017">
        <f t="shared" si="60"/>
        <v>0.41504338743103375</v>
      </c>
      <c r="AC1017" s="60">
        <f t="shared" si="62"/>
        <v>-1.2409316316535122</v>
      </c>
      <c r="AD1017">
        <f>+VLOOKUP(AA1017,'Indice Bancos'!AG:AM,2,0)</f>
        <v>0.76620902603105667</v>
      </c>
      <c r="AE1017">
        <f t="shared" ca="1" si="66"/>
        <v>-0.43887194794122308</v>
      </c>
      <c r="AF1017">
        <f t="shared" ca="1" si="67"/>
        <v>-0.5448610390806593</v>
      </c>
      <c r="AG1017">
        <f t="shared" ca="1" si="63"/>
        <v>-0.70219213594653929</v>
      </c>
      <c r="AH1017">
        <f t="shared" ca="1" si="64"/>
        <v>-1.0727970877738167</v>
      </c>
      <c r="AI1017">
        <f t="shared" ca="1" si="65"/>
        <v>-1.1848216286577404</v>
      </c>
      <c r="AN1017" s="60"/>
    </row>
    <row r="1018" spans="1:40" x14ac:dyDescent="0.25">
      <c r="A1018" s="1">
        <v>44288</v>
      </c>
      <c r="B1018">
        <v>19.1478</v>
      </c>
      <c r="C1018">
        <v>0.54910000000000003</v>
      </c>
      <c r="D1018">
        <v>3.3731</v>
      </c>
      <c r="E1018">
        <v>125900.5</v>
      </c>
      <c r="F1018" s="72">
        <v>44288</v>
      </c>
      <c r="G1018">
        <v>16.610399999999998</v>
      </c>
      <c r="H1018">
        <v>0.59009999999999996</v>
      </c>
      <c r="I1018">
        <v>4.2766999999999999</v>
      </c>
      <c r="J1018">
        <v>164280.69889999999</v>
      </c>
      <c r="K1018" s="72">
        <v>44288</v>
      </c>
      <c r="L1018">
        <v>18.006</v>
      </c>
      <c r="M1018">
        <v>0.46100000000000002</v>
      </c>
      <c r="N1018">
        <v>2.9419</v>
      </c>
      <c r="O1018">
        <v>79652.310299999997</v>
      </c>
      <c r="P1018" s="1">
        <v>44288</v>
      </c>
      <c r="Q1018">
        <v>31.608699999999999</v>
      </c>
      <c r="R1018">
        <v>1.8607</v>
      </c>
      <c r="S1018">
        <v>8.5364000000000004</v>
      </c>
      <c r="U1018" s="72">
        <v>44288</v>
      </c>
      <c r="V1018">
        <v>12.4595</v>
      </c>
      <c r="W1018">
        <v>0.51829999999999998</v>
      </c>
      <c r="X1018">
        <v>5.0415999999999999</v>
      </c>
      <c r="Y1018">
        <v>22858.9522</v>
      </c>
      <c r="AA1018" s="1">
        <f t="shared" si="61"/>
        <v>44288</v>
      </c>
      <c r="AB1018">
        <f t="shared" si="60"/>
        <v>0.54658934418864302</v>
      </c>
      <c r="AC1018" s="60">
        <f t="shared" si="62"/>
        <v>-1.0363335637793269</v>
      </c>
      <c r="AD1018">
        <f>+VLOOKUP(AA1018,'Indice Bancos'!AG:AM,2,0)</f>
        <v>0.7416126340162158</v>
      </c>
      <c r="AE1018">
        <f t="shared" ca="1" si="66"/>
        <v>-0.43887194794122308</v>
      </c>
      <c r="AF1018">
        <f t="shared" ca="1" si="67"/>
        <v>-0.5448610390806593</v>
      </c>
      <c r="AG1018">
        <f t="shared" ca="1" si="63"/>
        <v>-0.70219213594653929</v>
      </c>
      <c r="AH1018">
        <f t="shared" ca="1" si="64"/>
        <v>-1.0784522764222926</v>
      </c>
      <c r="AI1018">
        <f t="shared" ca="1" si="65"/>
        <v>-1.1913280219796223</v>
      </c>
      <c r="AN1018" s="60"/>
    </row>
    <row r="1019" spans="1:40" x14ac:dyDescent="0.25">
      <c r="A1019" s="1">
        <v>44295</v>
      </c>
      <c r="B1019">
        <v>19.1478</v>
      </c>
      <c r="C1019">
        <v>0.55349999999999999</v>
      </c>
      <c r="D1019">
        <v>3.4005000000000001</v>
      </c>
      <c r="E1019">
        <v>126923.5615</v>
      </c>
      <c r="F1019" s="72">
        <v>44295</v>
      </c>
      <c r="G1019">
        <v>16.610399999999998</v>
      </c>
      <c r="H1019">
        <v>0.60119999999999996</v>
      </c>
      <c r="I1019">
        <v>4.3573000000000004</v>
      </c>
      <c r="J1019">
        <v>167377.55230000001</v>
      </c>
      <c r="K1019" s="72">
        <v>44295</v>
      </c>
      <c r="L1019">
        <v>18.006</v>
      </c>
      <c r="M1019">
        <v>0.47539999999999999</v>
      </c>
      <c r="N1019">
        <v>3.0335999999999999</v>
      </c>
      <c r="O1019">
        <v>82133.786099999998</v>
      </c>
      <c r="P1019" s="1">
        <v>44295</v>
      </c>
      <c r="Q1019">
        <v>31.608699999999999</v>
      </c>
      <c r="R1019">
        <v>1.8801000000000001</v>
      </c>
      <c r="S1019">
        <v>8.6255000000000006</v>
      </c>
      <c r="U1019" s="72">
        <v>44295</v>
      </c>
      <c r="V1019">
        <v>12.4595</v>
      </c>
      <c r="W1019">
        <v>0.53069999999999995</v>
      </c>
      <c r="X1019">
        <v>5.1624999999999996</v>
      </c>
      <c r="Y1019">
        <v>23407.019</v>
      </c>
      <c r="AA1019" s="1">
        <f t="shared" si="61"/>
        <v>44295</v>
      </c>
      <c r="AB1019">
        <f t="shared" si="60"/>
        <v>0.55608997485793632</v>
      </c>
      <c r="AC1019" s="60">
        <f t="shared" si="62"/>
        <v>-1.0215568976891227</v>
      </c>
      <c r="AD1019">
        <f>+VLOOKUP(AA1019,'Indice Bancos'!AG:AM,2,0)</f>
        <v>0.74150338175834507</v>
      </c>
      <c r="AE1019">
        <f t="shared" ca="1" si="66"/>
        <v>-0.43887194794122308</v>
      </c>
      <c r="AF1019">
        <f t="shared" ca="1" si="67"/>
        <v>-0.5448610390806593</v>
      </c>
      <c r="AG1019">
        <f t="shared" ca="1" si="63"/>
        <v>-0.70219213594653929</v>
      </c>
      <c r="AH1019">
        <f t="shared" ca="1" si="64"/>
        <v>-1.0701042535229686</v>
      </c>
      <c r="AI1019">
        <f t="shared" ca="1" si="65"/>
        <v>-1.1913280219796223</v>
      </c>
      <c r="AN1019" s="60"/>
    </row>
    <row r="1020" spans="1:40" x14ac:dyDescent="0.25">
      <c r="A1020" s="1">
        <v>44302</v>
      </c>
      <c r="B1020">
        <v>19.1478</v>
      </c>
      <c r="C1020">
        <v>0.54659999999999997</v>
      </c>
      <c r="D1020">
        <v>3.3576000000000001</v>
      </c>
      <c r="E1020">
        <v>125325.02800000001</v>
      </c>
      <c r="F1020" s="72">
        <v>44302</v>
      </c>
      <c r="G1020">
        <v>16.610399999999998</v>
      </c>
      <c r="H1020">
        <v>0.58799999999999997</v>
      </c>
      <c r="I1020">
        <v>4.2613000000000003</v>
      </c>
      <c r="J1020">
        <v>163690.82209999999</v>
      </c>
      <c r="K1020" s="72">
        <v>44302</v>
      </c>
      <c r="L1020">
        <v>18.006</v>
      </c>
      <c r="M1020">
        <v>0.46460000000000001</v>
      </c>
      <c r="N1020">
        <v>2.9645999999999999</v>
      </c>
      <c r="O1020">
        <v>80265.020300000004</v>
      </c>
      <c r="P1020" s="1">
        <v>44302</v>
      </c>
      <c r="Q1020">
        <v>31.608699999999999</v>
      </c>
      <c r="R1020">
        <v>1.7363999999999999</v>
      </c>
      <c r="S1020">
        <v>7.9661</v>
      </c>
      <c r="U1020" s="72">
        <v>44302</v>
      </c>
      <c r="V1020">
        <v>12.4595</v>
      </c>
      <c r="W1020">
        <v>0.51980000000000004</v>
      </c>
      <c r="X1020">
        <v>5.0568</v>
      </c>
      <c r="Y1020">
        <v>22927.460599999999</v>
      </c>
      <c r="AA1020" s="1">
        <f t="shared" si="61"/>
        <v>44302</v>
      </c>
      <c r="AB1020">
        <f t="shared" si="60"/>
        <v>0.54553070202595977</v>
      </c>
      <c r="AC1020" s="60">
        <f t="shared" si="62"/>
        <v>-1.0379801072869641</v>
      </c>
      <c r="AD1020">
        <f>+VLOOKUP(AA1020,'Indice Bancos'!AG:AM,2,0)</f>
        <v>0.74544496631208201</v>
      </c>
      <c r="AE1020">
        <f t="shared" ca="1" si="66"/>
        <v>-0.43887194794122308</v>
      </c>
      <c r="AF1020">
        <f t="shared" ca="1" si="67"/>
        <v>-0.5448610390806593</v>
      </c>
      <c r="AG1020">
        <f t="shared" ca="1" si="63"/>
        <v>-0.70219213594653929</v>
      </c>
      <c r="AH1020">
        <f t="shared" ca="1" si="64"/>
        <v>-1.0629131262542983</v>
      </c>
      <c r="AI1020">
        <f t="shared" ca="1" si="65"/>
        <v>-1.1913280219796223</v>
      </c>
      <c r="AN1020" s="60"/>
    </row>
    <row r="1021" spans="1:40" x14ac:dyDescent="0.25">
      <c r="A1021" s="1">
        <v>44309</v>
      </c>
      <c r="B1021">
        <v>19.1478</v>
      </c>
      <c r="C1021">
        <v>0.53220000000000001</v>
      </c>
      <c r="D1021">
        <v>3.2694000000000001</v>
      </c>
      <c r="E1021">
        <v>122032.04889999999</v>
      </c>
      <c r="F1021" s="72">
        <v>44309</v>
      </c>
      <c r="G1021">
        <v>16.610399999999998</v>
      </c>
      <c r="H1021">
        <v>0.57999999999999996</v>
      </c>
      <c r="I1021">
        <v>4.2037000000000004</v>
      </c>
      <c r="J1021">
        <v>161478.78400000001</v>
      </c>
      <c r="K1021" s="72">
        <v>44309</v>
      </c>
      <c r="L1021">
        <v>18.006</v>
      </c>
      <c r="M1021">
        <v>0.45040000000000002</v>
      </c>
      <c r="N1021">
        <v>2.8740000000000001</v>
      </c>
      <c r="O1021">
        <v>77814.179999999993</v>
      </c>
      <c r="P1021" s="1">
        <v>44309</v>
      </c>
      <c r="Q1021">
        <v>31.608699999999999</v>
      </c>
      <c r="R1021">
        <v>1.7751999999999999</v>
      </c>
      <c r="S1021">
        <v>8.1442999999999994</v>
      </c>
      <c r="U1021" s="72">
        <v>44309</v>
      </c>
      <c r="V1021">
        <v>12.4595</v>
      </c>
      <c r="W1021">
        <v>0.54359999999999997</v>
      </c>
      <c r="X1021">
        <v>5.2884000000000002</v>
      </c>
      <c r="Y1021">
        <v>23977.921900000001</v>
      </c>
      <c r="AA1021" s="1">
        <f t="shared" si="61"/>
        <v>44309</v>
      </c>
      <c r="AB1021">
        <f t="shared" ref="AB1021:AB1084" si="68">+(C1021*E1021+H1021*J1021+M1021*O1021+W1021*Y1021)/(E1021+J1021+O1021+Y1021)</f>
        <v>0.53642222130673467</v>
      </c>
      <c r="AC1021" s="60">
        <f t="shared" si="62"/>
        <v>-1.0521468487236212</v>
      </c>
      <c r="AD1021">
        <f>+VLOOKUP(AA1021,'Indice Bancos'!AG:AM,2,0)</f>
        <v>0.73385412637570069</v>
      </c>
      <c r="AE1021">
        <f t="shared" ca="1" si="66"/>
        <v>-0.43887194794122308</v>
      </c>
      <c r="AF1021">
        <f t="shared" ca="1" si="67"/>
        <v>-0.5448610390806593</v>
      </c>
      <c r="AG1021">
        <f t="shared" ca="1" si="63"/>
        <v>-0.70219213594653929</v>
      </c>
      <c r="AH1021">
        <f t="shared" ca="1" si="64"/>
        <v>-1.0641480338850262</v>
      </c>
      <c r="AI1021">
        <f t="shared" ca="1" si="65"/>
        <v>-1.1913280219796223</v>
      </c>
      <c r="AN1021" s="60"/>
    </row>
    <row r="1022" spans="1:40" x14ac:dyDescent="0.25">
      <c r="A1022" s="1">
        <v>44316</v>
      </c>
      <c r="B1022">
        <v>19.1478</v>
      </c>
      <c r="C1022">
        <v>0.58350000000000002</v>
      </c>
      <c r="D1022">
        <v>3.5846</v>
      </c>
      <c r="E1022">
        <v>133797.2556</v>
      </c>
      <c r="F1022" s="72">
        <v>44316</v>
      </c>
      <c r="G1022">
        <v>16.610399999999998</v>
      </c>
      <c r="H1022">
        <v>0.61850000000000005</v>
      </c>
      <c r="I1022">
        <v>4.4820000000000002</v>
      </c>
      <c r="J1022">
        <v>172170.30160000001</v>
      </c>
      <c r="K1022" s="72">
        <v>44316</v>
      </c>
      <c r="L1022">
        <v>18.006</v>
      </c>
      <c r="M1022">
        <v>0.47699999999999998</v>
      </c>
      <c r="N1022">
        <v>3.0438000000000001</v>
      </c>
      <c r="O1022">
        <v>82409.505600000004</v>
      </c>
      <c r="P1022" s="1">
        <v>44316</v>
      </c>
      <c r="Q1022">
        <v>31.608699999999999</v>
      </c>
      <c r="R1022">
        <v>1.8063</v>
      </c>
      <c r="S1022">
        <v>8.2868999999999993</v>
      </c>
      <c r="U1022" s="72">
        <v>44316</v>
      </c>
      <c r="V1022">
        <v>12.4595</v>
      </c>
      <c r="W1022">
        <v>0.55920000000000003</v>
      </c>
      <c r="X1022">
        <v>5.4394999999999998</v>
      </c>
      <c r="Y1022">
        <v>24663.005399999998</v>
      </c>
      <c r="AA1022" s="1">
        <f t="shared" si="61"/>
        <v>44316</v>
      </c>
      <c r="AB1022">
        <f t="shared" si="68"/>
        <v>0.57538949673522244</v>
      </c>
      <c r="AC1022" s="60">
        <f t="shared" si="62"/>
        <v>-0.99153967036936408</v>
      </c>
      <c r="AD1022">
        <f>+VLOOKUP(AA1022,'Indice Bancos'!AG:AM,2,0)</f>
        <v>0.76175396089140079</v>
      </c>
      <c r="AE1022">
        <f t="shared" ca="1" si="66"/>
        <v>-0.43887194794122308</v>
      </c>
      <c r="AF1022">
        <f t="shared" ca="1" si="67"/>
        <v>-0.5448610390806593</v>
      </c>
      <c r="AG1022">
        <f t="shared" ca="1" si="63"/>
        <v>-0.70219213594653929</v>
      </c>
      <c r="AH1022">
        <f t="shared" ca="1" si="64"/>
        <v>-1.074773089962519</v>
      </c>
      <c r="AI1022">
        <f t="shared" ca="1" si="65"/>
        <v>-1.1913280219796223</v>
      </c>
      <c r="AN1022" s="60"/>
    </row>
    <row r="1023" spans="1:40" x14ac:dyDescent="0.25">
      <c r="A1023" s="1">
        <v>44323</v>
      </c>
      <c r="B1023">
        <v>19.1478</v>
      </c>
      <c r="C1023">
        <v>0.62280000000000002</v>
      </c>
      <c r="D1023">
        <v>3.8262</v>
      </c>
      <c r="E1023">
        <v>142812.9847</v>
      </c>
      <c r="F1023" s="72">
        <v>44323</v>
      </c>
      <c r="G1023">
        <v>16.610399999999998</v>
      </c>
      <c r="H1023">
        <v>0.66110000000000002</v>
      </c>
      <c r="I1023">
        <v>4.7908999999999997</v>
      </c>
      <c r="J1023">
        <v>182419.4117</v>
      </c>
      <c r="K1023" s="72">
        <v>44323</v>
      </c>
      <c r="L1023">
        <v>18.006</v>
      </c>
      <c r="M1023">
        <v>0.50660000000000005</v>
      </c>
      <c r="N1023">
        <v>3.2326999999999999</v>
      </c>
      <c r="O1023">
        <v>87525.6348</v>
      </c>
      <c r="P1023" s="1">
        <v>44323</v>
      </c>
      <c r="Q1023">
        <v>31.608699999999999</v>
      </c>
      <c r="R1023">
        <v>1.8762000000000001</v>
      </c>
      <c r="S1023">
        <v>8.6076999999999995</v>
      </c>
      <c r="U1023" s="72">
        <v>44323</v>
      </c>
      <c r="V1023">
        <v>12.4595</v>
      </c>
      <c r="W1023">
        <v>0.56589999999999996</v>
      </c>
      <c r="X1023">
        <v>5.5049999999999999</v>
      </c>
      <c r="Y1023">
        <v>24959.874899999999</v>
      </c>
      <c r="AA1023" s="1">
        <f t="shared" si="61"/>
        <v>44323</v>
      </c>
      <c r="AB1023">
        <f t="shared" si="68"/>
        <v>0.61228173672290176</v>
      </c>
      <c r="AC1023" s="60">
        <f t="shared" si="62"/>
        <v>-0.93415986784956273</v>
      </c>
      <c r="AD1023">
        <f>+VLOOKUP(AA1023,'Indice Bancos'!AG:AM,2,0)</f>
        <v>0.77538368988005268</v>
      </c>
      <c r="AE1023">
        <f t="shared" ca="1" si="66"/>
        <v>-0.43887194794122308</v>
      </c>
      <c r="AF1023">
        <f t="shared" ca="1" si="67"/>
        <v>-0.5448610390806593</v>
      </c>
      <c r="AG1023">
        <f t="shared" ca="1" si="63"/>
        <v>-0.70219213594653929</v>
      </c>
      <c r="AH1023">
        <f t="shared" ca="1" si="64"/>
        <v>-1.074773089962519</v>
      </c>
      <c r="AI1023">
        <f t="shared" ca="1" si="65"/>
        <v>-1.1913280219796223</v>
      </c>
      <c r="AN1023" s="60"/>
    </row>
    <row r="1024" spans="1:40" x14ac:dyDescent="0.25">
      <c r="A1024" s="1">
        <v>44330</v>
      </c>
      <c r="B1024">
        <v>19.1478</v>
      </c>
      <c r="C1024">
        <v>0.6774</v>
      </c>
      <c r="D1024">
        <v>4.1611000000000002</v>
      </c>
      <c r="E1024">
        <v>155313.51680000001</v>
      </c>
      <c r="F1024" s="72">
        <v>44330</v>
      </c>
      <c r="G1024">
        <v>16.610399999999998</v>
      </c>
      <c r="H1024">
        <v>0.6996</v>
      </c>
      <c r="I1024">
        <v>5.0697999999999999</v>
      </c>
      <c r="J1024">
        <v>193037.19469999999</v>
      </c>
      <c r="K1024" s="72">
        <v>44330</v>
      </c>
      <c r="L1024">
        <v>18.006</v>
      </c>
      <c r="M1024">
        <v>0.55479999999999996</v>
      </c>
      <c r="N1024">
        <v>3.5405000000000002</v>
      </c>
      <c r="O1024">
        <v>95858.491899999994</v>
      </c>
      <c r="P1024" s="1">
        <v>44330</v>
      </c>
      <c r="Q1024">
        <v>31.608699999999999</v>
      </c>
      <c r="R1024">
        <v>2.0083000000000002</v>
      </c>
      <c r="S1024">
        <v>9.2135999999999996</v>
      </c>
      <c r="U1024" s="72">
        <v>44330</v>
      </c>
      <c r="V1024">
        <v>12.4595</v>
      </c>
      <c r="W1024">
        <v>0.58930000000000005</v>
      </c>
      <c r="X1024">
        <v>5.7328999999999999</v>
      </c>
      <c r="Y1024">
        <v>25576.45</v>
      </c>
      <c r="AA1024" s="1">
        <f t="shared" si="61"/>
        <v>44330</v>
      </c>
      <c r="AB1024">
        <f t="shared" si="68"/>
        <v>0.65670947750478914</v>
      </c>
      <c r="AC1024" s="60">
        <f t="shared" si="62"/>
        <v>-0.8650598350698514</v>
      </c>
      <c r="AD1024">
        <f>+VLOOKUP(AA1024,'Indice Bancos'!AG:AM,2,0)</f>
        <v>0.78226972396754313</v>
      </c>
      <c r="AE1024">
        <f t="shared" ca="1" si="66"/>
        <v>-0.43887194794122308</v>
      </c>
      <c r="AF1024">
        <f t="shared" ca="1" si="67"/>
        <v>-0.5448610390806593</v>
      </c>
      <c r="AG1024">
        <f t="shared" ca="1" si="63"/>
        <v>-0.71286583223709887</v>
      </c>
      <c r="AH1024">
        <f t="shared" ca="1" si="64"/>
        <v>-1.074773089962519</v>
      </c>
      <c r="AI1024">
        <f t="shared" ca="1" si="65"/>
        <v>-1.1913280219796223</v>
      </c>
      <c r="AN1024" s="60"/>
    </row>
    <row r="1025" spans="1:40" x14ac:dyDescent="0.25">
      <c r="A1025" s="1">
        <v>44337</v>
      </c>
      <c r="B1025">
        <v>19.1478</v>
      </c>
      <c r="C1025">
        <v>0.69740000000000002</v>
      </c>
      <c r="D1025">
        <v>4.2843999999999998</v>
      </c>
      <c r="E1025">
        <v>159917.29329999999</v>
      </c>
      <c r="F1025" s="72">
        <v>44337</v>
      </c>
      <c r="G1025">
        <v>16.610399999999998</v>
      </c>
      <c r="H1025">
        <v>0.72230000000000005</v>
      </c>
      <c r="I1025">
        <v>5.2343999999999999</v>
      </c>
      <c r="J1025">
        <v>199304.6361</v>
      </c>
      <c r="K1025" s="72">
        <v>44337</v>
      </c>
      <c r="L1025">
        <v>18.006</v>
      </c>
      <c r="M1025">
        <v>0.59899999999999998</v>
      </c>
      <c r="N1025">
        <v>3.8222</v>
      </c>
      <c r="O1025">
        <v>103486.7323</v>
      </c>
      <c r="P1025" s="1">
        <v>44337</v>
      </c>
      <c r="Q1025">
        <v>31.608699999999999</v>
      </c>
      <c r="R1025">
        <v>2.0627</v>
      </c>
      <c r="S1025">
        <v>9.4631000000000007</v>
      </c>
      <c r="U1025" s="72">
        <v>44337</v>
      </c>
      <c r="V1025">
        <v>12.4595</v>
      </c>
      <c r="W1025">
        <v>0.622</v>
      </c>
      <c r="X1025">
        <v>6.0503</v>
      </c>
      <c r="Y1025">
        <v>26992.289199999999</v>
      </c>
      <c r="AA1025" s="1">
        <f t="shared" si="61"/>
        <v>44337</v>
      </c>
      <c r="AB1025">
        <f t="shared" si="68"/>
        <v>0.68258355414304328</v>
      </c>
      <c r="AC1025" s="60">
        <f t="shared" si="62"/>
        <v>-0.82481697076068916</v>
      </c>
      <c r="AD1025">
        <f>+VLOOKUP(AA1025,'Indice Bancos'!AG:AM,2,0)</f>
        <v>0.79496511303743866</v>
      </c>
      <c r="AE1025">
        <f t="shared" ca="1" si="66"/>
        <v>-0.43887194794122308</v>
      </c>
      <c r="AF1025">
        <f t="shared" ca="1" si="67"/>
        <v>-0.5448610390806593</v>
      </c>
      <c r="AG1025">
        <f t="shared" ca="1" si="63"/>
        <v>-0.72603362169469465</v>
      </c>
      <c r="AH1025">
        <f t="shared" ca="1" si="64"/>
        <v>-1.074773089962519</v>
      </c>
      <c r="AI1025">
        <f t="shared" ca="1" si="65"/>
        <v>-1.1913280219796223</v>
      </c>
      <c r="AN1025" s="60"/>
    </row>
    <row r="1026" spans="1:40" x14ac:dyDescent="0.25">
      <c r="A1026" s="1">
        <v>44344</v>
      </c>
      <c r="B1026">
        <v>19.1478</v>
      </c>
      <c r="C1026">
        <v>0.75009999999999999</v>
      </c>
      <c r="D1026">
        <v>4.6082000000000001</v>
      </c>
      <c r="E1026">
        <v>172002.20680000001</v>
      </c>
      <c r="F1026" s="72">
        <v>44344</v>
      </c>
      <c r="G1026">
        <v>16.610399999999998</v>
      </c>
      <c r="H1026">
        <v>0.77700000000000002</v>
      </c>
      <c r="I1026">
        <v>5.6314000000000002</v>
      </c>
      <c r="J1026">
        <v>214420.23</v>
      </c>
      <c r="K1026" s="72">
        <v>44344</v>
      </c>
      <c r="L1026">
        <v>18.006</v>
      </c>
      <c r="M1026">
        <v>0.64470000000000005</v>
      </c>
      <c r="N1026">
        <v>4.1142000000000003</v>
      </c>
      <c r="O1026">
        <v>111390.6924</v>
      </c>
      <c r="P1026" s="1">
        <v>44344</v>
      </c>
      <c r="Q1026">
        <v>31.608699999999999</v>
      </c>
      <c r="R1026">
        <v>2.1171000000000002</v>
      </c>
      <c r="S1026">
        <v>9.7126000000000001</v>
      </c>
      <c r="U1026" s="72">
        <v>44344</v>
      </c>
      <c r="V1026">
        <v>12.4595</v>
      </c>
      <c r="W1026">
        <v>0.66349999999999998</v>
      </c>
      <c r="X1026">
        <v>6.4546000000000001</v>
      </c>
      <c r="Y1026">
        <v>28796.342400000001</v>
      </c>
      <c r="AA1026" s="1">
        <f t="shared" si="61"/>
        <v>44344</v>
      </c>
      <c r="AB1026">
        <f t="shared" si="68"/>
        <v>0.73402273876488333</v>
      </c>
      <c r="AC1026" s="60">
        <f t="shared" si="62"/>
        <v>-0.74481179199229497</v>
      </c>
      <c r="AD1026">
        <f>+VLOOKUP(AA1026,'Indice Bancos'!AG:AM,2,0)</f>
        <v>0.8120744509670792</v>
      </c>
      <c r="AE1026">
        <f t="shared" ca="1" si="66"/>
        <v>-0.43887194794122308</v>
      </c>
      <c r="AF1026">
        <f t="shared" ca="1" si="67"/>
        <v>-0.55054162597171463</v>
      </c>
      <c r="AG1026">
        <f t="shared" ca="1" si="63"/>
        <v>-0.73537629437252794</v>
      </c>
      <c r="AH1026">
        <f t="shared" ca="1" si="64"/>
        <v>-1.074773089962519</v>
      </c>
      <c r="AI1026">
        <f t="shared" ca="1" si="65"/>
        <v>-1.1913280219796223</v>
      </c>
      <c r="AN1026" s="60"/>
    </row>
    <row r="1027" spans="1:40" x14ac:dyDescent="0.25">
      <c r="A1027" s="1">
        <v>44351</v>
      </c>
      <c r="B1027">
        <v>19.1478</v>
      </c>
      <c r="C1027">
        <v>0.81830000000000003</v>
      </c>
      <c r="D1027">
        <v>5.0270999999999999</v>
      </c>
      <c r="E1027">
        <v>187635.8646</v>
      </c>
      <c r="F1027" s="72">
        <v>44351</v>
      </c>
      <c r="G1027">
        <v>16.610399999999998</v>
      </c>
      <c r="H1027">
        <v>0.88100000000000001</v>
      </c>
      <c r="I1027">
        <v>6.3846999999999996</v>
      </c>
      <c r="J1027">
        <v>243102.99119999999</v>
      </c>
      <c r="K1027" s="72">
        <v>44351</v>
      </c>
      <c r="L1027">
        <v>18.006</v>
      </c>
      <c r="M1027">
        <v>0.74880000000000002</v>
      </c>
      <c r="N1027">
        <v>4.7784000000000004</v>
      </c>
      <c r="O1027">
        <v>129373.7332</v>
      </c>
      <c r="P1027" s="1">
        <v>44351</v>
      </c>
      <c r="Q1027">
        <v>31.608699999999999</v>
      </c>
      <c r="R1027">
        <v>2.1909000000000001</v>
      </c>
      <c r="S1027">
        <v>10.0512</v>
      </c>
      <c r="U1027" s="72">
        <v>44351</v>
      </c>
      <c r="V1027">
        <v>12.4595</v>
      </c>
      <c r="W1027">
        <v>0.78979999999999995</v>
      </c>
      <c r="X1027">
        <v>7.6830999999999996</v>
      </c>
      <c r="Y1027">
        <v>34277.010300000002</v>
      </c>
      <c r="AA1027" s="1">
        <f t="shared" si="61"/>
        <v>44351</v>
      </c>
      <c r="AB1027">
        <f t="shared" si="68"/>
        <v>0.82717328496915377</v>
      </c>
      <c r="AC1027" s="60">
        <f t="shared" si="62"/>
        <v>-0.5999314608549694</v>
      </c>
      <c r="AD1027">
        <f>+VLOOKUP(AA1027,'Indice Bancos'!AG:AM,2,0)</f>
        <v>0.81739409738019331</v>
      </c>
      <c r="AE1027">
        <f t="shared" ca="1" si="66"/>
        <v>-0.43887194794122308</v>
      </c>
      <c r="AF1027">
        <f t="shared" ca="1" si="67"/>
        <v>-0.55054162597171463</v>
      </c>
      <c r="AG1027">
        <f t="shared" ca="1" si="63"/>
        <v>-0.73733427189699174</v>
      </c>
      <c r="AH1027">
        <f t="shared" ca="1" si="64"/>
        <v>-1.074773089962519</v>
      </c>
      <c r="AI1027">
        <f t="shared" ca="1" si="65"/>
        <v>-1.1913280219796223</v>
      </c>
      <c r="AN1027" s="60"/>
    </row>
    <row r="1028" spans="1:40" x14ac:dyDescent="0.25">
      <c r="A1028" s="1">
        <v>44358</v>
      </c>
      <c r="B1028">
        <v>19.1478</v>
      </c>
      <c r="C1028">
        <v>0.80940000000000001</v>
      </c>
      <c r="D1028">
        <v>4.9722</v>
      </c>
      <c r="E1028">
        <v>185589.74170000001</v>
      </c>
      <c r="F1028" s="72">
        <v>44358</v>
      </c>
      <c r="G1028">
        <v>16.610399999999998</v>
      </c>
      <c r="H1028">
        <v>0.87</v>
      </c>
      <c r="I1028">
        <v>6.3052999999999999</v>
      </c>
      <c r="J1028">
        <v>240079.87239999999</v>
      </c>
      <c r="K1028" s="72">
        <v>44358</v>
      </c>
      <c r="L1028">
        <v>18.006</v>
      </c>
      <c r="M1028">
        <v>0.75039999999999996</v>
      </c>
      <c r="N1028">
        <v>4.7885999999999997</v>
      </c>
      <c r="O1028">
        <v>129649.45269999999</v>
      </c>
      <c r="P1028" s="1">
        <v>44358</v>
      </c>
      <c r="Q1028">
        <v>31.608699999999999</v>
      </c>
      <c r="R1028">
        <v>2.2530000000000001</v>
      </c>
      <c r="S1028">
        <v>10.3363</v>
      </c>
      <c r="U1028" s="72">
        <v>44358</v>
      </c>
      <c r="V1028">
        <v>12.4595</v>
      </c>
      <c r="W1028">
        <v>0.76980000000000004</v>
      </c>
      <c r="X1028">
        <v>7.4885999999999999</v>
      </c>
      <c r="Y1028">
        <v>33409.2379</v>
      </c>
      <c r="AA1028" s="1">
        <f t="shared" ref="AA1028:AA1091" si="69">+A1028</f>
        <v>44358</v>
      </c>
      <c r="AB1028">
        <f t="shared" si="68"/>
        <v>0.8188721396827382</v>
      </c>
      <c r="AC1028" s="60">
        <f t="shared" ref="AC1028:AC1091" si="70">+(AB1028-$AC$1)/$AD$1</f>
        <v>-0.61284252500780412</v>
      </c>
      <c r="AD1028">
        <f>+VLOOKUP(AA1028,'Indice Bancos'!AG:AM,2,0)</f>
        <v>0.81157545153367538</v>
      </c>
      <c r="AE1028">
        <f t="shared" ca="1" si="66"/>
        <v>-0.44319946683032796</v>
      </c>
      <c r="AF1028">
        <f t="shared" ca="1" si="67"/>
        <v>-0.58143284662122241</v>
      </c>
      <c r="AG1028">
        <f t="shared" ca="1" si="63"/>
        <v>-0.73733427189699174</v>
      </c>
      <c r="AH1028">
        <f t="shared" ca="1" si="64"/>
        <v>-1.074773089962519</v>
      </c>
      <c r="AI1028">
        <f t="shared" ca="1" si="65"/>
        <v>-1.1913280219796223</v>
      </c>
      <c r="AN1028" s="60"/>
    </row>
    <row r="1029" spans="1:40" x14ac:dyDescent="0.25">
      <c r="A1029" s="1">
        <v>44365</v>
      </c>
      <c r="B1029">
        <v>19.1478</v>
      </c>
      <c r="C1029">
        <v>0.79610000000000003</v>
      </c>
      <c r="D1029">
        <v>4.8909000000000002</v>
      </c>
      <c r="E1029">
        <v>182552.52799999999</v>
      </c>
      <c r="F1029" s="72">
        <v>44365</v>
      </c>
      <c r="G1029">
        <v>16.610399999999998</v>
      </c>
      <c r="H1029">
        <v>0.8639</v>
      </c>
      <c r="I1029">
        <v>6.2606999999999999</v>
      </c>
      <c r="J1029">
        <v>238383.97649999999</v>
      </c>
      <c r="K1029" s="72">
        <v>44365</v>
      </c>
      <c r="L1029">
        <v>18.006</v>
      </c>
      <c r="M1029">
        <v>0.74399999999999999</v>
      </c>
      <c r="N1029">
        <v>4.7477999999999998</v>
      </c>
      <c r="O1029">
        <v>128546.57460000001</v>
      </c>
      <c r="P1029" s="1">
        <v>44365</v>
      </c>
      <c r="Q1029">
        <v>31.608699999999999</v>
      </c>
      <c r="R1029">
        <v>2.1715</v>
      </c>
      <c r="S1029">
        <v>9.9620999999999995</v>
      </c>
      <c r="U1029" s="72">
        <v>44365</v>
      </c>
      <c r="V1029">
        <v>12.4595</v>
      </c>
      <c r="W1029">
        <v>0.82089999999999996</v>
      </c>
      <c r="X1029">
        <v>7.9851000000000001</v>
      </c>
      <c r="Y1029">
        <v>35624.341099999998</v>
      </c>
      <c r="AA1029" s="1">
        <f t="shared" si="69"/>
        <v>44365</v>
      </c>
      <c r="AB1029">
        <f t="shared" si="68"/>
        <v>0.81378673643855459</v>
      </c>
      <c r="AC1029" s="60">
        <f t="shared" si="70"/>
        <v>-0.62075203210149821</v>
      </c>
      <c r="AD1029">
        <f>+VLOOKUP(AA1029,'Indice Bancos'!AG:AM,2,0)</f>
        <v>0.81486357618265415</v>
      </c>
      <c r="AE1029">
        <f t="shared" ca="1" si="66"/>
        <v>-0.4452825046876866</v>
      </c>
      <c r="AF1029">
        <f t="shared" ca="1" si="67"/>
        <v>-0.59779295159926438</v>
      </c>
      <c r="AG1029">
        <f t="shared" ca="1" si="63"/>
        <v>-0.73733427189699174</v>
      </c>
      <c r="AH1029">
        <f t="shared" ca="1" si="64"/>
        <v>-1.074773089962519</v>
      </c>
      <c r="AI1029">
        <f t="shared" ca="1" si="65"/>
        <v>-1.1913280219796223</v>
      </c>
      <c r="AN1029" s="60"/>
    </row>
    <row r="1030" spans="1:40" x14ac:dyDescent="0.25">
      <c r="A1030" s="1">
        <v>44372</v>
      </c>
      <c r="B1030">
        <v>19.1478</v>
      </c>
      <c r="C1030">
        <v>0.75209999999999999</v>
      </c>
      <c r="D1030">
        <v>4.6201999999999996</v>
      </c>
      <c r="E1030">
        <v>172449.79610000001</v>
      </c>
      <c r="F1030" s="72">
        <v>44372</v>
      </c>
      <c r="G1030">
        <v>16.610399999999998</v>
      </c>
      <c r="H1030">
        <v>0.83099999999999996</v>
      </c>
      <c r="I1030">
        <v>6.0225</v>
      </c>
      <c r="J1030">
        <v>229314.6202</v>
      </c>
      <c r="K1030" s="72">
        <v>44372</v>
      </c>
      <c r="L1030">
        <v>18.006</v>
      </c>
      <c r="M1030">
        <v>0.69899999999999995</v>
      </c>
      <c r="N1030">
        <v>4.4603999999999999</v>
      </c>
      <c r="O1030">
        <v>120765.1566</v>
      </c>
      <c r="P1030" s="1">
        <v>44372</v>
      </c>
      <c r="Q1030">
        <v>31.608699999999999</v>
      </c>
      <c r="R1030">
        <v>2.0005000000000002</v>
      </c>
      <c r="S1030">
        <v>9.1778999999999993</v>
      </c>
      <c r="U1030" s="72">
        <v>44372</v>
      </c>
      <c r="V1030">
        <v>12.4595</v>
      </c>
      <c r="W1030">
        <v>0.76349999999999996</v>
      </c>
      <c r="X1030">
        <v>7.4272</v>
      </c>
      <c r="Y1030">
        <v>33135.2045</v>
      </c>
      <c r="AA1030" s="1">
        <f t="shared" si="69"/>
        <v>44372</v>
      </c>
      <c r="AB1030">
        <f t="shared" si="68"/>
        <v>0.77380019684537227</v>
      </c>
      <c r="AC1030" s="60">
        <f t="shared" si="70"/>
        <v>-0.68294450797374862</v>
      </c>
      <c r="AD1030">
        <f>+VLOOKUP(AA1030,'Indice Bancos'!AG:AM,2,0)</f>
        <v>0.77492212203203859</v>
      </c>
      <c r="AE1030">
        <f t="shared" ca="1" si="66"/>
        <v>-0.4452825046876866</v>
      </c>
      <c r="AF1030">
        <f t="shared" ca="1" si="67"/>
        <v>-0.60200361666569813</v>
      </c>
      <c r="AG1030">
        <f t="shared" ca="1" si="63"/>
        <v>-0.73733427189699174</v>
      </c>
      <c r="AH1030">
        <f t="shared" ca="1" si="64"/>
        <v>-1.074773089962519</v>
      </c>
      <c r="AI1030">
        <f t="shared" ca="1" si="65"/>
        <v>-1.1913280219796223</v>
      </c>
      <c r="AN1030" s="60"/>
    </row>
    <row r="1031" spans="1:40" x14ac:dyDescent="0.25">
      <c r="A1031" s="1">
        <v>44379</v>
      </c>
      <c r="B1031">
        <v>17.295100000000001</v>
      </c>
      <c r="C1031">
        <v>0.67279999999999995</v>
      </c>
      <c r="D1031">
        <v>4.7062999999999997</v>
      </c>
      <c r="E1031">
        <v>165576.10200000001</v>
      </c>
      <c r="F1031" s="72">
        <v>44379</v>
      </c>
      <c r="G1031">
        <v>17.752500000000001</v>
      </c>
      <c r="H1031">
        <v>0.68469999999999998</v>
      </c>
      <c r="I1031">
        <v>4.7153999999999998</v>
      </c>
      <c r="J1031">
        <v>216337.3297</v>
      </c>
      <c r="K1031" s="72">
        <v>44379</v>
      </c>
      <c r="L1031">
        <v>21.500800000000002</v>
      </c>
      <c r="M1031">
        <v>0.60489999999999999</v>
      </c>
      <c r="N1031">
        <v>3.2818999999999998</v>
      </c>
      <c r="O1031">
        <v>115832.8404</v>
      </c>
      <c r="P1031" s="1">
        <v>44379</v>
      </c>
      <c r="Q1031">
        <v>31.608699999999999</v>
      </c>
      <c r="R1031">
        <v>2.0394000000000001</v>
      </c>
      <c r="S1031">
        <v>9.3560999999999996</v>
      </c>
      <c r="U1031" s="72">
        <v>44379</v>
      </c>
      <c r="V1031">
        <v>6.1238000000000001</v>
      </c>
      <c r="W1031">
        <v>0.67490000000000006</v>
      </c>
      <c r="X1031">
        <v>13.398300000000001</v>
      </c>
      <c r="Y1031">
        <v>32107.5792</v>
      </c>
      <c r="AA1031" s="1">
        <f t="shared" si="69"/>
        <v>44379</v>
      </c>
      <c r="AB1031">
        <f t="shared" si="68"/>
        <v>0.66294216899510172</v>
      </c>
      <c r="AC1031" s="60">
        <f t="shared" si="70"/>
        <v>-0.85536591008724205</v>
      </c>
      <c r="AD1031">
        <f>+VLOOKUP(AA1031,'Indice Bancos'!AG:AM,2,0)</f>
        <v>0.75918446660713745</v>
      </c>
      <c r="AE1031">
        <f t="shared" ca="1" si="66"/>
        <v>-0.4452825046876866</v>
      </c>
      <c r="AF1031">
        <f t="shared" ca="1" si="67"/>
        <v>-0.61030547757317166</v>
      </c>
      <c r="AG1031">
        <f t="shared" ca="1" si="63"/>
        <v>-0.73733427189699174</v>
      </c>
      <c r="AH1031">
        <f t="shared" ca="1" si="64"/>
        <v>-1.074773089962519</v>
      </c>
      <c r="AI1031">
        <f t="shared" ca="1" si="65"/>
        <v>-1.1913280219796223</v>
      </c>
      <c r="AN1031" s="60"/>
    </row>
    <row r="1032" spans="1:40" x14ac:dyDescent="0.25">
      <c r="A1032" s="1">
        <v>44386</v>
      </c>
      <c r="B1032">
        <v>17.295100000000001</v>
      </c>
      <c r="C1032">
        <v>0.63660000000000005</v>
      </c>
      <c r="D1032">
        <v>4.4527000000000001</v>
      </c>
      <c r="E1032">
        <v>156656.285</v>
      </c>
      <c r="F1032" s="72">
        <v>44386</v>
      </c>
      <c r="G1032">
        <v>17.752500000000001</v>
      </c>
      <c r="H1032">
        <v>0.66439999999999999</v>
      </c>
      <c r="I1032">
        <v>4.5755999999999997</v>
      </c>
      <c r="J1032">
        <v>209922.4192</v>
      </c>
      <c r="K1032" s="72">
        <v>44386</v>
      </c>
      <c r="L1032">
        <v>21.500800000000002</v>
      </c>
      <c r="M1032">
        <v>0.57930000000000004</v>
      </c>
      <c r="N1032">
        <v>3.1429999999999998</v>
      </c>
      <c r="O1032">
        <v>110931.15979999999</v>
      </c>
      <c r="P1032" s="1">
        <v>44386</v>
      </c>
      <c r="Q1032">
        <v>31.608699999999999</v>
      </c>
      <c r="R1032">
        <v>2.0005000000000002</v>
      </c>
      <c r="S1032">
        <v>9.1778999999999993</v>
      </c>
      <c r="U1032" s="72">
        <v>44386</v>
      </c>
      <c r="V1032">
        <v>6.1238000000000001</v>
      </c>
      <c r="W1032">
        <v>0.64459999999999995</v>
      </c>
      <c r="X1032">
        <v>12.798</v>
      </c>
      <c r="Y1032">
        <v>30668.903900000001</v>
      </c>
      <c r="AA1032" s="1">
        <f t="shared" si="69"/>
        <v>44386</v>
      </c>
      <c r="AB1032">
        <f t="shared" si="68"/>
        <v>0.63605853508851407</v>
      </c>
      <c r="AC1032" s="60">
        <f t="shared" si="70"/>
        <v>-0.89717897443599937</v>
      </c>
      <c r="AD1032">
        <f>+VLOOKUP(AA1032,'Indice Bancos'!AG:AM,2,0)</f>
        <v>0.7395139690752589</v>
      </c>
      <c r="AE1032">
        <f t="shared" ca="1" si="66"/>
        <v>-0.4452825046876866</v>
      </c>
      <c r="AF1032">
        <f t="shared" ca="1" si="67"/>
        <v>-0.61030547757317166</v>
      </c>
      <c r="AG1032">
        <f t="shared" ca="1" si="63"/>
        <v>-0.74952431030968714</v>
      </c>
      <c r="AH1032">
        <f t="shared" ca="1" si="64"/>
        <v>-1.074773089962519</v>
      </c>
      <c r="AI1032">
        <f t="shared" ca="1" si="65"/>
        <v>-1.1913280219796223</v>
      </c>
      <c r="AN1032" s="60"/>
    </row>
    <row r="1033" spans="1:40" x14ac:dyDescent="0.25">
      <c r="A1033" s="1">
        <v>44393</v>
      </c>
      <c r="B1033">
        <v>17.295100000000001</v>
      </c>
      <c r="C1033">
        <v>0.64459999999999995</v>
      </c>
      <c r="D1033">
        <v>4.5091000000000001</v>
      </c>
      <c r="E1033">
        <v>158638.46650000001</v>
      </c>
      <c r="F1033" s="72">
        <v>44393</v>
      </c>
      <c r="G1033">
        <v>17.752500000000001</v>
      </c>
      <c r="H1033">
        <v>0.66669999999999996</v>
      </c>
      <c r="I1033">
        <v>4.5915999999999997</v>
      </c>
      <c r="J1033">
        <v>210659.76519999999</v>
      </c>
      <c r="K1033" s="72">
        <v>44393</v>
      </c>
      <c r="L1033">
        <v>21.500800000000002</v>
      </c>
      <c r="M1033">
        <v>0.59870000000000001</v>
      </c>
      <c r="N1033">
        <v>3.2480000000000002</v>
      </c>
      <c r="O1033">
        <v>114638.0558</v>
      </c>
      <c r="P1033" s="1">
        <v>44393</v>
      </c>
      <c r="Q1033">
        <v>31.608699999999999</v>
      </c>
      <c r="R1033">
        <v>1.9811000000000001</v>
      </c>
      <c r="S1033">
        <v>9.0888000000000009</v>
      </c>
      <c r="U1033" s="72">
        <v>44393</v>
      </c>
      <c r="V1033">
        <v>6.1238000000000001</v>
      </c>
      <c r="W1033">
        <v>0.65859999999999996</v>
      </c>
      <c r="X1033">
        <v>13.074299999999999</v>
      </c>
      <c r="Y1033">
        <v>31331.151300000001</v>
      </c>
      <c r="AA1033" s="1">
        <f t="shared" si="69"/>
        <v>44393</v>
      </c>
      <c r="AB1033">
        <f t="shared" si="68"/>
        <v>0.64427459649208474</v>
      </c>
      <c r="AC1033" s="60">
        <f t="shared" si="70"/>
        <v>-0.88440024424816344</v>
      </c>
      <c r="AD1033">
        <f>+VLOOKUP(AA1033,'Indice Bancos'!AG:AM,2,0)</f>
        <v>0.74092442750410947</v>
      </c>
      <c r="AE1033">
        <f t="shared" ca="1" si="66"/>
        <v>-0.4452825046876866</v>
      </c>
      <c r="AF1033">
        <f t="shared" ca="1" si="67"/>
        <v>-0.61877465532807463</v>
      </c>
      <c r="AG1033">
        <f t="shared" ca="1" si="63"/>
        <v>-0.77539366120734721</v>
      </c>
      <c r="AH1033">
        <f t="shared" ca="1" si="64"/>
        <v>-1.074773089962519</v>
      </c>
      <c r="AI1033">
        <f t="shared" ca="1" si="65"/>
        <v>-1.1913280219796223</v>
      </c>
      <c r="AN1033" s="60"/>
    </row>
    <row r="1034" spans="1:40" x14ac:dyDescent="0.25">
      <c r="A1034" s="1">
        <v>44400</v>
      </c>
      <c r="B1034">
        <v>17.295100000000001</v>
      </c>
      <c r="C1034">
        <v>0.64149999999999996</v>
      </c>
      <c r="D1034">
        <v>4.4873000000000003</v>
      </c>
      <c r="E1034">
        <v>157871.1704</v>
      </c>
      <c r="F1034" s="72">
        <v>44400</v>
      </c>
      <c r="G1034">
        <v>17.752500000000001</v>
      </c>
      <c r="H1034">
        <v>0.67530000000000001</v>
      </c>
      <c r="I1034">
        <v>4.6510999999999996</v>
      </c>
      <c r="J1034">
        <v>213387.94560000001</v>
      </c>
      <c r="K1034" s="72">
        <v>44400</v>
      </c>
      <c r="L1034">
        <v>21.500800000000002</v>
      </c>
      <c r="M1034">
        <v>0.59099999999999997</v>
      </c>
      <c r="N1034">
        <v>3.2063000000000001</v>
      </c>
      <c r="O1034">
        <v>113167.55160000001</v>
      </c>
      <c r="P1034" s="1">
        <v>44400</v>
      </c>
      <c r="Q1034">
        <v>31.608699999999999</v>
      </c>
      <c r="R1034">
        <v>1.9772000000000001</v>
      </c>
      <c r="S1034">
        <v>9.0709999999999997</v>
      </c>
      <c r="U1034" s="72">
        <v>44400</v>
      </c>
      <c r="V1034">
        <v>6.1238000000000001</v>
      </c>
      <c r="W1034">
        <v>0.66139999999999999</v>
      </c>
      <c r="X1034">
        <v>13.131500000000001</v>
      </c>
      <c r="Y1034">
        <v>31468.168000000001</v>
      </c>
      <c r="AA1034" s="1">
        <f t="shared" si="69"/>
        <v>44400</v>
      </c>
      <c r="AB1034">
        <f t="shared" si="68"/>
        <v>0.6456166679759644</v>
      </c>
      <c r="AC1034" s="60">
        <f t="shared" si="70"/>
        <v>-0.88231287311704787</v>
      </c>
      <c r="AD1034">
        <f>+VLOOKUP(AA1034,'Indice Bancos'!AG:AM,2,0)</f>
        <v>0.7216548758899306</v>
      </c>
      <c r="AE1034">
        <f t="shared" ca="1" si="66"/>
        <v>-0.47405571142930797</v>
      </c>
      <c r="AF1034">
        <f t="shared" ca="1" si="67"/>
        <v>-0.62763959738332153</v>
      </c>
      <c r="AG1034">
        <f t="shared" ca="1" si="63"/>
        <v>-0.79738910999869672</v>
      </c>
      <c r="AH1034">
        <f t="shared" ca="1" si="64"/>
        <v>-1.074773089962519</v>
      </c>
      <c r="AI1034">
        <f t="shared" ca="1" si="65"/>
        <v>-1.1913280219796223</v>
      </c>
      <c r="AN1034" s="60"/>
    </row>
    <row r="1035" spans="1:40" x14ac:dyDescent="0.25">
      <c r="A1035" s="1">
        <v>44407</v>
      </c>
      <c r="B1035">
        <v>17.295100000000001</v>
      </c>
      <c r="C1035">
        <v>0.63859999999999995</v>
      </c>
      <c r="D1035">
        <v>4.4672999999999998</v>
      </c>
      <c r="E1035">
        <v>157167.81570000001</v>
      </c>
      <c r="F1035" s="72">
        <v>44407</v>
      </c>
      <c r="G1035">
        <v>17.752500000000001</v>
      </c>
      <c r="H1035">
        <v>0.6653</v>
      </c>
      <c r="I1035">
        <v>4.5819999999999999</v>
      </c>
      <c r="J1035">
        <v>210217.35759999999</v>
      </c>
      <c r="K1035" s="72">
        <v>44407</v>
      </c>
      <c r="L1035">
        <v>21.500800000000002</v>
      </c>
      <c r="M1035">
        <v>0.60409999999999997</v>
      </c>
      <c r="N1035">
        <v>3.2774999999999999</v>
      </c>
      <c r="O1035">
        <v>115679.6629</v>
      </c>
      <c r="P1035" s="1">
        <v>44407</v>
      </c>
      <c r="Q1035">
        <v>31.608699999999999</v>
      </c>
      <c r="R1035">
        <v>1.8878999999999999</v>
      </c>
      <c r="S1035">
        <v>8.6610999999999994</v>
      </c>
      <c r="U1035" s="72">
        <v>44407</v>
      </c>
      <c r="V1035">
        <v>6.1238000000000001</v>
      </c>
      <c r="W1035">
        <v>0.6653</v>
      </c>
      <c r="X1035">
        <v>13.207700000000001</v>
      </c>
      <c r="Y1035">
        <v>31650.856899999999</v>
      </c>
      <c r="AA1035" s="1">
        <f t="shared" si="69"/>
        <v>44407</v>
      </c>
      <c r="AB1035">
        <f t="shared" si="68"/>
        <v>0.643392806961533</v>
      </c>
      <c r="AC1035" s="60">
        <f t="shared" si="70"/>
        <v>-0.88577172261716419</v>
      </c>
      <c r="AD1035">
        <f>+VLOOKUP(AA1035,'Indice Bancos'!AG:AM,2,0)</f>
        <v>0.70693613796909538</v>
      </c>
      <c r="AE1035">
        <f t="shared" ca="1" si="66"/>
        <v>-0.51807390990672875</v>
      </c>
      <c r="AF1035">
        <f t="shared" ca="1" si="67"/>
        <v>-0.65439612583951989</v>
      </c>
      <c r="AG1035">
        <f t="shared" ca="1" si="63"/>
        <v>-0.81152234848523364</v>
      </c>
      <c r="AH1035">
        <f t="shared" ca="1" si="64"/>
        <v>-1.074773089962519</v>
      </c>
      <c r="AI1035">
        <f t="shared" ca="1" si="65"/>
        <v>-1.1913280219796223</v>
      </c>
      <c r="AN1035" s="60"/>
    </row>
    <row r="1036" spans="1:40" x14ac:dyDescent="0.25">
      <c r="A1036" s="1">
        <v>44414</v>
      </c>
      <c r="B1036">
        <v>17.295100000000001</v>
      </c>
      <c r="C1036">
        <v>0.64059999999999995</v>
      </c>
      <c r="D1036">
        <v>4.4809000000000001</v>
      </c>
      <c r="E1036">
        <v>157647.3757</v>
      </c>
      <c r="F1036" s="72">
        <v>44414</v>
      </c>
      <c r="G1036">
        <v>17.752500000000001</v>
      </c>
      <c r="H1036">
        <v>0.67859999999999998</v>
      </c>
      <c r="I1036">
        <v>4.6736000000000004</v>
      </c>
      <c r="J1036">
        <v>214420.23</v>
      </c>
      <c r="K1036" s="72">
        <v>44414</v>
      </c>
      <c r="L1036">
        <v>21.500800000000002</v>
      </c>
      <c r="M1036">
        <v>0.59689999999999999</v>
      </c>
      <c r="N1036">
        <v>3.2385000000000002</v>
      </c>
      <c r="O1036">
        <v>114301.0652</v>
      </c>
      <c r="P1036" s="1">
        <v>44414</v>
      </c>
      <c r="Q1036">
        <v>31.608699999999999</v>
      </c>
      <c r="R1036">
        <v>1.8295999999999999</v>
      </c>
      <c r="S1036">
        <v>8.3938000000000006</v>
      </c>
      <c r="U1036" s="72">
        <v>44414</v>
      </c>
      <c r="V1036">
        <v>6.1238000000000001</v>
      </c>
      <c r="W1036">
        <v>0.66620000000000001</v>
      </c>
      <c r="X1036">
        <v>13.226800000000001</v>
      </c>
      <c r="Y1036">
        <v>31696.5291</v>
      </c>
      <c r="AA1036" s="1">
        <f t="shared" si="69"/>
        <v>44414</v>
      </c>
      <c r="AB1036">
        <f t="shared" si="68"/>
        <v>0.64825240231484393</v>
      </c>
      <c r="AC1036" s="60">
        <f t="shared" si="70"/>
        <v>-0.87821342250331236</v>
      </c>
      <c r="AD1036">
        <f>+VLOOKUP(AA1036,'Indice Bancos'!AG:AM,2,0)</f>
        <v>0.71333107519688621</v>
      </c>
      <c r="AE1036">
        <f t="shared" ca="1" si="66"/>
        <v>-0.52821024296920649</v>
      </c>
      <c r="AF1036">
        <f t="shared" ca="1" si="67"/>
        <v>-0.6680566502756895</v>
      </c>
      <c r="AG1036">
        <f t="shared" ca="1" si="63"/>
        <v>-0.84009144042396566</v>
      </c>
      <c r="AH1036">
        <f t="shared" ca="1" si="64"/>
        <v>-1.074773089962519</v>
      </c>
      <c r="AI1036">
        <f t="shared" ca="1" si="65"/>
        <v>-1.1913280219796223</v>
      </c>
      <c r="AN1036" s="60"/>
    </row>
    <row r="1037" spans="1:40" x14ac:dyDescent="0.25">
      <c r="A1037" s="1">
        <v>44421</v>
      </c>
      <c r="B1037">
        <v>17.295100000000001</v>
      </c>
      <c r="C1037">
        <v>0.67759999999999998</v>
      </c>
      <c r="D1037">
        <v>4.7398999999999996</v>
      </c>
      <c r="E1037">
        <v>166759.01680000001</v>
      </c>
      <c r="F1037" s="72">
        <v>44421</v>
      </c>
      <c r="G1037">
        <v>17.752500000000001</v>
      </c>
      <c r="H1037">
        <v>0.70289999999999997</v>
      </c>
      <c r="I1037">
        <v>4.8407</v>
      </c>
      <c r="J1037">
        <v>222088.62890000001</v>
      </c>
      <c r="K1037" s="72">
        <v>44421</v>
      </c>
      <c r="L1037">
        <v>21.500800000000002</v>
      </c>
      <c r="M1037">
        <v>0.62460000000000004</v>
      </c>
      <c r="N1037">
        <v>3.3885999999999998</v>
      </c>
      <c r="O1037">
        <v>119591.16130000001</v>
      </c>
      <c r="P1037" s="1">
        <v>44421</v>
      </c>
      <c r="Q1037">
        <v>31.608699999999999</v>
      </c>
      <c r="R1037">
        <v>1.8529</v>
      </c>
      <c r="S1037">
        <v>8.5007000000000001</v>
      </c>
      <c r="U1037" s="72">
        <v>44421</v>
      </c>
      <c r="V1037">
        <v>6.1238000000000001</v>
      </c>
      <c r="W1037">
        <v>0.70660000000000001</v>
      </c>
      <c r="X1037">
        <v>14.027200000000001</v>
      </c>
      <c r="Y1037">
        <v>33614.762900000002</v>
      </c>
      <c r="AA1037" s="1">
        <f t="shared" si="69"/>
        <v>44421</v>
      </c>
      <c r="AB1037">
        <f t="shared" si="68"/>
        <v>0.6780710583981896</v>
      </c>
      <c r="AC1037" s="60">
        <f t="shared" si="70"/>
        <v>-0.83183541460681021</v>
      </c>
      <c r="AD1037">
        <f>+VLOOKUP(AA1037,'Indice Bancos'!AG:AM,2,0)</f>
        <v>0.70621288977514485</v>
      </c>
      <c r="AE1037">
        <f t="shared" ca="1" si="66"/>
        <v>-0.54359615768773439</v>
      </c>
      <c r="AF1037">
        <f t="shared" ca="1" si="67"/>
        <v>-0.67968145743662967</v>
      </c>
      <c r="AG1037">
        <f t="shared" ca="1" si="63"/>
        <v>-0.86021287257854673</v>
      </c>
      <c r="AH1037">
        <f t="shared" ca="1" si="64"/>
        <v>-1.074773089962519</v>
      </c>
      <c r="AI1037">
        <f t="shared" ca="1" si="65"/>
        <v>-1.1913280219796223</v>
      </c>
      <c r="AN1037" s="60"/>
    </row>
    <row r="1038" spans="1:40" x14ac:dyDescent="0.25">
      <c r="A1038" s="1">
        <v>44428</v>
      </c>
      <c r="B1038">
        <v>17.295100000000001</v>
      </c>
      <c r="C1038">
        <v>0.67969999999999997</v>
      </c>
      <c r="D1038">
        <v>4.7544000000000004</v>
      </c>
      <c r="E1038">
        <v>167270.54749999999</v>
      </c>
      <c r="F1038" s="72">
        <v>44428</v>
      </c>
      <c r="G1038">
        <v>17.752500000000001</v>
      </c>
      <c r="H1038">
        <v>0.71660000000000001</v>
      </c>
      <c r="I1038">
        <v>4.9356</v>
      </c>
      <c r="J1038">
        <v>226438.9706</v>
      </c>
      <c r="K1038" s="72">
        <v>44428</v>
      </c>
      <c r="L1038">
        <v>21.500800000000002</v>
      </c>
      <c r="M1038">
        <v>0.63719999999999999</v>
      </c>
      <c r="N1038">
        <v>3.4571999999999998</v>
      </c>
      <c r="O1038">
        <v>122011.1669</v>
      </c>
      <c r="P1038" s="1">
        <v>44428</v>
      </c>
      <c r="Q1038">
        <v>31.608699999999999</v>
      </c>
      <c r="R1038">
        <v>1.8024</v>
      </c>
      <c r="S1038">
        <v>8.2690999999999999</v>
      </c>
      <c r="U1038" s="72">
        <v>44428</v>
      </c>
      <c r="V1038">
        <v>6.1238000000000001</v>
      </c>
      <c r="W1038">
        <v>0.68500000000000005</v>
      </c>
      <c r="X1038">
        <v>13.5984</v>
      </c>
      <c r="Y1038">
        <v>32587.137699999999</v>
      </c>
      <c r="AA1038" s="1">
        <f t="shared" si="69"/>
        <v>44428</v>
      </c>
      <c r="AB1038">
        <f t="shared" si="68"/>
        <v>0.68579663972189753</v>
      </c>
      <c r="AC1038" s="60">
        <f t="shared" si="70"/>
        <v>-0.81981954539276758</v>
      </c>
      <c r="AD1038">
        <f>+VLOOKUP(AA1038,'Indice Bancos'!AG:AM,2,0)</f>
        <v>0.73451787481769448</v>
      </c>
      <c r="AE1038">
        <f t="shared" ca="1" si="66"/>
        <v>-0.60020774829639989</v>
      </c>
      <c r="AF1038">
        <f t="shared" ca="1" si="67"/>
        <v>-0.68375329526081741</v>
      </c>
      <c r="AG1038">
        <f t="shared" ca="1" si="63"/>
        <v>-0.86021287257854673</v>
      </c>
      <c r="AH1038">
        <f t="shared" ca="1" si="64"/>
        <v>-1.074773089962519</v>
      </c>
      <c r="AI1038">
        <f t="shared" ca="1" si="65"/>
        <v>-1.1913280219796223</v>
      </c>
      <c r="AN1038" s="60"/>
    </row>
    <row r="1039" spans="1:40" x14ac:dyDescent="0.25">
      <c r="A1039" s="1">
        <v>44435</v>
      </c>
      <c r="B1039">
        <v>17.295100000000001</v>
      </c>
      <c r="C1039">
        <v>0.81089999999999995</v>
      </c>
      <c r="D1039">
        <v>5.6722000000000001</v>
      </c>
      <c r="E1039">
        <v>199560.9246</v>
      </c>
      <c r="F1039" s="72">
        <v>44435</v>
      </c>
      <c r="G1039">
        <v>17.752500000000001</v>
      </c>
      <c r="H1039">
        <v>0.84219999999999995</v>
      </c>
      <c r="I1039">
        <v>5.8002000000000002</v>
      </c>
      <c r="J1039">
        <v>266108.18780000001</v>
      </c>
      <c r="K1039" s="72">
        <v>44435</v>
      </c>
      <c r="L1039">
        <v>21.500800000000002</v>
      </c>
      <c r="M1039">
        <v>0.77129999999999999</v>
      </c>
      <c r="N1039">
        <v>4.1845999999999997</v>
      </c>
      <c r="O1039">
        <v>147681.60569999999</v>
      </c>
      <c r="P1039" s="1">
        <v>44435</v>
      </c>
      <c r="Q1039">
        <v>31.608699999999999</v>
      </c>
      <c r="R1039">
        <v>1.9965999999999999</v>
      </c>
      <c r="S1039">
        <v>9.1600999999999999</v>
      </c>
      <c r="U1039" s="72">
        <v>44435</v>
      </c>
      <c r="V1039">
        <v>6.1238000000000001</v>
      </c>
      <c r="W1039">
        <v>0.76270000000000004</v>
      </c>
      <c r="X1039">
        <v>15.142200000000001</v>
      </c>
      <c r="Y1039">
        <v>36286.588499999998</v>
      </c>
      <c r="AA1039" s="1">
        <f t="shared" si="69"/>
        <v>44435</v>
      </c>
      <c r="AB1039">
        <f t="shared" si="68"/>
        <v>0.81202675352736597</v>
      </c>
      <c r="AC1039" s="60">
        <f t="shared" si="70"/>
        <v>-0.62348939562065442</v>
      </c>
      <c r="AD1039">
        <f>+VLOOKUP(AA1039,'Indice Bancos'!AG:AM,2,0)</f>
        <v>0.80934076413068212</v>
      </c>
      <c r="AE1039">
        <f t="shared" ca="1" si="66"/>
        <v>-0.60370915424312743</v>
      </c>
      <c r="AF1039">
        <f t="shared" ca="1" si="67"/>
        <v>-0.68940244350378888</v>
      </c>
      <c r="AG1039">
        <f t="shared" ca="1" si="63"/>
        <v>-0.86021287257854673</v>
      </c>
      <c r="AH1039">
        <f t="shared" ca="1" si="64"/>
        <v>-1.074773089962519</v>
      </c>
      <c r="AI1039">
        <f t="shared" ca="1" si="65"/>
        <v>-1.1913280219796223</v>
      </c>
      <c r="AN1039" s="60"/>
    </row>
    <row r="1040" spans="1:40" x14ac:dyDescent="0.25">
      <c r="A1040" s="1">
        <v>44442</v>
      </c>
      <c r="B1040">
        <v>17.295100000000001</v>
      </c>
      <c r="C1040">
        <v>0.81989999999999996</v>
      </c>
      <c r="D1040">
        <v>5.7348999999999997</v>
      </c>
      <c r="E1040">
        <v>201766.90090000001</v>
      </c>
      <c r="F1040" s="72">
        <v>44442</v>
      </c>
      <c r="G1040">
        <v>17.752500000000001</v>
      </c>
      <c r="H1040">
        <v>0.85309999999999997</v>
      </c>
      <c r="I1040">
        <v>5.8757000000000001</v>
      </c>
      <c r="J1040">
        <v>269573.71419999999</v>
      </c>
      <c r="K1040" s="72">
        <v>44442</v>
      </c>
      <c r="L1040">
        <v>21.500800000000002</v>
      </c>
      <c r="M1040">
        <v>0.78180000000000005</v>
      </c>
      <c r="N1040">
        <v>4.2417999999999996</v>
      </c>
      <c r="O1040">
        <v>149703.38250000001</v>
      </c>
      <c r="P1040" s="1">
        <v>44442</v>
      </c>
      <c r="Q1040">
        <v>31.608699999999999</v>
      </c>
      <c r="R1040">
        <v>1.9927999999999999</v>
      </c>
      <c r="S1040">
        <v>9.1423000000000005</v>
      </c>
      <c r="U1040" s="72">
        <v>44442</v>
      </c>
      <c r="V1040">
        <v>6.1238000000000001</v>
      </c>
      <c r="W1040">
        <v>0.8256</v>
      </c>
      <c r="X1040">
        <v>16.390499999999999</v>
      </c>
      <c r="Y1040">
        <v>39278.119700000003</v>
      </c>
      <c r="AA1040" s="1">
        <f t="shared" si="69"/>
        <v>44442</v>
      </c>
      <c r="AB1040">
        <f t="shared" si="68"/>
        <v>0.82515506208192546</v>
      </c>
      <c r="AC1040" s="60">
        <f t="shared" si="70"/>
        <v>-0.60307047412032755</v>
      </c>
      <c r="AD1040">
        <f>+VLOOKUP(AA1040,'Indice Bancos'!AG:AM,2,0)</f>
        <v>0.80271044114512358</v>
      </c>
      <c r="AE1040">
        <f t="shared" ca="1" si="66"/>
        <v>-0.61363347571717353</v>
      </c>
      <c r="AF1040">
        <f t="shared" ca="1" si="67"/>
        <v>-0.68940244350378888</v>
      </c>
      <c r="AG1040">
        <f t="shared" ca="1" si="63"/>
        <v>-0.86021287257854673</v>
      </c>
      <c r="AH1040">
        <f t="shared" ca="1" si="64"/>
        <v>-1.074773089962519</v>
      </c>
      <c r="AI1040">
        <f t="shared" ca="1" si="65"/>
        <v>-1.1913280219796223</v>
      </c>
      <c r="AN1040" s="60"/>
    </row>
    <row r="1041" spans="1:40" x14ac:dyDescent="0.25">
      <c r="A1041" s="1">
        <v>44449</v>
      </c>
      <c r="B1041">
        <v>17.295100000000001</v>
      </c>
      <c r="C1041">
        <v>0.86639999999999995</v>
      </c>
      <c r="D1041">
        <v>6.0602999999999998</v>
      </c>
      <c r="E1041">
        <v>213212.40090000001</v>
      </c>
      <c r="F1041" s="72">
        <v>44449</v>
      </c>
      <c r="G1041">
        <v>17.752500000000001</v>
      </c>
      <c r="H1041">
        <v>0.89239999999999997</v>
      </c>
      <c r="I1041">
        <v>6.1456999999999997</v>
      </c>
      <c r="J1041">
        <v>281961.12780000002</v>
      </c>
      <c r="K1041" s="72">
        <v>44449</v>
      </c>
      <c r="L1041">
        <v>21.500800000000002</v>
      </c>
      <c r="M1041">
        <v>0.79800000000000004</v>
      </c>
      <c r="N1041">
        <v>4.3295000000000003</v>
      </c>
      <c r="O1041">
        <v>152797.3137</v>
      </c>
      <c r="P1041" s="1">
        <v>44449</v>
      </c>
      <c r="Q1041">
        <v>31.608699999999999</v>
      </c>
      <c r="R1041">
        <v>1.8685</v>
      </c>
      <c r="S1041">
        <v>8.5719999999999992</v>
      </c>
      <c r="U1041" s="72">
        <v>44449</v>
      </c>
      <c r="V1041">
        <v>6.1238000000000001</v>
      </c>
      <c r="W1041">
        <v>0.87309999999999999</v>
      </c>
      <c r="X1041">
        <v>17.3339</v>
      </c>
      <c r="Y1041">
        <v>41538.895199999999</v>
      </c>
      <c r="AA1041" s="1">
        <f t="shared" si="69"/>
        <v>44449</v>
      </c>
      <c r="AB1041">
        <f t="shared" si="68"/>
        <v>0.86227817810038132</v>
      </c>
      <c r="AC1041" s="60">
        <f t="shared" si="70"/>
        <v>-0.54533158196387266</v>
      </c>
      <c r="AD1041">
        <f>+VLOOKUP(AA1041,'Indice Bancos'!AG:AM,2,0)</f>
        <v>0.82471299415655452</v>
      </c>
      <c r="AE1041">
        <f t="shared" ca="1" si="66"/>
        <v>-0.61363347571717353</v>
      </c>
      <c r="AF1041">
        <f t="shared" ca="1" si="67"/>
        <v>-0.68940244350378888</v>
      </c>
      <c r="AG1041">
        <f t="shared" ref="AG1041:AG1104" ca="1" si="71">+_xlfn.PERCENTILE.INC(OFFSET(AC1041,-52,0,52,1),0.5)</f>
        <v>-0.86021287257854673</v>
      </c>
      <c r="AH1041">
        <f t="shared" ref="AH1041:AH1104" ca="1" si="72">+_xlfn.PERCENTILE.INC(OFFSET(AC1041,-52,0,52,1),0.25)</f>
        <v>-1.074773089962519</v>
      </c>
      <c r="AI1041">
        <f t="shared" ref="AI1041:AI1104" ca="1" si="73">+_xlfn.PERCENTILE.INC(OFFSET(AC1041,-52,0,52,1),0.1)</f>
        <v>-1.1913280219796223</v>
      </c>
      <c r="AN1041" s="60"/>
    </row>
    <row r="1042" spans="1:40" x14ac:dyDescent="0.25">
      <c r="A1042" s="1">
        <v>44456</v>
      </c>
      <c r="B1042">
        <v>17.295100000000001</v>
      </c>
      <c r="C1042">
        <v>0.91859999999999997</v>
      </c>
      <c r="D1042">
        <v>6.4256000000000002</v>
      </c>
      <c r="E1042">
        <v>226064.61040000001</v>
      </c>
      <c r="F1042" s="72">
        <v>44456</v>
      </c>
      <c r="G1042">
        <v>17.752500000000001</v>
      </c>
      <c r="H1042">
        <v>0.92430000000000001</v>
      </c>
      <c r="I1042">
        <v>6.3658999999999999</v>
      </c>
      <c r="J1042">
        <v>292062.76860000001</v>
      </c>
      <c r="K1042" s="72">
        <v>44456</v>
      </c>
      <c r="L1042">
        <v>21.500800000000002</v>
      </c>
      <c r="M1042">
        <v>0.80200000000000005</v>
      </c>
      <c r="N1042">
        <v>4.3512000000000004</v>
      </c>
      <c r="O1042">
        <v>153563.13829999999</v>
      </c>
      <c r="P1042" s="1">
        <v>44456</v>
      </c>
      <c r="Q1042">
        <v>31.608699999999999</v>
      </c>
      <c r="R1042">
        <v>1.8723000000000001</v>
      </c>
      <c r="S1042">
        <v>8.5898000000000003</v>
      </c>
      <c r="U1042" s="72">
        <v>44456</v>
      </c>
      <c r="V1042">
        <v>6.1238000000000001</v>
      </c>
      <c r="W1042">
        <v>0.83760000000000001</v>
      </c>
      <c r="X1042">
        <v>16.628799999999998</v>
      </c>
      <c r="Y1042">
        <v>39849.022599999997</v>
      </c>
      <c r="AA1042" s="1">
        <f t="shared" si="69"/>
        <v>44456</v>
      </c>
      <c r="AB1042">
        <f t="shared" si="68"/>
        <v>0.8912389415012747</v>
      </c>
      <c r="AC1042" s="60">
        <f t="shared" si="70"/>
        <v>-0.5002878848253709</v>
      </c>
      <c r="AD1042">
        <f>+VLOOKUP(AA1042,'Indice Bancos'!AG:AM,2,0)</f>
        <v>0.82639604730342586</v>
      </c>
      <c r="AE1042">
        <f t="shared" ref="AE1042:AE1105" ca="1" si="74">+_xlfn.PERCENTILE.INC(OFFSET(AC1042,-52,0,52,1),0.9)</f>
        <v>-0.61363347571717353</v>
      </c>
      <c r="AF1042">
        <f t="shared" ref="AF1042:AF1105" ca="1" si="75">+_xlfn.PERCENTILE.INC(OFFSET(AC1042,-52,0,52,1),0.75)</f>
        <v>-0.68940244350378888</v>
      </c>
      <c r="AG1042">
        <f t="shared" ca="1" si="71"/>
        <v>-0.86021287257854673</v>
      </c>
      <c r="AH1042">
        <f t="shared" ca="1" si="72"/>
        <v>-1.074773089962519</v>
      </c>
      <c r="AI1042">
        <f t="shared" ca="1" si="73"/>
        <v>-1.1913280219796223</v>
      </c>
      <c r="AN1042" s="60"/>
    </row>
    <row r="1043" spans="1:40" x14ac:dyDescent="0.25">
      <c r="A1043" s="1">
        <v>44463</v>
      </c>
      <c r="B1043">
        <v>17.295100000000001</v>
      </c>
      <c r="C1043">
        <v>0.81079999999999997</v>
      </c>
      <c r="D1043">
        <v>5.6712999999999996</v>
      </c>
      <c r="E1043">
        <v>199528.954</v>
      </c>
      <c r="F1043" s="72">
        <v>44463</v>
      </c>
      <c r="G1043">
        <v>17.752500000000001</v>
      </c>
      <c r="H1043">
        <v>0.84589999999999999</v>
      </c>
      <c r="I1043">
        <v>5.8258999999999999</v>
      </c>
      <c r="J1043">
        <v>267287.94150000002</v>
      </c>
      <c r="K1043" s="72">
        <v>44463</v>
      </c>
      <c r="L1043">
        <v>21.500800000000002</v>
      </c>
      <c r="M1043">
        <v>0.74170000000000003</v>
      </c>
      <c r="N1043">
        <v>4.024</v>
      </c>
      <c r="O1043">
        <v>142014.50409999999</v>
      </c>
      <c r="P1043" s="1">
        <v>44463</v>
      </c>
      <c r="Q1043">
        <v>31.608699999999999</v>
      </c>
      <c r="R1043">
        <v>1.8529</v>
      </c>
      <c r="S1043">
        <v>8.5007000000000001</v>
      </c>
      <c r="U1043" s="72">
        <v>44463</v>
      </c>
      <c r="V1043">
        <v>6.1238000000000001</v>
      </c>
      <c r="W1043">
        <v>0.80259999999999998</v>
      </c>
      <c r="X1043">
        <v>15.9331</v>
      </c>
      <c r="Y1043">
        <v>38181.986100000002</v>
      </c>
      <c r="AA1043" s="1">
        <f t="shared" si="69"/>
        <v>44463</v>
      </c>
      <c r="AB1043">
        <f t="shared" si="68"/>
        <v>0.80964934718641945</v>
      </c>
      <c r="AC1043" s="60">
        <f t="shared" si="70"/>
        <v>-0.62718705958463139</v>
      </c>
      <c r="AD1043">
        <f>+VLOOKUP(AA1043,'Indice Bancos'!AG:AM,2,0)</f>
        <v>0.79280780612172763</v>
      </c>
      <c r="AE1043">
        <f t="shared" ca="1" si="74"/>
        <v>-0.60404767920907521</v>
      </c>
      <c r="AF1043">
        <f t="shared" ca="1" si="75"/>
        <v>-0.68375329526081741</v>
      </c>
      <c r="AG1043">
        <f t="shared" ca="1" si="71"/>
        <v>-0.86021287257854673</v>
      </c>
      <c r="AH1043">
        <f t="shared" ca="1" si="72"/>
        <v>-1.074773089962519</v>
      </c>
      <c r="AI1043">
        <f t="shared" ca="1" si="73"/>
        <v>-1.1913280219796223</v>
      </c>
      <c r="AN1043" s="60"/>
    </row>
    <row r="1044" spans="1:40" x14ac:dyDescent="0.25">
      <c r="A1044" s="1">
        <v>44470</v>
      </c>
      <c r="B1044">
        <v>18.886399999999998</v>
      </c>
      <c r="C1044">
        <v>0.75819999999999999</v>
      </c>
      <c r="D1044">
        <v>4.8734999999999999</v>
      </c>
      <c r="E1044">
        <v>211485.9847</v>
      </c>
      <c r="F1044" s="72">
        <v>44470</v>
      </c>
      <c r="G1044">
        <v>20.46</v>
      </c>
      <c r="H1044">
        <v>0.81469999999999998</v>
      </c>
      <c r="I1044">
        <v>4.9478</v>
      </c>
      <c r="J1044">
        <v>291546.62640000001</v>
      </c>
      <c r="K1044" s="72">
        <v>44470</v>
      </c>
      <c r="L1044">
        <v>19.798999999999999</v>
      </c>
      <c r="M1044">
        <v>0.70850000000000002</v>
      </c>
      <c r="N1044">
        <v>4.1626000000000003</v>
      </c>
      <c r="O1044">
        <v>151553.83799999999</v>
      </c>
      <c r="P1044" s="1">
        <v>44470</v>
      </c>
      <c r="Q1044">
        <v>31.608699999999999</v>
      </c>
      <c r="R1044">
        <v>1.849</v>
      </c>
      <c r="S1044">
        <v>8.4829000000000008</v>
      </c>
      <c r="U1044" s="72">
        <v>44470</v>
      </c>
      <c r="V1044">
        <v>1.8726</v>
      </c>
      <c r="W1044">
        <v>0.77729999999999999</v>
      </c>
      <c r="X1044">
        <v>50.317399999999999</v>
      </c>
      <c r="Y1044">
        <v>40488.433799999999</v>
      </c>
      <c r="AA1044" s="1">
        <f t="shared" si="69"/>
        <v>44470</v>
      </c>
      <c r="AB1044">
        <f t="shared" si="68"/>
        <v>0.77217473562568284</v>
      </c>
      <c r="AC1044" s="60">
        <f t="shared" si="70"/>
        <v>-0.68547264515979434</v>
      </c>
      <c r="AD1044">
        <f>+VLOOKUP(AA1044,'Indice Bancos'!AG:AM,2,0)</f>
        <v>0.81453086728188595</v>
      </c>
      <c r="AE1044">
        <f t="shared" ca="1" si="74"/>
        <v>-0.60404767920907521</v>
      </c>
      <c r="AF1044">
        <f t="shared" ca="1" si="75"/>
        <v>-0.67968145743662967</v>
      </c>
      <c r="AG1044">
        <f t="shared" ca="1" si="71"/>
        <v>-0.86021287257854673</v>
      </c>
      <c r="AH1044">
        <f t="shared" ca="1" si="72"/>
        <v>-1.074773089962519</v>
      </c>
      <c r="AI1044">
        <f t="shared" ca="1" si="73"/>
        <v>-1.1913280219796223</v>
      </c>
      <c r="AN1044" s="60"/>
    </row>
    <row r="1045" spans="1:40" x14ac:dyDescent="0.25">
      <c r="A1045" s="1">
        <v>44477</v>
      </c>
      <c r="B1045">
        <v>18.886399999999998</v>
      </c>
      <c r="C1045">
        <v>0.73429999999999995</v>
      </c>
      <c r="D1045">
        <v>4.7202999999999999</v>
      </c>
      <c r="E1045">
        <v>204836.08530000001</v>
      </c>
      <c r="F1045" s="72">
        <v>44477</v>
      </c>
      <c r="G1045">
        <v>20.46</v>
      </c>
      <c r="H1045">
        <v>0.80930000000000002</v>
      </c>
      <c r="I1045">
        <v>4.9151999999999996</v>
      </c>
      <c r="J1045">
        <v>289629.52669999999</v>
      </c>
      <c r="K1045" s="72">
        <v>44477</v>
      </c>
      <c r="L1045">
        <v>19.798999999999999</v>
      </c>
      <c r="M1045">
        <v>0.69069999999999998</v>
      </c>
      <c r="N1045">
        <v>4.0582000000000003</v>
      </c>
      <c r="O1045">
        <v>147755.0356</v>
      </c>
      <c r="P1045" s="1">
        <v>44477</v>
      </c>
      <c r="Q1045">
        <v>31.608699999999999</v>
      </c>
      <c r="R1045">
        <v>1.8373999999999999</v>
      </c>
      <c r="S1045">
        <v>8.4293999999999993</v>
      </c>
      <c r="U1045" s="72">
        <v>44477</v>
      </c>
      <c r="V1045">
        <v>1.8726</v>
      </c>
      <c r="W1045">
        <v>0.76539999999999997</v>
      </c>
      <c r="X1045">
        <v>49.551099999999998</v>
      </c>
      <c r="Y1045">
        <v>39871.858699999997</v>
      </c>
      <c r="AA1045" s="1">
        <f t="shared" si="69"/>
        <v>44477</v>
      </c>
      <c r="AB1045">
        <f t="shared" si="68"/>
        <v>0.75851974967225932</v>
      </c>
      <c r="AC1045" s="60">
        <f t="shared" si="70"/>
        <v>-0.70671072660130529</v>
      </c>
      <c r="AD1045">
        <f>+VLOOKUP(AA1045,'Indice Bancos'!AG:AM,2,0)</f>
        <v>0.79989640227649583</v>
      </c>
      <c r="AE1045">
        <f t="shared" ca="1" si="74"/>
        <v>-0.60404767920907521</v>
      </c>
      <c r="AF1045">
        <f t="shared" ca="1" si="75"/>
        <v>-0.67968145743662967</v>
      </c>
      <c r="AG1045">
        <f t="shared" ca="1" si="71"/>
        <v>-0.86021287257854673</v>
      </c>
      <c r="AH1045">
        <f t="shared" ca="1" si="72"/>
        <v>-1.074773089962519</v>
      </c>
      <c r="AI1045">
        <f t="shared" ca="1" si="73"/>
        <v>-1.1913280219796223</v>
      </c>
      <c r="AN1045" s="60"/>
    </row>
    <row r="1046" spans="1:40" x14ac:dyDescent="0.25">
      <c r="A1046" s="1">
        <v>44484</v>
      </c>
      <c r="B1046">
        <v>18.886399999999998</v>
      </c>
      <c r="C1046">
        <v>0.7671</v>
      </c>
      <c r="D1046">
        <v>4.931</v>
      </c>
      <c r="E1046">
        <v>213979.69699999999</v>
      </c>
      <c r="F1046" s="72">
        <v>44484</v>
      </c>
      <c r="G1046">
        <v>20.46</v>
      </c>
      <c r="H1046">
        <v>0.86209999999999998</v>
      </c>
      <c r="I1046">
        <v>5.2355999999999998</v>
      </c>
      <c r="J1046">
        <v>308505.58539999998</v>
      </c>
      <c r="K1046" s="72">
        <v>44484</v>
      </c>
      <c r="L1046">
        <v>19.798999999999999</v>
      </c>
      <c r="M1046">
        <v>0.70709999999999995</v>
      </c>
      <c r="N1046">
        <v>4.1542000000000003</v>
      </c>
      <c r="O1046">
        <v>151247.48300000001</v>
      </c>
      <c r="P1046" s="1">
        <v>44484</v>
      </c>
      <c r="Q1046">
        <v>31.608699999999999</v>
      </c>
      <c r="R1046">
        <v>1.9151</v>
      </c>
      <c r="S1046">
        <v>8.7858999999999998</v>
      </c>
      <c r="U1046" s="72">
        <v>44484</v>
      </c>
      <c r="V1046">
        <v>1.8726</v>
      </c>
      <c r="W1046">
        <v>0.81979999999999997</v>
      </c>
      <c r="X1046">
        <v>53.0702</v>
      </c>
      <c r="Y1046">
        <v>42703.537100000001</v>
      </c>
      <c r="AA1046" s="1">
        <f t="shared" si="69"/>
        <v>44484</v>
      </c>
      <c r="AB1046">
        <f t="shared" si="68"/>
        <v>0.79848263368245509</v>
      </c>
      <c r="AC1046" s="60">
        <f t="shared" si="70"/>
        <v>-0.64455504309191258</v>
      </c>
      <c r="AD1046">
        <f>+VLOOKUP(AA1046,'Indice Bancos'!AG:AM,2,0)</f>
        <v>0.79373581562043694</v>
      </c>
      <c r="AE1046">
        <f t="shared" ca="1" si="74"/>
        <v>-0.60404767920907521</v>
      </c>
      <c r="AF1046">
        <f t="shared" ca="1" si="75"/>
        <v>-0.67968145743662967</v>
      </c>
      <c r="AG1046">
        <f t="shared" ca="1" si="71"/>
        <v>-0.86021287257854673</v>
      </c>
      <c r="AH1046">
        <f t="shared" ca="1" si="72"/>
        <v>-1.074773089962519</v>
      </c>
      <c r="AI1046">
        <f t="shared" ca="1" si="73"/>
        <v>-1.1913280219796223</v>
      </c>
      <c r="AN1046" s="60"/>
    </row>
    <row r="1047" spans="1:40" x14ac:dyDescent="0.25">
      <c r="A1047" s="1">
        <v>44491</v>
      </c>
      <c r="B1047">
        <v>18.886399999999998</v>
      </c>
      <c r="C1047">
        <v>0.81889999999999996</v>
      </c>
      <c r="D1047">
        <v>5.2640000000000002</v>
      </c>
      <c r="E1047">
        <v>228430.44</v>
      </c>
      <c r="F1047" s="72">
        <v>44491</v>
      </c>
      <c r="G1047">
        <v>20.46</v>
      </c>
      <c r="H1047">
        <v>0.94320000000000004</v>
      </c>
      <c r="I1047">
        <v>5.7286000000000001</v>
      </c>
      <c r="J1047">
        <v>337557.0196</v>
      </c>
      <c r="K1047" s="72">
        <v>44491</v>
      </c>
      <c r="L1047">
        <v>19.798999999999999</v>
      </c>
      <c r="M1047">
        <v>0.78639999999999999</v>
      </c>
      <c r="N1047">
        <v>4.6203000000000003</v>
      </c>
      <c r="O1047">
        <v>168219.55220000001</v>
      </c>
      <c r="P1047" s="1">
        <v>44491</v>
      </c>
      <c r="Q1047">
        <v>31.608699999999999</v>
      </c>
      <c r="R1047">
        <v>2.0160999999999998</v>
      </c>
      <c r="S1047">
        <v>9.2492000000000001</v>
      </c>
      <c r="U1047" s="72">
        <v>44491</v>
      </c>
      <c r="V1047">
        <v>1.8726</v>
      </c>
      <c r="W1047">
        <v>0.87549999999999994</v>
      </c>
      <c r="X1047">
        <v>56.674399999999999</v>
      </c>
      <c r="Y1047">
        <v>45603.723899999997</v>
      </c>
      <c r="AA1047" s="1">
        <f t="shared" si="69"/>
        <v>44491</v>
      </c>
      <c r="AB1047">
        <f t="shared" si="68"/>
        <v>0.86900494351228252</v>
      </c>
      <c r="AC1047" s="60">
        <f t="shared" si="70"/>
        <v>-0.53486920637863233</v>
      </c>
      <c r="AD1047">
        <f>+VLOOKUP(AA1047,'Indice Bancos'!AG:AM,2,0)</f>
        <v>0.81612471779379525</v>
      </c>
      <c r="AE1047">
        <f t="shared" ca="1" si="74"/>
        <v>-0.60404767920907521</v>
      </c>
      <c r="AF1047">
        <f t="shared" ca="1" si="75"/>
        <v>-0.6680566502756895</v>
      </c>
      <c r="AG1047">
        <f t="shared" ca="1" si="71"/>
        <v>-0.86021287257854673</v>
      </c>
      <c r="AH1047">
        <f t="shared" ca="1" si="72"/>
        <v>-1.074773089962519</v>
      </c>
      <c r="AI1047">
        <f t="shared" ca="1" si="73"/>
        <v>-1.1913280219796223</v>
      </c>
      <c r="AN1047" s="60"/>
    </row>
    <row r="1048" spans="1:40" x14ac:dyDescent="0.25">
      <c r="A1048" s="1">
        <v>44498</v>
      </c>
      <c r="B1048">
        <v>18.886399999999998</v>
      </c>
      <c r="C1048">
        <v>0.74960000000000004</v>
      </c>
      <c r="D1048">
        <v>4.8182999999999998</v>
      </c>
      <c r="E1048">
        <v>209088.1844</v>
      </c>
      <c r="F1048" s="72">
        <v>44498</v>
      </c>
      <c r="G1048">
        <v>20.46</v>
      </c>
      <c r="H1048">
        <v>0.90680000000000005</v>
      </c>
      <c r="I1048">
        <v>5.5071000000000003</v>
      </c>
      <c r="J1048">
        <v>324505.99459999998</v>
      </c>
      <c r="K1048" s="72">
        <v>44498</v>
      </c>
      <c r="L1048">
        <v>19.798999999999999</v>
      </c>
      <c r="M1048">
        <v>0.73770000000000002</v>
      </c>
      <c r="N1048">
        <v>4.3342000000000001</v>
      </c>
      <c r="O1048">
        <v>157803.48079999999</v>
      </c>
      <c r="P1048" s="1">
        <v>44498</v>
      </c>
      <c r="Q1048">
        <v>31.608699999999999</v>
      </c>
      <c r="R1048">
        <v>1.8607</v>
      </c>
      <c r="S1048">
        <v>8.5364000000000004</v>
      </c>
      <c r="U1048" s="72">
        <v>44498</v>
      </c>
      <c r="V1048">
        <v>1.8726</v>
      </c>
      <c r="W1048">
        <v>0.79300000000000004</v>
      </c>
      <c r="X1048">
        <v>51.338999999999999</v>
      </c>
      <c r="Y1048">
        <v>41310.534</v>
      </c>
      <c r="AA1048" s="1">
        <f t="shared" si="69"/>
        <v>44498</v>
      </c>
      <c r="AB1048">
        <f t="shared" si="68"/>
        <v>0.8191056484097422</v>
      </c>
      <c r="AC1048" s="60">
        <f t="shared" si="70"/>
        <v>-0.61247934064581866</v>
      </c>
      <c r="AD1048">
        <f>+VLOOKUP(AA1048,'Indice Bancos'!AG:AM,2,0)</f>
        <v>0.79923150906698937</v>
      </c>
      <c r="AE1048">
        <f t="shared" ca="1" si="74"/>
        <v>-0.60273194915437978</v>
      </c>
      <c r="AF1048">
        <f t="shared" ca="1" si="75"/>
        <v>-0.65805102349318245</v>
      </c>
      <c r="AG1048">
        <f t="shared" ca="1" si="71"/>
        <v>-0.86021287257854673</v>
      </c>
      <c r="AH1048">
        <f t="shared" ca="1" si="72"/>
        <v>-1.074773089962519</v>
      </c>
      <c r="AI1048">
        <f t="shared" ca="1" si="73"/>
        <v>-1.1913280219796223</v>
      </c>
      <c r="AN1048" s="60"/>
    </row>
    <row r="1049" spans="1:40" x14ac:dyDescent="0.25">
      <c r="A1049" s="1">
        <v>44505</v>
      </c>
      <c r="B1049">
        <v>18.886399999999998</v>
      </c>
      <c r="C1049">
        <v>0.79959999999999998</v>
      </c>
      <c r="D1049">
        <v>5.1395</v>
      </c>
      <c r="E1049">
        <v>223027.39670000001</v>
      </c>
      <c r="F1049" s="72">
        <v>44505</v>
      </c>
      <c r="G1049">
        <v>20.46</v>
      </c>
      <c r="H1049">
        <v>1.0130999999999999</v>
      </c>
      <c r="I1049">
        <v>6.1528</v>
      </c>
      <c r="J1049">
        <v>362553.05060000002</v>
      </c>
      <c r="K1049" s="72">
        <v>44505</v>
      </c>
      <c r="L1049">
        <v>19.798999999999999</v>
      </c>
      <c r="M1049">
        <v>0.78039999999999998</v>
      </c>
      <c r="N1049">
        <v>4.585</v>
      </c>
      <c r="O1049">
        <v>166932.861</v>
      </c>
      <c r="P1049" s="1">
        <v>44505</v>
      </c>
      <c r="Q1049">
        <v>31.608699999999999</v>
      </c>
      <c r="R1049">
        <v>1.9345000000000001</v>
      </c>
      <c r="S1049">
        <v>8.875</v>
      </c>
      <c r="U1049" s="72">
        <v>44505</v>
      </c>
      <c r="V1049">
        <v>1.8726</v>
      </c>
      <c r="W1049">
        <v>0.83069999999999999</v>
      </c>
      <c r="X1049">
        <v>53.779699999999998</v>
      </c>
      <c r="Y1049">
        <v>43274.44</v>
      </c>
      <c r="AA1049" s="1">
        <f t="shared" si="69"/>
        <v>44505</v>
      </c>
      <c r="AB1049">
        <f t="shared" si="68"/>
        <v>0.89453209793350608</v>
      </c>
      <c r="AC1049" s="60">
        <f t="shared" si="70"/>
        <v>-0.49516592243405616</v>
      </c>
      <c r="AD1049">
        <f>+VLOOKUP(AA1049,'Indice Bancos'!AG:AM,2,0)</f>
        <v>0.78246287628388134</v>
      </c>
      <c r="AE1049">
        <f t="shared" ca="1" si="74"/>
        <v>-0.60273194915437978</v>
      </c>
      <c r="AF1049">
        <f t="shared" ca="1" si="75"/>
        <v>-0.64090014543825014</v>
      </c>
      <c r="AG1049">
        <f t="shared" ca="1" si="71"/>
        <v>-0.84360066234702613</v>
      </c>
      <c r="AH1049">
        <f t="shared" ca="1" si="72"/>
        <v>-1.074773089962519</v>
      </c>
      <c r="AI1049">
        <f t="shared" ca="1" si="73"/>
        <v>-1.1913280219796223</v>
      </c>
      <c r="AN1049" s="60"/>
    </row>
    <row r="1050" spans="1:40" x14ac:dyDescent="0.25">
      <c r="A1050" s="1">
        <v>44512</v>
      </c>
      <c r="B1050">
        <v>18.886399999999998</v>
      </c>
      <c r="C1050">
        <v>0.84409999999999996</v>
      </c>
      <c r="D1050">
        <v>5.4260999999999999</v>
      </c>
      <c r="E1050">
        <v>235463.98749999999</v>
      </c>
      <c r="F1050" s="72">
        <v>44512</v>
      </c>
      <c r="G1050">
        <v>20.46</v>
      </c>
      <c r="H1050">
        <v>1.0254000000000001</v>
      </c>
      <c r="I1050">
        <v>6.2279</v>
      </c>
      <c r="J1050">
        <v>366977.12680000003</v>
      </c>
      <c r="K1050" s="72">
        <v>44512</v>
      </c>
      <c r="L1050">
        <v>19.798999999999999</v>
      </c>
      <c r="M1050">
        <v>0.80659999999999998</v>
      </c>
      <c r="N1050">
        <v>4.7389999999999999</v>
      </c>
      <c r="O1050">
        <v>172539.15820000001</v>
      </c>
      <c r="P1050" s="1">
        <v>44512</v>
      </c>
      <c r="Q1050">
        <v>31.608699999999999</v>
      </c>
      <c r="R1050">
        <v>1.9733000000000001</v>
      </c>
      <c r="S1050">
        <v>9.0532000000000004</v>
      </c>
      <c r="U1050" s="72">
        <v>44512</v>
      </c>
      <c r="V1050">
        <v>1.8726</v>
      </c>
      <c r="W1050">
        <v>0.85309999999999997</v>
      </c>
      <c r="X1050">
        <v>55.2271</v>
      </c>
      <c r="Y1050">
        <v>44439.081899999997</v>
      </c>
      <c r="AA1050" s="1">
        <f t="shared" si="69"/>
        <v>44512</v>
      </c>
      <c r="AB1050">
        <f t="shared" si="68"/>
        <v>0.91788723246989012</v>
      </c>
      <c r="AC1050" s="60">
        <f t="shared" si="70"/>
        <v>-0.45884085765163424</v>
      </c>
      <c r="AD1050">
        <f>+VLOOKUP(AA1050,'Indice Bancos'!AG:AM,2,0)</f>
        <v>0.7882796766002973</v>
      </c>
      <c r="AE1050">
        <f t="shared" ca="1" si="74"/>
        <v>-0.60020774829639989</v>
      </c>
      <c r="AF1050">
        <f t="shared" ca="1" si="75"/>
        <v>-0.62924835425410475</v>
      </c>
      <c r="AG1050">
        <f t="shared" ca="1" si="71"/>
        <v>-0.84360066234702613</v>
      </c>
      <c r="AH1050">
        <f t="shared" ca="1" si="72"/>
        <v>-1.074773089962519</v>
      </c>
      <c r="AI1050">
        <f t="shared" ca="1" si="73"/>
        <v>-1.1913280219796223</v>
      </c>
      <c r="AN1050" s="60"/>
    </row>
    <row r="1051" spans="1:40" x14ac:dyDescent="0.25">
      <c r="A1051" s="1">
        <v>44519</v>
      </c>
      <c r="B1051">
        <v>18.886399999999998</v>
      </c>
      <c r="C1051">
        <v>0.73160000000000003</v>
      </c>
      <c r="D1051">
        <v>4.7026000000000003</v>
      </c>
      <c r="E1051">
        <v>204068.7892</v>
      </c>
      <c r="F1051" s="72">
        <v>44519</v>
      </c>
      <c r="G1051">
        <v>20.46</v>
      </c>
      <c r="H1051">
        <v>0.86370000000000002</v>
      </c>
      <c r="I1051">
        <v>5.2455999999999996</v>
      </c>
      <c r="J1051">
        <v>309095.46230000001</v>
      </c>
      <c r="K1051" s="72">
        <v>44519</v>
      </c>
      <c r="L1051">
        <v>19.798999999999999</v>
      </c>
      <c r="M1051">
        <v>0.68010000000000004</v>
      </c>
      <c r="N1051">
        <v>3.996</v>
      </c>
      <c r="O1051">
        <v>145488.00829999999</v>
      </c>
      <c r="P1051" s="1">
        <v>44519</v>
      </c>
      <c r="Q1051">
        <v>31.608699999999999</v>
      </c>
      <c r="R1051">
        <v>1.9151</v>
      </c>
      <c r="S1051">
        <v>8.7858999999999998</v>
      </c>
      <c r="U1051" s="72">
        <v>44519</v>
      </c>
      <c r="V1051">
        <v>1.8726</v>
      </c>
      <c r="W1051">
        <v>0.75360000000000005</v>
      </c>
      <c r="X1051">
        <v>48.784799999999997</v>
      </c>
      <c r="Y1051">
        <v>39255.283600000002</v>
      </c>
      <c r="AA1051" s="1">
        <f t="shared" si="69"/>
        <v>44519</v>
      </c>
      <c r="AB1051">
        <f t="shared" si="68"/>
        <v>0.78060719974304271</v>
      </c>
      <c r="AC1051" s="60">
        <f t="shared" si="70"/>
        <v>-0.67235733619587645</v>
      </c>
      <c r="AD1051">
        <f>+VLOOKUP(AA1051,'Indice Bancos'!AG:AM,2,0)</f>
        <v>0.74241660139908372</v>
      </c>
      <c r="AE1051">
        <f t="shared" ca="1" si="74"/>
        <v>-0.55079156985298239</v>
      </c>
      <c r="AF1051">
        <f t="shared" ca="1" si="75"/>
        <v>-0.62626264359363715</v>
      </c>
      <c r="AG1051">
        <f t="shared" ca="1" si="71"/>
        <v>-0.84360066234702613</v>
      </c>
      <c r="AH1051">
        <f t="shared" ca="1" si="72"/>
        <v>-1.074773089962519</v>
      </c>
      <c r="AI1051">
        <f t="shared" ca="1" si="73"/>
        <v>-1.1913280219796223</v>
      </c>
      <c r="AN1051" s="60"/>
    </row>
    <row r="1052" spans="1:40" x14ac:dyDescent="0.25">
      <c r="A1052" s="1">
        <v>44526</v>
      </c>
      <c r="B1052">
        <v>18.886399999999998</v>
      </c>
      <c r="C1052">
        <v>0.66110000000000002</v>
      </c>
      <c r="D1052">
        <v>4.2495000000000003</v>
      </c>
      <c r="E1052">
        <v>184406.82689999999</v>
      </c>
      <c r="F1052" s="72">
        <v>44526</v>
      </c>
      <c r="G1052">
        <v>20.46</v>
      </c>
      <c r="H1052">
        <v>0.80130000000000001</v>
      </c>
      <c r="I1052">
        <v>4.8663999999999996</v>
      </c>
      <c r="J1052">
        <v>286753.87709999998</v>
      </c>
      <c r="K1052" s="72">
        <v>44526</v>
      </c>
      <c r="L1052">
        <v>19.798999999999999</v>
      </c>
      <c r="M1052">
        <v>0.61009999999999998</v>
      </c>
      <c r="N1052">
        <v>3.5844999999999998</v>
      </c>
      <c r="O1052">
        <v>130507.24679999999</v>
      </c>
      <c r="P1052" s="1">
        <v>44526</v>
      </c>
      <c r="Q1052">
        <v>31.608699999999999</v>
      </c>
      <c r="R1052">
        <v>1.8452</v>
      </c>
      <c r="S1052">
        <v>8.4650999999999996</v>
      </c>
      <c r="U1052" s="72">
        <v>44526</v>
      </c>
      <c r="V1052">
        <v>1.8726</v>
      </c>
      <c r="W1052">
        <v>0.70889999999999997</v>
      </c>
      <c r="X1052">
        <v>45.890099999999997</v>
      </c>
      <c r="Y1052">
        <v>36925.9997</v>
      </c>
      <c r="AA1052" s="1">
        <f t="shared" si="69"/>
        <v>44526</v>
      </c>
      <c r="AB1052">
        <f t="shared" si="68"/>
        <v>0.71639661961349876</v>
      </c>
      <c r="AC1052" s="60">
        <f t="shared" si="70"/>
        <v>-0.77222631700987865</v>
      </c>
      <c r="AD1052">
        <f>+VLOOKUP(AA1052,'Indice Bancos'!AG:AM,2,0)</f>
        <v>0.72313333845908456</v>
      </c>
      <c r="AE1052">
        <f t="shared" ca="1" si="74"/>
        <v>-0.55079156985298239</v>
      </c>
      <c r="AF1052">
        <f t="shared" ca="1" si="75"/>
        <v>-0.62626264359363715</v>
      </c>
      <c r="AG1052">
        <f t="shared" ca="1" si="71"/>
        <v>-0.84360066234702613</v>
      </c>
      <c r="AH1052">
        <f t="shared" ca="1" si="72"/>
        <v>-1.074773089962519</v>
      </c>
      <c r="AI1052">
        <f t="shared" ca="1" si="73"/>
        <v>-1.1913280219796223</v>
      </c>
      <c r="AN1052" s="60"/>
    </row>
    <row r="1053" spans="1:40" x14ac:dyDescent="0.25">
      <c r="A1053" s="1">
        <v>44533</v>
      </c>
      <c r="B1053">
        <v>18.886399999999998</v>
      </c>
      <c r="C1053">
        <v>0.7208</v>
      </c>
      <c r="D1053">
        <v>4.6334</v>
      </c>
      <c r="E1053">
        <v>201063.54610000001</v>
      </c>
      <c r="F1053" s="72">
        <v>44533</v>
      </c>
      <c r="G1053">
        <v>20.46</v>
      </c>
      <c r="H1053">
        <v>0.84409999999999996</v>
      </c>
      <c r="I1053">
        <v>5.1266999999999996</v>
      </c>
      <c r="J1053">
        <v>302090.67479999998</v>
      </c>
      <c r="K1053" s="72">
        <v>44533</v>
      </c>
      <c r="L1053">
        <v>19.798999999999999</v>
      </c>
      <c r="M1053">
        <v>0.66410000000000002</v>
      </c>
      <c r="N1053">
        <v>3.9016999999999999</v>
      </c>
      <c r="O1053">
        <v>142056.83180000001</v>
      </c>
      <c r="P1053" s="1">
        <v>44533</v>
      </c>
      <c r="Q1053">
        <v>31.608699999999999</v>
      </c>
      <c r="R1053">
        <v>1.9345000000000001</v>
      </c>
      <c r="S1053">
        <v>8.875</v>
      </c>
      <c r="U1053" s="72">
        <v>44533</v>
      </c>
      <c r="V1053">
        <v>1.8726</v>
      </c>
      <c r="W1053">
        <v>0.80220000000000002</v>
      </c>
      <c r="X1053">
        <v>51.935000000000002</v>
      </c>
      <c r="Y1053">
        <v>41790.092499999999</v>
      </c>
      <c r="AA1053" s="1">
        <f t="shared" si="69"/>
        <v>44533</v>
      </c>
      <c r="AB1053">
        <f t="shared" si="68"/>
        <v>0.76824514852270154</v>
      </c>
      <c r="AC1053" s="60">
        <f t="shared" si="70"/>
        <v>-0.69158447062847628</v>
      </c>
      <c r="AD1053">
        <f>+VLOOKUP(AA1053,'Indice Bancos'!AG:AM,2,0)</f>
        <v>0.72167559861103192</v>
      </c>
      <c r="AE1053">
        <f t="shared" ca="1" si="74"/>
        <v>-0.60020774829639989</v>
      </c>
      <c r="AF1053">
        <f t="shared" ca="1" si="75"/>
        <v>-0.62924835425410475</v>
      </c>
      <c r="AG1053">
        <f t="shared" ca="1" si="71"/>
        <v>-0.84360066234702613</v>
      </c>
      <c r="AH1053">
        <f t="shared" ca="1" si="72"/>
        <v>-1.074773089962519</v>
      </c>
      <c r="AI1053">
        <f t="shared" ca="1" si="73"/>
        <v>-1.1913280219796223</v>
      </c>
      <c r="AN1053" s="60"/>
    </row>
    <row r="1054" spans="1:40" x14ac:dyDescent="0.25">
      <c r="A1054" s="1">
        <v>44540</v>
      </c>
      <c r="B1054">
        <v>18.886399999999998</v>
      </c>
      <c r="C1054">
        <v>0.68540000000000001</v>
      </c>
      <c r="D1054">
        <v>4.4057000000000004</v>
      </c>
      <c r="E1054">
        <v>191184.609</v>
      </c>
      <c r="F1054" s="72">
        <v>44540</v>
      </c>
      <c r="G1054">
        <v>20.46</v>
      </c>
      <c r="H1054">
        <v>0.82169999999999999</v>
      </c>
      <c r="I1054">
        <v>4.9903000000000004</v>
      </c>
      <c r="J1054">
        <v>294053.6029</v>
      </c>
      <c r="K1054" s="72">
        <v>44540</v>
      </c>
      <c r="L1054">
        <v>19.798999999999999</v>
      </c>
      <c r="M1054">
        <v>0.60909999999999997</v>
      </c>
      <c r="N1054">
        <v>3.5785999999999998</v>
      </c>
      <c r="O1054">
        <v>130292.79829999999</v>
      </c>
      <c r="P1054" s="1">
        <v>44540</v>
      </c>
      <c r="Q1054">
        <v>31.608699999999999</v>
      </c>
      <c r="R1054">
        <v>1.9306000000000001</v>
      </c>
      <c r="S1054">
        <v>8.8572000000000006</v>
      </c>
      <c r="U1054" s="72">
        <v>44540</v>
      </c>
      <c r="V1054">
        <v>1.8726</v>
      </c>
      <c r="W1054">
        <v>0.76719999999999999</v>
      </c>
      <c r="X1054">
        <v>49.6646</v>
      </c>
      <c r="Y1054">
        <v>39963.203200000004</v>
      </c>
      <c r="AA1054" s="1">
        <f t="shared" si="69"/>
        <v>44540</v>
      </c>
      <c r="AB1054">
        <f t="shared" si="68"/>
        <v>0.7363648367656207</v>
      </c>
      <c r="AC1054" s="60">
        <f t="shared" si="70"/>
        <v>-0.74116904433562758</v>
      </c>
      <c r="AD1054">
        <f>+VLOOKUP(AA1054,'Indice Bancos'!AG:AM,2,0)</f>
        <v>0.69588084389643157</v>
      </c>
      <c r="AE1054">
        <f t="shared" ca="1" si="74"/>
        <v>-0.60024536218150526</v>
      </c>
      <c r="AF1054">
        <f t="shared" ca="1" si="75"/>
        <v>-0.64090014543825014</v>
      </c>
      <c r="AG1054">
        <f t="shared" ca="1" si="71"/>
        <v>-0.84360066234702613</v>
      </c>
      <c r="AH1054">
        <f t="shared" ca="1" si="72"/>
        <v>-1.074773089962519</v>
      </c>
      <c r="AI1054">
        <f t="shared" ca="1" si="73"/>
        <v>-1.1913280219796223</v>
      </c>
      <c r="AN1054" s="60"/>
    </row>
    <row r="1055" spans="1:40" x14ac:dyDescent="0.25">
      <c r="A1055" s="1">
        <v>44547</v>
      </c>
      <c r="B1055">
        <v>18.886399999999998</v>
      </c>
      <c r="C1055">
        <v>0.68720000000000003</v>
      </c>
      <c r="D1055">
        <v>4.4175000000000004</v>
      </c>
      <c r="E1055">
        <v>191696.1397</v>
      </c>
      <c r="F1055" s="72">
        <v>44547</v>
      </c>
      <c r="G1055">
        <v>20.46</v>
      </c>
      <c r="H1055">
        <v>0.80989999999999995</v>
      </c>
      <c r="I1055">
        <v>4.9189999999999996</v>
      </c>
      <c r="J1055">
        <v>289850.73050000001</v>
      </c>
      <c r="K1055" s="72">
        <v>44547</v>
      </c>
      <c r="L1055">
        <v>19.798999999999999</v>
      </c>
      <c r="M1055">
        <v>0.62009999999999998</v>
      </c>
      <c r="N1055">
        <v>3.6434000000000002</v>
      </c>
      <c r="O1055">
        <v>132651.73209999999</v>
      </c>
      <c r="P1055" s="1">
        <v>44547</v>
      </c>
      <c r="Q1055">
        <v>31.608699999999999</v>
      </c>
      <c r="R1055">
        <v>1.9228000000000001</v>
      </c>
      <c r="S1055">
        <v>8.8215000000000003</v>
      </c>
      <c r="U1055" s="72">
        <v>44547</v>
      </c>
      <c r="V1055">
        <v>1.8726</v>
      </c>
      <c r="W1055">
        <v>0.68259999999999998</v>
      </c>
      <c r="X1055">
        <v>44.1873</v>
      </c>
      <c r="Y1055">
        <v>35555.832799999996</v>
      </c>
      <c r="AA1055" s="1">
        <f t="shared" si="69"/>
        <v>44547</v>
      </c>
      <c r="AB1055">
        <f t="shared" si="68"/>
        <v>0.72798494142711245</v>
      </c>
      <c r="AC1055" s="60">
        <f t="shared" si="70"/>
        <v>-0.75420259122301603</v>
      </c>
      <c r="AD1055">
        <f>+VLOOKUP(AA1055,'Indice Bancos'!AG:AM,2,0)</f>
        <v>0.71277654139329338</v>
      </c>
      <c r="AE1055">
        <f t="shared" ca="1" si="74"/>
        <v>-0.60024536218150526</v>
      </c>
      <c r="AF1055">
        <f t="shared" ca="1" si="75"/>
        <v>-0.66355799014193284</v>
      </c>
      <c r="AG1055">
        <f t="shared" ca="1" si="71"/>
        <v>-0.84360066234702613</v>
      </c>
      <c r="AH1055">
        <f t="shared" ca="1" si="72"/>
        <v>-1.074773089962519</v>
      </c>
      <c r="AI1055">
        <f t="shared" ca="1" si="73"/>
        <v>-1.1913280219796223</v>
      </c>
      <c r="AN1055" s="60"/>
    </row>
    <row r="1056" spans="1:40" x14ac:dyDescent="0.25">
      <c r="A1056" s="1">
        <v>44554</v>
      </c>
      <c r="B1056">
        <v>18.886399999999998</v>
      </c>
      <c r="C1056">
        <v>0.68630000000000002</v>
      </c>
      <c r="D1056">
        <v>4.4116</v>
      </c>
      <c r="E1056">
        <v>191440.3744</v>
      </c>
      <c r="F1056" s="72">
        <v>44554</v>
      </c>
      <c r="G1056">
        <v>20.46</v>
      </c>
      <c r="H1056">
        <v>0.82099999999999995</v>
      </c>
      <c r="I1056">
        <v>4.9866000000000001</v>
      </c>
      <c r="J1056">
        <v>293832.39909999998</v>
      </c>
      <c r="K1056" s="72">
        <v>44554</v>
      </c>
      <c r="L1056">
        <v>19.798999999999999</v>
      </c>
      <c r="M1056">
        <v>0.62560000000000004</v>
      </c>
      <c r="N1056">
        <v>3.6753999999999998</v>
      </c>
      <c r="O1056">
        <v>133815.88130000001</v>
      </c>
      <c r="P1056" s="1">
        <v>44554</v>
      </c>
      <c r="Q1056">
        <v>31.608699999999999</v>
      </c>
      <c r="R1056">
        <v>2.0122</v>
      </c>
      <c r="S1056">
        <v>9.2314000000000007</v>
      </c>
      <c r="U1056" s="72">
        <v>44554</v>
      </c>
      <c r="V1056">
        <v>1.8726</v>
      </c>
      <c r="W1056">
        <v>0.70450000000000002</v>
      </c>
      <c r="X1056">
        <v>45.606299999999997</v>
      </c>
      <c r="Y1056">
        <v>36697.638599999998</v>
      </c>
      <c r="AA1056" s="1">
        <f t="shared" si="69"/>
        <v>44554</v>
      </c>
      <c r="AB1056">
        <f t="shared" si="68"/>
        <v>0.73528622845535063</v>
      </c>
      <c r="AC1056" s="60">
        <f t="shared" si="70"/>
        <v>-0.74284664189707084</v>
      </c>
      <c r="AD1056">
        <f>+VLOOKUP(AA1056,'Indice Bancos'!AG:AM,2,0)</f>
        <v>0.704768466635461</v>
      </c>
      <c r="AE1056">
        <f t="shared" ca="1" si="74"/>
        <v>-0.60024536218150526</v>
      </c>
      <c r="AF1056">
        <f t="shared" ca="1" si="75"/>
        <v>-0.66355799014193284</v>
      </c>
      <c r="AG1056">
        <f t="shared" ca="1" si="71"/>
        <v>-0.84360066234702613</v>
      </c>
      <c r="AH1056">
        <f t="shared" ca="1" si="72"/>
        <v>-1.074773089962519</v>
      </c>
      <c r="AI1056">
        <f t="shared" ca="1" si="73"/>
        <v>-1.1913280219796223</v>
      </c>
      <c r="AN1056" s="60"/>
    </row>
    <row r="1057" spans="1:40" x14ac:dyDescent="0.25">
      <c r="A1057" s="1">
        <v>44561</v>
      </c>
      <c r="B1057">
        <v>14.445</v>
      </c>
      <c r="C1057">
        <v>0.29339999999999999</v>
      </c>
      <c r="D1057">
        <v>2.7433999999999998</v>
      </c>
      <c r="E1057">
        <v>183895.29610000001</v>
      </c>
      <c r="F1057" s="72">
        <v>44561</v>
      </c>
      <c r="G1057">
        <v>13.824999999999999</v>
      </c>
      <c r="H1057">
        <v>0.3639</v>
      </c>
      <c r="I1057">
        <v>3.6036000000000001</v>
      </c>
      <c r="J1057">
        <v>288081.09999999998</v>
      </c>
      <c r="K1057" s="72">
        <v>44561</v>
      </c>
      <c r="L1057">
        <v>15.8018</v>
      </c>
      <c r="M1057">
        <v>0.30109999999999998</v>
      </c>
      <c r="N1057">
        <v>2.5508000000000002</v>
      </c>
      <c r="O1057">
        <v>137430.8707</v>
      </c>
      <c r="P1057" s="1">
        <v>44561</v>
      </c>
      <c r="Q1057">
        <v>9.1699000000000002</v>
      </c>
      <c r="R1057">
        <v>0.95179999999999998</v>
      </c>
      <c r="S1057">
        <v>14.098800000000001</v>
      </c>
      <c r="U1057" s="72">
        <v>44561</v>
      </c>
      <c r="V1057">
        <v>-4.0589000000000004</v>
      </c>
      <c r="W1057">
        <v>0.8125</v>
      </c>
      <c r="X1057">
        <v>45.918500000000002</v>
      </c>
      <c r="Y1057">
        <v>37222.869200000001</v>
      </c>
      <c r="AA1057" s="1">
        <f t="shared" si="69"/>
        <v>44561</v>
      </c>
      <c r="AB1057">
        <f t="shared" si="68"/>
        <v>0.35632674032765776</v>
      </c>
      <c r="AC1057" s="60">
        <f t="shared" si="70"/>
        <v>-1.3322557045897654</v>
      </c>
      <c r="AD1057">
        <f>+VLOOKUP(AA1057,'Indice Bancos'!AG:AM,2,0)</f>
        <v>0.70496748509038232</v>
      </c>
      <c r="AE1057">
        <f t="shared" ca="1" si="74"/>
        <v>-0.60024536218150526</v>
      </c>
      <c r="AF1057">
        <f t="shared" ca="1" si="75"/>
        <v>-0.66540676291988543</v>
      </c>
      <c r="AG1057">
        <f t="shared" ca="1" si="71"/>
        <v>-0.84360066234702613</v>
      </c>
      <c r="AH1057">
        <f t="shared" ca="1" si="72"/>
        <v>-1.074773089962519</v>
      </c>
      <c r="AI1057">
        <f t="shared" ca="1" si="73"/>
        <v>-1.1913280219796223</v>
      </c>
      <c r="AN1057" s="60"/>
    </row>
    <row r="1058" spans="1:40" x14ac:dyDescent="0.25">
      <c r="A1058" s="1">
        <v>44568</v>
      </c>
      <c r="B1058">
        <v>14.445</v>
      </c>
      <c r="C1058">
        <v>0.2989</v>
      </c>
      <c r="D1058">
        <v>2.7945000000000002</v>
      </c>
      <c r="E1058">
        <v>187316.15789999999</v>
      </c>
      <c r="F1058" s="72">
        <v>44568</v>
      </c>
      <c r="G1058">
        <v>13.824999999999999</v>
      </c>
      <c r="H1058">
        <v>0.36880000000000002</v>
      </c>
      <c r="I1058">
        <v>3.6524999999999999</v>
      </c>
      <c r="J1058">
        <v>291989.03399999999</v>
      </c>
      <c r="K1058" s="72">
        <v>44568</v>
      </c>
      <c r="L1058">
        <v>15.8018</v>
      </c>
      <c r="M1058">
        <v>0.29649999999999999</v>
      </c>
      <c r="N1058">
        <v>2.5121000000000002</v>
      </c>
      <c r="O1058">
        <v>135347.65650000001</v>
      </c>
      <c r="P1058" s="1">
        <v>44568</v>
      </c>
      <c r="Q1058">
        <v>9.1699000000000002</v>
      </c>
      <c r="R1058">
        <v>0.94279999999999997</v>
      </c>
      <c r="S1058">
        <v>13.9658</v>
      </c>
      <c r="U1058" s="72">
        <v>44568</v>
      </c>
      <c r="V1058">
        <v>-4.0589000000000004</v>
      </c>
      <c r="W1058">
        <v>0.82489999999999997</v>
      </c>
      <c r="X1058" t="s">
        <v>59</v>
      </c>
      <c r="Y1058">
        <v>37793.772100000002</v>
      </c>
      <c r="AA1058" s="1">
        <f t="shared" si="69"/>
        <v>44568</v>
      </c>
      <c r="AB1058">
        <f t="shared" si="68"/>
        <v>0.36015362898649578</v>
      </c>
      <c r="AC1058" s="60">
        <f t="shared" si="70"/>
        <v>-1.3263036096347633</v>
      </c>
      <c r="AD1058">
        <f>+VLOOKUP(AA1058,'Indice Bancos'!AG:AM,2,0)</f>
        <v>0.70343886076935302</v>
      </c>
      <c r="AE1058">
        <f t="shared" ca="1" si="74"/>
        <v>-0.60024536218150526</v>
      </c>
      <c r="AF1058">
        <f t="shared" ca="1" si="75"/>
        <v>-0.66540676291988543</v>
      </c>
      <c r="AG1058">
        <f t="shared" ca="1" si="71"/>
        <v>-0.84360066234702613</v>
      </c>
      <c r="AH1058">
        <f t="shared" ca="1" si="72"/>
        <v>-1.0761775000198646</v>
      </c>
      <c r="AI1058">
        <f t="shared" ca="1" si="73"/>
        <v>-1.2097467741766821</v>
      </c>
      <c r="AN1058" s="60"/>
    </row>
    <row r="1059" spans="1:40" x14ac:dyDescent="0.25">
      <c r="A1059" s="1">
        <v>44575</v>
      </c>
      <c r="B1059">
        <v>14.445</v>
      </c>
      <c r="C1059">
        <v>0.31140000000000001</v>
      </c>
      <c r="D1059">
        <v>2.9113000000000002</v>
      </c>
      <c r="E1059">
        <v>195148.97210000001</v>
      </c>
      <c r="F1059" s="72">
        <v>44575</v>
      </c>
      <c r="G1059">
        <v>13.824999999999999</v>
      </c>
      <c r="H1059">
        <v>0.36820000000000003</v>
      </c>
      <c r="I1059">
        <v>3.6469999999999998</v>
      </c>
      <c r="J1059">
        <v>291546.62640000001</v>
      </c>
      <c r="K1059" s="72">
        <v>44575</v>
      </c>
      <c r="L1059">
        <v>15.8018</v>
      </c>
      <c r="M1059">
        <v>0.3</v>
      </c>
      <c r="N1059">
        <v>2.5417000000000001</v>
      </c>
      <c r="O1059">
        <v>136940.70269999999</v>
      </c>
      <c r="P1059" s="1">
        <v>44575</v>
      </c>
      <c r="Q1059">
        <v>9.1699000000000002</v>
      </c>
      <c r="R1059">
        <v>0.94099999999999995</v>
      </c>
      <c r="S1059">
        <v>13.9392</v>
      </c>
      <c r="U1059" s="72">
        <v>44575</v>
      </c>
      <c r="V1059">
        <v>-4.0589000000000004</v>
      </c>
      <c r="W1059">
        <v>0.80349999999999999</v>
      </c>
      <c r="X1059" t="s">
        <v>59</v>
      </c>
      <c r="Y1059">
        <v>36811.819199999998</v>
      </c>
      <c r="AA1059" s="1">
        <f t="shared" si="69"/>
        <v>44575</v>
      </c>
      <c r="AB1059">
        <f t="shared" si="68"/>
        <v>0.36153841295665229</v>
      </c>
      <c r="AC1059" s="60">
        <f t="shared" si="70"/>
        <v>-1.3241498062667187</v>
      </c>
      <c r="AD1059">
        <f>+VLOOKUP(AA1059,'Indice Bancos'!AG:AM,2,0)</f>
        <v>0.70470657978905482</v>
      </c>
      <c r="AE1059">
        <f t="shared" ca="1" si="74"/>
        <v>-0.60024536218150526</v>
      </c>
      <c r="AF1059">
        <f t="shared" ca="1" si="75"/>
        <v>-0.66540676291988543</v>
      </c>
      <c r="AG1059">
        <f t="shared" ca="1" si="71"/>
        <v>-0.84360066234702613</v>
      </c>
      <c r="AH1059">
        <f t="shared" ca="1" si="72"/>
        <v>-1.0761775000198646</v>
      </c>
      <c r="AI1059">
        <f t="shared" ca="1" si="73"/>
        <v>-1.2176033219449494</v>
      </c>
      <c r="AN1059" s="60"/>
    </row>
    <row r="1060" spans="1:40" x14ac:dyDescent="0.25">
      <c r="A1060" s="1">
        <v>44582</v>
      </c>
      <c r="B1060">
        <v>14.445</v>
      </c>
      <c r="C1060">
        <v>0.30430000000000001</v>
      </c>
      <c r="D1060">
        <v>2.8445</v>
      </c>
      <c r="E1060">
        <v>190673.07829999999</v>
      </c>
      <c r="F1060" s="72">
        <v>44582</v>
      </c>
      <c r="G1060">
        <v>13.824999999999999</v>
      </c>
      <c r="H1060">
        <v>0.3528</v>
      </c>
      <c r="I1060">
        <v>3.4939</v>
      </c>
      <c r="J1060">
        <v>279306.68199999997</v>
      </c>
      <c r="K1060" s="72">
        <v>44582</v>
      </c>
      <c r="L1060">
        <v>15.8018</v>
      </c>
      <c r="M1060">
        <v>0.29480000000000001</v>
      </c>
      <c r="N1060">
        <v>2.4973999999999998</v>
      </c>
      <c r="O1060">
        <v>134551.13329999999</v>
      </c>
      <c r="P1060" s="1">
        <v>44582</v>
      </c>
      <c r="Q1060">
        <v>9.1699000000000002</v>
      </c>
      <c r="R1060">
        <v>0.90329999999999999</v>
      </c>
      <c r="S1060">
        <v>13.380599999999999</v>
      </c>
      <c r="U1060" s="72">
        <v>44582</v>
      </c>
      <c r="V1060">
        <v>-4.0589000000000004</v>
      </c>
      <c r="W1060">
        <v>0.77759999999999996</v>
      </c>
      <c r="X1060" t="s">
        <v>59</v>
      </c>
      <c r="Y1060">
        <v>35624.341099999998</v>
      </c>
      <c r="AA1060" s="1">
        <f t="shared" si="69"/>
        <v>44582</v>
      </c>
      <c r="AB1060">
        <f t="shared" si="68"/>
        <v>0.3498032426110379</v>
      </c>
      <c r="AC1060" s="60">
        <f t="shared" si="70"/>
        <v>-1.342401930756651</v>
      </c>
      <c r="AD1060">
        <f>+VLOOKUP(AA1060,'Indice Bancos'!AG:AM,2,0)</f>
        <v>0.69830027485363277</v>
      </c>
      <c r="AE1060">
        <f t="shared" ca="1" si="74"/>
        <v>-0.60024536218150526</v>
      </c>
      <c r="AF1060">
        <f t="shared" ca="1" si="75"/>
        <v>-0.66540676291988543</v>
      </c>
      <c r="AG1060">
        <f t="shared" ca="1" si="71"/>
        <v>-0.84360066234702613</v>
      </c>
      <c r="AH1060">
        <f t="shared" ca="1" si="72"/>
        <v>-1.0761775000198646</v>
      </c>
      <c r="AI1060">
        <f t="shared" ca="1" si="73"/>
        <v>-1.22214115630186</v>
      </c>
      <c r="AN1060" s="60"/>
    </row>
    <row r="1061" spans="1:40" x14ac:dyDescent="0.25">
      <c r="A1061" s="1">
        <v>44589</v>
      </c>
      <c r="B1061">
        <v>14.445</v>
      </c>
      <c r="C1061">
        <v>0.32040000000000002</v>
      </c>
      <c r="D1061">
        <v>2.9956999999999998</v>
      </c>
      <c r="E1061">
        <v>200807.78080000001</v>
      </c>
      <c r="F1061" s="72">
        <v>44589</v>
      </c>
      <c r="G1061">
        <v>13.824999999999999</v>
      </c>
      <c r="H1061">
        <v>0.39150000000000001</v>
      </c>
      <c r="I1061">
        <v>3.8776000000000002</v>
      </c>
      <c r="J1061">
        <v>309980.27750000003</v>
      </c>
      <c r="K1061" s="72">
        <v>44589</v>
      </c>
      <c r="L1061">
        <v>15.8018</v>
      </c>
      <c r="M1061">
        <v>0.31879999999999997</v>
      </c>
      <c r="N1061">
        <v>2.7008999999999999</v>
      </c>
      <c r="O1061">
        <v>145518.64379999999</v>
      </c>
      <c r="P1061" s="1">
        <v>44589</v>
      </c>
      <c r="Q1061">
        <v>9.1699000000000002</v>
      </c>
      <c r="R1061">
        <v>0.96970000000000001</v>
      </c>
      <c r="S1061">
        <v>14.364800000000001</v>
      </c>
      <c r="U1061" s="72">
        <v>44589</v>
      </c>
      <c r="V1061">
        <v>-4.0589000000000004</v>
      </c>
      <c r="W1061">
        <v>0.83540000000000003</v>
      </c>
      <c r="X1061" t="s">
        <v>59</v>
      </c>
      <c r="Y1061">
        <v>38273.330600000001</v>
      </c>
      <c r="AA1061" s="1">
        <f t="shared" si="69"/>
        <v>44589</v>
      </c>
      <c r="AB1061">
        <f t="shared" si="68"/>
        <v>0.38017357713233035</v>
      </c>
      <c r="AC1061" s="60">
        <f t="shared" si="70"/>
        <v>-1.2951658779207689</v>
      </c>
      <c r="AD1061">
        <f>+VLOOKUP(AA1061,'Indice Bancos'!AG:AM,2,0)</f>
        <v>0.71819265525179854</v>
      </c>
      <c r="AE1061">
        <f t="shared" ca="1" si="74"/>
        <v>-0.60024536218150526</v>
      </c>
      <c r="AF1061">
        <f t="shared" ca="1" si="75"/>
        <v>-0.66540676291988543</v>
      </c>
      <c r="AG1061">
        <f t="shared" ca="1" si="71"/>
        <v>-0.84360066234702613</v>
      </c>
      <c r="AH1061">
        <f t="shared" ca="1" si="72"/>
        <v>-1.0761775000198646</v>
      </c>
      <c r="AI1061">
        <f t="shared" ca="1" si="73"/>
        <v>-1.2360663373378871</v>
      </c>
      <c r="AN1061" s="60"/>
    </row>
    <row r="1062" spans="1:40" x14ac:dyDescent="0.25">
      <c r="A1062" s="1">
        <v>44596</v>
      </c>
      <c r="B1062">
        <v>14.445</v>
      </c>
      <c r="C1062">
        <v>0.30980000000000002</v>
      </c>
      <c r="D1062">
        <v>2.8959999999999999</v>
      </c>
      <c r="E1062">
        <v>194125.91070000001</v>
      </c>
      <c r="F1062" s="72">
        <v>44596</v>
      </c>
      <c r="G1062">
        <v>13.824999999999999</v>
      </c>
      <c r="H1062">
        <v>0.38</v>
      </c>
      <c r="I1062">
        <v>3.7631999999999999</v>
      </c>
      <c r="J1062">
        <v>300837.18660000002</v>
      </c>
      <c r="K1062" s="72">
        <v>44596</v>
      </c>
      <c r="L1062">
        <v>15.8018</v>
      </c>
      <c r="M1062">
        <v>0.31730000000000003</v>
      </c>
      <c r="N1062">
        <v>2.6884000000000001</v>
      </c>
      <c r="O1062">
        <v>144844.66269999999</v>
      </c>
      <c r="P1062" s="1">
        <v>44596</v>
      </c>
      <c r="Q1062">
        <v>9.1699000000000002</v>
      </c>
      <c r="R1062">
        <v>1.0595000000000001</v>
      </c>
      <c r="S1062">
        <v>15.694900000000001</v>
      </c>
      <c r="U1062" s="72">
        <v>44596</v>
      </c>
      <c r="V1062">
        <v>-4.0589000000000004</v>
      </c>
      <c r="W1062">
        <v>0.8175</v>
      </c>
      <c r="X1062" t="s">
        <v>59</v>
      </c>
      <c r="Y1062">
        <v>37451.2304</v>
      </c>
      <c r="AA1062" s="1">
        <f t="shared" si="69"/>
        <v>44596</v>
      </c>
      <c r="AB1062">
        <f t="shared" si="68"/>
        <v>0.37066164337117968</v>
      </c>
      <c r="AC1062" s="60">
        <f t="shared" si="70"/>
        <v>-1.3099601241085452</v>
      </c>
      <c r="AD1062">
        <f>+VLOOKUP(AA1062,'Indice Bancos'!AG:AM,2,0)</f>
        <v>0.70281206297824583</v>
      </c>
      <c r="AE1062">
        <f t="shared" ca="1" si="74"/>
        <v>-0.60024536218150526</v>
      </c>
      <c r="AF1062">
        <f t="shared" ca="1" si="75"/>
        <v>-0.66540676291988543</v>
      </c>
      <c r="AG1062">
        <f t="shared" ca="1" si="71"/>
        <v>-0.84360066234702613</v>
      </c>
      <c r="AH1062">
        <f t="shared" ca="1" si="72"/>
        <v>-1.0761775000198646</v>
      </c>
      <c r="AI1062">
        <f t="shared" ca="1" si="73"/>
        <v>-1.240595031909312</v>
      </c>
      <c r="AN1062" s="60"/>
    </row>
    <row r="1063" spans="1:40" x14ac:dyDescent="0.25">
      <c r="A1063" s="1">
        <v>44603</v>
      </c>
      <c r="B1063">
        <v>14.445</v>
      </c>
      <c r="C1063">
        <v>0.30499999999999999</v>
      </c>
      <c r="D1063">
        <v>2.8517000000000001</v>
      </c>
      <c r="E1063">
        <v>191152.63829999999</v>
      </c>
      <c r="F1063" s="72">
        <v>44603</v>
      </c>
      <c r="G1063">
        <v>13.824999999999999</v>
      </c>
      <c r="H1063">
        <v>0.36720000000000003</v>
      </c>
      <c r="I1063">
        <v>3.6368</v>
      </c>
      <c r="J1063">
        <v>290735.54570000002</v>
      </c>
      <c r="K1063" s="72">
        <v>44603</v>
      </c>
      <c r="L1063">
        <v>15.8018</v>
      </c>
      <c r="M1063">
        <v>0.30220000000000002</v>
      </c>
      <c r="N1063">
        <v>2.5598999999999998</v>
      </c>
      <c r="O1063">
        <v>137921.03880000001</v>
      </c>
      <c r="P1063" s="1">
        <v>44603</v>
      </c>
      <c r="Q1063">
        <v>9.1699000000000002</v>
      </c>
      <c r="R1063">
        <v>1.1294999999999999</v>
      </c>
      <c r="S1063">
        <v>16.732399999999998</v>
      </c>
      <c r="U1063" s="72">
        <v>44603</v>
      </c>
      <c r="V1063">
        <v>-4.0589000000000004</v>
      </c>
      <c r="W1063">
        <v>0.80649999999999999</v>
      </c>
      <c r="X1063" t="s">
        <v>59</v>
      </c>
      <c r="Y1063">
        <v>36948.835800000001</v>
      </c>
      <c r="AA1063" s="1">
        <f t="shared" si="69"/>
        <v>44603</v>
      </c>
      <c r="AB1063">
        <f t="shared" si="68"/>
        <v>0.36016097246652046</v>
      </c>
      <c r="AC1063" s="60">
        <f t="shared" si="70"/>
        <v>-1.3262921880611813</v>
      </c>
      <c r="AD1063">
        <f>+VLOOKUP(AA1063,'Indice Bancos'!AG:AM,2,0)</f>
        <v>0.67890710664073928</v>
      </c>
      <c r="AE1063">
        <f t="shared" ca="1" si="74"/>
        <v>-0.60024536218150526</v>
      </c>
      <c r="AF1063">
        <f t="shared" ca="1" si="75"/>
        <v>-0.66540676291988543</v>
      </c>
      <c r="AG1063">
        <f t="shared" ca="1" si="71"/>
        <v>-0.84360066234702613</v>
      </c>
      <c r="AH1063">
        <f t="shared" ca="1" si="72"/>
        <v>-1.0761775000198646</v>
      </c>
      <c r="AI1063">
        <f t="shared" ca="1" si="73"/>
        <v>-1.2897424532940431</v>
      </c>
      <c r="AN1063" s="60"/>
    </row>
    <row r="1064" spans="1:40" x14ac:dyDescent="0.25">
      <c r="A1064" s="1">
        <v>44610</v>
      </c>
      <c r="B1064">
        <v>14.445</v>
      </c>
      <c r="C1064">
        <v>0.30730000000000002</v>
      </c>
      <c r="D1064">
        <v>2.8727</v>
      </c>
      <c r="E1064">
        <v>192559.34779999999</v>
      </c>
      <c r="F1064" s="72">
        <v>44610</v>
      </c>
      <c r="G1064">
        <v>13.824999999999999</v>
      </c>
      <c r="H1064">
        <v>0.37659999999999999</v>
      </c>
      <c r="I1064">
        <v>3.73</v>
      </c>
      <c r="J1064">
        <v>298182.74080000003</v>
      </c>
      <c r="K1064" s="72">
        <v>44610</v>
      </c>
      <c r="L1064">
        <v>15.8018</v>
      </c>
      <c r="M1064">
        <v>0.32740000000000002</v>
      </c>
      <c r="N1064">
        <v>2.7736999999999998</v>
      </c>
      <c r="O1064">
        <v>149439.9883</v>
      </c>
      <c r="P1064" s="1">
        <v>44610</v>
      </c>
      <c r="Q1064">
        <v>9.1699000000000002</v>
      </c>
      <c r="R1064">
        <v>1.2605999999999999</v>
      </c>
      <c r="S1064">
        <v>18.674299999999999</v>
      </c>
      <c r="U1064" s="72">
        <v>44610</v>
      </c>
      <c r="V1064">
        <v>-4.0589000000000004</v>
      </c>
      <c r="W1064">
        <v>0.8115</v>
      </c>
      <c r="X1064" t="s">
        <v>59</v>
      </c>
      <c r="Y1064">
        <v>37177.197</v>
      </c>
      <c r="AA1064" s="1">
        <f t="shared" si="69"/>
        <v>44610</v>
      </c>
      <c r="AB1064">
        <f t="shared" si="68"/>
        <v>0.3699145563571799</v>
      </c>
      <c r="AC1064" s="60">
        <f t="shared" si="70"/>
        <v>-1.3111220949008509</v>
      </c>
      <c r="AD1064">
        <f>+VLOOKUP(AA1064,'Indice Bancos'!AG:AM,2,0)</f>
        <v>0.69135742963238944</v>
      </c>
      <c r="AE1064">
        <f t="shared" ca="1" si="74"/>
        <v>-0.60024536218150526</v>
      </c>
      <c r="AF1064">
        <f t="shared" ca="1" si="75"/>
        <v>-0.66540676291988543</v>
      </c>
      <c r="AG1064">
        <f t="shared" ca="1" si="71"/>
        <v>-0.84360066234702613</v>
      </c>
      <c r="AH1064">
        <f t="shared" ca="1" si="72"/>
        <v>-1.0761775000198646</v>
      </c>
      <c r="AI1064">
        <f t="shared" ca="1" si="73"/>
        <v>-1.3084806994897675</v>
      </c>
      <c r="AN1064" s="60"/>
    </row>
    <row r="1065" spans="1:40" x14ac:dyDescent="0.25">
      <c r="A1065" s="1">
        <v>44617</v>
      </c>
      <c r="B1065">
        <v>14.445</v>
      </c>
      <c r="C1065">
        <v>0.30669999999999997</v>
      </c>
      <c r="D1065">
        <v>2.8673999999999999</v>
      </c>
      <c r="E1065">
        <v>192207.6704</v>
      </c>
      <c r="F1065" s="72">
        <v>44617</v>
      </c>
      <c r="G1065">
        <v>13.824999999999999</v>
      </c>
      <c r="H1065">
        <v>0.37180000000000002</v>
      </c>
      <c r="I1065">
        <v>3.6819999999999999</v>
      </c>
      <c r="J1065">
        <v>294348.54139999999</v>
      </c>
      <c r="K1065" s="72">
        <v>44617</v>
      </c>
      <c r="L1065">
        <v>15.8018</v>
      </c>
      <c r="M1065">
        <v>0.3105</v>
      </c>
      <c r="N1065">
        <v>2.6303999999999998</v>
      </c>
      <c r="O1065">
        <v>141719.8413</v>
      </c>
      <c r="P1065" s="1">
        <v>44617</v>
      </c>
      <c r="Q1065">
        <v>9.1699000000000002</v>
      </c>
      <c r="R1065">
        <v>1.3145</v>
      </c>
      <c r="S1065">
        <v>19.472300000000001</v>
      </c>
      <c r="U1065" s="72">
        <v>44617</v>
      </c>
      <c r="V1065">
        <v>-4.0589000000000004</v>
      </c>
      <c r="W1065">
        <v>0.80300000000000005</v>
      </c>
      <c r="X1065" t="s">
        <v>59</v>
      </c>
      <c r="Y1065">
        <v>36788.983</v>
      </c>
      <c r="AA1065" s="1">
        <f t="shared" si="69"/>
        <v>44617</v>
      </c>
      <c r="AB1065">
        <f t="shared" si="68"/>
        <v>0.36377561763820104</v>
      </c>
      <c r="AC1065" s="60">
        <f t="shared" si="70"/>
        <v>-1.320670202890331</v>
      </c>
      <c r="AD1065">
        <f>+VLOOKUP(AA1065,'Indice Bancos'!AG:AM,2,0)</f>
        <v>0.68986447740693457</v>
      </c>
      <c r="AE1065">
        <f t="shared" ca="1" si="74"/>
        <v>-0.60024536218150526</v>
      </c>
      <c r="AF1065">
        <f t="shared" ca="1" si="75"/>
        <v>-0.66540676291988543</v>
      </c>
      <c r="AG1065">
        <f t="shared" ca="1" si="71"/>
        <v>-0.84360066234702613</v>
      </c>
      <c r="AH1065">
        <f t="shared" ca="1" si="72"/>
        <v>-1.0853576520460113</v>
      </c>
      <c r="AI1065">
        <f t="shared" ca="1" si="73"/>
        <v>-1.3110058978216204</v>
      </c>
      <c r="AN1065" s="60"/>
    </row>
    <row r="1066" spans="1:40" x14ac:dyDescent="0.25">
      <c r="A1066" s="1">
        <v>44624</v>
      </c>
      <c r="B1066">
        <v>14.445</v>
      </c>
      <c r="C1066">
        <v>0.29749999999999999</v>
      </c>
      <c r="D1066">
        <v>2.7810999999999999</v>
      </c>
      <c r="E1066">
        <v>186420.9791</v>
      </c>
      <c r="F1066" s="72">
        <v>44624</v>
      </c>
      <c r="G1066">
        <v>13.824999999999999</v>
      </c>
      <c r="H1066">
        <v>0.36280000000000001</v>
      </c>
      <c r="I1066">
        <v>3.5935000000000001</v>
      </c>
      <c r="J1066">
        <v>287270.01929999999</v>
      </c>
      <c r="K1066" s="72">
        <v>44624</v>
      </c>
      <c r="L1066">
        <v>15.8018</v>
      </c>
      <c r="M1066">
        <v>0.2823</v>
      </c>
      <c r="N1066">
        <v>2.3915999999999999</v>
      </c>
      <c r="O1066">
        <v>128852.9296</v>
      </c>
      <c r="P1066" s="1">
        <v>44624</v>
      </c>
      <c r="Q1066">
        <v>9.1699000000000002</v>
      </c>
      <c r="R1066">
        <v>1.2767999999999999</v>
      </c>
      <c r="S1066">
        <v>18.913699999999999</v>
      </c>
      <c r="U1066" s="72">
        <v>44624</v>
      </c>
      <c r="V1066">
        <v>-4.0589000000000004</v>
      </c>
      <c r="W1066">
        <v>0.77910000000000001</v>
      </c>
      <c r="X1066" t="s">
        <v>59</v>
      </c>
      <c r="Y1066">
        <v>35692.849499999997</v>
      </c>
      <c r="AA1066" s="1">
        <f t="shared" si="69"/>
        <v>44624</v>
      </c>
      <c r="AB1066">
        <f t="shared" si="68"/>
        <v>0.35075585307495072</v>
      </c>
      <c r="AC1066" s="60">
        <f t="shared" si="70"/>
        <v>-1.3409203020912226</v>
      </c>
      <c r="AD1066">
        <f>+VLOOKUP(AA1066,'Indice Bancos'!AG:AM,2,0)</f>
        <v>0.65018666074375242</v>
      </c>
      <c r="AE1066">
        <f t="shared" ca="1" si="74"/>
        <v>-0.60024536218150526</v>
      </c>
      <c r="AF1066">
        <f t="shared" ca="1" si="75"/>
        <v>-0.66540676291988543</v>
      </c>
      <c r="AG1066">
        <f t="shared" ca="1" si="71"/>
        <v>-0.84360066234702613</v>
      </c>
      <c r="AH1066">
        <f t="shared" ca="1" si="72"/>
        <v>-1.0853576520460113</v>
      </c>
      <c r="AI1066">
        <f t="shared" ca="1" si="73"/>
        <v>-1.3197153920913829</v>
      </c>
      <c r="AN1066" s="60"/>
    </row>
    <row r="1067" spans="1:40" x14ac:dyDescent="0.25">
      <c r="A1067" s="1">
        <v>44631</v>
      </c>
      <c r="B1067">
        <v>14.445</v>
      </c>
      <c r="C1067">
        <v>0.30570000000000003</v>
      </c>
      <c r="D1067">
        <v>2.8584000000000001</v>
      </c>
      <c r="E1067">
        <v>191600.22769999999</v>
      </c>
      <c r="F1067" s="72">
        <v>44631</v>
      </c>
      <c r="G1067">
        <v>13.824999999999999</v>
      </c>
      <c r="H1067">
        <v>0.36530000000000001</v>
      </c>
      <c r="I1067">
        <v>3.6175000000000002</v>
      </c>
      <c r="J1067">
        <v>289187.11900000001</v>
      </c>
      <c r="K1067" s="72">
        <v>44631</v>
      </c>
      <c r="L1067">
        <v>15.8018</v>
      </c>
      <c r="M1067">
        <v>0.28849999999999998</v>
      </c>
      <c r="N1067">
        <v>2.4439000000000002</v>
      </c>
      <c r="O1067">
        <v>131671.39600000001</v>
      </c>
      <c r="P1067" s="1">
        <v>44631</v>
      </c>
      <c r="Q1067">
        <v>9.1699000000000002</v>
      </c>
      <c r="R1067">
        <v>1.3289</v>
      </c>
      <c r="S1067">
        <v>19.685099999999998</v>
      </c>
      <c r="U1067" s="72">
        <v>44631</v>
      </c>
      <c r="V1067">
        <v>-4.0589000000000004</v>
      </c>
      <c r="W1067">
        <v>0.7651</v>
      </c>
      <c r="X1067" t="s">
        <v>59</v>
      </c>
      <c r="Y1067">
        <v>35053.438199999997</v>
      </c>
      <c r="AA1067" s="1">
        <f t="shared" si="69"/>
        <v>44631</v>
      </c>
      <c r="AB1067">
        <f t="shared" si="68"/>
        <v>0.35369037718037777</v>
      </c>
      <c r="AC1067" s="60">
        <f t="shared" si="70"/>
        <v>-1.3363561332113922</v>
      </c>
      <c r="AD1067">
        <f>+VLOOKUP(AA1067,'Indice Bancos'!AG:AM,2,0)</f>
        <v>0.66471780373608602</v>
      </c>
      <c r="AE1067">
        <f t="shared" ca="1" si="74"/>
        <v>-0.60024536218150526</v>
      </c>
      <c r="AF1067">
        <f t="shared" ca="1" si="75"/>
        <v>-0.66540676291988543</v>
      </c>
      <c r="AG1067">
        <f t="shared" ca="1" si="71"/>
        <v>-0.84360066234702613</v>
      </c>
      <c r="AH1067">
        <f t="shared" ca="1" si="72"/>
        <v>-1.0853576520460113</v>
      </c>
      <c r="AI1067">
        <f t="shared" ca="1" si="73"/>
        <v>-1.3238018459290799</v>
      </c>
      <c r="AN1067" s="60"/>
    </row>
    <row r="1068" spans="1:40" x14ac:dyDescent="0.25">
      <c r="A1068" s="1">
        <v>44638</v>
      </c>
      <c r="B1068">
        <v>14.445</v>
      </c>
      <c r="C1068">
        <v>0.31990000000000002</v>
      </c>
      <c r="D1068">
        <v>2.9910000000000001</v>
      </c>
      <c r="E1068">
        <v>200488.0741</v>
      </c>
      <c r="F1068" s="72">
        <v>44638</v>
      </c>
      <c r="G1068">
        <v>13.824999999999999</v>
      </c>
      <c r="H1068">
        <v>0.37230000000000002</v>
      </c>
      <c r="I1068">
        <v>3.6876000000000002</v>
      </c>
      <c r="J1068">
        <v>294790.94900000002</v>
      </c>
      <c r="K1068" s="72">
        <v>44638</v>
      </c>
      <c r="L1068">
        <v>15.8018</v>
      </c>
      <c r="M1068">
        <v>0.2959</v>
      </c>
      <c r="N1068">
        <v>2.5065</v>
      </c>
      <c r="O1068">
        <v>135041.3014</v>
      </c>
      <c r="P1068" s="1">
        <v>44638</v>
      </c>
      <c r="Q1068">
        <v>9.1699000000000002</v>
      </c>
      <c r="R1068">
        <v>1.3019000000000001</v>
      </c>
      <c r="S1068">
        <v>19.286100000000001</v>
      </c>
      <c r="U1068" s="72">
        <v>44638</v>
      </c>
      <c r="V1068">
        <v>-4.0589000000000004</v>
      </c>
      <c r="W1068">
        <v>0.7571</v>
      </c>
      <c r="X1068" t="s">
        <v>59</v>
      </c>
      <c r="Y1068">
        <v>34688.060400000002</v>
      </c>
      <c r="AA1068" s="1">
        <f t="shared" si="69"/>
        <v>44638</v>
      </c>
      <c r="AB1068">
        <f t="shared" si="68"/>
        <v>0.36105989380343828</v>
      </c>
      <c r="AC1068" s="60">
        <f t="shared" si="70"/>
        <v>-1.3248940639892786</v>
      </c>
      <c r="AD1068">
        <f>+VLOOKUP(AA1068,'Indice Bancos'!AG:AM,2,0)</f>
        <v>0.68364997429688323</v>
      </c>
      <c r="AE1068">
        <f t="shared" ca="1" si="74"/>
        <v>-0.60024536218150526</v>
      </c>
      <c r="AF1068">
        <f t="shared" ca="1" si="75"/>
        <v>-0.66540676291988543</v>
      </c>
      <c r="AG1068">
        <f t="shared" ca="1" si="71"/>
        <v>-0.84360066234702613</v>
      </c>
      <c r="AH1068">
        <f t="shared" ca="1" si="72"/>
        <v>-1.0871181964811338</v>
      </c>
      <c r="AI1068">
        <f t="shared" ca="1" si="73"/>
        <v>-1.326077949881735</v>
      </c>
      <c r="AN1068" s="60"/>
    </row>
    <row r="1069" spans="1:40" x14ac:dyDescent="0.25">
      <c r="A1069" s="1">
        <v>44645</v>
      </c>
      <c r="B1069">
        <v>14.445</v>
      </c>
      <c r="C1069">
        <v>0.34620000000000001</v>
      </c>
      <c r="D1069">
        <v>3.2370999999999999</v>
      </c>
      <c r="E1069">
        <v>216984.94</v>
      </c>
      <c r="F1069" s="72">
        <v>44645</v>
      </c>
      <c r="G1069">
        <v>13.824999999999999</v>
      </c>
      <c r="H1069">
        <v>0.39800000000000002</v>
      </c>
      <c r="I1069">
        <v>3.9420999999999999</v>
      </c>
      <c r="J1069">
        <v>315141.6998</v>
      </c>
      <c r="K1069" s="72">
        <v>44645</v>
      </c>
      <c r="L1069">
        <v>15.8018</v>
      </c>
      <c r="M1069">
        <v>0.31830000000000003</v>
      </c>
      <c r="N1069">
        <v>2.6968999999999999</v>
      </c>
      <c r="O1069">
        <v>145304.19519999999</v>
      </c>
      <c r="P1069" s="1">
        <v>44645</v>
      </c>
      <c r="Q1069">
        <v>9.1699000000000002</v>
      </c>
      <c r="R1069">
        <v>1.2894000000000001</v>
      </c>
      <c r="S1069">
        <v>19.099900000000002</v>
      </c>
      <c r="U1069" s="72">
        <v>44645</v>
      </c>
      <c r="V1069">
        <v>-4.0589000000000004</v>
      </c>
      <c r="W1069">
        <v>0.78359999999999996</v>
      </c>
      <c r="X1069" t="s">
        <v>59</v>
      </c>
      <c r="Y1069">
        <v>35898.374499999998</v>
      </c>
      <c r="AA1069" s="1">
        <f t="shared" si="69"/>
        <v>44645</v>
      </c>
      <c r="AB1069">
        <f t="shared" si="68"/>
        <v>0.38541373418798713</v>
      </c>
      <c r="AC1069" s="60">
        <f t="shared" si="70"/>
        <v>-1.2870156767639203</v>
      </c>
      <c r="AD1069">
        <f>+VLOOKUP(AA1069,'Indice Bancos'!AG:AM,2,0)</f>
        <v>0.70351772054277095</v>
      </c>
      <c r="AE1069">
        <f t="shared" ca="1" si="74"/>
        <v>-0.60024536218150526</v>
      </c>
      <c r="AF1069">
        <f t="shared" ca="1" si="75"/>
        <v>-0.66540676291988543</v>
      </c>
      <c r="AG1069">
        <f t="shared" ca="1" si="71"/>
        <v>-0.84360066234702613</v>
      </c>
      <c r="AH1069">
        <f t="shared" ca="1" si="72"/>
        <v>-1.0993430444560939</v>
      </c>
      <c r="AI1069">
        <f t="shared" ca="1" si="73"/>
        <v>-1.326152375653991</v>
      </c>
      <c r="AN1069" s="60"/>
    </row>
    <row r="1070" spans="1:40" x14ac:dyDescent="0.25">
      <c r="A1070" s="1">
        <v>44652</v>
      </c>
      <c r="B1070">
        <v>25.914000000000001</v>
      </c>
      <c r="C1070">
        <v>0.56659999999999999</v>
      </c>
      <c r="D1070">
        <v>2.7294999999999998</v>
      </c>
      <c r="E1070">
        <v>215738.0839</v>
      </c>
      <c r="F1070" s="72">
        <v>44652</v>
      </c>
      <c r="G1070">
        <v>23.775099999999998</v>
      </c>
      <c r="H1070">
        <v>0.64529999999999998</v>
      </c>
      <c r="I1070">
        <v>3.4439000000000002</v>
      </c>
      <c r="J1070">
        <v>309021.72769999999</v>
      </c>
      <c r="K1070" s="72">
        <v>44652</v>
      </c>
      <c r="L1070">
        <v>26.3156</v>
      </c>
      <c r="M1070">
        <v>0.50419999999999998</v>
      </c>
      <c r="N1070">
        <v>2.37</v>
      </c>
      <c r="O1070">
        <v>141229.67319999999</v>
      </c>
      <c r="P1070" s="1">
        <v>44652</v>
      </c>
      <c r="Q1070">
        <v>9.1699000000000002</v>
      </c>
      <c r="R1070">
        <v>1.2894000000000001</v>
      </c>
      <c r="S1070">
        <v>19.099900000000002</v>
      </c>
      <c r="U1070" s="72">
        <v>44652</v>
      </c>
      <c r="V1070">
        <v>-6.9196</v>
      </c>
      <c r="W1070">
        <v>0.55600000000000005</v>
      </c>
      <c r="X1070" t="s">
        <v>59</v>
      </c>
      <c r="Y1070">
        <v>36400.769099999998</v>
      </c>
      <c r="AA1070" s="1">
        <f t="shared" si="69"/>
        <v>44652</v>
      </c>
      <c r="AB1070">
        <f t="shared" si="68"/>
        <v>0.58812853079308647</v>
      </c>
      <c r="AC1070" s="60">
        <f t="shared" si="70"/>
        <v>-0.97172620122849929</v>
      </c>
      <c r="AD1070">
        <f>+VLOOKUP(AA1070,'Indice Bancos'!AG:AM,2,0)</f>
        <v>0.69627626025478251</v>
      </c>
      <c r="AE1070">
        <f t="shared" ca="1" si="74"/>
        <v>-0.60024536218150526</v>
      </c>
      <c r="AF1070">
        <f t="shared" ca="1" si="75"/>
        <v>-0.66540676291988543</v>
      </c>
      <c r="AG1070">
        <f t="shared" ca="1" si="71"/>
        <v>-0.84360066234702613</v>
      </c>
      <c r="AH1070">
        <f t="shared" ca="1" si="72"/>
        <v>-1.110864055733696</v>
      </c>
      <c r="AI1070">
        <f t="shared" ca="1" si="73"/>
        <v>-1.326152375653991</v>
      </c>
      <c r="AN1070" s="60"/>
    </row>
    <row r="1071" spans="1:40" x14ac:dyDescent="0.25">
      <c r="A1071" s="1">
        <v>44659</v>
      </c>
      <c r="B1071">
        <v>25.914000000000001</v>
      </c>
      <c r="C1071">
        <v>0.5494</v>
      </c>
      <c r="D1071">
        <v>2.6465000000000001</v>
      </c>
      <c r="E1071">
        <v>209184.09640000001</v>
      </c>
      <c r="F1071" s="72">
        <v>44659</v>
      </c>
      <c r="G1071">
        <v>23.775099999999998</v>
      </c>
      <c r="H1071">
        <v>0.60450000000000004</v>
      </c>
      <c r="I1071">
        <v>3.2261000000000002</v>
      </c>
      <c r="J1071">
        <v>289482.0575</v>
      </c>
      <c r="K1071" s="72">
        <v>44659</v>
      </c>
      <c r="L1071">
        <v>26.3156</v>
      </c>
      <c r="M1071">
        <v>0.4708</v>
      </c>
      <c r="N1071">
        <v>2.2132000000000001</v>
      </c>
      <c r="O1071">
        <v>131885.84450000001</v>
      </c>
      <c r="P1071" s="1">
        <v>44659</v>
      </c>
      <c r="Q1071">
        <v>9.1699000000000002</v>
      </c>
      <c r="R1071">
        <v>1.2822</v>
      </c>
      <c r="S1071">
        <v>18.993500000000001</v>
      </c>
      <c r="U1071" s="72">
        <v>44659</v>
      </c>
      <c r="V1071">
        <v>-6.9196</v>
      </c>
      <c r="W1071">
        <v>0.52249999999999996</v>
      </c>
      <c r="X1071" t="s">
        <v>59</v>
      </c>
      <c r="Y1071">
        <v>34208.501900000003</v>
      </c>
      <c r="AA1071" s="1">
        <f t="shared" si="69"/>
        <v>44659</v>
      </c>
      <c r="AB1071">
        <f t="shared" si="68"/>
        <v>0.55641609871124287</v>
      </c>
      <c r="AC1071" s="60">
        <f t="shared" si="70"/>
        <v>-1.0210496657534645</v>
      </c>
      <c r="AD1071">
        <f>+VLOOKUP(AA1071,'Indice Bancos'!AG:AM,2,0)</f>
        <v>0.66137066887080953</v>
      </c>
      <c r="AE1071">
        <f t="shared" ca="1" si="74"/>
        <v>-0.60024536218150526</v>
      </c>
      <c r="AF1071">
        <f t="shared" ca="1" si="75"/>
        <v>-0.66540676291988543</v>
      </c>
      <c r="AG1071">
        <f t="shared" ca="1" si="71"/>
        <v>-0.84360066234702613</v>
      </c>
      <c r="AH1071">
        <f t="shared" ca="1" si="72"/>
        <v>-1.110864055733696</v>
      </c>
      <c r="AI1071">
        <f t="shared" ca="1" si="73"/>
        <v>-1.326152375653991</v>
      </c>
      <c r="AN1071" s="60"/>
    </row>
    <row r="1072" spans="1:40" x14ac:dyDescent="0.25">
      <c r="A1072" s="1">
        <v>44666</v>
      </c>
      <c r="B1072">
        <v>25.914000000000001</v>
      </c>
      <c r="C1072">
        <v>0.53049999999999997</v>
      </c>
      <c r="D1072">
        <v>2.5554999999999999</v>
      </c>
      <c r="E1072">
        <v>201990.69560000001</v>
      </c>
      <c r="F1072" s="72">
        <v>44666</v>
      </c>
      <c r="G1072">
        <v>23.775099999999998</v>
      </c>
      <c r="H1072">
        <v>0.5867</v>
      </c>
      <c r="I1072">
        <v>3.1307999999999998</v>
      </c>
      <c r="J1072">
        <v>280928.84330000001</v>
      </c>
      <c r="K1072" s="72">
        <v>44666</v>
      </c>
      <c r="L1072">
        <v>26.3156</v>
      </c>
      <c r="M1072">
        <v>0.44619999999999999</v>
      </c>
      <c r="N1072">
        <v>2.0975000000000001</v>
      </c>
      <c r="O1072">
        <v>124992.8561</v>
      </c>
      <c r="P1072" s="1">
        <v>44666</v>
      </c>
      <c r="Q1072">
        <v>9.1699000000000002</v>
      </c>
      <c r="R1072">
        <v>1.284</v>
      </c>
      <c r="S1072">
        <v>19.020099999999999</v>
      </c>
      <c r="U1072" s="72">
        <v>44666</v>
      </c>
      <c r="V1072">
        <v>-6.9196</v>
      </c>
      <c r="W1072">
        <v>0.503</v>
      </c>
      <c r="X1072" t="s">
        <v>59</v>
      </c>
      <c r="Y1072">
        <v>32929.679400000001</v>
      </c>
      <c r="AA1072" s="1">
        <f t="shared" si="69"/>
        <v>44666</v>
      </c>
      <c r="AB1072">
        <f t="shared" si="68"/>
        <v>0.53728129170092143</v>
      </c>
      <c r="AC1072" s="60">
        <f t="shared" si="70"/>
        <v>-1.0508107062290069</v>
      </c>
      <c r="AD1072">
        <f>+VLOOKUP(AA1072,'Indice Bancos'!AG:AM,2,0)</f>
        <v>0.64497667323680641</v>
      </c>
      <c r="AE1072">
        <f t="shared" ca="1" si="74"/>
        <v>-0.60024536218150526</v>
      </c>
      <c r="AF1072">
        <f t="shared" ca="1" si="75"/>
        <v>-0.66540676291988543</v>
      </c>
      <c r="AG1072">
        <f t="shared" ca="1" si="71"/>
        <v>-0.84360066234702613</v>
      </c>
      <c r="AH1072">
        <f t="shared" ca="1" si="72"/>
        <v>-1.110864055733696</v>
      </c>
      <c r="AI1072">
        <f t="shared" ca="1" si="73"/>
        <v>-1.326152375653991</v>
      </c>
      <c r="AN1072" s="60"/>
    </row>
    <row r="1073" spans="1:40" x14ac:dyDescent="0.25">
      <c r="A1073" s="1">
        <v>44673</v>
      </c>
      <c r="B1073">
        <v>25.914000000000001</v>
      </c>
      <c r="C1073">
        <v>0.54249999999999998</v>
      </c>
      <c r="D1073">
        <v>2.6133999999999999</v>
      </c>
      <c r="E1073">
        <v>206562.50150000001</v>
      </c>
      <c r="F1073" s="72">
        <v>44673</v>
      </c>
      <c r="G1073">
        <v>23.775099999999998</v>
      </c>
      <c r="H1073">
        <v>0.59470000000000001</v>
      </c>
      <c r="I1073">
        <v>3.1735000000000002</v>
      </c>
      <c r="J1073">
        <v>284763.0428</v>
      </c>
      <c r="K1073" s="72">
        <v>44673</v>
      </c>
      <c r="L1073">
        <v>26.3156</v>
      </c>
      <c r="M1073">
        <v>0.4637</v>
      </c>
      <c r="N1073">
        <v>2.1798000000000002</v>
      </c>
      <c r="O1073">
        <v>129894.5367</v>
      </c>
      <c r="P1073" s="1">
        <v>44673</v>
      </c>
      <c r="Q1073">
        <v>9.1699000000000002</v>
      </c>
      <c r="R1073">
        <v>1.2876000000000001</v>
      </c>
      <c r="S1073">
        <v>19.0733</v>
      </c>
      <c r="U1073" s="72">
        <v>44673</v>
      </c>
      <c r="V1073">
        <v>-6.9196</v>
      </c>
      <c r="W1073">
        <v>0.51829999999999998</v>
      </c>
      <c r="X1073" t="s">
        <v>59</v>
      </c>
      <c r="Y1073">
        <v>33934.468500000003</v>
      </c>
      <c r="AA1073" s="1">
        <f t="shared" si="69"/>
        <v>44673</v>
      </c>
      <c r="AB1073">
        <f t="shared" si="68"/>
        <v>0.54831195262614907</v>
      </c>
      <c r="AC1073" s="60">
        <f t="shared" si="70"/>
        <v>-1.033654330097771</v>
      </c>
      <c r="AD1073">
        <f>+VLOOKUP(AA1073,'Indice Bancos'!AG:AM,2,0)</f>
        <v>0.65424195465511159</v>
      </c>
      <c r="AE1073">
        <f t="shared" ca="1" si="74"/>
        <v>-0.60024536218150526</v>
      </c>
      <c r="AF1073">
        <f t="shared" ca="1" si="75"/>
        <v>-0.66540676291988543</v>
      </c>
      <c r="AG1073">
        <f t="shared" ca="1" si="71"/>
        <v>-0.84360066234702613</v>
      </c>
      <c r="AH1073">
        <f t="shared" ca="1" si="72"/>
        <v>-1.110864055733696</v>
      </c>
      <c r="AI1073">
        <f t="shared" ca="1" si="73"/>
        <v>-1.326152375653991</v>
      </c>
      <c r="AN1073" s="60"/>
    </row>
    <row r="1074" spans="1:40" x14ac:dyDescent="0.25">
      <c r="A1074" s="1">
        <v>44680</v>
      </c>
      <c r="B1074">
        <v>25.914000000000001</v>
      </c>
      <c r="C1074">
        <v>0.50670000000000004</v>
      </c>
      <c r="D1074">
        <v>2.4407000000000001</v>
      </c>
      <c r="E1074">
        <v>192911.0252</v>
      </c>
      <c r="F1074" s="72">
        <v>44680</v>
      </c>
      <c r="G1074">
        <v>23.775099999999998</v>
      </c>
      <c r="H1074">
        <v>0.57310000000000005</v>
      </c>
      <c r="I1074">
        <v>3.0585</v>
      </c>
      <c r="J1074">
        <v>274440.19809999998</v>
      </c>
      <c r="K1074" s="72">
        <v>44680</v>
      </c>
      <c r="L1074">
        <v>26.3156</v>
      </c>
      <c r="M1074">
        <v>0.44230000000000003</v>
      </c>
      <c r="N1074">
        <v>2.0790000000000002</v>
      </c>
      <c r="O1074">
        <v>123889.978</v>
      </c>
      <c r="P1074" s="1">
        <v>44680</v>
      </c>
      <c r="Q1074">
        <v>9.1699000000000002</v>
      </c>
      <c r="R1074">
        <v>1.2894000000000001</v>
      </c>
      <c r="S1074">
        <v>19.099900000000002</v>
      </c>
      <c r="U1074" s="72">
        <v>44680</v>
      </c>
      <c r="V1074">
        <v>-6.9196</v>
      </c>
      <c r="W1074">
        <v>0.50539999999999996</v>
      </c>
      <c r="X1074" t="s">
        <v>59</v>
      </c>
      <c r="Y1074">
        <v>33089.532200000001</v>
      </c>
      <c r="AA1074" s="1">
        <f t="shared" si="69"/>
        <v>44680</v>
      </c>
      <c r="AB1074">
        <f t="shared" si="68"/>
        <v>0.52303957393318046</v>
      </c>
      <c r="AC1074" s="60">
        <f t="shared" si="70"/>
        <v>-1.0729613523629535</v>
      </c>
      <c r="AD1074">
        <f>+VLOOKUP(AA1074,'Indice Bancos'!AG:AM,2,0)</f>
        <v>0.64712601164629835</v>
      </c>
      <c r="AE1074">
        <f t="shared" ca="1" si="74"/>
        <v>-0.60024536218150526</v>
      </c>
      <c r="AF1074">
        <f t="shared" ca="1" si="75"/>
        <v>-0.66540676291988543</v>
      </c>
      <c r="AG1074">
        <f t="shared" ca="1" si="71"/>
        <v>-0.84360066234702613</v>
      </c>
      <c r="AH1074">
        <f t="shared" ca="1" si="72"/>
        <v>-1.1098619488627353</v>
      </c>
      <c r="AI1074">
        <f t="shared" ca="1" si="73"/>
        <v>-1.326152375653991</v>
      </c>
      <c r="AN1074" s="60"/>
    </row>
    <row r="1075" spans="1:40" x14ac:dyDescent="0.25">
      <c r="A1075" s="1">
        <v>44687</v>
      </c>
      <c r="B1075">
        <v>25.914000000000001</v>
      </c>
      <c r="C1075">
        <v>0.50319999999999998</v>
      </c>
      <c r="D1075">
        <v>2.4237000000000002</v>
      </c>
      <c r="E1075">
        <v>191568.25700000001</v>
      </c>
      <c r="F1075" s="72">
        <v>44687</v>
      </c>
      <c r="G1075">
        <v>23.775099999999998</v>
      </c>
      <c r="H1075">
        <v>0.58379999999999999</v>
      </c>
      <c r="I1075">
        <v>3.1153</v>
      </c>
      <c r="J1075">
        <v>268541.42979999998</v>
      </c>
      <c r="K1075" s="72">
        <v>44687</v>
      </c>
      <c r="L1075">
        <v>26.3156</v>
      </c>
      <c r="M1075">
        <v>0.44690000000000002</v>
      </c>
      <c r="N1075">
        <v>2.1006</v>
      </c>
      <c r="O1075">
        <v>125176.6691</v>
      </c>
      <c r="P1075" s="1">
        <v>44687</v>
      </c>
      <c r="Q1075">
        <v>9.1699000000000002</v>
      </c>
      <c r="R1075">
        <v>1.3055000000000001</v>
      </c>
      <c r="S1075">
        <v>19.339300000000001</v>
      </c>
      <c r="U1075" s="72">
        <v>44687</v>
      </c>
      <c r="V1075">
        <v>-6.9196</v>
      </c>
      <c r="W1075">
        <v>0.49809999999999999</v>
      </c>
      <c r="X1075" t="s">
        <v>59</v>
      </c>
      <c r="Y1075">
        <v>32609.9738</v>
      </c>
      <c r="AA1075" s="1">
        <f t="shared" si="69"/>
        <v>44687</v>
      </c>
      <c r="AB1075">
        <f t="shared" si="68"/>
        <v>0.5265545357231306</v>
      </c>
      <c r="AC1075" s="60">
        <f t="shared" si="70"/>
        <v>-1.0674944082728322</v>
      </c>
      <c r="AD1075">
        <f>+VLOOKUP(AA1075,'Indice Bancos'!AG:AM,2,0)</f>
        <v>0.66580469537352194</v>
      </c>
      <c r="AE1075">
        <f t="shared" ca="1" si="74"/>
        <v>-0.60024536218150526</v>
      </c>
      <c r="AF1075">
        <f t="shared" ca="1" si="75"/>
        <v>-0.66540676291988543</v>
      </c>
      <c r="AG1075">
        <f t="shared" ca="1" si="71"/>
        <v>-0.84360066234702613</v>
      </c>
      <c r="AH1075">
        <f t="shared" ca="1" si="72"/>
        <v>-1.1264749334631952</v>
      </c>
      <c r="AI1075">
        <f t="shared" ca="1" si="73"/>
        <v>-1.326152375653991</v>
      </c>
      <c r="AN1075" s="60"/>
    </row>
    <row r="1076" spans="1:40" x14ac:dyDescent="0.25">
      <c r="A1076" s="1">
        <v>44694</v>
      </c>
      <c r="B1076">
        <v>25.914000000000001</v>
      </c>
      <c r="C1076">
        <v>0.55830000000000002</v>
      </c>
      <c r="D1076">
        <v>2.6890000000000001</v>
      </c>
      <c r="E1076">
        <v>212541.01680000001</v>
      </c>
      <c r="F1076" s="72">
        <v>44694</v>
      </c>
      <c r="G1076">
        <v>23.775099999999998</v>
      </c>
      <c r="H1076">
        <v>0.61709999999999998</v>
      </c>
      <c r="I1076">
        <v>3.2932999999999999</v>
      </c>
      <c r="J1076">
        <v>283878.22749999998</v>
      </c>
      <c r="K1076" s="72">
        <v>44694</v>
      </c>
      <c r="L1076">
        <v>26.3156</v>
      </c>
      <c r="M1076">
        <v>0.45710000000000001</v>
      </c>
      <c r="N1076">
        <v>2.1488999999999998</v>
      </c>
      <c r="O1076">
        <v>128056.4065</v>
      </c>
      <c r="P1076" s="1">
        <v>44694</v>
      </c>
      <c r="Q1076">
        <v>9.1699000000000002</v>
      </c>
      <c r="R1076">
        <v>1.3181</v>
      </c>
      <c r="S1076">
        <v>19.525500000000001</v>
      </c>
      <c r="U1076" s="72">
        <v>44694</v>
      </c>
      <c r="V1076">
        <v>-6.9196</v>
      </c>
      <c r="W1076">
        <v>0.50490000000000002</v>
      </c>
      <c r="X1076" t="s">
        <v>59</v>
      </c>
      <c r="Y1076">
        <v>32746.9905</v>
      </c>
      <c r="AA1076" s="1">
        <f t="shared" si="69"/>
        <v>44694</v>
      </c>
      <c r="AB1076">
        <f t="shared" si="68"/>
        <v>0.56131882805281264</v>
      </c>
      <c r="AC1076" s="60">
        <f t="shared" si="70"/>
        <v>-1.0134242778257794</v>
      </c>
      <c r="AD1076">
        <f>+VLOOKUP(AA1076,'Indice Bancos'!AG:AM,2,0)</f>
        <v>0.69207254739530433</v>
      </c>
      <c r="AE1076">
        <f t="shared" ca="1" si="74"/>
        <v>-0.60024536218150526</v>
      </c>
      <c r="AF1076">
        <f t="shared" ca="1" si="75"/>
        <v>-0.66540676291988543</v>
      </c>
      <c r="AG1076">
        <f t="shared" ca="1" si="71"/>
        <v>-0.84360066234702613</v>
      </c>
      <c r="AH1076">
        <f t="shared" ca="1" si="72"/>
        <v>-1.1264749334631952</v>
      </c>
      <c r="AI1076">
        <f t="shared" ca="1" si="73"/>
        <v>-1.326152375653991</v>
      </c>
      <c r="AN1076" s="60"/>
    </row>
    <row r="1077" spans="1:40" x14ac:dyDescent="0.25">
      <c r="A1077" s="1">
        <v>44701</v>
      </c>
      <c r="B1077">
        <v>25.914000000000001</v>
      </c>
      <c r="C1077">
        <v>0.55120000000000002</v>
      </c>
      <c r="D1077">
        <v>2.6549999999999998</v>
      </c>
      <c r="E1077">
        <v>209855.48050000001</v>
      </c>
      <c r="F1077" s="72">
        <v>44701</v>
      </c>
      <c r="G1077">
        <v>23.775099999999998</v>
      </c>
      <c r="H1077">
        <v>0.6129</v>
      </c>
      <c r="I1077">
        <v>3.2709999999999999</v>
      </c>
      <c r="J1077">
        <v>281961.12780000002</v>
      </c>
      <c r="K1077" s="72">
        <v>44701</v>
      </c>
      <c r="L1077">
        <v>26.3156</v>
      </c>
      <c r="M1077">
        <v>0.45450000000000002</v>
      </c>
      <c r="N1077">
        <v>2.1366000000000001</v>
      </c>
      <c r="O1077">
        <v>127321.1544</v>
      </c>
      <c r="P1077" s="1">
        <v>44701</v>
      </c>
      <c r="Q1077">
        <v>9.1699000000000002</v>
      </c>
      <c r="R1077">
        <v>1.3055000000000001</v>
      </c>
      <c r="S1077">
        <v>19.339300000000001</v>
      </c>
      <c r="U1077" s="72">
        <v>44701</v>
      </c>
      <c r="V1077">
        <v>-6.9196</v>
      </c>
      <c r="W1077">
        <v>0.52249999999999996</v>
      </c>
      <c r="X1077" t="s">
        <v>59</v>
      </c>
      <c r="Y1077">
        <v>33888.796300000002</v>
      </c>
      <c r="AA1077" s="1">
        <f t="shared" si="69"/>
        <v>44701</v>
      </c>
      <c r="AB1077">
        <f t="shared" si="68"/>
        <v>0.55749750420452648</v>
      </c>
      <c r="AC1077" s="60">
        <f t="shared" si="70"/>
        <v>-1.0193677176345872</v>
      </c>
      <c r="AD1077">
        <f>+VLOOKUP(AA1077,'Indice Bancos'!AG:AM,2,0)</f>
        <v>0.69142883354481444</v>
      </c>
      <c r="AE1077">
        <f t="shared" ca="1" si="74"/>
        <v>-0.60024536218150526</v>
      </c>
      <c r="AF1077">
        <f t="shared" ca="1" si="75"/>
        <v>-0.66540676291988543</v>
      </c>
      <c r="AG1077">
        <f t="shared" ca="1" si="71"/>
        <v>-0.84360066234702613</v>
      </c>
      <c r="AH1077">
        <f t="shared" ca="1" si="72"/>
        <v>-1.1264749334631952</v>
      </c>
      <c r="AI1077">
        <f t="shared" ca="1" si="73"/>
        <v>-1.326152375653991</v>
      </c>
      <c r="AN1077" s="60"/>
    </row>
    <row r="1078" spans="1:40" x14ac:dyDescent="0.25">
      <c r="A1078" s="1">
        <v>44708</v>
      </c>
      <c r="B1078">
        <v>25.914000000000001</v>
      </c>
      <c r="C1078">
        <v>0.58950000000000002</v>
      </c>
      <c r="D1078">
        <v>2.8395000000000001</v>
      </c>
      <c r="E1078">
        <v>224434.10620000001</v>
      </c>
      <c r="F1078" s="72">
        <v>44708</v>
      </c>
      <c r="G1078">
        <v>23.775099999999998</v>
      </c>
      <c r="H1078">
        <v>0.63590000000000002</v>
      </c>
      <c r="I1078">
        <v>3.3933</v>
      </c>
      <c r="J1078">
        <v>292505.17619999999</v>
      </c>
      <c r="K1078" s="72">
        <v>44708</v>
      </c>
      <c r="L1078">
        <v>26.3156</v>
      </c>
      <c r="M1078">
        <v>0.48659999999999998</v>
      </c>
      <c r="N1078">
        <v>2.2871999999999999</v>
      </c>
      <c r="O1078">
        <v>136297.35709999999</v>
      </c>
      <c r="P1078" s="1">
        <v>44708</v>
      </c>
      <c r="Q1078">
        <v>9.1699000000000002</v>
      </c>
      <c r="R1078">
        <v>1.3001</v>
      </c>
      <c r="S1078">
        <v>19.259499999999999</v>
      </c>
      <c r="U1078" s="72">
        <v>44708</v>
      </c>
      <c r="V1078">
        <v>-6.9196</v>
      </c>
      <c r="W1078">
        <v>0.55979999999999996</v>
      </c>
      <c r="X1078" t="s">
        <v>59</v>
      </c>
      <c r="Y1078">
        <v>36309.424599999998</v>
      </c>
      <c r="AA1078" s="1">
        <f t="shared" si="69"/>
        <v>44708</v>
      </c>
      <c r="AB1078">
        <f t="shared" si="68"/>
        <v>0.58727948441700051</v>
      </c>
      <c r="AC1078" s="60">
        <f t="shared" si="70"/>
        <v>-0.9730467530140845</v>
      </c>
      <c r="AD1078">
        <f>+VLOOKUP(AA1078,'Indice Bancos'!AG:AM,2,0)</f>
        <v>0.68618214721284676</v>
      </c>
      <c r="AE1078">
        <f t="shared" ca="1" si="74"/>
        <v>-0.60024536218150526</v>
      </c>
      <c r="AF1078">
        <f t="shared" ca="1" si="75"/>
        <v>-0.66540676291988543</v>
      </c>
      <c r="AG1078">
        <f t="shared" ca="1" si="71"/>
        <v>-0.86678966629527721</v>
      </c>
      <c r="AH1078">
        <f t="shared" ca="1" si="72"/>
        <v>-1.1264749334631952</v>
      </c>
      <c r="AI1078">
        <f t="shared" ca="1" si="73"/>
        <v>-1.326152375653991</v>
      </c>
      <c r="AN1078" s="60"/>
    </row>
    <row r="1079" spans="1:40" x14ac:dyDescent="0.25">
      <c r="A1079" s="1">
        <v>44715</v>
      </c>
      <c r="B1079">
        <v>25.914000000000001</v>
      </c>
      <c r="C1079">
        <v>0.53720000000000001</v>
      </c>
      <c r="D1079">
        <v>2.5874999999999999</v>
      </c>
      <c r="E1079">
        <v>204516.37849999999</v>
      </c>
      <c r="F1079" s="72">
        <v>44715</v>
      </c>
      <c r="G1079">
        <v>23.775099999999998</v>
      </c>
      <c r="H1079">
        <v>0.61180000000000001</v>
      </c>
      <c r="I1079">
        <v>3.2650000000000001</v>
      </c>
      <c r="J1079">
        <v>281444.98560000001</v>
      </c>
      <c r="K1079" s="72">
        <v>44715</v>
      </c>
      <c r="L1079">
        <v>26.3156</v>
      </c>
      <c r="M1079">
        <v>0.45750000000000002</v>
      </c>
      <c r="N1079">
        <v>2.1505000000000001</v>
      </c>
      <c r="O1079">
        <v>128148.31299999999</v>
      </c>
      <c r="P1079" s="1">
        <v>44715</v>
      </c>
      <c r="Q1079">
        <v>9.1699000000000002</v>
      </c>
      <c r="R1079">
        <v>1.3252999999999999</v>
      </c>
      <c r="S1079">
        <v>19.631900000000002</v>
      </c>
      <c r="U1079" s="72">
        <v>44715</v>
      </c>
      <c r="V1079">
        <v>-6.9196</v>
      </c>
      <c r="W1079">
        <v>0.53380000000000005</v>
      </c>
      <c r="X1079" t="s">
        <v>59</v>
      </c>
      <c r="Y1079">
        <v>34619.552000000003</v>
      </c>
      <c r="AA1079" s="1">
        <f t="shared" si="69"/>
        <v>44715</v>
      </c>
      <c r="AB1079">
        <f t="shared" si="68"/>
        <v>0.55363932233122182</v>
      </c>
      <c r="AC1079" s="60">
        <f t="shared" si="70"/>
        <v>-1.025368484030166</v>
      </c>
      <c r="AD1079">
        <f>+VLOOKUP(AA1079,'Indice Bancos'!AG:AM,2,0)</f>
        <v>0.65849506540911706</v>
      </c>
      <c r="AE1079">
        <f t="shared" ca="1" si="74"/>
        <v>-0.60024536218150526</v>
      </c>
      <c r="AF1079">
        <f t="shared" ca="1" si="75"/>
        <v>-0.66540676291988543</v>
      </c>
      <c r="AG1079">
        <f t="shared" ca="1" si="71"/>
        <v>-0.88026314781018011</v>
      </c>
      <c r="AH1079">
        <f t="shared" ca="1" si="72"/>
        <v>-1.1264749334631952</v>
      </c>
      <c r="AI1079">
        <f t="shared" ca="1" si="73"/>
        <v>-1.326152375653991</v>
      </c>
      <c r="AN1079" s="60"/>
    </row>
    <row r="1080" spans="1:40" x14ac:dyDescent="0.25">
      <c r="A1080" s="1">
        <v>44722</v>
      </c>
      <c r="B1080">
        <v>25.914000000000001</v>
      </c>
      <c r="C1080">
        <v>0.49540000000000001</v>
      </c>
      <c r="D1080">
        <v>2.3864999999999998</v>
      </c>
      <c r="E1080">
        <v>188626.95540000001</v>
      </c>
      <c r="F1080" s="72">
        <v>44722</v>
      </c>
      <c r="G1080">
        <v>23.775099999999998</v>
      </c>
      <c r="H1080">
        <v>0.57669999999999999</v>
      </c>
      <c r="I1080">
        <v>3.0777000000000001</v>
      </c>
      <c r="J1080">
        <v>265297.10720000003</v>
      </c>
      <c r="K1080" s="72">
        <v>44722</v>
      </c>
      <c r="L1080">
        <v>26.3156</v>
      </c>
      <c r="M1080">
        <v>0.4269</v>
      </c>
      <c r="N1080">
        <v>2.0065</v>
      </c>
      <c r="O1080">
        <v>119570.3719</v>
      </c>
      <c r="P1080" s="1">
        <v>44722</v>
      </c>
      <c r="Q1080">
        <v>9.1699000000000002</v>
      </c>
      <c r="R1080">
        <v>1.3682000000000001</v>
      </c>
      <c r="S1080">
        <v>20.2684</v>
      </c>
      <c r="U1080" s="72">
        <v>44722</v>
      </c>
      <c r="V1080">
        <v>-6.9196</v>
      </c>
      <c r="W1080">
        <v>0.52710000000000001</v>
      </c>
      <c r="X1080" t="s">
        <v>59</v>
      </c>
      <c r="Y1080">
        <v>34185.665800000002</v>
      </c>
      <c r="AA1080" s="1">
        <f t="shared" si="69"/>
        <v>44722</v>
      </c>
      <c r="AB1080">
        <f t="shared" si="68"/>
        <v>0.51919832734185389</v>
      </c>
      <c r="AC1080" s="60">
        <f t="shared" si="70"/>
        <v>-1.0789357787169453</v>
      </c>
      <c r="AD1080">
        <f>+VLOOKUP(AA1080,'Indice Bancos'!AG:AM,2,0)</f>
        <v>0.63311725159242682</v>
      </c>
      <c r="AE1080">
        <f t="shared" ca="1" si="74"/>
        <v>-0.60401136077287665</v>
      </c>
      <c r="AF1080">
        <f t="shared" ca="1" si="75"/>
        <v>-0.6802977150292806</v>
      </c>
      <c r="AG1080">
        <f t="shared" ca="1" si="71"/>
        <v>-0.88335655868260565</v>
      </c>
      <c r="AH1080">
        <f t="shared" ca="1" si="72"/>
        <v>-1.1264749334631952</v>
      </c>
      <c r="AI1080">
        <f t="shared" ca="1" si="73"/>
        <v>-1.326152375653991</v>
      </c>
      <c r="AN1080" s="60"/>
    </row>
    <row r="1081" spans="1:40" x14ac:dyDescent="0.25">
      <c r="A1081" s="1">
        <v>44729</v>
      </c>
      <c r="B1081">
        <v>25.914000000000001</v>
      </c>
      <c r="C1081">
        <v>0.49440000000000001</v>
      </c>
      <c r="D1081">
        <v>2.3816000000000002</v>
      </c>
      <c r="E1081">
        <v>188243.30729999999</v>
      </c>
      <c r="F1081" s="72">
        <v>44729</v>
      </c>
      <c r="G1081">
        <v>23.775099999999998</v>
      </c>
      <c r="H1081">
        <v>0.56789999999999996</v>
      </c>
      <c r="I1081">
        <v>3.0306000000000002</v>
      </c>
      <c r="J1081">
        <v>261241.70389999999</v>
      </c>
      <c r="K1081" s="72">
        <v>44729</v>
      </c>
      <c r="L1081">
        <v>26.3156</v>
      </c>
      <c r="M1081">
        <v>0.44409999999999999</v>
      </c>
      <c r="N1081">
        <v>2.0878000000000001</v>
      </c>
      <c r="O1081">
        <v>124410.7815</v>
      </c>
      <c r="P1081" s="1">
        <v>44729</v>
      </c>
      <c r="Q1081">
        <v>9.1699000000000002</v>
      </c>
      <c r="R1081">
        <v>1.381</v>
      </c>
      <c r="S1081">
        <v>20.457899999999999</v>
      </c>
      <c r="U1081" s="72">
        <v>44729</v>
      </c>
      <c r="V1081">
        <v>-6.9196</v>
      </c>
      <c r="W1081">
        <v>0.47849999999999998</v>
      </c>
      <c r="X1081" t="s">
        <v>59</v>
      </c>
      <c r="Y1081">
        <v>31034.281800000001</v>
      </c>
      <c r="AA1081" s="1">
        <f t="shared" si="69"/>
        <v>44729</v>
      </c>
      <c r="AB1081">
        <f t="shared" si="68"/>
        <v>0.51498082143935464</v>
      </c>
      <c r="AC1081" s="60">
        <f t="shared" si="70"/>
        <v>-1.0854954144531415</v>
      </c>
      <c r="AD1081">
        <f>+VLOOKUP(AA1081,'Indice Bancos'!AG:AM,2,0)</f>
        <v>0.64869180043733232</v>
      </c>
      <c r="AE1081">
        <f t="shared" ca="1" si="74"/>
        <v>-0.60401136077287665</v>
      </c>
      <c r="AF1081">
        <f t="shared" ca="1" si="75"/>
        <v>-0.68484061086328296</v>
      </c>
      <c r="AG1081">
        <f t="shared" ca="1" si="71"/>
        <v>-0.88508598343266387</v>
      </c>
      <c r="AH1081">
        <f t="shared" ca="1" si="72"/>
        <v>-1.1309557532286891</v>
      </c>
      <c r="AI1081">
        <f t="shared" ca="1" si="73"/>
        <v>-1.326152375653991</v>
      </c>
      <c r="AN1081" s="60"/>
    </row>
    <row r="1082" spans="1:40" x14ac:dyDescent="0.25">
      <c r="A1082" s="1">
        <v>44736</v>
      </c>
      <c r="B1082">
        <v>25.914000000000001</v>
      </c>
      <c r="C1082">
        <v>0.45729999999999998</v>
      </c>
      <c r="D1082">
        <v>2.2027999999999999</v>
      </c>
      <c r="E1082">
        <v>174112.27100000001</v>
      </c>
      <c r="F1082" s="72">
        <v>44736</v>
      </c>
      <c r="G1082">
        <v>23.775099999999998</v>
      </c>
      <c r="H1082">
        <v>0.54469999999999996</v>
      </c>
      <c r="I1082">
        <v>2.9066000000000001</v>
      </c>
      <c r="J1082">
        <v>250550.1863</v>
      </c>
      <c r="K1082" s="72">
        <v>44736</v>
      </c>
      <c r="L1082">
        <v>26.3156</v>
      </c>
      <c r="M1082">
        <v>0.42059999999999997</v>
      </c>
      <c r="N1082">
        <v>1.9772000000000001</v>
      </c>
      <c r="O1082">
        <v>117824.1482</v>
      </c>
      <c r="P1082" s="1">
        <v>44736</v>
      </c>
      <c r="Q1082">
        <v>9.1699000000000002</v>
      </c>
      <c r="R1082">
        <v>1.3774</v>
      </c>
      <c r="S1082">
        <v>20.403700000000001</v>
      </c>
      <c r="U1082" s="72">
        <v>44736</v>
      </c>
      <c r="V1082">
        <v>-6.9196</v>
      </c>
      <c r="W1082">
        <v>0.47210000000000002</v>
      </c>
      <c r="X1082" t="s">
        <v>59</v>
      </c>
      <c r="Y1082">
        <v>30623.2317</v>
      </c>
      <c r="AA1082" s="1">
        <f t="shared" si="69"/>
        <v>44736</v>
      </c>
      <c r="AB1082">
        <f t="shared" si="68"/>
        <v>0.48875498943259099</v>
      </c>
      <c r="AC1082" s="60">
        <f t="shared" si="70"/>
        <v>-1.1262853762979126</v>
      </c>
      <c r="AD1082">
        <f>+VLOOKUP(AA1082,'Indice Bancos'!AG:AM,2,0)</f>
        <v>0.64626520367938123</v>
      </c>
      <c r="AE1082">
        <f t="shared" ca="1" si="74"/>
        <v>-0.60401136077287665</v>
      </c>
      <c r="AF1082">
        <f t="shared" ca="1" si="75"/>
        <v>-0.69005651426130576</v>
      </c>
      <c r="AG1082">
        <f t="shared" ca="1" si="71"/>
        <v>-0.89147534852658183</v>
      </c>
      <c r="AH1082">
        <f t="shared" ca="1" si="72"/>
        <v>-1.1358754800308362</v>
      </c>
      <c r="AI1082">
        <f t="shared" ca="1" si="73"/>
        <v>-1.326152375653991</v>
      </c>
      <c r="AN1082" s="60"/>
    </row>
    <row r="1083" spans="1:40" x14ac:dyDescent="0.25">
      <c r="A1083" s="1">
        <v>44743</v>
      </c>
      <c r="B1083">
        <v>22.990100000000002</v>
      </c>
      <c r="C1083">
        <v>0.4143</v>
      </c>
      <c r="D1083">
        <v>2.3433999999999999</v>
      </c>
      <c r="E1083">
        <v>189554.1048</v>
      </c>
      <c r="F1083" s="72">
        <v>44743</v>
      </c>
      <c r="G1083">
        <v>19.8855</v>
      </c>
      <c r="H1083">
        <v>0.51829999999999998</v>
      </c>
      <c r="I1083">
        <v>3.2856999999999998</v>
      </c>
      <c r="J1083">
        <v>268246.4914</v>
      </c>
      <c r="K1083" s="72">
        <v>44743</v>
      </c>
      <c r="L1083">
        <v>24.831600000000002</v>
      </c>
      <c r="M1083">
        <v>0.37090000000000001</v>
      </c>
      <c r="N1083">
        <v>1.9068000000000001</v>
      </c>
      <c r="O1083">
        <v>125329.84669999999</v>
      </c>
      <c r="P1083" s="1">
        <v>44743</v>
      </c>
      <c r="Q1083">
        <v>9.1699000000000002</v>
      </c>
      <c r="R1083">
        <v>1.3829</v>
      </c>
      <c r="S1083">
        <v>20.4849</v>
      </c>
      <c r="U1083" s="72">
        <v>44743</v>
      </c>
      <c r="V1083">
        <v>-11.902200000000001</v>
      </c>
      <c r="W1083">
        <v>0.46050000000000002</v>
      </c>
      <c r="X1083" t="s">
        <v>59</v>
      </c>
      <c r="Y1083">
        <v>33569.090700000001</v>
      </c>
      <c r="AA1083" s="1">
        <f t="shared" si="69"/>
        <v>44743</v>
      </c>
      <c r="AB1083">
        <f t="shared" si="68"/>
        <v>0.4532317819149394</v>
      </c>
      <c r="AC1083" s="60">
        <f t="shared" si="70"/>
        <v>-1.1815358743135791</v>
      </c>
      <c r="AD1083">
        <f>+VLOOKUP(AA1083,'Indice Bancos'!AG:AM,2,0)</f>
        <v>0.6372507290539895</v>
      </c>
      <c r="AE1083">
        <f t="shared" ca="1" si="74"/>
        <v>-0.60401136077287665</v>
      </c>
      <c r="AF1083">
        <f t="shared" ca="1" si="75"/>
        <v>-0.70292916260809801</v>
      </c>
      <c r="AG1083">
        <f t="shared" ca="1" si="71"/>
        <v>-0.93445258783224938</v>
      </c>
      <c r="AH1083">
        <f t="shared" ca="1" si="72"/>
        <v>-1.1664679514144145</v>
      </c>
      <c r="AI1083">
        <f t="shared" ca="1" si="73"/>
        <v>-1.326152375653991</v>
      </c>
      <c r="AN1083" s="60"/>
    </row>
    <row r="1084" spans="1:40" x14ac:dyDescent="0.25">
      <c r="A1084" s="1">
        <v>44750</v>
      </c>
      <c r="B1084">
        <v>22.990100000000002</v>
      </c>
      <c r="C1084">
        <v>0.47720000000000001</v>
      </c>
      <c r="D1084">
        <v>2.6991999999999998</v>
      </c>
      <c r="E1084">
        <v>216441.43859999999</v>
      </c>
      <c r="F1084" s="72">
        <v>44750</v>
      </c>
      <c r="G1084">
        <v>19.8855</v>
      </c>
      <c r="H1084">
        <v>0.56820000000000004</v>
      </c>
      <c r="I1084">
        <v>3.6017999999999999</v>
      </c>
      <c r="J1084">
        <v>294053.6029</v>
      </c>
      <c r="K1084" s="72">
        <v>44750</v>
      </c>
      <c r="L1084">
        <v>24.831600000000002</v>
      </c>
      <c r="M1084">
        <v>0.43209999999999998</v>
      </c>
      <c r="N1084">
        <v>2.2214</v>
      </c>
      <c r="O1084">
        <v>137063.24470000001</v>
      </c>
      <c r="P1084" s="1">
        <v>44750</v>
      </c>
      <c r="Q1084">
        <v>9.1699000000000002</v>
      </c>
      <c r="R1084">
        <v>1.6943999999999999</v>
      </c>
      <c r="S1084">
        <v>25.0992</v>
      </c>
      <c r="U1084" s="72">
        <v>44750</v>
      </c>
      <c r="V1084">
        <v>-11.902200000000001</v>
      </c>
      <c r="W1084">
        <v>0.5081</v>
      </c>
      <c r="X1084" t="s">
        <v>59</v>
      </c>
      <c r="Y1084">
        <v>37040.1803</v>
      </c>
      <c r="AA1084" s="1">
        <f t="shared" si="69"/>
        <v>44750</v>
      </c>
      <c r="AB1084">
        <f t="shared" si="68"/>
        <v>0.50892935401134154</v>
      </c>
      <c r="AC1084" s="60">
        <f t="shared" si="70"/>
        <v>-1.0949074752575372</v>
      </c>
      <c r="AD1084">
        <f>+VLOOKUP(AA1084,'Indice Bancos'!AG:AM,2,0)</f>
        <v>0.61211187405324607</v>
      </c>
      <c r="AE1084">
        <f t="shared" ca="1" si="74"/>
        <v>-0.60401136077287665</v>
      </c>
      <c r="AF1084">
        <f t="shared" ca="1" si="75"/>
        <v>-0.70292916260809801</v>
      </c>
      <c r="AG1084">
        <f t="shared" ca="1" si="71"/>
        <v>-0.97238647712129189</v>
      </c>
      <c r="AH1084">
        <f t="shared" ca="1" si="72"/>
        <v>-1.2079058249261645</v>
      </c>
      <c r="AI1084">
        <f t="shared" ca="1" si="73"/>
        <v>-1.326152375653991</v>
      </c>
      <c r="AN1084" s="60"/>
    </row>
    <row r="1085" spans="1:40" x14ac:dyDescent="0.25">
      <c r="A1085" s="1">
        <v>44757</v>
      </c>
      <c r="B1085">
        <v>22.990100000000002</v>
      </c>
      <c r="C1085">
        <v>0.443</v>
      </c>
      <c r="D1085">
        <v>2.5059</v>
      </c>
      <c r="E1085">
        <v>200935.6635</v>
      </c>
      <c r="F1085" s="72">
        <v>44757</v>
      </c>
      <c r="G1085">
        <v>19.8855</v>
      </c>
      <c r="H1085">
        <v>0.54320000000000002</v>
      </c>
      <c r="I1085">
        <v>3.4437000000000002</v>
      </c>
      <c r="J1085">
        <v>281150.04710000003</v>
      </c>
      <c r="K1085" s="72">
        <v>44757</v>
      </c>
      <c r="L1085">
        <v>24.831600000000002</v>
      </c>
      <c r="M1085">
        <v>0.43669999999999998</v>
      </c>
      <c r="N1085">
        <v>2.2452000000000001</v>
      </c>
      <c r="O1085">
        <v>138533.74890000001</v>
      </c>
      <c r="P1085" s="1">
        <v>44757</v>
      </c>
      <c r="Q1085">
        <v>9.1699000000000002</v>
      </c>
      <c r="R1085">
        <v>1.6961999999999999</v>
      </c>
      <c r="S1085">
        <v>25.1264</v>
      </c>
      <c r="U1085" s="72">
        <v>44757</v>
      </c>
      <c r="V1085">
        <v>-11.902200000000001</v>
      </c>
      <c r="W1085">
        <v>0.47839999999999999</v>
      </c>
      <c r="X1085" t="s">
        <v>59</v>
      </c>
      <c r="Y1085">
        <v>34870.749300000003</v>
      </c>
      <c r="AA1085" s="1">
        <f t="shared" si="69"/>
        <v>44757</v>
      </c>
      <c r="AB1085">
        <f t="shared" ref="AB1085:AB1148" si="76">+(C1085*E1085+H1085*J1085+M1085*O1085+W1085*Y1085)/(E1085+J1085+O1085+Y1085)</f>
        <v>0.48652909661122917</v>
      </c>
      <c r="AC1085" s="60">
        <f t="shared" si="70"/>
        <v>-1.1297473859390359</v>
      </c>
      <c r="AD1085">
        <f>+VLOOKUP(AA1085,'Indice Bancos'!AG:AM,2,0)</f>
        <v>0.59580439231399906</v>
      </c>
      <c r="AE1085">
        <f t="shared" ca="1" si="74"/>
        <v>-0.60401136077287665</v>
      </c>
      <c r="AF1085">
        <f t="shared" ca="1" si="75"/>
        <v>-0.70292916260809801</v>
      </c>
      <c r="AG1085">
        <f t="shared" ca="1" si="71"/>
        <v>-0.99323551541993194</v>
      </c>
      <c r="AH1085">
        <f t="shared" ca="1" si="72"/>
        <v>-1.2079058249261645</v>
      </c>
      <c r="AI1085">
        <f t="shared" ca="1" si="73"/>
        <v>-1.326152375653991</v>
      </c>
      <c r="AN1085" s="60"/>
    </row>
    <row r="1086" spans="1:40" x14ac:dyDescent="0.25">
      <c r="A1086" s="1">
        <v>44764</v>
      </c>
      <c r="B1086">
        <v>22.990100000000002</v>
      </c>
      <c r="C1086">
        <v>0.47570000000000001</v>
      </c>
      <c r="D1086">
        <v>2.6913</v>
      </c>
      <c r="E1086">
        <v>215802.0252</v>
      </c>
      <c r="F1086" s="72">
        <v>44764</v>
      </c>
      <c r="G1086">
        <v>19.8855</v>
      </c>
      <c r="H1086">
        <v>0.57430000000000003</v>
      </c>
      <c r="I1086">
        <v>3.6406000000000001</v>
      </c>
      <c r="J1086">
        <v>297224.19089999999</v>
      </c>
      <c r="K1086" s="72">
        <v>44764</v>
      </c>
      <c r="L1086">
        <v>24.831600000000002</v>
      </c>
      <c r="M1086">
        <v>0.45490000000000003</v>
      </c>
      <c r="N1086">
        <v>2.3386</v>
      </c>
      <c r="O1086">
        <v>144293.2236</v>
      </c>
      <c r="P1086" s="1">
        <v>44764</v>
      </c>
      <c r="Q1086">
        <v>9.1699000000000002</v>
      </c>
      <c r="R1086">
        <v>1.8867</v>
      </c>
      <c r="S1086">
        <v>27.9483</v>
      </c>
      <c r="U1086" s="72">
        <v>44764</v>
      </c>
      <c r="V1086">
        <v>-11.902200000000001</v>
      </c>
      <c r="W1086">
        <v>0.62280000000000002</v>
      </c>
      <c r="X1086" t="s">
        <v>59</v>
      </c>
      <c r="Y1086">
        <v>45398.198799999998</v>
      </c>
      <c r="AA1086" s="1">
        <f t="shared" si="69"/>
        <v>44764</v>
      </c>
      <c r="AB1086">
        <f t="shared" si="76"/>
        <v>0.52263646410490672</v>
      </c>
      <c r="AC1086" s="60">
        <f t="shared" si="70"/>
        <v>-1.0735883233017707</v>
      </c>
      <c r="AD1086">
        <f>+VLOOKUP(AA1086,'Indice Bancos'!AG:AM,2,0)</f>
        <v>0.57768589422506389</v>
      </c>
      <c r="AE1086">
        <f t="shared" ca="1" si="74"/>
        <v>-0.60401136077287665</v>
      </c>
      <c r="AF1086">
        <f t="shared" ca="1" si="75"/>
        <v>-0.70292916260809801</v>
      </c>
      <c r="AG1086">
        <f t="shared" ca="1" si="71"/>
        <v>-1.0163959977301833</v>
      </c>
      <c r="AH1086">
        <f t="shared" ca="1" si="72"/>
        <v>-1.2079058249261645</v>
      </c>
      <c r="AI1086">
        <f t="shared" ca="1" si="73"/>
        <v>-1.326152375653991</v>
      </c>
      <c r="AN1086" s="60"/>
    </row>
    <row r="1087" spans="1:40" x14ac:dyDescent="0.25">
      <c r="A1087" s="1">
        <v>44771</v>
      </c>
      <c r="B1087">
        <v>22.990100000000002</v>
      </c>
      <c r="C1087">
        <v>0.54610000000000003</v>
      </c>
      <c r="D1087">
        <v>3.0895000000000001</v>
      </c>
      <c r="E1087">
        <v>246110.22070000001</v>
      </c>
      <c r="F1087" s="72">
        <v>44771</v>
      </c>
      <c r="G1087">
        <v>19.8855</v>
      </c>
      <c r="H1087">
        <v>0.64359999999999995</v>
      </c>
      <c r="I1087">
        <v>4.0796000000000001</v>
      </c>
      <c r="J1087">
        <v>333059.20880000002</v>
      </c>
      <c r="K1087" s="72">
        <v>44771</v>
      </c>
      <c r="L1087">
        <v>24.831600000000002</v>
      </c>
      <c r="M1087">
        <v>0.50209999999999999</v>
      </c>
      <c r="N1087">
        <v>2.5813999999999999</v>
      </c>
      <c r="O1087">
        <v>159273.98499999999</v>
      </c>
      <c r="P1087" s="1">
        <v>44771</v>
      </c>
      <c r="Q1087">
        <v>9.1699000000000002</v>
      </c>
      <c r="R1087">
        <v>2.0589</v>
      </c>
      <c r="S1087">
        <v>30.498999999999999</v>
      </c>
      <c r="U1087" s="72">
        <v>44771</v>
      </c>
      <c r="V1087">
        <v>-11.902200000000001</v>
      </c>
      <c r="W1087">
        <v>0.63439999999999996</v>
      </c>
      <c r="X1087" t="s">
        <v>59</v>
      </c>
      <c r="Y1087">
        <v>46243.1351</v>
      </c>
      <c r="AA1087" s="1">
        <f t="shared" si="69"/>
        <v>44771</v>
      </c>
      <c r="AB1087">
        <f t="shared" si="76"/>
        <v>0.58375642008569217</v>
      </c>
      <c r="AC1087" s="60">
        <f t="shared" si="70"/>
        <v>-0.97852629927266188</v>
      </c>
      <c r="AD1087">
        <f>+VLOOKUP(AA1087,'Indice Bancos'!AG:AM,2,0)</f>
        <v>0.60434410369404168</v>
      </c>
      <c r="AE1087">
        <f t="shared" ca="1" si="74"/>
        <v>-0.60401136077287665</v>
      </c>
      <c r="AF1087">
        <f t="shared" ca="1" si="75"/>
        <v>-0.70292916260809801</v>
      </c>
      <c r="AG1087">
        <f t="shared" ca="1" si="71"/>
        <v>-1.0202086916940258</v>
      </c>
      <c r="AH1087">
        <f t="shared" ca="1" si="72"/>
        <v>-1.2079058249261645</v>
      </c>
      <c r="AI1087">
        <f t="shared" ca="1" si="73"/>
        <v>-1.326152375653991</v>
      </c>
      <c r="AN1087" s="60"/>
    </row>
    <row r="1088" spans="1:40" x14ac:dyDescent="0.25">
      <c r="A1088" s="1">
        <v>44778</v>
      </c>
      <c r="B1088">
        <v>22.990100000000002</v>
      </c>
      <c r="C1088">
        <v>0.5252</v>
      </c>
      <c r="D1088">
        <v>2.9710999999999999</v>
      </c>
      <c r="E1088">
        <v>236678.87299999999</v>
      </c>
      <c r="F1088" s="72">
        <v>44778</v>
      </c>
      <c r="G1088">
        <v>19.8855</v>
      </c>
      <c r="H1088">
        <v>0.63319999999999999</v>
      </c>
      <c r="I1088">
        <v>4.0136000000000003</v>
      </c>
      <c r="J1088">
        <v>327676.58260000002</v>
      </c>
      <c r="K1088" s="72">
        <v>44778</v>
      </c>
      <c r="L1088">
        <v>24.831600000000002</v>
      </c>
      <c r="M1088">
        <v>0.49399999999999999</v>
      </c>
      <c r="N1088">
        <v>2.5398000000000001</v>
      </c>
      <c r="O1088">
        <v>155628.36009999999</v>
      </c>
      <c r="P1088" s="1">
        <v>44778</v>
      </c>
      <c r="Q1088">
        <v>9.1699000000000002</v>
      </c>
      <c r="R1088">
        <v>2.0773999999999999</v>
      </c>
      <c r="S1088">
        <v>30.773700000000002</v>
      </c>
      <c r="U1088" s="72">
        <v>44778</v>
      </c>
      <c r="V1088">
        <v>-11.902200000000001</v>
      </c>
      <c r="W1088">
        <v>0.66100000000000003</v>
      </c>
      <c r="X1088" t="s">
        <v>59</v>
      </c>
      <c r="Y1088">
        <v>48184.205000000002</v>
      </c>
      <c r="AA1088" s="1">
        <f t="shared" si="69"/>
        <v>44778</v>
      </c>
      <c r="AB1088">
        <f t="shared" si="76"/>
        <v>0.57346662933832304</v>
      </c>
      <c r="AC1088" s="60">
        <f t="shared" si="70"/>
        <v>-0.99453037387619103</v>
      </c>
      <c r="AD1088">
        <f>+VLOOKUP(AA1088,'Indice Bancos'!AG:AM,2,0)</f>
        <v>0.59756032681290272</v>
      </c>
      <c r="AE1088">
        <f t="shared" ca="1" si="74"/>
        <v>-0.60401136077287665</v>
      </c>
      <c r="AF1088">
        <f t="shared" ca="1" si="75"/>
        <v>-0.70292916260809801</v>
      </c>
      <c r="AG1088">
        <f t="shared" ca="1" si="71"/>
        <v>-1.0202086916940258</v>
      </c>
      <c r="AH1088">
        <f t="shared" ca="1" si="72"/>
        <v>-1.2079058249261645</v>
      </c>
      <c r="AI1088">
        <f t="shared" ca="1" si="73"/>
        <v>-1.326152375653991</v>
      </c>
      <c r="AN1088" s="60"/>
    </row>
    <row r="1089" spans="1:40" x14ac:dyDescent="0.25">
      <c r="A1089" s="1">
        <v>44785</v>
      </c>
      <c r="B1089">
        <v>22.990100000000002</v>
      </c>
      <c r="C1089">
        <v>0.54490000000000005</v>
      </c>
      <c r="D1089">
        <v>3.0823</v>
      </c>
      <c r="E1089">
        <v>245534.7487</v>
      </c>
      <c r="F1089" s="72">
        <v>44785</v>
      </c>
      <c r="G1089">
        <v>19.8855</v>
      </c>
      <c r="H1089">
        <v>0.65539999999999998</v>
      </c>
      <c r="I1089">
        <v>4.1544999999999996</v>
      </c>
      <c r="J1089">
        <v>339179.18089999998</v>
      </c>
      <c r="K1089" s="72">
        <v>44785</v>
      </c>
      <c r="L1089">
        <v>24.831600000000002</v>
      </c>
      <c r="M1089">
        <v>0.5292</v>
      </c>
      <c r="N1089">
        <v>2.7208000000000001</v>
      </c>
      <c r="O1089">
        <v>166718.41250000001</v>
      </c>
      <c r="P1089" s="1">
        <v>44785</v>
      </c>
      <c r="Q1089">
        <v>9.1699000000000002</v>
      </c>
      <c r="R1089">
        <v>2.1911999999999998</v>
      </c>
      <c r="S1089">
        <v>32.459200000000003</v>
      </c>
      <c r="U1089" s="72">
        <v>44785</v>
      </c>
      <c r="V1089">
        <v>-11.902200000000001</v>
      </c>
      <c r="W1089">
        <v>0.67510000000000003</v>
      </c>
      <c r="X1089" t="s">
        <v>59</v>
      </c>
      <c r="Y1089">
        <v>49172.826099999998</v>
      </c>
      <c r="AA1089" s="1">
        <f t="shared" si="69"/>
        <v>44785</v>
      </c>
      <c r="AB1089">
        <f t="shared" si="76"/>
        <v>0.59644116412237769</v>
      </c>
      <c r="AC1089" s="60">
        <f t="shared" si="70"/>
        <v>-0.95879726931724807</v>
      </c>
      <c r="AD1089">
        <f>+VLOOKUP(AA1089,'Indice Bancos'!AG:AM,2,0)</f>
        <v>0.59902682589750422</v>
      </c>
      <c r="AE1089">
        <f t="shared" ca="1" si="74"/>
        <v>-0.60401136077287665</v>
      </c>
      <c r="AF1089">
        <f t="shared" ca="1" si="75"/>
        <v>-0.70292916260809801</v>
      </c>
      <c r="AG1089">
        <f t="shared" ca="1" si="71"/>
        <v>-1.0202086916940258</v>
      </c>
      <c r="AH1089">
        <f t="shared" ca="1" si="72"/>
        <v>-1.2079058249261645</v>
      </c>
      <c r="AI1089">
        <f t="shared" ca="1" si="73"/>
        <v>-1.326152375653991</v>
      </c>
      <c r="AN1089" s="60"/>
    </row>
    <row r="1090" spans="1:40" x14ac:dyDescent="0.25">
      <c r="A1090" s="1">
        <v>44792</v>
      </c>
      <c r="B1090">
        <v>22.990100000000002</v>
      </c>
      <c r="C1090">
        <v>0.56789999999999996</v>
      </c>
      <c r="D1090">
        <v>3.2122999999999999</v>
      </c>
      <c r="E1090">
        <v>255893.24590000001</v>
      </c>
      <c r="F1090" s="72">
        <v>44792</v>
      </c>
      <c r="G1090">
        <v>19.8855</v>
      </c>
      <c r="H1090">
        <v>0.67290000000000005</v>
      </c>
      <c r="I1090">
        <v>4.2656000000000001</v>
      </c>
      <c r="J1090">
        <v>348248.53730000003</v>
      </c>
      <c r="K1090" s="72">
        <v>44792</v>
      </c>
      <c r="L1090">
        <v>24.831600000000002</v>
      </c>
      <c r="M1090">
        <v>0.53180000000000005</v>
      </c>
      <c r="N1090">
        <v>2.7338</v>
      </c>
      <c r="O1090">
        <v>167514.9356</v>
      </c>
      <c r="P1090" s="1">
        <v>44792</v>
      </c>
      <c r="Q1090">
        <v>9.1699000000000002</v>
      </c>
      <c r="R1090">
        <v>2.1692</v>
      </c>
      <c r="S1090">
        <v>32.133000000000003</v>
      </c>
      <c r="U1090" s="72">
        <v>44792</v>
      </c>
      <c r="V1090">
        <v>-11.902200000000001</v>
      </c>
      <c r="W1090">
        <v>0.65720000000000001</v>
      </c>
      <c r="X1090" t="s">
        <v>59</v>
      </c>
      <c r="Y1090">
        <v>47849.005799999999</v>
      </c>
      <c r="AA1090" s="1">
        <f t="shared" si="69"/>
        <v>44792</v>
      </c>
      <c r="AB1090">
        <f t="shared" si="76"/>
        <v>0.61035452156696257</v>
      </c>
      <c r="AC1090" s="60">
        <f t="shared" si="70"/>
        <v>-0.93715733357942599</v>
      </c>
      <c r="AD1090">
        <f>+VLOOKUP(AA1090,'Indice Bancos'!AG:AM,2,0)</f>
        <v>0.59152915844785292</v>
      </c>
      <c r="AE1090">
        <f t="shared" ca="1" si="74"/>
        <v>-0.60401136077287665</v>
      </c>
      <c r="AF1090">
        <f t="shared" ca="1" si="75"/>
        <v>-0.70292916260809801</v>
      </c>
      <c r="AG1090">
        <f t="shared" ca="1" si="71"/>
        <v>-1.0202086916940258</v>
      </c>
      <c r="AH1090">
        <f t="shared" ca="1" si="72"/>
        <v>-1.2079058249261645</v>
      </c>
      <c r="AI1090">
        <f t="shared" ca="1" si="73"/>
        <v>-1.326152375653991</v>
      </c>
      <c r="AN1090" s="60"/>
    </row>
    <row r="1091" spans="1:40" x14ac:dyDescent="0.25">
      <c r="A1091" s="1">
        <v>44799</v>
      </c>
      <c r="B1091">
        <v>22.990100000000002</v>
      </c>
      <c r="C1091">
        <v>0.61599999999999999</v>
      </c>
      <c r="D1091">
        <v>3.4845000000000002</v>
      </c>
      <c r="E1091">
        <v>277569.36040000001</v>
      </c>
      <c r="F1091" s="72">
        <v>44799</v>
      </c>
      <c r="G1091">
        <v>19.8855</v>
      </c>
      <c r="H1091">
        <v>0.72970000000000002</v>
      </c>
      <c r="I1091">
        <v>4.6260000000000003</v>
      </c>
      <c r="J1091">
        <v>377668.64449999999</v>
      </c>
      <c r="K1091" s="72">
        <v>44799</v>
      </c>
      <c r="L1091">
        <v>24.831600000000002</v>
      </c>
      <c r="M1091">
        <v>0.60550000000000004</v>
      </c>
      <c r="N1091">
        <v>3.1126999999999998</v>
      </c>
      <c r="O1091">
        <v>190736.6476</v>
      </c>
      <c r="P1091" s="1">
        <v>44799</v>
      </c>
      <c r="Q1091">
        <v>9.1699000000000002</v>
      </c>
      <c r="R1091">
        <v>2.3490000000000002</v>
      </c>
      <c r="S1091">
        <v>34.797199999999997</v>
      </c>
      <c r="U1091" s="72">
        <v>44799</v>
      </c>
      <c r="V1091">
        <v>-11.902200000000001</v>
      </c>
      <c r="W1091">
        <v>0.7036</v>
      </c>
      <c r="X1091" t="s">
        <v>59</v>
      </c>
      <c r="Y1091">
        <v>51189.999499999998</v>
      </c>
      <c r="AA1091" s="1">
        <f t="shared" si="69"/>
        <v>44799</v>
      </c>
      <c r="AB1091">
        <f t="shared" si="76"/>
        <v>0.66662887167343488</v>
      </c>
      <c r="AC1091" s="60">
        <f t="shared" si="70"/>
        <v>-0.84963185133389374</v>
      </c>
      <c r="AD1091">
        <f>+VLOOKUP(AA1091,'Indice Bancos'!AG:AM,2,0)</f>
        <v>0.6005868652603793</v>
      </c>
      <c r="AE1091">
        <f t="shared" ca="1" si="74"/>
        <v>-0.60401136077287665</v>
      </c>
      <c r="AF1091">
        <f t="shared" ca="1" si="75"/>
        <v>-0.70292916260809801</v>
      </c>
      <c r="AG1091">
        <f t="shared" ca="1" si="71"/>
        <v>-1.0202086916940258</v>
      </c>
      <c r="AH1091">
        <f t="shared" ca="1" si="72"/>
        <v>-1.2079058249261645</v>
      </c>
      <c r="AI1091">
        <f t="shared" ca="1" si="73"/>
        <v>-1.326152375653991</v>
      </c>
      <c r="AN1091" s="60"/>
    </row>
    <row r="1092" spans="1:40" x14ac:dyDescent="0.25">
      <c r="A1092" s="1">
        <v>44806</v>
      </c>
      <c r="B1092">
        <v>22.990100000000002</v>
      </c>
      <c r="C1092">
        <v>0.59450000000000003</v>
      </c>
      <c r="D1092">
        <v>3.3632</v>
      </c>
      <c r="E1092">
        <v>266251.74310000002</v>
      </c>
      <c r="F1092" s="72">
        <v>44806</v>
      </c>
      <c r="G1092">
        <v>19.8855</v>
      </c>
      <c r="H1092">
        <v>0.68489999999999995</v>
      </c>
      <c r="I1092">
        <v>4.3414999999999999</v>
      </c>
      <c r="J1092">
        <v>354442.24410000001</v>
      </c>
      <c r="K1092" s="72">
        <v>44806</v>
      </c>
      <c r="L1092">
        <v>24.831600000000002</v>
      </c>
      <c r="M1092">
        <v>0.56459999999999999</v>
      </c>
      <c r="N1092">
        <v>2.9026999999999998</v>
      </c>
      <c r="O1092">
        <v>177869.7359</v>
      </c>
      <c r="P1092" s="1">
        <v>44806</v>
      </c>
      <c r="Q1092">
        <v>9.1699000000000002</v>
      </c>
      <c r="R1092">
        <v>2.3307000000000002</v>
      </c>
      <c r="S1092">
        <v>34.525300000000001</v>
      </c>
      <c r="U1092" s="72">
        <v>44806</v>
      </c>
      <c r="V1092">
        <v>-11.902200000000001</v>
      </c>
      <c r="W1092">
        <v>0.6673</v>
      </c>
      <c r="X1092" t="s">
        <v>59</v>
      </c>
      <c r="Y1092">
        <v>48546.1705</v>
      </c>
      <c r="AA1092" s="1">
        <f t="shared" ref="AA1092:AA1155" si="77">+A1092</f>
        <v>44806</v>
      </c>
      <c r="AB1092">
        <f t="shared" si="76"/>
        <v>0.63021842945552631</v>
      </c>
      <c r="AC1092" s="60">
        <f t="shared" ref="AC1092:AC1155" si="78">+(AB1092-$AC$1)/$AD$1</f>
        <v>-0.9062622967831252</v>
      </c>
      <c r="AD1092">
        <f>+VLOOKUP(AA1092,'Indice Bancos'!AG:AM,2,0)</f>
        <v>0.58943987748348869</v>
      </c>
      <c r="AE1092">
        <f t="shared" ca="1" si="74"/>
        <v>-0.60401136077287665</v>
      </c>
      <c r="AF1092">
        <f t="shared" ca="1" si="75"/>
        <v>-0.73255446490204701</v>
      </c>
      <c r="AG1092">
        <f t="shared" ca="1" si="71"/>
        <v>-1.0202086916940258</v>
      </c>
      <c r="AH1092">
        <f t="shared" ca="1" si="72"/>
        <v>-1.2079058249261645</v>
      </c>
      <c r="AI1092">
        <f t="shared" ca="1" si="73"/>
        <v>-1.326152375653991</v>
      </c>
      <c r="AN1092" s="60"/>
    </row>
    <row r="1093" spans="1:40" x14ac:dyDescent="0.25">
      <c r="A1093" s="1">
        <v>44813</v>
      </c>
      <c r="B1093">
        <v>22.990100000000002</v>
      </c>
      <c r="C1093">
        <v>0.67410000000000003</v>
      </c>
      <c r="D1093">
        <v>3.8130999999999999</v>
      </c>
      <c r="E1093">
        <v>301867.0699</v>
      </c>
      <c r="F1093" s="72">
        <v>44813</v>
      </c>
      <c r="G1093">
        <v>19.8855</v>
      </c>
      <c r="H1093">
        <v>0.76280000000000003</v>
      </c>
      <c r="I1093">
        <v>4.8356000000000003</v>
      </c>
      <c r="J1093">
        <v>390572.20030000003</v>
      </c>
      <c r="K1093" s="72">
        <v>44813</v>
      </c>
      <c r="L1093">
        <v>24.831600000000002</v>
      </c>
      <c r="M1093">
        <v>0.6331</v>
      </c>
      <c r="N1093">
        <v>3.2547999999999999</v>
      </c>
      <c r="O1093">
        <v>198211.71059999999</v>
      </c>
      <c r="P1093" s="1">
        <v>44813</v>
      </c>
      <c r="Q1093">
        <v>9.1699000000000002</v>
      </c>
      <c r="R1093">
        <v>2.4154</v>
      </c>
      <c r="S1093">
        <v>35.7804</v>
      </c>
      <c r="U1093" s="72">
        <v>44813</v>
      </c>
      <c r="V1093">
        <v>-11.902200000000001</v>
      </c>
      <c r="W1093">
        <v>0.70140000000000002</v>
      </c>
      <c r="X1093" t="s">
        <v>59</v>
      </c>
      <c r="Y1093">
        <v>50859.601699999999</v>
      </c>
      <c r="AA1093" s="1">
        <f t="shared" si="77"/>
        <v>44813</v>
      </c>
      <c r="AB1093">
        <f t="shared" si="76"/>
        <v>0.70373911577533443</v>
      </c>
      <c r="AC1093" s="60">
        <f t="shared" si="78"/>
        <v>-0.79191297932341798</v>
      </c>
      <c r="AD1093">
        <f>+VLOOKUP(AA1093,'Indice Bancos'!AG:AM,2,0)</f>
        <v>0.62345808612095854</v>
      </c>
      <c r="AE1093">
        <f t="shared" ca="1" si="74"/>
        <v>-0.6139501125397</v>
      </c>
      <c r="AF1093">
        <f t="shared" ca="1" si="75"/>
        <v>-0.74242724250670999</v>
      </c>
      <c r="AG1093">
        <f t="shared" ca="1" si="71"/>
        <v>-1.0202086916940258</v>
      </c>
      <c r="AH1093">
        <f t="shared" ca="1" si="72"/>
        <v>-1.2079058249261645</v>
      </c>
      <c r="AI1093">
        <f t="shared" ca="1" si="73"/>
        <v>-1.326152375653991</v>
      </c>
      <c r="AN1093" s="60"/>
    </row>
    <row r="1094" spans="1:40" x14ac:dyDescent="0.25">
      <c r="A1094" s="1">
        <v>44820</v>
      </c>
      <c r="B1094">
        <v>22.990100000000002</v>
      </c>
      <c r="C1094">
        <v>0.70050000000000001</v>
      </c>
      <c r="D1094">
        <v>3.9624999999999999</v>
      </c>
      <c r="E1094">
        <v>313696.21799999999</v>
      </c>
      <c r="F1094" s="72">
        <v>44820</v>
      </c>
      <c r="G1094">
        <v>19.8855</v>
      </c>
      <c r="H1094">
        <v>0.747</v>
      </c>
      <c r="I1094">
        <v>4.7351000000000001</v>
      </c>
      <c r="J1094">
        <v>382461.39380000002</v>
      </c>
      <c r="K1094" s="72">
        <v>44820</v>
      </c>
      <c r="L1094">
        <v>24.831600000000002</v>
      </c>
      <c r="M1094">
        <v>0.61980000000000002</v>
      </c>
      <c r="N1094">
        <v>3.1863999999999999</v>
      </c>
      <c r="O1094">
        <v>194045.28200000001</v>
      </c>
      <c r="P1094" s="1">
        <v>44820</v>
      </c>
      <c r="Q1094">
        <v>9.1699000000000002</v>
      </c>
      <c r="R1094">
        <v>2.3969999999999998</v>
      </c>
      <c r="S1094">
        <v>35.508099999999999</v>
      </c>
      <c r="U1094" s="72">
        <v>44820</v>
      </c>
      <c r="V1094">
        <v>-11.902200000000001</v>
      </c>
      <c r="W1094">
        <v>0.71240000000000003</v>
      </c>
      <c r="X1094" t="s">
        <v>59</v>
      </c>
      <c r="Y1094">
        <v>51654.637900000002</v>
      </c>
      <c r="AA1094" s="1">
        <f t="shared" si="77"/>
        <v>44820</v>
      </c>
      <c r="AB1094">
        <f t="shared" si="76"/>
        <v>0.70340881651746734</v>
      </c>
      <c r="AC1094" s="60">
        <f t="shared" si="78"/>
        <v>-0.79242670541311</v>
      </c>
      <c r="AD1094">
        <f>+VLOOKUP(AA1094,'Indice Bancos'!AG:AM,2,0)</f>
        <v>0.61844357781364823</v>
      </c>
      <c r="AE1094">
        <f t="shared" ca="1" si="74"/>
        <v>-0.62892385793535954</v>
      </c>
      <c r="AF1094">
        <f t="shared" ca="1" si="75"/>
        <v>-0.75136360389152967</v>
      </c>
      <c r="AG1094">
        <f t="shared" ca="1" si="71"/>
        <v>-1.0202086916940258</v>
      </c>
      <c r="AH1094">
        <f t="shared" ca="1" si="72"/>
        <v>-1.2079058249261645</v>
      </c>
      <c r="AI1094">
        <f t="shared" ca="1" si="73"/>
        <v>-1.326152375653991</v>
      </c>
      <c r="AN1094" s="60"/>
    </row>
    <row r="1095" spans="1:40" x14ac:dyDescent="0.25">
      <c r="A1095" s="1">
        <v>44827</v>
      </c>
      <c r="B1095">
        <v>22.990100000000002</v>
      </c>
      <c r="C1095">
        <v>0.69750000000000001</v>
      </c>
      <c r="D1095">
        <v>3.9460000000000002</v>
      </c>
      <c r="E1095">
        <v>312385.42050000001</v>
      </c>
      <c r="F1095" s="72">
        <v>44827</v>
      </c>
      <c r="G1095">
        <v>19.8855</v>
      </c>
      <c r="H1095">
        <v>0.7419</v>
      </c>
      <c r="I1095">
        <v>4.7031999999999998</v>
      </c>
      <c r="J1095">
        <v>379880.6826</v>
      </c>
      <c r="K1095" s="72">
        <v>44827</v>
      </c>
      <c r="L1095">
        <v>24.831600000000002</v>
      </c>
      <c r="M1095">
        <v>0.62609999999999999</v>
      </c>
      <c r="N1095">
        <v>3.2185999999999999</v>
      </c>
      <c r="O1095">
        <v>196005.95430000001</v>
      </c>
      <c r="P1095" s="1">
        <v>44827</v>
      </c>
      <c r="Q1095">
        <v>9.1699000000000002</v>
      </c>
      <c r="R1095">
        <v>2.375</v>
      </c>
      <c r="S1095">
        <v>35.181399999999996</v>
      </c>
      <c r="U1095" s="72">
        <v>44827</v>
      </c>
      <c r="V1095">
        <v>-11.902200000000001</v>
      </c>
      <c r="W1095">
        <v>0.70989999999999998</v>
      </c>
      <c r="X1095" t="s">
        <v>59</v>
      </c>
      <c r="Y1095">
        <v>51379.541100000002</v>
      </c>
      <c r="AA1095" s="1">
        <f t="shared" si="77"/>
        <v>44827</v>
      </c>
      <c r="AB1095">
        <f t="shared" si="76"/>
        <v>0.70123434524632489</v>
      </c>
      <c r="AC1095" s="60">
        <f t="shared" si="78"/>
        <v>-0.79580873730287338</v>
      </c>
      <c r="AD1095">
        <f>+VLOOKUP(AA1095,'Indice Bancos'!AG:AM,2,0)</f>
        <v>0.62923427085843298</v>
      </c>
      <c r="AE1095">
        <f t="shared" ca="1" si="74"/>
        <v>-0.64733527240230904</v>
      </c>
      <c r="AF1095">
        <f t="shared" ca="1" si="75"/>
        <v>-0.76772038556316302</v>
      </c>
      <c r="AG1095">
        <f t="shared" ca="1" si="71"/>
        <v>-1.0202086916940258</v>
      </c>
      <c r="AH1095">
        <f t="shared" ca="1" si="72"/>
        <v>-1.2079058249261645</v>
      </c>
      <c r="AI1095">
        <f t="shared" ca="1" si="73"/>
        <v>-1.326152375653991</v>
      </c>
      <c r="AN1095" s="60"/>
    </row>
    <row r="1096" spans="1:40" x14ac:dyDescent="0.25">
      <c r="A1096" s="1">
        <v>44834</v>
      </c>
      <c r="B1096">
        <v>21.417400000000001</v>
      </c>
      <c r="C1096">
        <v>0.50160000000000005</v>
      </c>
      <c r="D1096">
        <v>3.1503000000000001</v>
      </c>
      <c r="E1096">
        <v>279615.48330000002</v>
      </c>
      <c r="F1096" s="72">
        <v>44834</v>
      </c>
      <c r="G1096">
        <v>18.971299999999999</v>
      </c>
      <c r="H1096">
        <v>0.54049999999999998</v>
      </c>
      <c r="I1096">
        <v>3.7185000000000001</v>
      </c>
      <c r="J1096">
        <v>345225.41850000003</v>
      </c>
      <c r="K1096" s="72">
        <v>44834</v>
      </c>
      <c r="L1096">
        <v>27.998799999999999</v>
      </c>
      <c r="M1096">
        <v>0.47820000000000001</v>
      </c>
      <c r="N1096">
        <v>2.2928999999999999</v>
      </c>
      <c r="O1096">
        <v>193524.4785</v>
      </c>
      <c r="P1096" s="1">
        <v>44834</v>
      </c>
      <c r="Q1096">
        <v>9.1699000000000002</v>
      </c>
      <c r="R1096">
        <v>2.2610000000000001</v>
      </c>
      <c r="S1096">
        <v>33.493099999999998</v>
      </c>
      <c r="U1096" s="72">
        <v>44834</v>
      </c>
      <c r="V1096">
        <v>-11.9877</v>
      </c>
      <c r="W1096">
        <v>0.56559999999999999</v>
      </c>
      <c r="X1096" t="s">
        <v>59</v>
      </c>
      <c r="Y1096">
        <v>48412.690300000002</v>
      </c>
      <c r="AA1096" s="1">
        <f t="shared" si="77"/>
        <v>44834</v>
      </c>
      <c r="AB1096">
        <f t="shared" si="76"/>
        <v>0.51544346070689562</v>
      </c>
      <c r="AC1096" s="60">
        <f t="shared" si="78"/>
        <v>-1.0847758552770579</v>
      </c>
      <c r="AD1096">
        <f>+VLOOKUP(AA1096,'Indice Bancos'!AG:AM,2,0)</f>
        <v>0.5968109012683096</v>
      </c>
      <c r="AE1096">
        <f t="shared" ca="1" si="74"/>
        <v>-0.67366886709226825</v>
      </c>
      <c r="AF1096">
        <f t="shared" ca="1" si="75"/>
        <v>-0.78699131374503317</v>
      </c>
      <c r="AG1096">
        <f t="shared" ca="1" si="71"/>
        <v>-1.0202086916940258</v>
      </c>
      <c r="AH1096">
        <f t="shared" ca="1" si="72"/>
        <v>-1.2079058249261645</v>
      </c>
      <c r="AI1096">
        <f t="shared" ca="1" si="73"/>
        <v>-1.326152375653991</v>
      </c>
      <c r="AN1096" s="60"/>
    </row>
    <row r="1097" spans="1:40" x14ac:dyDescent="0.25">
      <c r="A1097" s="1">
        <v>44841</v>
      </c>
      <c r="B1097">
        <v>21.417400000000001</v>
      </c>
      <c r="C1097">
        <v>0.53400000000000003</v>
      </c>
      <c r="D1097">
        <v>3.3538000000000001</v>
      </c>
      <c r="E1097">
        <v>297678.91210000002</v>
      </c>
      <c r="F1097" s="72">
        <v>44841</v>
      </c>
      <c r="G1097">
        <v>18.971299999999999</v>
      </c>
      <c r="H1097">
        <v>0.55700000000000005</v>
      </c>
      <c r="I1097">
        <v>3.8321000000000001</v>
      </c>
      <c r="J1097">
        <v>355769.467</v>
      </c>
      <c r="K1097" s="72">
        <v>44841</v>
      </c>
      <c r="L1097">
        <v>27.998799999999999</v>
      </c>
      <c r="M1097">
        <v>0.5</v>
      </c>
      <c r="N1097">
        <v>2.3976000000000002</v>
      </c>
      <c r="O1097">
        <v>201213.98989999999</v>
      </c>
      <c r="P1097" s="1">
        <v>44841</v>
      </c>
      <c r="Q1097">
        <v>9.1699000000000002</v>
      </c>
      <c r="R1097">
        <v>2.2648000000000001</v>
      </c>
      <c r="S1097">
        <v>33.549399999999999</v>
      </c>
      <c r="U1097" s="72">
        <v>44841</v>
      </c>
      <c r="V1097">
        <v>-11.9877</v>
      </c>
      <c r="W1097">
        <v>0.60270000000000001</v>
      </c>
      <c r="X1097" t="s">
        <v>59</v>
      </c>
      <c r="Y1097">
        <v>51456.802900000002</v>
      </c>
      <c r="AA1097" s="1">
        <f t="shared" si="77"/>
        <v>44841</v>
      </c>
      <c r="AB1097">
        <f t="shared" si="76"/>
        <v>0.53938174734058963</v>
      </c>
      <c r="AC1097" s="60">
        <f t="shared" si="78"/>
        <v>-1.047543793462365</v>
      </c>
      <c r="AD1097">
        <f>+VLOOKUP(AA1097,'Indice Bancos'!AG:AM,2,0)</f>
        <v>0.60025768814636438</v>
      </c>
      <c r="AE1097">
        <f t="shared" ca="1" si="74"/>
        <v>-0.67428004963913646</v>
      </c>
      <c r="AF1097">
        <f t="shared" ca="1" si="75"/>
        <v>-0.79229827389068697</v>
      </c>
      <c r="AG1097">
        <f t="shared" ca="1" si="71"/>
        <v>-1.0232090748918152</v>
      </c>
      <c r="AH1097">
        <f t="shared" ca="1" si="72"/>
        <v>-1.2079058249261645</v>
      </c>
      <c r="AI1097">
        <f t="shared" ca="1" si="73"/>
        <v>-1.326152375653991</v>
      </c>
      <c r="AN1097" s="60"/>
    </row>
    <row r="1098" spans="1:40" x14ac:dyDescent="0.25">
      <c r="A1098" s="1">
        <v>44848</v>
      </c>
      <c r="B1098">
        <v>21.417400000000001</v>
      </c>
      <c r="C1098">
        <v>0.50609999999999999</v>
      </c>
      <c r="D1098">
        <v>3.1783999999999999</v>
      </c>
      <c r="E1098">
        <v>282109.19559999998</v>
      </c>
      <c r="F1098" s="72">
        <v>44848</v>
      </c>
      <c r="G1098">
        <v>18.971299999999999</v>
      </c>
      <c r="H1098">
        <v>0.52129999999999999</v>
      </c>
      <c r="I1098">
        <v>3.5859000000000001</v>
      </c>
      <c r="J1098">
        <v>332911.73950000003</v>
      </c>
      <c r="K1098" s="72">
        <v>44848</v>
      </c>
      <c r="L1098">
        <v>27.998799999999999</v>
      </c>
      <c r="M1098">
        <v>0.4657</v>
      </c>
      <c r="N1098">
        <v>2.2328999999999999</v>
      </c>
      <c r="O1098">
        <v>187397.37770000001</v>
      </c>
      <c r="P1098" s="1">
        <v>44848</v>
      </c>
      <c r="Q1098">
        <v>9.1699000000000002</v>
      </c>
      <c r="R1098">
        <v>2.2574000000000001</v>
      </c>
      <c r="S1098">
        <v>33.440300000000001</v>
      </c>
      <c r="U1098" s="72">
        <v>44848</v>
      </c>
      <c r="V1098">
        <v>-11.9877</v>
      </c>
      <c r="W1098">
        <v>0.59260000000000002</v>
      </c>
      <c r="X1098" t="s">
        <v>59</v>
      </c>
      <c r="Y1098">
        <v>50534.547200000001</v>
      </c>
      <c r="AA1098" s="1">
        <f t="shared" si="77"/>
        <v>44848</v>
      </c>
      <c r="AB1098">
        <f t="shared" si="76"/>
        <v>0.50828141330122278</v>
      </c>
      <c r="AC1098" s="60">
        <f t="shared" si="78"/>
        <v>-1.095915240305243</v>
      </c>
      <c r="AD1098">
        <f>+VLOOKUP(AA1098,'Indice Bancos'!AG:AM,2,0)</f>
        <v>0.59375909281771677</v>
      </c>
      <c r="AE1098">
        <f t="shared" ca="1" si="74"/>
        <v>-0.67428004963913646</v>
      </c>
      <c r="AF1098">
        <f t="shared" ca="1" si="75"/>
        <v>-0.79496322933043251</v>
      </c>
      <c r="AG1098">
        <f t="shared" ca="1" si="71"/>
        <v>-1.0295114070639686</v>
      </c>
      <c r="AH1098">
        <f t="shared" ca="1" si="72"/>
        <v>-1.2079058249261645</v>
      </c>
      <c r="AI1098">
        <f t="shared" ca="1" si="73"/>
        <v>-1.326152375653991</v>
      </c>
      <c r="AN1098" s="60"/>
    </row>
    <row r="1099" spans="1:40" x14ac:dyDescent="0.25">
      <c r="A1099" s="1">
        <v>44855</v>
      </c>
      <c r="B1099">
        <v>21.417400000000001</v>
      </c>
      <c r="C1099">
        <v>0.51490000000000002</v>
      </c>
      <c r="D1099">
        <v>3.2334999999999998</v>
      </c>
      <c r="E1099">
        <v>287000.70819999999</v>
      </c>
      <c r="F1099" s="72">
        <v>44855</v>
      </c>
      <c r="G1099">
        <v>18.971299999999999</v>
      </c>
      <c r="H1099">
        <v>0.5514</v>
      </c>
      <c r="I1099">
        <v>3.7932000000000001</v>
      </c>
      <c r="J1099">
        <v>352156.47129999998</v>
      </c>
      <c r="K1099" s="72">
        <v>44855</v>
      </c>
      <c r="L1099">
        <v>27.998799999999999</v>
      </c>
      <c r="M1099">
        <v>0.47339999999999999</v>
      </c>
      <c r="N1099">
        <v>2.2698</v>
      </c>
      <c r="O1099">
        <v>190491.56359999999</v>
      </c>
      <c r="P1099" s="1">
        <v>44855</v>
      </c>
      <c r="Q1099">
        <v>9.1699000000000002</v>
      </c>
      <c r="R1099">
        <v>2.1654</v>
      </c>
      <c r="S1099">
        <v>32.076500000000003</v>
      </c>
      <c r="U1099" s="72">
        <v>44855</v>
      </c>
      <c r="V1099">
        <v>-11.9877</v>
      </c>
      <c r="W1099">
        <v>0.58630000000000004</v>
      </c>
      <c r="X1099" t="s">
        <v>59</v>
      </c>
      <c r="Y1099">
        <v>49899.966099999998</v>
      </c>
      <c r="AA1099" s="1">
        <f t="shared" si="77"/>
        <v>44855</v>
      </c>
      <c r="AB1099">
        <f t="shared" si="76"/>
        <v>0.52457674536221144</v>
      </c>
      <c r="AC1099" s="60">
        <f t="shared" si="78"/>
        <v>-1.0705705354034429</v>
      </c>
      <c r="AD1099">
        <f>+VLOOKUP(AA1099,'Indice Bancos'!AG:AM,2,0)</f>
        <v>0.60659553783640718</v>
      </c>
      <c r="AE1099">
        <f t="shared" ca="1" si="74"/>
        <v>-0.69654292799919149</v>
      </c>
      <c r="AF1099">
        <f t="shared" ca="1" si="75"/>
        <v>-0.83617607282613871</v>
      </c>
      <c r="AG1099">
        <f t="shared" ca="1" si="71"/>
        <v>-1.040599061780068</v>
      </c>
      <c r="AH1099">
        <f t="shared" ca="1" si="72"/>
        <v>-1.2079058249261645</v>
      </c>
      <c r="AI1099">
        <f t="shared" ca="1" si="73"/>
        <v>-1.326152375653991</v>
      </c>
      <c r="AN1099" s="60"/>
    </row>
    <row r="1100" spans="1:40" x14ac:dyDescent="0.25">
      <c r="A1100" s="1">
        <v>44862</v>
      </c>
      <c r="B1100">
        <v>21.417400000000001</v>
      </c>
      <c r="C1100">
        <v>0.52229999999999999</v>
      </c>
      <c r="D1100">
        <v>3.2803</v>
      </c>
      <c r="E1100">
        <v>289526.39110000001</v>
      </c>
      <c r="F1100" s="72">
        <v>44862</v>
      </c>
      <c r="G1100">
        <v>18.971299999999999</v>
      </c>
      <c r="H1100">
        <v>0.54410000000000003</v>
      </c>
      <c r="I1100">
        <v>3.7431000000000001</v>
      </c>
      <c r="J1100">
        <v>347511.1912</v>
      </c>
      <c r="K1100" s="72">
        <v>44862</v>
      </c>
      <c r="L1100">
        <v>27.998799999999999</v>
      </c>
      <c r="M1100">
        <v>0.46610000000000001</v>
      </c>
      <c r="N1100">
        <v>2.2351000000000001</v>
      </c>
      <c r="O1100">
        <v>187581.19070000001</v>
      </c>
      <c r="P1100" s="1">
        <v>44862</v>
      </c>
      <c r="Q1100">
        <v>9.1699000000000002</v>
      </c>
      <c r="R1100">
        <v>1.9664999999999999</v>
      </c>
      <c r="S1100">
        <v>29.130700000000001</v>
      </c>
      <c r="U1100" s="72">
        <v>44862</v>
      </c>
      <c r="V1100">
        <v>-11.9877</v>
      </c>
      <c r="W1100">
        <v>0.60719999999999996</v>
      </c>
      <c r="X1100" t="s">
        <v>59</v>
      </c>
      <c r="Y1100">
        <v>51678.890899999999</v>
      </c>
      <c r="AA1100" s="1">
        <f t="shared" si="77"/>
        <v>44862</v>
      </c>
      <c r="AB1100">
        <f t="shared" si="76"/>
        <v>0.52392184488990279</v>
      </c>
      <c r="AC1100" s="60">
        <f t="shared" si="78"/>
        <v>-1.0715891252148435</v>
      </c>
      <c r="AD1100">
        <f>+VLOOKUP(AA1100,'Indice Bancos'!AG:AM,2,0)</f>
        <v>0.56774137747227749</v>
      </c>
      <c r="AE1100">
        <f t="shared" ca="1" si="74"/>
        <v>-0.74133680409177194</v>
      </c>
      <c r="AF1100">
        <f t="shared" ca="1" si="75"/>
        <v>-0.89210468542081733</v>
      </c>
      <c r="AG1100">
        <f t="shared" ca="1" si="71"/>
        <v>-1.0491772498456859</v>
      </c>
      <c r="AH1100">
        <f t="shared" ca="1" si="72"/>
        <v>-1.2079058249261645</v>
      </c>
      <c r="AI1100">
        <f t="shared" ca="1" si="73"/>
        <v>-1.326152375653991</v>
      </c>
      <c r="AN1100" s="60"/>
    </row>
    <row r="1101" spans="1:40" x14ac:dyDescent="0.25">
      <c r="A1101" s="1">
        <v>44869</v>
      </c>
      <c r="B1101">
        <v>21.417400000000001</v>
      </c>
      <c r="C1101">
        <v>0.5302</v>
      </c>
      <c r="D1101">
        <v>3.3294999999999999</v>
      </c>
      <c r="E1101">
        <v>293874.40230000002</v>
      </c>
      <c r="F1101" s="72">
        <v>44869</v>
      </c>
      <c r="G1101">
        <v>18.971299999999999</v>
      </c>
      <c r="H1101">
        <v>0.56059999999999999</v>
      </c>
      <c r="I1101">
        <v>3.8567</v>
      </c>
      <c r="J1101">
        <v>358055.23969999998</v>
      </c>
      <c r="K1101" s="72">
        <v>44869</v>
      </c>
      <c r="L1101">
        <v>27.998799999999999</v>
      </c>
      <c r="M1101">
        <v>0.48809999999999998</v>
      </c>
      <c r="N1101">
        <v>2.3403999999999998</v>
      </c>
      <c r="O1101">
        <v>195270.7022</v>
      </c>
      <c r="P1101" s="1">
        <v>44869</v>
      </c>
      <c r="Q1101">
        <v>9.1699000000000002</v>
      </c>
      <c r="R1101">
        <v>1.9924999999999999</v>
      </c>
      <c r="S1101">
        <v>29.515799999999999</v>
      </c>
      <c r="U1101" s="72">
        <v>44869</v>
      </c>
      <c r="V1101">
        <v>-11.9877</v>
      </c>
      <c r="W1101">
        <v>0.63759999999999994</v>
      </c>
      <c r="X1101" t="s">
        <v>59</v>
      </c>
      <c r="Y1101">
        <v>54119.853900000002</v>
      </c>
      <c r="AA1101" s="1">
        <f t="shared" si="77"/>
        <v>44869</v>
      </c>
      <c r="AB1101">
        <f t="shared" si="76"/>
        <v>0.53960448805095962</v>
      </c>
      <c r="AC1101" s="60">
        <f t="shared" si="78"/>
        <v>-1.0471973569765778</v>
      </c>
      <c r="AD1101">
        <f>+VLOOKUP(AA1101,'Indice Bancos'!AG:AM,2,0)</f>
        <v>0.57088236699243</v>
      </c>
      <c r="AE1101">
        <f t="shared" ca="1" si="74"/>
        <v>-0.74398223682966536</v>
      </c>
      <c r="AF1101">
        <f t="shared" ca="1" si="75"/>
        <v>-0.92943357438035079</v>
      </c>
      <c r="AG1101">
        <f t="shared" ca="1" si="71"/>
        <v>-1.0591525572509195</v>
      </c>
      <c r="AH1101">
        <f t="shared" ca="1" si="72"/>
        <v>-1.2079058249261645</v>
      </c>
      <c r="AI1101">
        <f t="shared" ca="1" si="73"/>
        <v>-1.326152375653991</v>
      </c>
      <c r="AN1101" s="60"/>
    </row>
    <row r="1102" spans="1:40" x14ac:dyDescent="0.25">
      <c r="A1102" s="1">
        <v>44876</v>
      </c>
      <c r="B1102">
        <v>21.417400000000001</v>
      </c>
      <c r="C1102">
        <v>0.48880000000000001</v>
      </c>
      <c r="D1102">
        <v>3.0697999999999999</v>
      </c>
      <c r="E1102">
        <v>270951.43160000001</v>
      </c>
      <c r="F1102" s="72">
        <v>44876</v>
      </c>
      <c r="G1102">
        <v>18.971299999999999</v>
      </c>
      <c r="H1102">
        <v>0.55169999999999997</v>
      </c>
      <c r="I1102">
        <v>3.7955999999999999</v>
      </c>
      <c r="J1102">
        <v>352377.67509999999</v>
      </c>
      <c r="K1102" s="72">
        <v>44876</v>
      </c>
      <c r="L1102">
        <v>27.998799999999999</v>
      </c>
      <c r="M1102">
        <v>0.4501</v>
      </c>
      <c r="N1102">
        <v>2.1583000000000001</v>
      </c>
      <c r="O1102">
        <v>180075.49220000001</v>
      </c>
      <c r="P1102" s="1">
        <v>44876</v>
      </c>
      <c r="Q1102">
        <v>9.1699000000000002</v>
      </c>
      <c r="R1102">
        <v>2.1179000000000001</v>
      </c>
      <c r="S1102">
        <v>31.374199999999998</v>
      </c>
      <c r="U1102" s="72">
        <v>44876</v>
      </c>
      <c r="V1102">
        <v>-11.9877</v>
      </c>
      <c r="W1102">
        <v>0.61480000000000001</v>
      </c>
      <c r="X1102" t="s">
        <v>59</v>
      </c>
      <c r="Y1102">
        <v>52188.606</v>
      </c>
      <c r="AA1102" s="1">
        <f t="shared" si="77"/>
        <v>44876</v>
      </c>
      <c r="AB1102">
        <f t="shared" si="76"/>
        <v>0.51424596947119816</v>
      </c>
      <c r="AC1102" s="60">
        <f t="shared" si="78"/>
        <v>-1.0866383556469585</v>
      </c>
      <c r="AD1102">
        <f>+VLOOKUP(AA1102,'Indice Bancos'!AG:AM,2,0)</f>
        <v>0.54443235365379461</v>
      </c>
      <c r="AE1102">
        <f t="shared" ca="1" si="74"/>
        <v>-0.75600496380170235</v>
      </c>
      <c r="AF1102">
        <f t="shared" ca="1" si="75"/>
        <v>-0.95338728538279249</v>
      </c>
      <c r="AG1102">
        <f t="shared" ca="1" si="71"/>
        <v>-1.0591525572509195</v>
      </c>
      <c r="AH1102">
        <f t="shared" ca="1" si="72"/>
        <v>-1.2079058249261645</v>
      </c>
      <c r="AI1102">
        <f t="shared" ca="1" si="73"/>
        <v>-1.326152375653991</v>
      </c>
      <c r="AN1102" s="60"/>
    </row>
    <row r="1103" spans="1:40" x14ac:dyDescent="0.25">
      <c r="A1103" s="1">
        <v>44883</v>
      </c>
      <c r="B1103">
        <v>21.417400000000001</v>
      </c>
      <c r="C1103">
        <v>0.49309999999999998</v>
      </c>
      <c r="D1103">
        <v>3.097</v>
      </c>
      <c r="E1103">
        <v>273349.23190000001</v>
      </c>
      <c r="F1103" s="72">
        <v>44883</v>
      </c>
      <c r="G1103">
        <v>18.971299999999999</v>
      </c>
      <c r="H1103">
        <v>0.56000000000000005</v>
      </c>
      <c r="I1103">
        <v>3.8527</v>
      </c>
      <c r="J1103">
        <v>357686.56670000002</v>
      </c>
      <c r="K1103" s="72">
        <v>44883</v>
      </c>
      <c r="L1103">
        <v>27.998799999999999</v>
      </c>
      <c r="M1103">
        <v>0.45789999999999997</v>
      </c>
      <c r="N1103">
        <v>2.1958000000000002</v>
      </c>
      <c r="O1103">
        <v>183200.31359999999</v>
      </c>
      <c r="P1103" s="1">
        <v>44883</v>
      </c>
      <c r="Q1103">
        <v>9.1699000000000002</v>
      </c>
      <c r="R1103">
        <v>2.1806999999999999</v>
      </c>
      <c r="S1103">
        <v>32.303400000000003</v>
      </c>
      <c r="U1103" s="72">
        <v>44883</v>
      </c>
      <c r="V1103">
        <v>-11.9877</v>
      </c>
      <c r="W1103">
        <v>0.58809999999999996</v>
      </c>
      <c r="X1103" t="s">
        <v>59</v>
      </c>
      <c r="Y1103">
        <v>49780.763200000001</v>
      </c>
      <c r="AA1103" s="1">
        <f t="shared" si="77"/>
        <v>44883</v>
      </c>
      <c r="AB1103">
        <f t="shared" si="76"/>
        <v>0.51880523031419712</v>
      </c>
      <c r="AC1103" s="60">
        <f t="shared" si="78"/>
        <v>-1.0795471763936817</v>
      </c>
      <c r="AD1103">
        <f>+VLOOKUP(AA1103,'Indice Bancos'!AG:AM,2,0)</f>
        <v>0.52776628904022005</v>
      </c>
      <c r="AE1103">
        <f t="shared" ca="1" si="74"/>
        <v>-0.77419498324123259</v>
      </c>
      <c r="AF1103">
        <f t="shared" ca="1" si="75"/>
        <v>-0.96849396825068645</v>
      </c>
      <c r="AG1103">
        <f t="shared" ca="1" si="71"/>
        <v>-1.0690324718381374</v>
      </c>
      <c r="AH1103">
        <f t="shared" ca="1" si="72"/>
        <v>-1.2079058249261645</v>
      </c>
      <c r="AI1103">
        <f t="shared" ca="1" si="73"/>
        <v>-1.326152375653991</v>
      </c>
      <c r="AN1103" s="60"/>
    </row>
    <row r="1104" spans="1:40" x14ac:dyDescent="0.25">
      <c r="A1104" s="1">
        <v>44890</v>
      </c>
      <c r="B1104">
        <v>21.417400000000001</v>
      </c>
      <c r="C1104">
        <v>0.52290000000000003</v>
      </c>
      <c r="D1104">
        <v>3.2839</v>
      </c>
      <c r="E1104">
        <v>289846.09779999999</v>
      </c>
      <c r="F1104" s="72">
        <v>44890</v>
      </c>
      <c r="G1104">
        <v>18.971299999999999</v>
      </c>
      <c r="H1104">
        <v>0.58460000000000001</v>
      </c>
      <c r="I1104">
        <v>4.0218999999999996</v>
      </c>
      <c r="J1104">
        <v>373392.03739999997</v>
      </c>
      <c r="K1104" s="72">
        <v>44890</v>
      </c>
      <c r="L1104">
        <v>27.998799999999999</v>
      </c>
      <c r="M1104">
        <v>0.52549999999999997</v>
      </c>
      <c r="N1104">
        <v>2.5196000000000001</v>
      </c>
      <c r="O1104">
        <v>210220.82810000001</v>
      </c>
      <c r="P1104" s="1">
        <v>44890</v>
      </c>
      <c r="Q1104">
        <v>9.1699000000000002</v>
      </c>
      <c r="R1104">
        <v>2.1475</v>
      </c>
      <c r="S1104">
        <v>31.811399999999999</v>
      </c>
      <c r="U1104" s="72">
        <v>44890</v>
      </c>
      <c r="V1104">
        <v>-11.9877</v>
      </c>
      <c r="W1104">
        <v>0.61170000000000002</v>
      </c>
      <c r="X1104" t="s">
        <v>59</v>
      </c>
      <c r="Y1104">
        <v>51773.785199999998</v>
      </c>
      <c r="AA1104" s="1">
        <f t="shared" si="77"/>
        <v>44890</v>
      </c>
      <c r="AB1104">
        <f t="shared" si="76"/>
        <v>0.55335976813087251</v>
      </c>
      <c r="AC1104" s="60">
        <f t="shared" si="78"/>
        <v>-1.0258032845414655</v>
      </c>
      <c r="AD1104">
        <f>+VLOOKUP(AA1104,'Indice Bancos'!AG:AM,2,0)</f>
        <v>0.54380049234668104</v>
      </c>
      <c r="AE1104">
        <f t="shared" ca="1" si="74"/>
        <v>-0.79196435193238723</v>
      </c>
      <c r="AF1104">
        <f t="shared" ca="1" si="75"/>
        <v>-0.97271661506768825</v>
      </c>
      <c r="AG1104">
        <f t="shared" ca="1" si="71"/>
        <v>-1.0710798303091433</v>
      </c>
      <c r="AH1104">
        <f t="shared" ca="1" si="72"/>
        <v>-1.2079058249261645</v>
      </c>
      <c r="AI1104">
        <f t="shared" ca="1" si="73"/>
        <v>-1.326152375653991</v>
      </c>
      <c r="AN1104" s="60"/>
    </row>
    <row r="1105" spans="1:40" x14ac:dyDescent="0.25">
      <c r="A1105" s="1">
        <v>44897</v>
      </c>
      <c r="B1105">
        <v>21.417400000000001</v>
      </c>
      <c r="C1105">
        <v>0.53139999999999998</v>
      </c>
      <c r="D1105">
        <v>3.3376000000000001</v>
      </c>
      <c r="E1105">
        <v>292947.25290000002</v>
      </c>
      <c r="F1105" s="72">
        <v>44897</v>
      </c>
      <c r="G1105">
        <v>18.971299999999999</v>
      </c>
      <c r="H1105">
        <v>0.61699999999999999</v>
      </c>
      <c r="I1105">
        <v>4.2443</v>
      </c>
      <c r="J1105">
        <v>394037.7267</v>
      </c>
      <c r="K1105" s="72">
        <v>44897</v>
      </c>
      <c r="L1105">
        <v>27.998799999999999</v>
      </c>
      <c r="M1105">
        <v>0.52149999999999996</v>
      </c>
      <c r="N1105">
        <v>2.5007999999999999</v>
      </c>
      <c r="O1105">
        <v>207586.17480000001</v>
      </c>
      <c r="P1105" s="1">
        <v>44897</v>
      </c>
      <c r="Q1105">
        <v>9.1699000000000002</v>
      </c>
      <c r="R1105">
        <v>2.2877000000000001</v>
      </c>
      <c r="S1105">
        <v>33.888500000000001</v>
      </c>
      <c r="U1105" s="72">
        <v>44897</v>
      </c>
      <c r="V1105">
        <v>-11.9877</v>
      </c>
      <c r="W1105">
        <v>0.63200000000000001</v>
      </c>
      <c r="X1105" t="s">
        <v>59</v>
      </c>
      <c r="Y1105">
        <v>53330.8825</v>
      </c>
      <c r="AA1105" s="1">
        <f t="shared" si="77"/>
        <v>44897</v>
      </c>
      <c r="AB1105">
        <f t="shared" si="76"/>
        <v>0.5704753597023946</v>
      </c>
      <c r="AC1105" s="60">
        <f t="shared" si="78"/>
        <v>-0.99918280108175972</v>
      </c>
      <c r="AD1105">
        <f>+VLOOKUP(AA1105,'Indice Bancos'!AG:AM,2,0)</f>
        <v>0.53895860521913164</v>
      </c>
      <c r="AE1105">
        <f t="shared" ca="1" si="74"/>
        <v>-0.79276490860208637</v>
      </c>
      <c r="AF1105">
        <f t="shared" ca="1" si="75"/>
        <v>-0.97715641270801756</v>
      </c>
      <c r="AG1105">
        <f t="shared" ref="AG1105:AG1168" ca="1" si="79">+_xlfn.PERCENTILE.INC(OFFSET(AC1105,-52,0,52,1),0.5)</f>
        <v>-1.0710798303091433</v>
      </c>
      <c r="AH1105">
        <f t="shared" ref="AH1105:AH1168" ca="1" si="80">+_xlfn.PERCENTILE.INC(OFFSET(AC1105,-52,0,52,1),0.25)</f>
        <v>-1.2079058249261645</v>
      </c>
      <c r="AI1105">
        <f t="shared" ref="AI1105:AI1168" ca="1" si="81">+_xlfn.PERCENTILE.INC(OFFSET(AC1105,-52,0,52,1),0.1)</f>
        <v>-1.326152375653991</v>
      </c>
      <c r="AN1105" s="60"/>
    </row>
    <row r="1106" spans="1:40" x14ac:dyDescent="0.25">
      <c r="A1106" s="1">
        <v>44904</v>
      </c>
      <c r="B1106">
        <v>21.417400000000001</v>
      </c>
      <c r="C1106">
        <v>0.54210000000000003</v>
      </c>
      <c r="D1106">
        <v>3.4047000000000001</v>
      </c>
      <c r="E1106">
        <v>298829.85619999998</v>
      </c>
      <c r="F1106" s="72">
        <v>44904</v>
      </c>
      <c r="G1106">
        <v>18.971299999999999</v>
      </c>
      <c r="H1106">
        <v>0.62009999999999998</v>
      </c>
      <c r="I1106">
        <v>4.2656999999999998</v>
      </c>
      <c r="J1106">
        <v>396028.56099999999</v>
      </c>
      <c r="K1106" s="72">
        <v>44904</v>
      </c>
      <c r="L1106">
        <v>27.998799999999999</v>
      </c>
      <c r="M1106">
        <v>0.52949999999999997</v>
      </c>
      <c r="N1106">
        <v>2.5390999999999999</v>
      </c>
      <c r="O1106">
        <v>210772.2672</v>
      </c>
      <c r="P1106" s="1">
        <v>44904</v>
      </c>
      <c r="Q1106">
        <v>9.1699000000000002</v>
      </c>
      <c r="R1106">
        <v>2.2212999999999998</v>
      </c>
      <c r="S1106">
        <v>32.905500000000004</v>
      </c>
      <c r="U1106" s="72">
        <v>44904</v>
      </c>
      <c r="V1106">
        <v>-11.9877</v>
      </c>
      <c r="W1106">
        <v>0.66590000000000005</v>
      </c>
      <c r="X1106" t="s">
        <v>59</v>
      </c>
      <c r="Y1106">
        <v>56188.292699999998</v>
      </c>
      <c r="AA1106" s="1">
        <f t="shared" si="77"/>
        <v>44904</v>
      </c>
      <c r="AB1106">
        <f t="shared" si="76"/>
        <v>0.57868755822602291</v>
      </c>
      <c r="AC1106" s="60">
        <f t="shared" si="78"/>
        <v>-0.98641007896739197</v>
      </c>
      <c r="AD1106">
        <f>+VLOOKUP(AA1106,'Indice Bancos'!AG:AM,2,0)</f>
        <v>0.54088750210967496</v>
      </c>
      <c r="AE1106">
        <f t="shared" ref="AE1106:AE1169" ca="1" si="82">+_xlfn.PERCENTILE.INC(OFFSET(AC1106,-52,0,52,1),0.9)</f>
        <v>-0.80119104870597546</v>
      </c>
      <c r="AF1106">
        <f t="shared" ref="AF1106:AF1169" ca="1" si="83">+_xlfn.PERCENTILE.INC(OFFSET(AC1106,-52,0,52,1),0.75)</f>
        <v>-0.99052935522530872</v>
      </c>
      <c r="AG1106">
        <f t="shared" ca="1" si="79"/>
        <v>-1.0710798303091433</v>
      </c>
      <c r="AH1106">
        <f t="shared" ca="1" si="80"/>
        <v>-1.2079058249261645</v>
      </c>
      <c r="AI1106">
        <f t="shared" ca="1" si="81"/>
        <v>-1.326152375653991</v>
      </c>
      <c r="AN1106" s="60"/>
    </row>
    <row r="1107" spans="1:40" x14ac:dyDescent="0.25">
      <c r="A1107" s="1">
        <v>44911</v>
      </c>
      <c r="B1107">
        <v>21.417400000000001</v>
      </c>
      <c r="C1107">
        <v>0.50970000000000004</v>
      </c>
      <c r="D1107">
        <v>3.2014</v>
      </c>
      <c r="E1107">
        <v>280990.22210000001</v>
      </c>
      <c r="F1107" s="72">
        <v>44911</v>
      </c>
      <c r="G1107">
        <v>18.971299999999999</v>
      </c>
      <c r="H1107">
        <v>0.59360000000000002</v>
      </c>
      <c r="I1107">
        <v>4.0838999999999999</v>
      </c>
      <c r="J1107">
        <v>379143.33659999998</v>
      </c>
      <c r="K1107" s="72">
        <v>44911</v>
      </c>
      <c r="L1107">
        <v>27.998799999999999</v>
      </c>
      <c r="M1107">
        <v>0.50180000000000002</v>
      </c>
      <c r="N1107">
        <v>2.4062999999999999</v>
      </c>
      <c r="O1107">
        <v>199743.48579999999</v>
      </c>
      <c r="P1107" s="1">
        <v>44911</v>
      </c>
      <c r="Q1107">
        <v>9.1699000000000002</v>
      </c>
      <c r="R1107">
        <v>2.1955</v>
      </c>
      <c r="S1107">
        <v>32.522199999999998</v>
      </c>
      <c r="U1107" s="72">
        <v>44911</v>
      </c>
      <c r="V1107">
        <v>-11.9877</v>
      </c>
      <c r="W1107">
        <v>0.63229999999999997</v>
      </c>
      <c r="X1107" t="s">
        <v>59</v>
      </c>
      <c r="Y1107">
        <v>53261.698400000001</v>
      </c>
      <c r="AA1107" s="1">
        <f t="shared" si="77"/>
        <v>44911</v>
      </c>
      <c r="AB1107">
        <f t="shared" si="76"/>
        <v>0.54995898245211783</v>
      </c>
      <c r="AC1107" s="60">
        <f t="shared" si="78"/>
        <v>-1.0310926464973751</v>
      </c>
      <c r="AD1107">
        <f>+VLOOKUP(AA1107,'Indice Bancos'!AG:AM,2,0)</f>
        <v>0.53243635758749364</v>
      </c>
      <c r="AE1107">
        <f t="shared" ca="1" si="82"/>
        <v>-0.85529489587881691</v>
      </c>
      <c r="AF1107">
        <f t="shared" ca="1" si="83"/>
        <v>-0.99250030014899127</v>
      </c>
      <c r="AG1107">
        <f t="shared" ca="1" si="79"/>
        <v>-1.0710798303091433</v>
      </c>
      <c r="AH1107">
        <f t="shared" ca="1" si="80"/>
        <v>-1.2079058249261645</v>
      </c>
      <c r="AI1107">
        <f t="shared" ca="1" si="81"/>
        <v>-1.326152375653991</v>
      </c>
      <c r="AN1107" s="60"/>
    </row>
    <row r="1108" spans="1:40" x14ac:dyDescent="0.25">
      <c r="A1108" s="1">
        <v>44918</v>
      </c>
      <c r="B1108">
        <v>21.417400000000001</v>
      </c>
      <c r="C1108">
        <v>0.61219999999999997</v>
      </c>
      <c r="D1108">
        <v>3.8447</v>
      </c>
      <c r="E1108">
        <v>337450.42609999998</v>
      </c>
      <c r="F1108" s="72">
        <v>44918</v>
      </c>
      <c r="G1108">
        <v>18.971299999999999</v>
      </c>
      <c r="H1108">
        <v>0.70920000000000005</v>
      </c>
      <c r="I1108">
        <v>4.8788999999999998</v>
      </c>
      <c r="J1108">
        <v>452951.67580000003</v>
      </c>
      <c r="K1108" s="72">
        <v>44918</v>
      </c>
      <c r="L1108">
        <v>27.998799999999999</v>
      </c>
      <c r="M1108">
        <v>0.61450000000000005</v>
      </c>
      <c r="N1108">
        <v>2.9466000000000001</v>
      </c>
      <c r="O1108">
        <v>244593.86350000001</v>
      </c>
      <c r="P1108" s="1">
        <v>44918</v>
      </c>
      <c r="Q1108">
        <v>9.1699000000000002</v>
      </c>
      <c r="R1108">
        <v>2.3395999999999999</v>
      </c>
      <c r="S1108">
        <v>34.657499999999999</v>
      </c>
      <c r="U1108" s="72">
        <v>44918</v>
      </c>
      <c r="V1108">
        <v>-11.9877</v>
      </c>
      <c r="W1108">
        <v>0.77939999999999998</v>
      </c>
      <c r="X1108" t="s">
        <v>59</v>
      </c>
      <c r="Y1108">
        <v>65652.285999999993</v>
      </c>
      <c r="AA1108" s="1">
        <f t="shared" si="77"/>
        <v>44918</v>
      </c>
      <c r="AB1108">
        <f t="shared" si="76"/>
        <v>0.66260296987460432</v>
      </c>
      <c r="AC1108" s="60">
        <f t="shared" si="78"/>
        <v>-0.85589347844729635</v>
      </c>
      <c r="AD1108">
        <f>+VLOOKUP(AA1108,'Indice Bancos'!AG:AM,2,0)</f>
        <v>0.56348817953966368</v>
      </c>
      <c r="AE1108">
        <f t="shared" ca="1" si="82"/>
        <v>-0.90935180046275532</v>
      </c>
      <c r="AF1108">
        <f t="shared" ca="1" si="83"/>
        <v>-0.99801969428036752</v>
      </c>
      <c r="AG1108">
        <f t="shared" ca="1" si="79"/>
        <v>-1.0710798303091433</v>
      </c>
      <c r="AH1108">
        <f t="shared" ca="1" si="80"/>
        <v>-1.2079058249261645</v>
      </c>
      <c r="AI1108">
        <f t="shared" ca="1" si="81"/>
        <v>-1.326152375653991</v>
      </c>
      <c r="AN1108" s="60"/>
    </row>
    <row r="1109" spans="1:40" x14ac:dyDescent="0.25">
      <c r="A1109" s="1">
        <v>44925</v>
      </c>
      <c r="B1109">
        <v>14.934100000000001</v>
      </c>
      <c r="C1109">
        <v>0.17330000000000001</v>
      </c>
      <c r="D1109">
        <v>1.7971999999999999</v>
      </c>
      <c r="E1109">
        <v>358774.86320000002</v>
      </c>
      <c r="F1109" s="72">
        <v>44925</v>
      </c>
      <c r="G1109">
        <v>14.7738</v>
      </c>
      <c r="H1109">
        <v>0.2014</v>
      </c>
      <c r="I1109">
        <v>2.0798999999999999</v>
      </c>
      <c r="J1109">
        <v>487828.14370000002</v>
      </c>
      <c r="K1109" s="72">
        <v>44925</v>
      </c>
      <c r="L1109">
        <v>20.501799999999999</v>
      </c>
      <c r="M1109">
        <v>0.1855</v>
      </c>
      <c r="N1109">
        <v>1.4174</v>
      </c>
      <c r="O1109">
        <v>278905.62800000003</v>
      </c>
      <c r="P1109" s="1">
        <v>44925</v>
      </c>
      <c r="Q1109">
        <v>12.198600000000001</v>
      </c>
      <c r="R1109">
        <v>0.80730000000000002</v>
      </c>
      <c r="S1109">
        <v>10.013999999999999</v>
      </c>
      <c r="U1109" s="72">
        <v>44925</v>
      </c>
      <c r="V1109">
        <v>-6.5327000000000002</v>
      </c>
      <c r="W1109">
        <v>0.2233</v>
      </c>
      <c r="X1109" t="s">
        <v>59</v>
      </c>
      <c r="Y1109">
        <v>68207.772100000002</v>
      </c>
      <c r="AA1109" s="1">
        <f t="shared" si="77"/>
        <v>44925</v>
      </c>
      <c r="AB1109">
        <f t="shared" si="76"/>
        <v>0.19049085704463309</v>
      </c>
      <c r="AC1109" s="60">
        <f t="shared" si="78"/>
        <v>-1.5901861050386037</v>
      </c>
      <c r="AD1109">
        <f>+VLOOKUP(AA1109,'Indice Bancos'!AG:AM,2,0)</f>
        <v>0.56939975833016976</v>
      </c>
      <c r="AE1109">
        <f t="shared" ca="1" si="82"/>
        <v>-0.90935180046275532</v>
      </c>
      <c r="AF1109">
        <f t="shared" ca="1" si="83"/>
        <v>-0.99801969428036752</v>
      </c>
      <c r="AG1109">
        <f t="shared" ca="1" si="79"/>
        <v>-1.0710798303091433</v>
      </c>
      <c r="AH1109">
        <f t="shared" ca="1" si="80"/>
        <v>-1.2079058249261645</v>
      </c>
      <c r="AI1109">
        <f t="shared" ca="1" si="81"/>
        <v>-1.326152375653991</v>
      </c>
      <c r="AN1109" s="60"/>
    </row>
    <row r="1110" spans="1:40" x14ac:dyDescent="0.25">
      <c r="A1110" s="1">
        <v>44932</v>
      </c>
      <c r="B1110">
        <v>14.934100000000001</v>
      </c>
      <c r="C1110">
        <v>0.18990000000000001</v>
      </c>
      <c r="D1110">
        <v>1.9691000000000001</v>
      </c>
      <c r="E1110">
        <v>393079.39260000002</v>
      </c>
      <c r="F1110" s="72">
        <v>44932</v>
      </c>
      <c r="G1110">
        <v>14.7738</v>
      </c>
      <c r="H1110">
        <v>0.23019999999999999</v>
      </c>
      <c r="I1110">
        <v>2.3780000000000001</v>
      </c>
      <c r="J1110">
        <v>553230.73789999995</v>
      </c>
      <c r="K1110" s="72">
        <v>44932</v>
      </c>
      <c r="L1110">
        <v>20.501799999999999</v>
      </c>
      <c r="M1110">
        <v>0.20430000000000001</v>
      </c>
      <c r="N1110">
        <v>1.5608</v>
      </c>
      <c r="O1110">
        <v>289811.86739999999</v>
      </c>
      <c r="P1110" s="1">
        <v>44932</v>
      </c>
      <c r="Q1110">
        <v>12.198600000000001</v>
      </c>
      <c r="R1110">
        <v>0.82509999999999994</v>
      </c>
      <c r="S1110">
        <v>10.235200000000001</v>
      </c>
      <c r="U1110" s="72">
        <v>44932</v>
      </c>
      <c r="V1110">
        <v>-6.5327000000000002</v>
      </c>
      <c r="W1110">
        <v>0.2409</v>
      </c>
      <c r="X1110" t="s">
        <v>59</v>
      </c>
      <c r="Y1110">
        <v>73531.373500000002</v>
      </c>
      <c r="AA1110" s="1">
        <f t="shared" si="77"/>
        <v>44932</v>
      </c>
      <c r="AB1110">
        <f t="shared" si="76"/>
        <v>0.21297373106223275</v>
      </c>
      <c r="AC1110" s="60">
        <f t="shared" si="78"/>
        <v>-1.5552176978169692</v>
      </c>
      <c r="AD1110">
        <f>+VLOOKUP(AA1110,'Indice Bancos'!AG:AM,2,0)</f>
        <v>0.60153663317924588</v>
      </c>
      <c r="AE1110">
        <f t="shared" ca="1" si="82"/>
        <v>-0.90935180046275532</v>
      </c>
      <c r="AF1110">
        <f t="shared" ca="1" si="83"/>
        <v>-0.99801969428036752</v>
      </c>
      <c r="AG1110">
        <f t="shared" ca="1" si="79"/>
        <v>-1.0710798303091433</v>
      </c>
      <c r="AH1110">
        <f t="shared" ca="1" si="80"/>
        <v>-1.2079058249261645</v>
      </c>
      <c r="AI1110">
        <f t="shared" ca="1" si="81"/>
        <v>-1.326152375653991</v>
      </c>
      <c r="AN1110" s="60"/>
    </row>
    <row r="1111" spans="1:40" x14ac:dyDescent="0.25">
      <c r="A1111" s="1">
        <v>44939</v>
      </c>
      <c r="B1111">
        <v>14.934100000000001</v>
      </c>
      <c r="C1111">
        <v>0.22239999999999999</v>
      </c>
      <c r="D1111">
        <v>2.3067000000000002</v>
      </c>
      <c r="E1111">
        <v>460473.56579999998</v>
      </c>
      <c r="F1111" s="72">
        <v>44939</v>
      </c>
      <c r="G1111">
        <v>14.7738</v>
      </c>
      <c r="H1111">
        <v>0.27779999999999999</v>
      </c>
      <c r="I1111">
        <v>2.8696000000000002</v>
      </c>
      <c r="J1111">
        <v>667593.10959999997</v>
      </c>
      <c r="K1111" s="72">
        <v>44939</v>
      </c>
      <c r="L1111">
        <v>20.501799999999999</v>
      </c>
      <c r="M1111">
        <v>0.23760000000000001</v>
      </c>
      <c r="N1111">
        <v>1.8153999999999999</v>
      </c>
      <c r="O1111">
        <v>337082.45</v>
      </c>
      <c r="P1111" s="1">
        <v>44939</v>
      </c>
      <c r="Q1111">
        <v>12.198600000000001</v>
      </c>
      <c r="R1111">
        <v>0.92969999999999997</v>
      </c>
      <c r="S1111">
        <v>11.533099999999999</v>
      </c>
      <c r="U1111" s="72">
        <v>44939</v>
      </c>
      <c r="V1111">
        <v>-6.5327000000000002</v>
      </c>
      <c r="W1111">
        <v>0.30209999999999998</v>
      </c>
      <c r="X1111" t="s">
        <v>59</v>
      </c>
      <c r="Y1111">
        <v>92058.845300000001</v>
      </c>
      <c r="AA1111" s="1">
        <f t="shared" si="77"/>
        <v>44939</v>
      </c>
      <c r="AB1111">
        <f t="shared" si="76"/>
        <v>0.25415259978923893</v>
      </c>
      <c r="AC1111" s="60">
        <f t="shared" si="78"/>
        <v>-1.4911707503739964</v>
      </c>
      <c r="AD1111">
        <f>+VLOOKUP(AA1111,'Indice Bancos'!AG:AM,2,0)</f>
        <v>0.6294899842064775</v>
      </c>
      <c r="AE1111">
        <f t="shared" ca="1" si="82"/>
        <v>-0.90935180046275532</v>
      </c>
      <c r="AF1111">
        <f t="shared" ca="1" si="83"/>
        <v>-0.99801969428036752</v>
      </c>
      <c r="AG1111">
        <f t="shared" ca="1" si="79"/>
        <v>-1.0710798303091433</v>
      </c>
      <c r="AH1111">
        <f t="shared" ca="1" si="80"/>
        <v>-1.2079058249261645</v>
      </c>
      <c r="AI1111">
        <f t="shared" ca="1" si="81"/>
        <v>-1.326152375653991</v>
      </c>
      <c r="AN1111" s="60"/>
    </row>
    <row r="1112" spans="1:40" x14ac:dyDescent="0.25">
      <c r="A1112" s="1">
        <v>44946</v>
      </c>
      <c r="B1112">
        <v>14.934100000000001</v>
      </c>
      <c r="C1112">
        <v>0.25280000000000002</v>
      </c>
      <c r="D1112">
        <v>2.6219999999999999</v>
      </c>
      <c r="E1112">
        <v>523423.81579999998</v>
      </c>
      <c r="F1112" s="72">
        <v>44946</v>
      </c>
      <c r="G1112">
        <v>14.7738</v>
      </c>
      <c r="H1112">
        <v>0.30549999999999999</v>
      </c>
      <c r="I1112">
        <v>3.1555</v>
      </c>
      <c r="J1112">
        <v>734101.72290000005</v>
      </c>
      <c r="K1112" s="72">
        <v>44946</v>
      </c>
      <c r="L1112">
        <v>20.501799999999999</v>
      </c>
      <c r="M1112">
        <v>0.24729999999999999</v>
      </c>
      <c r="N1112">
        <v>1.8897999999999999</v>
      </c>
      <c r="O1112">
        <v>350899.06219999999</v>
      </c>
      <c r="P1112" s="1">
        <v>44946</v>
      </c>
      <c r="Q1112">
        <v>12.198600000000001</v>
      </c>
      <c r="R1112">
        <v>1.0522</v>
      </c>
      <c r="S1112">
        <v>13.052199999999999</v>
      </c>
      <c r="U1112" s="72">
        <v>44946</v>
      </c>
      <c r="V1112">
        <v>-6.5327000000000002</v>
      </c>
      <c r="W1112">
        <v>0.30449999999999999</v>
      </c>
      <c r="X1112" t="s">
        <v>59</v>
      </c>
      <c r="Y1112">
        <v>92674.698699999994</v>
      </c>
      <c r="AA1112" s="1">
        <f t="shared" si="77"/>
        <v>44946</v>
      </c>
      <c r="AB1112">
        <f t="shared" si="76"/>
        <v>0.27722449884453532</v>
      </c>
      <c r="AC1112" s="60">
        <f t="shared" si="78"/>
        <v>-1.4552862117286927</v>
      </c>
      <c r="AD1112">
        <f>+VLOOKUP(AA1112,'Indice Bancos'!AG:AM,2,0)</f>
        <v>0.67562388606700097</v>
      </c>
      <c r="AE1112">
        <f t="shared" ca="1" si="82"/>
        <v>-0.90935180046275532</v>
      </c>
      <c r="AF1112">
        <f t="shared" ca="1" si="83"/>
        <v>-0.99801969428036752</v>
      </c>
      <c r="AG1112">
        <f t="shared" ca="1" si="79"/>
        <v>-1.0710798303091433</v>
      </c>
      <c r="AH1112">
        <f t="shared" ca="1" si="80"/>
        <v>-1.2079058249261645</v>
      </c>
      <c r="AI1112">
        <f t="shared" ca="1" si="81"/>
        <v>-1.3353497386963711</v>
      </c>
      <c r="AN1112" s="60"/>
    </row>
    <row r="1113" spans="1:40" x14ac:dyDescent="0.25">
      <c r="A1113" s="1">
        <v>44953</v>
      </c>
      <c r="B1113">
        <v>14.934100000000001</v>
      </c>
      <c r="C1113">
        <v>0.24809999999999999</v>
      </c>
      <c r="D1113">
        <v>2.5731999999999999</v>
      </c>
      <c r="E1113">
        <v>513672.76130000001</v>
      </c>
      <c r="F1113" s="72">
        <v>44953</v>
      </c>
      <c r="G1113">
        <v>14.7738</v>
      </c>
      <c r="H1113">
        <v>0.29970000000000002</v>
      </c>
      <c r="I1113">
        <v>3.0962000000000001</v>
      </c>
      <c r="J1113">
        <v>720313.35179999995</v>
      </c>
      <c r="K1113" s="72">
        <v>44953</v>
      </c>
      <c r="L1113">
        <v>20.501799999999999</v>
      </c>
      <c r="M1113">
        <v>0.2457</v>
      </c>
      <c r="N1113">
        <v>1.8775999999999999</v>
      </c>
      <c r="O1113">
        <v>348632.03499999997</v>
      </c>
      <c r="P1113" s="1">
        <v>44953</v>
      </c>
      <c r="Q1113">
        <v>12.198600000000001</v>
      </c>
      <c r="R1113">
        <v>1.0426</v>
      </c>
      <c r="S1113">
        <v>12.934200000000001</v>
      </c>
      <c r="U1113" s="72">
        <v>44953</v>
      </c>
      <c r="V1113">
        <v>-6.5327000000000002</v>
      </c>
      <c r="W1113">
        <v>0.29299999999999998</v>
      </c>
      <c r="X1113" t="s">
        <v>59</v>
      </c>
      <c r="Y1113">
        <v>89127.020900000003</v>
      </c>
      <c r="AA1113" s="1">
        <f t="shared" si="77"/>
        <v>44953</v>
      </c>
      <c r="AB1113">
        <f t="shared" si="76"/>
        <v>0.27222643748294278</v>
      </c>
      <c r="AC1113" s="60">
        <f t="shared" si="78"/>
        <v>-1.4630598729107136</v>
      </c>
      <c r="AD1113">
        <f>+VLOOKUP(AA1113,'Indice Bancos'!AG:AM,2,0)</f>
        <v>0.64748823261171906</v>
      </c>
      <c r="AE1113">
        <f t="shared" ca="1" si="82"/>
        <v>-0.90935180046275532</v>
      </c>
      <c r="AF1113">
        <f t="shared" ca="1" si="83"/>
        <v>-0.99801969428036752</v>
      </c>
      <c r="AG1113">
        <f t="shared" ca="1" si="79"/>
        <v>-1.0710798303091433</v>
      </c>
      <c r="AH1113">
        <f t="shared" ca="1" si="80"/>
        <v>-1.2079058249261645</v>
      </c>
      <c r="AI1113">
        <f t="shared" ca="1" si="81"/>
        <v>-1.3353497386963711</v>
      </c>
      <c r="AN1113" s="60"/>
    </row>
    <row r="1114" spans="1:40" x14ac:dyDescent="0.25">
      <c r="A1114" s="1">
        <v>44960</v>
      </c>
      <c r="B1114">
        <v>14.934100000000001</v>
      </c>
      <c r="C1114">
        <v>0.2324</v>
      </c>
      <c r="D1114">
        <v>2.4104999999999999</v>
      </c>
      <c r="E1114">
        <v>481190.56020000001</v>
      </c>
      <c r="F1114" s="72">
        <v>44960</v>
      </c>
      <c r="G1114">
        <v>14.7738</v>
      </c>
      <c r="H1114">
        <v>0.27600000000000002</v>
      </c>
      <c r="I1114">
        <v>2.8509000000000002</v>
      </c>
      <c r="J1114">
        <v>663242.76789999998</v>
      </c>
      <c r="K1114" s="72">
        <v>44960</v>
      </c>
      <c r="L1114">
        <v>20.501799999999999</v>
      </c>
      <c r="M1114">
        <v>0.22409999999999999</v>
      </c>
      <c r="N1114">
        <v>1.7123999999999999</v>
      </c>
      <c r="O1114">
        <v>317965.89549999998</v>
      </c>
      <c r="P1114" s="1">
        <v>44960</v>
      </c>
      <c r="Q1114">
        <v>12.198600000000001</v>
      </c>
      <c r="R1114">
        <v>0.98440000000000005</v>
      </c>
      <c r="S1114">
        <v>12.211499999999999</v>
      </c>
      <c r="U1114" s="72">
        <v>44960</v>
      </c>
      <c r="V1114">
        <v>-6.5327000000000002</v>
      </c>
      <c r="W1114">
        <v>0.27339999999999998</v>
      </c>
      <c r="X1114" t="s">
        <v>59</v>
      </c>
      <c r="Y1114">
        <v>83167.322700000004</v>
      </c>
      <c r="AA1114" s="1">
        <f t="shared" si="77"/>
        <v>44960</v>
      </c>
      <c r="AB1114">
        <f t="shared" si="76"/>
        <v>0.2516085730954527</v>
      </c>
      <c r="AC1114" s="60">
        <f t="shared" si="78"/>
        <v>-1.4951275648516023</v>
      </c>
      <c r="AD1114">
        <f>+VLOOKUP(AA1114,'Indice Bancos'!AG:AM,2,0)</f>
        <v>0.63561005829912687</v>
      </c>
      <c r="AE1114">
        <f t="shared" ca="1" si="82"/>
        <v>-0.90935180046275532</v>
      </c>
      <c r="AF1114">
        <f t="shared" ca="1" si="83"/>
        <v>-0.99801969428036752</v>
      </c>
      <c r="AG1114">
        <f t="shared" ca="1" si="79"/>
        <v>-1.0710798303091433</v>
      </c>
      <c r="AH1114">
        <f t="shared" ca="1" si="80"/>
        <v>-1.2079058249261645</v>
      </c>
      <c r="AI1114">
        <f t="shared" ca="1" si="81"/>
        <v>-1.3404638852032396</v>
      </c>
      <c r="AN1114" s="60"/>
    </row>
    <row r="1115" spans="1:40" x14ac:dyDescent="0.25">
      <c r="A1115" s="1">
        <v>44967</v>
      </c>
      <c r="B1115">
        <v>14.934100000000001</v>
      </c>
      <c r="C1115">
        <v>0.23430000000000001</v>
      </c>
      <c r="D1115">
        <v>2.4304999999999999</v>
      </c>
      <c r="E1115">
        <v>485186.89399999997</v>
      </c>
      <c r="F1115" s="72">
        <v>44967</v>
      </c>
      <c r="G1115">
        <v>14.7738</v>
      </c>
      <c r="H1115">
        <v>0.28889999999999999</v>
      </c>
      <c r="I1115">
        <v>2.9845999999999999</v>
      </c>
      <c r="J1115">
        <v>694358.77099999995</v>
      </c>
      <c r="K1115" s="72">
        <v>44967</v>
      </c>
      <c r="L1115">
        <v>20.501799999999999</v>
      </c>
      <c r="M1115">
        <v>0.23300000000000001</v>
      </c>
      <c r="N1115">
        <v>1.7804</v>
      </c>
      <c r="O1115">
        <v>330587.7231</v>
      </c>
      <c r="P1115" s="1">
        <v>44967</v>
      </c>
      <c r="Q1115">
        <v>12.198600000000001</v>
      </c>
      <c r="R1115">
        <v>1.0296000000000001</v>
      </c>
      <c r="S1115">
        <v>12.7719</v>
      </c>
      <c r="U1115" s="72">
        <v>44967</v>
      </c>
      <c r="V1115">
        <v>-6.5327000000000002</v>
      </c>
      <c r="W1115">
        <v>0.2843</v>
      </c>
      <c r="X1115" t="s">
        <v>59</v>
      </c>
      <c r="Y1115">
        <v>86482.342199999999</v>
      </c>
      <c r="AA1115" s="1">
        <f t="shared" si="77"/>
        <v>44967</v>
      </c>
      <c r="AB1115">
        <f t="shared" si="76"/>
        <v>0.26048434803890769</v>
      </c>
      <c r="AC1115" s="60">
        <f t="shared" si="78"/>
        <v>-1.481322758918546</v>
      </c>
      <c r="AD1115">
        <f>+VLOOKUP(AA1115,'Indice Bancos'!AG:AM,2,0)</f>
        <v>0.62870692455121113</v>
      </c>
      <c r="AE1115">
        <f t="shared" ca="1" si="82"/>
        <v>-0.90935180046275532</v>
      </c>
      <c r="AF1115">
        <f t="shared" ca="1" si="83"/>
        <v>-0.99801969428036752</v>
      </c>
      <c r="AG1115">
        <f t="shared" ca="1" si="79"/>
        <v>-1.0710798303091433</v>
      </c>
      <c r="AH1115">
        <f t="shared" ca="1" si="80"/>
        <v>-1.2079058249261645</v>
      </c>
      <c r="AI1115">
        <f t="shared" ca="1" si="81"/>
        <v>-1.4438496207649456</v>
      </c>
      <c r="AN1115" s="60"/>
    </row>
    <row r="1116" spans="1:40" x14ac:dyDescent="0.25">
      <c r="A1116" s="1">
        <v>44974</v>
      </c>
      <c r="B1116">
        <v>14.934100000000001</v>
      </c>
      <c r="C1116">
        <v>0.23230000000000001</v>
      </c>
      <c r="D1116">
        <v>2.4094000000000002</v>
      </c>
      <c r="E1116">
        <v>480966.76549999998</v>
      </c>
      <c r="F1116" s="72">
        <v>44974</v>
      </c>
      <c r="G1116">
        <v>14.7738</v>
      </c>
      <c r="H1116">
        <v>0.3019</v>
      </c>
      <c r="I1116">
        <v>3.1187</v>
      </c>
      <c r="J1116">
        <v>725548.50879999995</v>
      </c>
      <c r="K1116" s="72">
        <v>44974</v>
      </c>
      <c r="L1116">
        <v>20.501799999999999</v>
      </c>
      <c r="M1116">
        <v>0.24460000000000001</v>
      </c>
      <c r="N1116">
        <v>1.869</v>
      </c>
      <c r="O1116">
        <v>347038.98869999999</v>
      </c>
      <c r="P1116" s="1">
        <v>44974</v>
      </c>
      <c r="Q1116">
        <v>12.198600000000001</v>
      </c>
      <c r="R1116">
        <v>1.0212000000000001</v>
      </c>
      <c r="S1116">
        <v>12.668699999999999</v>
      </c>
      <c r="U1116" s="72">
        <v>44974</v>
      </c>
      <c r="V1116">
        <v>-6.5327000000000002</v>
      </c>
      <c r="W1116">
        <v>0.29580000000000001</v>
      </c>
      <c r="X1116" t="s">
        <v>59</v>
      </c>
      <c r="Y1116">
        <v>89928.782300000006</v>
      </c>
      <c r="AA1116" s="1">
        <f t="shared" si="77"/>
        <v>44974</v>
      </c>
      <c r="AB1116">
        <f t="shared" si="76"/>
        <v>0.26909820952366476</v>
      </c>
      <c r="AC1116" s="60">
        <f t="shared" si="78"/>
        <v>-1.4679253162288814</v>
      </c>
      <c r="AD1116">
        <f>+VLOOKUP(AA1116,'Indice Bancos'!AG:AM,2,0)</f>
        <v>0.64916992486455505</v>
      </c>
      <c r="AE1116">
        <f t="shared" ca="1" si="82"/>
        <v>-0.90935180046275532</v>
      </c>
      <c r="AF1116">
        <f t="shared" ca="1" si="83"/>
        <v>-0.99801969428036752</v>
      </c>
      <c r="AG1116">
        <f t="shared" ca="1" si="79"/>
        <v>-1.0710798303091433</v>
      </c>
      <c r="AH1116">
        <f t="shared" ca="1" si="80"/>
        <v>-1.2079058249261645</v>
      </c>
      <c r="AI1116">
        <f t="shared" ca="1" si="81"/>
        <v>-1.4622825067925116</v>
      </c>
      <c r="AN1116" s="60"/>
    </row>
    <row r="1117" spans="1:40" x14ac:dyDescent="0.25">
      <c r="A1117" s="1">
        <v>44981</v>
      </c>
      <c r="B1117">
        <v>14.934100000000001</v>
      </c>
      <c r="C1117">
        <v>0.2366</v>
      </c>
      <c r="D1117">
        <v>2.4537</v>
      </c>
      <c r="E1117">
        <v>489822.64120000001</v>
      </c>
      <c r="F1117" s="72">
        <v>44981</v>
      </c>
      <c r="G1117">
        <v>14.7738</v>
      </c>
      <c r="H1117">
        <v>0.3024</v>
      </c>
      <c r="I1117">
        <v>3.1238000000000001</v>
      </c>
      <c r="J1117">
        <v>726728.26240000001</v>
      </c>
      <c r="K1117" s="72">
        <v>44981</v>
      </c>
      <c r="L1117">
        <v>20.501799999999999</v>
      </c>
      <c r="M1117">
        <v>0.26419999999999999</v>
      </c>
      <c r="N1117">
        <v>2.0190000000000001</v>
      </c>
      <c r="O1117">
        <v>374886.6618</v>
      </c>
      <c r="P1117" s="1">
        <v>44981</v>
      </c>
      <c r="Q1117">
        <v>12.198600000000001</v>
      </c>
      <c r="R1117">
        <v>0.99870000000000003</v>
      </c>
      <c r="S1117">
        <v>12.388500000000001</v>
      </c>
      <c r="U1117" s="72">
        <v>44981</v>
      </c>
      <c r="V1117">
        <v>-6.5327000000000002</v>
      </c>
      <c r="W1117">
        <v>0.3014</v>
      </c>
      <c r="X1117" t="s">
        <v>59</v>
      </c>
      <c r="Y1117">
        <v>91610.935200000007</v>
      </c>
      <c r="AA1117" s="1">
        <f t="shared" si="77"/>
        <v>44981</v>
      </c>
      <c r="AB1117">
        <f t="shared" si="76"/>
        <v>0.27468682881670248</v>
      </c>
      <c r="AC1117" s="60">
        <f t="shared" si="78"/>
        <v>-1.4592331394594593</v>
      </c>
      <c r="AD1117">
        <f>+VLOOKUP(AA1117,'Indice Bancos'!AG:AM,2,0)</f>
        <v>0.66675196000380876</v>
      </c>
      <c r="AE1117">
        <f t="shared" ca="1" si="82"/>
        <v>-0.90935180046275532</v>
      </c>
      <c r="AF1117">
        <f t="shared" ca="1" si="83"/>
        <v>-0.99801969428036752</v>
      </c>
      <c r="AG1117">
        <f t="shared" ca="1" si="79"/>
        <v>-1.0710798303091433</v>
      </c>
      <c r="AH1117">
        <f t="shared" ca="1" si="80"/>
        <v>-1.2079058249261645</v>
      </c>
      <c r="AI1117">
        <f t="shared" ca="1" si="81"/>
        <v>-1.4674387718970647</v>
      </c>
      <c r="AN1117" s="60"/>
    </row>
    <row r="1118" spans="1:40" x14ac:dyDescent="0.25">
      <c r="A1118" s="1">
        <v>44988</v>
      </c>
      <c r="B1118">
        <v>14.934100000000001</v>
      </c>
      <c r="C1118">
        <v>0.2273</v>
      </c>
      <c r="D1118">
        <v>2.3574999999999999</v>
      </c>
      <c r="E1118">
        <v>470608.2683</v>
      </c>
      <c r="F1118" s="72">
        <v>44988</v>
      </c>
      <c r="G1118">
        <v>14.7738</v>
      </c>
      <c r="H1118">
        <v>0.29349999999999998</v>
      </c>
      <c r="I1118">
        <v>3.0312000000000001</v>
      </c>
      <c r="J1118">
        <v>705197.75789999997</v>
      </c>
      <c r="K1118" s="72">
        <v>44988</v>
      </c>
      <c r="L1118">
        <v>20.501799999999999</v>
      </c>
      <c r="M1118">
        <v>0.26450000000000001</v>
      </c>
      <c r="N1118">
        <v>2.0213999999999999</v>
      </c>
      <c r="O1118">
        <v>375346.19439999998</v>
      </c>
      <c r="P1118" s="1">
        <v>44988</v>
      </c>
      <c r="Q1118">
        <v>12.198600000000001</v>
      </c>
      <c r="R1118">
        <v>0.97489999999999999</v>
      </c>
      <c r="S1118">
        <v>12.093500000000001</v>
      </c>
      <c r="U1118" s="72">
        <v>44988</v>
      </c>
      <c r="V1118">
        <v>-6.5327000000000002</v>
      </c>
      <c r="W1118">
        <v>0.309</v>
      </c>
      <c r="X1118" t="s">
        <v>59</v>
      </c>
      <c r="Y1118">
        <v>93934.962299999999</v>
      </c>
      <c r="AA1118" s="1">
        <f t="shared" si="77"/>
        <v>44988</v>
      </c>
      <c r="AB1118">
        <f t="shared" si="76"/>
        <v>0.26883059918935803</v>
      </c>
      <c r="AC1118" s="60">
        <f t="shared" si="78"/>
        <v>-1.4683415400239102</v>
      </c>
      <c r="AD1118">
        <f>+VLOOKUP(AA1118,'Indice Bancos'!AG:AM,2,0)</f>
        <v>0.65637968008232683</v>
      </c>
      <c r="AE1118">
        <f t="shared" ca="1" si="82"/>
        <v>-0.90935180046275532</v>
      </c>
      <c r="AF1118">
        <f t="shared" ca="1" si="83"/>
        <v>-0.99801969428036752</v>
      </c>
      <c r="AG1118">
        <f t="shared" ca="1" si="79"/>
        <v>-1.0710798303091433</v>
      </c>
      <c r="AH1118">
        <f t="shared" ca="1" si="80"/>
        <v>-1.2079058249261645</v>
      </c>
      <c r="AI1118">
        <f t="shared" ca="1" si="81"/>
        <v>-1.4674387718970647</v>
      </c>
      <c r="AN1118" s="60"/>
    </row>
    <row r="1119" spans="1:40" x14ac:dyDescent="0.25">
      <c r="A1119" s="1">
        <v>44995</v>
      </c>
      <c r="B1119">
        <v>14.934100000000001</v>
      </c>
      <c r="C1119">
        <v>0.2303</v>
      </c>
      <c r="D1119">
        <v>2.3885000000000001</v>
      </c>
      <c r="E1119">
        <v>476810.57829999999</v>
      </c>
      <c r="F1119" s="72">
        <v>44995</v>
      </c>
      <c r="G1119">
        <v>14.7738</v>
      </c>
      <c r="H1119">
        <v>0.2848</v>
      </c>
      <c r="I1119">
        <v>2.9422000000000001</v>
      </c>
      <c r="J1119">
        <v>684478.33400000003</v>
      </c>
      <c r="K1119" s="72">
        <v>44995</v>
      </c>
      <c r="L1119">
        <v>20.501799999999999</v>
      </c>
      <c r="M1119">
        <v>0.25819999999999999</v>
      </c>
      <c r="N1119">
        <v>1.9729000000000001</v>
      </c>
      <c r="O1119">
        <v>366339.35619999998</v>
      </c>
      <c r="P1119" s="1">
        <v>44995</v>
      </c>
      <c r="Q1119">
        <v>12.198600000000001</v>
      </c>
      <c r="R1119">
        <v>0.9345</v>
      </c>
      <c r="S1119">
        <v>11.5921</v>
      </c>
      <c r="U1119" s="72">
        <v>44995</v>
      </c>
      <c r="V1119">
        <v>-6.5327000000000002</v>
      </c>
      <c r="W1119">
        <v>0.29959999999999998</v>
      </c>
      <c r="X1119" t="s">
        <v>59</v>
      </c>
      <c r="Y1119">
        <v>91079.729000000007</v>
      </c>
      <c r="AA1119" s="1">
        <f t="shared" si="77"/>
        <v>44995</v>
      </c>
      <c r="AB1119">
        <f t="shared" si="76"/>
        <v>0.2635590946259781</v>
      </c>
      <c r="AC1119" s="60">
        <f t="shared" si="78"/>
        <v>-1.4765404970655533</v>
      </c>
      <c r="AD1119">
        <f>+VLOOKUP(AA1119,'Indice Bancos'!AG:AM,2,0)</f>
        <v>0.67225145796500207</v>
      </c>
      <c r="AE1119">
        <f t="shared" ca="1" si="82"/>
        <v>-0.90935180046275532</v>
      </c>
      <c r="AF1119">
        <f t="shared" ca="1" si="83"/>
        <v>-0.99801969428036752</v>
      </c>
      <c r="AG1119">
        <f t="shared" ca="1" si="79"/>
        <v>-1.0710798303091433</v>
      </c>
      <c r="AH1119">
        <f t="shared" ca="1" si="80"/>
        <v>-1.2079058249261645</v>
      </c>
      <c r="AI1119">
        <f t="shared" ca="1" si="81"/>
        <v>-1.4682999176444074</v>
      </c>
      <c r="AN1119" s="60"/>
    </row>
    <row r="1120" spans="1:40" x14ac:dyDescent="0.25">
      <c r="A1120" s="1">
        <v>45002</v>
      </c>
      <c r="B1120">
        <v>14.934100000000001</v>
      </c>
      <c r="C1120">
        <v>0.21410000000000001</v>
      </c>
      <c r="D1120">
        <v>2.2206999999999999</v>
      </c>
      <c r="E1120">
        <v>443305.31579999998</v>
      </c>
      <c r="F1120" s="72">
        <v>45002</v>
      </c>
      <c r="G1120">
        <v>14.7738</v>
      </c>
      <c r="H1120">
        <v>0.25890000000000002</v>
      </c>
      <c r="I1120">
        <v>2.6747000000000001</v>
      </c>
      <c r="J1120">
        <v>622246.32779999997</v>
      </c>
      <c r="K1120" s="72">
        <v>45002</v>
      </c>
      <c r="L1120">
        <v>20.501799999999999</v>
      </c>
      <c r="M1120">
        <v>0.22500000000000001</v>
      </c>
      <c r="N1120">
        <v>1.7194</v>
      </c>
      <c r="O1120">
        <v>319252.58669999999</v>
      </c>
      <c r="P1120" s="1">
        <v>45002</v>
      </c>
      <c r="Q1120">
        <v>12.198600000000001</v>
      </c>
      <c r="R1120">
        <v>0.89170000000000005</v>
      </c>
      <c r="S1120">
        <v>11.0611</v>
      </c>
      <c r="U1120" s="72">
        <v>45002</v>
      </c>
      <c r="V1120">
        <v>-6.5327000000000002</v>
      </c>
      <c r="W1120">
        <v>0.25559999999999999</v>
      </c>
      <c r="X1120" t="s">
        <v>59</v>
      </c>
      <c r="Y1120">
        <v>77711.039799999999</v>
      </c>
      <c r="AA1120" s="1">
        <f t="shared" si="77"/>
        <v>45002</v>
      </c>
      <c r="AB1120">
        <f t="shared" si="76"/>
        <v>0.23774522103745657</v>
      </c>
      <c r="AC1120" s="60">
        <f t="shared" si="78"/>
        <v>-1.5166897254473253</v>
      </c>
      <c r="AD1120">
        <f>+VLOOKUP(AA1120,'Indice Bancos'!AG:AM,2,0)</f>
        <v>0.64973674635243928</v>
      </c>
      <c r="AE1120">
        <f t="shared" ca="1" si="82"/>
        <v>-0.90935180046275532</v>
      </c>
      <c r="AF1120">
        <f t="shared" ca="1" si="83"/>
        <v>-0.99801969428036752</v>
      </c>
      <c r="AG1120">
        <f t="shared" ca="1" si="79"/>
        <v>-1.0710798303091433</v>
      </c>
      <c r="AH1120">
        <f t="shared" ca="1" si="80"/>
        <v>-1.2079058249261645</v>
      </c>
      <c r="AI1120">
        <f t="shared" ca="1" si="81"/>
        <v>-1.4757206013613891</v>
      </c>
      <c r="AN1120" s="60"/>
    </row>
    <row r="1121" spans="1:40" x14ac:dyDescent="0.25">
      <c r="A1121" s="1">
        <v>45009</v>
      </c>
      <c r="B1121">
        <v>14.934100000000001</v>
      </c>
      <c r="C1121">
        <v>0.2049</v>
      </c>
      <c r="D1121">
        <v>2.1251000000000002</v>
      </c>
      <c r="E1121">
        <v>424218.82549999998</v>
      </c>
      <c r="F1121" s="72">
        <v>45009</v>
      </c>
      <c r="G1121">
        <v>14.7738</v>
      </c>
      <c r="H1121">
        <v>0.25390000000000001</v>
      </c>
      <c r="I1121">
        <v>2.6230000000000002</v>
      </c>
      <c r="J1121">
        <v>610227.58730000001</v>
      </c>
      <c r="K1121" s="72">
        <v>45009</v>
      </c>
      <c r="L1121">
        <v>20.501799999999999</v>
      </c>
      <c r="M1121">
        <v>0.2175</v>
      </c>
      <c r="N1121">
        <v>1.6620999999999999</v>
      </c>
      <c r="O1121">
        <v>308622.06679999997</v>
      </c>
      <c r="P1121" s="1">
        <v>45009</v>
      </c>
      <c r="Q1121">
        <v>12.198600000000001</v>
      </c>
      <c r="R1121">
        <v>0.85360000000000003</v>
      </c>
      <c r="S1121">
        <v>10.5892</v>
      </c>
      <c r="U1121" s="72">
        <v>45009</v>
      </c>
      <c r="V1121">
        <v>-6.5327000000000002</v>
      </c>
      <c r="W1121">
        <v>0.25269999999999998</v>
      </c>
      <c r="X1121" t="s">
        <v>59</v>
      </c>
      <c r="Y1121">
        <v>76803.5625</v>
      </c>
      <c r="AA1121" s="1">
        <f t="shared" si="77"/>
        <v>45009</v>
      </c>
      <c r="AB1121">
        <f t="shared" si="76"/>
        <v>0.23128336342722472</v>
      </c>
      <c r="AC1121" s="60">
        <f t="shared" si="78"/>
        <v>-1.5267400805819011</v>
      </c>
      <c r="AD1121">
        <f>+VLOOKUP(AA1121,'Indice Bancos'!AG:AM,2,0)</f>
        <v>0.63723596981274644</v>
      </c>
      <c r="AE1121">
        <f t="shared" ca="1" si="82"/>
        <v>-0.90935180046275532</v>
      </c>
      <c r="AF1121">
        <f t="shared" ca="1" si="83"/>
        <v>-0.99801969428036752</v>
      </c>
      <c r="AG1121">
        <f t="shared" ca="1" si="79"/>
        <v>-1.0710798303091433</v>
      </c>
      <c r="AH1121">
        <f t="shared" ca="1" si="80"/>
        <v>-1.2079058249261645</v>
      </c>
      <c r="AI1121">
        <f t="shared" ca="1" si="81"/>
        <v>-1.4808445327332467</v>
      </c>
      <c r="AN1121" s="60"/>
    </row>
    <row r="1122" spans="1:40" x14ac:dyDescent="0.25">
      <c r="A1122" s="1">
        <v>45016</v>
      </c>
      <c r="B1122">
        <v>39.216500000000003</v>
      </c>
      <c r="C1122">
        <v>0.56140000000000001</v>
      </c>
      <c r="D1122">
        <v>1.9796</v>
      </c>
      <c r="E1122">
        <v>460857.21380000003</v>
      </c>
      <c r="F1122" s="72">
        <v>45016</v>
      </c>
      <c r="G1122">
        <v>43.604799999999997</v>
      </c>
      <c r="H1122">
        <v>0.67859999999999998</v>
      </c>
      <c r="I1122">
        <v>2.1187</v>
      </c>
      <c r="J1122">
        <v>653067.39249999996</v>
      </c>
      <c r="K1122" s="72">
        <v>45016</v>
      </c>
      <c r="L1122">
        <v>61.091000000000001</v>
      </c>
      <c r="M1122">
        <v>0.57509999999999994</v>
      </c>
      <c r="N1122">
        <v>1.3254999999999999</v>
      </c>
      <c r="O1122">
        <v>329454.2095</v>
      </c>
      <c r="P1122" s="1">
        <v>45016</v>
      </c>
      <c r="Q1122">
        <v>12.198600000000001</v>
      </c>
      <c r="R1122">
        <v>0.93920000000000003</v>
      </c>
      <c r="S1122">
        <v>11.6511</v>
      </c>
      <c r="U1122" s="72">
        <v>45016</v>
      </c>
      <c r="V1122">
        <v>-10.6349</v>
      </c>
      <c r="W1122">
        <v>0.68189999999999995</v>
      </c>
      <c r="X1122" t="s">
        <v>59</v>
      </c>
      <c r="Y1122">
        <v>81451.616699999999</v>
      </c>
      <c r="AA1122" s="1">
        <f t="shared" si="77"/>
        <v>45016</v>
      </c>
      <c r="AB1122">
        <f t="shared" si="76"/>
        <v>0.6209921611654351</v>
      </c>
      <c r="AC1122" s="60">
        <f t="shared" si="78"/>
        <v>-0.92061223738464304</v>
      </c>
      <c r="AD1122">
        <f>+VLOOKUP(AA1122,'Indice Bancos'!AG:AM,2,0)</f>
        <v>0.61114033012540392</v>
      </c>
      <c r="AE1122">
        <f t="shared" ca="1" si="82"/>
        <v>-0.90935180046275532</v>
      </c>
      <c r="AF1122">
        <f t="shared" ca="1" si="83"/>
        <v>-0.99801969428036752</v>
      </c>
      <c r="AG1122">
        <f t="shared" ca="1" si="79"/>
        <v>-1.0710798303091433</v>
      </c>
      <c r="AH1122">
        <f t="shared" ca="1" si="80"/>
        <v>-1.2499734586673574</v>
      </c>
      <c r="AI1122">
        <f t="shared" ca="1" si="81"/>
        <v>-1.4901859512284514</v>
      </c>
      <c r="AN1122" s="60"/>
    </row>
    <row r="1123" spans="1:40" x14ac:dyDescent="0.25">
      <c r="A1123" s="1">
        <v>45023</v>
      </c>
      <c r="B1123">
        <v>39.216500000000003</v>
      </c>
      <c r="C1123">
        <v>0.57199999999999995</v>
      </c>
      <c r="D1123">
        <v>2.0171000000000001</v>
      </c>
      <c r="E1123">
        <v>469585.20679999999</v>
      </c>
      <c r="F1123" s="72">
        <v>45023</v>
      </c>
      <c r="G1123">
        <v>43.604799999999997</v>
      </c>
      <c r="H1123">
        <v>0.69240000000000002</v>
      </c>
      <c r="I1123">
        <v>2.1617000000000002</v>
      </c>
      <c r="J1123">
        <v>666339.6213</v>
      </c>
      <c r="K1123" s="72">
        <v>45023</v>
      </c>
      <c r="L1123">
        <v>61.091000000000001</v>
      </c>
      <c r="M1123">
        <v>0.58740000000000003</v>
      </c>
      <c r="N1123">
        <v>1.3539000000000001</v>
      </c>
      <c r="O1123">
        <v>336500.37540000002</v>
      </c>
      <c r="P1123" s="1">
        <v>45023</v>
      </c>
      <c r="Q1123">
        <v>12.198600000000001</v>
      </c>
      <c r="R1123">
        <v>0.94869999999999999</v>
      </c>
      <c r="S1123">
        <v>11.7691</v>
      </c>
      <c r="U1123" s="72">
        <v>45023</v>
      </c>
      <c r="V1123">
        <v>-10.6349</v>
      </c>
      <c r="W1123">
        <v>0.69289999999999996</v>
      </c>
      <c r="X1123" t="s">
        <v>59</v>
      </c>
      <c r="Y1123">
        <v>82757.498600000006</v>
      </c>
      <c r="AA1123" s="1">
        <f t="shared" si="77"/>
        <v>45023</v>
      </c>
      <c r="AB1123">
        <f t="shared" si="76"/>
        <v>0.633352777160895</v>
      </c>
      <c r="AC1123" s="60">
        <f t="shared" si="78"/>
        <v>-0.90138733520794001</v>
      </c>
      <c r="AD1123">
        <f>+VLOOKUP(AA1123,'Indice Bancos'!AG:AM,2,0)</f>
        <v>0.60585152312287383</v>
      </c>
      <c r="AE1123">
        <f t="shared" ca="1" si="82"/>
        <v>-0.90769729084327699</v>
      </c>
      <c r="AF1123">
        <f t="shared" ca="1" si="83"/>
        <v>-0.99801969428036752</v>
      </c>
      <c r="AG1123">
        <f t="shared" ca="1" si="79"/>
        <v>-1.0710798303091433</v>
      </c>
      <c r="AH1123">
        <f t="shared" ca="1" si="80"/>
        <v>-1.2499734586673574</v>
      </c>
      <c r="AI1123">
        <f t="shared" ca="1" si="81"/>
        <v>-1.4901859512284514</v>
      </c>
      <c r="AN1123" s="60"/>
    </row>
    <row r="1124" spans="1:40" x14ac:dyDescent="0.25">
      <c r="A1124" s="1">
        <v>45030</v>
      </c>
      <c r="B1124">
        <v>39.216500000000003</v>
      </c>
      <c r="C1124">
        <v>0.65049999999999997</v>
      </c>
      <c r="D1124">
        <v>2.2938000000000001</v>
      </c>
      <c r="E1124">
        <v>534006.10770000005</v>
      </c>
      <c r="F1124" s="72">
        <v>45030</v>
      </c>
      <c r="G1124">
        <v>43.604799999999997</v>
      </c>
      <c r="H1124">
        <v>0.78400000000000003</v>
      </c>
      <c r="I1124">
        <v>2.4478</v>
      </c>
      <c r="J1124">
        <v>754526.2084</v>
      </c>
      <c r="K1124" s="72">
        <v>45030</v>
      </c>
      <c r="L1124">
        <v>61.091000000000001</v>
      </c>
      <c r="M1124">
        <v>0.7107</v>
      </c>
      <c r="N1124">
        <v>1.6379999999999999</v>
      </c>
      <c r="O1124">
        <v>407115.212</v>
      </c>
      <c r="P1124" s="1">
        <v>45030</v>
      </c>
      <c r="Q1124">
        <v>12.198600000000001</v>
      </c>
      <c r="R1124">
        <v>0.94399999999999995</v>
      </c>
      <c r="S1124">
        <v>11.710100000000001</v>
      </c>
      <c r="U1124" s="72">
        <v>45030</v>
      </c>
      <c r="V1124">
        <v>-10.6349</v>
      </c>
      <c r="W1124">
        <v>0.78200000000000003</v>
      </c>
      <c r="X1124" t="s">
        <v>59</v>
      </c>
      <c r="Y1124">
        <v>93403.756099999999</v>
      </c>
      <c r="AA1124" s="1">
        <f t="shared" si="77"/>
        <v>45030</v>
      </c>
      <c r="AB1124">
        <f t="shared" si="76"/>
        <v>0.72736765590537222</v>
      </c>
      <c r="AC1124" s="60">
        <f t="shared" si="78"/>
        <v>-0.75516267717463126</v>
      </c>
      <c r="AD1124">
        <f>+VLOOKUP(AA1124,'Indice Bancos'!AG:AM,2,0)</f>
        <v>0.63982948233203918</v>
      </c>
      <c r="AE1124">
        <f t="shared" ca="1" si="82"/>
        <v>-0.90187483136545854</v>
      </c>
      <c r="AF1124">
        <f t="shared" ca="1" si="83"/>
        <v>-0.99250030014899127</v>
      </c>
      <c r="AG1124">
        <f t="shared" ca="1" si="79"/>
        <v>-1.0710798303091433</v>
      </c>
      <c r="AH1124">
        <f t="shared" ca="1" si="80"/>
        <v>-1.2499734586673574</v>
      </c>
      <c r="AI1124">
        <f t="shared" ca="1" si="81"/>
        <v>-1.4901859512284514</v>
      </c>
      <c r="AN1124" s="60"/>
    </row>
    <row r="1125" spans="1:40" x14ac:dyDescent="0.25">
      <c r="A1125" s="1">
        <v>45037</v>
      </c>
      <c r="B1125">
        <v>39.216500000000003</v>
      </c>
      <c r="C1125">
        <v>0.63970000000000005</v>
      </c>
      <c r="D1125">
        <v>2.2559</v>
      </c>
      <c r="E1125">
        <v>525182.20270000002</v>
      </c>
      <c r="F1125" s="72">
        <v>45037</v>
      </c>
      <c r="G1125">
        <v>43.604799999999997</v>
      </c>
      <c r="H1125">
        <v>0.81220000000000003</v>
      </c>
      <c r="I1125">
        <v>2.5358999999999998</v>
      </c>
      <c r="J1125">
        <v>781660.54280000005</v>
      </c>
      <c r="K1125" s="72">
        <v>45037</v>
      </c>
      <c r="L1125">
        <v>61.091000000000001</v>
      </c>
      <c r="M1125">
        <v>0.71879999999999999</v>
      </c>
      <c r="N1125">
        <v>1.6566000000000001</v>
      </c>
      <c r="O1125">
        <v>411741.17310000001</v>
      </c>
      <c r="P1125" s="1">
        <v>45037</v>
      </c>
      <c r="Q1125">
        <v>12.198600000000001</v>
      </c>
      <c r="R1125">
        <v>1.0141</v>
      </c>
      <c r="S1125">
        <v>12.5802</v>
      </c>
      <c r="U1125" s="72">
        <v>45037</v>
      </c>
      <c r="V1125">
        <v>-10.6349</v>
      </c>
      <c r="W1125">
        <v>0.79479999999999995</v>
      </c>
      <c r="X1125" t="s">
        <v>59</v>
      </c>
      <c r="Y1125">
        <v>94930.973899999997</v>
      </c>
      <c r="AA1125" s="1">
        <f t="shared" si="77"/>
        <v>45037</v>
      </c>
      <c r="AB1125">
        <f t="shared" si="76"/>
        <v>0.74012871179625539</v>
      </c>
      <c r="AC1125" s="60">
        <f t="shared" si="78"/>
        <v>-0.73531495669987668</v>
      </c>
      <c r="AD1125">
        <f>+VLOOKUP(AA1125,'Indice Bancos'!AG:AM,2,0)</f>
        <v>0.61465854342990311</v>
      </c>
      <c r="AE1125">
        <f t="shared" ca="1" si="82"/>
        <v>-0.8604428641233608</v>
      </c>
      <c r="AF1125">
        <f t="shared" ca="1" si="83"/>
        <v>-0.98443913404370942</v>
      </c>
      <c r="AG1125">
        <f t="shared" ca="1" si="79"/>
        <v>-1.0710798303091433</v>
      </c>
      <c r="AH1125">
        <f t="shared" ca="1" si="80"/>
        <v>-1.2499734586673574</v>
      </c>
      <c r="AI1125">
        <f t="shared" ca="1" si="81"/>
        <v>-1.4901859512284514</v>
      </c>
      <c r="AN1125" s="60"/>
    </row>
    <row r="1126" spans="1:40" x14ac:dyDescent="0.25">
      <c r="A1126" s="1">
        <v>45044</v>
      </c>
      <c r="B1126">
        <v>39.216500000000003</v>
      </c>
      <c r="C1126">
        <v>0.62849999999999995</v>
      </c>
      <c r="D1126">
        <v>2.2162000000000002</v>
      </c>
      <c r="E1126">
        <v>515942.6789</v>
      </c>
      <c r="F1126" s="72">
        <v>45044</v>
      </c>
      <c r="G1126">
        <v>43.604799999999997</v>
      </c>
      <c r="H1126">
        <v>0.80089999999999995</v>
      </c>
      <c r="I1126">
        <v>2.5005000000000002</v>
      </c>
      <c r="J1126">
        <v>770747.82140000002</v>
      </c>
      <c r="K1126" s="72">
        <v>45044</v>
      </c>
      <c r="L1126">
        <v>61.091000000000001</v>
      </c>
      <c r="M1126">
        <v>0.69550000000000001</v>
      </c>
      <c r="N1126">
        <v>1.603</v>
      </c>
      <c r="O1126">
        <v>398414.72889999999</v>
      </c>
      <c r="P1126" s="1">
        <v>45044</v>
      </c>
      <c r="Q1126">
        <v>12.198600000000001</v>
      </c>
      <c r="R1126">
        <v>1.0201</v>
      </c>
      <c r="S1126">
        <v>12.654</v>
      </c>
      <c r="U1126" s="72">
        <v>45044</v>
      </c>
      <c r="V1126">
        <v>-10.6349</v>
      </c>
      <c r="W1126">
        <v>0.75219999999999998</v>
      </c>
      <c r="X1126" t="s">
        <v>59</v>
      </c>
      <c r="Y1126">
        <v>89840.247900000002</v>
      </c>
      <c r="AA1126" s="1">
        <f t="shared" si="77"/>
        <v>45044</v>
      </c>
      <c r="AB1126">
        <f t="shared" si="76"/>
        <v>0.72466292562955936</v>
      </c>
      <c r="AC1126" s="60">
        <f t="shared" si="78"/>
        <v>-0.75936943960345904</v>
      </c>
      <c r="AD1126">
        <f>+VLOOKUP(AA1126,'Indice Bancos'!AG:AM,2,0)</f>
        <v>0.58838301670459248</v>
      </c>
      <c r="AE1126">
        <f t="shared" ca="1" si="82"/>
        <v>-0.85025801404523405</v>
      </c>
      <c r="AF1126">
        <f t="shared" ca="1" si="83"/>
        <v>-0.97715641270801756</v>
      </c>
      <c r="AG1126">
        <f t="shared" ca="1" si="79"/>
        <v>-1.0710798303091433</v>
      </c>
      <c r="AH1126">
        <f t="shared" ca="1" si="80"/>
        <v>-1.2499734586673574</v>
      </c>
      <c r="AI1126">
        <f t="shared" ca="1" si="81"/>
        <v>-1.4901859512284514</v>
      </c>
      <c r="AN1126" s="60"/>
    </row>
    <row r="1127" spans="1:40" x14ac:dyDescent="0.25">
      <c r="A1127" s="1">
        <v>45051</v>
      </c>
      <c r="B1127">
        <v>39.216500000000003</v>
      </c>
      <c r="C1127">
        <v>0.63200000000000001</v>
      </c>
      <c r="D1127">
        <v>2.2286999999999999</v>
      </c>
      <c r="E1127">
        <v>518852.0099</v>
      </c>
      <c r="F1127" s="72">
        <v>45051</v>
      </c>
      <c r="G1127">
        <v>43.604799999999997</v>
      </c>
      <c r="H1127">
        <v>0.81969999999999998</v>
      </c>
      <c r="I1127">
        <v>2.5592999999999999</v>
      </c>
      <c r="J1127">
        <v>750986.9473</v>
      </c>
      <c r="K1127" s="72">
        <v>45051</v>
      </c>
      <c r="L1127">
        <v>61.091000000000001</v>
      </c>
      <c r="M1127">
        <v>0.66930000000000001</v>
      </c>
      <c r="N1127">
        <v>1.5426</v>
      </c>
      <c r="O1127">
        <v>383403.33189999999</v>
      </c>
      <c r="P1127" s="1">
        <v>45051</v>
      </c>
      <c r="Q1127">
        <v>12.198600000000001</v>
      </c>
      <c r="R1127">
        <v>1.0045999999999999</v>
      </c>
      <c r="S1127">
        <v>12.462199999999999</v>
      </c>
      <c r="U1127" s="72">
        <v>45051</v>
      </c>
      <c r="V1127">
        <v>-10.6349</v>
      </c>
      <c r="W1127">
        <v>0.71840000000000004</v>
      </c>
      <c r="X1127" t="s">
        <v>59</v>
      </c>
      <c r="Y1127">
        <v>88535.622099999993</v>
      </c>
      <c r="AA1127" s="1">
        <f t="shared" si="77"/>
        <v>45051</v>
      </c>
      <c r="AB1127">
        <f t="shared" si="76"/>
        <v>0.72553125389291595</v>
      </c>
      <c r="AC1127" s="60">
        <f t="shared" si="78"/>
        <v>-0.75801889801828015</v>
      </c>
      <c r="AD1127">
        <f>+VLOOKUP(AA1127,'Indice Bancos'!AG:AM,2,0)</f>
        <v>0.59212013172126499</v>
      </c>
      <c r="AE1127">
        <f t="shared" ca="1" si="82"/>
        <v>-0.80119104870597546</v>
      </c>
      <c r="AF1127">
        <f t="shared" ca="1" si="83"/>
        <v>-0.96948438208987542</v>
      </c>
      <c r="AG1127">
        <f t="shared" ca="1" si="79"/>
        <v>-1.0690324718381374</v>
      </c>
      <c r="AH1127">
        <f t="shared" ca="1" si="80"/>
        <v>-1.2499734586673574</v>
      </c>
      <c r="AI1127">
        <f t="shared" ca="1" si="81"/>
        <v>-1.4901859512284514</v>
      </c>
      <c r="AN1127" s="60"/>
    </row>
    <row r="1128" spans="1:40" x14ac:dyDescent="0.25">
      <c r="A1128" s="1">
        <v>45058</v>
      </c>
      <c r="B1128">
        <v>39.216500000000003</v>
      </c>
      <c r="C1128">
        <v>0.67259999999999998</v>
      </c>
      <c r="D1128">
        <v>2.3717999999999999</v>
      </c>
      <c r="E1128">
        <v>552165.44850000006</v>
      </c>
      <c r="F1128" s="72">
        <v>45058</v>
      </c>
      <c r="G1128">
        <v>43.604799999999997</v>
      </c>
      <c r="H1128">
        <v>0.8931</v>
      </c>
      <c r="I1128">
        <v>2.7883</v>
      </c>
      <c r="J1128">
        <v>818159.17209999997</v>
      </c>
      <c r="K1128" s="72">
        <v>45058</v>
      </c>
      <c r="L1128">
        <v>61.091000000000001</v>
      </c>
      <c r="M1128">
        <v>0.75719999999999998</v>
      </c>
      <c r="N1128">
        <v>1.7451000000000001</v>
      </c>
      <c r="O1128">
        <v>433737.46490000002</v>
      </c>
      <c r="P1128" s="1">
        <v>45058</v>
      </c>
      <c r="Q1128">
        <v>12.198600000000001</v>
      </c>
      <c r="R1128">
        <v>1.0783</v>
      </c>
      <c r="S1128">
        <v>13.3766</v>
      </c>
      <c r="U1128" s="72">
        <v>45058</v>
      </c>
      <c r="V1128">
        <v>-10.6349</v>
      </c>
      <c r="W1128">
        <v>0.81159999999999999</v>
      </c>
      <c r="X1128" t="s">
        <v>59</v>
      </c>
      <c r="Y1128">
        <v>96945.130799999999</v>
      </c>
      <c r="AA1128" s="1">
        <f t="shared" si="77"/>
        <v>45058</v>
      </c>
      <c r="AB1128">
        <f t="shared" si="76"/>
        <v>0.79389026033292165</v>
      </c>
      <c r="AC1128" s="60">
        <f t="shared" si="78"/>
        <v>-0.65169772339490939</v>
      </c>
      <c r="AD1128">
        <f>+VLOOKUP(AA1128,'Indice Bancos'!AG:AM,2,0)</f>
        <v>0.59712730174622497</v>
      </c>
      <c r="AE1128">
        <f t="shared" ca="1" si="82"/>
        <v>-0.79276490860208637</v>
      </c>
      <c r="AF1128">
        <f t="shared" ca="1" si="83"/>
        <v>-0.95338728538279249</v>
      </c>
      <c r="AG1128">
        <f t="shared" ca="1" si="79"/>
        <v>-1.0590571644329039</v>
      </c>
      <c r="AH1128">
        <f t="shared" ca="1" si="80"/>
        <v>-1.2499734586673574</v>
      </c>
      <c r="AI1128">
        <f t="shared" ca="1" si="81"/>
        <v>-1.4901859512284514</v>
      </c>
      <c r="AN1128" s="60"/>
    </row>
    <row r="1129" spans="1:40" x14ac:dyDescent="0.25">
      <c r="A1129" s="1">
        <v>45065</v>
      </c>
      <c r="B1129">
        <v>39.216500000000003</v>
      </c>
      <c r="C1129">
        <v>0.68120000000000003</v>
      </c>
      <c r="D1129">
        <v>2.4020000000000001</v>
      </c>
      <c r="E1129">
        <v>559198.99600000004</v>
      </c>
      <c r="F1129" s="72">
        <v>45065</v>
      </c>
      <c r="G1129">
        <v>43.604799999999997</v>
      </c>
      <c r="H1129">
        <v>0.88549999999999995</v>
      </c>
      <c r="I1129">
        <v>2.7646000000000002</v>
      </c>
      <c r="J1129">
        <v>811228.11930000002</v>
      </c>
      <c r="K1129" s="72">
        <v>45065</v>
      </c>
      <c r="L1129">
        <v>61.091000000000001</v>
      </c>
      <c r="M1129">
        <v>0.76219999999999999</v>
      </c>
      <c r="N1129">
        <v>1.7567999999999999</v>
      </c>
      <c r="O1129">
        <v>436647.83779999998</v>
      </c>
      <c r="P1129" s="1">
        <v>45065</v>
      </c>
      <c r="Q1129">
        <v>12.198600000000001</v>
      </c>
      <c r="R1129">
        <v>1.1627000000000001</v>
      </c>
      <c r="S1129">
        <v>14.4237</v>
      </c>
      <c r="U1129" s="72">
        <v>45065</v>
      </c>
      <c r="V1129">
        <v>-10.6349</v>
      </c>
      <c r="W1129">
        <v>0.81369999999999998</v>
      </c>
      <c r="X1129" t="s">
        <v>59</v>
      </c>
      <c r="Y1129">
        <v>97188.600300000006</v>
      </c>
      <c r="AA1129" s="1">
        <f t="shared" si="77"/>
        <v>45065</v>
      </c>
      <c r="AB1129">
        <f t="shared" si="76"/>
        <v>0.79356883087558228</v>
      </c>
      <c r="AC1129" s="60">
        <f t="shared" si="78"/>
        <v>-0.65219765397088791</v>
      </c>
      <c r="AD1129">
        <f>+VLOOKUP(AA1129,'Indice Bancos'!AG:AM,2,0)</f>
        <v>0.56784001331020406</v>
      </c>
      <c r="AE1129">
        <f t="shared" ca="1" si="82"/>
        <v>-0.79196435193238723</v>
      </c>
      <c r="AF1129">
        <f t="shared" ca="1" si="83"/>
        <v>-0.93302105953073022</v>
      </c>
      <c r="AG1129">
        <f t="shared" ca="1" si="79"/>
        <v>-1.0590571644329039</v>
      </c>
      <c r="AH1129">
        <f t="shared" ca="1" si="80"/>
        <v>-1.2499734586673574</v>
      </c>
      <c r="AI1129">
        <f t="shared" ca="1" si="81"/>
        <v>-1.4901859512284514</v>
      </c>
      <c r="AN1129" s="60"/>
    </row>
    <row r="1130" spans="1:40" x14ac:dyDescent="0.25">
      <c r="A1130" s="1">
        <v>45072</v>
      </c>
      <c r="B1130">
        <v>39.216500000000003</v>
      </c>
      <c r="C1130">
        <v>0.69820000000000004</v>
      </c>
      <c r="D1130">
        <v>2.4619</v>
      </c>
      <c r="E1130">
        <v>560413.88139999995</v>
      </c>
      <c r="F1130" s="72">
        <v>45072</v>
      </c>
      <c r="G1130">
        <v>43.604799999999997</v>
      </c>
      <c r="H1130">
        <v>0.8931</v>
      </c>
      <c r="I1130">
        <v>2.7883</v>
      </c>
      <c r="J1130">
        <v>818159.17209999997</v>
      </c>
      <c r="K1130" s="72">
        <v>45072</v>
      </c>
      <c r="L1130">
        <v>61.091000000000001</v>
      </c>
      <c r="M1130">
        <v>0.78180000000000005</v>
      </c>
      <c r="N1130">
        <v>1.8018000000000001</v>
      </c>
      <c r="O1130">
        <v>447829.79670000001</v>
      </c>
      <c r="P1130" s="1">
        <v>45072</v>
      </c>
      <c r="Q1130">
        <v>12.198600000000001</v>
      </c>
      <c r="R1130">
        <v>1.2036</v>
      </c>
      <c r="S1130">
        <v>14.930899999999999</v>
      </c>
      <c r="U1130" s="72">
        <v>45072</v>
      </c>
      <c r="V1130">
        <v>-10.6349</v>
      </c>
      <c r="W1130">
        <v>0.79069999999999996</v>
      </c>
      <c r="X1130" t="s">
        <v>59</v>
      </c>
      <c r="Y1130">
        <v>94444.034899999999</v>
      </c>
      <c r="AA1130" s="1">
        <f t="shared" si="77"/>
        <v>45072</v>
      </c>
      <c r="AB1130">
        <f t="shared" si="76"/>
        <v>0.80525375242022723</v>
      </c>
      <c r="AC1130" s="60">
        <f t="shared" si="78"/>
        <v>-0.63402368321402924</v>
      </c>
      <c r="AD1130">
        <f>+VLOOKUP(AA1130,'Indice Bancos'!AG:AM,2,0)</f>
        <v>0.57285022311829426</v>
      </c>
      <c r="AE1130">
        <f t="shared" ca="1" si="82"/>
        <v>-0.76262379357545496</v>
      </c>
      <c r="AF1130">
        <f t="shared" ca="1" si="83"/>
        <v>-0.91702475223426361</v>
      </c>
      <c r="AG1130">
        <f t="shared" ca="1" si="79"/>
        <v>-1.0590571644329039</v>
      </c>
      <c r="AH1130">
        <f t="shared" ca="1" si="80"/>
        <v>-1.2499734586673574</v>
      </c>
      <c r="AI1130">
        <f t="shared" ca="1" si="81"/>
        <v>-1.4901859512284514</v>
      </c>
      <c r="AN1130" s="60"/>
    </row>
    <row r="1131" spans="1:40" x14ac:dyDescent="0.25">
      <c r="A1131" s="1">
        <v>45079</v>
      </c>
      <c r="B1131">
        <v>39.216500000000003</v>
      </c>
      <c r="C1131">
        <v>0.7278</v>
      </c>
      <c r="D1131">
        <v>2.5666000000000002</v>
      </c>
      <c r="E1131">
        <v>584232.03090000001</v>
      </c>
      <c r="F1131" s="72">
        <v>45079</v>
      </c>
      <c r="G1131">
        <v>43.604799999999997</v>
      </c>
      <c r="H1131">
        <v>0.9405</v>
      </c>
      <c r="I1131">
        <v>2.9365000000000001</v>
      </c>
      <c r="J1131">
        <v>861662.58880000003</v>
      </c>
      <c r="K1131" s="72">
        <v>45079</v>
      </c>
      <c r="L1131">
        <v>61.091000000000001</v>
      </c>
      <c r="M1131">
        <v>0.80559999999999998</v>
      </c>
      <c r="N1131">
        <v>1.8566</v>
      </c>
      <c r="O1131">
        <v>461462.59600000002</v>
      </c>
      <c r="P1131" s="1">
        <v>45079</v>
      </c>
      <c r="Q1131">
        <v>12.198600000000001</v>
      </c>
      <c r="R1131">
        <v>1.2484999999999999</v>
      </c>
      <c r="S1131">
        <v>15.488</v>
      </c>
      <c r="U1131" s="72">
        <v>45079</v>
      </c>
      <c r="V1131">
        <v>-10.6349</v>
      </c>
      <c r="W1131">
        <v>0.8155</v>
      </c>
      <c r="X1131" t="s">
        <v>59</v>
      </c>
      <c r="Y1131">
        <v>97409.936199999996</v>
      </c>
      <c r="AA1131" s="1">
        <f t="shared" si="77"/>
        <v>45079</v>
      </c>
      <c r="AB1131">
        <f t="shared" si="76"/>
        <v>0.8413893880720662</v>
      </c>
      <c r="AC1131" s="60">
        <f t="shared" si="78"/>
        <v>-0.57782065411299133</v>
      </c>
      <c r="AD1131">
        <f>+VLOOKUP(AA1131,'Indice Bancos'!AG:AM,2,0)</f>
        <v>0.57914232551258349</v>
      </c>
      <c r="AE1131">
        <f t="shared" ca="1" si="82"/>
        <v>-0.75815395217679804</v>
      </c>
      <c r="AF1131">
        <f t="shared" ca="1" si="83"/>
        <v>-0.90504355638932887</v>
      </c>
      <c r="AG1131">
        <f t="shared" ca="1" si="79"/>
        <v>-1.0590571644329039</v>
      </c>
      <c r="AH1131">
        <f t="shared" ca="1" si="80"/>
        <v>-1.2499734586673574</v>
      </c>
      <c r="AI1131">
        <f t="shared" ca="1" si="81"/>
        <v>-1.4901859512284514</v>
      </c>
      <c r="AN1131" s="60"/>
    </row>
    <row r="1132" spans="1:40" x14ac:dyDescent="0.25">
      <c r="A1132" s="1">
        <v>45086</v>
      </c>
      <c r="B1132">
        <v>39.216500000000003</v>
      </c>
      <c r="C1132">
        <v>0.85580000000000001</v>
      </c>
      <c r="D1132">
        <v>3.0179999999999998</v>
      </c>
      <c r="E1132">
        <v>686985.76560000004</v>
      </c>
      <c r="F1132" s="72">
        <v>45086</v>
      </c>
      <c r="G1132">
        <v>43.604799999999997</v>
      </c>
      <c r="H1132">
        <v>1.1792</v>
      </c>
      <c r="I1132">
        <v>3.6816</v>
      </c>
      <c r="J1132">
        <v>1067382.1355000001</v>
      </c>
      <c r="K1132" s="72">
        <v>45086</v>
      </c>
      <c r="L1132">
        <v>61.091000000000001</v>
      </c>
      <c r="M1132">
        <v>0.96379999999999999</v>
      </c>
      <c r="N1132">
        <v>2.2212999999999998</v>
      </c>
      <c r="O1132">
        <v>552113.05220000003</v>
      </c>
      <c r="P1132" s="1">
        <v>45086</v>
      </c>
      <c r="Q1132">
        <v>12.198600000000001</v>
      </c>
      <c r="R1132">
        <v>1.2874000000000001</v>
      </c>
      <c r="S1132">
        <v>15.970800000000001</v>
      </c>
      <c r="U1132" s="72">
        <v>45086</v>
      </c>
      <c r="V1132">
        <v>-10.6349</v>
      </c>
      <c r="W1132">
        <v>0.96230000000000004</v>
      </c>
      <c r="X1132" t="s">
        <v>59</v>
      </c>
      <c r="Y1132">
        <v>114939.74069999999</v>
      </c>
      <c r="AA1132" s="1">
        <f t="shared" si="77"/>
        <v>45086</v>
      </c>
      <c r="AB1132">
        <f t="shared" si="76"/>
        <v>1.0280380070824859</v>
      </c>
      <c r="AC1132" s="60">
        <f t="shared" si="78"/>
        <v>-0.28751947145267509</v>
      </c>
      <c r="AD1132">
        <f>+VLOOKUP(AA1132,'Indice Bancos'!AG:AM,2,0)</f>
        <v>0.65106966971786051</v>
      </c>
      <c r="AE1132">
        <f t="shared" ca="1" si="82"/>
        <v>-0.75544829925899615</v>
      </c>
      <c r="AF1132">
        <f t="shared" ca="1" si="83"/>
        <v>-0.89001387101777907</v>
      </c>
      <c r="AG1132">
        <f t="shared" ca="1" si="79"/>
        <v>-1.0590571644329039</v>
      </c>
      <c r="AH1132">
        <f t="shared" ca="1" si="80"/>
        <v>-1.2499734586673574</v>
      </c>
      <c r="AI1132">
        <f t="shared" ca="1" si="81"/>
        <v>-1.4901859512284514</v>
      </c>
      <c r="AN1132" s="60"/>
    </row>
    <row r="1133" spans="1:40" x14ac:dyDescent="0.25">
      <c r="A1133" s="1">
        <v>45093</v>
      </c>
      <c r="B1133">
        <v>39.216500000000003</v>
      </c>
      <c r="C1133">
        <v>0.99429999999999996</v>
      </c>
      <c r="D1133">
        <v>3.5062000000000002</v>
      </c>
      <c r="E1133">
        <v>798115.81590000005</v>
      </c>
      <c r="F1133" s="72">
        <v>45093</v>
      </c>
      <c r="G1133">
        <v>43.604799999999997</v>
      </c>
      <c r="H1133">
        <v>1.397</v>
      </c>
      <c r="I1133">
        <v>4.3616999999999999</v>
      </c>
      <c r="J1133">
        <v>1264548.4680000001</v>
      </c>
      <c r="K1133" s="72">
        <v>45093</v>
      </c>
      <c r="L1133">
        <v>61.091000000000001</v>
      </c>
      <c r="M1133">
        <v>1.0669</v>
      </c>
      <c r="N1133">
        <v>2.4588000000000001</v>
      </c>
      <c r="O1133">
        <v>611147.66830000002</v>
      </c>
      <c r="P1133" s="1">
        <v>45093</v>
      </c>
      <c r="Q1133">
        <v>12.198600000000001</v>
      </c>
      <c r="R1133">
        <v>1.3354999999999999</v>
      </c>
      <c r="S1133">
        <v>16.567499999999999</v>
      </c>
      <c r="U1133" s="72">
        <v>45093</v>
      </c>
      <c r="V1133">
        <v>-10.6349</v>
      </c>
      <c r="W1133">
        <v>1.1304000000000001</v>
      </c>
      <c r="X1133" t="s">
        <v>59</v>
      </c>
      <c r="Y1133">
        <v>135014.90820000001</v>
      </c>
      <c r="AA1133" s="1">
        <f t="shared" si="77"/>
        <v>45093</v>
      </c>
      <c r="AB1133">
        <f t="shared" si="76"/>
        <v>1.1979360894479432</v>
      </c>
      <c r="AC1133" s="60">
        <f t="shared" si="78"/>
        <v>-2.3270989444572711E-2</v>
      </c>
      <c r="AD1133">
        <f>+VLOOKUP(AA1133,'Indice Bancos'!AG:AM,2,0)</f>
        <v>0.7037825399257096</v>
      </c>
      <c r="AE1133">
        <f t="shared" ca="1" si="82"/>
        <v>-0.73729972874735217</v>
      </c>
      <c r="AF1133">
        <f t="shared" ca="1" si="83"/>
        <v>-0.85432807166894564</v>
      </c>
      <c r="AG1133">
        <f t="shared" ca="1" si="79"/>
        <v>-1.0473705752194715</v>
      </c>
      <c r="AH1133">
        <f t="shared" ca="1" si="80"/>
        <v>-1.2499734586673574</v>
      </c>
      <c r="AI1133">
        <f t="shared" ca="1" si="81"/>
        <v>-1.4901859512284514</v>
      </c>
      <c r="AN1133" s="60"/>
    </row>
    <row r="1134" spans="1:40" x14ac:dyDescent="0.25">
      <c r="A1134" s="1">
        <v>45100</v>
      </c>
      <c r="B1134">
        <v>39.216500000000003</v>
      </c>
      <c r="C1134">
        <v>1.0488</v>
      </c>
      <c r="D1134">
        <v>3.6985999999999999</v>
      </c>
      <c r="E1134">
        <v>841915.63430000003</v>
      </c>
      <c r="F1134" s="72">
        <v>45100</v>
      </c>
      <c r="G1134">
        <v>43.604799999999997</v>
      </c>
      <c r="H1134">
        <v>1.4107000000000001</v>
      </c>
      <c r="I1134">
        <v>4.4043999999999999</v>
      </c>
      <c r="J1134">
        <v>1276935.8816</v>
      </c>
      <c r="K1134" s="72">
        <v>45100</v>
      </c>
      <c r="L1134">
        <v>61.091000000000001</v>
      </c>
      <c r="M1134">
        <v>1.0809</v>
      </c>
      <c r="N1134">
        <v>2.4912999999999998</v>
      </c>
      <c r="O1134">
        <v>619204.80579999997</v>
      </c>
      <c r="P1134" s="1">
        <v>45100</v>
      </c>
      <c r="Q1134">
        <v>12.198600000000001</v>
      </c>
      <c r="R1134">
        <v>1.3024</v>
      </c>
      <c r="S1134">
        <v>16.156199999999998</v>
      </c>
      <c r="U1134" s="72">
        <v>45100</v>
      </c>
      <c r="V1134">
        <v>-10.6349</v>
      </c>
      <c r="W1134">
        <v>1.1508</v>
      </c>
      <c r="X1134" t="s">
        <v>59</v>
      </c>
      <c r="Y1134">
        <v>137449.60320000001</v>
      </c>
      <c r="AA1134" s="1">
        <f t="shared" si="77"/>
        <v>45100</v>
      </c>
      <c r="AB1134">
        <f t="shared" si="76"/>
        <v>1.2212981419959583</v>
      </c>
      <c r="AC1134" s="60">
        <f t="shared" si="78"/>
        <v>1.3064835165426921E-2</v>
      </c>
      <c r="AD1134">
        <f>+VLOOKUP(AA1134,'Indice Bancos'!AG:AM,2,0)</f>
        <v>0.70130128686232418</v>
      </c>
      <c r="AE1134">
        <f t="shared" ca="1" si="82"/>
        <v>-0.66050938424378691</v>
      </c>
      <c r="AF1134">
        <f t="shared" ca="1" si="83"/>
        <v>-0.83617607282613871</v>
      </c>
      <c r="AG1134">
        <f t="shared" ca="1" si="79"/>
        <v>-1.0391450017369763</v>
      </c>
      <c r="AH1134">
        <f t="shared" ca="1" si="80"/>
        <v>-1.2499734586673574</v>
      </c>
      <c r="AI1134">
        <f t="shared" ca="1" si="81"/>
        <v>-1.4901859512284514</v>
      </c>
      <c r="AN1134" s="60"/>
    </row>
    <row r="1135" spans="1:40" x14ac:dyDescent="0.25">
      <c r="A1135" s="1">
        <v>45107</v>
      </c>
      <c r="B1135">
        <v>61.8095</v>
      </c>
      <c r="C1135">
        <v>0.99460000000000004</v>
      </c>
      <c r="D1135">
        <v>2.2090999999999998</v>
      </c>
      <c r="E1135">
        <v>915735.91229999997</v>
      </c>
      <c r="F1135" s="72">
        <v>45107</v>
      </c>
      <c r="G1135">
        <v>69.168400000000005</v>
      </c>
      <c r="H1135">
        <v>1.2272000000000001</v>
      </c>
      <c r="I1135">
        <v>2.4493</v>
      </c>
      <c r="J1135">
        <v>1306282.2542000001</v>
      </c>
      <c r="K1135" s="72">
        <v>45107</v>
      </c>
      <c r="L1135">
        <v>74.145399999999995</v>
      </c>
      <c r="M1135">
        <v>0.88570000000000004</v>
      </c>
      <c r="N1135">
        <v>1.6926000000000001</v>
      </c>
      <c r="O1135">
        <v>625362.54209999996</v>
      </c>
      <c r="P1135" s="1">
        <v>45107</v>
      </c>
      <c r="Q1135">
        <v>12.198600000000001</v>
      </c>
      <c r="R1135">
        <v>1.2843</v>
      </c>
      <c r="S1135">
        <v>15.931800000000001</v>
      </c>
      <c r="U1135" s="72">
        <v>45107</v>
      </c>
      <c r="V1135">
        <v>16.4499</v>
      </c>
      <c r="W1135">
        <v>0.93300000000000005</v>
      </c>
      <c r="X1135">
        <v>7.9588999999999999</v>
      </c>
      <c r="Y1135">
        <v>144222.4822</v>
      </c>
      <c r="AA1135" s="1">
        <f t="shared" si="77"/>
        <v>45107</v>
      </c>
      <c r="AB1135">
        <f t="shared" si="76"/>
        <v>1.0704306339845979</v>
      </c>
      <c r="AC1135" s="60">
        <f t="shared" si="78"/>
        <v>-0.22158472309499436</v>
      </c>
      <c r="AD1135">
        <f>+VLOOKUP(AA1135,'Indice Bancos'!AG:AM,2,0)</f>
        <v>0.72527319878191721</v>
      </c>
      <c r="AE1135">
        <f t="shared" ca="1" si="82"/>
        <v>-0.65174771645250729</v>
      </c>
      <c r="AF1135">
        <f t="shared" ca="1" si="83"/>
        <v>-0.79496322933043251</v>
      </c>
      <c r="AG1135">
        <f t="shared" ca="1" si="79"/>
        <v>-1.0284479655194203</v>
      </c>
      <c r="AH1135">
        <f t="shared" ca="1" si="80"/>
        <v>-1.2499734586673574</v>
      </c>
      <c r="AI1135">
        <f t="shared" ca="1" si="81"/>
        <v>-1.4901859512284514</v>
      </c>
      <c r="AN1135" s="60"/>
    </row>
    <row r="1136" spans="1:40" x14ac:dyDescent="0.25">
      <c r="A1136" s="1">
        <v>45114</v>
      </c>
      <c r="B1136">
        <v>61.8095</v>
      </c>
      <c r="C1136">
        <v>0.9395</v>
      </c>
      <c r="D1136">
        <v>2.0868000000000002</v>
      </c>
      <c r="E1136">
        <v>865030.429</v>
      </c>
      <c r="F1136" s="72">
        <v>45114</v>
      </c>
      <c r="G1136">
        <v>69.168400000000005</v>
      </c>
      <c r="H1136">
        <v>1.2019</v>
      </c>
      <c r="I1136">
        <v>2.3988</v>
      </c>
      <c r="J1136">
        <v>1267571.5867999999</v>
      </c>
      <c r="K1136" s="72">
        <v>45114</v>
      </c>
      <c r="L1136">
        <v>74.145399999999995</v>
      </c>
      <c r="M1136">
        <v>0.88500000000000001</v>
      </c>
      <c r="N1136">
        <v>1.6912</v>
      </c>
      <c r="O1136">
        <v>624841.73860000004</v>
      </c>
      <c r="P1136" s="1">
        <v>45114</v>
      </c>
      <c r="Q1136">
        <v>12.198600000000001</v>
      </c>
      <c r="R1136">
        <v>1.3144</v>
      </c>
      <c r="S1136">
        <v>16.305800000000001</v>
      </c>
      <c r="U1136" s="72">
        <v>45114</v>
      </c>
      <c r="V1136">
        <v>16.4499</v>
      </c>
      <c r="W1136">
        <v>0.88759999999999994</v>
      </c>
      <c r="X1136">
        <v>7.5716999999999999</v>
      </c>
      <c r="Y1136">
        <v>137206.13370000001</v>
      </c>
      <c r="AA1136" s="1">
        <f t="shared" si="77"/>
        <v>45114</v>
      </c>
      <c r="AB1136">
        <f t="shared" si="76"/>
        <v>1.0401808845800982</v>
      </c>
      <c r="AC1136" s="60">
        <f t="shared" si="78"/>
        <v>-0.26863322564413056</v>
      </c>
      <c r="AD1136">
        <f>+VLOOKUP(AA1136,'Indice Bancos'!AG:AM,2,0)</f>
        <v>0.70986202121406838</v>
      </c>
      <c r="AE1136">
        <f t="shared" ca="1" si="82"/>
        <v>-0.6357910872321173</v>
      </c>
      <c r="AF1136">
        <f t="shared" ca="1" si="83"/>
        <v>-0.79229827389068697</v>
      </c>
      <c r="AG1136">
        <f t="shared" ca="1" si="79"/>
        <v>-1.0124930428116126</v>
      </c>
      <c r="AH1136">
        <f t="shared" ca="1" si="80"/>
        <v>-1.2111320923864501</v>
      </c>
      <c r="AI1136">
        <f t="shared" ca="1" si="81"/>
        <v>-1.4901859512284514</v>
      </c>
      <c r="AN1136" s="60"/>
    </row>
    <row r="1137" spans="1:40" x14ac:dyDescent="0.25">
      <c r="A1137" s="1">
        <v>45121</v>
      </c>
      <c r="B1137">
        <v>61.8095</v>
      </c>
      <c r="C1137">
        <v>1.0436000000000001</v>
      </c>
      <c r="D1137">
        <v>2.3180999999999998</v>
      </c>
      <c r="E1137">
        <v>960910.46950000001</v>
      </c>
      <c r="F1137" s="72">
        <v>45121</v>
      </c>
      <c r="G1137">
        <v>69.168400000000005</v>
      </c>
      <c r="H1137">
        <v>1.2385999999999999</v>
      </c>
      <c r="I1137">
        <v>2.4721000000000002</v>
      </c>
      <c r="J1137">
        <v>1306282.2542000001</v>
      </c>
      <c r="K1137" s="72">
        <v>45121</v>
      </c>
      <c r="L1137">
        <v>74.145399999999995</v>
      </c>
      <c r="M1137">
        <v>0.91400000000000003</v>
      </c>
      <c r="N1137">
        <v>1.7465999999999999</v>
      </c>
      <c r="O1137">
        <v>636054.33299999998</v>
      </c>
      <c r="P1137" s="1">
        <v>45121</v>
      </c>
      <c r="Q1137">
        <v>12.198600000000001</v>
      </c>
      <c r="R1137">
        <v>1.3053999999999999</v>
      </c>
      <c r="S1137">
        <v>16.193200000000001</v>
      </c>
      <c r="U1137" s="72">
        <v>45121</v>
      </c>
      <c r="V1137">
        <v>16.4499</v>
      </c>
      <c r="W1137">
        <v>0.93959999999999999</v>
      </c>
      <c r="X1137">
        <v>8.0151000000000003</v>
      </c>
      <c r="Y1137">
        <v>145240.6274</v>
      </c>
      <c r="AA1137" s="1">
        <f t="shared" si="77"/>
        <v>45121</v>
      </c>
      <c r="AB1137">
        <f t="shared" si="76"/>
        <v>1.0951624103001767</v>
      </c>
      <c r="AC1137" s="60">
        <f t="shared" si="78"/>
        <v>-0.18311851878141139</v>
      </c>
      <c r="AD1137">
        <f>+VLOOKUP(AA1137,'Indice Bancos'!AG:AM,2,0)</f>
        <v>0.71641565913247629</v>
      </c>
      <c r="AE1137">
        <f t="shared" ca="1" si="82"/>
        <v>-0.58344095702309517</v>
      </c>
      <c r="AF1137">
        <f t="shared" ca="1" si="83"/>
        <v>-0.78377709439342824</v>
      </c>
      <c r="AG1137">
        <f t="shared" ca="1" si="79"/>
        <v>-0.99685658747897543</v>
      </c>
      <c r="AH1137">
        <f t="shared" ca="1" si="80"/>
        <v>-1.2111320923864501</v>
      </c>
      <c r="AI1137">
        <f t="shared" ca="1" si="81"/>
        <v>-1.4901859512284514</v>
      </c>
      <c r="AN1137" s="60"/>
    </row>
    <row r="1138" spans="1:40" x14ac:dyDescent="0.25">
      <c r="A1138" s="1">
        <v>45128</v>
      </c>
      <c r="B1138">
        <v>61.8095</v>
      </c>
      <c r="C1138">
        <v>1.1255999999999999</v>
      </c>
      <c r="D1138">
        <v>2.5002</v>
      </c>
      <c r="E1138">
        <v>1036425.193</v>
      </c>
      <c r="F1138" s="72">
        <v>45128</v>
      </c>
      <c r="G1138">
        <v>69.168400000000005</v>
      </c>
      <c r="H1138">
        <v>1.3381000000000001</v>
      </c>
      <c r="I1138">
        <v>2.6705999999999999</v>
      </c>
      <c r="J1138">
        <v>1411206.5965</v>
      </c>
      <c r="K1138" s="72">
        <v>45128</v>
      </c>
      <c r="L1138">
        <v>74.145399999999995</v>
      </c>
      <c r="M1138">
        <v>0.96730000000000005</v>
      </c>
      <c r="N1138">
        <v>1.8484</v>
      </c>
      <c r="O1138">
        <v>673153.92830000003</v>
      </c>
      <c r="P1138" s="1">
        <v>45128</v>
      </c>
      <c r="Q1138">
        <v>12.198600000000001</v>
      </c>
      <c r="R1138">
        <v>1.3053999999999999</v>
      </c>
      <c r="S1138">
        <v>16.193200000000001</v>
      </c>
      <c r="U1138" s="72">
        <v>45128</v>
      </c>
      <c r="V1138">
        <v>16.4499</v>
      </c>
      <c r="W1138">
        <v>1.0168999999999999</v>
      </c>
      <c r="X1138">
        <v>8.6745999999999999</v>
      </c>
      <c r="Y1138">
        <v>157192.76680000001</v>
      </c>
      <c r="AA1138" s="1">
        <f t="shared" si="77"/>
        <v>45128</v>
      </c>
      <c r="AB1138">
        <f t="shared" si="76"/>
        <v>1.1793630988071315</v>
      </c>
      <c r="AC1138" s="60">
        <f t="shared" si="78"/>
        <v>-5.2158217098079253E-2</v>
      </c>
      <c r="AD1138">
        <f>+VLOOKUP(AA1138,'Indice Bancos'!AG:AM,2,0)</f>
        <v>0.72178811917525976</v>
      </c>
      <c r="AE1138">
        <f t="shared" ca="1" si="82"/>
        <v>-0.31654958971870711</v>
      </c>
      <c r="AF1138">
        <f t="shared" ca="1" si="83"/>
        <v>-0.75903180420716432</v>
      </c>
      <c r="AG1138">
        <f t="shared" ca="1" si="79"/>
        <v>-0.9904702264217915</v>
      </c>
      <c r="AH1138">
        <f t="shared" ca="1" si="80"/>
        <v>-1.1857579831611054</v>
      </c>
      <c r="AI1138">
        <f t="shared" ca="1" si="81"/>
        <v>-1.4901859512284514</v>
      </c>
      <c r="AN1138" s="60"/>
    </row>
    <row r="1139" spans="1:40" x14ac:dyDescent="0.25">
      <c r="A1139" s="1">
        <v>45135</v>
      </c>
      <c r="B1139">
        <v>61.8095</v>
      </c>
      <c r="C1139">
        <v>1.1049</v>
      </c>
      <c r="D1139">
        <v>2.4540999999999999</v>
      </c>
      <c r="E1139">
        <v>1016283.6707</v>
      </c>
      <c r="F1139" s="72">
        <v>45135</v>
      </c>
      <c r="G1139">
        <v>69.168400000000005</v>
      </c>
      <c r="H1139">
        <v>1.2841</v>
      </c>
      <c r="I1139">
        <v>2.5628000000000002</v>
      </c>
      <c r="J1139">
        <v>1354209.7472000001</v>
      </c>
      <c r="K1139" s="72">
        <v>45135</v>
      </c>
      <c r="L1139">
        <v>74.145399999999995</v>
      </c>
      <c r="M1139">
        <v>0.92320000000000002</v>
      </c>
      <c r="N1139">
        <v>1.7641</v>
      </c>
      <c r="O1139">
        <v>642457.15330000001</v>
      </c>
      <c r="P1139" s="1">
        <v>45135</v>
      </c>
      <c r="Q1139">
        <v>12.198600000000001</v>
      </c>
      <c r="R1139">
        <v>1.3145</v>
      </c>
      <c r="S1139">
        <v>16.3062</v>
      </c>
      <c r="U1139" s="72">
        <v>45135</v>
      </c>
      <c r="V1139">
        <v>16.4499</v>
      </c>
      <c r="W1139">
        <v>1.0152000000000001</v>
      </c>
      <c r="X1139">
        <v>8.66</v>
      </c>
      <c r="Y1139">
        <v>156927.1637</v>
      </c>
      <c r="AA1139" s="1">
        <f t="shared" si="77"/>
        <v>45135</v>
      </c>
      <c r="AB1139">
        <f t="shared" si="76"/>
        <v>1.1401895489085065</v>
      </c>
      <c r="AC1139" s="60">
        <f t="shared" si="78"/>
        <v>-0.113086221413712</v>
      </c>
      <c r="AD1139">
        <f>+VLOOKUP(AA1139,'Indice Bancos'!AG:AM,2,0)</f>
        <v>0.72020598666386881</v>
      </c>
      <c r="AE1139">
        <f t="shared" ca="1" si="82"/>
        <v>-0.27052185022498504</v>
      </c>
      <c r="AF1139">
        <f t="shared" ca="1" si="83"/>
        <v>-0.75730484280736787</v>
      </c>
      <c r="AG1139">
        <f t="shared" ca="1" si="79"/>
        <v>-0.98246818912002687</v>
      </c>
      <c r="AH1139">
        <f t="shared" ca="1" si="80"/>
        <v>-1.1857579831611054</v>
      </c>
      <c r="AI1139">
        <f t="shared" ca="1" si="81"/>
        <v>-1.4901859512284514</v>
      </c>
      <c r="AN1139" s="60"/>
    </row>
    <row r="1140" spans="1:40" x14ac:dyDescent="0.25">
      <c r="A1140" s="1">
        <v>45142</v>
      </c>
      <c r="B1140">
        <v>61.8095</v>
      </c>
      <c r="C1140">
        <v>1.0097</v>
      </c>
      <c r="D1140">
        <v>2.2425999999999999</v>
      </c>
      <c r="E1140">
        <v>928716.00439999998</v>
      </c>
      <c r="F1140" s="72">
        <v>45142</v>
      </c>
      <c r="G1140">
        <v>69.168400000000005</v>
      </c>
      <c r="H1140">
        <v>1.3317000000000001</v>
      </c>
      <c r="I1140">
        <v>2.6577999999999999</v>
      </c>
      <c r="J1140">
        <v>1391298.2533</v>
      </c>
      <c r="K1140" s="72">
        <v>45142</v>
      </c>
      <c r="L1140">
        <v>74.145399999999995</v>
      </c>
      <c r="M1140">
        <v>0.88190000000000002</v>
      </c>
      <c r="N1140">
        <v>1.6854</v>
      </c>
      <c r="O1140">
        <v>609952.88359999994</v>
      </c>
      <c r="P1140" s="1">
        <v>45142</v>
      </c>
      <c r="Q1140">
        <v>12.198600000000001</v>
      </c>
      <c r="R1140">
        <v>1.3084</v>
      </c>
      <c r="S1140">
        <v>16.230899999999998</v>
      </c>
      <c r="U1140" s="72">
        <v>45142</v>
      </c>
      <c r="V1140">
        <v>16.4499</v>
      </c>
      <c r="W1140">
        <v>1.0031000000000001</v>
      </c>
      <c r="X1140">
        <v>8.5573999999999995</v>
      </c>
      <c r="Y1140">
        <v>155067.94200000001</v>
      </c>
      <c r="AA1140" s="1">
        <f t="shared" si="77"/>
        <v>45142</v>
      </c>
      <c r="AB1140">
        <f t="shared" si="76"/>
        <v>1.1293169899716615</v>
      </c>
      <c r="AC1140" s="60">
        <f t="shared" si="78"/>
        <v>-0.12999669594411234</v>
      </c>
      <c r="AD1140">
        <f>+VLOOKUP(AA1140,'Indice Bancos'!AG:AM,2,0)</f>
        <v>0.71411954757994101</v>
      </c>
      <c r="AE1140">
        <f t="shared" ca="1" si="82"/>
        <v>-0.22628957334990804</v>
      </c>
      <c r="AF1140">
        <f t="shared" ca="1" si="83"/>
        <v>-0.75020074705594264</v>
      </c>
      <c r="AG1140">
        <f t="shared" ca="1" si="79"/>
        <v>-0.97260367414232007</v>
      </c>
      <c r="AH1140">
        <f t="shared" ca="1" si="80"/>
        <v>-1.1857579831611054</v>
      </c>
      <c r="AI1140">
        <f t="shared" ca="1" si="81"/>
        <v>-1.4901859512284514</v>
      </c>
      <c r="AN1140" s="60"/>
    </row>
    <row r="1141" spans="1:40" x14ac:dyDescent="0.25">
      <c r="A1141" s="1">
        <v>45149</v>
      </c>
      <c r="B1141">
        <v>61.8095</v>
      </c>
      <c r="C1141">
        <v>1.0692999999999999</v>
      </c>
      <c r="D1141">
        <v>2.3752</v>
      </c>
      <c r="E1141">
        <v>983609.64549999998</v>
      </c>
      <c r="F1141" s="72">
        <v>45149</v>
      </c>
      <c r="G1141">
        <v>69.168400000000005</v>
      </c>
      <c r="H1141">
        <v>1.4073</v>
      </c>
      <c r="I1141">
        <v>2.8088000000000002</v>
      </c>
      <c r="J1141">
        <v>1470341.7493</v>
      </c>
      <c r="K1141" s="72">
        <v>45149</v>
      </c>
      <c r="L1141">
        <v>74.145399999999995</v>
      </c>
      <c r="M1141">
        <v>0.94169999999999998</v>
      </c>
      <c r="N1141">
        <v>1.7995000000000001</v>
      </c>
      <c r="O1141">
        <v>651280.17850000004</v>
      </c>
      <c r="P1141" s="1">
        <v>45149</v>
      </c>
      <c r="Q1141">
        <v>12.198600000000001</v>
      </c>
      <c r="R1141">
        <v>1.2810999999999999</v>
      </c>
      <c r="S1141">
        <v>15.8919</v>
      </c>
      <c r="U1141" s="72">
        <v>45149</v>
      </c>
      <c r="V1141">
        <v>16.4499</v>
      </c>
      <c r="W1141">
        <v>1.0825</v>
      </c>
      <c r="X1141">
        <v>9.2340999999999998</v>
      </c>
      <c r="Y1141">
        <v>167329.95170000001</v>
      </c>
      <c r="AA1141" s="1">
        <f t="shared" si="77"/>
        <v>45149</v>
      </c>
      <c r="AB1141">
        <f t="shared" si="76"/>
        <v>1.1964422745365315</v>
      </c>
      <c r="AC1141" s="60">
        <f t="shared" si="78"/>
        <v>-2.5594372482484227E-2</v>
      </c>
      <c r="AD1141">
        <f>+VLOOKUP(AA1141,'Indice Bancos'!AG:AM,2,0)</f>
        <v>0.71163767803575073</v>
      </c>
      <c r="AE1141">
        <f t="shared" ca="1" si="82"/>
        <v>-0.18696513921276975</v>
      </c>
      <c r="AF1141">
        <f t="shared" ca="1" si="83"/>
        <v>-0.71453563101762951</v>
      </c>
      <c r="AG1141">
        <f t="shared" ca="1" si="79"/>
        <v>-0.94797730144833703</v>
      </c>
      <c r="AH1141">
        <f t="shared" ca="1" si="80"/>
        <v>-1.1857579831611054</v>
      </c>
      <c r="AI1141">
        <f t="shared" ca="1" si="81"/>
        <v>-1.4901859512284514</v>
      </c>
      <c r="AN1141" s="60"/>
    </row>
    <row r="1142" spans="1:40" x14ac:dyDescent="0.25">
      <c r="A1142" s="1">
        <v>45156</v>
      </c>
      <c r="B1142">
        <v>61.8095</v>
      </c>
      <c r="C1142">
        <v>1.1741999999999999</v>
      </c>
      <c r="D1142">
        <v>2.6080999999999999</v>
      </c>
      <c r="E1142">
        <v>1080097.1288000001</v>
      </c>
      <c r="F1142" s="72">
        <v>45156</v>
      </c>
      <c r="G1142">
        <v>69.168400000000005</v>
      </c>
      <c r="H1142">
        <v>1.5536000000000001</v>
      </c>
      <c r="I1142">
        <v>3.1008</v>
      </c>
      <c r="J1142">
        <v>1623193.5845999999</v>
      </c>
      <c r="K1142" s="72">
        <v>45156</v>
      </c>
      <c r="L1142">
        <v>74.145399999999995</v>
      </c>
      <c r="M1142">
        <v>1.0755999999999999</v>
      </c>
      <c r="N1142">
        <v>2.0554999999999999</v>
      </c>
      <c r="O1142">
        <v>743921.94240000006</v>
      </c>
      <c r="P1142" s="1">
        <v>45156</v>
      </c>
      <c r="Q1142">
        <v>12.198600000000001</v>
      </c>
      <c r="R1142">
        <v>1.4827999999999999</v>
      </c>
      <c r="S1142">
        <v>18.393799999999999</v>
      </c>
      <c r="U1142" s="72">
        <v>45156</v>
      </c>
      <c r="V1142">
        <v>16.4499</v>
      </c>
      <c r="W1142">
        <v>1.1768000000000001</v>
      </c>
      <c r="X1142">
        <v>10.039</v>
      </c>
      <c r="Y1142">
        <v>181915.98850000001</v>
      </c>
      <c r="AA1142" s="1">
        <f t="shared" si="77"/>
        <v>45156</v>
      </c>
      <c r="AB1142">
        <f t="shared" si="76"/>
        <v>1.3238122009616522</v>
      </c>
      <c r="AC1142" s="60">
        <f t="shared" si="78"/>
        <v>0.17250856807292284</v>
      </c>
      <c r="AD1142">
        <f>+VLOOKUP(AA1142,'Indice Bancos'!AG:AM,2,0)</f>
        <v>0.64933814906638354</v>
      </c>
      <c r="AE1142">
        <f t="shared" ca="1" si="82"/>
        <v>-0.13530887822784232</v>
      </c>
      <c r="AF1142">
        <f t="shared" ca="1" si="83"/>
        <v>-0.65207267132689328</v>
      </c>
      <c r="AG1142">
        <f t="shared" ca="1" si="79"/>
        <v>-0.92888478548203457</v>
      </c>
      <c r="AH1142">
        <f t="shared" ca="1" si="80"/>
        <v>-1.1857579831611054</v>
      </c>
      <c r="AI1142">
        <f t="shared" ca="1" si="81"/>
        <v>-1.4901859512284514</v>
      </c>
      <c r="AN1142" s="60"/>
    </row>
    <row r="1143" spans="1:40" x14ac:dyDescent="0.25">
      <c r="A1143" s="1">
        <v>45163</v>
      </c>
      <c r="B1143">
        <v>61.8095</v>
      </c>
      <c r="C1143">
        <v>1.3323</v>
      </c>
      <c r="D1143">
        <v>2.9592999999999998</v>
      </c>
      <c r="E1143">
        <v>1225499.7378</v>
      </c>
      <c r="F1143" s="72">
        <v>45163</v>
      </c>
      <c r="G1143">
        <v>69.168400000000005</v>
      </c>
      <c r="H1143">
        <v>1.7757000000000001</v>
      </c>
      <c r="I1143">
        <v>3.5438999999999998</v>
      </c>
      <c r="J1143">
        <v>1855162.6505</v>
      </c>
      <c r="K1143" s="72">
        <v>45163</v>
      </c>
      <c r="L1143">
        <v>74.145399999999995</v>
      </c>
      <c r="M1143">
        <v>1.2331000000000001</v>
      </c>
      <c r="N1143">
        <v>2.3563999999999998</v>
      </c>
      <c r="O1143">
        <v>852831.15899999999</v>
      </c>
      <c r="P1143" s="1">
        <v>45163</v>
      </c>
      <c r="Q1143">
        <v>12.198600000000001</v>
      </c>
      <c r="R1143">
        <v>1.6539999999999999</v>
      </c>
      <c r="S1143">
        <v>20.517700000000001</v>
      </c>
      <c r="U1143" s="72">
        <v>45163</v>
      </c>
      <c r="V1143">
        <v>16.4499</v>
      </c>
      <c r="W1143">
        <v>1.3041</v>
      </c>
      <c r="X1143">
        <v>11.1248</v>
      </c>
      <c r="Y1143">
        <v>201592.75140000001</v>
      </c>
      <c r="AA1143" s="1">
        <f t="shared" si="77"/>
        <v>45163</v>
      </c>
      <c r="AB1143">
        <f t="shared" si="76"/>
        <v>1.5093926408233951</v>
      </c>
      <c r="AC1143" s="60">
        <f t="shared" si="78"/>
        <v>0.46114837401479325</v>
      </c>
      <c r="AD1143">
        <f>+VLOOKUP(AA1143,'Indice Bancos'!AG:AM,2,0)</f>
        <v>0.68591003847563026</v>
      </c>
      <c r="AE1143">
        <f t="shared" ca="1" si="82"/>
        <v>-0.11477726886675205</v>
      </c>
      <c r="AF1143">
        <f t="shared" ca="1" si="83"/>
        <v>-0.64727921334968941</v>
      </c>
      <c r="AG1143">
        <f t="shared" ca="1" si="79"/>
        <v>-0.91343726708388417</v>
      </c>
      <c r="AH1143">
        <f t="shared" ca="1" si="80"/>
        <v>-1.1857579831611054</v>
      </c>
      <c r="AI1143">
        <f t="shared" ca="1" si="81"/>
        <v>-1.4901859512284514</v>
      </c>
      <c r="AN1143" s="60"/>
    </row>
    <row r="1144" spans="1:40" x14ac:dyDescent="0.25">
      <c r="A1144" s="1">
        <v>45170</v>
      </c>
      <c r="B1144">
        <v>61.8095</v>
      </c>
      <c r="C1144">
        <v>1.4233</v>
      </c>
      <c r="D1144">
        <v>3.1613000000000002</v>
      </c>
      <c r="E1144">
        <v>1309166.9822</v>
      </c>
      <c r="F1144" s="72">
        <v>45170</v>
      </c>
      <c r="G1144">
        <v>69.168400000000005</v>
      </c>
      <c r="H1144">
        <v>1.9101999999999999</v>
      </c>
      <c r="I1144">
        <v>3.8123999999999998</v>
      </c>
      <c r="J1144">
        <v>1995700.8067999999</v>
      </c>
      <c r="K1144" s="72">
        <v>45170</v>
      </c>
      <c r="L1144">
        <v>74.145399999999995</v>
      </c>
      <c r="M1144">
        <v>1.2585</v>
      </c>
      <c r="N1144">
        <v>2.4049</v>
      </c>
      <c r="O1144">
        <v>870385.3027</v>
      </c>
      <c r="P1144" s="1">
        <v>45170</v>
      </c>
      <c r="Q1144">
        <v>12.198600000000001</v>
      </c>
      <c r="R1144">
        <v>1.7303999999999999</v>
      </c>
      <c r="S1144">
        <v>21.465800000000002</v>
      </c>
      <c r="U1144" s="72">
        <v>45170</v>
      </c>
      <c r="V1144">
        <v>16.4499</v>
      </c>
      <c r="W1144">
        <v>1.3080000000000001</v>
      </c>
      <c r="X1144">
        <v>11.1578</v>
      </c>
      <c r="Y1144">
        <v>202190.3584</v>
      </c>
      <c r="AA1144" s="1">
        <f t="shared" si="77"/>
        <v>45170</v>
      </c>
      <c r="AB1144">
        <f t="shared" si="76"/>
        <v>1.6071869389858258</v>
      </c>
      <c r="AC1144" s="60">
        <f t="shared" si="78"/>
        <v>0.61325129641790166</v>
      </c>
      <c r="AD1144">
        <f>+VLOOKUP(AA1144,'Indice Bancos'!AG:AM,2,0)</f>
        <v>0.72390456841497874</v>
      </c>
      <c r="AE1144">
        <f t="shared" ca="1" si="82"/>
        <v>-5.8251017529642617E-2</v>
      </c>
      <c r="AF1144">
        <f t="shared" ca="1" si="83"/>
        <v>-0.61997292593876974</v>
      </c>
      <c r="AG1144">
        <f t="shared" ca="1" si="79"/>
        <v>-0.91343726708388417</v>
      </c>
      <c r="AH1144">
        <f t="shared" ca="1" si="80"/>
        <v>-1.1857579831611054</v>
      </c>
      <c r="AI1144">
        <f t="shared" ca="1" si="81"/>
        <v>-1.4901859512284514</v>
      </c>
      <c r="AN1144" s="60"/>
    </row>
    <row r="1145" spans="1:40" x14ac:dyDescent="0.25">
      <c r="A1145" s="1">
        <v>45177</v>
      </c>
      <c r="B1145">
        <v>61.8095</v>
      </c>
      <c r="C1145">
        <v>1.1234</v>
      </c>
      <c r="D1145">
        <v>2.4952000000000001</v>
      </c>
      <c r="E1145">
        <v>1033324.0379999999</v>
      </c>
      <c r="F1145" s="72">
        <v>45177</v>
      </c>
      <c r="G1145">
        <v>69.168400000000005</v>
      </c>
      <c r="H1145">
        <v>1.6113999999999999</v>
      </c>
      <c r="I1145">
        <v>3.2160000000000002</v>
      </c>
      <c r="J1145">
        <v>1672227.0966</v>
      </c>
      <c r="K1145" s="72">
        <v>45177</v>
      </c>
      <c r="L1145">
        <v>74.145399999999995</v>
      </c>
      <c r="M1145">
        <v>1.006</v>
      </c>
      <c r="N1145">
        <v>1.9224000000000001</v>
      </c>
      <c r="O1145">
        <v>695487.21070000005</v>
      </c>
      <c r="P1145" s="1">
        <v>45177</v>
      </c>
      <c r="Q1145">
        <v>12.198600000000001</v>
      </c>
      <c r="R1145">
        <v>1.4186000000000001</v>
      </c>
      <c r="S1145">
        <v>17.5974</v>
      </c>
      <c r="U1145" s="72">
        <v>45177</v>
      </c>
      <c r="V1145">
        <v>16.4499</v>
      </c>
      <c r="W1145">
        <v>1.0939000000000001</v>
      </c>
      <c r="X1145">
        <v>9.3317999999999994</v>
      </c>
      <c r="Y1145">
        <v>169100.6391</v>
      </c>
      <c r="AA1145" s="1">
        <f t="shared" si="77"/>
        <v>45177</v>
      </c>
      <c r="AB1145">
        <f t="shared" si="76"/>
        <v>1.3277080560556256</v>
      </c>
      <c r="AC1145" s="60">
        <f t="shared" si="78"/>
        <v>0.17856792895783008</v>
      </c>
      <c r="AD1145">
        <f>+VLOOKUP(AA1145,'Indice Bancos'!AG:AM,2,0)</f>
        <v>0.70527221417069208</v>
      </c>
      <c r="AE1145">
        <f t="shared" ca="1" si="82"/>
        <v>-2.8250756944043769E-2</v>
      </c>
      <c r="AF1145">
        <f t="shared" ca="1" si="83"/>
        <v>-0.5052453584479123</v>
      </c>
      <c r="AG1145">
        <f t="shared" ca="1" si="79"/>
        <v>-0.91099978629629152</v>
      </c>
      <c r="AH1145">
        <f t="shared" ca="1" si="80"/>
        <v>-1.1857579831611054</v>
      </c>
      <c r="AI1145">
        <f t="shared" ca="1" si="81"/>
        <v>-1.4901859512284514</v>
      </c>
      <c r="AN1145" s="60"/>
    </row>
    <row r="1146" spans="1:40" x14ac:dyDescent="0.25">
      <c r="A1146" s="1">
        <v>45184</v>
      </c>
      <c r="B1146">
        <v>61.8095</v>
      </c>
      <c r="C1146">
        <v>1.1837</v>
      </c>
      <c r="D1146">
        <v>2.6292</v>
      </c>
      <c r="E1146">
        <v>1088825.1218000001</v>
      </c>
      <c r="F1146" s="72">
        <v>45184</v>
      </c>
      <c r="G1146">
        <v>69.168400000000005</v>
      </c>
      <c r="H1146">
        <v>1.6584000000000001</v>
      </c>
      <c r="I1146">
        <v>3.3098999999999998</v>
      </c>
      <c r="J1146">
        <v>1721039.4047999999</v>
      </c>
      <c r="K1146" s="72">
        <v>45184</v>
      </c>
      <c r="L1146">
        <v>74.145399999999995</v>
      </c>
      <c r="M1146">
        <v>1.0617000000000001</v>
      </c>
      <c r="N1146">
        <v>2.0289999999999999</v>
      </c>
      <c r="O1146">
        <v>734026.67460000003</v>
      </c>
      <c r="P1146" s="1">
        <v>45184</v>
      </c>
      <c r="Q1146">
        <v>12.198600000000001</v>
      </c>
      <c r="R1146">
        <v>1.5876999999999999</v>
      </c>
      <c r="S1146">
        <v>19.695799999999998</v>
      </c>
      <c r="U1146" s="72">
        <v>45184</v>
      </c>
      <c r="V1146">
        <v>16.4499</v>
      </c>
      <c r="W1146">
        <v>1.1049</v>
      </c>
      <c r="X1146">
        <v>9.4258000000000006</v>
      </c>
      <c r="Y1146">
        <v>170804.92559999999</v>
      </c>
      <c r="AA1146" s="1">
        <f t="shared" si="77"/>
        <v>45184</v>
      </c>
      <c r="AB1146">
        <f t="shared" si="76"/>
        <v>1.375900572711481</v>
      </c>
      <c r="AC1146" s="60">
        <f t="shared" si="78"/>
        <v>0.25352345048671326</v>
      </c>
      <c r="AD1146">
        <f>+VLOOKUP(AA1146,'Indice Bancos'!AG:AM,2,0)</f>
        <v>0.68961827713562718</v>
      </c>
      <c r="AE1146">
        <f t="shared" ca="1" si="82"/>
        <v>-2.3503327748363865E-2</v>
      </c>
      <c r="AF1146">
        <f t="shared" ca="1" si="83"/>
        <v>-0.28279791000053894</v>
      </c>
      <c r="AG1146">
        <f t="shared" ca="1" si="79"/>
        <v>-0.91099978629629152</v>
      </c>
      <c r="AH1146">
        <f t="shared" ca="1" si="80"/>
        <v>-1.1857579831611054</v>
      </c>
      <c r="AI1146">
        <f t="shared" ca="1" si="81"/>
        <v>-1.4901859512284514</v>
      </c>
      <c r="AN1146" s="60"/>
    </row>
    <row r="1147" spans="1:40" x14ac:dyDescent="0.25">
      <c r="A1147" s="1">
        <v>45191</v>
      </c>
      <c r="B1147">
        <v>61.8095</v>
      </c>
      <c r="C1147">
        <v>1.1362000000000001</v>
      </c>
      <c r="D1147">
        <v>2.5236000000000001</v>
      </c>
      <c r="E1147">
        <v>1045089.2447</v>
      </c>
      <c r="F1147" s="72">
        <v>45191</v>
      </c>
      <c r="G1147">
        <v>69.168400000000005</v>
      </c>
      <c r="H1147">
        <v>1.5623</v>
      </c>
      <c r="I1147">
        <v>3.1181000000000001</v>
      </c>
      <c r="J1147">
        <v>1621276.4848</v>
      </c>
      <c r="K1147" s="72">
        <v>45191</v>
      </c>
      <c r="L1147">
        <v>74.145399999999995</v>
      </c>
      <c r="M1147">
        <v>1.0176000000000001</v>
      </c>
      <c r="N1147">
        <v>1.9444999999999999</v>
      </c>
      <c r="O1147">
        <v>703483.07720000006</v>
      </c>
      <c r="P1147" s="1">
        <v>45191</v>
      </c>
      <c r="Q1147">
        <v>12.198600000000001</v>
      </c>
      <c r="R1147">
        <v>1.4923</v>
      </c>
      <c r="S1147">
        <v>18.512599999999999</v>
      </c>
      <c r="U1147" s="72">
        <v>45191</v>
      </c>
      <c r="V1147">
        <v>16.4499</v>
      </c>
      <c r="W1147">
        <v>1.0179</v>
      </c>
      <c r="X1147">
        <v>8.6831999999999994</v>
      </c>
      <c r="Y1147">
        <v>157347.70199999999</v>
      </c>
      <c r="AA1147" s="1">
        <f t="shared" si="77"/>
        <v>45191</v>
      </c>
      <c r="AB1147">
        <f t="shared" si="76"/>
        <v>1.303125370508422</v>
      </c>
      <c r="AC1147" s="60">
        <f t="shared" si="78"/>
        <v>0.14033361077666281</v>
      </c>
      <c r="AD1147">
        <f>+VLOOKUP(AA1147,'Indice Bancos'!AG:AM,2,0)</f>
        <v>0.67248175507602126</v>
      </c>
      <c r="AE1147">
        <f t="shared" ca="1" si="82"/>
        <v>9.4312527044269068E-3</v>
      </c>
      <c r="AF1147">
        <f t="shared" ca="1" si="83"/>
        <v>-0.25687110000684649</v>
      </c>
      <c r="AG1147">
        <f t="shared" ca="1" si="79"/>
        <v>-0.91099978629629152</v>
      </c>
      <c r="AH1147">
        <f t="shared" ca="1" si="80"/>
        <v>-1.1857579831611054</v>
      </c>
      <c r="AI1147">
        <f t="shared" ca="1" si="81"/>
        <v>-1.4901859512284514</v>
      </c>
      <c r="AN1147" s="60"/>
    </row>
    <row r="1148" spans="1:40" x14ac:dyDescent="0.25">
      <c r="A1148" s="1">
        <v>45198</v>
      </c>
      <c r="B1148">
        <v>46.975900000000003</v>
      </c>
      <c r="C1148">
        <v>0.77370000000000005</v>
      </c>
      <c r="D1148">
        <v>2.3170000000000002</v>
      </c>
      <c r="E1148">
        <v>938371.14690000005</v>
      </c>
      <c r="F1148" s="72">
        <v>45198</v>
      </c>
      <c r="G1148">
        <v>66.916300000000007</v>
      </c>
      <c r="H1148">
        <v>1.0789</v>
      </c>
      <c r="I1148">
        <v>2.3075999999999999</v>
      </c>
      <c r="J1148">
        <v>1577330.6605</v>
      </c>
      <c r="K1148" s="72">
        <v>45198</v>
      </c>
      <c r="L1148">
        <v>56.870399999999997</v>
      </c>
      <c r="M1148">
        <v>0.67349999999999999</v>
      </c>
      <c r="N1148">
        <v>1.6982999999999999</v>
      </c>
      <c r="O1148">
        <v>627690.84039999999</v>
      </c>
      <c r="P1148" s="1">
        <v>45198</v>
      </c>
      <c r="Q1148">
        <v>12.198600000000001</v>
      </c>
      <c r="R1148">
        <v>1.4893000000000001</v>
      </c>
      <c r="S1148">
        <v>18.474399999999999</v>
      </c>
      <c r="U1148" s="72">
        <v>45198</v>
      </c>
      <c r="V1148">
        <v>33.621200000000002</v>
      </c>
      <c r="W1148">
        <v>0.72809999999999997</v>
      </c>
      <c r="X1148">
        <v>3.1505000000000001</v>
      </c>
      <c r="Y1148">
        <v>158852.7862</v>
      </c>
      <c r="AA1148" s="1">
        <f t="shared" si="77"/>
        <v>45198</v>
      </c>
      <c r="AB1148">
        <f t="shared" si="76"/>
        <v>0.89824041243919228</v>
      </c>
      <c r="AC1148" s="60">
        <f t="shared" si="78"/>
        <v>-0.48939825004309667</v>
      </c>
      <c r="AD1148">
        <f>+VLOOKUP(AA1148,'Indice Bancos'!AG:AM,2,0)</f>
        <v>0.62234123345752235</v>
      </c>
      <c r="AE1148">
        <f t="shared" ca="1" si="82"/>
        <v>0.12760673321553906</v>
      </c>
      <c r="AF1148">
        <f t="shared" ca="1" si="83"/>
        <v>-0.21196817201659862</v>
      </c>
      <c r="AG1148">
        <f t="shared" ca="1" si="79"/>
        <v>-0.91099978629629152</v>
      </c>
      <c r="AH1148">
        <f t="shared" ca="1" si="80"/>
        <v>-1.1857579831611054</v>
      </c>
      <c r="AI1148">
        <f t="shared" ca="1" si="81"/>
        <v>-1.4901859512284514</v>
      </c>
      <c r="AN1148" s="60"/>
    </row>
    <row r="1149" spans="1:40" x14ac:dyDescent="0.25">
      <c r="A1149" s="1">
        <v>45205</v>
      </c>
      <c r="B1149">
        <v>46.975900000000003</v>
      </c>
      <c r="C1149">
        <v>0.85270000000000001</v>
      </c>
      <c r="D1149">
        <v>2.5537000000000001</v>
      </c>
      <c r="E1149">
        <v>1034251.1874000001</v>
      </c>
      <c r="F1149" s="72">
        <v>45205</v>
      </c>
      <c r="G1149">
        <v>66.916300000000007</v>
      </c>
      <c r="H1149">
        <v>1.1144000000000001</v>
      </c>
      <c r="I1149">
        <v>2.3835000000000002</v>
      </c>
      <c r="J1149">
        <v>1629239.8221</v>
      </c>
      <c r="K1149" s="72">
        <v>45205</v>
      </c>
      <c r="L1149">
        <v>56.870399999999997</v>
      </c>
      <c r="M1149">
        <v>0.78749999999999998</v>
      </c>
      <c r="N1149">
        <v>1.9858</v>
      </c>
      <c r="O1149">
        <v>733934.76809999999</v>
      </c>
      <c r="P1149" s="1">
        <v>45205</v>
      </c>
      <c r="Q1149">
        <v>12.198600000000001</v>
      </c>
      <c r="R1149">
        <v>1.5846</v>
      </c>
      <c r="S1149">
        <v>19.657699999999998</v>
      </c>
      <c r="U1149" s="72">
        <v>45205</v>
      </c>
      <c r="V1149">
        <v>33.621200000000002</v>
      </c>
      <c r="W1149">
        <v>0.7349</v>
      </c>
      <c r="X1149">
        <v>3.1798999999999999</v>
      </c>
      <c r="Y1149">
        <v>160335.73680000001</v>
      </c>
      <c r="AA1149" s="1">
        <f t="shared" si="77"/>
        <v>45205</v>
      </c>
      <c r="AB1149">
        <f t="shared" ref="AB1149:AB1212" si="84">+(C1149*E1149+H1149*J1149+M1149*O1149+W1149*Y1149)/(E1149+J1149+O1149+Y1149)</f>
        <v>0.95378377509644863</v>
      </c>
      <c r="AC1149" s="60">
        <f t="shared" si="78"/>
        <v>-0.40300969836872175</v>
      </c>
      <c r="AD1149">
        <f>+VLOOKUP(AA1149,'Indice Bancos'!AG:AM,2,0)</f>
        <v>0.60166998284202144</v>
      </c>
      <c r="AE1149">
        <f t="shared" ca="1" si="82"/>
        <v>0.12760673321553906</v>
      </c>
      <c r="AF1149">
        <f t="shared" ca="1" si="83"/>
        <v>-0.21196817201659862</v>
      </c>
      <c r="AG1149">
        <f t="shared" ca="1" si="79"/>
        <v>-0.87864040682761813</v>
      </c>
      <c r="AH1149">
        <f t="shared" ca="1" si="80"/>
        <v>-1.1857579831611054</v>
      </c>
      <c r="AI1149">
        <f t="shared" ca="1" si="81"/>
        <v>-1.4901859512284514</v>
      </c>
      <c r="AN1149" s="60"/>
    </row>
    <row r="1150" spans="1:40" x14ac:dyDescent="0.25">
      <c r="A1150" s="1">
        <v>45212</v>
      </c>
      <c r="B1150">
        <v>46.975900000000003</v>
      </c>
      <c r="C1150">
        <v>0.87119999999999997</v>
      </c>
      <c r="D1150">
        <v>2.6091000000000002</v>
      </c>
      <c r="E1150">
        <v>1056694.5981000001</v>
      </c>
      <c r="F1150" s="72">
        <v>45212</v>
      </c>
      <c r="G1150">
        <v>66.916300000000007</v>
      </c>
      <c r="H1150">
        <v>1.1616</v>
      </c>
      <c r="I1150">
        <v>2.4845999999999999</v>
      </c>
      <c r="J1150">
        <v>1698329.1466000001</v>
      </c>
      <c r="K1150" s="72">
        <v>45212</v>
      </c>
      <c r="L1150">
        <v>56.870399999999997</v>
      </c>
      <c r="M1150">
        <v>0.83889999999999998</v>
      </c>
      <c r="N1150">
        <v>2.1154000000000002</v>
      </c>
      <c r="O1150">
        <v>781818.06079999998</v>
      </c>
      <c r="P1150" s="1">
        <v>45212</v>
      </c>
      <c r="Q1150">
        <v>12.198600000000001</v>
      </c>
      <c r="R1150">
        <v>1.7078</v>
      </c>
      <c r="S1150">
        <v>21.185199999999998</v>
      </c>
      <c r="U1150" s="72">
        <v>45212</v>
      </c>
      <c r="V1150">
        <v>33.621200000000002</v>
      </c>
      <c r="W1150">
        <v>0.76049999999999995</v>
      </c>
      <c r="X1150">
        <v>3.2905000000000002</v>
      </c>
      <c r="Y1150">
        <v>165913.4019</v>
      </c>
      <c r="AA1150" s="1">
        <f t="shared" si="77"/>
        <v>45212</v>
      </c>
      <c r="AB1150">
        <f t="shared" si="84"/>
        <v>0.99261646477736054</v>
      </c>
      <c r="AC1150" s="60">
        <f t="shared" si="78"/>
        <v>-0.34261184597625127</v>
      </c>
      <c r="AD1150">
        <f>+VLOOKUP(AA1150,'Indice Bancos'!AG:AM,2,0)</f>
        <v>0.51786799347827683</v>
      </c>
      <c r="AE1150">
        <f t="shared" ca="1" si="82"/>
        <v>0.12760673321553906</v>
      </c>
      <c r="AF1150">
        <f t="shared" ca="1" si="83"/>
        <v>-0.21196817201659862</v>
      </c>
      <c r="AG1150">
        <f t="shared" ca="1" si="79"/>
        <v>-0.8076314590253777</v>
      </c>
      <c r="AH1150">
        <f t="shared" ca="1" si="80"/>
        <v>-1.1857579831611054</v>
      </c>
      <c r="AI1150">
        <f t="shared" ca="1" si="81"/>
        <v>-1.4901859512284514</v>
      </c>
      <c r="AN1150" s="60"/>
    </row>
    <row r="1151" spans="1:40" x14ac:dyDescent="0.25">
      <c r="A1151" s="1">
        <v>45219</v>
      </c>
      <c r="B1151">
        <v>46.975900000000003</v>
      </c>
      <c r="C1151">
        <v>0.92900000000000005</v>
      </c>
      <c r="D1151">
        <v>2.7822</v>
      </c>
      <c r="E1151">
        <v>1126806.2782000001</v>
      </c>
      <c r="F1151" s="72">
        <v>45219</v>
      </c>
      <c r="G1151">
        <v>66.916300000000007</v>
      </c>
      <c r="H1151">
        <v>1.1662999999999999</v>
      </c>
      <c r="I1151">
        <v>2.4944999999999999</v>
      </c>
      <c r="J1151">
        <v>1705112.7302000001</v>
      </c>
      <c r="K1151" s="72">
        <v>45219</v>
      </c>
      <c r="L1151">
        <v>56.870399999999997</v>
      </c>
      <c r="M1151">
        <v>0.84560000000000002</v>
      </c>
      <c r="N1151">
        <v>2.1324000000000001</v>
      </c>
      <c r="O1151">
        <v>788098.33909999998</v>
      </c>
      <c r="P1151" s="1">
        <v>45219</v>
      </c>
      <c r="Q1151">
        <v>12.198600000000001</v>
      </c>
      <c r="R1151">
        <v>1.8376999999999999</v>
      </c>
      <c r="S1151">
        <v>22.7971</v>
      </c>
      <c r="U1151" s="72">
        <v>45219</v>
      </c>
      <c r="V1151">
        <v>33.621200000000002</v>
      </c>
      <c r="W1151">
        <v>0.84099999999999997</v>
      </c>
      <c r="X1151">
        <v>3.6391</v>
      </c>
      <c r="Y1151">
        <v>183487.47349999999</v>
      </c>
      <c r="AA1151" s="1">
        <f t="shared" si="77"/>
        <v>45219</v>
      </c>
      <c r="AB1151">
        <f t="shared" si="84"/>
        <v>1.0138556704714954</v>
      </c>
      <c r="AC1151" s="60">
        <f t="shared" si="78"/>
        <v>-0.30957775997838566</v>
      </c>
      <c r="AD1151">
        <f>+VLOOKUP(AA1151,'Indice Bancos'!AG:AM,2,0)</f>
        <v>0.50348840276620999</v>
      </c>
      <c r="AE1151">
        <f t="shared" ca="1" si="82"/>
        <v>0.12760673321553906</v>
      </c>
      <c r="AF1151">
        <f t="shared" ca="1" si="83"/>
        <v>-0.21196817201659862</v>
      </c>
      <c r="AG1151">
        <f t="shared" ca="1" si="79"/>
        <v>-0.7586941688108696</v>
      </c>
      <c r="AH1151">
        <f t="shared" ca="1" si="80"/>
        <v>-1.178800319667392</v>
      </c>
      <c r="AI1151">
        <f t="shared" ca="1" si="81"/>
        <v>-1.4901859512284514</v>
      </c>
      <c r="AN1151" s="60"/>
    </row>
    <row r="1152" spans="1:40" x14ac:dyDescent="0.25">
      <c r="A1152" s="1">
        <v>45226</v>
      </c>
      <c r="B1152">
        <v>46.975900000000003</v>
      </c>
      <c r="C1152">
        <v>0.87670000000000003</v>
      </c>
      <c r="D1152">
        <v>2.6255000000000002</v>
      </c>
      <c r="E1152">
        <v>1063344.4975000001</v>
      </c>
      <c r="F1152" s="72">
        <v>45226</v>
      </c>
      <c r="G1152">
        <v>66.916300000000007</v>
      </c>
      <c r="H1152">
        <v>1.0333000000000001</v>
      </c>
      <c r="I1152">
        <v>2.2101999999999999</v>
      </c>
      <c r="J1152">
        <v>1510748.3126000001</v>
      </c>
      <c r="K1152" s="72">
        <v>45226</v>
      </c>
      <c r="L1152">
        <v>56.870399999999997</v>
      </c>
      <c r="M1152">
        <v>0.80900000000000005</v>
      </c>
      <c r="N1152">
        <v>2.04</v>
      </c>
      <c r="O1152">
        <v>752959.41610000003</v>
      </c>
      <c r="P1152" s="1">
        <v>45226</v>
      </c>
      <c r="Q1152">
        <v>12.198600000000001</v>
      </c>
      <c r="R1152">
        <v>1.6396999999999999</v>
      </c>
      <c r="S1152">
        <v>20.340800000000002</v>
      </c>
      <c r="U1152" s="72">
        <v>45226</v>
      </c>
      <c r="V1152">
        <v>33.621200000000002</v>
      </c>
      <c r="W1152">
        <v>0.72309999999999997</v>
      </c>
      <c r="X1152">
        <v>3.1284999999999998</v>
      </c>
      <c r="Y1152">
        <v>157746.1066</v>
      </c>
      <c r="AA1152" s="1">
        <f t="shared" si="77"/>
        <v>45226</v>
      </c>
      <c r="AB1152">
        <f t="shared" si="84"/>
        <v>0.92300914500574971</v>
      </c>
      <c r="AC1152" s="60">
        <f t="shared" si="78"/>
        <v>-0.45087456636844114</v>
      </c>
      <c r="AD1152">
        <f>+VLOOKUP(AA1152,'Indice Bancos'!AG:AM,2,0)</f>
        <v>0.56542624277244125</v>
      </c>
      <c r="AE1152">
        <f t="shared" ca="1" si="82"/>
        <v>0.12760673321553906</v>
      </c>
      <c r="AF1152">
        <f t="shared" ca="1" si="83"/>
        <v>-0.21196817201659862</v>
      </c>
      <c r="AG1152">
        <f t="shared" ca="1" si="79"/>
        <v>-0.7565907875964557</v>
      </c>
      <c r="AH1152">
        <f t="shared" ca="1" si="80"/>
        <v>-1.178800319667392</v>
      </c>
      <c r="AI1152">
        <f t="shared" ca="1" si="81"/>
        <v>-1.4901859512284514</v>
      </c>
      <c r="AN1152" s="60"/>
    </row>
    <row r="1153" spans="1:40" x14ac:dyDescent="0.25">
      <c r="A1153" s="1">
        <v>45233</v>
      </c>
      <c r="B1153">
        <v>46.975900000000003</v>
      </c>
      <c r="C1153">
        <v>0.92820000000000003</v>
      </c>
      <c r="D1153">
        <v>2.7797000000000001</v>
      </c>
      <c r="E1153">
        <v>1125783.2168000001</v>
      </c>
      <c r="F1153" s="72">
        <v>45233</v>
      </c>
      <c r="G1153">
        <v>66.916300000000007</v>
      </c>
      <c r="H1153">
        <v>1.0934999999999999</v>
      </c>
      <c r="I1153">
        <v>2.339</v>
      </c>
      <c r="J1153">
        <v>1598787.4305</v>
      </c>
      <c r="K1153" s="72">
        <v>45233</v>
      </c>
      <c r="L1153">
        <v>56.870399999999997</v>
      </c>
      <c r="M1153">
        <v>0.80420000000000003</v>
      </c>
      <c r="N1153">
        <v>2.0278999999999998</v>
      </c>
      <c r="O1153">
        <v>748486.63249999995</v>
      </c>
      <c r="P1153" s="1">
        <v>45233</v>
      </c>
      <c r="Q1153">
        <v>12.198600000000001</v>
      </c>
      <c r="R1153">
        <v>1.5902000000000001</v>
      </c>
      <c r="S1153">
        <v>19.726800000000001</v>
      </c>
      <c r="U1153" s="72">
        <v>45233</v>
      </c>
      <c r="V1153">
        <v>33.621200000000002</v>
      </c>
      <c r="W1153">
        <v>0.7117</v>
      </c>
      <c r="X1153">
        <v>3.0794000000000001</v>
      </c>
      <c r="Y1153">
        <v>155267.14439999999</v>
      </c>
      <c r="AA1153" s="1">
        <f t="shared" si="77"/>
        <v>45233</v>
      </c>
      <c r="AB1153">
        <f t="shared" si="84"/>
        <v>0.96619326271642436</v>
      </c>
      <c r="AC1153" s="60">
        <f t="shared" si="78"/>
        <v>-0.38370878443007428</v>
      </c>
      <c r="AD1153">
        <f>+VLOOKUP(AA1153,'Indice Bancos'!AG:AM,2,0)</f>
        <v>0.60716747837575047</v>
      </c>
      <c r="AE1153">
        <f t="shared" ca="1" si="82"/>
        <v>0.12760673321553906</v>
      </c>
      <c r="AF1153">
        <f t="shared" ca="1" si="83"/>
        <v>-0.21196817201659862</v>
      </c>
      <c r="AG1153">
        <f t="shared" ca="1" si="79"/>
        <v>-0.74523881693725391</v>
      </c>
      <c r="AH1153">
        <f t="shared" ca="1" si="80"/>
        <v>-1.178800319667392</v>
      </c>
      <c r="AI1153">
        <f t="shared" ca="1" si="81"/>
        <v>-1.4901859512284514</v>
      </c>
      <c r="AN1153" s="60"/>
    </row>
    <row r="1154" spans="1:40" x14ac:dyDescent="0.25">
      <c r="A1154" s="1">
        <v>45240</v>
      </c>
      <c r="B1154">
        <v>46.975900000000003</v>
      </c>
      <c r="C1154">
        <v>0.90429999999999999</v>
      </c>
      <c r="D1154">
        <v>2.7082999999999999</v>
      </c>
      <c r="E1154">
        <v>1096849.7601000001</v>
      </c>
      <c r="F1154" s="72">
        <v>45240</v>
      </c>
      <c r="G1154">
        <v>66.916300000000007</v>
      </c>
      <c r="H1154">
        <v>1.0778000000000001</v>
      </c>
      <c r="I1154">
        <v>2.3052000000000001</v>
      </c>
      <c r="J1154">
        <v>1575708.4992</v>
      </c>
      <c r="K1154" s="72">
        <v>45240</v>
      </c>
      <c r="L1154">
        <v>56.870399999999997</v>
      </c>
      <c r="M1154">
        <v>0.81230000000000002</v>
      </c>
      <c r="N1154">
        <v>2.0484</v>
      </c>
      <c r="O1154">
        <v>756084.23750000005</v>
      </c>
      <c r="P1154" s="1">
        <v>45240</v>
      </c>
      <c r="Q1154">
        <v>12.198600000000001</v>
      </c>
      <c r="R1154">
        <v>1.6088</v>
      </c>
      <c r="S1154">
        <v>19.957000000000001</v>
      </c>
      <c r="U1154" s="72">
        <v>45240</v>
      </c>
      <c r="V1154">
        <v>33.621200000000002</v>
      </c>
      <c r="W1154">
        <v>0.67230000000000001</v>
      </c>
      <c r="X1154">
        <v>2.9091</v>
      </c>
      <c r="Y1154">
        <v>146679.31090000001</v>
      </c>
      <c r="AA1154" s="1">
        <f t="shared" si="77"/>
        <v>45240</v>
      </c>
      <c r="AB1154">
        <f t="shared" si="84"/>
        <v>0.95179113052333331</v>
      </c>
      <c r="AC1154" s="60">
        <f t="shared" si="78"/>
        <v>-0.4061089287796617</v>
      </c>
      <c r="AD1154">
        <f>+VLOOKUP(AA1154,'Indice Bancos'!AG:AM,2,0)</f>
        <v>0.57852938464862491</v>
      </c>
      <c r="AE1154">
        <f t="shared" ca="1" si="82"/>
        <v>0.12760673321553906</v>
      </c>
      <c r="AF1154">
        <f t="shared" ca="1" si="83"/>
        <v>-0.21196817201659862</v>
      </c>
      <c r="AG1154">
        <f t="shared" ca="1" si="79"/>
        <v>-0.69375630533538235</v>
      </c>
      <c r="AH1154">
        <f t="shared" ca="1" si="80"/>
        <v>-1.178800319667392</v>
      </c>
      <c r="AI1154">
        <f t="shared" ca="1" si="81"/>
        <v>-1.4901859512284514</v>
      </c>
      <c r="AN1154" s="60"/>
    </row>
    <row r="1155" spans="1:40" x14ac:dyDescent="0.25">
      <c r="A1155" s="1">
        <v>45247</v>
      </c>
      <c r="B1155">
        <v>46.975900000000003</v>
      </c>
      <c r="C1155">
        <v>0.91069999999999995</v>
      </c>
      <c r="D1155">
        <v>2.7273999999999998</v>
      </c>
      <c r="E1155">
        <v>1104586.6623</v>
      </c>
      <c r="F1155" s="72">
        <v>45247</v>
      </c>
      <c r="G1155">
        <v>66.916300000000007</v>
      </c>
      <c r="H1155">
        <v>1.1225000000000001</v>
      </c>
      <c r="I1155">
        <v>2.4009999999999998</v>
      </c>
      <c r="J1155">
        <v>1641184.8281</v>
      </c>
      <c r="K1155" s="72">
        <v>45247</v>
      </c>
      <c r="L1155">
        <v>56.870399999999997</v>
      </c>
      <c r="M1155">
        <v>0.80789999999999995</v>
      </c>
      <c r="N1155">
        <v>2.0371999999999999</v>
      </c>
      <c r="O1155">
        <v>751948.44449999998</v>
      </c>
      <c r="P1155" s="1">
        <v>45247</v>
      </c>
      <c r="Q1155">
        <v>12.198600000000001</v>
      </c>
      <c r="R1155">
        <v>1.5066999999999999</v>
      </c>
      <c r="S1155">
        <v>18.6905</v>
      </c>
      <c r="U1155" s="72">
        <v>45247</v>
      </c>
      <c r="V1155">
        <v>33.621200000000002</v>
      </c>
      <c r="W1155">
        <v>0.74019999999999997</v>
      </c>
      <c r="X1155">
        <v>3.2027000000000001</v>
      </c>
      <c r="Y1155">
        <v>161486.68359999999</v>
      </c>
      <c r="AA1155" s="1">
        <f t="shared" si="77"/>
        <v>45247</v>
      </c>
      <c r="AB1155">
        <f t="shared" si="84"/>
        <v>0.97704475509412392</v>
      </c>
      <c r="AC1155" s="60">
        <f t="shared" si="78"/>
        <v>-0.36683107546240318</v>
      </c>
      <c r="AD1155">
        <f>+VLOOKUP(AA1155,'Indice Bancos'!AG:AM,2,0)</f>
        <v>0.60409149026797526</v>
      </c>
      <c r="AE1155">
        <f t="shared" ca="1" si="82"/>
        <v>0.12760673321553906</v>
      </c>
      <c r="AF1155">
        <f t="shared" ca="1" si="83"/>
        <v>-0.21196817201659862</v>
      </c>
      <c r="AG1155">
        <f t="shared" ca="1" si="79"/>
        <v>-0.65194768868289865</v>
      </c>
      <c r="AH1155">
        <f t="shared" ca="1" si="80"/>
        <v>-1.1734819352274344</v>
      </c>
      <c r="AI1155">
        <f t="shared" ca="1" si="81"/>
        <v>-1.4901859512284514</v>
      </c>
      <c r="AN1155" s="60"/>
    </row>
    <row r="1156" spans="1:40" x14ac:dyDescent="0.25">
      <c r="A1156" s="1">
        <v>45254</v>
      </c>
      <c r="B1156">
        <v>46.975900000000003</v>
      </c>
      <c r="C1156">
        <v>1.3389</v>
      </c>
      <c r="D1156">
        <v>4.0098000000000003</v>
      </c>
      <c r="E1156">
        <v>1623982.1736000001</v>
      </c>
      <c r="F1156" s="72">
        <v>45254</v>
      </c>
      <c r="G1156">
        <v>66.916300000000007</v>
      </c>
      <c r="H1156">
        <v>1.5339</v>
      </c>
      <c r="I1156">
        <v>3.2808000000000002</v>
      </c>
      <c r="J1156">
        <v>2242564.2628000001</v>
      </c>
      <c r="K1156" s="72">
        <v>45254</v>
      </c>
      <c r="L1156">
        <v>56.870399999999997</v>
      </c>
      <c r="M1156">
        <v>1.115</v>
      </c>
      <c r="N1156">
        <v>2.8115000000000001</v>
      </c>
      <c r="O1156">
        <v>1037747.0608</v>
      </c>
      <c r="P1156" s="1">
        <v>45254</v>
      </c>
      <c r="Q1156">
        <v>12.198600000000001</v>
      </c>
      <c r="R1156">
        <v>2.0512000000000001</v>
      </c>
      <c r="S1156">
        <v>25.4452</v>
      </c>
      <c r="U1156" s="72">
        <v>45254</v>
      </c>
      <c r="V1156">
        <v>33.621200000000002</v>
      </c>
      <c r="W1156">
        <v>1.2150000000000001</v>
      </c>
      <c r="X1156">
        <v>5.2571000000000003</v>
      </c>
      <c r="Y1156">
        <v>265071.89179999998</v>
      </c>
      <c r="AA1156" s="1">
        <f t="shared" ref="AA1156:AA1219" si="85">+A1156</f>
        <v>45254</v>
      </c>
      <c r="AB1156">
        <f t="shared" si="84"/>
        <v>1.3721934594457352</v>
      </c>
      <c r="AC1156" s="60">
        <f t="shared" ref="AC1156:AC1219" si="86">+(AB1156-$AC$1)/$AD$1</f>
        <v>0.24775764642661638</v>
      </c>
      <c r="AD1156">
        <f>+VLOOKUP(AA1156,'Indice Bancos'!AG:AM,2,0)</f>
        <v>0.59547252155757369</v>
      </c>
      <c r="AE1156">
        <f t="shared" ca="1" si="82"/>
        <v>0.12760673321553906</v>
      </c>
      <c r="AF1156">
        <f t="shared" ca="1" si="83"/>
        <v>-0.21196817201659862</v>
      </c>
      <c r="AG1156">
        <f t="shared" ca="1" si="79"/>
        <v>-0.64286070330446932</v>
      </c>
      <c r="AH1156">
        <f t="shared" ca="1" si="80"/>
        <v>-1.1371410378052045</v>
      </c>
      <c r="AI1156">
        <f t="shared" ca="1" si="81"/>
        <v>-1.4901859512284514</v>
      </c>
      <c r="AN1156" s="60"/>
    </row>
    <row r="1157" spans="1:40" x14ac:dyDescent="0.25">
      <c r="A1157" s="1">
        <v>45261</v>
      </c>
      <c r="B1157">
        <v>46.975900000000003</v>
      </c>
      <c r="C1157">
        <v>1.3885000000000001</v>
      </c>
      <c r="D1157">
        <v>4.1581999999999999</v>
      </c>
      <c r="E1157">
        <v>1684087.034</v>
      </c>
      <c r="F1157" s="72">
        <v>45261</v>
      </c>
      <c r="G1157">
        <v>66.916300000000007</v>
      </c>
      <c r="H1157">
        <v>1.6142000000000001</v>
      </c>
      <c r="I1157">
        <v>3.4527000000000001</v>
      </c>
      <c r="J1157">
        <v>2360023.4877999998</v>
      </c>
      <c r="K1157" s="72">
        <v>45261</v>
      </c>
      <c r="L1157">
        <v>56.870399999999997</v>
      </c>
      <c r="M1157">
        <v>1.1056999999999999</v>
      </c>
      <c r="N1157">
        <v>2.7881999999999998</v>
      </c>
      <c r="O1157">
        <v>1029138.4841999999</v>
      </c>
      <c r="P1157" s="1">
        <v>45261</v>
      </c>
      <c r="Q1157">
        <v>12.198600000000001</v>
      </c>
      <c r="R1157">
        <v>2.0697999999999999</v>
      </c>
      <c r="S1157">
        <v>25.6755</v>
      </c>
      <c r="U1157" s="72">
        <v>45261</v>
      </c>
      <c r="V1157">
        <v>33.621200000000002</v>
      </c>
      <c r="W1157">
        <v>1.2848999999999999</v>
      </c>
      <c r="X1157">
        <v>5.5595999999999997</v>
      </c>
      <c r="Y1157">
        <v>280321.9363</v>
      </c>
      <c r="AA1157" s="1">
        <f t="shared" si="85"/>
        <v>45261</v>
      </c>
      <c r="AB1157">
        <f t="shared" si="84"/>
        <v>1.4282072510208845</v>
      </c>
      <c r="AC1157" s="60">
        <f t="shared" si="86"/>
        <v>0.334877872795109</v>
      </c>
      <c r="AD1157">
        <f>+VLOOKUP(AA1157,'Indice Bancos'!AG:AM,2,0)</f>
        <v>0.64956393124503076</v>
      </c>
      <c r="AE1157">
        <f t="shared" ca="1" si="82"/>
        <v>0.16929107234329679</v>
      </c>
      <c r="AF1157">
        <f t="shared" ca="1" si="83"/>
        <v>-0.16983806307208663</v>
      </c>
      <c r="AG1157">
        <f t="shared" ca="1" si="79"/>
        <v>-0.60592216866351034</v>
      </c>
      <c r="AH1157">
        <f t="shared" ca="1" si="80"/>
        <v>-1.1371410378052045</v>
      </c>
      <c r="AI1157">
        <f t="shared" ca="1" si="81"/>
        <v>-1.4901859512284514</v>
      </c>
      <c r="AN1157" s="60"/>
    </row>
    <row r="1158" spans="1:40" x14ac:dyDescent="0.25">
      <c r="A1158" s="1">
        <v>45268</v>
      </c>
      <c r="B1158">
        <v>46.975900000000003</v>
      </c>
      <c r="C1158">
        <v>1.387</v>
      </c>
      <c r="D1158">
        <v>4.1536999999999997</v>
      </c>
      <c r="E1158">
        <v>1682264.7058000001</v>
      </c>
      <c r="F1158" s="72">
        <v>45268</v>
      </c>
      <c r="G1158">
        <v>66.916300000000007</v>
      </c>
      <c r="H1158">
        <v>1.6713</v>
      </c>
      <c r="I1158">
        <v>3.5749</v>
      </c>
      <c r="J1158">
        <v>2443564.7947999998</v>
      </c>
      <c r="K1158" s="72">
        <v>45268</v>
      </c>
      <c r="L1158">
        <v>56.870399999999997</v>
      </c>
      <c r="M1158">
        <v>1.1521999999999999</v>
      </c>
      <c r="N1158">
        <v>2.9053</v>
      </c>
      <c r="O1158">
        <v>1072365.1802999999</v>
      </c>
      <c r="P1158" s="1">
        <v>45268</v>
      </c>
      <c r="Q1158">
        <v>12.198600000000001</v>
      </c>
      <c r="R1158">
        <v>2.3853</v>
      </c>
      <c r="S1158">
        <v>29.5901</v>
      </c>
      <c r="U1158" s="72">
        <v>45268</v>
      </c>
      <c r="V1158">
        <v>33.621200000000002</v>
      </c>
      <c r="W1158">
        <v>1.4946999999999999</v>
      </c>
      <c r="X1158">
        <v>6.4672999999999998</v>
      </c>
      <c r="Y1158">
        <v>326094.20360000001</v>
      </c>
      <c r="AA1158" s="1">
        <f t="shared" si="85"/>
        <v>45268</v>
      </c>
      <c r="AB1158">
        <f t="shared" si="84"/>
        <v>1.4735332140569593</v>
      </c>
      <c r="AC1158" s="60">
        <f t="shared" si="86"/>
        <v>0.40537494233868654</v>
      </c>
      <c r="AD1158">
        <f>+VLOOKUP(AA1158,'Indice Bancos'!AG:AM,2,0)</f>
        <v>0.61493113327800242</v>
      </c>
      <c r="AE1158">
        <f t="shared" ca="1" si="82"/>
        <v>0.17796199286933934</v>
      </c>
      <c r="AF1158">
        <f t="shared" ca="1" si="83"/>
        <v>-0.12576907731151227</v>
      </c>
      <c r="AG1158">
        <f t="shared" ca="1" si="79"/>
        <v>-0.533609452078044</v>
      </c>
      <c r="AH1158">
        <f t="shared" ca="1" si="80"/>
        <v>-1.1371410378052045</v>
      </c>
      <c r="AI1158">
        <f t="shared" ca="1" si="81"/>
        <v>-1.4901859512284514</v>
      </c>
      <c r="AN1158" s="60"/>
    </row>
    <row r="1159" spans="1:40" x14ac:dyDescent="0.25">
      <c r="A1159" s="1">
        <v>45275</v>
      </c>
      <c r="B1159">
        <v>46.975900000000003</v>
      </c>
      <c r="C1159">
        <v>1.4217</v>
      </c>
      <c r="D1159">
        <v>4.2576000000000001</v>
      </c>
      <c r="E1159">
        <v>1724338.108</v>
      </c>
      <c r="F1159" s="72">
        <v>45275</v>
      </c>
      <c r="G1159">
        <v>66.916300000000007</v>
      </c>
      <c r="H1159">
        <v>1.6668000000000001</v>
      </c>
      <c r="I1159">
        <v>3.5651999999999999</v>
      </c>
      <c r="J1159">
        <v>2436928.6804</v>
      </c>
      <c r="K1159" s="72">
        <v>45275</v>
      </c>
      <c r="L1159">
        <v>56.870399999999997</v>
      </c>
      <c r="M1159">
        <v>1.1234</v>
      </c>
      <c r="N1159">
        <v>2.8327</v>
      </c>
      <c r="O1159">
        <v>1045559.1143</v>
      </c>
      <c r="P1159" s="1">
        <v>45275</v>
      </c>
      <c r="Q1159">
        <v>12.198600000000001</v>
      </c>
      <c r="R1159">
        <v>2.6947000000000001</v>
      </c>
      <c r="S1159">
        <v>33.427999999999997</v>
      </c>
      <c r="U1159" s="72">
        <v>45275</v>
      </c>
      <c r="V1159">
        <v>33.621200000000002</v>
      </c>
      <c r="W1159">
        <v>1.4810000000000001</v>
      </c>
      <c r="X1159">
        <v>6.4081000000000001</v>
      </c>
      <c r="Y1159">
        <v>323106.16869999998</v>
      </c>
      <c r="AA1159" s="1">
        <f t="shared" si="85"/>
        <v>45275</v>
      </c>
      <c r="AB1159">
        <f t="shared" si="84"/>
        <v>1.4767750221959155</v>
      </c>
      <c r="AC1159" s="60">
        <f t="shared" si="86"/>
        <v>0.41041704091775127</v>
      </c>
      <c r="AD1159">
        <f>+VLOOKUP(AA1159,'Indice Bancos'!AG:AM,2,0)</f>
        <v>0.62671253840016028</v>
      </c>
      <c r="AE1159">
        <f t="shared" ca="1" si="82"/>
        <v>0.24083867467973766</v>
      </c>
      <c r="AF1159">
        <f t="shared" ca="1" si="83"/>
        <v>-9.7854220334803815E-2</v>
      </c>
      <c r="AG1159">
        <f t="shared" ca="1" si="79"/>
        <v>-0.47013640820576891</v>
      </c>
      <c r="AH1159">
        <f t="shared" ca="1" si="80"/>
        <v>-1.1371410378052045</v>
      </c>
      <c r="AI1159">
        <f t="shared" ca="1" si="81"/>
        <v>-1.4901859512284514</v>
      </c>
      <c r="AN1159" s="60"/>
    </row>
    <row r="1160" spans="1:40" x14ac:dyDescent="0.25">
      <c r="A1160" s="1">
        <v>45282</v>
      </c>
      <c r="B1160">
        <v>46.975900000000003</v>
      </c>
      <c r="C1160">
        <v>1.5185</v>
      </c>
      <c r="D1160">
        <v>4.5475000000000003</v>
      </c>
      <c r="E1160">
        <v>1841766.3803999999</v>
      </c>
      <c r="F1160" s="72">
        <v>45282</v>
      </c>
      <c r="G1160">
        <v>66.916300000000007</v>
      </c>
      <c r="H1160">
        <v>1.7714000000000001</v>
      </c>
      <c r="I1160">
        <v>3.7888000000000002</v>
      </c>
      <c r="J1160">
        <v>2589780.5156</v>
      </c>
      <c r="K1160" s="72">
        <v>45282</v>
      </c>
      <c r="L1160">
        <v>56.870399999999997</v>
      </c>
      <c r="M1160">
        <v>1.2208000000000001</v>
      </c>
      <c r="N1160">
        <v>3.0785999999999998</v>
      </c>
      <c r="O1160">
        <v>1136301.477</v>
      </c>
      <c r="P1160" s="1">
        <v>45282</v>
      </c>
      <c r="Q1160">
        <v>12.198600000000001</v>
      </c>
      <c r="R1160">
        <v>2.8060999999999998</v>
      </c>
      <c r="S1160">
        <v>34.809699999999999</v>
      </c>
      <c r="U1160" s="72">
        <v>45282</v>
      </c>
      <c r="V1160">
        <v>33.621200000000002</v>
      </c>
      <c r="W1160">
        <v>1.7142999999999999</v>
      </c>
      <c r="X1160">
        <v>7.4177</v>
      </c>
      <c r="Y1160">
        <v>374013.42920000001</v>
      </c>
      <c r="AA1160" s="1">
        <f t="shared" si="85"/>
        <v>45282</v>
      </c>
      <c r="AB1160">
        <f t="shared" si="84"/>
        <v>1.5841209089187054</v>
      </c>
      <c r="AC1160" s="60">
        <f t="shared" si="86"/>
        <v>0.57737588601698331</v>
      </c>
      <c r="AD1160">
        <f>+VLOOKUP(AA1160,'Indice Bancos'!AG:AM,2,0)</f>
        <v>0.65405252567810512</v>
      </c>
      <c r="AE1160">
        <f t="shared" ca="1" si="82"/>
        <v>0.25294687008070355</v>
      </c>
      <c r="AF1160">
        <f t="shared" ca="1" si="83"/>
        <v>-4.5517255944180497E-2</v>
      </c>
      <c r="AG1160">
        <f t="shared" ca="1" si="79"/>
        <v>-0.4284917475740514</v>
      </c>
      <c r="AH1160">
        <f t="shared" ca="1" si="80"/>
        <v>-1.0542807309706554</v>
      </c>
      <c r="AI1160">
        <f t="shared" ca="1" si="81"/>
        <v>-1.4901859512284514</v>
      </c>
      <c r="AN1160" s="60"/>
    </row>
    <row r="1161" spans="1:40" x14ac:dyDescent="0.25">
      <c r="A1161" s="1">
        <v>45289</v>
      </c>
      <c r="B1161">
        <v>25.505299999999998</v>
      </c>
      <c r="C1161">
        <v>0.34420000000000001</v>
      </c>
      <c r="D1161">
        <v>1.9455</v>
      </c>
      <c r="E1161">
        <v>1707233.7993999999</v>
      </c>
      <c r="F1161" s="72">
        <v>45289</v>
      </c>
      <c r="G1161">
        <v>21.708500000000001</v>
      </c>
      <c r="H1161">
        <v>0.48459999999999998</v>
      </c>
      <c r="I1161">
        <v>3.1183000000000001</v>
      </c>
      <c r="J1161">
        <v>2473058.6365999999</v>
      </c>
      <c r="K1161" s="72">
        <v>45289</v>
      </c>
      <c r="L1161">
        <v>15.5595</v>
      </c>
      <c r="M1161">
        <v>0.28739999999999999</v>
      </c>
      <c r="N1161">
        <v>2.7029999999999998</v>
      </c>
      <c r="O1161">
        <v>1087713.5677</v>
      </c>
      <c r="P1161" s="1">
        <v>45289</v>
      </c>
      <c r="Q1161">
        <v>18.103400000000001</v>
      </c>
      <c r="R1161">
        <v>1.2544999999999999</v>
      </c>
      <c r="S1161">
        <v>9.5577000000000005</v>
      </c>
      <c r="U1161" s="72">
        <v>45289</v>
      </c>
      <c r="V1161">
        <v>20.925699999999999</v>
      </c>
      <c r="W1161">
        <v>0.43790000000000001</v>
      </c>
      <c r="X1161">
        <v>3.0179999999999998</v>
      </c>
      <c r="Y1161">
        <v>345040.55790000001</v>
      </c>
      <c r="AA1161" s="1">
        <f t="shared" si="85"/>
        <v>45289</v>
      </c>
      <c r="AB1161">
        <f t="shared" si="84"/>
        <v>0.40081196619718235</v>
      </c>
      <c r="AC1161" s="60">
        <f t="shared" si="86"/>
        <v>-1.2630662632250085</v>
      </c>
      <c r="AD1161">
        <f>+VLOOKUP(AA1161,'Indice Bancos'!AG:AM,2,0)</f>
        <v>0.63132136659662486</v>
      </c>
      <c r="AE1161">
        <f t="shared" ca="1" si="82"/>
        <v>0.32674243056426933</v>
      </c>
      <c r="AF1161">
        <f t="shared" ca="1" si="83"/>
        <v>-2.5013526723006347E-2</v>
      </c>
      <c r="AG1161">
        <f t="shared" ca="1" si="79"/>
        <v>-0.40455931357419173</v>
      </c>
      <c r="AH1161">
        <f t="shared" ca="1" si="80"/>
        <v>-1.0542807309706554</v>
      </c>
      <c r="AI1161">
        <f t="shared" ca="1" si="81"/>
        <v>-1.4901859512284514</v>
      </c>
      <c r="AN1161" s="60"/>
    </row>
    <row r="1162" spans="1:40" x14ac:dyDescent="0.25">
      <c r="A1162" s="1">
        <v>45296</v>
      </c>
      <c r="B1162">
        <v>25.505299999999998</v>
      </c>
      <c r="C1162">
        <v>0.38490000000000002</v>
      </c>
      <c r="D1162">
        <v>2.1757</v>
      </c>
      <c r="E1162">
        <v>1909288.4362999999</v>
      </c>
      <c r="F1162" s="72">
        <v>45296</v>
      </c>
      <c r="G1162">
        <v>21.708500000000001</v>
      </c>
      <c r="H1162">
        <v>0.54600000000000004</v>
      </c>
      <c r="I1162">
        <v>3.5129000000000001</v>
      </c>
      <c r="J1162">
        <v>2785988.2982999999</v>
      </c>
      <c r="K1162" s="72">
        <v>45296</v>
      </c>
      <c r="L1162">
        <v>15.5595</v>
      </c>
      <c r="M1162">
        <v>0.30840000000000001</v>
      </c>
      <c r="N1162">
        <v>2.9011</v>
      </c>
      <c r="O1162">
        <v>1167396.5134999999</v>
      </c>
      <c r="P1162" s="1">
        <v>45296</v>
      </c>
      <c r="Q1162">
        <v>18.103400000000001</v>
      </c>
      <c r="R1162">
        <v>1.2559</v>
      </c>
      <c r="S1162">
        <v>9.5683000000000007</v>
      </c>
      <c r="U1162" s="72">
        <v>45296</v>
      </c>
      <c r="V1162">
        <v>20.925699999999999</v>
      </c>
      <c r="W1162">
        <v>0.44280000000000003</v>
      </c>
      <c r="X1162">
        <v>3.0516999999999999</v>
      </c>
      <c r="Y1162">
        <v>348891.8028</v>
      </c>
      <c r="AA1162" s="1">
        <f t="shared" si="85"/>
        <v>45296</v>
      </c>
      <c r="AB1162">
        <f t="shared" si="84"/>
        <v>0.44603076396108615</v>
      </c>
      <c r="AC1162" s="60">
        <f t="shared" si="86"/>
        <v>-1.1927358716103451</v>
      </c>
      <c r="AD1162">
        <f>+VLOOKUP(AA1162,'Indice Bancos'!AG:AM,2,0)</f>
        <v>0.61891333355077749</v>
      </c>
      <c r="AE1162">
        <f t="shared" ca="1" si="82"/>
        <v>0.32674243056426933</v>
      </c>
      <c r="AF1162">
        <f t="shared" ca="1" si="83"/>
        <v>-2.5013526723006347E-2</v>
      </c>
      <c r="AG1162">
        <f t="shared" ca="1" si="79"/>
        <v>-0.40455931357419173</v>
      </c>
      <c r="AH1162">
        <f t="shared" ca="1" si="80"/>
        <v>-1.0062257438447344</v>
      </c>
      <c r="AI1162">
        <f t="shared" ca="1" si="81"/>
        <v>-1.4808445327332467</v>
      </c>
      <c r="AN1162" s="60"/>
    </row>
    <row r="1163" spans="1:40" x14ac:dyDescent="0.25">
      <c r="A1163" s="1">
        <v>45303</v>
      </c>
      <c r="B1163">
        <v>25.505299999999998</v>
      </c>
      <c r="C1163">
        <v>0.3931</v>
      </c>
      <c r="D1163">
        <v>2.2219000000000002</v>
      </c>
      <c r="E1163">
        <v>1949763.3049999999</v>
      </c>
      <c r="F1163" s="72">
        <v>45303</v>
      </c>
      <c r="G1163">
        <v>21.708500000000001</v>
      </c>
      <c r="H1163">
        <v>0.53500000000000003</v>
      </c>
      <c r="I1163">
        <v>3.4422999999999999</v>
      </c>
      <c r="J1163">
        <v>2730023.7335000001</v>
      </c>
      <c r="K1163" s="72">
        <v>45303</v>
      </c>
      <c r="L1163">
        <v>15.5595</v>
      </c>
      <c r="M1163">
        <v>0.30740000000000001</v>
      </c>
      <c r="N1163">
        <v>2.8915999999999999</v>
      </c>
      <c r="O1163">
        <v>1163597.7109999999</v>
      </c>
      <c r="P1163" s="1">
        <v>45303</v>
      </c>
      <c r="Q1163">
        <v>18.103400000000001</v>
      </c>
      <c r="R1163">
        <v>1.4061999999999999</v>
      </c>
      <c r="S1163">
        <v>10.714</v>
      </c>
      <c r="U1163" s="72">
        <v>45303</v>
      </c>
      <c r="V1163">
        <v>20.925699999999999</v>
      </c>
      <c r="W1163">
        <v>0.47089999999999999</v>
      </c>
      <c r="X1163">
        <v>3.2454999999999998</v>
      </c>
      <c r="Y1163">
        <v>371047.52789999999</v>
      </c>
      <c r="AA1163" s="1">
        <f t="shared" si="85"/>
        <v>45303</v>
      </c>
      <c r="AB1163">
        <f t="shared" si="84"/>
        <v>0.44403587434731906</v>
      </c>
      <c r="AC1163" s="60">
        <f t="shared" si="86"/>
        <v>-1.1958385938122222</v>
      </c>
      <c r="AD1163">
        <f>+VLOOKUP(AA1163,'Indice Bancos'!AG:AM,2,0)</f>
        <v>0.63017266176333375</v>
      </c>
      <c r="AE1163">
        <f t="shared" ca="1" si="82"/>
        <v>0.32674243056426933</v>
      </c>
      <c r="AF1163">
        <f t="shared" ca="1" si="83"/>
        <v>-2.5013526723006347E-2</v>
      </c>
      <c r="AG1163">
        <f t="shared" ca="1" si="79"/>
        <v>-0.40455931357419173</v>
      </c>
      <c r="AH1163">
        <f t="shared" ca="1" si="80"/>
        <v>-0.9886431459410685</v>
      </c>
      <c r="AI1163">
        <f t="shared" ca="1" si="81"/>
        <v>-1.4757206013613891</v>
      </c>
      <c r="AN1163" s="60"/>
    </row>
    <row r="1164" spans="1:40" x14ac:dyDescent="0.25">
      <c r="A1164" s="1">
        <v>45310</v>
      </c>
      <c r="B1164">
        <v>25.505299999999998</v>
      </c>
      <c r="C1164">
        <v>0.47860000000000003</v>
      </c>
      <c r="D1164">
        <v>2.7050999999999998</v>
      </c>
      <c r="E1164">
        <v>2373854.2478999998</v>
      </c>
      <c r="F1164" s="72">
        <v>45310</v>
      </c>
      <c r="G1164">
        <v>21.708500000000001</v>
      </c>
      <c r="H1164">
        <v>0.64990000000000003</v>
      </c>
      <c r="I1164">
        <v>4.1814999999999998</v>
      </c>
      <c r="J1164">
        <v>3316287.5742000001</v>
      </c>
      <c r="K1164" s="72">
        <v>45310</v>
      </c>
      <c r="L1164">
        <v>15.5595</v>
      </c>
      <c r="M1164">
        <v>0.36890000000000001</v>
      </c>
      <c r="N1164">
        <v>3.4695</v>
      </c>
      <c r="O1164">
        <v>1396151.8215000001</v>
      </c>
      <c r="P1164" s="1">
        <v>45310</v>
      </c>
      <c r="Q1164">
        <v>18.103400000000001</v>
      </c>
      <c r="R1164">
        <v>1.5566</v>
      </c>
      <c r="S1164">
        <v>11.8596</v>
      </c>
      <c r="U1164" s="72">
        <v>45310</v>
      </c>
      <c r="V1164">
        <v>20.925699999999999</v>
      </c>
      <c r="W1164">
        <v>0.58030000000000004</v>
      </c>
      <c r="X1164">
        <v>3.9994000000000001</v>
      </c>
      <c r="Y1164">
        <v>457235.73320000002</v>
      </c>
      <c r="AA1164" s="1">
        <f t="shared" si="85"/>
        <v>45310</v>
      </c>
      <c r="AB1164">
        <f t="shared" si="84"/>
        <v>0.53976806307236624</v>
      </c>
      <c r="AC1164" s="60">
        <f t="shared" si="86"/>
        <v>-1.0469429429743753</v>
      </c>
      <c r="AD1164">
        <f>+VLOOKUP(AA1164,'Indice Bancos'!AG:AM,2,0)</f>
        <v>0.67200975541165353</v>
      </c>
      <c r="AE1164">
        <f t="shared" ca="1" si="82"/>
        <v>0.32674243056426933</v>
      </c>
      <c r="AF1164">
        <f t="shared" ca="1" si="83"/>
        <v>-2.5013526723006347E-2</v>
      </c>
      <c r="AG1164">
        <f t="shared" ca="1" si="79"/>
        <v>-0.40455931357419173</v>
      </c>
      <c r="AH1164">
        <f t="shared" ca="1" si="80"/>
        <v>-0.9886431459410685</v>
      </c>
      <c r="AI1164">
        <f t="shared" ca="1" si="81"/>
        <v>-1.4682999176444074</v>
      </c>
      <c r="AN1164" s="60"/>
    </row>
    <row r="1165" spans="1:40" x14ac:dyDescent="0.25">
      <c r="A1165" s="1">
        <v>45317</v>
      </c>
      <c r="B1165">
        <v>25.505299999999998</v>
      </c>
      <c r="C1165">
        <v>0.53320000000000001</v>
      </c>
      <c r="D1165">
        <v>3.0139</v>
      </c>
      <c r="E1165">
        <v>2644805.6795000001</v>
      </c>
      <c r="F1165" s="72">
        <v>45317</v>
      </c>
      <c r="G1165">
        <v>21.708500000000001</v>
      </c>
      <c r="H1165">
        <v>0.75629999999999997</v>
      </c>
      <c r="I1165">
        <v>4.8661000000000003</v>
      </c>
      <c r="J1165">
        <v>3859195.4674999998</v>
      </c>
      <c r="K1165" s="72">
        <v>45317</v>
      </c>
      <c r="L1165">
        <v>15.5595</v>
      </c>
      <c r="M1165">
        <v>0.42430000000000001</v>
      </c>
      <c r="N1165">
        <v>3.9908000000000001</v>
      </c>
      <c r="O1165">
        <v>1605913.1170999999</v>
      </c>
      <c r="P1165" s="1">
        <v>45317</v>
      </c>
      <c r="Q1165">
        <v>18.103400000000001</v>
      </c>
      <c r="R1165">
        <v>1.5566</v>
      </c>
      <c r="S1165">
        <v>11.8596</v>
      </c>
      <c r="U1165" s="72">
        <v>45317</v>
      </c>
      <c r="V1165">
        <v>20.925699999999999</v>
      </c>
      <c r="W1165">
        <v>0.63460000000000005</v>
      </c>
      <c r="X1165">
        <v>4.3738000000000001</v>
      </c>
      <c r="Y1165">
        <v>500042.0992</v>
      </c>
      <c r="AA1165" s="1">
        <f t="shared" si="85"/>
        <v>45317</v>
      </c>
      <c r="AB1165">
        <f t="shared" si="84"/>
        <v>0.61877614093685596</v>
      </c>
      <c r="AC1165" s="60">
        <f t="shared" si="86"/>
        <v>-0.92405889183387746</v>
      </c>
      <c r="AD1165">
        <f>+VLOOKUP(AA1165,'Indice Bancos'!AG:AM,2,0)</f>
        <v>0.72076847849600989</v>
      </c>
      <c r="AE1165">
        <f t="shared" ca="1" si="82"/>
        <v>0.32674243056426933</v>
      </c>
      <c r="AF1165">
        <f t="shared" ca="1" si="83"/>
        <v>-2.5013526723006347E-2</v>
      </c>
      <c r="AG1165">
        <f t="shared" ca="1" si="79"/>
        <v>-0.40455931357419173</v>
      </c>
      <c r="AH1165">
        <f t="shared" ca="1" si="80"/>
        <v>-0.9521949137820761</v>
      </c>
      <c r="AI1165">
        <f t="shared" ca="1" si="81"/>
        <v>-1.4682999176444074</v>
      </c>
      <c r="AN1165" s="60"/>
    </row>
    <row r="1166" spans="1:40" x14ac:dyDescent="0.25">
      <c r="A1166" s="1">
        <v>45324</v>
      </c>
      <c r="B1166">
        <v>25.505299999999998</v>
      </c>
      <c r="C1166">
        <v>0.57999999999999996</v>
      </c>
      <c r="D1166">
        <v>3.2783000000000002</v>
      </c>
      <c r="E1166">
        <v>2876816.8346000002</v>
      </c>
      <c r="F1166" s="72">
        <v>45324</v>
      </c>
      <c r="G1166">
        <v>21.708500000000001</v>
      </c>
      <c r="H1166">
        <v>0.81810000000000005</v>
      </c>
      <c r="I1166">
        <v>5.2638999999999996</v>
      </c>
      <c r="J1166">
        <v>4174705.8404000001</v>
      </c>
      <c r="K1166" s="72">
        <v>45324</v>
      </c>
      <c r="L1166">
        <v>15.5595</v>
      </c>
      <c r="M1166">
        <v>0.43070000000000003</v>
      </c>
      <c r="N1166">
        <v>4.0509000000000004</v>
      </c>
      <c r="O1166">
        <v>1630084.5297000001</v>
      </c>
      <c r="P1166" s="1">
        <v>45324</v>
      </c>
      <c r="Q1166">
        <v>18.103400000000001</v>
      </c>
      <c r="R1166">
        <v>1.6456999999999999</v>
      </c>
      <c r="S1166">
        <v>12.538500000000001</v>
      </c>
      <c r="U1166" s="72">
        <v>45324</v>
      </c>
      <c r="V1166">
        <v>20.925699999999999</v>
      </c>
      <c r="W1166">
        <v>0.69730000000000003</v>
      </c>
      <c r="X1166">
        <v>4.8056999999999999</v>
      </c>
      <c r="Y1166">
        <v>549422.14179999998</v>
      </c>
      <c r="AA1166" s="1">
        <f t="shared" si="85"/>
        <v>45324</v>
      </c>
      <c r="AB1166">
        <f t="shared" si="84"/>
        <v>0.66829709309257157</v>
      </c>
      <c r="AC1166" s="60">
        <f t="shared" si="86"/>
        <v>-0.84703720770094182</v>
      </c>
      <c r="AD1166">
        <f>+VLOOKUP(AA1166,'Indice Bancos'!AG:AM,2,0)</f>
        <v>0.73489206370402971</v>
      </c>
      <c r="AE1166">
        <f t="shared" ca="1" si="82"/>
        <v>0.32674243056426933</v>
      </c>
      <c r="AF1166">
        <f t="shared" ca="1" si="83"/>
        <v>-2.5013526723006347E-2</v>
      </c>
      <c r="AG1166">
        <f t="shared" ca="1" si="79"/>
        <v>-0.40455931357419173</v>
      </c>
      <c r="AH1166">
        <f t="shared" ca="1" si="80"/>
        <v>-0.9214739009969517</v>
      </c>
      <c r="AI1166">
        <f t="shared" ca="1" si="81"/>
        <v>-1.4682999176444074</v>
      </c>
      <c r="AN1166" s="60"/>
    </row>
    <row r="1167" spans="1:40" x14ac:dyDescent="0.25">
      <c r="A1167" s="1">
        <v>45331</v>
      </c>
      <c r="B1167">
        <v>25.505299999999998</v>
      </c>
      <c r="C1167">
        <v>0.47299999999999998</v>
      </c>
      <c r="D1167">
        <v>2.6739000000000002</v>
      </c>
      <c r="E1167">
        <v>2346455.3832999999</v>
      </c>
      <c r="F1167" s="72">
        <v>45331</v>
      </c>
      <c r="G1167">
        <v>21.708500000000001</v>
      </c>
      <c r="H1167">
        <v>0.67179999999999995</v>
      </c>
      <c r="I1167">
        <v>4.3228999999999997</v>
      </c>
      <c r="J1167">
        <v>3428437.9078000002</v>
      </c>
      <c r="K1167" s="72">
        <v>45331</v>
      </c>
      <c r="L1167">
        <v>15.5595</v>
      </c>
      <c r="M1167">
        <v>0.3624</v>
      </c>
      <c r="N1167">
        <v>3.4085999999999999</v>
      </c>
      <c r="O1167">
        <v>1371643.4184000001</v>
      </c>
      <c r="P1167" s="1">
        <v>45331</v>
      </c>
      <c r="Q1167">
        <v>18.103400000000001</v>
      </c>
      <c r="R1167">
        <v>1.4898</v>
      </c>
      <c r="S1167">
        <v>11.3504</v>
      </c>
      <c r="U1167" s="72">
        <v>45331</v>
      </c>
      <c r="V1167">
        <v>20.925699999999999</v>
      </c>
      <c r="W1167">
        <v>0.55000000000000004</v>
      </c>
      <c r="X1167">
        <v>3.7907000000000002</v>
      </c>
      <c r="Y1167">
        <v>433375.72159999999</v>
      </c>
      <c r="AA1167" s="1">
        <f t="shared" si="85"/>
        <v>45331</v>
      </c>
      <c r="AB1167">
        <f t="shared" si="84"/>
        <v>0.54730687751059703</v>
      </c>
      <c r="AC1167" s="60">
        <f t="shared" si="86"/>
        <v>-1.0352175588870014</v>
      </c>
      <c r="AD1167">
        <f>+VLOOKUP(AA1167,'Indice Bancos'!AG:AM,2,0)</f>
        <v>0.70556066036141241</v>
      </c>
      <c r="AE1167">
        <f t="shared" ca="1" si="82"/>
        <v>0.32674243056426933</v>
      </c>
      <c r="AF1167">
        <f t="shared" ca="1" si="83"/>
        <v>-2.5013526723006347E-2</v>
      </c>
      <c r="AG1167">
        <f t="shared" ca="1" si="79"/>
        <v>-0.40455931357419173</v>
      </c>
      <c r="AH1167">
        <f t="shared" ca="1" si="80"/>
        <v>-0.90619356075211577</v>
      </c>
      <c r="AI1167">
        <f t="shared" ca="1" si="81"/>
        <v>-1.4670560985519392</v>
      </c>
      <c r="AN1167" s="60"/>
    </row>
    <row r="1168" spans="1:40" x14ac:dyDescent="0.25">
      <c r="A1168" s="1">
        <v>45338</v>
      </c>
      <c r="B1168">
        <v>25.505299999999998</v>
      </c>
      <c r="C1168">
        <v>0.45440000000000003</v>
      </c>
      <c r="D1168">
        <v>2.5684999999999998</v>
      </c>
      <c r="E1168">
        <v>2253900.2925</v>
      </c>
      <c r="F1168" s="72">
        <v>45338</v>
      </c>
      <c r="G1168">
        <v>21.708500000000001</v>
      </c>
      <c r="H1168">
        <v>0.6673</v>
      </c>
      <c r="I1168">
        <v>4.2938000000000001</v>
      </c>
      <c r="J1168">
        <v>3405358.9764999999</v>
      </c>
      <c r="K1168" s="72">
        <v>45338</v>
      </c>
      <c r="L1168">
        <v>15.5595</v>
      </c>
      <c r="M1168">
        <v>0.3468</v>
      </c>
      <c r="N1168">
        <v>3.2624</v>
      </c>
      <c r="O1168">
        <v>1312792.6152999999</v>
      </c>
      <c r="P1168" s="1">
        <v>45338</v>
      </c>
      <c r="Q1168">
        <v>18.103400000000001</v>
      </c>
      <c r="R1168">
        <v>1.37</v>
      </c>
      <c r="S1168">
        <v>10.4382</v>
      </c>
      <c r="U1168" s="72">
        <v>45338</v>
      </c>
      <c r="V1168">
        <v>20.925699999999999</v>
      </c>
      <c r="W1168">
        <v>0.53680000000000005</v>
      </c>
      <c r="X1168">
        <v>3.6995</v>
      </c>
      <c r="Y1168">
        <v>422950.8</v>
      </c>
      <c r="AA1168" s="1">
        <f t="shared" si="85"/>
        <v>45338</v>
      </c>
      <c r="AB1168">
        <f t="shared" si="84"/>
        <v>0.53805048844727044</v>
      </c>
      <c r="AC1168" s="60">
        <f t="shared" si="86"/>
        <v>-1.049614347389882</v>
      </c>
      <c r="AD1168">
        <f>+VLOOKUP(AA1168,'Indice Bancos'!AG:AM,2,0)</f>
        <v>0.72913014499056072</v>
      </c>
      <c r="AE1168">
        <f t="shared" ca="1" si="82"/>
        <v>0.32674243056426933</v>
      </c>
      <c r="AF1168">
        <f t="shared" ca="1" si="83"/>
        <v>-2.5013526723006347E-2</v>
      </c>
      <c r="AG1168">
        <f t="shared" ca="1" si="79"/>
        <v>-0.40455931357419173</v>
      </c>
      <c r="AH1168">
        <f t="shared" ca="1" si="80"/>
        <v>-0.90619356075211577</v>
      </c>
      <c r="AI1168">
        <f t="shared" ca="1" si="81"/>
        <v>-1.4396164518360142</v>
      </c>
      <c r="AN1168" s="60"/>
    </row>
    <row r="1169" spans="1:40" x14ac:dyDescent="0.25">
      <c r="A1169" s="1">
        <v>45345</v>
      </c>
      <c r="B1169">
        <v>25.505299999999998</v>
      </c>
      <c r="C1169">
        <v>0.52600000000000002</v>
      </c>
      <c r="D1169">
        <v>2.9729999999999999</v>
      </c>
      <c r="E1169">
        <v>2608934.5872999998</v>
      </c>
      <c r="F1169" s="72">
        <v>45345</v>
      </c>
      <c r="G1169">
        <v>21.708500000000001</v>
      </c>
      <c r="H1169">
        <v>0.71460000000000001</v>
      </c>
      <c r="I1169">
        <v>4.5980999999999996</v>
      </c>
      <c r="J1169">
        <v>3646618.6025999999</v>
      </c>
      <c r="K1169" s="72">
        <v>45345</v>
      </c>
      <c r="L1169">
        <v>15.5595</v>
      </c>
      <c r="M1169">
        <v>0.3785</v>
      </c>
      <c r="N1169">
        <v>3.5598000000000001</v>
      </c>
      <c r="O1169">
        <v>1432454.8936999999</v>
      </c>
      <c r="P1169" s="1">
        <v>45345</v>
      </c>
      <c r="Q1169">
        <v>18.103400000000001</v>
      </c>
      <c r="R1169">
        <v>1.3728</v>
      </c>
      <c r="S1169">
        <v>10.4594</v>
      </c>
      <c r="U1169" s="72">
        <v>45345</v>
      </c>
      <c r="V1169">
        <v>20.925699999999999</v>
      </c>
      <c r="W1169">
        <v>0.55740000000000001</v>
      </c>
      <c r="X1169">
        <v>3.8414000000000001</v>
      </c>
      <c r="Y1169">
        <v>439174.72249999997</v>
      </c>
      <c r="AA1169" s="1">
        <f t="shared" si="85"/>
        <v>45345</v>
      </c>
      <c r="AB1169">
        <f t="shared" si="84"/>
        <v>0.58632290273428334</v>
      </c>
      <c r="AC1169" s="60">
        <f t="shared" si="86"/>
        <v>-0.97453455825623569</v>
      </c>
      <c r="AD1169">
        <f>+VLOOKUP(AA1169,'Indice Bancos'!AG:AM,2,0)</f>
        <v>0.77473486131718428</v>
      </c>
      <c r="AE1169">
        <f t="shared" ca="1" si="82"/>
        <v>0.32674243056426933</v>
      </c>
      <c r="AF1169">
        <f t="shared" ca="1" si="83"/>
        <v>-2.5013526723006347E-2</v>
      </c>
      <c r="AG1169">
        <f t="shared" ref="AG1169:AG1232" ca="1" si="87">+_xlfn.PERCENTILE.INC(OFFSET(AC1169,-52,0,52,1),0.5)</f>
        <v>-0.40455931357419173</v>
      </c>
      <c r="AH1169">
        <f t="shared" ref="AH1169:AH1232" ca="1" si="88">+_xlfn.PERCENTILE.INC(OFFSET(AC1169,-52,0,52,1),0.25)</f>
        <v>-0.90619356075211577</v>
      </c>
      <c r="AI1169">
        <f t="shared" ref="AI1169:AI1232" ca="1" si="89">+_xlfn.PERCENTILE.INC(OFFSET(AC1169,-52,0,52,1),0.1)</f>
        <v>-1.2563434962837299</v>
      </c>
      <c r="AN1169" s="60"/>
    </row>
    <row r="1170" spans="1:40" x14ac:dyDescent="0.25">
      <c r="A1170" s="1">
        <v>45352</v>
      </c>
      <c r="B1170">
        <v>25.505299999999998</v>
      </c>
      <c r="C1170">
        <v>0.54279999999999995</v>
      </c>
      <c r="D1170">
        <v>3.0680999999999998</v>
      </c>
      <c r="E1170">
        <v>2692346.0663999999</v>
      </c>
      <c r="F1170" s="72">
        <v>45352</v>
      </c>
      <c r="G1170">
        <v>21.708500000000001</v>
      </c>
      <c r="H1170">
        <v>0.68789999999999996</v>
      </c>
      <c r="I1170">
        <v>4.4260999999999999</v>
      </c>
      <c r="J1170">
        <v>3510209.5841999999</v>
      </c>
      <c r="K1170" s="72">
        <v>45352</v>
      </c>
      <c r="L1170">
        <v>15.5595</v>
      </c>
      <c r="M1170">
        <v>0.37230000000000002</v>
      </c>
      <c r="N1170">
        <v>3.5021</v>
      </c>
      <c r="O1170">
        <v>1409263.8171999999</v>
      </c>
      <c r="P1170" s="1">
        <v>45352</v>
      </c>
      <c r="Q1170">
        <v>18.103400000000001</v>
      </c>
      <c r="R1170">
        <v>1.4229000000000001</v>
      </c>
      <c r="S1170">
        <v>10.8413</v>
      </c>
      <c r="U1170" s="72">
        <v>45352</v>
      </c>
      <c r="V1170">
        <v>20.925699999999999</v>
      </c>
      <c r="W1170">
        <v>0.52759999999999996</v>
      </c>
      <c r="X1170">
        <v>3.6364000000000001</v>
      </c>
      <c r="Y1170">
        <v>415735.24910000002</v>
      </c>
      <c r="AA1170" s="1">
        <f t="shared" si="85"/>
        <v>45352</v>
      </c>
      <c r="AB1170">
        <f t="shared" si="84"/>
        <v>0.57552886493011168</v>
      </c>
      <c r="AC1170" s="60">
        <f t="shared" si="86"/>
        <v>-0.99132290609853213</v>
      </c>
      <c r="AD1170">
        <f>+VLOOKUP(AA1170,'Indice Bancos'!AG:AM,2,0)</f>
        <v>0.8038811186701813</v>
      </c>
      <c r="AE1170">
        <f t="shared" ref="AE1170:AE1233" ca="1" si="90">+_xlfn.PERCENTILE.INC(OFFSET(AC1170,-52,0,52,1),0.9)</f>
        <v>0.32674243056426933</v>
      </c>
      <c r="AF1170">
        <f t="shared" ref="AF1170:AF1233" ca="1" si="91">+_xlfn.PERCENTILE.INC(OFFSET(AC1170,-52,0,52,1),0.75)</f>
        <v>-2.5013526723006347E-2</v>
      </c>
      <c r="AG1170">
        <f t="shared" ca="1" si="87"/>
        <v>-0.40455931357419173</v>
      </c>
      <c r="AH1170">
        <f t="shared" ca="1" si="88"/>
        <v>-0.90619356075211577</v>
      </c>
      <c r="AI1170">
        <f t="shared" ca="1" si="89"/>
        <v>-1.1955283215920345</v>
      </c>
      <c r="AN1170" s="60"/>
    </row>
    <row r="1171" spans="1:40" x14ac:dyDescent="0.25">
      <c r="A1171" s="1">
        <v>45359</v>
      </c>
      <c r="B1171">
        <v>25.505299999999998</v>
      </c>
      <c r="C1171">
        <v>0.5383</v>
      </c>
      <c r="D1171">
        <v>3.0430000000000001</v>
      </c>
      <c r="E1171">
        <v>2670350.2451999998</v>
      </c>
      <c r="F1171" s="72">
        <v>45359</v>
      </c>
      <c r="G1171">
        <v>21.708500000000001</v>
      </c>
      <c r="H1171">
        <v>0.67630000000000001</v>
      </c>
      <c r="I1171">
        <v>4.3514999999999997</v>
      </c>
      <c r="J1171">
        <v>3451074.4314000001</v>
      </c>
      <c r="K1171" s="72">
        <v>45359</v>
      </c>
      <c r="L1171">
        <v>15.5595</v>
      </c>
      <c r="M1171">
        <v>0.41289999999999999</v>
      </c>
      <c r="N1171">
        <v>3.8837000000000002</v>
      </c>
      <c r="O1171">
        <v>1562808.963</v>
      </c>
      <c r="P1171" s="1">
        <v>45359</v>
      </c>
      <c r="Q1171">
        <v>18.103400000000001</v>
      </c>
      <c r="R1171">
        <v>1.3199000000000001</v>
      </c>
      <c r="S1171">
        <v>10.0563</v>
      </c>
      <c r="U1171" s="72">
        <v>45359</v>
      </c>
      <c r="V1171">
        <v>20.925699999999999</v>
      </c>
      <c r="W1171">
        <v>0.54930000000000001</v>
      </c>
      <c r="X1171">
        <v>3.7854000000000001</v>
      </c>
      <c r="Y1171">
        <v>432778.11459999997</v>
      </c>
      <c r="AA1171" s="1">
        <f t="shared" si="85"/>
        <v>45359</v>
      </c>
      <c r="AB1171">
        <f t="shared" si="84"/>
        <v>0.5734154581839942</v>
      </c>
      <c r="AC1171" s="60">
        <f t="shared" si="86"/>
        <v>-0.99460996217798781</v>
      </c>
      <c r="AD1171">
        <f>+VLOOKUP(AA1171,'Indice Bancos'!AG:AM,2,0)</f>
        <v>0.85413724422600978</v>
      </c>
      <c r="AE1171">
        <f t="shared" ca="1" si="90"/>
        <v>0.32674243056426933</v>
      </c>
      <c r="AF1171">
        <f t="shared" ca="1" si="91"/>
        <v>-2.5013526723006347E-2</v>
      </c>
      <c r="AG1171">
        <f t="shared" ca="1" si="87"/>
        <v>-0.40455931357419173</v>
      </c>
      <c r="AH1171">
        <f t="shared" ca="1" si="88"/>
        <v>-0.90619356075211577</v>
      </c>
      <c r="AI1171">
        <f t="shared" ca="1" si="89"/>
        <v>-1.1784237191882987</v>
      </c>
      <c r="AN1171" s="60"/>
    </row>
    <row r="1172" spans="1:40" x14ac:dyDescent="0.25">
      <c r="A1172" s="1">
        <v>45366</v>
      </c>
      <c r="B1172">
        <v>25.505299999999998</v>
      </c>
      <c r="C1172">
        <v>0.60429999999999995</v>
      </c>
      <c r="D1172">
        <v>3.4161000000000001</v>
      </c>
      <c r="E1172">
        <v>2997697.9394</v>
      </c>
      <c r="F1172" s="72">
        <v>45366</v>
      </c>
      <c r="G1172">
        <v>21.708500000000001</v>
      </c>
      <c r="H1172">
        <v>0.74119999999999997</v>
      </c>
      <c r="I1172">
        <v>4.7690999999999999</v>
      </c>
      <c r="J1172">
        <v>3782290.2749999999</v>
      </c>
      <c r="K1172" s="72">
        <v>45366</v>
      </c>
      <c r="L1172">
        <v>15.5595</v>
      </c>
      <c r="M1172">
        <v>0.45250000000000001</v>
      </c>
      <c r="N1172">
        <v>4.2565</v>
      </c>
      <c r="O1172">
        <v>1712831.0257999999</v>
      </c>
      <c r="P1172" s="1">
        <v>45366</v>
      </c>
      <c r="Q1172">
        <v>18.103400000000001</v>
      </c>
      <c r="R1172">
        <v>1.3283</v>
      </c>
      <c r="S1172">
        <v>10.119899999999999</v>
      </c>
      <c r="U1172" s="72">
        <v>45366</v>
      </c>
      <c r="V1172">
        <v>20.925699999999999</v>
      </c>
      <c r="W1172">
        <v>0.64429999999999998</v>
      </c>
      <c r="X1172">
        <v>4.4401999999999999</v>
      </c>
      <c r="Y1172">
        <v>507633.92109999998</v>
      </c>
      <c r="AA1172" s="1">
        <f t="shared" si="85"/>
        <v>45366</v>
      </c>
      <c r="AB1172">
        <f t="shared" si="84"/>
        <v>0.63519768268233423</v>
      </c>
      <c r="AC1172" s="60">
        <f t="shared" si="86"/>
        <v>-0.89851788855674108</v>
      </c>
      <c r="AD1172">
        <f>+VLOOKUP(AA1172,'Indice Bancos'!AG:AM,2,0)</f>
        <v>0.88517359049778443</v>
      </c>
      <c r="AE1172">
        <f t="shared" ca="1" si="90"/>
        <v>0.32674243056426933</v>
      </c>
      <c r="AF1172">
        <f t="shared" ca="1" si="91"/>
        <v>-2.5013526723006347E-2</v>
      </c>
      <c r="AG1172">
        <f t="shared" ca="1" si="87"/>
        <v>-0.40455931357419173</v>
      </c>
      <c r="AH1172">
        <f t="shared" ca="1" si="88"/>
        <v>-0.90619356075211577</v>
      </c>
      <c r="AI1172">
        <f t="shared" ca="1" si="89"/>
        <v>-1.0493472069483314</v>
      </c>
      <c r="AN1172" s="60"/>
    </row>
    <row r="1173" spans="1:40" x14ac:dyDescent="0.25">
      <c r="A1173" s="1">
        <v>45373</v>
      </c>
      <c r="B1173">
        <v>25.505299999999998</v>
      </c>
      <c r="C1173">
        <v>0.73219999999999996</v>
      </c>
      <c r="D1173">
        <v>4.1388999999999996</v>
      </c>
      <c r="E1173">
        <v>3632028.0107999998</v>
      </c>
      <c r="F1173" s="72">
        <v>45373</v>
      </c>
      <c r="G1173">
        <v>21.708500000000001</v>
      </c>
      <c r="H1173">
        <v>0.82389999999999997</v>
      </c>
      <c r="I1173">
        <v>5.3013000000000003</v>
      </c>
      <c r="J1173">
        <v>4204347.1513999999</v>
      </c>
      <c r="K1173" s="72">
        <v>45373</v>
      </c>
      <c r="L1173">
        <v>15.5595</v>
      </c>
      <c r="M1173">
        <v>0.50009999999999999</v>
      </c>
      <c r="N1173">
        <v>4.7035999999999998</v>
      </c>
      <c r="O1173">
        <v>1892753.3404999999</v>
      </c>
      <c r="P1173" s="1">
        <v>45373</v>
      </c>
      <c r="Q1173">
        <v>18.103400000000001</v>
      </c>
      <c r="R1173">
        <v>1.4146000000000001</v>
      </c>
      <c r="S1173">
        <v>10.7776</v>
      </c>
      <c r="U1173" s="72">
        <v>45373</v>
      </c>
      <c r="V1173">
        <v>20.925699999999999</v>
      </c>
      <c r="W1173">
        <v>0.73419999999999996</v>
      </c>
      <c r="X1173">
        <v>5.0601000000000003</v>
      </c>
      <c r="Y1173">
        <v>578505.68099999998</v>
      </c>
      <c r="AA1173" s="1">
        <f t="shared" si="85"/>
        <v>45373</v>
      </c>
      <c r="AB1173">
        <f t="shared" si="84"/>
        <v>0.7270957826551635</v>
      </c>
      <c r="AC1173" s="60">
        <f t="shared" si="86"/>
        <v>-0.7555855312331704</v>
      </c>
      <c r="AD1173">
        <f>+VLOOKUP(AA1173,'Indice Bancos'!AG:AM,2,0)</f>
        <v>0.88314057354720821</v>
      </c>
      <c r="AE1173">
        <f t="shared" ca="1" si="90"/>
        <v>0.32674243056426933</v>
      </c>
      <c r="AF1173">
        <f t="shared" ca="1" si="91"/>
        <v>-2.5013526723006347E-2</v>
      </c>
      <c r="AG1173">
        <f t="shared" ca="1" si="87"/>
        <v>-0.40455931357419173</v>
      </c>
      <c r="AH1173">
        <f t="shared" ca="1" si="88"/>
        <v>-0.89923525021954087</v>
      </c>
      <c r="AI1173">
        <f t="shared" ca="1" si="89"/>
        <v>-1.045770404565638</v>
      </c>
      <c r="AN1173" s="60"/>
    </row>
    <row r="1174" spans="1:40" x14ac:dyDescent="0.25">
      <c r="A1174" s="1">
        <v>45380</v>
      </c>
      <c r="B1174">
        <v>56.318399999999997</v>
      </c>
      <c r="C1174">
        <v>0.88070000000000004</v>
      </c>
      <c r="D1174">
        <v>2.6320999999999999</v>
      </c>
      <c r="E1174">
        <v>3562395.8906999999</v>
      </c>
      <c r="F1174" s="72">
        <v>45380</v>
      </c>
      <c r="G1174">
        <v>42.608499999999999</v>
      </c>
      <c r="H1174">
        <v>1.0841000000000001</v>
      </c>
      <c r="I1174">
        <v>4.1395</v>
      </c>
      <c r="J1174">
        <v>4173009.9445000002</v>
      </c>
      <c r="K1174" s="72">
        <v>45380</v>
      </c>
      <c r="L1174">
        <v>25.199100000000001</v>
      </c>
      <c r="M1174">
        <v>0.72489999999999999</v>
      </c>
      <c r="N1174">
        <v>4.7314999999999996</v>
      </c>
      <c r="O1174">
        <v>1880192.7838999999</v>
      </c>
      <c r="P1174" s="1">
        <v>45380</v>
      </c>
      <c r="Q1174">
        <v>18.103400000000001</v>
      </c>
      <c r="R1174">
        <v>1.4117999999999999</v>
      </c>
      <c r="S1174">
        <v>10.756399999999999</v>
      </c>
      <c r="U1174" s="72">
        <v>45380</v>
      </c>
      <c r="V1174">
        <v>31.560700000000001</v>
      </c>
      <c r="W1174">
        <v>0.95269999999999999</v>
      </c>
      <c r="X1174">
        <v>5.0216000000000003</v>
      </c>
      <c r="Y1174">
        <v>563388.43799999997</v>
      </c>
      <c r="AA1174" s="1">
        <f t="shared" si="85"/>
        <v>45380</v>
      </c>
      <c r="AB1174">
        <f t="shared" si="84"/>
        <v>0.93929327172438726</v>
      </c>
      <c r="AC1174" s="60">
        <f t="shared" si="86"/>
        <v>-0.42554728953095738</v>
      </c>
      <c r="AD1174">
        <f>+VLOOKUP(AA1174,'Indice Bancos'!AG:AM,2,0)</f>
        <v>0.88284502121119546</v>
      </c>
      <c r="AE1174">
        <f t="shared" ca="1" si="90"/>
        <v>0.32674243056426933</v>
      </c>
      <c r="AF1174">
        <f t="shared" ca="1" si="91"/>
        <v>-2.5013526723006347E-2</v>
      </c>
      <c r="AG1174">
        <f t="shared" ca="1" si="87"/>
        <v>-0.40455931357419173</v>
      </c>
      <c r="AH1174">
        <f t="shared" ca="1" si="88"/>
        <v>-0.85990737791489158</v>
      </c>
      <c r="AI1174">
        <f t="shared" ca="1" si="89"/>
        <v>-1.0311567992160999</v>
      </c>
      <c r="AN1174" s="60"/>
    </row>
    <row r="1175" spans="1:40" x14ac:dyDescent="0.25">
      <c r="A1175" s="1">
        <v>45387</v>
      </c>
      <c r="B1175">
        <v>56.318399999999997</v>
      </c>
      <c r="C1175">
        <v>0.84719999999999995</v>
      </c>
      <c r="D1175">
        <v>2.532</v>
      </c>
      <c r="E1175">
        <v>3426936.1601999998</v>
      </c>
      <c r="F1175" s="72">
        <v>45387</v>
      </c>
      <c r="G1175">
        <v>42.608499999999999</v>
      </c>
      <c r="H1175">
        <v>1.1004</v>
      </c>
      <c r="I1175">
        <v>4.2019000000000002</v>
      </c>
      <c r="J1175">
        <v>4235905.5621999996</v>
      </c>
      <c r="K1175" s="72">
        <v>45387</v>
      </c>
      <c r="L1175">
        <v>25.199100000000001</v>
      </c>
      <c r="M1175">
        <v>0.75270000000000004</v>
      </c>
      <c r="N1175">
        <v>4.9127000000000001</v>
      </c>
      <c r="O1175">
        <v>1952216.8537000001</v>
      </c>
      <c r="P1175" s="1">
        <v>45387</v>
      </c>
      <c r="Q1175">
        <v>18.103400000000001</v>
      </c>
      <c r="R1175">
        <v>1.3951</v>
      </c>
      <c r="S1175">
        <v>10.629099999999999</v>
      </c>
      <c r="U1175" s="72">
        <v>45387</v>
      </c>
      <c r="V1175">
        <v>31.560700000000001</v>
      </c>
      <c r="W1175">
        <v>0.94710000000000005</v>
      </c>
      <c r="X1175">
        <v>4.992</v>
      </c>
      <c r="Y1175">
        <v>560068.39930000005</v>
      </c>
      <c r="AA1175" s="1">
        <f t="shared" si="85"/>
        <v>45387</v>
      </c>
      <c r="AB1175">
        <f t="shared" si="84"/>
        <v>0.93997502197729099</v>
      </c>
      <c r="AC1175" s="60">
        <f t="shared" si="86"/>
        <v>-0.42448693930845788</v>
      </c>
      <c r="AD1175">
        <f>+VLOOKUP(AA1175,'Indice Bancos'!AG:AM,2,0)</f>
        <v>0.88215082547019363</v>
      </c>
      <c r="AE1175">
        <f t="shared" ca="1" si="90"/>
        <v>0.32674243056426933</v>
      </c>
      <c r="AF1175">
        <f t="shared" ca="1" si="91"/>
        <v>-2.5013526723006347E-2</v>
      </c>
      <c r="AG1175">
        <f t="shared" ca="1" si="87"/>
        <v>-0.40455931357419173</v>
      </c>
      <c r="AH1175">
        <f t="shared" ca="1" si="88"/>
        <v>-0.78128638162782971</v>
      </c>
      <c r="AI1175">
        <f t="shared" ca="1" si="89"/>
        <v>-1.0311567992160999</v>
      </c>
      <c r="AN1175" s="60"/>
    </row>
    <row r="1176" spans="1:40" x14ac:dyDescent="0.25">
      <c r="A1176" s="1">
        <v>45394</v>
      </c>
      <c r="B1176">
        <v>56.318399999999997</v>
      </c>
      <c r="C1176">
        <v>0.85299999999999998</v>
      </c>
      <c r="D1176">
        <v>2.5493000000000001</v>
      </c>
      <c r="E1176">
        <v>3450402.6321999999</v>
      </c>
      <c r="F1176" s="72">
        <v>45394</v>
      </c>
      <c r="G1176">
        <v>42.608499999999999</v>
      </c>
      <c r="H1176">
        <v>1.1866000000000001</v>
      </c>
      <c r="I1176">
        <v>4.5308999999999999</v>
      </c>
      <c r="J1176">
        <v>4567563.8135000002</v>
      </c>
      <c r="K1176" s="72">
        <v>45394</v>
      </c>
      <c r="L1176">
        <v>25.199100000000001</v>
      </c>
      <c r="M1176">
        <v>0.72540000000000004</v>
      </c>
      <c r="N1176">
        <v>4.7346000000000004</v>
      </c>
      <c r="O1176">
        <v>1881448.8396000001</v>
      </c>
      <c r="P1176" s="1">
        <v>45394</v>
      </c>
      <c r="Q1176">
        <v>18.103400000000001</v>
      </c>
      <c r="R1176">
        <v>1.5232000000000001</v>
      </c>
      <c r="S1176">
        <v>11.605</v>
      </c>
      <c r="U1176" s="72">
        <v>45394</v>
      </c>
      <c r="V1176">
        <v>31.560700000000001</v>
      </c>
      <c r="W1176">
        <v>0.92110000000000003</v>
      </c>
      <c r="X1176">
        <v>4.8548999999999998</v>
      </c>
      <c r="Y1176">
        <v>544685.55319999997</v>
      </c>
      <c r="AA1176" s="1">
        <f t="shared" si="85"/>
        <v>45394</v>
      </c>
      <c r="AB1176">
        <f t="shared" si="84"/>
        <v>0.97945985737277208</v>
      </c>
      <c r="AC1176" s="60">
        <f t="shared" si="86"/>
        <v>-0.36307478167649498</v>
      </c>
      <c r="AD1176">
        <f>+VLOOKUP(AA1176,'Indice Bancos'!AG:AM,2,0)</f>
        <v>0.88622821705232868</v>
      </c>
      <c r="AE1176">
        <f t="shared" ca="1" si="90"/>
        <v>0.32674243056426933</v>
      </c>
      <c r="AF1176">
        <f t="shared" ca="1" si="91"/>
        <v>-2.5013526723006347E-2</v>
      </c>
      <c r="AG1176">
        <f t="shared" ca="1" si="87"/>
        <v>-0.40455931357419173</v>
      </c>
      <c r="AH1176">
        <f t="shared" ca="1" si="88"/>
        <v>-0.75835653341457487</v>
      </c>
      <c r="AI1176">
        <f t="shared" ca="1" si="89"/>
        <v>-1.0311567992160999</v>
      </c>
      <c r="AN1176" s="60"/>
    </row>
    <row r="1177" spans="1:40" x14ac:dyDescent="0.25">
      <c r="A1177" s="1">
        <v>45401</v>
      </c>
      <c r="B1177">
        <v>56.318399999999997</v>
      </c>
      <c r="C1177">
        <v>0.83840000000000003</v>
      </c>
      <c r="D1177">
        <v>2.5055999999999998</v>
      </c>
      <c r="E1177">
        <v>3391224.9213</v>
      </c>
      <c r="F1177" s="72">
        <v>45401</v>
      </c>
      <c r="G1177">
        <v>42.608499999999999</v>
      </c>
      <c r="H1177">
        <v>1.1617999999999999</v>
      </c>
      <c r="I1177">
        <v>4.4363999999999999</v>
      </c>
      <c r="J1177">
        <v>4472372.4390000002</v>
      </c>
      <c r="K1177" s="72">
        <v>45401</v>
      </c>
      <c r="L1177">
        <v>25.199100000000001</v>
      </c>
      <c r="M1177">
        <v>0.7177</v>
      </c>
      <c r="N1177">
        <v>4.6844999999999999</v>
      </c>
      <c r="O1177">
        <v>1861535.7620000001</v>
      </c>
      <c r="P1177" s="1">
        <v>45401</v>
      </c>
      <c r="Q1177">
        <v>18.103400000000001</v>
      </c>
      <c r="R1177">
        <v>1.4675</v>
      </c>
      <c r="S1177">
        <v>11.1807</v>
      </c>
      <c r="U1177" s="72">
        <v>45401</v>
      </c>
      <c r="V1177">
        <v>31.560700000000001</v>
      </c>
      <c r="W1177">
        <v>0.87619999999999998</v>
      </c>
      <c r="X1177">
        <v>4.6185999999999998</v>
      </c>
      <c r="Y1177">
        <v>518169.51059999998</v>
      </c>
      <c r="AA1177" s="1">
        <f t="shared" si="85"/>
        <v>45401</v>
      </c>
      <c r="AB1177">
        <f t="shared" si="84"/>
        <v>0.95957817195140915</v>
      </c>
      <c r="AC1177" s="60">
        <f t="shared" si="86"/>
        <v>-0.39399746849680212</v>
      </c>
      <c r="AD1177">
        <f>+VLOOKUP(AA1177,'Indice Bancos'!AG:AM,2,0)</f>
        <v>0.91111807140083678</v>
      </c>
      <c r="AE1177">
        <f t="shared" ca="1" si="90"/>
        <v>0.32674243056426933</v>
      </c>
      <c r="AF1177">
        <f t="shared" ca="1" si="91"/>
        <v>-2.5013526723006347E-2</v>
      </c>
      <c r="AG1177">
        <f t="shared" ca="1" si="87"/>
        <v>-0.39335924139939804</v>
      </c>
      <c r="AH1177">
        <f t="shared" ca="1" si="88"/>
        <v>-0.75835653341457487</v>
      </c>
      <c r="AI1177">
        <f t="shared" ca="1" si="89"/>
        <v>-1.0311567992160999</v>
      </c>
      <c r="AN1177" s="60"/>
    </row>
    <row r="1178" spans="1:40" x14ac:dyDescent="0.25">
      <c r="A1178" s="1">
        <v>45408</v>
      </c>
      <c r="B1178">
        <v>56.318399999999997</v>
      </c>
      <c r="C1178">
        <v>0.87760000000000005</v>
      </c>
      <c r="D1178">
        <v>2.6225999999999998</v>
      </c>
      <c r="E1178">
        <v>3549639.5932</v>
      </c>
      <c r="F1178" s="72">
        <v>45408</v>
      </c>
      <c r="G1178">
        <v>42.608499999999999</v>
      </c>
      <c r="H1178">
        <v>1.2689999999999999</v>
      </c>
      <c r="I1178">
        <v>4.8456999999999999</v>
      </c>
      <c r="J1178">
        <v>4884917.5514000002</v>
      </c>
      <c r="K1178" s="72">
        <v>45408</v>
      </c>
      <c r="L1178">
        <v>25.199100000000001</v>
      </c>
      <c r="M1178">
        <v>0.79449999999999998</v>
      </c>
      <c r="N1178">
        <v>5.1856999999999998</v>
      </c>
      <c r="O1178">
        <v>2060697.1732000001</v>
      </c>
      <c r="P1178" s="1">
        <v>45408</v>
      </c>
      <c r="Q1178">
        <v>18.103400000000001</v>
      </c>
      <c r="R1178">
        <v>1.4898</v>
      </c>
      <c r="S1178">
        <v>11.3504</v>
      </c>
      <c r="U1178" s="72">
        <v>45408</v>
      </c>
      <c r="V1178">
        <v>31.560700000000001</v>
      </c>
      <c r="W1178">
        <v>1.0187999999999999</v>
      </c>
      <c r="X1178">
        <v>5.3699000000000003</v>
      </c>
      <c r="Y1178">
        <v>580475.57070000004</v>
      </c>
      <c r="AA1178" s="1">
        <f t="shared" si="85"/>
        <v>45408</v>
      </c>
      <c r="AB1178">
        <f t="shared" si="84"/>
        <v>1.0421648605967155</v>
      </c>
      <c r="AC1178" s="60">
        <f t="shared" si="86"/>
        <v>-0.26554747774496407</v>
      </c>
      <c r="AD1178">
        <f>+VLOOKUP(AA1178,'Indice Bancos'!AG:AM,2,0)</f>
        <v>0.91391981198357597</v>
      </c>
      <c r="AE1178">
        <f t="shared" ca="1" si="90"/>
        <v>0.32674243056426933</v>
      </c>
      <c r="AF1178">
        <f t="shared" ca="1" si="91"/>
        <v>-2.5013526723006347E-2</v>
      </c>
      <c r="AG1178">
        <f t="shared" ca="1" si="87"/>
        <v>-0.38885312646343817</v>
      </c>
      <c r="AH1178">
        <f t="shared" ca="1" si="88"/>
        <v>-0.75835653341457487</v>
      </c>
      <c r="AI1178">
        <f t="shared" ca="1" si="89"/>
        <v>-1.0311567992160999</v>
      </c>
      <c r="AN1178" s="60"/>
    </row>
    <row r="1179" spans="1:40" x14ac:dyDescent="0.25">
      <c r="A1179" s="1">
        <v>45415</v>
      </c>
      <c r="B1179">
        <v>56.318399999999997</v>
      </c>
      <c r="C1179">
        <v>1.0720000000000001</v>
      </c>
      <c r="D1179">
        <v>3.2038000000000002</v>
      </c>
      <c r="E1179">
        <v>4336245.9676999999</v>
      </c>
      <c r="F1179" s="72">
        <v>45415</v>
      </c>
      <c r="G1179">
        <v>42.608499999999999</v>
      </c>
      <c r="H1179">
        <v>1.4744999999999999</v>
      </c>
      <c r="I1179">
        <v>5.6303999999999998</v>
      </c>
      <c r="J1179">
        <v>5676016.1237000003</v>
      </c>
      <c r="K1179" s="72">
        <v>45415</v>
      </c>
      <c r="L1179">
        <v>25.199100000000001</v>
      </c>
      <c r="M1179">
        <v>0.92930000000000001</v>
      </c>
      <c r="N1179">
        <v>6.0655000000000001</v>
      </c>
      <c r="O1179">
        <v>2410309.5443000002</v>
      </c>
      <c r="P1179" s="1">
        <v>45415</v>
      </c>
      <c r="Q1179">
        <v>18.103400000000001</v>
      </c>
      <c r="R1179">
        <v>1.4785999999999999</v>
      </c>
      <c r="S1179">
        <v>11.265599999999999</v>
      </c>
      <c r="U1179" s="72">
        <v>45415</v>
      </c>
      <c r="V1179">
        <v>31.560700000000001</v>
      </c>
      <c r="W1179">
        <v>1.206</v>
      </c>
      <c r="X1179">
        <v>6.3563999999999998</v>
      </c>
      <c r="Y1179">
        <v>687115.2145</v>
      </c>
      <c r="AA1179" s="1">
        <f t="shared" si="85"/>
        <v>45415</v>
      </c>
      <c r="AB1179">
        <f t="shared" si="84"/>
        <v>1.2270547148675506</v>
      </c>
      <c r="AC1179" s="60">
        <f t="shared" si="86"/>
        <v>2.2018236061472303E-2</v>
      </c>
      <c r="AD1179">
        <f>+VLOOKUP(AA1179,'Indice Bancos'!AG:AM,2,0)</f>
        <v>0.9532039559858605</v>
      </c>
      <c r="AE1179">
        <f t="shared" ca="1" si="90"/>
        <v>0.32674243056426933</v>
      </c>
      <c r="AF1179">
        <f t="shared" ca="1" si="91"/>
        <v>-2.5013526723006347E-2</v>
      </c>
      <c r="AG1179">
        <f t="shared" ca="1" si="87"/>
        <v>-0.37526992994623876</v>
      </c>
      <c r="AH1179">
        <f t="shared" ca="1" si="88"/>
        <v>-0.75619387292944784</v>
      </c>
      <c r="AI1179">
        <f t="shared" ca="1" si="89"/>
        <v>-1.0311567992160999</v>
      </c>
      <c r="AN1179" s="60"/>
    </row>
    <row r="1180" spans="1:40" x14ac:dyDescent="0.25">
      <c r="A1180" s="1">
        <v>45422</v>
      </c>
      <c r="B1180">
        <v>56.318399999999997</v>
      </c>
      <c r="C1180">
        <v>1.0714999999999999</v>
      </c>
      <c r="D1180">
        <v>3.2021000000000002</v>
      </c>
      <c r="E1180">
        <v>4333976.0500999996</v>
      </c>
      <c r="F1180" s="72">
        <v>45422</v>
      </c>
      <c r="G1180">
        <v>42.608499999999999</v>
      </c>
      <c r="H1180">
        <v>1.4471000000000001</v>
      </c>
      <c r="I1180">
        <v>5.5258000000000003</v>
      </c>
      <c r="J1180">
        <v>5507680.0214999998</v>
      </c>
      <c r="K1180" s="72">
        <v>45422</v>
      </c>
      <c r="L1180">
        <v>25.199100000000001</v>
      </c>
      <c r="M1180">
        <v>0.93530000000000002</v>
      </c>
      <c r="N1180">
        <v>6.1048999999999998</v>
      </c>
      <c r="O1180">
        <v>2294047.8067999999</v>
      </c>
      <c r="P1180" s="1">
        <v>45422</v>
      </c>
      <c r="Q1180">
        <v>18.103400000000001</v>
      </c>
      <c r="R1180">
        <v>1.8044</v>
      </c>
      <c r="S1180">
        <v>13.7478</v>
      </c>
      <c r="U1180" s="72">
        <v>45422</v>
      </c>
      <c r="V1180">
        <v>31.560700000000001</v>
      </c>
      <c r="W1180">
        <v>1.2007000000000001</v>
      </c>
      <c r="X1180">
        <v>6.3289999999999997</v>
      </c>
      <c r="Y1180">
        <v>684149.31330000004</v>
      </c>
      <c r="AA1180" s="1">
        <f t="shared" si="85"/>
        <v>45422</v>
      </c>
      <c r="AB1180">
        <f t="shared" si="84"/>
        <v>1.2153883400990795</v>
      </c>
      <c r="AC1180" s="60">
        <f t="shared" si="86"/>
        <v>3.873111759981672E-3</v>
      </c>
      <c r="AD1180">
        <f>+VLOOKUP(AA1180,'Indice Bancos'!AG:AM,2,0)</f>
        <v>0.9760509787927153</v>
      </c>
      <c r="AE1180">
        <f t="shared" ca="1" si="90"/>
        <v>0.32674243056426933</v>
      </c>
      <c r="AF1180">
        <f t="shared" ca="1" si="91"/>
        <v>-1.4187033292072803E-2</v>
      </c>
      <c r="AG1180">
        <f t="shared" ca="1" si="87"/>
        <v>-0.36495292856944905</v>
      </c>
      <c r="AH1180">
        <f t="shared" ca="1" si="88"/>
        <v>-0.67804462328645854</v>
      </c>
      <c r="AI1180">
        <f t="shared" ca="1" si="89"/>
        <v>-1.0311567992160999</v>
      </c>
      <c r="AN1180" s="60"/>
    </row>
    <row r="1181" spans="1:40" x14ac:dyDescent="0.25">
      <c r="A1181" s="1">
        <v>45429</v>
      </c>
      <c r="B1181">
        <v>56.318399999999997</v>
      </c>
      <c r="C1181">
        <v>1.1755</v>
      </c>
      <c r="D1181">
        <v>3.5129000000000001</v>
      </c>
      <c r="E1181">
        <v>4754518.2484999998</v>
      </c>
      <c r="F1181" s="72">
        <v>45429</v>
      </c>
      <c r="G1181">
        <v>42.608499999999999</v>
      </c>
      <c r="H1181">
        <v>1.5481</v>
      </c>
      <c r="I1181">
        <v>5.9112999999999998</v>
      </c>
      <c r="J1181">
        <v>5751741.5625</v>
      </c>
      <c r="K1181" s="72">
        <v>45429</v>
      </c>
      <c r="L1181">
        <v>25.199100000000001</v>
      </c>
      <c r="M1181">
        <v>1.0319</v>
      </c>
      <c r="N1181">
        <v>6.7351000000000001</v>
      </c>
      <c r="O1181">
        <v>2530860.2522999998</v>
      </c>
      <c r="P1181" s="1">
        <v>45429</v>
      </c>
      <c r="Q1181">
        <v>18.103400000000001</v>
      </c>
      <c r="R1181">
        <v>1.7571000000000001</v>
      </c>
      <c r="S1181">
        <v>13.3872</v>
      </c>
      <c r="U1181" s="72">
        <v>45429</v>
      </c>
      <c r="V1181">
        <v>31.560700000000001</v>
      </c>
      <c r="W1181">
        <v>1.2747999999999999</v>
      </c>
      <c r="X1181">
        <v>6.7195</v>
      </c>
      <c r="Y1181">
        <v>726358.0723</v>
      </c>
      <c r="AA1181" s="1">
        <f t="shared" si="85"/>
        <v>45429</v>
      </c>
      <c r="AB1181">
        <f t="shared" si="84"/>
        <v>1.3100440965061613</v>
      </c>
      <c r="AC1181" s="60">
        <f t="shared" si="86"/>
        <v>0.15109454943399225</v>
      </c>
      <c r="AD1181">
        <f>+VLOOKUP(AA1181,'Indice Bancos'!AG:AM,2,0)</f>
        <v>1.0123836342223791</v>
      </c>
      <c r="AE1181">
        <f t="shared" ca="1" si="90"/>
        <v>0.32674243056426933</v>
      </c>
      <c r="AF1181">
        <f t="shared" ca="1" si="91"/>
        <v>6.1710426113429848E-3</v>
      </c>
      <c r="AG1181">
        <f t="shared" ca="1" si="87"/>
        <v>-0.35284331382637313</v>
      </c>
      <c r="AH1181">
        <f t="shared" ca="1" si="88"/>
        <v>-0.67804462328645854</v>
      </c>
      <c r="AI1181">
        <f t="shared" ca="1" si="89"/>
        <v>-1.0311567992160999</v>
      </c>
      <c r="AN1181" s="60"/>
    </row>
    <row r="1182" spans="1:40" x14ac:dyDescent="0.25">
      <c r="A1182" s="1">
        <v>45436</v>
      </c>
      <c r="B1182">
        <v>56.318399999999997</v>
      </c>
      <c r="C1182">
        <v>1.1803999999999999</v>
      </c>
      <c r="D1182">
        <v>3.5276000000000001</v>
      </c>
      <c r="E1182">
        <v>4612056.9412000002</v>
      </c>
      <c r="F1182" s="72">
        <v>45436</v>
      </c>
      <c r="G1182">
        <v>42.608499999999999</v>
      </c>
      <c r="H1182">
        <v>1.5911999999999999</v>
      </c>
      <c r="I1182">
        <v>6.0758999999999999</v>
      </c>
      <c r="J1182">
        <v>5911819.3890000004</v>
      </c>
      <c r="K1182" s="72">
        <v>45436</v>
      </c>
      <c r="L1182">
        <v>25.199100000000001</v>
      </c>
      <c r="M1182">
        <v>1.0242</v>
      </c>
      <c r="N1182">
        <v>6.6848000000000001</v>
      </c>
      <c r="O1182">
        <v>2511927.5109000001</v>
      </c>
      <c r="P1182" s="1">
        <v>45436</v>
      </c>
      <c r="Q1182">
        <v>18.103400000000001</v>
      </c>
      <c r="R1182">
        <v>1.7486999999999999</v>
      </c>
      <c r="S1182">
        <v>13.323499999999999</v>
      </c>
      <c r="U1182" s="72">
        <v>45436</v>
      </c>
      <c r="V1182">
        <v>31.560700000000001</v>
      </c>
      <c r="W1182">
        <v>1.2596000000000001</v>
      </c>
      <c r="X1182">
        <v>6.6391999999999998</v>
      </c>
      <c r="Y1182">
        <v>717681.70440000005</v>
      </c>
      <c r="AA1182" s="1">
        <f t="shared" si="85"/>
        <v>45436</v>
      </c>
      <c r="AB1182">
        <f t="shared" si="84"/>
        <v>1.3325834382900794</v>
      </c>
      <c r="AC1182" s="60">
        <f t="shared" si="86"/>
        <v>0.18615078296493115</v>
      </c>
      <c r="AD1182">
        <f>+VLOOKUP(AA1182,'Indice Bancos'!AG:AM,2,0)</f>
        <v>0.99298739696694238</v>
      </c>
      <c r="AE1182">
        <f t="shared" ca="1" si="90"/>
        <v>0.32674243056426933</v>
      </c>
      <c r="AF1182">
        <f t="shared" ca="1" si="91"/>
        <v>1.5303185389438267E-2</v>
      </c>
      <c r="AG1182">
        <f t="shared" ca="1" si="87"/>
        <v>-0.32609480297731847</v>
      </c>
      <c r="AH1182">
        <f t="shared" ca="1" si="88"/>
        <v>-0.66441414521881459</v>
      </c>
      <c r="AI1182">
        <f t="shared" ca="1" si="89"/>
        <v>-1.0311567992160999</v>
      </c>
      <c r="AN1182" s="60"/>
    </row>
    <row r="1183" spans="1:40" x14ac:dyDescent="0.25">
      <c r="A1183" s="1">
        <v>45443</v>
      </c>
      <c r="B1183">
        <v>56.318399999999997</v>
      </c>
      <c r="C1183">
        <v>1.3632</v>
      </c>
      <c r="D1183">
        <v>4.0739999999999998</v>
      </c>
      <c r="E1183">
        <v>5326313.6886</v>
      </c>
      <c r="F1183" s="72">
        <v>45443</v>
      </c>
      <c r="G1183">
        <v>42.608499999999999</v>
      </c>
      <c r="H1183">
        <v>1.7285999999999999</v>
      </c>
      <c r="I1183">
        <v>6.6006999999999998</v>
      </c>
      <c r="J1183">
        <v>6422505.2600999996</v>
      </c>
      <c r="K1183" s="72">
        <v>45443</v>
      </c>
      <c r="L1183">
        <v>25.199100000000001</v>
      </c>
      <c r="M1183">
        <v>1.1718999999999999</v>
      </c>
      <c r="N1183">
        <v>7.6489000000000003</v>
      </c>
      <c r="O1183">
        <v>2874222.9805999999</v>
      </c>
      <c r="P1183" s="1">
        <v>45443</v>
      </c>
      <c r="Q1183">
        <v>18.103400000000001</v>
      </c>
      <c r="R1183">
        <v>1.8354999999999999</v>
      </c>
      <c r="S1183">
        <v>13.984299999999999</v>
      </c>
      <c r="U1183" s="72">
        <v>45443</v>
      </c>
      <c r="V1183">
        <v>31.560700000000001</v>
      </c>
      <c r="W1183">
        <v>1.4138999999999999</v>
      </c>
      <c r="X1183">
        <v>7.4527000000000001</v>
      </c>
      <c r="Y1183">
        <v>801124.13300000003</v>
      </c>
      <c r="AA1183" s="1">
        <f t="shared" si="85"/>
        <v>45443</v>
      </c>
      <c r="AB1183">
        <f t="shared" si="84"/>
        <v>1.4823352292222953</v>
      </c>
      <c r="AC1183" s="60">
        <f t="shared" si="86"/>
        <v>0.419065027086372</v>
      </c>
      <c r="AD1183">
        <f>+VLOOKUP(AA1183,'Indice Bancos'!AG:AM,2,0)</f>
        <v>1.0257972541825477</v>
      </c>
      <c r="AE1183">
        <f t="shared" ca="1" si="90"/>
        <v>0.32674243056426933</v>
      </c>
      <c r="AF1183">
        <f t="shared" ca="1" si="91"/>
        <v>5.1597079740269933E-2</v>
      </c>
      <c r="AG1183">
        <f t="shared" ca="1" si="87"/>
        <v>-0.29854861571553037</v>
      </c>
      <c r="AH1183">
        <f t="shared" ca="1" si="88"/>
        <v>-0.62226187339303607</v>
      </c>
      <c r="AI1183">
        <f t="shared" ca="1" si="89"/>
        <v>-1.0311567992160999</v>
      </c>
      <c r="AN1183" s="60"/>
    </row>
    <row r="1184" spans="1:40" x14ac:dyDescent="0.25">
      <c r="A1184" s="1">
        <v>45450</v>
      </c>
      <c r="B1184">
        <v>56.318399999999997</v>
      </c>
      <c r="C1184">
        <v>1.2000999999999999</v>
      </c>
      <c r="D1184">
        <v>3.5863999999999998</v>
      </c>
      <c r="E1184">
        <v>4688882.4622</v>
      </c>
      <c r="F1184" s="72">
        <v>45450</v>
      </c>
      <c r="G1184">
        <v>42.608499999999999</v>
      </c>
      <c r="H1184">
        <v>1.6216999999999999</v>
      </c>
      <c r="I1184">
        <v>6.1925999999999997</v>
      </c>
      <c r="J1184">
        <v>6025370.6799999997</v>
      </c>
      <c r="K1184" s="72">
        <v>45450</v>
      </c>
      <c r="L1184">
        <v>25.199100000000001</v>
      </c>
      <c r="M1184">
        <v>1.0826</v>
      </c>
      <c r="N1184">
        <v>7.0663999999999998</v>
      </c>
      <c r="O1184">
        <v>2517533.8081</v>
      </c>
      <c r="P1184" s="1">
        <v>45450</v>
      </c>
      <c r="Q1184">
        <v>18.103400000000001</v>
      </c>
      <c r="R1184">
        <v>1.7332000000000001</v>
      </c>
      <c r="S1184">
        <v>13.205</v>
      </c>
      <c r="U1184" s="72">
        <v>45450</v>
      </c>
      <c r="V1184">
        <v>31.560700000000001</v>
      </c>
      <c r="W1184">
        <v>1.282</v>
      </c>
      <c r="X1184">
        <v>6.7572000000000001</v>
      </c>
      <c r="Y1184">
        <v>726355.77540000004</v>
      </c>
      <c r="AA1184" s="1">
        <f t="shared" si="85"/>
        <v>45450</v>
      </c>
      <c r="AB1184">
        <f t="shared" si="84"/>
        <v>1.3651631204679819</v>
      </c>
      <c r="AC1184" s="60">
        <f t="shared" si="86"/>
        <v>0.23682311216343618</v>
      </c>
      <c r="AD1184">
        <f>+VLOOKUP(AA1184,'Indice Bancos'!AG:AM,2,0)</f>
        <v>1.0194863100085632</v>
      </c>
      <c r="AE1184">
        <f t="shared" ca="1" si="90"/>
        <v>0.39832523538432868</v>
      </c>
      <c r="AF1184">
        <f t="shared" ca="1" si="91"/>
        <v>0.14302384544099517</v>
      </c>
      <c r="AG1184">
        <f t="shared" ca="1" si="87"/>
        <v>-0.2780763485484028</v>
      </c>
      <c r="AH1184">
        <f t="shared" ca="1" si="88"/>
        <v>-0.55594507034061513</v>
      </c>
      <c r="AI1184">
        <f t="shared" ca="1" si="89"/>
        <v>-1.0311567992160999</v>
      </c>
      <c r="AN1184" s="60"/>
    </row>
    <row r="1185" spans="1:40" x14ac:dyDescent="0.25">
      <c r="A1185" s="1">
        <v>45457</v>
      </c>
      <c r="B1185">
        <v>56.318399999999997</v>
      </c>
      <c r="C1185">
        <v>1.3247</v>
      </c>
      <c r="D1185">
        <v>3.9588999999999999</v>
      </c>
      <c r="E1185">
        <v>5175923.6551000001</v>
      </c>
      <c r="F1185" s="72">
        <v>45457</v>
      </c>
      <c r="G1185">
        <v>42.608499999999999</v>
      </c>
      <c r="H1185">
        <v>1.7202</v>
      </c>
      <c r="I1185">
        <v>6.5686999999999998</v>
      </c>
      <c r="J1185">
        <v>6391389.2570000002</v>
      </c>
      <c r="K1185" s="72">
        <v>45457</v>
      </c>
      <c r="L1185">
        <v>25.199100000000001</v>
      </c>
      <c r="M1185">
        <v>1.1640999999999999</v>
      </c>
      <c r="N1185">
        <v>7.5984999999999996</v>
      </c>
      <c r="O1185">
        <v>2707075.6710000001</v>
      </c>
      <c r="P1185" s="1">
        <v>45457</v>
      </c>
      <c r="Q1185">
        <v>18.103400000000001</v>
      </c>
      <c r="R1185">
        <v>1.8099000000000001</v>
      </c>
      <c r="S1185">
        <v>13.789400000000001</v>
      </c>
      <c r="U1185" s="72">
        <v>45457</v>
      </c>
      <c r="V1185">
        <v>31.560700000000001</v>
      </c>
      <c r="W1185">
        <v>1.4229000000000001</v>
      </c>
      <c r="X1185">
        <v>7.5</v>
      </c>
      <c r="Y1185">
        <v>806208.46939999994</v>
      </c>
      <c r="AA1185" s="1">
        <f t="shared" si="85"/>
        <v>45457</v>
      </c>
      <c r="AB1185">
        <f t="shared" si="84"/>
        <v>1.4687399052182006</v>
      </c>
      <c r="AC1185" s="60">
        <f t="shared" si="86"/>
        <v>0.39791973997970154</v>
      </c>
      <c r="AD1185">
        <f>+VLOOKUP(AA1185,'Indice Bancos'!AG:AM,2,0)</f>
        <v>1.0559195614186248</v>
      </c>
      <c r="AE1185">
        <f t="shared" ca="1" si="90"/>
        <v>0.39832523538432868</v>
      </c>
      <c r="AF1185">
        <f t="shared" ca="1" si="91"/>
        <v>0.15644805409372489</v>
      </c>
      <c r="AG1185">
        <f t="shared" ca="1" si="87"/>
        <v>-0.26709035169454731</v>
      </c>
      <c r="AH1185">
        <f t="shared" ca="1" si="88"/>
        <v>-0.55594507034061513</v>
      </c>
      <c r="AI1185">
        <f t="shared" ca="1" si="89"/>
        <v>-1.0311567992160999</v>
      </c>
      <c r="AN1185" s="60"/>
    </row>
    <row r="1186" spans="1:40" x14ac:dyDescent="0.25">
      <c r="A1186" s="1">
        <v>45464</v>
      </c>
      <c r="B1186">
        <v>56.318399999999997</v>
      </c>
      <c r="C1186">
        <v>1.32</v>
      </c>
      <c r="D1186">
        <v>3.9447999999999999</v>
      </c>
      <c r="E1186">
        <v>5157412.6369000003</v>
      </c>
      <c r="F1186" s="72">
        <v>45464</v>
      </c>
      <c r="G1186">
        <v>42.608499999999999</v>
      </c>
      <c r="H1186">
        <v>1.7252000000000001</v>
      </c>
      <c r="I1186">
        <v>6.5876999999999999</v>
      </c>
      <c r="J1186">
        <v>6409822.9080999997</v>
      </c>
      <c r="K1186" s="72">
        <v>45464</v>
      </c>
      <c r="L1186">
        <v>25.199100000000001</v>
      </c>
      <c r="M1186">
        <v>1.1342000000000001</v>
      </c>
      <c r="N1186">
        <v>7.4032</v>
      </c>
      <c r="O1186">
        <v>2637502.4416</v>
      </c>
      <c r="P1186" s="1">
        <v>45464</v>
      </c>
      <c r="Q1186">
        <v>18.103400000000001</v>
      </c>
      <c r="R1186">
        <v>1.8525</v>
      </c>
      <c r="S1186">
        <v>14.1142</v>
      </c>
      <c r="U1186" s="72">
        <v>45464</v>
      </c>
      <c r="V1186">
        <v>31.560700000000001</v>
      </c>
      <c r="W1186">
        <v>1.4077</v>
      </c>
      <c r="X1186">
        <v>7.4199000000000002</v>
      </c>
      <c r="Y1186">
        <v>797602.5148</v>
      </c>
      <c r="AA1186" s="1">
        <f t="shared" si="85"/>
        <v>45464</v>
      </c>
      <c r="AB1186">
        <f t="shared" si="84"/>
        <v>1.4651214914804545</v>
      </c>
      <c r="AC1186" s="60">
        <f t="shared" si="86"/>
        <v>0.39229189342508325</v>
      </c>
      <c r="AD1186">
        <f>+VLOOKUP(AA1186,'Indice Bancos'!AG:AM,2,0)</f>
        <v>1.0547057461281026</v>
      </c>
      <c r="AE1186">
        <f t="shared" ca="1" si="90"/>
        <v>0.40462942210278802</v>
      </c>
      <c r="AF1186">
        <f t="shared" ca="1" si="91"/>
        <v>0.17402340829414964</v>
      </c>
      <c r="AG1186">
        <f t="shared" ca="1" si="87"/>
        <v>-0.26709035169454731</v>
      </c>
      <c r="AH1186">
        <f t="shared" ca="1" si="88"/>
        <v>-0.55594507034061513</v>
      </c>
      <c r="AI1186">
        <f t="shared" ca="1" si="89"/>
        <v>-1.0311567992160999</v>
      </c>
      <c r="AN1186" s="60"/>
    </row>
    <row r="1187" spans="1:40" x14ac:dyDescent="0.25">
      <c r="A1187" s="1">
        <v>45471</v>
      </c>
      <c r="B1187">
        <v>32.716700000000003</v>
      </c>
      <c r="C1187">
        <v>1.3616999999999999</v>
      </c>
      <c r="D1187">
        <v>6.7530000000000001</v>
      </c>
      <c r="E1187">
        <v>4885981.6452000001</v>
      </c>
      <c r="F1187" s="72">
        <v>45471</v>
      </c>
      <c r="G1187">
        <v>52.213700000000003</v>
      </c>
      <c r="H1187">
        <v>1.4637</v>
      </c>
      <c r="I1187">
        <v>4.5401999999999996</v>
      </c>
      <c r="J1187">
        <v>6097925.5308999997</v>
      </c>
      <c r="K1187" s="72">
        <v>45471</v>
      </c>
      <c r="L1187">
        <v>27.6813</v>
      </c>
      <c r="M1187">
        <v>1.1157999999999999</v>
      </c>
      <c r="N1187">
        <v>6.3524000000000003</v>
      </c>
      <c r="O1187">
        <v>2566519.9789</v>
      </c>
      <c r="P1187" s="1">
        <v>45471</v>
      </c>
      <c r="Q1187">
        <v>18.103400000000001</v>
      </c>
      <c r="R1187">
        <v>1.9462999999999999</v>
      </c>
      <c r="S1187">
        <v>14.8285</v>
      </c>
      <c r="U1187" s="72">
        <v>45471</v>
      </c>
      <c r="V1187">
        <v>26.8659</v>
      </c>
      <c r="W1187">
        <v>1.2287999999999999</v>
      </c>
      <c r="X1187">
        <v>7.5346000000000002</v>
      </c>
      <c r="Y1187">
        <v>814528.29249999998</v>
      </c>
      <c r="AA1187" s="1">
        <f t="shared" si="85"/>
        <v>45471</v>
      </c>
      <c r="AB1187">
        <f t="shared" si="84"/>
        <v>1.3535294442915666</v>
      </c>
      <c r="AC1187" s="60">
        <f t="shared" si="86"/>
        <v>0.21872884513587262</v>
      </c>
      <c r="AD1187">
        <f>+VLOOKUP(AA1187,'Indice Bancos'!AG:AM,2,0)</f>
        <v>1.0070970074456034</v>
      </c>
      <c r="AE1187">
        <f t="shared" ca="1" si="90"/>
        <v>0.40462942210278802</v>
      </c>
      <c r="AF1187">
        <f t="shared" ca="1" si="91"/>
        <v>0.18046364245960533</v>
      </c>
      <c r="AG1187">
        <f t="shared" ca="1" si="87"/>
        <v>-0.26709035169454731</v>
      </c>
      <c r="AH1187">
        <f t="shared" ca="1" si="88"/>
        <v>-0.55594507034061513</v>
      </c>
      <c r="AI1187">
        <f t="shared" ca="1" si="89"/>
        <v>-1.0311567992160999</v>
      </c>
      <c r="AN1187" s="60"/>
    </row>
    <row r="1188" spans="1:40" x14ac:dyDescent="0.25">
      <c r="A1188" s="1">
        <v>45478</v>
      </c>
      <c r="B1188">
        <v>32.716700000000003</v>
      </c>
      <c r="C1188">
        <v>1.2782</v>
      </c>
      <c r="D1188">
        <v>6.3391000000000002</v>
      </c>
      <c r="E1188">
        <v>4586544.3463000003</v>
      </c>
      <c r="F1188" s="72">
        <v>45478</v>
      </c>
      <c r="G1188">
        <v>52.213700000000003</v>
      </c>
      <c r="H1188">
        <v>1.409</v>
      </c>
      <c r="I1188">
        <v>4.3704000000000001</v>
      </c>
      <c r="J1188">
        <v>5869864.3990000002</v>
      </c>
      <c r="K1188" s="72">
        <v>45478</v>
      </c>
      <c r="L1188">
        <v>27.6813</v>
      </c>
      <c r="M1188">
        <v>1.0511999999999999</v>
      </c>
      <c r="N1188">
        <v>5.9843000000000002</v>
      </c>
      <c r="O1188">
        <v>2265495.5170999998</v>
      </c>
      <c r="P1188" s="1">
        <v>45478</v>
      </c>
      <c r="Q1188">
        <v>18.103400000000001</v>
      </c>
      <c r="R1188">
        <v>1.9787999999999999</v>
      </c>
      <c r="S1188">
        <v>15.0761</v>
      </c>
      <c r="U1188" s="72">
        <v>45478</v>
      </c>
      <c r="V1188">
        <v>26.8659</v>
      </c>
      <c r="W1188">
        <v>1.1642999999999999</v>
      </c>
      <c r="X1188">
        <v>7.1394000000000002</v>
      </c>
      <c r="Y1188">
        <v>771806.66099999996</v>
      </c>
      <c r="AA1188" s="1">
        <f t="shared" si="85"/>
        <v>45478</v>
      </c>
      <c r="AB1188">
        <f t="shared" si="84"/>
        <v>1.2904725322381423</v>
      </c>
      <c r="AC1188" s="60">
        <f t="shared" si="86"/>
        <v>0.12065420498546933</v>
      </c>
      <c r="AD1188">
        <f>+VLOOKUP(AA1188,'Indice Bancos'!AG:AM,2,0)</f>
        <v>0.94641936900560031</v>
      </c>
      <c r="AE1188">
        <f t="shared" ca="1" si="90"/>
        <v>0.40462942210278802</v>
      </c>
      <c r="AF1188">
        <f t="shared" ca="1" si="91"/>
        <v>0.19429529850766653</v>
      </c>
      <c r="AG1188">
        <f t="shared" ca="1" si="87"/>
        <v>-0.26709035169454731</v>
      </c>
      <c r="AH1188">
        <f t="shared" ca="1" si="88"/>
        <v>-0.55594507034061513</v>
      </c>
      <c r="AI1188">
        <f t="shared" ca="1" si="89"/>
        <v>-1.0311567992160999</v>
      </c>
      <c r="AN1188" s="60"/>
    </row>
    <row r="1189" spans="1:40" x14ac:dyDescent="0.25">
      <c r="A1189" s="1">
        <v>45485</v>
      </c>
      <c r="B1189">
        <v>32.716700000000003</v>
      </c>
      <c r="C1189">
        <v>1.3258000000000001</v>
      </c>
      <c r="D1189">
        <v>6.5750999999999999</v>
      </c>
      <c r="E1189">
        <v>4757235.7555</v>
      </c>
      <c r="F1189" s="72">
        <v>45485</v>
      </c>
      <c r="G1189">
        <v>52.213700000000003</v>
      </c>
      <c r="H1189">
        <v>1.4549000000000001</v>
      </c>
      <c r="I1189">
        <v>4.5126999999999997</v>
      </c>
      <c r="J1189">
        <v>6060984.4939999999</v>
      </c>
      <c r="K1189" s="72">
        <v>45485</v>
      </c>
      <c r="L1189">
        <v>27.6813</v>
      </c>
      <c r="M1189">
        <v>1.1456999999999999</v>
      </c>
      <c r="N1189">
        <v>6.5224000000000002</v>
      </c>
      <c r="O1189">
        <v>2469221.6184</v>
      </c>
      <c r="P1189" s="1">
        <v>45485</v>
      </c>
      <c r="Q1189">
        <v>18.103400000000001</v>
      </c>
      <c r="R1189">
        <v>2.0076999999999998</v>
      </c>
      <c r="S1189">
        <v>15.296799999999999</v>
      </c>
      <c r="U1189" s="72">
        <v>45485</v>
      </c>
      <c r="V1189">
        <v>26.8659</v>
      </c>
      <c r="W1189">
        <v>1.202</v>
      </c>
      <c r="X1189">
        <v>7.3703000000000003</v>
      </c>
      <c r="Y1189">
        <v>796766.13040000002</v>
      </c>
      <c r="AA1189" s="1">
        <f t="shared" si="85"/>
        <v>45485</v>
      </c>
      <c r="AB1189">
        <f t="shared" si="84"/>
        <v>1.3427783517672349</v>
      </c>
      <c r="AC1189" s="60">
        <f t="shared" si="86"/>
        <v>0.2020072916025473</v>
      </c>
      <c r="AD1189">
        <f>+VLOOKUP(AA1189,'Indice Bancos'!AG:AM,2,0)</f>
        <v>0.93860462364189579</v>
      </c>
      <c r="AE1189">
        <f t="shared" ca="1" si="90"/>
        <v>0.40462942210278802</v>
      </c>
      <c r="AF1189">
        <f t="shared" ca="1" si="91"/>
        <v>0.19429529850766653</v>
      </c>
      <c r="AG1189">
        <f t="shared" ca="1" si="87"/>
        <v>-0.22433299826318773</v>
      </c>
      <c r="AH1189">
        <f t="shared" ca="1" si="88"/>
        <v>-0.55594507034061513</v>
      </c>
      <c r="AI1189">
        <f t="shared" ca="1" si="89"/>
        <v>-1.0311567992160999</v>
      </c>
      <c r="AN1189" s="60"/>
    </row>
    <row r="1190" spans="1:40" x14ac:dyDescent="0.25">
      <c r="A1190" s="1">
        <v>45492</v>
      </c>
      <c r="B1190">
        <v>32.716700000000003</v>
      </c>
      <c r="C1190">
        <v>1.2582</v>
      </c>
      <c r="D1190">
        <v>6.2397</v>
      </c>
      <c r="E1190">
        <v>4328828.7721999995</v>
      </c>
      <c r="F1190" s="72">
        <v>45492</v>
      </c>
      <c r="G1190">
        <v>52.213700000000003</v>
      </c>
      <c r="H1190">
        <v>1.3411999999999999</v>
      </c>
      <c r="I1190">
        <v>4.1600999999999999</v>
      </c>
      <c r="J1190">
        <v>5426866.8948999997</v>
      </c>
      <c r="K1190" s="72">
        <v>45492</v>
      </c>
      <c r="L1190">
        <v>27.6813</v>
      </c>
      <c r="M1190">
        <v>1.0206</v>
      </c>
      <c r="N1190">
        <v>5.8102999999999998</v>
      </c>
      <c r="O1190">
        <v>2199629.1836000001</v>
      </c>
      <c r="P1190" s="1">
        <v>45492</v>
      </c>
      <c r="Q1190">
        <v>18.103400000000001</v>
      </c>
      <c r="R1190">
        <v>1.8512999999999999</v>
      </c>
      <c r="S1190">
        <v>14.104900000000001</v>
      </c>
      <c r="U1190" s="72">
        <v>45492</v>
      </c>
      <c r="V1190">
        <v>26.8659</v>
      </c>
      <c r="W1190">
        <v>1.0758000000000001</v>
      </c>
      <c r="X1190">
        <v>6.5965999999999996</v>
      </c>
      <c r="Y1190">
        <v>713127.69680000003</v>
      </c>
      <c r="AA1190" s="1">
        <f t="shared" si="85"/>
        <v>45492</v>
      </c>
      <c r="AB1190">
        <f t="shared" si="84"/>
        <v>1.2422330590587485</v>
      </c>
      <c r="AC1190" s="60">
        <f t="shared" si="86"/>
        <v>4.5625650318762409E-2</v>
      </c>
      <c r="AD1190">
        <f>+VLOOKUP(AA1190,'Indice Bancos'!AG:AM,2,0)</f>
        <v>0.95015318592605391</v>
      </c>
      <c r="AE1190">
        <f t="shared" ca="1" si="90"/>
        <v>0.40462942210278802</v>
      </c>
      <c r="AF1190">
        <f t="shared" ca="1" si="91"/>
        <v>0.20618767998587861</v>
      </c>
      <c r="AG1190">
        <f t="shared" ca="1" si="87"/>
        <v>-0.1977720868445382</v>
      </c>
      <c r="AH1190">
        <f t="shared" ca="1" si="88"/>
        <v>-0.55594507034061513</v>
      </c>
      <c r="AI1190">
        <f t="shared" ca="1" si="89"/>
        <v>-1.0311567992160999</v>
      </c>
      <c r="AN1190" s="60"/>
    </row>
    <row r="1191" spans="1:40" x14ac:dyDescent="0.25">
      <c r="A1191" s="1">
        <v>45499</v>
      </c>
      <c r="B1191">
        <v>32.716700000000003</v>
      </c>
      <c r="C1191">
        <v>1.2154</v>
      </c>
      <c r="D1191">
        <v>6.0277000000000003</v>
      </c>
      <c r="E1191">
        <v>4181763.6883</v>
      </c>
      <c r="F1191" s="72">
        <v>45499</v>
      </c>
      <c r="G1191">
        <v>52.213700000000003</v>
      </c>
      <c r="H1191">
        <v>1.3593999999999999</v>
      </c>
      <c r="I1191">
        <v>4.2165999999999997</v>
      </c>
      <c r="J1191">
        <v>5500601.4994000001</v>
      </c>
      <c r="K1191" s="72">
        <v>45499</v>
      </c>
      <c r="L1191">
        <v>27.6813</v>
      </c>
      <c r="M1191">
        <v>1.0135000000000001</v>
      </c>
      <c r="N1191">
        <v>5.7698</v>
      </c>
      <c r="O1191">
        <v>2184311.4315999998</v>
      </c>
      <c r="P1191" s="1">
        <v>45499</v>
      </c>
      <c r="Q1191">
        <v>18.103400000000001</v>
      </c>
      <c r="R1191">
        <v>1.9903999999999999</v>
      </c>
      <c r="S1191">
        <v>15.164400000000001</v>
      </c>
      <c r="U1191" s="72">
        <v>45499</v>
      </c>
      <c r="V1191">
        <v>26.8659</v>
      </c>
      <c r="W1191">
        <v>1.0758000000000001</v>
      </c>
      <c r="X1191">
        <v>6.5965999999999996</v>
      </c>
      <c r="Y1191">
        <v>713127.69680000003</v>
      </c>
      <c r="AA1191" s="1">
        <f t="shared" si="85"/>
        <v>45499</v>
      </c>
      <c r="AB1191">
        <f t="shared" si="84"/>
        <v>1.2353940718535958</v>
      </c>
      <c r="AC1191" s="60">
        <f t="shared" si="86"/>
        <v>3.4988732218962558E-2</v>
      </c>
      <c r="AD1191">
        <f>+VLOOKUP(AA1191,'Indice Bancos'!AG:AM,2,0)</f>
        <v>0.9596202341648522</v>
      </c>
      <c r="AE1191">
        <f t="shared" ca="1" si="90"/>
        <v>0.40462942210278802</v>
      </c>
      <c r="AF1191">
        <f t="shared" ca="1" si="91"/>
        <v>0.20618767998587861</v>
      </c>
      <c r="AG1191">
        <f t="shared" ca="1" si="87"/>
        <v>-0.1977720868445382</v>
      </c>
      <c r="AH1191">
        <f t="shared" ca="1" si="88"/>
        <v>-0.55594507034061513</v>
      </c>
      <c r="AI1191">
        <f t="shared" ca="1" si="89"/>
        <v>-1.0311567992160999</v>
      </c>
      <c r="AN1191" s="60"/>
    </row>
    <row r="1192" spans="1:40" x14ac:dyDescent="0.25">
      <c r="A1192" s="1">
        <v>45506</v>
      </c>
      <c r="B1192">
        <v>32.716700000000003</v>
      </c>
      <c r="C1192">
        <v>1.1317999999999999</v>
      </c>
      <c r="D1192">
        <v>5.6128999999999998</v>
      </c>
      <c r="E1192">
        <v>3894027.6546999998</v>
      </c>
      <c r="F1192" s="72">
        <v>45506</v>
      </c>
      <c r="G1192">
        <v>52.213700000000003</v>
      </c>
      <c r="H1192">
        <v>1.2902</v>
      </c>
      <c r="I1192">
        <v>4.0018000000000002</v>
      </c>
      <c r="J1192">
        <v>5220410.0021000002</v>
      </c>
      <c r="K1192" s="72">
        <v>45506</v>
      </c>
      <c r="L1192">
        <v>27.6813</v>
      </c>
      <c r="M1192">
        <v>0.98080000000000001</v>
      </c>
      <c r="N1192">
        <v>5.5837000000000003</v>
      </c>
      <c r="O1192">
        <v>2113849.7725999998</v>
      </c>
      <c r="P1192" s="1">
        <v>45506</v>
      </c>
      <c r="Q1192">
        <v>18.103400000000001</v>
      </c>
      <c r="R1192">
        <v>2.0268000000000002</v>
      </c>
      <c r="S1192">
        <v>15.4419</v>
      </c>
      <c r="U1192" s="72">
        <v>45506</v>
      </c>
      <c r="V1192">
        <v>26.8659</v>
      </c>
      <c r="W1192">
        <v>0.99280000000000002</v>
      </c>
      <c r="X1192">
        <v>6.0876000000000001</v>
      </c>
      <c r="Y1192">
        <v>658102.41159999999</v>
      </c>
      <c r="AA1192" s="1">
        <f t="shared" si="85"/>
        <v>45506</v>
      </c>
      <c r="AB1192">
        <f t="shared" si="84"/>
        <v>1.1668186557083864</v>
      </c>
      <c r="AC1192" s="60">
        <f t="shared" si="86"/>
        <v>-7.1669032054483828E-2</v>
      </c>
      <c r="AD1192">
        <f>+VLOOKUP(AA1192,'Indice Bancos'!AG:AM,2,0)</f>
        <v>0.97683375912056614</v>
      </c>
      <c r="AE1192">
        <f t="shared" ca="1" si="90"/>
        <v>0.40462942210278802</v>
      </c>
      <c r="AF1192">
        <f t="shared" ca="1" si="91"/>
        <v>0.20618767998587861</v>
      </c>
      <c r="AG1192">
        <f t="shared" ca="1" si="87"/>
        <v>-0.1977720868445382</v>
      </c>
      <c r="AH1192">
        <f t="shared" ca="1" si="88"/>
        <v>-0.55594507034061513</v>
      </c>
      <c r="AI1192">
        <f t="shared" ca="1" si="89"/>
        <v>-1.0311567992160999</v>
      </c>
      <c r="AN1192" s="60"/>
    </row>
    <row r="1193" spans="1:40" x14ac:dyDescent="0.25">
      <c r="A1193" s="1">
        <v>45513</v>
      </c>
      <c r="B1193">
        <v>32.716700000000003</v>
      </c>
      <c r="C1193">
        <v>1.2302999999999999</v>
      </c>
      <c r="D1193">
        <v>6.1013999999999999</v>
      </c>
      <c r="E1193">
        <v>4232916.7609999999</v>
      </c>
      <c r="F1193" s="72">
        <v>45513</v>
      </c>
      <c r="G1193">
        <v>52.213700000000003</v>
      </c>
      <c r="H1193">
        <v>1.5125</v>
      </c>
      <c r="I1193">
        <v>4.6913999999999998</v>
      </c>
      <c r="J1193">
        <v>6119972.1776999999</v>
      </c>
      <c r="K1193" s="72">
        <v>45513</v>
      </c>
      <c r="L1193">
        <v>27.6813</v>
      </c>
      <c r="M1193">
        <v>1.1356999999999999</v>
      </c>
      <c r="N1193">
        <v>6.4657</v>
      </c>
      <c r="O1193">
        <v>2447776.7656</v>
      </c>
      <c r="P1193" s="1">
        <v>45513</v>
      </c>
      <c r="Q1193">
        <v>18.103400000000001</v>
      </c>
      <c r="R1193">
        <v>2.0209000000000001</v>
      </c>
      <c r="S1193">
        <v>15.396800000000001</v>
      </c>
      <c r="U1193" s="72">
        <v>45513</v>
      </c>
      <c r="V1193">
        <v>26.8659</v>
      </c>
      <c r="W1193">
        <v>1.1654</v>
      </c>
      <c r="X1193">
        <v>7.1463000000000001</v>
      </c>
      <c r="Y1193">
        <v>772555.00490000006</v>
      </c>
      <c r="AA1193" s="1">
        <f t="shared" si="85"/>
        <v>45513</v>
      </c>
      <c r="AB1193">
        <f t="shared" si="84"/>
        <v>1.3367859754121216</v>
      </c>
      <c r="AC1193" s="60">
        <f t="shared" si="86"/>
        <v>0.19268713722873973</v>
      </c>
      <c r="AD1193">
        <f>+VLOOKUP(AA1193,'Indice Bancos'!AG:AM,2,0)</f>
        <v>1.0077836041728157</v>
      </c>
      <c r="AE1193">
        <f t="shared" ca="1" si="90"/>
        <v>0.40462942210278802</v>
      </c>
      <c r="AF1193">
        <f t="shared" ca="1" si="91"/>
        <v>0.20618767998587861</v>
      </c>
      <c r="AG1193">
        <f t="shared" ca="1" si="87"/>
        <v>-0.16860825489972395</v>
      </c>
      <c r="AH1193">
        <f t="shared" ca="1" si="88"/>
        <v>-0.55594507034061513</v>
      </c>
      <c r="AI1193">
        <f t="shared" ca="1" si="89"/>
        <v>-1.0311567992160999</v>
      </c>
      <c r="AN1193" s="60"/>
    </row>
    <row r="1194" spans="1:40" x14ac:dyDescent="0.25">
      <c r="A1194" s="1">
        <v>45520</v>
      </c>
      <c r="B1194">
        <v>32.716700000000003</v>
      </c>
      <c r="C1194">
        <v>1.3567</v>
      </c>
      <c r="D1194">
        <v>6.7281000000000004</v>
      </c>
      <c r="E1194">
        <v>4667717.8783999998</v>
      </c>
      <c r="F1194" s="72">
        <v>45520</v>
      </c>
      <c r="G1194">
        <v>52.213700000000003</v>
      </c>
      <c r="H1194">
        <v>1.6</v>
      </c>
      <c r="I1194">
        <v>4.9626999999999999</v>
      </c>
      <c r="J1194">
        <v>6473898.2795000002</v>
      </c>
      <c r="K1194" s="72">
        <v>45520</v>
      </c>
      <c r="L1194">
        <v>27.6813</v>
      </c>
      <c r="M1194">
        <v>1.2310000000000001</v>
      </c>
      <c r="N1194">
        <v>7.0079000000000002</v>
      </c>
      <c r="O1194">
        <v>2653034.6420999998</v>
      </c>
      <c r="P1194" s="1">
        <v>45520</v>
      </c>
      <c r="Q1194">
        <v>18.103400000000001</v>
      </c>
      <c r="R1194">
        <v>2.0238</v>
      </c>
      <c r="S1194">
        <v>15.4193</v>
      </c>
      <c r="U1194" s="72">
        <v>45520</v>
      </c>
      <c r="V1194">
        <v>26.8659</v>
      </c>
      <c r="W1194">
        <v>1.2219</v>
      </c>
      <c r="X1194">
        <v>7.4923999999999999</v>
      </c>
      <c r="Y1194">
        <v>805425.34360000002</v>
      </c>
      <c r="AA1194" s="1">
        <f t="shared" si="85"/>
        <v>45520</v>
      </c>
      <c r="AB1194">
        <f t="shared" si="84"/>
        <v>1.4343051884544298</v>
      </c>
      <c r="AC1194" s="60">
        <f t="shared" si="86"/>
        <v>0.34436221003870776</v>
      </c>
      <c r="AD1194">
        <f>+VLOOKUP(AA1194,'Indice Bancos'!AG:AM,2,0)</f>
        <v>1.042948766060948</v>
      </c>
      <c r="AE1194">
        <f t="shared" ca="1" si="90"/>
        <v>0.40462942210278802</v>
      </c>
      <c r="AF1194">
        <f t="shared" ca="1" si="91"/>
        <v>0.20618767998587861</v>
      </c>
      <c r="AG1194">
        <f t="shared" ca="1" si="87"/>
        <v>-0.16860825489972395</v>
      </c>
      <c r="AH1194">
        <f t="shared" ca="1" si="88"/>
        <v>-0.55594507034061513</v>
      </c>
      <c r="AI1194">
        <f t="shared" ca="1" si="89"/>
        <v>-1.0311567992160999</v>
      </c>
      <c r="AN1194" s="60"/>
    </row>
    <row r="1195" spans="1:40" x14ac:dyDescent="0.25">
      <c r="A1195" s="1">
        <v>45527</v>
      </c>
      <c r="B1195">
        <v>32.716700000000003</v>
      </c>
      <c r="C1195">
        <v>1.2805</v>
      </c>
      <c r="D1195">
        <v>6.3502999999999998</v>
      </c>
      <c r="E1195">
        <v>4405558.3810999999</v>
      </c>
      <c r="F1195" s="72">
        <v>45527</v>
      </c>
      <c r="G1195">
        <v>52.213700000000003</v>
      </c>
      <c r="H1195">
        <v>1.6254999999999999</v>
      </c>
      <c r="I1195">
        <v>5.0419</v>
      </c>
      <c r="J1195">
        <v>6577126.7259</v>
      </c>
      <c r="K1195" s="72">
        <v>45527</v>
      </c>
      <c r="L1195">
        <v>27.6813</v>
      </c>
      <c r="M1195">
        <v>1.1755</v>
      </c>
      <c r="N1195">
        <v>6.6923000000000004</v>
      </c>
      <c r="O1195">
        <v>2533556.1767000002</v>
      </c>
      <c r="P1195" s="1">
        <v>45527</v>
      </c>
      <c r="Q1195">
        <v>18.103400000000001</v>
      </c>
      <c r="R1195">
        <v>1.9735</v>
      </c>
      <c r="S1195">
        <v>15.036099999999999</v>
      </c>
      <c r="U1195" s="72">
        <v>45527</v>
      </c>
      <c r="V1195">
        <v>26.8659</v>
      </c>
      <c r="W1195">
        <v>1.1887000000000001</v>
      </c>
      <c r="X1195">
        <v>7.2888000000000002</v>
      </c>
      <c r="Y1195">
        <v>783538.78540000005</v>
      </c>
      <c r="AA1195" s="1">
        <f t="shared" si="85"/>
        <v>45527</v>
      </c>
      <c r="AB1195">
        <f t="shared" si="84"/>
        <v>1.4155479833990778</v>
      </c>
      <c r="AC1195" s="60">
        <f t="shared" si="86"/>
        <v>0.31518846720663918</v>
      </c>
      <c r="AD1195">
        <f>+VLOOKUP(AA1195,'Indice Bancos'!AG:AM,2,0)</f>
        <v>1.0488372288757792</v>
      </c>
      <c r="AE1195">
        <f t="shared" ca="1" si="90"/>
        <v>0.40462942210278802</v>
      </c>
      <c r="AF1195">
        <f t="shared" ca="1" si="91"/>
        <v>0.22325241189276351</v>
      </c>
      <c r="AG1195">
        <f t="shared" ca="1" si="87"/>
        <v>-0.16860825489972395</v>
      </c>
      <c r="AH1195">
        <f t="shared" ca="1" si="88"/>
        <v>-0.55594507034061513</v>
      </c>
      <c r="AI1195">
        <f t="shared" ca="1" si="89"/>
        <v>-1.0311567992160999</v>
      </c>
      <c r="AN1195" s="60"/>
    </row>
    <row r="1196" spans="1:40" x14ac:dyDescent="0.25">
      <c r="A1196" s="1">
        <v>45534</v>
      </c>
      <c r="B1196">
        <v>32.716700000000003</v>
      </c>
      <c r="C1196">
        <v>1.4142999999999999</v>
      </c>
      <c r="D1196">
        <v>7.0138999999999996</v>
      </c>
      <c r="E1196">
        <v>4865936.0349000003</v>
      </c>
      <c r="F1196" s="72">
        <v>45534</v>
      </c>
      <c r="G1196">
        <v>52.213700000000003</v>
      </c>
      <c r="H1196">
        <v>1.8442000000000001</v>
      </c>
      <c r="I1196">
        <v>5.7202000000000002</v>
      </c>
      <c r="J1196">
        <v>7461941.9804999996</v>
      </c>
      <c r="K1196" s="72">
        <v>45534</v>
      </c>
      <c r="L1196">
        <v>27.6813</v>
      </c>
      <c r="M1196">
        <v>1.248</v>
      </c>
      <c r="N1196">
        <v>7.1050000000000004</v>
      </c>
      <c r="O1196">
        <v>2689797.2467999998</v>
      </c>
      <c r="P1196" s="1">
        <v>45534</v>
      </c>
      <c r="Q1196">
        <v>18.103400000000001</v>
      </c>
      <c r="R1196">
        <v>1.9469000000000001</v>
      </c>
      <c r="S1196">
        <v>14.8332</v>
      </c>
      <c r="U1196" s="72">
        <v>45534</v>
      </c>
      <c r="V1196">
        <v>26.8659</v>
      </c>
      <c r="W1196">
        <v>1.2518</v>
      </c>
      <c r="X1196">
        <v>7.6757</v>
      </c>
      <c r="Y1196">
        <v>825123.24600000004</v>
      </c>
      <c r="AA1196" s="1">
        <f t="shared" si="85"/>
        <v>45534</v>
      </c>
      <c r="AB1196">
        <f t="shared" si="84"/>
        <v>1.5800846652811797</v>
      </c>
      <c r="AC1196" s="60">
        <f t="shared" si="86"/>
        <v>0.57109817387696771</v>
      </c>
      <c r="AD1196">
        <f>+VLOOKUP(AA1196,'Indice Bancos'!AG:AM,2,0)</f>
        <v>1.090299165193098</v>
      </c>
      <c r="AE1196">
        <f t="shared" ca="1" si="90"/>
        <v>0.3973569553242397</v>
      </c>
      <c r="AF1196">
        <f t="shared" ca="1" si="91"/>
        <v>0.22325241189276351</v>
      </c>
      <c r="AG1196">
        <f t="shared" ca="1" si="87"/>
        <v>-0.16860825489972395</v>
      </c>
      <c r="AH1196">
        <f t="shared" ca="1" si="88"/>
        <v>-0.55594507034061513</v>
      </c>
      <c r="AI1196">
        <f t="shared" ca="1" si="89"/>
        <v>-1.0311567992160999</v>
      </c>
      <c r="AN1196" s="60"/>
    </row>
    <row r="1197" spans="1:40" x14ac:dyDescent="0.25">
      <c r="A1197" s="1">
        <v>45541</v>
      </c>
      <c r="B1197">
        <v>32.716700000000003</v>
      </c>
      <c r="C1197">
        <v>1.4496</v>
      </c>
      <c r="D1197">
        <v>7.1890000000000001</v>
      </c>
      <c r="E1197">
        <v>4987424.5823999997</v>
      </c>
      <c r="F1197" s="72">
        <v>45541</v>
      </c>
      <c r="G1197">
        <v>52.213700000000003</v>
      </c>
      <c r="H1197">
        <v>1.8915</v>
      </c>
      <c r="I1197">
        <v>5.8670999999999998</v>
      </c>
      <c r="J1197">
        <v>7653651.9523</v>
      </c>
      <c r="K1197" s="72">
        <v>45541</v>
      </c>
      <c r="L1197">
        <v>27.6813</v>
      </c>
      <c r="M1197">
        <v>1.3133999999999999</v>
      </c>
      <c r="N1197">
        <v>7.4772999999999996</v>
      </c>
      <c r="O1197">
        <v>2830720.5649999999</v>
      </c>
      <c r="P1197" s="1">
        <v>45541</v>
      </c>
      <c r="Q1197">
        <v>18.103400000000001</v>
      </c>
      <c r="R1197">
        <v>1.9379999999999999</v>
      </c>
      <c r="S1197">
        <v>14.765599999999999</v>
      </c>
      <c r="U1197" s="72">
        <v>45541</v>
      </c>
      <c r="V1197">
        <v>26.8659</v>
      </c>
      <c r="W1197">
        <v>1.2584</v>
      </c>
      <c r="X1197">
        <v>7.7164000000000001</v>
      </c>
      <c r="Y1197">
        <v>829500.5577</v>
      </c>
      <c r="AA1197" s="1">
        <f t="shared" si="85"/>
        <v>45541</v>
      </c>
      <c r="AB1197">
        <f t="shared" si="84"/>
        <v>1.623696824055465</v>
      </c>
      <c r="AC1197" s="60">
        <f t="shared" si="86"/>
        <v>0.63892970318411846</v>
      </c>
      <c r="AD1197">
        <f>+VLOOKUP(AA1197,'Indice Bancos'!AG:AM,2,0)</f>
        <v>1.1205886346868836</v>
      </c>
      <c r="AE1197">
        <f t="shared" ca="1" si="90"/>
        <v>0.3973569553242397</v>
      </c>
      <c r="AF1197">
        <f t="shared" ca="1" si="91"/>
        <v>0.22325241189276351</v>
      </c>
      <c r="AG1197">
        <f t="shared" ca="1" si="87"/>
        <v>-0.16860825489972395</v>
      </c>
      <c r="AH1197">
        <f t="shared" ca="1" si="88"/>
        <v>-0.55594507034061513</v>
      </c>
      <c r="AI1197">
        <f t="shared" ca="1" si="89"/>
        <v>-1.0311567992160999</v>
      </c>
      <c r="AN1197" s="60"/>
    </row>
    <row r="1198" spans="1:40" x14ac:dyDescent="0.25">
      <c r="A1198" s="1">
        <v>45548</v>
      </c>
      <c r="B1198">
        <v>32.716700000000003</v>
      </c>
      <c r="C1198">
        <v>1.5704</v>
      </c>
      <c r="D1198">
        <v>7.7881</v>
      </c>
      <c r="E1198">
        <v>5403043.2976000002</v>
      </c>
      <c r="F1198" s="72">
        <v>45548</v>
      </c>
      <c r="G1198">
        <v>52.213700000000003</v>
      </c>
      <c r="H1198">
        <v>2.0554999999999999</v>
      </c>
      <c r="I1198">
        <v>6.3757999999999999</v>
      </c>
      <c r="J1198">
        <v>8317263.3931999998</v>
      </c>
      <c r="K1198" s="72">
        <v>45548</v>
      </c>
      <c r="L1198">
        <v>27.6813</v>
      </c>
      <c r="M1198">
        <v>1.3517999999999999</v>
      </c>
      <c r="N1198">
        <v>7.6958000000000002</v>
      </c>
      <c r="O1198">
        <v>2913436.4256000002</v>
      </c>
      <c r="P1198" s="1">
        <v>45548</v>
      </c>
      <c r="Q1198">
        <v>18.103400000000001</v>
      </c>
      <c r="R1198">
        <v>1.9142999999999999</v>
      </c>
      <c r="S1198">
        <v>14.5853</v>
      </c>
      <c r="U1198" s="72">
        <v>45548</v>
      </c>
      <c r="V1198">
        <v>26.8659</v>
      </c>
      <c r="W1198">
        <v>1.3813</v>
      </c>
      <c r="X1198">
        <v>8.4696999999999996</v>
      </c>
      <c r="Y1198">
        <v>910480.82319999998</v>
      </c>
      <c r="AA1198" s="1">
        <f t="shared" si="85"/>
        <v>45548</v>
      </c>
      <c r="AB1198">
        <f t="shared" si="84"/>
        <v>1.7542585369659607</v>
      </c>
      <c r="AC1198" s="60">
        <f t="shared" si="86"/>
        <v>0.84199694187586394</v>
      </c>
      <c r="AD1198">
        <f>+VLOOKUP(AA1198,'Indice Bancos'!AG:AM,2,0)</f>
        <v>1.1410787952496826</v>
      </c>
      <c r="AE1198">
        <f t="shared" ca="1" si="90"/>
        <v>0.40462942210278802</v>
      </c>
      <c r="AF1198">
        <f t="shared" ca="1" si="91"/>
        <v>0.23955674572923125</v>
      </c>
      <c r="AG1198">
        <f t="shared" ca="1" si="87"/>
        <v>-0.16860825489972395</v>
      </c>
      <c r="AH1198">
        <f t="shared" ca="1" si="88"/>
        <v>-0.55594507034061513</v>
      </c>
      <c r="AI1198">
        <f t="shared" ca="1" si="89"/>
        <v>-1.0311567992160999</v>
      </c>
      <c r="AN1198" s="60"/>
    </row>
    <row r="1199" spans="1:40" x14ac:dyDescent="0.25">
      <c r="A1199" s="1">
        <v>45555</v>
      </c>
      <c r="B1199">
        <v>32.716700000000003</v>
      </c>
      <c r="C1199">
        <v>1.6819</v>
      </c>
      <c r="D1199">
        <v>8.3411000000000008</v>
      </c>
      <c r="E1199">
        <v>5786691.3424000004</v>
      </c>
      <c r="F1199" s="72">
        <v>45555</v>
      </c>
      <c r="G1199">
        <v>52.213700000000003</v>
      </c>
      <c r="H1199">
        <v>2.0773999999999999</v>
      </c>
      <c r="I1199">
        <v>6.4436999999999998</v>
      </c>
      <c r="J1199">
        <v>8405744.9187000003</v>
      </c>
      <c r="K1199" s="72">
        <v>45555</v>
      </c>
      <c r="L1199">
        <v>27.6813</v>
      </c>
      <c r="M1199">
        <v>1.3774</v>
      </c>
      <c r="N1199">
        <v>7.8414000000000001</v>
      </c>
      <c r="O1199">
        <v>2968580.3328</v>
      </c>
      <c r="P1199" s="1">
        <v>45555</v>
      </c>
      <c r="Q1199">
        <v>18.103400000000001</v>
      </c>
      <c r="R1199">
        <v>1.8729</v>
      </c>
      <c r="S1199">
        <v>14.2697</v>
      </c>
      <c r="U1199" s="72">
        <v>45555</v>
      </c>
      <c r="V1199">
        <v>26.8659</v>
      </c>
      <c r="W1199">
        <v>1.3513999999999999</v>
      </c>
      <c r="X1199">
        <v>8.2865000000000002</v>
      </c>
      <c r="Y1199">
        <v>890782.92079999996</v>
      </c>
      <c r="AA1199" s="1">
        <f t="shared" si="85"/>
        <v>45555</v>
      </c>
      <c r="AB1199">
        <f t="shared" si="84"/>
        <v>1.7996797065025283</v>
      </c>
      <c r="AC1199" s="60">
        <f t="shared" si="86"/>
        <v>0.91264208944882408</v>
      </c>
      <c r="AD1199">
        <f>+VLOOKUP(AA1199,'Indice Bancos'!AG:AM,2,0)</f>
        <v>1.1738881579899889</v>
      </c>
      <c r="AE1199">
        <f t="shared" ca="1" si="90"/>
        <v>0.40991283105984477</v>
      </c>
      <c r="AF1199">
        <f t="shared" ca="1" si="91"/>
        <v>0.23955674572923125</v>
      </c>
      <c r="AG1199">
        <f t="shared" ca="1" si="87"/>
        <v>-0.16860825489972395</v>
      </c>
      <c r="AH1199">
        <f t="shared" ca="1" si="88"/>
        <v>-0.55594507034061513</v>
      </c>
      <c r="AI1199">
        <f t="shared" ca="1" si="89"/>
        <v>-1.0311567992160999</v>
      </c>
      <c r="AN1199" s="60"/>
    </row>
    <row r="1200" spans="1:40" x14ac:dyDescent="0.25">
      <c r="A1200" s="1">
        <v>45562</v>
      </c>
      <c r="B1200">
        <v>32.716700000000003</v>
      </c>
      <c r="C1200">
        <v>1.5184</v>
      </c>
      <c r="D1200">
        <v>7.53</v>
      </c>
      <c r="E1200">
        <v>5224007.5433999998</v>
      </c>
      <c r="F1200" s="72">
        <v>45562</v>
      </c>
      <c r="G1200">
        <v>52.213700000000003</v>
      </c>
      <c r="H1200">
        <v>1.9535</v>
      </c>
      <c r="I1200">
        <v>6.0593000000000004</v>
      </c>
      <c r="J1200">
        <v>7904349.6078000003</v>
      </c>
      <c r="K1200" s="72">
        <v>45562</v>
      </c>
      <c r="L1200">
        <v>27.6813</v>
      </c>
      <c r="M1200">
        <v>1.2707999999999999</v>
      </c>
      <c r="N1200">
        <v>7.2344999999999997</v>
      </c>
      <c r="O1200">
        <v>2738814.0531000001</v>
      </c>
      <c r="P1200" s="1">
        <v>45562</v>
      </c>
      <c r="Q1200">
        <v>18.103400000000001</v>
      </c>
      <c r="R1200">
        <v>1.8108</v>
      </c>
      <c r="S1200">
        <v>13.7963</v>
      </c>
      <c r="U1200" s="72">
        <v>45562</v>
      </c>
      <c r="V1200">
        <v>26.8659</v>
      </c>
      <c r="W1200">
        <v>1.2119</v>
      </c>
      <c r="X1200">
        <v>7.4314</v>
      </c>
      <c r="Y1200">
        <v>798859.37609999999</v>
      </c>
      <c r="AA1200" s="1">
        <f t="shared" si="85"/>
        <v>45562</v>
      </c>
      <c r="AB1200">
        <f t="shared" si="84"/>
        <v>1.6693778674587776</v>
      </c>
      <c r="AC1200" s="60">
        <f t="shared" si="86"/>
        <v>0.7099790417511429</v>
      </c>
      <c r="AD1200">
        <f>+VLOOKUP(AA1200,'Indice Bancos'!AG:AM,2,0)</f>
        <v>1.1451529969407053</v>
      </c>
      <c r="AE1200">
        <f t="shared" ca="1" si="90"/>
        <v>0.41820022846950994</v>
      </c>
      <c r="AF1200">
        <f t="shared" ca="1" si="91"/>
        <v>0.26461535162162209</v>
      </c>
      <c r="AG1200">
        <f t="shared" ca="1" si="87"/>
        <v>-0.16860825489972395</v>
      </c>
      <c r="AH1200">
        <f t="shared" ca="1" si="88"/>
        <v>-0.55594507034061513</v>
      </c>
      <c r="AI1200">
        <f t="shared" ca="1" si="89"/>
        <v>-1.0311567992160999</v>
      </c>
      <c r="AN1200" s="60"/>
    </row>
    <row r="1201" spans="1:40" x14ac:dyDescent="0.25">
      <c r="A1201" s="1">
        <v>45569</v>
      </c>
      <c r="B1201">
        <v>32.215699999999998</v>
      </c>
      <c r="C1201">
        <v>1.3605</v>
      </c>
      <c r="D1201">
        <v>6.6157000000000004</v>
      </c>
      <c r="E1201">
        <v>5339101.9567999998</v>
      </c>
      <c r="F1201" s="72">
        <v>45569</v>
      </c>
      <c r="G1201">
        <v>44.841099999999997</v>
      </c>
      <c r="H1201">
        <v>1.6601999999999999</v>
      </c>
      <c r="I1201">
        <v>5.8551000000000002</v>
      </c>
      <c r="J1201">
        <v>7860108.8449999997</v>
      </c>
      <c r="K1201" s="72">
        <v>45569</v>
      </c>
      <c r="L1201">
        <v>30.006799999999998</v>
      </c>
      <c r="M1201">
        <v>1.1493</v>
      </c>
      <c r="N1201">
        <v>5.8037999999999998</v>
      </c>
      <c r="O1201">
        <v>2809275.7122</v>
      </c>
      <c r="P1201" s="1">
        <v>45569</v>
      </c>
      <c r="Q1201">
        <v>18.103400000000001</v>
      </c>
      <c r="R1201">
        <v>1.8048999999999999</v>
      </c>
      <c r="S1201">
        <v>13.751200000000001</v>
      </c>
      <c r="U1201" s="72">
        <v>45569</v>
      </c>
      <c r="V1201">
        <v>18.9039</v>
      </c>
      <c r="W1201">
        <v>1.0571999999999999</v>
      </c>
      <c r="X1201">
        <v>8.8127999999999993</v>
      </c>
      <c r="Y1201">
        <v>792293.40870000003</v>
      </c>
      <c r="AA1201" s="1">
        <f t="shared" si="85"/>
        <v>45569</v>
      </c>
      <c r="AB1201">
        <f t="shared" si="84"/>
        <v>1.4510941870897711</v>
      </c>
      <c r="AC1201" s="60">
        <f t="shared" si="86"/>
        <v>0.37047473198161018</v>
      </c>
      <c r="AD1201">
        <f>+VLOOKUP(AA1201,'Indice Bancos'!AG:AM,2,0)</f>
        <v>1.1364471406912562</v>
      </c>
      <c r="AE1201">
        <f t="shared" ca="1" si="90"/>
        <v>0.55589485919790793</v>
      </c>
      <c r="AF1201">
        <f t="shared" ca="1" si="91"/>
        <v>0.32011081860375662</v>
      </c>
      <c r="AG1201">
        <f t="shared" ca="1" si="87"/>
        <v>-3.3897960147251077E-2</v>
      </c>
      <c r="AH1201">
        <f t="shared" ca="1" si="88"/>
        <v>-0.5270523075846234</v>
      </c>
      <c r="AI1201">
        <f t="shared" ca="1" si="89"/>
        <v>-1.0311567992160999</v>
      </c>
      <c r="AN1201" s="60"/>
    </row>
    <row r="1202" spans="1:40" x14ac:dyDescent="0.25">
      <c r="A1202" s="1">
        <v>45576</v>
      </c>
      <c r="B1202">
        <v>32.215699999999998</v>
      </c>
      <c r="C1202">
        <v>1.4060999999999999</v>
      </c>
      <c r="D1202">
        <v>6.8375000000000004</v>
      </c>
      <c r="E1202">
        <v>5518137.7110000001</v>
      </c>
      <c r="F1202" s="72">
        <v>45576</v>
      </c>
      <c r="G1202">
        <v>44.841099999999997</v>
      </c>
      <c r="H1202">
        <v>1.7629999999999999</v>
      </c>
      <c r="I1202">
        <v>6.2176</v>
      </c>
      <c r="J1202">
        <v>8346757.2351000002</v>
      </c>
      <c r="K1202" s="72">
        <v>45576</v>
      </c>
      <c r="L1202">
        <v>30.006799999999998</v>
      </c>
      <c r="M1202">
        <v>1.1806000000000001</v>
      </c>
      <c r="N1202">
        <v>5.9619999999999997</v>
      </c>
      <c r="O1202">
        <v>2885864.4720999999</v>
      </c>
      <c r="P1202" s="1">
        <v>45576</v>
      </c>
      <c r="Q1202">
        <v>18.103400000000001</v>
      </c>
      <c r="R1202">
        <v>1.8197000000000001</v>
      </c>
      <c r="S1202">
        <v>13.863899999999999</v>
      </c>
      <c r="U1202" s="72">
        <v>45576</v>
      </c>
      <c r="V1202">
        <v>18.9039</v>
      </c>
      <c r="W1202">
        <v>1.0864</v>
      </c>
      <c r="X1202">
        <v>9.0563000000000002</v>
      </c>
      <c r="Y1202">
        <v>814179.9669</v>
      </c>
      <c r="AA1202" s="1">
        <f t="shared" si="85"/>
        <v>45576</v>
      </c>
      <c r="AB1202">
        <f t="shared" si="84"/>
        <v>1.5238289507235574</v>
      </c>
      <c r="AC1202" s="60">
        <f t="shared" si="86"/>
        <v>0.48360167615807886</v>
      </c>
      <c r="AD1202">
        <f>+VLOOKUP(AA1202,'Indice Bancos'!AG:AM,2,0)</f>
        <v>1.171482565192592</v>
      </c>
      <c r="AE1202">
        <f t="shared" ca="1" si="90"/>
        <v>0.55589485919790793</v>
      </c>
      <c r="AF1202">
        <f t="shared" ca="1" si="91"/>
        <v>0.33724895710600866</v>
      </c>
      <c r="AG1202">
        <f t="shared" ca="1" si="87"/>
        <v>1.2945673910726986E-2</v>
      </c>
      <c r="AH1202">
        <f t="shared" ca="1" si="88"/>
        <v>-0.5270523075846234</v>
      </c>
      <c r="AI1202">
        <f t="shared" ca="1" si="89"/>
        <v>-1.0311567992160999</v>
      </c>
      <c r="AN1202" s="60"/>
    </row>
    <row r="1203" spans="1:40" x14ac:dyDescent="0.25">
      <c r="A1203" s="1">
        <v>45583</v>
      </c>
      <c r="B1203">
        <v>32.215699999999998</v>
      </c>
      <c r="C1203">
        <v>1.4207000000000001</v>
      </c>
      <c r="D1203">
        <v>6.9088000000000003</v>
      </c>
      <c r="E1203">
        <v>5575684.9177999999</v>
      </c>
      <c r="F1203" s="72">
        <v>45583</v>
      </c>
      <c r="G1203">
        <v>44.841099999999997</v>
      </c>
      <c r="H1203">
        <v>1.8814</v>
      </c>
      <c r="I1203">
        <v>6.6349999999999998</v>
      </c>
      <c r="J1203">
        <v>8907140.2295999993</v>
      </c>
      <c r="K1203" s="72">
        <v>45583</v>
      </c>
      <c r="L1203">
        <v>30.006799999999998</v>
      </c>
      <c r="M1203">
        <v>1.1644000000000001</v>
      </c>
      <c r="N1203">
        <v>5.8798000000000004</v>
      </c>
      <c r="O1203">
        <v>2846038.3169999998</v>
      </c>
      <c r="P1203" s="1">
        <v>45583</v>
      </c>
      <c r="Q1203">
        <v>18.103400000000001</v>
      </c>
      <c r="R1203">
        <v>1.9291</v>
      </c>
      <c r="S1203">
        <v>14.698</v>
      </c>
      <c r="U1203" s="72">
        <v>45583</v>
      </c>
      <c r="V1203">
        <v>18.9039</v>
      </c>
      <c r="W1203">
        <v>1.1127</v>
      </c>
      <c r="X1203">
        <v>9.2753999999999994</v>
      </c>
      <c r="Y1203">
        <v>833877.86930000002</v>
      </c>
      <c r="AA1203" s="1">
        <f t="shared" si="85"/>
        <v>45583</v>
      </c>
      <c r="AB1203">
        <f t="shared" si="84"/>
        <v>1.5923285797453568</v>
      </c>
      <c r="AC1203" s="60">
        <f t="shared" si="86"/>
        <v>0.59014156604449253</v>
      </c>
      <c r="AD1203">
        <f>+VLOOKUP(AA1203,'Indice Bancos'!AG:AM,2,0)</f>
        <v>1.1850980679225231</v>
      </c>
      <c r="AE1203">
        <f t="shared" ca="1" si="90"/>
        <v>0.56234852410507874</v>
      </c>
      <c r="AF1203">
        <f t="shared" ca="1" si="91"/>
        <v>0.35089034052443335</v>
      </c>
      <c r="AG1203">
        <f t="shared" ca="1" si="87"/>
        <v>2.850348414021743E-2</v>
      </c>
      <c r="AH1203">
        <f t="shared" ca="1" si="88"/>
        <v>-0.5270523075846234</v>
      </c>
      <c r="AI1203">
        <f t="shared" ca="1" si="89"/>
        <v>-1.0311567992160999</v>
      </c>
      <c r="AN1203" s="60"/>
    </row>
    <row r="1204" spans="1:40" x14ac:dyDescent="0.25">
      <c r="A1204" s="1">
        <v>45590</v>
      </c>
      <c r="B1204">
        <v>32.215699999999998</v>
      </c>
      <c r="C1204">
        <v>1.5071000000000001</v>
      </c>
      <c r="D1204">
        <v>7.3288000000000002</v>
      </c>
      <c r="E1204">
        <v>5914574.0240000002</v>
      </c>
      <c r="F1204" s="72">
        <v>45590</v>
      </c>
      <c r="G1204">
        <v>44.841099999999997</v>
      </c>
      <c r="H1204">
        <v>1.9592000000000001</v>
      </c>
      <c r="I1204">
        <v>6.9097</v>
      </c>
      <c r="J1204">
        <v>9275813.2523999996</v>
      </c>
      <c r="K1204" s="72">
        <v>45590</v>
      </c>
      <c r="L1204">
        <v>30.006799999999998</v>
      </c>
      <c r="M1204">
        <v>1.306</v>
      </c>
      <c r="N1204">
        <v>6.5949</v>
      </c>
      <c r="O1204">
        <v>3192219.5115999999</v>
      </c>
      <c r="P1204" s="1">
        <v>45590</v>
      </c>
      <c r="Q1204">
        <v>18.103400000000001</v>
      </c>
      <c r="R1204">
        <v>1.9617</v>
      </c>
      <c r="S1204">
        <v>14.9459</v>
      </c>
      <c r="U1204" s="72">
        <v>45590</v>
      </c>
      <c r="V1204">
        <v>18.9039</v>
      </c>
      <c r="W1204">
        <v>1.1943999999999999</v>
      </c>
      <c r="X1204">
        <v>9.9571000000000005</v>
      </c>
      <c r="Y1204">
        <v>895160.23239999998</v>
      </c>
      <c r="AA1204" s="1">
        <f t="shared" si="85"/>
        <v>45590</v>
      </c>
      <c r="AB1204">
        <f t="shared" si="84"/>
        <v>1.6768148440218009</v>
      </c>
      <c r="AC1204" s="60">
        <f t="shared" si="86"/>
        <v>0.72154603379806614</v>
      </c>
      <c r="AD1204">
        <f>+VLOOKUP(AA1204,'Indice Bancos'!AG:AM,2,0)</f>
        <v>1.2239656426777781</v>
      </c>
      <c r="AE1204">
        <f t="shared" ca="1" si="90"/>
        <v>0.57674811480298172</v>
      </c>
      <c r="AF1204">
        <f t="shared" ca="1" si="91"/>
        <v>0.37592902234247844</v>
      </c>
      <c r="AG1204">
        <f t="shared" ca="1" si="87"/>
        <v>4.030719126886248E-2</v>
      </c>
      <c r="AH1204">
        <f t="shared" ca="1" si="88"/>
        <v>-0.5270523075846234</v>
      </c>
      <c r="AI1204">
        <f t="shared" ca="1" si="89"/>
        <v>-1.0311567992160999</v>
      </c>
      <c r="AN1204" s="60"/>
    </row>
    <row r="1205" spans="1:40" x14ac:dyDescent="0.25">
      <c r="A1205" s="1">
        <v>45597</v>
      </c>
      <c r="B1205">
        <v>32.215699999999998</v>
      </c>
      <c r="C1205">
        <v>1.4483999999999999</v>
      </c>
      <c r="D1205">
        <v>7.0434999999999999</v>
      </c>
      <c r="E1205">
        <v>5684385.1971000005</v>
      </c>
      <c r="F1205" s="72">
        <v>45597</v>
      </c>
      <c r="G1205">
        <v>44.841099999999997</v>
      </c>
      <c r="H1205">
        <v>1.8969</v>
      </c>
      <c r="I1205">
        <v>6.69</v>
      </c>
      <c r="J1205">
        <v>8980874.8342000004</v>
      </c>
      <c r="K1205" s="72">
        <v>45597</v>
      </c>
      <c r="L1205">
        <v>30.006799999999998</v>
      </c>
      <c r="M1205">
        <v>1.3511</v>
      </c>
      <c r="N1205">
        <v>6.8228</v>
      </c>
      <c r="O1205">
        <v>3302507.3258000002</v>
      </c>
      <c r="P1205" s="1">
        <v>45597</v>
      </c>
      <c r="Q1205">
        <v>18.103400000000001</v>
      </c>
      <c r="R1205">
        <v>2.0030999999999999</v>
      </c>
      <c r="S1205">
        <v>15.2615</v>
      </c>
      <c r="U1205" s="72">
        <v>45597</v>
      </c>
      <c r="V1205">
        <v>18.9039</v>
      </c>
      <c r="W1205">
        <v>1.2236</v>
      </c>
      <c r="X1205">
        <v>10.2005</v>
      </c>
      <c r="Y1205">
        <v>917046.79070000001</v>
      </c>
      <c r="AA1205" s="1">
        <f t="shared" si="85"/>
        <v>45597</v>
      </c>
      <c r="AB1205">
        <f t="shared" si="84"/>
        <v>1.6337572004676988</v>
      </c>
      <c r="AC1205" s="60">
        <f t="shared" si="86"/>
        <v>0.65457696157779766</v>
      </c>
      <c r="AD1205">
        <f>+VLOOKUP(AA1205,'Indice Bancos'!AG:AM,2,0)</f>
        <v>1.191836230264397</v>
      </c>
      <c r="AE1205">
        <f t="shared" ca="1" si="90"/>
        <v>0.58886499804174164</v>
      </c>
      <c r="AF1205">
        <f t="shared" ca="1" si="91"/>
        <v>0.39369885506373781</v>
      </c>
      <c r="AG1205">
        <f t="shared" ca="1" si="87"/>
        <v>8.3139927652115864E-2</v>
      </c>
      <c r="AH1205">
        <f t="shared" ca="1" si="88"/>
        <v>-0.50805684995651057</v>
      </c>
      <c r="AI1205">
        <f t="shared" ca="1" si="89"/>
        <v>-1.0311567992160999</v>
      </c>
      <c r="AN1205" s="60"/>
    </row>
    <row r="1206" spans="1:40" x14ac:dyDescent="0.25">
      <c r="A1206" s="1">
        <v>45604</v>
      </c>
      <c r="B1206">
        <v>32.215699999999998</v>
      </c>
      <c r="C1206">
        <v>1.4990000000000001</v>
      </c>
      <c r="D1206">
        <v>7.2891000000000004</v>
      </c>
      <c r="E1206">
        <v>5882603.3536</v>
      </c>
      <c r="F1206" s="72">
        <v>45604</v>
      </c>
      <c r="G1206">
        <v>44.841099999999997</v>
      </c>
      <c r="H1206">
        <v>1.9468000000000001</v>
      </c>
      <c r="I1206">
        <v>6.8657000000000004</v>
      </c>
      <c r="J1206">
        <v>9216825.5688000005</v>
      </c>
      <c r="K1206" s="72">
        <v>45604</v>
      </c>
      <c r="L1206">
        <v>30.006799999999998</v>
      </c>
      <c r="M1206">
        <v>1.4789000000000001</v>
      </c>
      <c r="N1206">
        <v>7.4683999999999999</v>
      </c>
      <c r="O1206">
        <v>3614989.4660999998</v>
      </c>
      <c r="P1206" s="1">
        <v>45604</v>
      </c>
      <c r="Q1206">
        <v>18.103400000000001</v>
      </c>
      <c r="R1206">
        <v>2.1747000000000001</v>
      </c>
      <c r="S1206">
        <v>16.568999999999999</v>
      </c>
      <c r="U1206" s="72">
        <v>45604</v>
      </c>
      <c r="V1206">
        <v>18.9039</v>
      </c>
      <c r="W1206">
        <v>1.3111999999999999</v>
      </c>
      <c r="X1206">
        <v>10.930899999999999</v>
      </c>
      <c r="Y1206">
        <v>982706.46539999999</v>
      </c>
      <c r="AA1206" s="1">
        <f t="shared" si="85"/>
        <v>45604</v>
      </c>
      <c r="AB1206">
        <f t="shared" si="84"/>
        <v>1.6954794839827421</v>
      </c>
      <c r="AC1206" s="60">
        <f t="shared" si="86"/>
        <v>0.75057580687282832</v>
      </c>
      <c r="AD1206">
        <f>+VLOOKUP(AA1206,'Indice Bancos'!AG:AM,2,0)</f>
        <v>1.1879029559721852</v>
      </c>
      <c r="AE1206">
        <f t="shared" ca="1" si="90"/>
        <v>0.63405088947015575</v>
      </c>
      <c r="AF1206">
        <f t="shared" ca="1" si="91"/>
        <v>0.39978354056944776</v>
      </c>
      <c r="AG1206">
        <f t="shared" ca="1" si="87"/>
        <v>0.13587437720973078</v>
      </c>
      <c r="AH1206">
        <f t="shared" ca="1" si="88"/>
        <v>-0.50805684995651057</v>
      </c>
      <c r="AI1206">
        <f t="shared" ca="1" si="89"/>
        <v>-1.0311567992160999</v>
      </c>
      <c r="AN1206" s="60"/>
    </row>
    <row r="1207" spans="1:40" x14ac:dyDescent="0.25">
      <c r="A1207" s="1">
        <v>45611</v>
      </c>
      <c r="B1207">
        <v>32.215699999999998</v>
      </c>
      <c r="C1207">
        <v>1.4598</v>
      </c>
      <c r="D1207">
        <v>7.0990000000000002</v>
      </c>
      <c r="E1207">
        <v>5729144.1357000005</v>
      </c>
      <c r="F1207" s="72">
        <v>45611</v>
      </c>
      <c r="G1207">
        <v>44.841099999999997</v>
      </c>
      <c r="H1207">
        <v>1.9748000000000001</v>
      </c>
      <c r="I1207">
        <v>6.9645999999999999</v>
      </c>
      <c r="J1207">
        <v>9349547.8568999991</v>
      </c>
      <c r="K1207" s="72">
        <v>45611</v>
      </c>
      <c r="L1207">
        <v>30.006799999999998</v>
      </c>
      <c r="M1207">
        <v>1.5115000000000001</v>
      </c>
      <c r="N1207">
        <v>7.6329000000000002</v>
      </c>
      <c r="O1207">
        <v>3694641.7763999999</v>
      </c>
      <c r="P1207" s="1">
        <v>45611</v>
      </c>
      <c r="Q1207">
        <v>18.103400000000001</v>
      </c>
      <c r="R1207">
        <v>2.2989999999999999</v>
      </c>
      <c r="S1207">
        <v>17.515799999999999</v>
      </c>
      <c r="U1207" s="72">
        <v>45611</v>
      </c>
      <c r="V1207">
        <v>18.9039</v>
      </c>
      <c r="W1207">
        <v>1.3958999999999999</v>
      </c>
      <c r="X1207">
        <v>11.636900000000001</v>
      </c>
      <c r="Y1207">
        <v>1046177.4844</v>
      </c>
      <c r="AA1207" s="1">
        <f t="shared" si="85"/>
        <v>45611</v>
      </c>
      <c r="AB1207">
        <f t="shared" si="84"/>
        <v>1.7090079305963164</v>
      </c>
      <c r="AC1207" s="60">
        <f t="shared" si="86"/>
        <v>0.77161707721439099</v>
      </c>
      <c r="AD1207">
        <f>+VLOOKUP(AA1207,'Indice Bancos'!AG:AM,2,0)</f>
        <v>1.1325978197804301</v>
      </c>
      <c r="AE1207">
        <f t="shared" ca="1" si="90"/>
        <v>0.6530122357384297</v>
      </c>
      <c r="AF1207">
        <f t="shared" ca="1" si="91"/>
        <v>0.40663546698345271</v>
      </c>
      <c r="AG1207">
        <f t="shared" ca="1" si="87"/>
        <v>0.1686226661994617</v>
      </c>
      <c r="AH1207">
        <f t="shared" ca="1" si="88"/>
        <v>-0.50805684995651057</v>
      </c>
      <c r="AI1207">
        <f t="shared" ca="1" si="89"/>
        <v>-1.0311567992160999</v>
      </c>
      <c r="AN1207" s="60"/>
    </row>
    <row r="1208" spans="1:40" x14ac:dyDescent="0.25">
      <c r="A1208" s="1">
        <v>45618</v>
      </c>
      <c r="B1208">
        <v>32.215699999999998</v>
      </c>
      <c r="C1208">
        <v>1.4663999999999999</v>
      </c>
      <c r="D1208">
        <v>7.1307</v>
      </c>
      <c r="E1208">
        <v>5754720.6720000003</v>
      </c>
      <c r="F1208" s="72">
        <v>45618</v>
      </c>
      <c r="G1208">
        <v>44.841099999999997</v>
      </c>
      <c r="H1208">
        <v>1.9218999999999999</v>
      </c>
      <c r="I1208">
        <v>6.7778999999999998</v>
      </c>
      <c r="J1208">
        <v>9098850.2015000004</v>
      </c>
      <c r="K1208" s="72">
        <v>45618</v>
      </c>
      <c r="L1208">
        <v>30.006799999999998</v>
      </c>
      <c r="M1208">
        <v>1.5216000000000001</v>
      </c>
      <c r="N1208">
        <v>7.6835000000000004</v>
      </c>
      <c r="O1208">
        <v>3719150.1795000001</v>
      </c>
      <c r="P1208" s="1">
        <v>45618</v>
      </c>
      <c r="Q1208">
        <v>18.103400000000001</v>
      </c>
      <c r="R1208">
        <v>2.2930999999999999</v>
      </c>
      <c r="S1208">
        <v>17.470700000000001</v>
      </c>
      <c r="U1208" s="72">
        <v>45618</v>
      </c>
      <c r="V1208">
        <v>18.9039</v>
      </c>
      <c r="W1208">
        <v>1.393</v>
      </c>
      <c r="X1208">
        <v>11.612500000000001</v>
      </c>
      <c r="Y1208">
        <v>1043988.8284999999</v>
      </c>
      <c r="AA1208" s="1">
        <f t="shared" si="85"/>
        <v>45618</v>
      </c>
      <c r="AB1208">
        <f t="shared" si="84"/>
        <v>1.684234417825065</v>
      </c>
      <c r="AC1208" s="60">
        <f t="shared" si="86"/>
        <v>0.73308595871871518</v>
      </c>
      <c r="AD1208">
        <f>+VLOOKUP(AA1208,'Indice Bancos'!AG:AM,2,0)</f>
        <v>1.0470084172187757</v>
      </c>
      <c r="AE1208">
        <f t="shared" ca="1" si="90"/>
        <v>0.70443883373380833</v>
      </c>
      <c r="AF1208">
        <f t="shared" ca="1" si="91"/>
        <v>0.41257903745990643</v>
      </c>
      <c r="AG1208">
        <f t="shared" ca="1" si="87"/>
        <v>0.18941896009683545</v>
      </c>
      <c r="AH1208">
        <f t="shared" ca="1" si="88"/>
        <v>-0.50805684995651057</v>
      </c>
      <c r="AI1208">
        <f t="shared" ca="1" si="89"/>
        <v>-1.0311567992160999</v>
      </c>
      <c r="AN1208" s="60"/>
    </row>
    <row r="1209" spans="1:40" x14ac:dyDescent="0.25">
      <c r="A1209" s="1">
        <v>45625</v>
      </c>
      <c r="B1209">
        <v>32.215699999999998</v>
      </c>
      <c r="C1209">
        <v>1.5086999999999999</v>
      </c>
      <c r="D1209">
        <v>7.3367000000000004</v>
      </c>
      <c r="E1209">
        <v>5920968.1580999997</v>
      </c>
      <c r="F1209" s="72">
        <v>45625</v>
      </c>
      <c r="G1209">
        <v>44.841099999999997</v>
      </c>
      <c r="H1209">
        <v>1.9592000000000001</v>
      </c>
      <c r="I1209">
        <v>6.9097</v>
      </c>
      <c r="J1209">
        <v>9275813.2523999996</v>
      </c>
      <c r="K1209" s="72">
        <v>45625</v>
      </c>
      <c r="L1209">
        <v>30.006799999999998</v>
      </c>
      <c r="M1209">
        <v>1.5466</v>
      </c>
      <c r="N1209">
        <v>7.8101000000000003</v>
      </c>
      <c r="O1209">
        <v>3780421.1874000002</v>
      </c>
      <c r="P1209" s="1">
        <v>45625</v>
      </c>
      <c r="Q1209">
        <v>18.103400000000001</v>
      </c>
      <c r="R1209">
        <v>2.2841999999999998</v>
      </c>
      <c r="S1209">
        <v>17.403099999999998</v>
      </c>
      <c r="U1209" s="72">
        <v>45625</v>
      </c>
      <c r="V1209">
        <v>18.9039</v>
      </c>
      <c r="W1209">
        <v>1.5682</v>
      </c>
      <c r="X1209">
        <v>13.0732</v>
      </c>
      <c r="Y1209">
        <v>1175308.1780000001</v>
      </c>
      <c r="AA1209" s="1">
        <f t="shared" si="85"/>
        <v>45625</v>
      </c>
      <c r="AB1209">
        <f t="shared" si="84"/>
        <v>1.7266362521444192</v>
      </c>
      <c r="AC1209" s="60">
        <f t="shared" si="86"/>
        <v>0.79903502769729751</v>
      </c>
      <c r="AD1209">
        <f>+VLOOKUP(AA1209,'Indice Bancos'!AG:AM,2,0)</f>
        <v>1.0478871012167525</v>
      </c>
      <c r="AE1209">
        <f t="shared" ca="1" si="90"/>
        <v>0.72038933459337384</v>
      </c>
      <c r="AF1209">
        <f t="shared" ca="1" si="91"/>
        <v>0.43519918935429869</v>
      </c>
      <c r="AG1209">
        <f t="shared" ca="1" si="87"/>
        <v>0.18941896009683545</v>
      </c>
      <c r="AH1209">
        <f t="shared" ca="1" si="88"/>
        <v>-0.50805684995651057</v>
      </c>
      <c r="AI1209">
        <f t="shared" ca="1" si="89"/>
        <v>-1.0311567992160999</v>
      </c>
      <c r="AN1209" s="60"/>
    </row>
    <row r="1210" spans="1:40" x14ac:dyDescent="0.25">
      <c r="A1210" s="1">
        <v>45632</v>
      </c>
      <c r="B1210">
        <v>32.215699999999998</v>
      </c>
      <c r="C1210">
        <v>1.4973000000000001</v>
      </c>
      <c r="D1210">
        <v>7.2812000000000001</v>
      </c>
      <c r="E1210">
        <v>5876209.2194999997</v>
      </c>
      <c r="F1210" s="72">
        <v>45632</v>
      </c>
      <c r="G1210">
        <v>44.841099999999997</v>
      </c>
      <c r="H1210">
        <v>1.9685999999999999</v>
      </c>
      <c r="I1210">
        <v>6.9425999999999997</v>
      </c>
      <c r="J1210">
        <v>9320054.0151000004</v>
      </c>
      <c r="K1210" s="72">
        <v>45632</v>
      </c>
      <c r="L1210">
        <v>30.006799999999998</v>
      </c>
      <c r="M1210">
        <v>1.5266</v>
      </c>
      <c r="N1210">
        <v>7.7088999999999999</v>
      </c>
      <c r="O1210">
        <v>3731404.3810999999</v>
      </c>
      <c r="P1210" s="1">
        <v>45632</v>
      </c>
      <c r="Q1210">
        <v>18.103400000000001</v>
      </c>
      <c r="R1210">
        <v>2.2545999999999999</v>
      </c>
      <c r="S1210">
        <v>17.177700000000002</v>
      </c>
      <c r="U1210" s="72">
        <v>45632</v>
      </c>
      <c r="V1210">
        <v>18.9039</v>
      </c>
      <c r="W1210">
        <v>1.5536000000000001</v>
      </c>
      <c r="X1210">
        <v>12.951499999999999</v>
      </c>
      <c r="Y1210">
        <v>1164364.8988999999</v>
      </c>
      <c r="AA1210" s="1">
        <f t="shared" si="85"/>
        <v>45632</v>
      </c>
      <c r="AB1210">
        <f t="shared" si="84"/>
        <v>1.7246252019760562</v>
      </c>
      <c r="AC1210" s="60">
        <f t="shared" si="86"/>
        <v>0.79590717041466519</v>
      </c>
      <c r="AD1210">
        <f>+VLOOKUP(AA1210,'Indice Bancos'!AG:AM,2,0)</f>
        <v>1.0716545417848031</v>
      </c>
      <c r="AE1210">
        <f t="shared" ca="1" si="90"/>
        <v>0.73193196622665024</v>
      </c>
      <c r="AF1210">
        <f t="shared" ca="1" si="91"/>
        <v>0.50547580058780106</v>
      </c>
      <c r="AG1210">
        <f t="shared" ca="1" si="87"/>
        <v>0.18941896009683545</v>
      </c>
      <c r="AH1210">
        <f t="shared" ca="1" si="88"/>
        <v>-0.50805684995651057</v>
      </c>
      <c r="AI1210">
        <f t="shared" ca="1" si="89"/>
        <v>-1.0311567992160999</v>
      </c>
      <c r="AN1210" s="60"/>
    </row>
    <row r="1211" spans="1:40" x14ac:dyDescent="0.25">
      <c r="A1211" s="1">
        <v>45639</v>
      </c>
      <c r="B1211">
        <v>32.215699999999998</v>
      </c>
      <c r="C1211">
        <v>1.6577999999999999</v>
      </c>
      <c r="D1211">
        <v>8.0616000000000003</v>
      </c>
      <c r="E1211">
        <v>6506031.4264000002</v>
      </c>
      <c r="F1211" s="72">
        <v>45639</v>
      </c>
      <c r="G1211">
        <v>44.841099999999997</v>
      </c>
      <c r="H1211">
        <v>2.1055999999999999</v>
      </c>
      <c r="I1211">
        <v>7.4260000000000002</v>
      </c>
      <c r="J1211">
        <v>9968918.5351999998</v>
      </c>
      <c r="K1211" s="72">
        <v>45639</v>
      </c>
      <c r="L1211">
        <v>30.006799999999998</v>
      </c>
      <c r="M1211">
        <v>1.5642</v>
      </c>
      <c r="N1211">
        <v>7.8986999999999998</v>
      </c>
      <c r="O1211">
        <v>3823310.8930000002</v>
      </c>
      <c r="P1211" s="1">
        <v>45639</v>
      </c>
      <c r="Q1211">
        <v>18.103400000000001</v>
      </c>
      <c r="R1211">
        <v>2.2605</v>
      </c>
      <c r="S1211">
        <v>17.222799999999999</v>
      </c>
      <c r="U1211" s="72">
        <v>45639</v>
      </c>
      <c r="V1211">
        <v>18.9039</v>
      </c>
      <c r="W1211">
        <v>1.6909000000000001</v>
      </c>
      <c r="X1211">
        <v>14.095700000000001</v>
      </c>
      <c r="Y1211">
        <v>1267231.7227</v>
      </c>
      <c r="AA1211" s="1">
        <f t="shared" si="85"/>
        <v>45639</v>
      </c>
      <c r="AB1211">
        <f t="shared" si="84"/>
        <v>1.8501519797023098</v>
      </c>
      <c r="AC1211" s="60">
        <f t="shared" si="86"/>
        <v>0.99114339676700569</v>
      </c>
      <c r="AD1211">
        <f>+VLOOKUP(AA1211,'Indice Bancos'!AG:AM,2,0)</f>
        <v>1.0677084077018486</v>
      </c>
      <c r="AE1211">
        <f t="shared" ca="1" si="90"/>
        <v>0.74882682205741702</v>
      </c>
      <c r="AF1211">
        <f t="shared" ca="1" si="91"/>
        <v>0.57266760191197164</v>
      </c>
      <c r="AG1211">
        <f t="shared" ca="1" si="87"/>
        <v>0.18941896009683545</v>
      </c>
      <c r="AH1211">
        <f t="shared" ca="1" si="88"/>
        <v>-0.50805684995651057</v>
      </c>
      <c r="AI1211">
        <f t="shared" ca="1" si="89"/>
        <v>-1.0311567992160999</v>
      </c>
      <c r="AN1211" s="60"/>
    </row>
    <row r="1212" spans="1:40" x14ac:dyDescent="0.25">
      <c r="A1212" s="1">
        <v>45646</v>
      </c>
      <c r="B1212">
        <v>32.215699999999998</v>
      </c>
      <c r="C1212">
        <v>1.8532999999999999</v>
      </c>
      <c r="D1212">
        <v>9.0123999999999995</v>
      </c>
      <c r="E1212">
        <v>7273327.5159999998</v>
      </c>
      <c r="F1212" s="72">
        <v>45646</v>
      </c>
      <c r="G1212">
        <v>44.841099999999997</v>
      </c>
      <c r="H1212">
        <v>2.3081</v>
      </c>
      <c r="I1212">
        <v>8.14</v>
      </c>
      <c r="J1212">
        <v>10927468.394300001</v>
      </c>
      <c r="K1212" s="72">
        <v>45646</v>
      </c>
      <c r="L1212">
        <v>30.006799999999998</v>
      </c>
      <c r="M1212">
        <v>1.7396</v>
      </c>
      <c r="N1212">
        <v>8.7848000000000006</v>
      </c>
      <c r="O1212">
        <v>4252207.9483000003</v>
      </c>
      <c r="P1212" s="1">
        <v>45646</v>
      </c>
      <c r="Q1212">
        <v>18.103400000000001</v>
      </c>
      <c r="R1212">
        <v>2.4971999999999999</v>
      </c>
      <c r="S1212">
        <v>19.026199999999999</v>
      </c>
      <c r="U1212" s="72">
        <v>45646</v>
      </c>
      <c r="V1212">
        <v>18.9039</v>
      </c>
      <c r="W1212">
        <v>2.1202000000000001</v>
      </c>
      <c r="X1212">
        <v>17.674399999999999</v>
      </c>
      <c r="Y1212">
        <v>1588964.129</v>
      </c>
      <c r="AA1212" s="1">
        <f t="shared" si="85"/>
        <v>45646</v>
      </c>
      <c r="AB1212">
        <f t="shared" si="84"/>
        <v>2.0575441413518498</v>
      </c>
      <c r="AC1212" s="60">
        <f t="shared" si="86"/>
        <v>1.3137077431872699</v>
      </c>
      <c r="AD1212">
        <f>+VLOOKUP(AA1212,'Indice Bancos'!AG:AM,2,0)</f>
        <v>1.1346920105181719</v>
      </c>
      <c r="AE1212">
        <f t="shared" ca="1" si="90"/>
        <v>0.76951295018023469</v>
      </c>
      <c r="AF1212">
        <f t="shared" ca="1" si="91"/>
        <v>0.58056730602386064</v>
      </c>
      <c r="AG1212">
        <f t="shared" ca="1" si="87"/>
        <v>0.18941896009683545</v>
      </c>
      <c r="AH1212">
        <f t="shared" ca="1" si="88"/>
        <v>-0.50805684995651057</v>
      </c>
      <c r="AI1212">
        <f t="shared" ca="1" si="89"/>
        <v>-1.0311567992160999</v>
      </c>
      <c r="AN1212" s="60"/>
    </row>
    <row r="1213" spans="1:40" x14ac:dyDescent="0.25">
      <c r="A1213" s="1">
        <v>45653</v>
      </c>
      <c r="B1213">
        <v>32.215699999999998</v>
      </c>
      <c r="C1213">
        <v>1.9511000000000001</v>
      </c>
      <c r="D1213">
        <v>9.4878</v>
      </c>
      <c r="E1213">
        <v>7656975.5608000001</v>
      </c>
      <c r="F1213" s="72">
        <v>45653</v>
      </c>
      <c r="G1213">
        <v>44.841099999999997</v>
      </c>
      <c r="H1213">
        <v>2.3704000000000001</v>
      </c>
      <c r="I1213">
        <v>8.3597000000000001</v>
      </c>
      <c r="J1213">
        <v>11222406.8125</v>
      </c>
      <c r="K1213" s="72">
        <v>45653</v>
      </c>
      <c r="L1213">
        <v>30.006799999999998</v>
      </c>
      <c r="M1213">
        <v>1.9577</v>
      </c>
      <c r="N1213">
        <v>9.8861000000000008</v>
      </c>
      <c r="O1213">
        <v>4785265.7170000002</v>
      </c>
      <c r="P1213" s="1">
        <v>45653</v>
      </c>
      <c r="Q1213">
        <v>18.103400000000001</v>
      </c>
      <c r="R1213">
        <v>2.6836000000000002</v>
      </c>
      <c r="S1213">
        <v>20.446400000000001</v>
      </c>
      <c r="U1213" s="72">
        <v>45653</v>
      </c>
      <c r="V1213">
        <v>18.9039</v>
      </c>
      <c r="W1213">
        <v>2.1494</v>
      </c>
      <c r="X1213">
        <v>17.9178</v>
      </c>
      <c r="Y1213">
        <v>1610850.6872</v>
      </c>
      <c r="AA1213" s="1">
        <f t="shared" si="85"/>
        <v>45653</v>
      </c>
      <c r="AB1213">
        <f t="shared" ref="AB1213:AB1276" si="92">+(C1213*E1213+H1213*J1213+M1213*O1213+W1213*Y1213)/(E1213+J1213+O1213+Y1213)</f>
        <v>2.151158153787514</v>
      </c>
      <c r="AC1213" s="60">
        <f t="shared" si="86"/>
        <v>1.4593089197067368</v>
      </c>
      <c r="AD1213">
        <f>+VLOOKUP(AA1213,'Indice Bancos'!AG:AM,2,0)</f>
        <v>1.1448869156456358</v>
      </c>
      <c r="AE1213">
        <f t="shared" ca="1" si="90"/>
        <v>0.79347816109463776</v>
      </c>
      <c r="AF1213">
        <f t="shared" ca="1" si="91"/>
        <v>0.60233860032939901</v>
      </c>
      <c r="AG1213">
        <f t="shared" ca="1" si="87"/>
        <v>0.18941896009683545</v>
      </c>
      <c r="AH1213">
        <f t="shared" ca="1" si="88"/>
        <v>-0.50805684995651057</v>
      </c>
      <c r="AI1213">
        <f t="shared" ca="1" si="89"/>
        <v>-1.0311567992160999</v>
      </c>
      <c r="AN1213" s="60"/>
    </row>
    <row r="1214" spans="1:40" x14ac:dyDescent="0.25">
      <c r="A1214" s="1">
        <v>45660</v>
      </c>
      <c r="B1214">
        <v>8.4751999999999992</v>
      </c>
      <c r="C1214">
        <v>1.448</v>
      </c>
      <c r="D1214">
        <v>19.267499999999998</v>
      </c>
      <c r="E1214">
        <v>8312374.3039999995</v>
      </c>
      <c r="F1214" s="72">
        <v>45660</v>
      </c>
      <c r="G1214">
        <v>30.436399999999999</v>
      </c>
      <c r="H1214">
        <v>1.56</v>
      </c>
      <c r="I1214">
        <v>6.3426999999999998</v>
      </c>
      <c r="J1214">
        <v>12136715.9089</v>
      </c>
      <c r="K1214" s="72">
        <v>45660</v>
      </c>
      <c r="L1214">
        <v>13.905099999999999</v>
      </c>
      <c r="M1214">
        <v>1.5132000000000001</v>
      </c>
      <c r="N1214">
        <v>11.4396</v>
      </c>
      <c r="O1214">
        <v>5330577.6873000003</v>
      </c>
      <c r="P1214" s="1">
        <v>45660</v>
      </c>
      <c r="Q1214">
        <v>12.124599999999999</v>
      </c>
      <c r="R1214">
        <v>2.0701000000000001</v>
      </c>
      <c r="S1214">
        <v>17.393799999999999</v>
      </c>
      <c r="U1214" s="72">
        <v>45660</v>
      </c>
      <c r="V1214">
        <v>8.9611000000000001</v>
      </c>
      <c r="W1214">
        <v>1.5909</v>
      </c>
      <c r="X1214">
        <v>21.0686</v>
      </c>
      <c r="Y1214">
        <v>1750924.66</v>
      </c>
      <c r="AA1214" s="1">
        <f t="shared" si="85"/>
        <v>45660</v>
      </c>
      <c r="AB1214">
        <f t="shared" si="92"/>
        <v>1.5190872087712355</v>
      </c>
      <c r="AC1214" s="60">
        <f t="shared" si="86"/>
        <v>0.4762266775970006</v>
      </c>
      <c r="AD1214">
        <f>+VLOOKUP(AA1214,'Indice Bancos'!AG:AM,2,0)</f>
        <v>1.1780311323733632</v>
      </c>
      <c r="AE1214">
        <f t="shared" ca="1" si="90"/>
        <v>0.7987222419690343</v>
      </c>
      <c r="AF1214">
        <f t="shared" ca="1" si="91"/>
        <v>0.64284151778253829</v>
      </c>
      <c r="AG1214">
        <f t="shared" ca="1" si="87"/>
        <v>0.19734721441564351</v>
      </c>
      <c r="AH1214">
        <f t="shared" ca="1" si="88"/>
        <v>-0.42475202686408275</v>
      </c>
      <c r="AI1214">
        <f t="shared" ca="1" si="89"/>
        <v>-0.99428125657004218</v>
      </c>
      <c r="AN1214" s="60"/>
    </row>
    <row r="1215" spans="1:40" x14ac:dyDescent="0.25">
      <c r="A1215" s="1">
        <v>45667</v>
      </c>
      <c r="B1215">
        <v>8.4751999999999992</v>
      </c>
      <c r="C1215">
        <v>1.5232000000000001</v>
      </c>
      <c r="D1215">
        <v>20.267900000000001</v>
      </c>
      <c r="E1215">
        <v>8743978.3543999996</v>
      </c>
      <c r="F1215" s="72">
        <v>45667</v>
      </c>
      <c r="G1215">
        <v>30.436399999999999</v>
      </c>
      <c r="H1215">
        <v>1.6357999999999999</v>
      </c>
      <c r="I1215">
        <v>6.6509999999999998</v>
      </c>
      <c r="J1215">
        <v>12726592.745300001</v>
      </c>
      <c r="K1215" s="72">
        <v>45667</v>
      </c>
      <c r="L1215">
        <v>13.905099999999999</v>
      </c>
      <c r="M1215">
        <v>1.6367</v>
      </c>
      <c r="N1215">
        <v>12.373200000000001</v>
      </c>
      <c r="O1215">
        <v>5765601.8433999997</v>
      </c>
      <c r="P1215" s="1">
        <v>45667</v>
      </c>
      <c r="Q1215">
        <v>12.124599999999999</v>
      </c>
      <c r="R1215">
        <v>2.0724</v>
      </c>
      <c r="S1215">
        <v>17.4131</v>
      </c>
      <c r="U1215" s="72">
        <v>45667</v>
      </c>
      <c r="V1215">
        <v>8.9611000000000001</v>
      </c>
      <c r="W1215">
        <v>1.8454999999999999</v>
      </c>
      <c r="X1215">
        <v>24.439599999999999</v>
      </c>
      <c r="Y1215">
        <v>2031072.6055999999</v>
      </c>
      <c r="AA1215" s="1">
        <f t="shared" si="85"/>
        <v>45667</v>
      </c>
      <c r="AB1215">
        <f t="shared" si="92"/>
        <v>1.6168892010752736</v>
      </c>
      <c r="AC1215" s="60">
        <f t="shared" si="86"/>
        <v>0.62834156697002297</v>
      </c>
      <c r="AD1215">
        <f>+VLOOKUP(AA1215,'Indice Bancos'!AG:AM,2,0)</f>
        <v>1.2107844829175809</v>
      </c>
      <c r="AE1215">
        <f t="shared" ca="1" si="90"/>
        <v>0.7987222419690343</v>
      </c>
      <c r="AF1215">
        <f t="shared" ca="1" si="91"/>
        <v>0.64284151778253829</v>
      </c>
      <c r="AG1215">
        <f t="shared" ca="1" si="87"/>
        <v>0.21036806836920996</v>
      </c>
      <c r="AH1215">
        <f t="shared" ca="1" si="88"/>
        <v>-0.40161983619971608</v>
      </c>
      <c r="AI1215">
        <f t="shared" ca="1" si="89"/>
        <v>-0.98964407131430243</v>
      </c>
      <c r="AN1215" s="60"/>
    </row>
    <row r="1216" spans="1:40" x14ac:dyDescent="0.25">
      <c r="A1216" s="1">
        <v>45674</v>
      </c>
      <c r="B1216">
        <v>8.4751999999999992</v>
      </c>
      <c r="C1216">
        <v>1.3729</v>
      </c>
      <c r="D1216">
        <v>18.267099999999999</v>
      </c>
      <c r="E1216">
        <v>7880770.2536000004</v>
      </c>
      <c r="F1216" s="72">
        <v>45674</v>
      </c>
      <c r="G1216">
        <v>30.436399999999999</v>
      </c>
      <c r="H1216">
        <v>1.4861</v>
      </c>
      <c r="I1216">
        <v>6.0422000000000002</v>
      </c>
      <c r="J1216">
        <v>11561585.9934</v>
      </c>
      <c r="K1216" s="72">
        <v>45674</v>
      </c>
      <c r="L1216">
        <v>13.905099999999999</v>
      </c>
      <c r="M1216">
        <v>1.5011000000000001</v>
      </c>
      <c r="N1216">
        <v>11.3476</v>
      </c>
      <c r="O1216">
        <v>5287687.9818000002</v>
      </c>
      <c r="P1216" s="1">
        <v>45674</v>
      </c>
      <c r="Q1216">
        <v>12.124599999999999</v>
      </c>
      <c r="R1216">
        <v>2.0632000000000001</v>
      </c>
      <c r="S1216">
        <v>17.335899999999999</v>
      </c>
      <c r="U1216" s="72">
        <v>45674</v>
      </c>
      <c r="V1216">
        <v>8.9611000000000001</v>
      </c>
      <c r="W1216">
        <v>1.5909</v>
      </c>
      <c r="X1216">
        <v>21.0686</v>
      </c>
      <c r="Y1216">
        <v>1750924.66</v>
      </c>
      <c r="AA1216" s="1">
        <f t="shared" si="85"/>
        <v>45674</v>
      </c>
      <c r="AB1216">
        <f t="shared" si="92"/>
        <v>1.4623361048323016</v>
      </c>
      <c r="AC1216" s="60">
        <f t="shared" si="86"/>
        <v>0.38795968329456043</v>
      </c>
      <c r="AD1216">
        <f>+VLOOKUP(AA1216,'Indice Bancos'!AG:AM,2,0)</f>
        <v>1.2282012352348672</v>
      </c>
      <c r="AE1216">
        <f t="shared" ca="1" si="90"/>
        <v>0.7987222419690343</v>
      </c>
      <c r="AF1216">
        <f t="shared" ca="1" si="91"/>
        <v>0.64284151778253829</v>
      </c>
      <c r="AG1216">
        <f t="shared" ca="1" si="87"/>
        <v>0.2277759786496544</v>
      </c>
      <c r="AH1216">
        <f t="shared" ca="1" si="88"/>
        <v>-0.37080545338157178</v>
      </c>
      <c r="AI1216">
        <f t="shared" ca="1" si="89"/>
        <v>-0.96948699161399987</v>
      </c>
      <c r="AN1216" s="60"/>
    </row>
    <row r="1217" spans="1:40" x14ac:dyDescent="0.25">
      <c r="A1217" s="1">
        <v>45681</v>
      </c>
      <c r="B1217">
        <v>8.4751999999999992</v>
      </c>
      <c r="C1217">
        <v>1.3533999999999999</v>
      </c>
      <c r="D1217">
        <v>18.0077</v>
      </c>
      <c r="E1217">
        <v>7768872.9072000002</v>
      </c>
      <c r="F1217" s="72">
        <v>45681</v>
      </c>
      <c r="G1217">
        <v>30.436399999999999</v>
      </c>
      <c r="H1217">
        <v>1.5619000000000001</v>
      </c>
      <c r="I1217">
        <v>6.3505000000000003</v>
      </c>
      <c r="J1217">
        <v>12151462.8298</v>
      </c>
      <c r="K1217" s="72">
        <v>45681</v>
      </c>
      <c r="L1217">
        <v>13.905099999999999</v>
      </c>
      <c r="M1217">
        <v>1.5446</v>
      </c>
      <c r="N1217">
        <v>11.676299999999999</v>
      </c>
      <c r="O1217">
        <v>5440865.5015000002</v>
      </c>
      <c r="P1217" s="1">
        <v>45681</v>
      </c>
      <c r="Q1217">
        <v>12.124599999999999</v>
      </c>
      <c r="R1217">
        <v>2.0724</v>
      </c>
      <c r="S1217">
        <v>17.4131</v>
      </c>
      <c r="U1217" s="72">
        <v>45681</v>
      </c>
      <c r="V1217">
        <v>8.9611000000000001</v>
      </c>
      <c r="W1217">
        <v>1.569</v>
      </c>
      <c r="X1217">
        <v>20.7789</v>
      </c>
      <c r="Y1217">
        <v>1726849.4458999999</v>
      </c>
      <c r="AA1217" s="1">
        <f t="shared" si="85"/>
        <v>45681</v>
      </c>
      <c r="AB1217">
        <f t="shared" si="92"/>
        <v>1.4990798154438167</v>
      </c>
      <c r="AC1217" s="60">
        <f t="shared" si="86"/>
        <v>0.44510847283505944</v>
      </c>
      <c r="AD1217">
        <f>+VLOOKUP(AA1217,'Indice Bancos'!AG:AM,2,0)</f>
        <v>1.2324471222104076</v>
      </c>
      <c r="AE1217">
        <f t="shared" ca="1" si="90"/>
        <v>0.7987222419690343</v>
      </c>
      <c r="AF1217">
        <f t="shared" ca="1" si="91"/>
        <v>0.64284151778253829</v>
      </c>
      <c r="AG1217">
        <f t="shared" ca="1" si="87"/>
        <v>0.27600578968503769</v>
      </c>
      <c r="AH1217">
        <f t="shared" ca="1" si="88"/>
        <v>-0.28992930372784681</v>
      </c>
      <c r="AI1217">
        <f t="shared" ca="1" si="89"/>
        <v>-0.92150479150616382</v>
      </c>
      <c r="AN1217" s="60"/>
    </row>
    <row r="1218" spans="1:40" x14ac:dyDescent="0.25">
      <c r="A1218" s="1">
        <v>45688</v>
      </c>
      <c r="B1218">
        <v>8.4751999999999992</v>
      </c>
      <c r="C1218">
        <v>1.3310999999999999</v>
      </c>
      <c r="D1218">
        <v>17.711300000000001</v>
      </c>
      <c r="E1218">
        <v>7640990.2255999995</v>
      </c>
      <c r="F1218" s="72">
        <v>45688</v>
      </c>
      <c r="G1218">
        <v>30.436399999999999</v>
      </c>
      <c r="H1218">
        <v>1.5368999999999999</v>
      </c>
      <c r="I1218">
        <v>6.2489999999999997</v>
      </c>
      <c r="J1218">
        <v>11915512.0953</v>
      </c>
      <c r="K1218" s="72">
        <v>45688</v>
      </c>
      <c r="L1218">
        <v>13.905099999999999</v>
      </c>
      <c r="M1218">
        <v>1.5254000000000001</v>
      </c>
      <c r="N1218">
        <v>11.531700000000001</v>
      </c>
      <c r="O1218">
        <v>5373467.3927999996</v>
      </c>
      <c r="P1218" s="1">
        <v>45688</v>
      </c>
      <c r="Q1218">
        <v>12.124599999999999</v>
      </c>
      <c r="R1218">
        <v>1.9690000000000001</v>
      </c>
      <c r="S1218">
        <v>16.5444</v>
      </c>
      <c r="U1218" s="72">
        <v>45688</v>
      </c>
      <c r="V1218">
        <v>8.9611000000000001</v>
      </c>
      <c r="W1218">
        <v>1.575</v>
      </c>
      <c r="X1218">
        <v>20.858000000000001</v>
      </c>
      <c r="Y1218">
        <v>1733415.4134</v>
      </c>
      <c r="AA1218" s="1">
        <f t="shared" si="85"/>
        <v>45688</v>
      </c>
      <c r="AB1218">
        <f t="shared" si="92"/>
        <v>1.4780827294726657</v>
      </c>
      <c r="AC1218" s="60">
        <f t="shared" si="86"/>
        <v>0.41245096418504801</v>
      </c>
      <c r="AD1218">
        <f>+VLOOKUP(AA1218,'Indice Bancos'!AG:AM,2,0)</f>
        <v>1.2142000013251086</v>
      </c>
      <c r="AE1218">
        <f t="shared" ca="1" si="90"/>
        <v>0.7987222419690343</v>
      </c>
      <c r="AF1218">
        <f t="shared" ca="1" si="91"/>
        <v>0.64284151778253829</v>
      </c>
      <c r="AG1218">
        <f t="shared" ca="1" si="87"/>
        <v>0.3297753386226735</v>
      </c>
      <c r="AH1218">
        <f t="shared" ca="1" si="88"/>
        <v>-0.1201386434771039</v>
      </c>
      <c r="AI1218">
        <f t="shared" ca="1" si="89"/>
        <v>-0.89336982047116109</v>
      </c>
      <c r="AN1218" s="60"/>
    </row>
    <row r="1219" spans="1:40" x14ac:dyDescent="0.25">
      <c r="A1219" s="1">
        <v>45695</v>
      </c>
      <c r="B1219">
        <v>8.4751999999999992</v>
      </c>
      <c r="C1219">
        <v>1.2559</v>
      </c>
      <c r="D1219">
        <v>16.710799999999999</v>
      </c>
      <c r="E1219">
        <v>7209386.1752000004</v>
      </c>
      <c r="F1219" s="72">
        <v>45695</v>
      </c>
      <c r="G1219">
        <v>30.436399999999999</v>
      </c>
      <c r="H1219">
        <v>1.4456</v>
      </c>
      <c r="I1219">
        <v>5.8777999999999997</v>
      </c>
      <c r="J1219">
        <v>11207659.8916</v>
      </c>
      <c r="K1219" s="72">
        <v>45695</v>
      </c>
      <c r="L1219">
        <v>13.905099999999999</v>
      </c>
      <c r="M1219">
        <v>1.4558</v>
      </c>
      <c r="N1219">
        <v>11.005699999999999</v>
      </c>
      <c r="O1219">
        <v>5128383.3612000002</v>
      </c>
      <c r="P1219" s="1">
        <v>45695</v>
      </c>
      <c r="Q1219">
        <v>12.124599999999999</v>
      </c>
      <c r="R1219">
        <v>1.7690999999999999</v>
      </c>
      <c r="S1219">
        <v>14.8649</v>
      </c>
      <c r="U1219" s="72">
        <v>45695</v>
      </c>
      <c r="V1219">
        <v>8.9611000000000001</v>
      </c>
      <c r="W1219">
        <v>1.4597</v>
      </c>
      <c r="X1219">
        <v>19.330500000000001</v>
      </c>
      <c r="Y1219">
        <v>1606473.3755999999</v>
      </c>
      <c r="AA1219" s="1">
        <f t="shared" si="85"/>
        <v>45695</v>
      </c>
      <c r="AB1219">
        <f t="shared" si="92"/>
        <v>1.394205885501028</v>
      </c>
      <c r="AC1219" s="60">
        <f t="shared" si="86"/>
        <v>0.28199434933368428</v>
      </c>
      <c r="AD1219">
        <f>+VLOOKUP(AA1219,'Indice Bancos'!AG:AM,2,0)</f>
        <v>1.2171325106071127</v>
      </c>
      <c r="AE1219">
        <f t="shared" ca="1" si="90"/>
        <v>0.7987222419690343</v>
      </c>
      <c r="AF1219">
        <f t="shared" ca="1" si="91"/>
        <v>0.64284151778253829</v>
      </c>
      <c r="AG1219">
        <f t="shared" ca="1" si="87"/>
        <v>0.357418471010159</v>
      </c>
      <c r="AH1219">
        <f t="shared" ca="1" si="88"/>
        <v>-1.5012424193634702E-2</v>
      </c>
      <c r="AI1219">
        <f t="shared" ca="1" si="89"/>
        <v>-0.88422465282438389</v>
      </c>
      <c r="AN1219" s="60"/>
    </row>
    <row r="1220" spans="1:40" x14ac:dyDescent="0.25">
      <c r="A1220" s="1">
        <v>45702</v>
      </c>
      <c r="B1220">
        <v>8.4751999999999992</v>
      </c>
      <c r="C1220">
        <v>1.2281</v>
      </c>
      <c r="D1220">
        <v>16.340299999999999</v>
      </c>
      <c r="E1220">
        <v>7049532.8232000005</v>
      </c>
      <c r="F1220" s="72">
        <v>45702</v>
      </c>
      <c r="G1220">
        <v>30.436399999999999</v>
      </c>
      <c r="H1220">
        <v>1.3524</v>
      </c>
      <c r="I1220">
        <v>5.4988000000000001</v>
      </c>
      <c r="J1220">
        <v>10485060.767000001</v>
      </c>
      <c r="K1220" s="72">
        <v>45702</v>
      </c>
      <c r="L1220">
        <v>13.905099999999999</v>
      </c>
      <c r="M1220">
        <v>1.4211</v>
      </c>
      <c r="N1220">
        <v>10.742699999999999</v>
      </c>
      <c r="O1220">
        <v>5005841.3454</v>
      </c>
      <c r="P1220" s="1">
        <v>45702</v>
      </c>
      <c r="Q1220">
        <v>12.124599999999999</v>
      </c>
      <c r="R1220">
        <v>1.7599</v>
      </c>
      <c r="S1220">
        <v>14.787599999999999</v>
      </c>
      <c r="U1220" s="72">
        <v>45702</v>
      </c>
      <c r="V1220">
        <v>8.9611000000000001</v>
      </c>
      <c r="W1220">
        <v>1.4</v>
      </c>
      <c r="X1220">
        <v>18.540400000000002</v>
      </c>
      <c r="Y1220">
        <v>1540813.7008</v>
      </c>
      <c r="AA1220" s="1">
        <f t="shared" ref="AA1220:AA1283" si="93">+A1220</f>
        <v>45702</v>
      </c>
      <c r="AB1220">
        <f t="shared" si="92"/>
        <v>1.3333389909855888</v>
      </c>
      <c r="AC1220" s="60">
        <f t="shared" ref="AC1220:AC1283" si="94">+(AB1220-$AC$1)/$AD$1</f>
        <v>0.18732592073038298</v>
      </c>
      <c r="AD1220">
        <f>+VLOOKUP(AA1220,'Indice Bancos'!AG:AM,2,0)</f>
        <v>1.1793333984963839</v>
      </c>
      <c r="AE1220">
        <f t="shared" ca="1" si="90"/>
        <v>0.7987222419690343</v>
      </c>
      <c r="AF1220">
        <f t="shared" ca="1" si="91"/>
        <v>0.64284151778253829</v>
      </c>
      <c r="AG1220">
        <f t="shared" ca="1" si="87"/>
        <v>0.357418471010159</v>
      </c>
      <c r="AH1220">
        <f t="shared" ca="1" si="88"/>
        <v>1.7481954986099644E-2</v>
      </c>
      <c r="AI1220">
        <f t="shared" ca="1" si="89"/>
        <v>-0.72258170706294889</v>
      </c>
      <c r="AN1220" s="60"/>
    </row>
    <row r="1221" spans="1:40" x14ac:dyDescent="0.25">
      <c r="A1221" s="1">
        <v>45709</v>
      </c>
      <c r="B1221">
        <v>8.4751999999999992</v>
      </c>
      <c r="C1221">
        <v>1.2224999999999999</v>
      </c>
      <c r="D1221">
        <v>16.266200000000001</v>
      </c>
      <c r="E1221">
        <v>7017562.1528000003</v>
      </c>
      <c r="F1221" s="72">
        <v>45709</v>
      </c>
      <c r="G1221">
        <v>30.436399999999999</v>
      </c>
      <c r="H1221">
        <v>1.36</v>
      </c>
      <c r="I1221">
        <v>5.5297000000000001</v>
      </c>
      <c r="J1221">
        <v>11484714.1623</v>
      </c>
      <c r="K1221" s="72">
        <v>45709</v>
      </c>
      <c r="L1221">
        <v>13.905099999999999</v>
      </c>
      <c r="M1221">
        <v>1.3689</v>
      </c>
      <c r="N1221">
        <v>10.3483</v>
      </c>
      <c r="O1221">
        <v>4822028.3217000002</v>
      </c>
      <c r="P1221" s="1">
        <v>45709</v>
      </c>
      <c r="Q1221">
        <v>12.124599999999999</v>
      </c>
      <c r="R1221">
        <v>1.7851999999999999</v>
      </c>
      <c r="S1221">
        <v>15</v>
      </c>
      <c r="U1221" s="72">
        <v>45709</v>
      </c>
      <c r="V1221">
        <v>8.9611000000000001</v>
      </c>
      <c r="W1221">
        <v>1.3662000000000001</v>
      </c>
      <c r="X1221">
        <v>18.092700000000001</v>
      </c>
      <c r="Y1221">
        <v>1503606.5518</v>
      </c>
      <c r="AA1221" s="1">
        <f t="shared" si="93"/>
        <v>45709</v>
      </c>
      <c r="AB1221">
        <f t="shared" si="92"/>
        <v>1.3232399046221508</v>
      </c>
      <c r="AC1221" s="60">
        <f t="shared" si="94"/>
        <v>0.17161845538379467</v>
      </c>
      <c r="AD1221">
        <f>+VLOOKUP(AA1221,'Indice Bancos'!AG:AM,2,0)</f>
        <v>1.1824469806352715</v>
      </c>
      <c r="AE1221">
        <f t="shared" ca="1" si="90"/>
        <v>0.7987222419690343</v>
      </c>
      <c r="AF1221">
        <f t="shared" ca="1" si="91"/>
        <v>0.64284151778253829</v>
      </c>
      <c r="AG1221">
        <f t="shared" ca="1" si="87"/>
        <v>0.357418471010159</v>
      </c>
      <c r="AH1221">
        <f t="shared" ca="1" si="88"/>
        <v>3.1746108179589991E-2</v>
      </c>
      <c r="AI1221">
        <f t="shared" ca="1" si="89"/>
        <v>-0.42544125450870746</v>
      </c>
      <c r="AN1221" s="60"/>
    </row>
    <row r="1222" spans="1:40" x14ac:dyDescent="0.25">
      <c r="A1222" s="1">
        <v>45716</v>
      </c>
      <c r="B1222">
        <v>8.4751999999999992</v>
      </c>
      <c r="C1222">
        <v>1.1222000000000001</v>
      </c>
      <c r="D1222">
        <v>14.9323</v>
      </c>
      <c r="E1222">
        <v>6442090.0855999999</v>
      </c>
      <c r="F1222" s="72">
        <v>45716</v>
      </c>
      <c r="G1222">
        <v>30.436399999999999</v>
      </c>
      <c r="H1222">
        <v>1.3182</v>
      </c>
      <c r="I1222">
        <v>5.3596000000000004</v>
      </c>
      <c r="J1222">
        <v>11131338.342</v>
      </c>
      <c r="K1222" s="72">
        <v>45716</v>
      </c>
      <c r="L1222">
        <v>13.905099999999999</v>
      </c>
      <c r="M1222">
        <v>1.3131999999999999</v>
      </c>
      <c r="N1222">
        <v>9.9275000000000002</v>
      </c>
      <c r="O1222">
        <v>4625961.0964000002</v>
      </c>
      <c r="P1222" s="1">
        <v>45716</v>
      </c>
      <c r="Q1222">
        <v>12.124599999999999</v>
      </c>
      <c r="R1222">
        <v>1.6152</v>
      </c>
      <c r="S1222">
        <v>13.571400000000001</v>
      </c>
      <c r="U1222" s="72">
        <v>45716</v>
      </c>
      <c r="V1222">
        <v>8.9611000000000001</v>
      </c>
      <c r="W1222">
        <v>1.2786999999999999</v>
      </c>
      <c r="X1222">
        <v>16.933900000000001</v>
      </c>
      <c r="Y1222">
        <v>1407305.6954999999</v>
      </c>
      <c r="AA1222" s="1">
        <f t="shared" si="93"/>
        <v>45716</v>
      </c>
      <c r="AB1222">
        <f t="shared" si="92"/>
        <v>1.2613784913237736</v>
      </c>
      <c r="AC1222" s="60">
        <f t="shared" si="94"/>
        <v>7.5403216627835834E-2</v>
      </c>
      <c r="AD1222">
        <f>+VLOOKUP(AA1222,'Indice Bancos'!AG:AM,2,0)</f>
        <v>1.206400317489662</v>
      </c>
      <c r="AE1222">
        <f t="shared" ca="1" si="90"/>
        <v>0.7987222419690343</v>
      </c>
      <c r="AF1222">
        <f t="shared" ca="1" si="91"/>
        <v>0.64284151778253829</v>
      </c>
      <c r="AG1222">
        <f t="shared" ca="1" si="87"/>
        <v>0.357418471010159</v>
      </c>
      <c r="AH1222">
        <f t="shared" ca="1" si="88"/>
        <v>4.2966420793812445E-2</v>
      </c>
      <c r="AI1222">
        <f t="shared" ca="1" si="89"/>
        <v>-0.42143799222729228</v>
      </c>
      <c r="AN1222" s="60"/>
    </row>
    <row r="1223" spans="1:40" x14ac:dyDescent="0.25">
      <c r="A1223" s="1">
        <v>45723</v>
      </c>
      <c r="B1223">
        <v>8.4751999999999992</v>
      </c>
      <c r="C1223">
        <v>1.1529</v>
      </c>
      <c r="D1223">
        <v>15.3399</v>
      </c>
      <c r="E1223">
        <v>6617928.7728000004</v>
      </c>
      <c r="F1223" s="72">
        <v>45723</v>
      </c>
      <c r="G1223">
        <v>30.436399999999999</v>
      </c>
      <c r="H1223">
        <v>1.3391</v>
      </c>
      <c r="I1223">
        <v>5.4447000000000001</v>
      </c>
      <c r="J1223">
        <v>11308026.2522</v>
      </c>
      <c r="K1223" s="72">
        <v>45723</v>
      </c>
      <c r="L1223">
        <v>13.905099999999999</v>
      </c>
      <c r="M1223">
        <v>1.3289</v>
      </c>
      <c r="N1223">
        <v>10.0458</v>
      </c>
      <c r="O1223">
        <v>4681105.0036000004</v>
      </c>
      <c r="P1223" s="1">
        <v>45723</v>
      </c>
      <c r="Q1223">
        <v>12.124599999999999</v>
      </c>
      <c r="R1223">
        <v>1.6772</v>
      </c>
      <c r="S1223">
        <v>14.092700000000001</v>
      </c>
      <c r="U1223" s="72">
        <v>45723</v>
      </c>
      <c r="V1223">
        <v>8.9611000000000001</v>
      </c>
      <c r="W1223">
        <v>1.3304</v>
      </c>
      <c r="X1223">
        <v>17.618600000000001</v>
      </c>
      <c r="Y1223">
        <v>1464210.7468999999</v>
      </c>
      <c r="AA1223" s="1">
        <f t="shared" si="93"/>
        <v>45723</v>
      </c>
      <c r="AB1223">
        <f t="shared" si="92"/>
        <v>1.2853951393764438</v>
      </c>
      <c r="AC1223" s="60">
        <f t="shared" si="94"/>
        <v>0.11275715672228429</v>
      </c>
      <c r="AD1223">
        <f>+VLOOKUP(AA1223,'Indice Bancos'!AG:AM,2,0)</f>
        <v>1.1978821925109395</v>
      </c>
      <c r="AE1223">
        <f t="shared" ca="1" si="90"/>
        <v>0.7987222419690343</v>
      </c>
      <c r="AF1223">
        <f t="shared" ca="1" si="91"/>
        <v>0.64284151778253829</v>
      </c>
      <c r="AG1223">
        <f t="shared" ca="1" si="87"/>
        <v>0.357418471010159</v>
      </c>
      <c r="AH1223">
        <f t="shared" ca="1" si="88"/>
        <v>6.7958825050567481E-2</v>
      </c>
      <c r="AI1223">
        <f t="shared" ca="1" si="89"/>
        <v>-0.3909051998147714</v>
      </c>
      <c r="AN1223" s="60"/>
    </row>
    <row r="1224" spans="1:40" x14ac:dyDescent="0.25">
      <c r="A1224" s="1">
        <v>45730</v>
      </c>
      <c r="B1224">
        <v>8.4751999999999992</v>
      </c>
      <c r="C1224">
        <v>1.1778999999999999</v>
      </c>
      <c r="D1224">
        <v>15.673400000000001</v>
      </c>
      <c r="E1224">
        <v>6761796.7895999998</v>
      </c>
      <c r="F1224" s="72">
        <v>45730</v>
      </c>
      <c r="G1224">
        <v>30.436399999999999</v>
      </c>
      <c r="H1224">
        <v>1.4037999999999999</v>
      </c>
      <c r="I1224">
        <v>5.7076000000000002</v>
      </c>
      <c r="J1224">
        <v>11854152.52</v>
      </c>
      <c r="K1224" s="72">
        <v>45730</v>
      </c>
      <c r="L1224">
        <v>13.905099999999999</v>
      </c>
      <c r="M1224">
        <v>1.3602000000000001</v>
      </c>
      <c r="N1224">
        <v>10.282500000000001</v>
      </c>
      <c r="O1224">
        <v>4791392.8178000003</v>
      </c>
      <c r="P1224" s="1">
        <v>45730</v>
      </c>
      <c r="Q1224">
        <v>12.124599999999999</v>
      </c>
      <c r="R1224">
        <v>1.6335</v>
      </c>
      <c r="S1224">
        <v>13.725899999999999</v>
      </c>
      <c r="U1224" s="72">
        <v>45730</v>
      </c>
      <c r="V1224">
        <v>8.9611000000000001</v>
      </c>
      <c r="W1224">
        <v>1.3979999999999999</v>
      </c>
      <c r="X1224">
        <v>18.514099999999999</v>
      </c>
      <c r="Y1224">
        <v>1538625.0449999999</v>
      </c>
      <c r="AA1224" s="1">
        <f t="shared" si="93"/>
        <v>45730</v>
      </c>
      <c r="AB1224">
        <f t="shared" si="92"/>
        <v>1.3338360401011542</v>
      </c>
      <c r="AC1224" s="60">
        <f t="shared" si="94"/>
        <v>0.18809899875717961</v>
      </c>
      <c r="AD1224">
        <f>+VLOOKUP(AA1224,'Indice Bancos'!AG:AM,2,0)</f>
        <v>1.201371474673699</v>
      </c>
      <c r="AE1224">
        <f t="shared" ca="1" si="90"/>
        <v>0.7987222419690343</v>
      </c>
      <c r="AF1224">
        <f t="shared" ca="1" si="91"/>
        <v>0.64284151778253829</v>
      </c>
      <c r="AG1224">
        <f t="shared" ca="1" si="87"/>
        <v>0.357418471010159</v>
      </c>
      <c r="AH1224">
        <f t="shared" ca="1" si="88"/>
        <v>0.10341867169867217</v>
      </c>
      <c r="AI1224">
        <f t="shared" ca="1" si="89"/>
        <v>-0.35332205128334182</v>
      </c>
      <c r="AN1224" s="60"/>
    </row>
    <row r="1225" spans="1:40" x14ac:dyDescent="0.25">
      <c r="A1225" s="1">
        <v>45737</v>
      </c>
      <c r="B1225">
        <v>8.4751999999999992</v>
      </c>
      <c r="C1225">
        <v>1.1891</v>
      </c>
      <c r="D1225">
        <v>15.8216</v>
      </c>
      <c r="E1225">
        <v>6825738.1304000001</v>
      </c>
      <c r="F1225" s="72">
        <v>45737</v>
      </c>
      <c r="G1225">
        <v>30.436399999999999</v>
      </c>
      <c r="H1225">
        <v>1.4341999999999999</v>
      </c>
      <c r="I1225">
        <v>5.8314000000000004</v>
      </c>
      <c r="J1225">
        <v>12111153.116699999</v>
      </c>
      <c r="K1225" s="72">
        <v>45737</v>
      </c>
      <c r="L1225">
        <v>13.905099999999999</v>
      </c>
      <c r="M1225">
        <v>1.4228000000000001</v>
      </c>
      <c r="N1225">
        <v>10.7559</v>
      </c>
      <c r="O1225">
        <v>5011968.4462000001</v>
      </c>
      <c r="P1225" s="1">
        <v>45737</v>
      </c>
      <c r="Q1225">
        <v>12.124599999999999</v>
      </c>
      <c r="R1225">
        <v>1.5761000000000001</v>
      </c>
      <c r="S1225">
        <v>13.2432</v>
      </c>
      <c r="U1225" s="72">
        <v>45737</v>
      </c>
      <c r="V1225">
        <v>8.9611000000000001</v>
      </c>
      <c r="W1225">
        <v>1.4855</v>
      </c>
      <c r="X1225">
        <v>19.672799999999999</v>
      </c>
      <c r="Y1225">
        <v>1634925.9013</v>
      </c>
      <c r="AA1225" s="1">
        <f t="shared" si="93"/>
        <v>45737</v>
      </c>
      <c r="AB1225">
        <f t="shared" si="92"/>
        <v>1.3698524799184328</v>
      </c>
      <c r="AC1225" s="60">
        <f t="shared" si="94"/>
        <v>0.24411663837114539</v>
      </c>
      <c r="AD1225">
        <f>+VLOOKUP(AA1225,'Indice Bancos'!AG:AM,2,0)</f>
        <v>1.1796909198019085</v>
      </c>
      <c r="AE1225">
        <f t="shared" ca="1" si="90"/>
        <v>0.7987222419690343</v>
      </c>
      <c r="AF1225">
        <f t="shared" ca="1" si="91"/>
        <v>0.64284151778253829</v>
      </c>
      <c r="AG1225">
        <f t="shared" ca="1" si="87"/>
        <v>0.357418471010159</v>
      </c>
      <c r="AH1225">
        <f t="shared" ca="1" si="88"/>
        <v>0.11867994291967307</v>
      </c>
      <c r="AI1225">
        <f t="shared" ca="1" si="89"/>
        <v>-0.24615963317591594</v>
      </c>
      <c r="AN1225" s="60"/>
    </row>
    <row r="1226" spans="1:40" x14ac:dyDescent="0.25">
      <c r="A1226" s="1">
        <v>45744</v>
      </c>
      <c r="B1226">
        <v>8.4751999999999992</v>
      </c>
      <c r="C1226">
        <v>1.1362000000000001</v>
      </c>
      <c r="D1226">
        <v>15.117599999999999</v>
      </c>
      <c r="E1226">
        <v>6522016.7615999999</v>
      </c>
      <c r="F1226" s="72">
        <v>45744</v>
      </c>
      <c r="G1226">
        <v>30.436399999999999</v>
      </c>
      <c r="H1226">
        <v>1.3905000000000001</v>
      </c>
      <c r="I1226">
        <v>5.6535000000000002</v>
      </c>
      <c r="J1226">
        <v>11741714.759</v>
      </c>
      <c r="K1226" s="72">
        <v>45744</v>
      </c>
      <c r="L1226">
        <v>13.905099999999999</v>
      </c>
      <c r="M1226">
        <v>1.4140999999999999</v>
      </c>
      <c r="N1226">
        <v>10.690099999999999</v>
      </c>
      <c r="O1226">
        <v>4981332.9423000002</v>
      </c>
      <c r="P1226" s="1">
        <v>45744</v>
      </c>
      <c r="Q1226">
        <v>12.124599999999999</v>
      </c>
      <c r="R1226">
        <v>1.4681</v>
      </c>
      <c r="S1226">
        <v>12.335900000000001</v>
      </c>
      <c r="U1226" s="72">
        <v>45744</v>
      </c>
      <c r="V1226">
        <v>8.9611000000000001</v>
      </c>
      <c r="W1226">
        <v>1.4138999999999999</v>
      </c>
      <c r="X1226">
        <v>18.724799999999998</v>
      </c>
      <c r="Y1226">
        <v>1556134.2916000001</v>
      </c>
      <c r="AA1226" s="1">
        <f t="shared" si="93"/>
        <v>45744</v>
      </c>
      <c r="AB1226">
        <f t="shared" si="92"/>
        <v>1.3298345508212517</v>
      </c>
      <c r="AC1226" s="60">
        <f t="shared" si="94"/>
        <v>0.18187534129581137</v>
      </c>
      <c r="AD1226">
        <f>+VLOOKUP(AA1226,'Indice Bancos'!AG:AM,2,0)</f>
        <v>1.1714838224906885</v>
      </c>
      <c r="AE1226">
        <f t="shared" ca="1" si="90"/>
        <v>0.7987222419690343</v>
      </c>
      <c r="AF1226">
        <f t="shared" ca="1" si="91"/>
        <v>0.64284151778253829</v>
      </c>
      <c r="AG1226">
        <f t="shared" ca="1" si="87"/>
        <v>0.357418471010159</v>
      </c>
      <c r="AH1226">
        <f t="shared" ca="1" si="88"/>
        <v>0.14348446332186152</v>
      </c>
      <c r="AI1226">
        <f t="shared" ca="1" si="89"/>
        <v>-6.4114817673037242E-2</v>
      </c>
      <c r="AN1226" s="60"/>
    </row>
    <row r="1227" spans="1:40" x14ac:dyDescent="0.25">
      <c r="A1227" s="1">
        <v>45751</v>
      </c>
      <c r="B1227">
        <v>0.68210000000000004</v>
      </c>
      <c r="C1227">
        <v>1.2017</v>
      </c>
      <c r="D1227">
        <v>200.53489999999999</v>
      </c>
      <c r="E1227">
        <v>5748326.5378999999</v>
      </c>
      <c r="F1227" s="72">
        <v>45751</v>
      </c>
      <c r="G1227">
        <v>36.122999999999998</v>
      </c>
      <c r="H1227">
        <v>1.4391</v>
      </c>
      <c r="I1227">
        <v>5.0837000000000003</v>
      </c>
      <c r="J1227">
        <v>10344274.014799999</v>
      </c>
      <c r="K1227" s="72">
        <v>45751</v>
      </c>
      <c r="L1227">
        <v>20.486999999999998</v>
      </c>
      <c r="M1227">
        <v>1.5089999999999999</v>
      </c>
      <c r="N1227">
        <v>8.3800000000000008</v>
      </c>
      <c r="O1227">
        <v>4337987.3592999997</v>
      </c>
      <c r="P1227" s="1">
        <v>45751</v>
      </c>
      <c r="Q1227">
        <v>12.124599999999999</v>
      </c>
      <c r="R1227">
        <v>1.3440000000000001</v>
      </c>
      <c r="S1227">
        <v>11.2934</v>
      </c>
      <c r="U1227" s="72">
        <v>45751</v>
      </c>
      <c r="V1227">
        <v>12.659000000000001</v>
      </c>
      <c r="W1227">
        <v>1.4095</v>
      </c>
      <c r="X1227">
        <v>13.7523</v>
      </c>
      <c r="Y1227">
        <v>1345047.2412</v>
      </c>
      <c r="AA1227" s="1">
        <f t="shared" si="93"/>
        <v>45751</v>
      </c>
      <c r="AB1227">
        <f t="shared" si="92"/>
        <v>1.3885278447322316</v>
      </c>
      <c r="AC1227" s="60">
        <f t="shared" si="94"/>
        <v>0.27316309218796131</v>
      </c>
      <c r="AD1227">
        <f>+VLOOKUP(AA1227,'Indice Bancos'!AG:AM,2,0)</f>
        <v>1.1618890203391083</v>
      </c>
      <c r="AE1227">
        <f t="shared" ca="1" si="90"/>
        <v>0.7987222419690343</v>
      </c>
      <c r="AF1227">
        <f t="shared" ca="1" si="91"/>
        <v>0.64284151778253829</v>
      </c>
      <c r="AG1227">
        <f t="shared" ca="1" si="87"/>
        <v>0.357418471010159</v>
      </c>
      <c r="AH1227">
        <f t="shared" ca="1" si="88"/>
        <v>0.16648747889634408</v>
      </c>
      <c r="AI1227">
        <f t="shared" ca="1" si="89"/>
        <v>5.687624190130745E-3</v>
      </c>
      <c r="AN1227" s="60"/>
    </row>
    <row r="1228" spans="1:40" x14ac:dyDescent="0.25">
      <c r="A1228" s="1">
        <v>45758</v>
      </c>
      <c r="B1228">
        <v>0.68210000000000004</v>
      </c>
      <c r="C1228">
        <v>1.4136</v>
      </c>
      <c r="D1228">
        <v>235.89060000000001</v>
      </c>
      <c r="E1228">
        <v>6761796.7895999998</v>
      </c>
      <c r="F1228" s="72">
        <v>45758</v>
      </c>
      <c r="G1228">
        <v>36.122999999999998</v>
      </c>
      <c r="H1228">
        <v>1.6133999999999999</v>
      </c>
      <c r="I1228">
        <v>5.6993999999999998</v>
      </c>
      <c r="J1228">
        <v>11597151.9234</v>
      </c>
      <c r="K1228" s="72">
        <v>45758</v>
      </c>
      <c r="L1228">
        <v>20.486999999999998</v>
      </c>
      <c r="M1228">
        <v>1.7030000000000001</v>
      </c>
      <c r="N1228">
        <v>9.4570000000000007</v>
      </c>
      <c r="O1228">
        <v>4895553.5312000001</v>
      </c>
      <c r="P1228" s="1">
        <v>45758</v>
      </c>
      <c r="Q1228">
        <v>12.124599999999999</v>
      </c>
      <c r="R1228">
        <v>1.2245999999999999</v>
      </c>
      <c r="S1228">
        <v>10.2896</v>
      </c>
      <c r="U1228" s="72">
        <v>45758</v>
      </c>
      <c r="V1228">
        <v>12.659000000000001</v>
      </c>
      <c r="W1228">
        <v>1.6775</v>
      </c>
      <c r="X1228">
        <v>16.3674</v>
      </c>
      <c r="Y1228">
        <v>1600811.7420999999</v>
      </c>
      <c r="AA1228" s="1">
        <f t="shared" si="93"/>
        <v>45758</v>
      </c>
      <c r="AB1228">
        <f t="shared" si="92"/>
        <v>1.5808213180350779</v>
      </c>
      <c r="AC1228" s="60">
        <f t="shared" si="94"/>
        <v>0.57224391589638579</v>
      </c>
      <c r="AD1228">
        <f>+VLOOKUP(AA1228,'Indice Bancos'!AG:AM,2,0)</f>
        <v>1.2395810420460391</v>
      </c>
      <c r="AE1228">
        <f t="shared" ca="1" si="90"/>
        <v>0.7987222419690343</v>
      </c>
      <c r="AF1228">
        <f t="shared" ca="1" si="91"/>
        <v>0.64284151778253829</v>
      </c>
      <c r="AG1228">
        <f t="shared" ca="1" si="87"/>
        <v>0.357418471010159</v>
      </c>
      <c r="AH1228">
        <f t="shared" ca="1" si="88"/>
        <v>0.1793111198178072</v>
      </c>
      <c r="AI1228">
        <f t="shared" ca="1" si="89"/>
        <v>2.3315285677221336E-2</v>
      </c>
      <c r="AN1228" s="60"/>
    </row>
    <row r="1229" spans="1:40" x14ac:dyDescent="0.25">
      <c r="A1229" s="1">
        <v>45765</v>
      </c>
      <c r="B1229">
        <v>0.68210000000000004</v>
      </c>
      <c r="C1229">
        <v>1.4169</v>
      </c>
      <c r="D1229">
        <v>236.44829999999999</v>
      </c>
      <c r="E1229">
        <v>6777782.1248000003</v>
      </c>
      <c r="F1229" s="72">
        <v>45765</v>
      </c>
      <c r="G1229">
        <v>36.122999999999998</v>
      </c>
      <c r="H1229">
        <v>1.5799000000000001</v>
      </c>
      <c r="I1229">
        <v>5.5810000000000004</v>
      </c>
      <c r="J1229">
        <v>11356213.864</v>
      </c>
      <c r="K1229" s="72">
        <v>45765</v>
      </c>
      <c r="L1229">
        <v>20.486999999999998</v>
      </c>
      <c r="M1229">
        <v>1.6880999999999999</v>
      </c>
      <c r="N1229">
        <v>9.3742000000000001</v>
      </c>
      <c r="O1229">
        <v>4852663.8256999999</v>
      </c>
      <c r="P1229" s="1">
        <v>45765</v>
      </c>
      <c r="Q1229">
        <v>12.124599999999999</v>
      </c>
      <c r="R1229">
        <v>1.2589999999999999</v>
      </c>
      <c r="S1229">
        <v>10.5791</v>
      </c>
      <c r="U1229" s="72">
        <v>45765</v>
      </c>
      <c r="V1229">
        <v>12.659000000000001</v>
      </c>
      <c r="W1229">
        <v>1.6919</v>
      </c>
      <c r="X1229">
        <v>16.5075</v>
      </c>
      <c r="Y1229">
        <v>1614513.4117999999</v>
      </c>
      <c r="AA1229" s="1">
        <f t="shared" si="93"/>
        <v>45765</v>
      </c>
      <c r="AB1229">
        <f t="shared" si="92"/>
        <v>1.5636855392256814</v>
      </c>
      <c r="AC1229" s="60">
        <f t="shared" si="94"/>
        <v>0.54559203451334881</v>
      </c>
      <c r="AD1229">
        <f>+VLOOKUP(AA1229,'Indice Bancos'!AG:AM,2,0)</f>
        <v>1.2651545037273519</v>
      </c>
      <c r="AE1229">
        <f t="shared" ca="1" si="90"/>
        <v>0.7987222419690343</v>
      </c>
      <c r="AF1229">
        <f t="shared" ca="1" si="91"/>
        <v>0.64284151778253829</v>
      </c>
      <c r="AG1229">
        <f t="shared" ca="1" si="87"/>
        <v>0.37921720763808531</v>
      </c>
      <c r="AH1229">
        <f t="shared" ca="1" si="88"/>
        <v>0.18508192254765121</v>
      </c>
      <c r="AI1229">
        <f t="shared" ca="1" si="89"/>
        <v>3.6052424028942549E-2</v>
      </c>
      <c r="AN1229" s="60"/>
    </row>
    <row r="1230" spans="1:40" x14ac:dyDescent="0.25">
      <c r="A1230" s="1">
        <v>45772</v>
      </c>
      <c r="B1230">
        <v>0.68210000000000004</v>
      </c>
      <c r="C1230">
        <v>1.4971000000000001</v>
      </c>
      <c r="D1230">
        <v>249.8321</v>
      </c>
      <c r="E1230">
        <v>7161430.1695999997</v>
      </c>
      <c r="F1230" s="72">
        <v>45772</v>
      </c>
      <c r="G1230">
        <v>36.122999999999998</v>
      </c>
      <c r="H1230">
        <v>1.7005999999999999</v>
      </c>
      <c r="I1230">
        <v>6.0072000000000001</v>
      </c>
      <c r="J1230">
        <v>12223590.877699999</v>
      </c>
      <c r="K1230" s="72">
        <v>45772</v>
      </c>
      <c r="L1230">
        <v>20.486999999999998</v>
      </c>
      <c r="M1230">
        <v>1.7968</v>
      </c>
      <c r="N1230">
        <v>9.9778000000000002</v>
      </c>
      <c r="O1230">
        <v>5165145.966</v>
      </c>
      <c r="P1230" s="1">
        <v>45772</v>
      </c>
      <c r="Q1230">
        <v>12.124599999999999</v>
      </c>
      <c r="R1230">
        <v>1.2636000000000001</v>
      </c>
      <c r="S1230">
        <v>10.617800000000001</v>
      </c>
      <c r="U1230" s="72">
        <v>45772</v>
      </c>
      <c r="V1230">
        <v>12.659000000000001</v>
      </c>
      <c r="W1230">
        <v>1.8115000000000001</v>
      </c>
      <c r="X1230">
        <v>17.674900000000001</v>
      </c>
      <c r="Y1230">
        <v>1728693.9926</v>
      </c>
      <c r="AA1230" s="1">
        <f t="shared" si="93"/>
        <v>45772</v>
      </c>
      <c r="AB1230">
        <f t="shared" si="92"/>
        <v>1.6713463792425223</v>
      </c>
      <c r="AC1230" s="60">
        <f t="shared" si="94"/>
        <v>0.71304073758329878</v>
      </c>
      <c r="AD1230">
        <f>+VLOOKUP(AA1230,'Indice Bancos'!AG:AM,2,0)</f>
        <v>1.3225062793019635</v>
      </c>
      <c r="AE1230">
        <f t="shared" ca="1" si="90"/>
        <v>0.7987222419690343</v>
      </c>
      <c r="AF1230">
        <f t="shared" ca="1" si="91"/>
        <v>0.64284151778253829</v>
      </c>
      <c r="AG1230">
        <f t="shared" ca="1" si="87"/>
        <v>0.39012578835982181</v>
      </c>
      <c r="AH1230">
        <f t="shared" ca="1" si="88"/>
        <v>0.18703213628902002</v>
      </c>
      <c r="AI1230">
        <f t="shared" ca="1" si="89"/>
        <v>4.8603406949669768E-2</v>
      </c>
      <c r="AN1230" s="60"/>
    </row>
    <row r="1231" spans="1:40" x14ac:dyDescent="0.25">
      <c r="A1231" s="1">
        <v>45779</v>
      </c>
      <c r="B1231">
        <v>0.68210000000000004</v>
      </c>
      <c r="C1231">
        <v>1.4035</v>
      </c>
      <c r="D1231">
        <v>234.2176</v>
      </c>
      <c r="E1231">
        <v>6713840.784</v>
      </c>
      <c r="F1231" s="72">
        <v>45779</v>
      </c>
      <c r="G1231">
        <v>36.122999999999998</v>
      </c>
      <c r="H1231">
        <v>1.6067</v>
      </c>
      <c r="I1231">
        <v>5.6757</v>
      </c>
      <c r="J1231">
        <v>11548964.3115</v>
      </c>
      <c r="K1231" s="72">
        <v>45779</v>
      </c>
      <c r="L1231">
        <v>20.486999999999998</v>
      </c>
      <c r="M1231">
        <v>1.7051000000000001</v>
      </c>
      <c r="N1231">
        <v>9.4688999999999997</v>
      </c>
      <c r="O1231">
        <v>4901680.6320000002</v>
      </c>
      <c r="P1231" s="1">
        <v>45779</v>
      </c>
      <c r="Q1231">
        <v>12.124599999999999</v>
      </c>
      <c r="R1231">
        <v>1.2292000000000001</v>
      </c>
      <c r="S1231">
        <v>10.328200000000001</v>
      </c>
      <c r="U1231" s="72">
        <v>45779</v>
      </c>
      <c r="V1231">
        <v>12.659000000000001</v>
      </c>
      <c r="W1231">
        <v>1.7110000000000001</v>
      </c>
      <c r="X1231">
        <v>16.6938</v>
      </c>
      <c r="Y1231">
        <v>1605378.9653</v>
      </c>
      <c r="AA1231" s="1">
        <f t="shared" si="93"/>
        <v>45779</v>
      </c>
      <c r="AB1231">
        <f t="shared" si="92"/>
        <v>1.5778550282611399</v>
      </c>
      <c r="AC1231" s="60">
        <f t="shared" si="94"/>
        <v>0.56763034075153396</v>
      </c>
      <c r="AD1231">
        <f>+VLOOKUP(AA1231,'Indice Bancos'!AG:AM,2,0)</f>
        <v>1.3217511221281895</v>
      </c>
      <c r="AE1231">
        <f t="shared" ca="1" si="90"/>
        <v>0.7987222419690343</v>
      </c>
      <c r="AF1231">
        <f t="shared" ca="1" si="91"/>
        <v>0.66842748162113397</v>
      </c>
      <c r="AG1231">
        <f t="shared" ca="1" si="87"/>
        <v>0.39510581670239242</v>
      </c>
      <c r="AH1231">
        <f t="shared" ca="1" si="88"/>
        <v>0.18790572925048046</v>
      </c>
      <c r="AI1231">
        <f t="shared" ca="1" si="89"/>
        <v>7.9138610637280699E-2</v>
      </c>
      <c r="AN1231" s="60"/>
    </row>
    <row r="1232" spans="1:40" x14ac:dyDescent="0.25">
      <c r="A1232" s="1">
        <v>45786</v>
      </c>
      <c r="B1232">
        <v>0.68210000000000004</v>
      </c>
      <c r="C1232">
        <v>1.3633999999999999</v>
      </c>
      <c r="D1232">
        <v>227.5257</v>
      </c>
      <c r="E1232">
        <v>6522016.7615999999</v>
      </c>
      <c r="F1232" s="72">
        <v>45786</v>
      </c>
      <c r="G1232">
        <v>36.122999999999998</v>
      </c>
      <c r="H1232">
        <v>1.5273000000000001</v>
      </c>
      <c r="I1232">
        <v>5.3952999999999998</v>
      </c>
      <c r="J1232">
        <v>10890400.282600001</v>
      </c>
      <c r="K1232" s="72">
        <v>45786</v>
      </c>
      <c r="L1232">
        <v>20.486999999999998</v>
      </c>
      <c r="M1232">
        <v>1.6732</v>
      </c>
      <c r="N1232">
        <v>9.2912999999999997</v>
      </c>
      <c r="O1232">
        <v>4809774.1200999999</v>
      </c>
      <c r="P1232" s="1">
        <v>45786</v>
      </c>
      <c r="Q1232">
        <v>12.124599999999999</v>
      </c>
      <c r="R1232">
        <v>1.2589999999999999</v>
      </c>
      <c r="S1232">
        <v>10.5791</v>
      </c>
      <c r="U1232" s="72">
        <v>45786</v>
      </c>
      <c r="V1232">
        <v>12.659000000000001</v>
      </c>
      <c r="W1232">
        <v>1.6428</v>
      </c>
      <c r="X1232">
        <v>16.0289</v>
      </c>
      <c r="Y1232">
        <v>1541437.8400999999</v>
      </c>
      <c r="AA1232" s="1">
        <f t="shared" si="93"/>
        <v>45786</v>
      </c>
      <c r="AB1232">
        <f t="shared" si="92"/>
        <v>1.5193392448250613</v>
      </c>
      <c r="AC1232" s="60">
        <f t="shared" si="94"/>
        <v>0.47661867816409076</v>
      </c>
      <c r="AD1232">
        <f>+VLOOKUP(AA1232,'Indice Bancos'!AG:AM,2,0)</f>
        <v>1.2648481993265155</v>
      </c>
      <c r="AE1232">
        <f t="shared" ca="1" si="90"/>
        <v>0.7987222419690343</v>
      </c>
      <c r="AF1232">
        <f t="shared" ca="1" si="91"/>
        <v>0.66842748162113397</v>
      </c>
      <c r="AG1232">
        <f t="shared" ca="1" si="87"/>
        <v>0.40518535208237477</v>
      </c>
      <c r="AH1232">
        <f t="shared" ca="1" si="88"/>
        <v>0.19154010261084969</v>
      </c>
      <c r="AI1232">
        <f t="shared" ca="1" si="89"/>
        <v>0.1135468615486028</v>
      </c>
      <c r="AN1232" s="60"/>
    </row>
    <row r="1233" spans="1:40" x14ac:dyDescent="0.25">
      <c r="A1233" s="1">
        <v>45793</v>
      </c>
      <c r="B1233">
        <v>0.68210000000000004</v>
      </c>
      <c r="C1233">
        <v>1.4537</v>
      </c>
      <c r="D1233">
        <v>242.58250000000001</v>
      </c>
      <c r="E1233">
        <v>6953620.8119999999</v>
      </c>
      <c r="F1233" s="72">
        <v>45793</v>
      </c>
      <c r="G1233">
        <v>36.122999999999998</v>
      </c>
      <c r="H1233">
        <v>1.6445000000000001</v>
      </c>
      <c r="I1233">
        <v>5.8090999999999999</v>
      </c>
      <c r="J1233">
        <v>11725652.2217</v>
      </c>
      <c r="K1233" s="72">
        <v>45793</v>
      </c>
      <c r="L1233">
        <v>20.486999999999998</v>
      </c>
      <c r="M1233">
        <v>1.7776000000000001</v>
      </c>
      <c r="N1233">
        <v>9.8712999999999997</v>
      </c>
      <c r="O1233">
        <v>5110002.0588999996</v>
      </c>
      <c r="P1233" s="1">
        <v>45793</v>
      </c>
      <c r="Q1233">
        <v>12.124599999999999</v>
      </c>
      <c r="R1233">
        <v>1.4451000000000001</v>
      </c>
      <c r="S1233">
        <v>12.142899999999999</v>
      </c>
      <c r="U1233" s="72">
        <v>45793</v>
      </c>
      <c r="V1233">
        <v>12.659000000000001</v>
      </c>
      <c r="W1233">
        <v>1.7425999999999999</v>
      </c>
      <c r="X1233">
        <v>17.002500000000001</v>
      </c>
      <c r="Y1233">
        <v>1635065.9162999999</v>
      </c>
      <c r="AA1233" s="1">
        <f t="shared" si="93"/>
        <v>45793</v>
      </c>
      <c r="AB1233">
        <f t="shared" si="92"/>
        <v>1.6253762158149638</v>
      </c>
      <c r="AC1233" s="60">
        <f t="shared" si="94"/>
        <v>0.64154172044155811</v>
      </c>
      <c r="AD1233">
        <f>+VLOOKUP(AA1233,'Indice Bancos'!AG:AM,2,0)</f>
        <v>1.2349106111102572</v>
      </c>
      <c r="AE1233">
        <f t="shared" ca="1" si="90"/>
        <v>0.7987222419690343</v>
      </c>
      <c r="AF1233">
        <f t="shared" ca="1" si="91"/>
        <v>0.66842748162113397</v>
      </c>
      <c r="AG1233">
        <f t="shared" ref="AG1233:AG1293" ca="1" si="95">+_xlfn.PERCENTILE.INC(OFFSET(AC1233,-52,0,52,1),0.5)</f>
        <v>0.41575799563571003</v>
      </c>
      <c r="AH1233">
        <f t="shared" ref="AH1233:AH1293" ca="1" si="96">+_xlfn.PERCENTILE.INC(OFFSET(AC1233,-52,0,52,1),0.25)</f>
        <v>0.19967725300909539</v>
      </c>
      <c r="AI1233">
        <f t="shared" ref="AI1233:AI1293" ca="1" si="97">+_xlfn.PERCENTILE.INC(OFFSET(AC1233,-52,0,52,1),0.1)</f>
        <v>0.12369823943032164</v>
      </c>
      <c r="AN1233" s="60"/>
    </row>
    <row r="1234" spans="1:40" x14ac:dyDescent="0.25">
      <c r="A1234" s="1">
        <v>45800</v>
      </c>
      <c r="B1234">
        <v>0.68210000000000004</v>
      </c>
      <c r="C1234">
        <v>1.4602999999999999</v>
      </c>
      <c r="D1234">
        <v>243.6979</v>
      </c>
      <c r="E1234">
        <v>6985591.4824000001</v>
      </c>
      <c r="F1234" s="72">
        <v>45800</v>
      </c>
      <c r="G1234">
        <v>36.122999999999998</v>
      </c>
      <c r="H1234">
        <v>1.6512</v>
      </c>
      <c r="I1234">
        <v>5.8329000000000004</v>
      </c>
      <c r="J1234">
        <v>11773839.8336</v>
      </c>
      <c r="K1234" s="72">
        <v>45800</v>
      </c>
      <c r="L1234">
        <v>20.486999999999998</v>
      </c>
      <c r="M1234">
        <v>1.784</v>
      </c>
      <c r="N1234">
        <v>9.9068000000000005</v>
      </c>
      <c r="O1234">
        <v>5128383.3612000002</v>
      </c>
      <c r="P1234" s="1">
        <v>45800</v>
      </c>
      <c r="Q1234">
        <v>12.124599999999999</v>
      </c>
      <c r="R1234">
        <v>1.5714999999999999</v>
      </c>
      <c r="S1234">
        <v>13.204599999999999</v>
      </c>
      <c r="U1234" s="72">
        <v>45800</v>
      </c>
      <c r="V1234">
        <v>12.659000000000001</v>
      </c>
      <c r="W1234">
        <v>1.7815000000000001</v>
      </c>
      <c r="X1234">
        <v>17.382400000000001</v>
      </c>
      <c r="Y1234">
        <v>1671603.7021999999</v>
      </c>
      <c r="AA1234" s="1">
        <f t="shared" si="93"/>
        <v>45800</v>
      </c>
      <c r="AB1234">
        <f t="shared" si="92"/>
        <v>1.6341929564603677</v>
      </c>
      <c r="AC1234" s="60">
        <f t="shared" si="94"/>
        <v>0.65525470824795129</v>
      </c>
      <c r="AD1234">
        <f>+VLOOKUP(AA1234,'Indice Bancos'!AG:AM,2,0)</f>
        <v>1.2254707139014285</v>
      </c>
      <c r="AE1234">
        <f t="shared" ref="AE1234:AE1293" ca="1" si="98">+_xlfn.PERCENTILE.INC(OFFSET(AC1234,-52,0,52,1),0.9)</f>
        <v>0.7987222419690343</v>
      </c>
      <c r="AF1234">
        <f t="shared" ref="AF1234:AF1293" ca="1" si="99">+_xlfn.PERCENTILE.INC(OFFSET(AC1234,-52,0,52,1),0.75)</f>
        <v>0.66842748162113397</v>
      </c>
      <c r="AG1234">
        <f t="shared" ca="1" si="95"/>
        <v>0.43208674996071572</v>
      </c>
      <c r="AH1234">
        <f t="shared" ca="1" si="96"/>
        <v>0.21454845675254131</v>
      </c>
      <c r="AI1234">
        <f t="shared" ca="1" si="97"/>
        <v>0.1257506300253019</v>
      </c>
      <c r="AN1234" s="60"/>
    </row>
    <row r="1235" spans="1:40" x14ac:dyDescent="0.25">
      <c r="A1235" s="1">
        <v>45807</v>
      </c>
      <c r="B1235">
        <v>0.68210000000000004</v>
      </c>
      <c r="C1235">
        <v>1.3533999999999999</v>
      </c>
      <c r="D1235">
        <v>225.8527</v>
      </c>
      <c r="E1235">
        <v>6474060.7560000001</v>
      </c>
      <c r="F1235" s="72">
        <v>45807</v>
      </c>
      <c r="G1235">
        <v>36.122999999999998</v>
      </c>
      <c r="H1235">
        <v>1.5679000000000001</v>
      </c>
      <c r="I1235">
        <v>5.5385</v>
      </c>
      <c r="J1235">
        <v>11179525.9538</v>
      </c>
      <c r="K1235" s="72">
        <v>45807</v>
      </c>
      <c r="L1235">
        <v>20.486999999999998</v>
      </c>
      <c r="M1235">
        <v>1.6753</v>
      </c>
      <c r="N1235">
        <v>9.3032000000000004</v>
      </c>
      <c r="O1235">
        <v>4815901.2209000001</v>
      </c>
      <c r="P1235" s="1">
        <v>45807</v>
      </c>
      <c r="Q1235">
        <v>12.124599999999999</v>
      </c>
      <c r="R1235">
        <v>1.6611</v>
      </c>
      <c r="S1235">
        <v>13.9575</v>
      </c>
      <c r="U1235" s="72">
        <v>45807</v>
      </c>
      <c r="V1235">
        <v>12.659000000000001</v>
      </c>
      <c r="W1235">
        <v>1.526</v>
      </c>
      <c r="X1235">
        <v>14.889099999999999</v>
      </c>
      <c r="Y1235">
        <v>1431824.4826</v>
      </c>
      <c r="AA1235" s="1">
        <f t="shared" si="93"/>
        <v>45807</v>
      </c>
      <c r="AB1235">
        <f t="shared" si="92"/>
        <v>1.5289292660607217</v>
      </c>
      <c r="AC1235" s="60">
        <f t="shared" si="94"/>
        <v>0.49153437655612831</v>
      </c>
      <c r="AD1235">
        <f>+VLOOKUP(AA1235,'Indice Bancos'!AG:AM,2,0)</f>
        <v>1.1865356416234214</v>
      </c>
      <c r="AE1235">
        <f t="shared" ca="1" si="98"/>
        <v>0.7987222419690343</v>
      </c>
      <c r="AF1235">
        <f t="shared" ca="1" si="99"/>
        <v>0.66893579162374917</v>
      </c>
      <c r="AG1235">
        <f t="shared" ca="1" si="95"/>
        <v>0.46066757521603002</v>
      </c>
      <c r="AH1235">
        <f t="shared" ca="1" si="96"/>
        <v>0.23229954540654529</v>
      </c>
      <c r="AI1235">
        <f t="shared" ca="1" si="97"/>
        <v>0.1257506300253019</v>
      </c>
      <c r="AN1235" s="60"/>
    </row>
    <row r="1236" spans="1:40" x14ac:dyDescent="0.25">
      <c r="A1236" s="1">
        <v>45814</v>
      </c>
      <c r="B1236">
        <v>0.68210000000000004</v>
      </c>
      <c r="C1236">
        <v>1.2298</v>
      </c>
      <c r="D1236">
        <v>205.2192</v>
      </c>
      <c r="E1236">
        <v>5882603.3536</v>
      </c>
      <c r="F1236" s="72">
        <v>45814</v>
      </c>
      <c r="G1236">
        <v>36.122999999999998</v>
      </c>
      <c r="H1236">
        <v>1.4936</v>
      </c>
      <c r="I1236">
        <v>5.2759</v>
      </c>
      <c r="J1236">
        <v>10649462.223300001</v>
      </c>
      <c r="K1236" s="72">
        <v>45814</v>
      </c>
      <c r="L1236">
        <v>20.486999999999998</v>
      </c>
      <c r="M1236">
        <v>1.5304</v>
      </c>
      <c r="N1236">
        <v>8.4983000000000004</v>
      </c>
      <c r="O1236">
        <v>4399258.3672000002</v>
      </c>
      <c r="P1236" s="1">
        <v>45814</v>
      </c>
      <c r="Q1236">
        <v>12.124599999999999</v>
      </c>
      <c r="R1236">
        <v>1.6726000000000001</v>
      </c>
      <c r="S1236">
        <v>14.054</v>
      </c>
      <c r="U1236" s="72">
        <v>45814</v>
      </c>
      <c r="V1236">
        <v>12.659000000000001</v>
      </c>
      <c r="W1236">
        <v>1.4213</v>
      </c>
      <c r="X1236">
        <v>13.868</v>
      </c>
      <c r="Y1236">
        <v>1333629.1802000001</v>
      </c>
      <c r="AA1236" s="1">
        <f t="shared" si="93"/>
        <v>45814</v>
      </c>
      <c r="AB1236">
        <f t="shared" si="92"/>
        <v>1.4268421928670956</v>
      </c>
      <c r="AC1236" s="60">
        <f t="shared" si="94"/>
        <v>0.33275474968524593</v>
      </c>
      <c r="AD1236">
        <f>+VLOOKUP(AA1236,'Indice Bancos'!AG:AM,2,0)</f>
        <v>1.1679425091564379</v>
      </c>
      <c r="AE1236">
        <f t="shared" ca="1" si="98"/>
        <v>0.7987222419690343</v>
      </c>
      <c r="AF1236">
        <f t="shared" ca="1" si="99"/>
        <v>0.66893579162374917</v>
      </c>
      <c r="AG1236">
        <f t="shared" ca="1" si="95"/>
        <v>0.47642267788054571</v>
      </c>
      <c r="AH1236">
        <f t="shared" ca="1" si="96"/>
        <v>0.23229954540654529</v>
      </c>
      <c r="AI1236">
        <f t="shared" ca="1" si="97"/>
        <v>0.1257506300253019</v>
      </c>
      <c r="AN1236" s="60"/>
    </row>
    <row r="1237" spans="1:40" x14ac:dyDescent="0.25">
      <c r="A1237" s="1">
        <v>45821</v>
      </c>
      <c r="B1237">
        <v>0.68210000000000004</v>
      </c>
      <c r="C1237">
        <v>1.1856</v>
      </c>
      <c r="D1237">
        <v>197.85810000000001</v>
      </c>
      <c r="E1237">
        <v>5671596.9289999995</v>
      </c>
      <c r="F1237" s="72">
        <v>45821</v>
      </c>
      <c r="G1237">
        <v>36.122999999999998</v>
      </c>
      <c r="H1237">
        <v>1.4710000000000001</v>
      </c>
      <c r="I1237">
        <v>5.1962999999999999</v>
      </c>
      <c r="J1237">
        <v>10488836.850400001</v>
      </c>
      <c r="K1237" s="72">
        <v>45821</v>
      </c>
      <c r="L1237">
        <v>20.486999999999998</v>
      </c>
      <c r="M1237">
        <v>1.5197000000000001</v>
      </c>
      <c r="N1237">
        <v>8.4390999999999998</v>
      </c>
      <c r="O1237">
        <v>4368622.8633000003</v>
      </c>
      <c r="P1237" s="1">
        <v>45821</v>
      </c>
      <c r="Q1237">
        <v>12.124599999999999</v>
      </c>
      <c r="R1237">
        <v>1.6473</v>
      </c>
      <c r="S1237">
        <v>13.841699999999999</v>
      </c>
      <c r="U1237" s="72">
        <v>45821</v>
      </c>
      <c r="V1237">
        <v>12.659000000000001</v>
      </c>
      <c r="W1237">
        <v>1.3167</v>
      </c>
      <c r="X1237">
        <v>12.8469</v>
      </c>
      <c r="Y1237">
        <v>1235433.8810000001</v>
      </c>
      <c r="AA1237" s="1">
        <f t="shared" si="93"/>
        <v>45821</v>
      </c>
      <c r="AB1237">
        <f t="shared" si="92"/>
        <v>1.3976443073319973</v>
      </c>
      <c r="AC1237" s="60">
        <f t="shared" si="94"/>
        <v>0.28734224812504749</v>
      </c>
      <c r="AD1237">
        <f>+VLOOKUP(AA1237,'Indice Bancos'!AG:AM,2,0)</f>
        <v>1.1614398394445495</v>
      </c>
      <c r="AE1237">
        <f t="shared" ca="1" si="98"/>
        <v>0.7987222419690343</v>
      </c>
      <c r="AF1237">
        <f t="shared" ca="1" si="99"/>
        <v>0.66893579162374917</v>
      </c>
      <c r="AG1237">
        <f t="shared" ca="1" si="95"/>
        <v>0.47642267788054571</v>
      </c>
      <c r="AH1237">
        <f t="shared" ca="1" si="96"/>
        <v>0.2377696900623272</v>
      </c>
      <c r="AI1237">
        <f t="shared" ca="1" si="97"/>
        <v>0.1257506300253019</v>
      </c>
      <c r="AN1237" s="60"/>
    </row>
    <row r="1238" spans="1:40" x14ac:dyDescent="0.25">
      <c r="A1238" s="1">
        <v>45828</v>
      </c>
      <c r="B1238">
        <v>0.68210000000000004</v>
      </c>
      <c r="C1238">
        <v>1.1576</v>
      </c>
      <c r="D1238">
        <v>193.1738</v>
      </c>
      <c r="E1238">
        <v>5537320.1133000003</v>
      </c>
      <c r="F1238" s="72">
        <v>45828</v>
      </c>
      <c r="G1238">
        <v>36.122999999999998</v>
      </c>
      <c r="H1238">
        <v>1.4350000000000001</v>
      </c>
      <c r="I1238">
        <v>5.069</v>
      </c>
      <c r="J1238">
        <v>10231836.253699999</v>
      </c>
      <c r="K1238" s="72">
        <v>45828</v>
      </c>
      <c r="L1238">
        <v>20.486999999999998</v>
      </c>
      <c r="M1238">
        <v>1.4322999999999999</v>
      </c>
      <c r="N1238">
        <v>7.9539</v>
      </c>
      <c r="O1238">
        <v>4117411.7308999998</v>
      </c>
      <c r="P1238" s="1">
        <v>45828</v>
      </c>
      <c r="Q1238">
        <v>12.124599999999999</v>
      </c>
      <c r="R1238">
        <v>1.5392999999999999</v>
      </c>
      <c r="S1238">
        <v>12.9344</v>
      </c>
      <c r="U1238" s="72">
        <v>45828</v>
      </c>
      <c r="V1238">
        <v>12.659000000000001</v>
      </c>
      <c r="W1238">
        <v>1.2461</v>
      </c>
      <c r="X1238">
        <v>12.158200000000001</v>
      </c>
      <c r="Y1238">
        <v>1169209.1443</v>
      </c>
      <c r="AA1238" s="1">
        <f t="shared" si="93"/>
        <v>45828</v>
      </c>
      <c r="AB1238">
        <f t="shared" si="92"/>
        <v>1.3510309686921638</v>
      </c>
      <c r="AC1238" s="60">
        <f t="shared" si="94"/>
        <v>0.21484287788253814</v>
      </c>
      <c r="AD1238">
        <f>+VLOOKUP(AA1238,'Indice Bancos'!AG:AM,2,0)</f>
        <v>1.1594580831889587</v>
      </c>
      <c r="AE1238">
        <f t="shared" ca="1" si="98"/>
        <v>0.7987222419690343</v>
      </c>
      <c r="AF1238">
        <f t="shared" ca="1" si="99"/>
        <v>0.66893579162374917</v>
      </c>
      <c r="AG1238">
        <f t="shared" ca="1" si="95"/>
        <v>0.47642267788054571</v>
      </c>
      <c r="AH1238">
        <f t="shared" ca="1" si="96"/>
        <v>0.2377696900623272</v>
      </c>
      <c r="AI1238">
        <f t="shared" ca="1" si="97"/>
        <v>0.1257506300253019</v>
      </c>
      <c r="AN1238" s="60"/>
    </row>
    <row r="1239" spans="1:40" x14ac:dyDescent="0.25">
      <c r="A1239" s="1">
        <v>45835</v>
      </c>
      <c r="B1239">
        <v>0.68210000000000004</v>
      </c>
      <c r="C1239">
        <v>1.1513</v>
      </c>
      <c r="D1239">
        <v>192.13030000000001</v>
      </c>
      <c r="E1239">
        <v>5473378.7725</v>
      </c>
      <c r="F1239" s="72">
        <v>45835</v>
      </c>
      <c r="G1239">
        <v>36.122999999999998</v>
      </c>
      <c r="H1239">
        <v>1.3989</v>
      </c>
      <c r="I1239">
        <v>4.9417</v>
      </c>
      <c r="J1239">
        <v>9974835.6570999995</v>
      </c>
      <c r="K1239" s="72">
        <v>45835</v>
      </c>
      <c r="L1239">
        <v>20.486999999999998</v>
      </c>
      <c r="M1239">
        <v>1.4378</v>
      </c>
      <c r="N1239">
        <v>7.9844999999999997</v>
      </c>
      <c r="O1239">
        <v>4123538.8317</v>
      </c>
      <c r="P1239" s="1">
        <v>45835</v>
      </c>
      <c r="Q1239">
        <v>12.124599999999999</v>
      </c>
      <c r="R1239">
        <v>1.452</v>
      </c>
      <c r="S1239">
        <v>12.200799999999999</v>
      </c>
      <c r="U1239" s="72">
        <v>45835</v>
      </c>
      <c r="V1239">
        <v>12.659000000000001</v>
      </c>
      <c r="W1239">
        <v>1.2849999999999999</v>
      </c>
      <c r="X1239">
        <v>12.5382</v>
      </c>
      <c r="Y1239">
        <v>1205746.9301</v>
      </c>
      <c r="AA1239" s="1">
        <f t="shared" si="93"/>
        <v>45835</v>
      </c>
      <c r="AB1239">
        <f t="shared" si="92"/>
        <v>1.3347855739822037</v>
      </c>
      <c r="AC1239" s="60">
        <f t="shared" si="94"/>
        <v>0.18957584230472982</v>
      </c>
      <c r="AD1239">
        <f>+VLOOKUP(AA1239,'Indice Bancos'!AG:AM,2,0)</f>
        <v>1.1565621902744041</v>
      </c>
      <c r="AE1239">
        <f t="shared" ca="1" si="98"/>
        <v>0.7987222419690343</v>
      </c>
      <c r="AF1239">
        <f t="shared" ca="1" si="99"/>
        <v>0.66893579162374917</v>
      </c>
      <c r="AG1239">
        <f t="shared" ca="1" si="95"/>
        <v>0.47642267788054571</v>
      </c>
      <c r="AH1239">
        <f t="shared" ca="1" si="96"/>
        <v>0.21775735332253901</v>
      </c>
      <c r="AI1239">
        <f t="shared" ca="1" si="97"/>
        <v>0.1257506300253019</v>
      </c>
      <c r="AN1239" s="60"/>
    </row>
    <row r="1240" spans="1:40" x14ac:dyDescent="0.25">
      <c r="A1240" s="1">
        <v>45842</v>
      </c>
      <c r="B1240">
        <v>14.071199999999999</v>
      </c>
      <c r="C1240">
        <v>1.1344000000000001</v>
      </c>
      <c r="D1240">
        <v>9.4457000000000004</v>
      </c>
      <c r="E1240">
        <v>5486167.0405999999</v>
      </c>
      <c r="F1240" s="72">
        <v>45842</v>
      </c>
      <c r="G1240">
        <v>27.509499999999999</v>
      </c>
      <c r="H1240">
        <v>1.3734999999999999</v>
      </c>
      <c r="I1240">
        <v>6.2558999999999996</v>
      </c>
      <c r="J1240">
        <v>10039085.8062</v>
      </c>
      <c r="K1240" s="72">
        <v>45842</v>
      </c>
      <c r="L1240">
        <v>16.860600000000002</v>
      </c>
      <c r="M1240">
        <v>1.3703000000000001</v>
      </c>
      <c r="N1240">
        <v>9.4450000000000003</v>
      </c>
      <c r="O1240">
        <v>4086776.2269000001</v>
      </c>
      <c r="P1240" s="1">
        <v>45842</v>
      </c>
      <c r="Q1240">
        <v>12.124599999999999</v>
      </c>
      <c r="R1240">
        <v>1.5852999999999999</v>
      </c>
      <c r="S1240">
        <v>13.320499999999999</v>
      </c>
      <c r="U1240" s="72">
        <v>45842</v>
      </c>
      <c r="V1240">
        <v>10.968999999999999</v>
      </c>
      <c r="W1240">
        <v>1.2386999999999999</v>
      </c>
      <c r="X1240">
        <v>13.322699999999999</v>
      </c>
      <c r="Y1240">
        <v>1205746.9301</v>
      </c>
      <c r="AA1240" s="1">
        <f t="shared" si="93"/>
        <v>45842</v>
      </c>
      <c r="AB1240">
        <f t="shared" si="92"/>
        <v>1.3020536116230894</v>
      </c>
      <c r="AC1240" s="60">
        <f t="shared" si="94"/>
        <v>0.13866666636749259</v>
      </c>
      <c r="AD1240">
        <f>+VLOOKUP(AA1240,'Indice Bancos'!AG:AM,2,0)</f>
        <v>1.1379680992440511</v>
      </c>
      <c r="AE1240">
        <f t="shared" ca="1" si="98"/>
        <v>0.7987222419690343</v>
      </c>
      <c r="AF1240">
        <f t="shared" ca="1" si="99"/>
        <v>0.66893579162374917</v>
      </c>
      <c r="AG1240">
        <f t="shared" ca="1" si="95"/>
        <v>0.47642267788054571</v>
      </c>
      <c r="AH1240">
        <f t="shared" ca="1" si="96"/>
        <v>0.21163398131254044</v>
      </c>
      <c r="AI1240">
        <f t="shared" ca="1" si="97"/>
        <v>0.1257506300253019</v>
      </c>
      <c r="AN1240" s="60"/>
    </row>
    <row r="1241" spans="1:40" x14ac:dyDescent="0.25">
      <c r="A1241" s="1">
        <v>45849</v>
      </c>
      <c r="B1241">
        <v>14.071199999999999</v>
      </c>
      <c r="C1241">
        <v>1.0987</v>
      </c>
      <c r="D1241">
        <v>9.1484000000000005</v>
      </c>
      <c r="E1241">
        <v>5313525.4205</v>
      </c>
      <c r="F1241" s="72">
        <v>45849</v>
      </c>
      <c r="G1241">
        <v>27.509499999999999</v>
      </c>
      <c r="H1241">
        <v>1.323</v>
      </c>
      <c r="I1241">
        <v>6.0260999999999996</v>
      </c>
      <c r="J1241">
        <v>9637522.3739999998</v>
      </c>
      <c r="K1241" s="72">
        <v>45849</v>
      </c>
      <c r="L1241">
        <v>16.860600000000002</v>
      </c>
      <c r="M1241">
        <v>1.2758</v>
      </c>
      <c r="N1241">
        <v>8.7935999999999996</v>
      </c>
      <c r="O1241">
        <v>3804929.5906000002</v>
      </c>
      <c r="P1241" s="1">
        <v>45849</v>
      </c>
      <c r="Q1241">
        <v>12.124599999999999</v>
      </c>
      <c r="R1241">
        <v>1.5347</v>
      </c>
      <c r="S1241">
        <v>12.8957</v>
      </c>
      <c r="U1241" s="72">
        <v>45849</v>
      </c>
      <c r="V1241">
        <v>10.968999999999999</v>
      </c>
      <c r="W1241">
        <v>1.1871</v>
      </c>
      <c r="X1241">
        <v>12.7676</v>
      </c>
      <c r="Y1241">
        <v>1155507.4746999999</v>
      </c>
      <c r="AA1241" s="1">
        <f t="shared" si="93"/>
        <v>45849</v>
      </c>
      <c r="AB1241">
        <f t="shared" si="92"/>
        <v>1.2462377743263113</v>
      </c>
      <c r="AC1241" s="60">
        <f t="shared" si="94"/>
        <v>5.1854325272561133E-2</v>
      </c>
      <c r="AD1241">
        <f>+VLOOKUP(AA1241,'Indice Bancos'!AG:AM,2,0)</f>
        <v>1.1288979779029902</v>
      </c>
      <c r="AE1241">
        <f t="shared" ca="1" si="98"/>
        <v>0.7987222419690343</v>
      </c>
      <c r="AF1241">
        <f t="shared" ca="1" si="99"/>
        <v>0.66893579162374917</v>
      </c>
      <c r="AG1241">
        <f t="shared" ca="1" si="95"/>
        <v>0.47642267788054571</v>
      </c>
      <c r="AH1241">
        <f t="shared" ca="1" si="96"/>
        <v>0.21163398131254044</v>
      </c>
      <c r="AI1241">
        <f t="shared" ca="1" si="97"/>
        <v>0.14196184526912281</v>
      </c>
      <c r="AN1241" s="60"/>
    </row>
    <row r="1242" spans="1:40" x14ac:dyDescent="0.25">
      <c r="A1242" s="1">
        <v>45856</v>
      </c>
      <c r="B1242">
        <v>14.071199999999999</v>
      </c>
      <c r="C1242">
        <v>1.1067</v>
      </c>
      <c r="D1242">
        <v>9.2144999999999992</v>
      </c>
      <c r="E1242">
        <v>5351890.2249999996</v>
      </c>
      <c r="F1242" s="72">
        <v>45856</v>
      </c>
      <c r="G1242">
        <v>27.509499999999999</v>
      </c>
      <c r="H1242">
        <v>1.3451</v>
      </c>
      <c r="I1242">
        <v>6.1265000000000001</v>
      </c>
      <c r="J1242">
        <v>9798147.7468999997</v>
      </c>
      <c r="K1242" s="72">
        <v>45856</v>
      </c>
      <c r="L1242">
        <v>16.860600000000002</v>
      </c>
      <c r="M1242">
        <v>1.3311999999999999</v>
      </c>
      <c r="N1242">
        <v>9.1759000000000004</v>
      </c>
      <c r="O1242">
        <v>3970361.3119000001</v>
      </c>
      <c r="P1242" s="1">
        <v>45856</v>
      </c>
      <c r="Q1242">
        <v>12.124599999999999</v>
      </c>
      <c r="R1242">
        <v>1.5508</v>
      </c>
      <c r="S1242">
        <v>13.030900000000001</v>
      </c>
      <c r="U1242" s="72">
        <v>45856</v>
      </c>
      <c r="V1242">
        <v>10.968999999999999</v>
      </c>
      <c r="W1242">
        <v>1.1800999999999999</v>
      </c>
      <c r="X1242">
        <v>12.6919</v>
      </c>
      <c r="Y1242">
        <v>1148656.6398</v>
      </c>
      <c r="AA1242" s="1">
        <f t="shared" si="93"/>
        <v>45856</v>
      </c>
      <c r="AB1242">
        <f t="shared" si="92"/>
        <v>1.2700788937790679</v>
      </c>
      <c r="AC1242" s="60">
        <f t="shared" si="94"/>
        <v>8.8935259542397505E-2</v>
      </c>
      <c r="AD1242">
        <f>+VLOOKUP(AA1242,'Indice Bancos'!AG:AM,2,0)</f>
        <v>1.1132010377460817</v>
      </c>
      <c r="AE1242">
        <f t="shared" ca="1" si="98"/>
        <v>0.7987222419690343</v>
      </c>
      <c r="AF1242">
        <f t="shared" ca="1" si="99"/>
        <v>0.66893579162374917</v>
      </c>
      <c r="AG1242">
        <f t="shared" ca="1" si="95"/>
        <v>0.47642267788054571</v>
      </c>
      <c r="AH1242">
        <f t="shared" ca="1" si="96"/>
        <v>0.20930394271908853</v>
      </c>
      <c r="AI1242">
        <f t="shared" ca="1" si="97"/>
        <v>0.11534810768680513</v>
      </c>
      <c r="AN1242" s="60"/>
    </row>
    <row r="1243" spans="1:40" x14ac:dyDescent="0.25">
      <c r="A1243" s="1">
        <v>45863</v>
      </c>
      <c r="B1243">
        <v>14.071199999999999</v>
      </c>
      <c r="C1243">
        <v>1.2151000000000001</v>
      </c>
      <c r="D1243">
        <v>10.1172</v>
      </c>
      <c r="E1243">
        <v>5876209.2194999997</v>
      </c>
      <c r="F1243" s="72">
        <v>45863</v>
      </c>
      <c r="G1243">
        <v>27.509499999999999</v>
      </c>
      <c r="H1243">
        <v>1.4641</v>
      </c>
      <c r="I1243">
        <v>6.6688999999999998</v>
      </c>
      <c r="J1243">
        <v>10665524.760600001</v>
      </c>
      <c r="K1243" s="72">
        <v>45863</v>
      </c>
      <c r="L1243">
        <v>16.860600000000002</v>
      </c>
      <c r="M1243">
        <v>1.4072</v>
      </c>
      <c r="N1243">
        <v>9.6997999999999998</v>
      </c>
      <c r="O1243">
        <v>4197064.0411999999</v>
      </c>
      <c r="P1243" s="1">
        <v>45863</v>
      </c>
      <c r="Q1243">
        <v>12.124599999999999</v>
      </c>
      <c r="R1243">
        <v>1.6221000000000001</v>
      </c>
      <c r="S1243">
        <v>13.630100000000001</v>
      </c>
      <c r="U1243" s="72">
        <v>45863</v>
      </c>
      <c r="V1243">
        <v>10.968999999999999</v>
      </c>
      <c r="W1243">
        <v>1.2481</v>
      </c>
      <c r="X1243">
        <v>13.4237</v>
      </c>
      <c r="Y1243">
        <v>1214881.3765</v>
      </c>
      <c r="AA1243" s="1">
        <f t="shared" si="93"/>
        <v>45863</v>
      </c>
      <c r="AB1243">
        <f t="shared" si="92"/>
        <v>1.374620538205517</v>
      </c>
      <c r="AC1243" s="60">
        <f t="shared" si="94"/>
        <v>0.25153256765619719</v>
      </c>
      <c r="AD1243">
        <f>+VLOOKUP(AA1243,'Indice Bancos'!AG:AM,2,0)</f>
        <v>1.1404785747804924</v>
      </c>
      <c r="AE1243">
        <f t="shared" ca="1" si="98"/>
        <v>0.7987222419690343</v>
      </c>
      <c r="AF1243">
        <f t="shared" ca="1" si="99"/>
        <v>0.66893579162374917</v>
      </c>
      <c r="AG1243">
        <f t="shared" ca="1" si="95"/>
        <v>0.47642267788054571</v>
      </c>
      <c r="AH1243">
        <f t="shared" ca="1" si="96"/>
        <v>0.20930394271908853</v>
      </c>
      <c r="AI1243">
        <f t="shared" ca="1" si="97"/>
        <v>0.11534810768680513</v>
      </c>
      <c r="AN1243" s="60"/>
    </row>
    <row r="1244" spans="1:40" x14ac:dyDescent="0.25">
      <c r="A1244" s="1">
        <v>45870</v>
      </c>
      <c r="B1244">
        <v>14.071199999999999</v>
      </c>
      <c r="C1244">
        <v>1.2182999999999999</v>
      </c>
      <c r="D1244">
        <v>10.1442</v>
      </c>
      <c r="E1244">
        <v>5857026.8173000002</v>
      </c>
      <c r="F1244" s="72">
        <v>45870</v>
      </c>
      <c r="G1244">
        <v>27.509499999999999</v>
      </c>
      <c r="H1244">
        <v>1.4752000000000001</v>
      </c>
      <c r="I1244">
        <v>6.7191000000000001</v>
      </c>
      <c r="J1244">
        <v>10745837.447000001</v>
      </c>
      <c r="K1244" s="72">
        <v>45870</v>
      </c>
      <c r="L1244">
        <v>16.860600000000002</v>
      </c>
      <c r="M1244">
        <v>1.4313</v>
      </c>
      <c r="N1244">
        <v>9.8656000000000006</v>
      </c>
      <c r="O1244">
        <v>4258335.0489999996</v>
      </c>
      <c r="P1244" s="1">
        <v>45870</v>
      </c>
      <c r="Q1244">
        <v>12.124599999999999</v>
      </c>
      <c r="R1244">
        <v>1.659</v>
      </c>
      <c r="S1244">
        <v>13.939500000000001</v>
      </c>
      <c r="U1244" s="72">
        <v>45870</v>
      </c>
      <c r="V1244">
        <v>10.968999999999999</v>
      </c>
      <c r="W1244">
        <v>1.2786</v>
      </c>
      <c r="X1244">
        <v>13.7517</v>
      </c>
      <c r="Y1244">
        <v>1244568.3274000001</v>
      </c>
      <c r="AA1244" s="1">
        <f t="shared" si="93"/>
        <v>45870</v>
      </c>
      <c r="AB1244">
        <f t="shared" si="92"/>
        <v>1.3876077814145977</v>
      </c>
      <c r="AC1244" s="60">
        <f t="shared" si="94"/>
        <v>0.27173208524749976</v>
      </c>
      <c r="AD1244">
        <f>+VLOOKUP(AA1244,'Indice Bancos'!AG:AM,2,0)</f>
        <v>1.1084605009067581</v>
      </c>
      <c r="AE1244">
        <f t="shared" ca="1" si="98"/>
        <v>0.7987222419690343</v>
      </c>
      <c r="AF1244">
        <f t="shared" ca="1" si="99"/>
        <v>0.66893579162374917</v>
      </c>
      <c r="AG1244">
        <f t="shared" ca="1" si="95"/>
        <v>0.47642267788054571</v>
      </c>
      <c r="AH1244">
        <f t="shared" ca="1" si="96"/>
        <v>0.23679819824899356</v>
      </c>
      <c r="AI1244">
        <f t="shared" ca="1" si="97"/>
        <v>0.14196184526912281</v>
      </c>
      <c r="AN1244" s="60"/>
    </row>
    <row r="1245" spans="1:40" x14ac:dyDescent="0.25">
      <c r="A1245" s="1">
        <v>45877</v>
      </c>
      <c r="B1245">
        <v>14.071199999999999</v>
      </c>
      <c r="C1245">
        <v>1.2596000000000001</v>
      </c>
      <c r="D1245">
        <v>10.487500000000001</v>
      </c>
      <c r="E1245">
        <v>6055244.9737999998</v>
      </c>
      <c r="F1245" s="72">
        <v>45877</v>
      </c>
      <c r="G1245">
        <v>27.509499999999999</v>
      </c>
      <c r="H1245">
        <v>1.4996</v>
      </c>
      <c r="I1245">
        <v>6.8301999999999996</v>
      </c>
      <c r="J1245">
        <v>10890400.282600001</v>
      </c>
      <c r="K1245" s="72">
        <v>45877</v>
      </c>
      <c r="L1245">
        <v>16.860600000000002</v>
      </c>
      <c r="M1245">
        <v>1.5075000000000001</v>
      </c>
      <c r="N1245">
        <v>10.3909</v>
      </c>
      <c r="O1245">
        <v>4485037.7783000004</v>
      </c>
      <c r="P1245" s="1">
        <v>45877</v>
      </c>
      <c r="Q1245">
        <v>12.124599999999999</v>
      </c>
      <c r="R1245">
        <v>1.7141999999999999</v>
      </c>
      <c r="S1245">
        <v>14.403499999999999</v>
      </c>
      <c r="U1245" s="72">
        <v>45877</v>
      </c>
      <c r="V1245">
        <v>10.968999999999999</v>
      </c>
      <c r="W1245">
        <v>1.3724000000000001</v>
      </c>
      <c r="X1245">
        <v>14.760999999999999</v>
      </c>
      <c r="Y1245">
        <v>1335912.7919000001</v>
      </c>
      <c r="AA1245" s="1">
        <f t="shared" si="93"/>
        <v>45877</v>
      </c>
      <c r="AB1245">
        <f t="shared" si="92"/>
        <v>1.4298594417502677</v>
      </c>
      <c r="AC1245" s="60">
        <f t="shared" si="94"/>
        <v>0.33744758333067726</v>
      </c>
      <c r="AD1245">
        <f>+VLOOKUP(AA1245,'Indice Bancos'!AG:AM,2,0)</f>
        <v>1.1295481315991784</v>
      </c>
      <c r="AE1245">
        <f t="shared" ca="1" si="98"/>
        <v>0.7987222419690343</v>
      </c>
      <c r="AF1245">
        <f t="shared" ca="1" si="99"/>
        <v>0.66893579162374917</v>
      </c>
      <c r="AG1245">
        <f t="shared" ca="1" si="95"/>
        <v>0.47642267788054571</v>
      </c>
      <c r="AH1245">
        <f t="shared" ca="1" si="96"/>
        <v>0.24967858533493426</v>
      </c>
      <c r="AI1245">
        <f t="shared" ca="1" si="97"/>
        <v>0.17264414397499633</v>
      </c>
      <c r="AN1245" s="60"/>
    </row>
    <row r="1246" spans="1:40" x14ac:dyDescent="0.25">
      <c r="A1246" s="1">
        <v>45884</v>
      </c>
      <c r="B1246">
        <v>14.071199999999999</v>
      </c>
      <c r="C1246">
        <v>1.2023999999999999</v>
      </c>
      <c r="D1246">
        <v>10.0113</v>
      </c>
      <c r="E1246">
        <v>5780297.2083000001</v>
      </c>
      <c r="F1246" s="72">
        <v>45884</v>
      </c>
      <c r="G1246">
        <v>27.509499999999999</v>
      </c>
      <c r="H1246">
        <v>1.4266000000000001</v>
      </c>
      <c r="I1246">
        <v>6.4977999999999998</v>
      </c>
      <c r="J1246">
        <v>10360336.552100001</v>
      </c>
      <c r="K1246" s="72">
        <v>45884</v>
      </c>
      <c r="L1246">
        <v>16.860600000000002</v>
      </c>
      <c r="M1246">
        <v>1.4128000000000001</v>
      </c>
      <c r="N1246">
        <v>9.7378999999999998</v>
      </c>
      <c r="O1246">
        <v>4203191.1419000002</v>
      </c>
      <c r="P1246" s="1">
        <v>45884</v>
      </c>
      <c r="Q1246">
        <v>12.124599999999999</v>
      </c>
      <c r="R1246">
        <v>1.5899000000000001</v>
      </c>
      <c r="S1246">
        <v>13.359500000000001</v>
      </c>
      <c r="U1246" s="72">
        <v>45884</v>
      </c>
      <c r="V1246">
        <v>10.968999999999999</v>
      </c>
      <c r="W1246">
        <v>1.2199</v>
      </c>
      <c r="X1246">
        <v>13.120900000000001</v>
      </c>
      <c r="Y1246">
        <v>1187478.0371999999</v>
      </c>
      <c r="AA1246" s="1">
        <f t="shared" si="93"/>
        <v>45884</v>
      </c>
      <c r="AB1246">
        <f t="shared" si="92"/>
        <v>1.3523175291879732</v>
      </c>
      <c r="AC1246" s="60">
        <f t="shared" si="94"/>
        <v>0.2168439108153169</v>
      </c>
      <c r="AD1246">
        <f>+VLOOKUP(AA1246,'Indice Bancos'!AG:AM,2,0)</f>
        <v>1.1273146350320269</v>
      </c>
      <c r="AE1246">
        <f t="shared" ca="1" si="98"/>
        <v>0.7987222419690343</v>
      </c>
      <c r="AF1246">
        <f t="shared" ca="1" si="99"/>
        <v>0.66893579162374917</v>
      </c>
      <c r="AG1246">
        <f t="shared" ca="1" si="95"/>
        <v>0.47642267788054571</v>
      </c>
      <c r="AH1246">
        <f t="shared" ca="1" si="96"/>
        <v>0.26668220584967411</v>
      </c>
      <c r="AI1246">
        <f t="shared" ca="1" si="97"/>
        <v>0.17264414397499633</v>
      </c>
      <c r="AN1246" s="60"/>
    </row>
    <row r="1247" spans="1:40" x14ac:dyDescent="0.25">
      <c r="A1247" s="1">
        <v>45891</v>
      </c>
      <c r="B1247">
        <v>14.071199999999999</v>
      </c>
      <c r="C1247">
        <v>1.1665000000000001</v>
      </c>
      <c r="D1247">
        <v>9.7123000000000008</v>
      </c>
      <c r="E1247">
        <v>5607655.5882000001</v>
      </c>
      <c r="F1247" s="72">
        <v>45891</v>
      </c>
      <c r="G1247">
        <v>27.509499999999999</v>
      </c>
      <c r="H1247">
        <v>1.3359000000000001</v>
      </c>
      <c r="I1247">
        <v>6.0848000000000004</v>
      </c>
      <c r="J1247">
        <v>9701772.5231999997</v>
      </c>
      <c r="K1247" s="72">
        <v>45891</v>
      </c>
      <c r="L1247">
        <v>16.860600000000002</v>
      </c>
      <c r="M1247">
        <v>1.2685999999999999</v>
      </c>
      <c r="N1247">
        <v>8.7441999999999993</v>
      </c>
      <c r="O1247">
        <v>3774294.0866</v>
      </c>
      <c r="P1247" s="1">
        <v>45891</v>
      </c>
      <c r="Q1247">
        <v>12.124599999999999</v>
      </c>
      <c r="R1247">
        <v>1.5807</v>
      </c>
      <c r="S1247">
        <v>13.2821</v>
      </c>
      <c r="U1247" s="72">
        <v>45891</v>
      </c>
      <c r="V1247">
        <v>10.968999999999999</v>
      </c>
      <c r="W1247">
        <v>1.1331</v>
      </c>
      <c r="X1247">
        <v>12.1873</v>
      </c>
      <c r="Y1247">
        <v>1102984.4076</v>
      </c>
      <c r="AA1247" s="1">
        <f t="shared" si="93"/>
        <v>45891</v>
      </c>
      <c r="AB1247">
        <f t="shared" si="92"/>
        <v>1.2651786032698122</v>
      </c>
      <c r="AC1247" s="60">
        <f t="shared" si="94"/>
        <v>8.1313664816659789E-2</v>
      </c>
      <c r="AD1247">
        <f>+VLOOKUP(AA1247,'Indice Bancos'!AG:AM,2,0)</f>
        <v>1.098830070559192</v>
      </c>
      <c r="AE1247">
        <f t="shared" ca="1" si="98"/>
        <v>0.7987222419690343</v>
      </c>
      <c r="AF1247">
        <f t="shared" ca="1" si="99"/>
        <v>0.66893579162374917</v>
      </c>
      <c r="AG1247">
        <f t="shared" ca="1" si="95"/>
        <v>0.47642267788054571</v>
      </c>
      <c r="AH1247">
        <f t="shared" ca="1" si="96"/>
        <v>0.24967858533493426</v>
      </c>
      <c r="AI1247">
        <f t="shared" ca="1" si="97"/>
        <v>0.17264414397499633</v>
      </c>
      <c r="AN1247" s="60"/>
    </row>
    <row r="1248" spans="1:40" x14ac:dyDescent="0.25">
      <c r="A1248" s="1">
        <v>45898</v>
      </c>
      <c r="B1248">
        <v>14.071199999999999</v>
      </c>
      <c r="C1248">
        <v>1.0471999999999999</v>
      </c>
      <c r="D1248">
        <v>8.7195999999999998</v>
      </c>
      <c r="E1248">
        <v>5000212.8505999995</v>
      </c>
      <c r="F1248" s="72">
        <v>45898</v>
      </c>
      <c r="G1248">
        <v>27.509499999999999</v>
      </c>
      <c r="H1248">
        <v>1.1721999999999999</v>
      </c>
      <c r="I1248">
        <v>5.3392999999999997</v>
      </c>
      <c r="J1248">
        <v>8513144.7636999991</v>
      </c>
      <c r="K1248" s="72">
        <v>45898</v>
      </c>
      <c r="L1248">
        <v>16.860600000000002</v>
      </c>
      <c r="M1248">
        <v>1.1402000000000001</v>
      </c>
      <c r="N1248">
        <v>7.8589000000000002</v>
      </c>
      <c r="O1248">
        <v>3382159.6360999998</v>
      </c>
      <c r="P1248" s="1">
        <v>45898</v>
      </c>
      <c r="Q1248">
        <v>12.124599999999999</v>
      </c>
      <c r="R1248">
        <v>1.5162</v>
      </c>
      <c r="S1248">
        <v>12.7399</v>
      </c>
      <c r="U1248" s="72">
        <v>45898</v>
      </c>
      <c r="V1248">
        <v>10.968999999999999</v>
      </c>
      <c r="W1248">
        <v>0.98770000000000002</v>
      </c>
      <c r="X1248">
        <v>10.6229</v>
      </c>
      <c r="Y1248">
        <v>961400.4878</v>
      </c>
      <c r="AA1248" s="1">
        <f t="shared" si="93"/>
        <v>45898</v>
      </c>
      <c r="AB1248">
        <f t="shared" si="92"/>
        <v>1.1212038472467594</v>
      </c>
      <c r="AC1248" s="60">
        <f t="shared" si="94"/>
        <v>-0.14261535307974083</v>
      </c>
      <c r="AD1248">
        <f>+VLOOKUP(AA1248,'Indice Bancos'!AG:AM,2,0)</f>
        <v>1.0350174146662556</v>
      </c>
      <c r="AE1248">
        <f t="shared" ca="1" si="98"/>
        <v>0.7987222419690343</v>
      </c>
      <c r="AF1248">
        <f t="shared" ca="1" si="99"/>
        <v>0.66893579162374917</v>
      </c>
      <c r="AG1248">
        <f t="shared" ca="1" si="95"/>
        <v>0.47642267788054571</v>
      </c>
      <c r="AH1248">
        <f t="shared" ca="1" si="96"/>
        <v>0.23729845648218828</v>
      </c>
      <c r="AI1248">
        <f t="shared" ca="1" si="97"/>
        <v>0.14196184526912281</v>
      </c>
      <c r="AN1248" s="60"/>
    </row>
    <row r="1249" spans="1:40" x14ac:dyDescent="0.25">
      <c r="A1249" s="1">
        <v>45905</v>
      </c>
      <c r="B1249">
        <v>14.071199999999999</v>
      </c>
      <c r="C1249">
        <v>1.0901000000000001</v>
      </c>
      <c r="D1249">
        <v>9.0763999999999996</v>
      </c>
      <c r="E1249">
        <v>5204825.1410999997</v>
      </c>
      <c r="F1249" s="72">
        <v>45905</v>
      </c>
      <c r="G1249">
        <v>27.509499999999999</v>
      </c>
      <c r="H1249">
        <v>1.2345999999999999</v>
      </c>
      <c r="I1249">
        <v>5.6234000000000002</v>
      </c>
      <c r="J1249">
        <v>8930770.7332000006</v>
      </c>
      <c r="K1249" s="72">
        <v>45905</v>
      </c>
      <c r="L1249">
        <v>16.860600000000002</v>
      </c>
      <c r="M1249">
        <v>1.1649</v>
      </c>
      <c r="N1249">
        <v>8.0297000000000001</v>
      </c>
      <c r="O1249">
        <v>3455684.8456000001</v>
      </c>
      <c r="P1249" s="1">
        <v>45905</v>
      </c>
      <c r="Q1249">
        <v>12.124599999999999</v>
      </c>
      <c r="R1249">
        <v>1.4355</v>
      </c>
      <c r="S1249">
        <v>12.0623</v>
      </c>
      <c r="U1249" s="72">
        <v>45905</v>
      </c>
      <c r="V1249">
        <v>10.968999999999999</v>
      </c>
      <c r="W1249">
        <v>1.0392999999999999</v>
      </c>
      <c r="X1249">
        <v>11.178000000000001</v>
      </c>
      <c r="Y1249">
        <v>1011639.9432</v>
      </c>
      <c r="AA1249" s="1">
        <f t="shared" si="93"/>
        <v>45905</v>
      </c>
      <c r="AB1249">
        <f t="shared" si="92"/>
        <v>1.1706029659269728</v>
      </c>
      <c r="AC1249" s="60">
        <f t="shared" si="94"/>
        <v>-6.5783160849897965E-2</v>
      </c>
      <c r="AD1249">
        <f>+VLOOKUP(AA1249,'Indice Bancos'!AG:AM,2,0)</f>
        <v>1.0729050238323594</v>
      </c>
      <c r="AE1249">
        <f t="shared" ca="1" si="98"/>
        <v>0.7987222419690343</v>
      </c>
      <c r="AF1249">
        <f t="shared" ca="1" si="99"/>
        <v>0.66893579162374917</v>
      </c>
      <c r="AG1249">
        <f t="shared" ca="1" si="95"/>
        <v>0.46066757521603002</v>
      </c>
      <c r="AH1249">
        <f t="shared" ca="1" si="96"/>
        <v>0.21634365258212221</v>
      </c>
      <c r="AI1249">
        <f t="shared" ca="1" si="97"/>
        <v>0.11534810768680513</v>
      </c>
      <c r="AN1249" s="60"/>
    </row>
    <row r="1250" spans="1:40" x14ac:dyDescent="0.25">
      <c r="A1250" s="1">
        <v>45912</v>
      </c>
      <c r="B1250">
        <v>14.071199999999999</v>
      </c>
      <c r="C1250">
        <v>0.85970000000000002</v>
      </c>
      <c r="D1250">
        <v>7.1585000000000001</v>
      </c>
      <c r="E1250">
        <v>4105034.0794000002</v>
      </c>
      <c r="F1250" s="72">
        <v>45912</v>
      </c>
      <c r="G1250">
        <v>27.509499999999999</v>
      </c>
      <c r="H1250">
        <v>0.97929999999999995</v>
      </c>
      <c r="I1250">
        <v>4.4603000000000002</v>
      </c>
      <c r="J1250">
        <v>7083578.9448999995</v>
      </c>
      <c r="K1250" s="72">
        <v>45912</v>
      </c>
      <c r="L1250">
        <v>16.860600000000002</v>
      </c>
      <c r="M1250">
        <v>0.91859999999999997</v>
      </c>
      <c r="N1250">
        <v>6.3319999999999999</v>
      </c>
      <c r="O1250">
        <v>2725028.0764000001</v>
      </c>
      <c r="P1250" s="1">
        <v>45912</v>
      </c>
      <c r="Q1250">
        <v>12.124599999999999</v>
      </c>
      <c r="R1250">
        <v>1.2639</v>
      </c>
      <c r="S1250">
        <v>10.6198</v>
      </c>
      <c r="U1250" s="72">
        <v>45912</v>
      </c>
      <c r="V1250">
        <v>10.968999999999999</v>
      </c>
      <c r="W1250">
        <v>0.75729999999999997</v>
      </c>
      <c r="X1250">
        <v>8.1449999999999996</v>
      </c>
      <c r="Y1250">
        <v>737149.82770000002</v>
      </c>
      <c r="AA1250" s="1">
        <f t="shared" si="93"/>
        <v>45912</v>
      </c>
      <c r="AB1250">
        <f t="shared" si="92"/>
        <v>0.92332905987187708</v>
      </c>
      <c r="AC1250" s="60">
        <f t="shared" si="94"/>
        <v>-0.45037699148961385</v>
      </c>
      <c r="AD1250">
        <f>+VLOOKUP(AA1250,'Indice Bancos'!AG:AM,2,0)</f>
        <v>0.96323556085684381</v>
      </c>
      <c r="AE1250">
        <f t="shared" ca="1" si="98"/>
        <v>0.7987222419690343</v>
      </c>
      <c r="AF1250">
        <f t="shared" ca="1" si="99"/>
        <v>0.66893579162374917</v>
      </c>
      <c r="AG1250">
        <f t="shared" ca="1" si="95"/>
        <v>0.4287797185100537</v>
      </c>
      <c r="AH1250">
        <f t="shared" ca="1" si="96"/>
        <v>0.20852611898808607</v>
      </c>
      <c r="AI1250">
        <f t="shared" ca="1" si="97"/>
        <v>9.1317449260386194E-2</v>
      </c>
      <c r="AN1250" s="60"/>
    </row>
    <row r="1251" spans="1:40" x14ac:dyDescent="0.25">
      <c r="A1251" s="1">
        <v>45919</v>
      </c>
      <c r="B1251">
        <v>14.071199999999999</v>
      </c>
      <c r="C1251">
        <v>0.81020000000000003</v>
      </c>
      <c r="D1251">
        <v>6.7460000000000004</v>
      </c>
      <c r="E1251">
        <v>3868451.1184</v>
      </c>
      <c r="F1251" s="72">
        <v>45919</v>
      </c>
      <c r="G1251">
        <v>27.509499999999999</v>
      </c>
      <c r="H1251">
        <v>0.90759999999999996</v>
      </c>
      <c r="I1251">
        <v>4.1341000000000001</v>
      </c>
      <c r="J1251">
        <v>6565562.1173</v>
      </c>
      <c r="K1251" s="72">
        <v>45919</v>
      </c>
      <c r="L1251">
        <v>16.860600000000002</v>
      </c>
      <c r="M1251">
        <v>0.82779999999999998</v>
      </c>
      <c r="N1251">
        <v>5.7054999999999998</v>
      </c>
      <c r="O1251">
        <v>2455435.6416000002</v>
      </c>
      <c r="P1251" s="1">
        <v>45919</v>
      </c>
      <c r="Q1251">
        <v>12.124599999999999</v>
      </c>
      <c r="R1251">
        <v>1.1268</v>
      </c>
      <c r="S1251">
        <v>9.4678000000000004</v>
      </c>
      <c r="U1251" s="72">
        <v>45919</v>
      </c>
      <c r="V1251">
        <v>10.968999999999999</v>
      </c>
      <c r="W1251">
        <v>0.72770000000000001</v>
      </c>
      <c r="X1251">
        <v>7.8270999999999997</v>
      </c>
      <c r="Y1251">
        <v>708376.32140000002</v>
      </c>
      <c r="AA1251" s="1">
        <f t="shared" si="93"/>
        <v>45919</v>
      </c>
      <c r="AB1251">
        <f t="shared" si="92"/>
        <v>0.85610883923565684</v>
      </c>
      <c r="AC1251" s="60">
        <f t="shared" si="94"/>
        <v>-0.55492697237263744</v>
      </c>
      <c r="AD1251">
        <f>+VLOOKUP(AA1251,'Indice Bancos'!AG:AM,2,0)</f>
        <v>0.93256203469962851</v>
      </c>
      <c r="AE1251">
        <f t="shared" ca="1" si="98"/>
        <v>0.79347816109463776</v>
      </c>
      <c r="AF1251">
        <f t="shared" ca="1" si="99"/>
        <v>0.65474639824533609</v>
      </c>
      <c r="AG1251">
        <f t="shared" ca="1" si="95"/>
        <v>0.40020532373980422</v>
      </c>
      <c r="AH1251">
        <f t="shared" ca="1" si="96"/>
        <v>0.18920663141784227</v>
      </c>
      <c r="AI1251">
        <f t="shared" ca="1" si="97"/>
        <v>8.2075824289233559E-2</v>
      </c>
      <c r="AN1251" s="60"/>
    </row>
    <row r="1252" spans="1:40" x14ac:dyDescent="0.25">
      <c r="A1252" s="1">
        <v>45926</v>
      </c>
      <c r="B1252">
        <v>14.071199999999999</v>
      </c>
      <c r="C1252">
        <v>0.88739999999999997</v>
      </c>
      <c r="D1252">
        <v>7.3886000000000003</v>
      </c>
      <c r="E1252">
        <v>4200946.0905999998</v>
      </c>
      <c r="F1252" s="72">
        <v>45926</v>
      </c>
      <c r="G1252">
        <v>27.509499999999999</v>
      </c>
      <c r="H1252">
        <v>0.9637</v>
      </c>
      <c r="I1252">
        <v>4.3895</v>
      </c>
      <c r="J1252">
        <v>6971141.1838999996</v>
      </c>
      <c r="K1252" s="72">
        <v>45926</v>
      </c>
      <c r="L1252">
        <v>16.860600000000002</v>
      </c>
      <c r="M1252">
        <v>0.89610000000000001</v>
      </c>
      <c r="N1252">
        <v>6.1768000000000001</v>
      </c>
      <c r="O1252">
        <v>2648439.3165000002</v>
      </c>
      <c r="P1252" s="1">
        <v>45926</v>
      </c>
      <c r="Q1252">
        <v>12.124599999999999</v>
      </c>
      <c r="R1252">
        <v>1.4288000000000001</v>
      </c>
      <c r="S1252">
        <v>12.0055</v>
      </c>
      <c r="U1252" s="72">
        <v>45926</v>
      </c>
      <c r="V1252">
        <v>10.968999999999999</v>
      </c>
      <c r="W1252">
        <v>0.74180000000000001</v>
      </c>
      <c r="X1252">
        <v>7.9785000000000004</v>
      </c>
      <c r="Y1252">
        <v>722077.99109999998</v>
      </c>
      <c r="AA1252" s="1">
        <f t="shared" si="93"/>
        <v>45926</v>
      </c>
      <c r="AB1252">
        <f t="shared" si="92"/>
        <v>0.91833014984637673</v>
      </c>
      <c r="AC1252" s="60">
        <f t="shared" si="94"/>
        <v>-0.45815197262855412</v>
      </c>
      <c r="AD1252">
        <f>+VLOOKUP(AA1252,'Indice Bancos'!AG:AM,2,0)</f>
        <v>0.94325005861717592</v>
      </c>
      <c r="AE1252">
        <f t="shared" ca="1" si="98"/>
        <v>0.76951295018023469</v>
      </c>
      <c r="AF1252">
        <f t="shared" ca="1" si="99"/>
        <v>0.64480053072561794</v>
      </c>
      <c r="AG1252">
        <f t="shared" ca="1" si="95"/>
        <v>0.37921720763808531</v>
      </c>
      <c r="AH1252">
        <f t="shared" ca="1" si="96"/>
        <v>0.18790572925048046</v>
      </c>
      <c r="AI1252">
        <f t="shared" ca="1" si="97"/>
        <v>7.5994261446718239E-2</v>
      </c>
      <c r="AN1252" s="60"/>
    </row>
    <row r="1253" spans="1:40" x14ac:dyDescent="0.25">
      <c r="A1253" s="1">
        <v>45933</v>
      </c>
      <c r="B1253">
        <v>9.0726999999999993</v>
      </c>
      <c r="C1253">
        <v>0.83660000000000001</v>
      </c>
      <c r="D1253">
        <v>10.445399999999999</v>
      </c>
      <c r="E1253">
        <v>4172172.4871999999</v>
      </c>
      <c r="F1253" s="72">
        <v>45933</v>
      </c>
      <c r="G1253">
        <v>20.219899999999999</v>
      </c>
      <c r="H1253">
        <v>0.94889999999999997</v>
      </c>
      <c r="I1253">
        <v>5.5498000000000003</v>
      </c>
      <c r="J1253">
        <v>7027360.0643999996</v>
      </c>
      <c r="K1253" s="72">
        <v>45933</v>
      </c>
      <c r="L1253">
        <v>12.189399999999999</v>
      </c>
      <c r="M1253">
        <v>0.86099999999999999</v>
      </c>
      <c r="N1253">
        <v>7.8217999999999996</v>
      </c>
      <c r="O1253">
        <v>2581041.2078</v>
      </c>
      <c r="P1253" s="1">
        <v>45933</v>
      </c>
      <c r="Q1253">
        <v>12.124599999999999</v>
      </c>
      <c r="R1253">
        <v>1.3607</v>
      </c>
      <c r="S1253">
        <v>11.433299999999999</v>
      </c>
      <c r="U1253" s="72">
        <v>45933</v>
      </c>
      <c r="V1253">
        <v>2.9527000000000001</v>
      </c>
      <c r="W1253">
        <v>0.71120000000000005</v>
      </c>
      <c r="X1253">
        <v>27.031600000000001</v>
      </c>
      <c r="Y1253">
        <v>699241.875</v>
      </c>
      <c r="AA1253" s="1">
        <f t="shared" si="93"/>
        <v>45933</v>
      </c>
      <c r="AB1253">
        <f t="shared" si="92"/>
        <v>0.8893952170717756</v>
      </c>
      <c r="AC1253" s="60">
        <f t="shared" si="94"/>
        <v>-0.50315549448260288</v>
      </c>
      <c r="AD1253">
        <f>+VLOOKUP(AA1253,'Indice Bancos'!AG:AM,2,0)</f>
        <v>0.93323681252142587</v>
      </c>
      <c r="AE1253">
        <f t="shared" ca="1" si="98"/>
        <v>0.76951295018023469</v>
      </c>
      <c r="AF1253">
        <f t="shared" ca="1" si="99"/>
        <v>0.63164160533790681</v>
      </c>
      <c r="AG1253">
        <f t="shared" ca="1" si="95"/>
        <v>0.35396115765614372</v>
      </c>
      <c r="AH1253">
        <f t="shared" ca="1" si="96"/>
        <v>0.18596327587174008</v>
      </c>
      <c r="AI1253">
        <f t="shared" ca="1" si="97"/>
        <v>5.4209214408088617E-2</v>
      </c>
      <c r="AN1253" s="60"/>
    </row>
    <row r="1254" spans="1:40" x14ac:dyDescent="0.25">
      <c r="A1254" s="1">
        <v>45940</v>
      </c>
      <c r="B1254">
        <v>9.0726999999999993</v>
      </c>
      <c r="C1254">
        <v>0.9597</v>
      </c>
      <c r="D1254">
        <v>11.982200000000001</v>
      </c>
      <c r="E1254">
        <v>4786009.3589000003</v>
      </c>
      <c r="F1254" s="72">
        <v>45940</v>
      </c>
      <c r="G1254">
        <v>20.219899999999999</v>
      </c>
      <c r="H1254">
        <v>1.0622</v>
      </c>
      <c r="I1254">
        <v>6.2126000000000001</v>
      </c>
      <c r="J1254">
        <v>7826471.2945999997</v>
      </c>
      <c r="K1254" s="72">
        <v>45940</v>
      </c>
      <c r="L1254">
        <v>12.189399999999999</v>
      </c>
      <c r="M1254">
        <v>0.96519999999999995</v>
      </c>
      <c r="N1254">
        <v>8.7688000000000006</v>
      </c>
      <c r="O1254">
        <v>2893523.3481000001</v>
      </c>
      <c r="P1254" s="1">
        <v>45940</v>
      </c>
      <c r="Q1254">
        <v>12.124599999999999</v>
      </c>
      <c r="R1254">
        <v>1.3976</v>
      </c>
      <c r="S1254">
        <v>11.743600000000001</v>
      </c>
      <c r="U1254" s="72">
        <v>45940</v>
      </c>
      <c r="V1254">
        <v>2.9527000000000001</v>
      </c>
      <c r="W1254">
        <v>0.83379999999999999</v>
      </c>
      <c r="X1254">
        <v>31.692900000000002</v>
      </c>
      <c r="Y1254">
        <v>819816.56799999997</v>
      </c>
      <c r="AA1254" s="1">
        <f t="shared" si="93"/>
        <v>45940</v>
      </c>
      <c r="AB1254">
        <f t="shared" si="92"/>
        <v>1.0034903122328245</v>
      </c>
      <c r="AC1254" s="60">
        <f t="shared" si="94"/>
        <v>-0.3256993673673802</v>
      </c>
      <c r="AD1254">
        <f>+VLOOKUP(AA1254,'Indice Bancos'!AG:AM,2,0)</f>
        <v>0.98722955495329034</v>
      </c>
      <c r="AE1254">
        <f t="shared" ca="1" si="98"/>
        <v>0.76951295018023469</v>
      </c>
      <c r="AF1254">
        <f t="shared" ca="1" si="99"/>
        <v>0.63164160533790681</v>
      </c>
      <c r="AG1254">
        <f t="shared" ca="1" si="95"/>
        <v>0.33510116650796162</v>
      </c>
      <c r="AH1254">
        <f t="shared" ca="1" si="96"/>
        <v>0.1793111198178072</v>
      </c>
      <c r="AI1254">
        <f t="shared" ca="1" si="97"/>
        <v>-5.4019412237651991E-2</v>
      </c>
      <c r="AN1254" s="60"/>
    </row>
    <row r="1255" spans="1:40" x14ac:dyDescent="0.25">
      <c r="A1255" s="1">
        <v>45947</v>
      </c>
      <c r="B1255">
        <v>9.0726999999999993</v>
      </c>
      <c r="C1255">
        <v>1.0507</v>
      </c>
      <c r="D1255">
        <v>13.1188</v>
      </c>
      <c r="E1255">
        <v>5239992.8786000004</v>
      </c>
      <c r="F1255" s="72">
        <v>45947</v>
      </c>
      <c r="G1255">
        <v>20.219899999999999</v>
      </c>
      <c r="H1255">
        <v>1.0812999999999999</v>
      </c>
      <c r="I1255">
        <v>6.3242000000000003</v>
      </c>
      <c r="J1255">
        <v>7967018.4957999997</v>
      </c>
      <c r="K1255" s="72">
        <v>45947</v>
      </c>
      <c r="L1255">
        <v>12.189399999999999</v>
      </c>
      <c r="M1255">
        <v>0.99080000000000001</v>
      </c>
      <c r="N1255">
        <v>9.0008999999999997</v>
      </c>
      <c r="O1255">
        <v>2970112.108</v>
      </c>
      <c r="P1255" s="1">
        <v>45947</v>
      </c>
      <c r="Q1255">
        <v>12.124599999999999</v>
      </c>
      <c r="R1255">
        <v>1.4564999999999999</v>
      </c>
      <c r="S1255">
        <v>12.238200000000001</v>
      </c>
      <c r="U1255" s="72">
        <v>45947</v>
      </c>
      <c r="V1255">
        <v>2.9527000000000001</v>
      </c>
      <c r="W1255">
        <v>0.90720000000000001</v>
      </c>
      <c r="X1255">
        <v>34.482500000000002</v>
      </c>
      <c r="Y1255">
        <v>891978.6949</v>
      </c>
      <c r="AA1255" s="1">
        <f t="shared" si="93"/>
        <v>45947</v>
      </c>
      <c r="AB1255">
        <f t="shared" si="92"/>
        <v>1.0470607990994114</v>
      </c>
      <c r="AC1255" s="60">
        <f t="shared" si="94"/>
        <v>-0.25793265184858039</v>
      </c>
      <c r="AD1255">
        <f>+VLOOKUP(AA1255,'Indice Bancos'!AG:AM,2,0)</f>
        <v>0.99650789414829399</v>
      </c>
      <c r="AE1255">
        <f t="shared" ca="1" si="98"/>
        <v>0.76951295018023469</v>
      </c>
      <c r="AF1255">
        <f t="shared" ca="1" si="99"/>
        <v>0.63164160533790681</v>
      </c>
      <c r="AG1255">
        <f t="shared" ca="1" si="95"/>
        <v>0.31004849890514674</v>
      </c>
      <c r="AH1255">
        <f t="shared" ca="1" si="96"/>
        <v>0.16338050812971916</v>
      </c>
      <c r="AI1255">
        <f t="shared" ca="1" si="97"/>
        <v>-0.13493213385675651</v>
      </c>
      <c r="AN1255" s="60"/>
    </row>
    <row r="1256" spans="1:40" x14ac:dyDescent="0.25">
      <c r="A1256" s="1">
        <v>45954</v>
      </c>
      <c r="B1256">
        <v>9.0726999999999993</v>
      </c>
      <c r="C1256">
        <v>1.1552</v>
      </c>
      <c r="D1256">
        <v>14.423500000000001</v>
      </c>
      <c r="E1256">
        <v>5761114.8060999997</v>
      </c>
      <c r="F1256" s="72">
        <v>45954</v>
      </c>
      <c r="G1256">
        <v>20.219899999999999</v>
      </c>
      <c r="H1256">
        <v>1.2099</v>
      </c>
      <c r="I1256">
        <v>7.0763999999999996</v>
      </c>
      <c r="J1256">
        <v>8914708.1959000006</v>
      </c>
      <c r="K1256" s="72">
        <v>45954</v>
      </c>
      <c r="L1256">
        <v>12.189399999999999</v>
      </c>
      <c r="M1256">
        <v>1.0791999999999999</v>
      </c>
      <c r="N1256">
        <v>9.8039000000000005</v>
      </c>
      <c r="O1256">
        <v>3235109.2171</v>
      </c>
      <c r="P1256" s="1">
        <v>45954</v>
      </c>
      <c r="Q1256">
        <v>12.124599999999999</v>
      </c>
      <c r="R1256">
        <v>1.4749000000000001</v>
      </c>
      <c r="S1256">
        <v>12.3934</v>
      </c>
      <c r="U1256" s="72">
        <v>45954</v>
      </c>
      <c r="V1256">
        <v>2.9527000000000001</v>
      </c>
      <c r="W1256">
        <v>0.98799999999999999</v>
      </c>
      <c r="X1256">
        <v>37.554699999999997</v>
      </c>
      <c r="Y1256">
        <v>971448.37890000001</v>
      </c>
      <c r="AA1256" s="1">
        <f t="shared" si="93"/>
        <v>45954</v>
      </c>
      <c r="AB1256">
        <f t="shared" si="92"/>
        <v>1.1594018043462411</v>
      </c>
      <c r="AC1256" s="60">
        <f t="shared" si="94"/>
        <v>-8.3204722666405065E-2</v>
      </c>
      <c r="AD1256">
        <f>+VLOOKUP(AA1256,'Indice Bancos'!AG:AM,2,0)</f>
        <v>1.056928696990709</v>
      </c>
      <c r="AE1256">
        <f t="shared" ca="1" si="98"/>
        <v>0.76951295018023469</v>
      </c>
      <c r="AF1256">
        <f t="shared" ca="1" si="99"/>
        <v>0.63164160533790681</v>
      </c>
      <c r="AG1256">
        <f t="shared" ca="1" si="95"/>
        <v>0.28466829872936589</v>
      </c>
      <c r="AH1256">
        <f t="shared" ca="1" si="96"/>
        <v>0.1321892889561905</v>
      </c>
      <c r="AI1256">
        <f t="shared" ca="1" si="97"/>
        <v>-0.24640092197169636</v>
      </c>
      <c r="AN1256" s="60"/>
    </row>
    <row r="1257" spans="1:40" x14ac:dyDescent="0.25">
      <c r="A1257" s="1">
        <v>45961</v>
      </c>
      <c r="B1257">
        <v>9.0726999999999993</v>
      </c>
      <c r="C1257">
        <v>1.7403</v>
      </c>
      <c r="D1257">
        <v>21.728000000000002</v>
      </c>
      <c r="E1257">
        <v>8638475.1421000008</v>
      </c>
      <c r="F1257" s="72">
        <v>45961</v>
      </c>
      <c r="G1257">
        <v>20.219899999999999</v>
      </c>
      <c r="H1257">
        <v>1.9281999999999999</v>
      </c>
      <c r="I1257">
        <v>11.277699999999999</v>
      </c>
      <c r="J1257">
        <v>14207314.232999999</v>
      </c>
      <c r="K1257" s="72">
        <v>45961</v>
      </c>
      <c r="L1257">
        <v>12.189399999999999</v>
      </c>
      <c r="M1257">
        <v>1.7049000000000001</v>
      </c>
      <c r="N1257">
        <v>15.4885</v>
      </c>
      <c r="O1257">
        <v>5097747.8573000003</v>
      </c>
      <c r="P1257" s="1">
        <v>45961</v>
      </c>
      <c r="Q1257">
        <v>12.124599999999999</v>
      </c>
      <c r="R1257">
        <v>2.0541999999999998</v>
      </c>
      <c r="S1257">
        <v>17.260400000000001</v>
      </c>
      <c r="U1257" s="72">
        <v>45961</v>
      </c>
      <c r="V1257">
        <v>2.9527000000000001</v>
      </c>
      <c r="W1257">
        <v>1.7512000000000001</v>
      </c>
      <c r="X1257">
        <v>66.563800000000001</v>
      </c>
      <c r="Y1257">
        <v>1721843.1539</v>
      </c>
      <c r="AA1257" s="1">
        <f t="shared" si="93"/>
        <v>45961</v>
      </c>
      <c r="AB1257">
        <f t="shared" si="92"/>
        <v>1.8248383449648249</v>
      </c>
      <c r="AC1257" s="60">
        <f t="shared" si="94"/>
        <v>0.95177220752015201</v>
      </c>
      <c r="AD1257">
        <f>+VLOOKUP(AA1257,'Indice Bancos'!AG:AM,2,0)</f>
        <v>1.1427558369705881</v>
      </c>
      <c r="AE1257">
        <f t="shared" ca="1" si="98"/>
        <v>0.76951295018023469</v>
      </c>
      <c r="AF1257">
        <f t="shared" ca="1" si="99"/>
        <v>0.58626832866479506</v>
      </c>
      <c r="AG1257">
        <f t="shared" ca="1" si="95"/>
        <v>0.27757872076082279</v>
      </c>
      <c r="AH1257">
        <f t="shared" ca="1" si="96"/>
        <v>0.10680168242731258</v>
      </c>
      <c r="AI1257">
        <f t="shared" ca="1" si="97"/>
        <v>-0.24640092197169636</v>
      </c>
      <c r="AN1257" s="60"/>
    </row>
    <row r="1258" spans="1:40" x14ac:dyDescent="0.25">
      <c r="A1258" s="1">
        <v>45968</v>
      </c>
      <c r="B1258">
        <v>9.0726999999999993</v>
      </c>
      <c r="C1258">
        <v>1.6012</v>
      </c>
      <c r="D1258">
        <v>19.991</v>
      </c>
      <c r="E1258">
        <v>7947908.6613999996</v>
      </c>
      <c r="F1258" s="72">
        <v>45968</v>
      </c>
      <c r="G1258">
        <v>20.219899999999999</v>
      </c>
      <c r="H1258">
        <v>1.7649999999999999</v>
      </c>
      <c r="I1258">
        <v>10.323</v>
      </c>
      <c r="J1258">
        <v>12970498.8617</v>
      </c>
      <c r="K1258" s="72">
        <v>45968</v>
      </c>
      <c r="L1258">
        <v>12.189399999999999</v>
      </c>
      <c r="M1258">
        <v>1.6024</v>
      </c>
      <c r="N1258">
        <v>14.557700000000001</v>
      </c>
      <c r="O1258">
        <v>4791392.8178000003</v>
      </c>
      <c r="P1258" s="1">
        <v>45968</v>
      </c>
      <c r="Q1258">
        <v>12.124599999999999</v>
      </c>
      <c r="R1258">
        <v>2.0171999999999999</v>
      </c>
      <c r="S1258">
        <v>16.9496</v>
      </c>
      <c r="U1258" s="72">
        <v>45968</v>
      </c>
      <c r="V1258">
        <v>2.9527000000000001</v>
      </c>
      <c r="W1258">
        <v>1.6119000000000001</v>
      </c>
      <c r="X1258">
        <v>61.267000000000003</v>
      </c>
      <c r="Y1258">
        <v>1584826.4572999999</v>
      </c>
      <c r="AA1258" s="1">
        <f t="shared" si="93"/>
        <v>45968</v>
      </c>
      <c r="AB1258">
        <f t="shared" si="92"/>
        <v>1.6798702468546862</v>
      </c>
      <c r="AC1258" s="60">
        <f t="shared" si="94"/>
        <v>0.72629820962767022</v>
      </c>
      <c r="AD1258">
        <f>+VLOOKUP(AA1258,'Indice Bancos'!AG:AM,2,0)</f>
        <v>1.1035057329490989</v>
      </c>
      <c r="AE1258">
        <f t="shared" ca="1" si="98"/>
        <v>0.79347816109463776</v>
      </c>
      <c r="AF1258">
        <f t="shared" ca="1" si="99"/>
        <v>0.58626832866479506</v>
      </c>
      <c r="AG1258">
        <f t="shared" ca="1" si="95"/>
        <v>0.27757872076082279</v>
      </c>
      <c r="AH1258">
        <f t="shared" ca="1" si="96"/>
        <v>0.10680168242731258</v>
      </c>
      <c r="AI1258">
        <f t="shared" ca="1" si="97"/>
        <v>-0.24640092197169636</v>
      </c>
      <c r="AN1258" s="60"/>
    </row>
    <row r="1259" spans="1:40" x14ac:dyDescent="0.25">
      <c r="A1259" s="1">
        <v>45975</v>
      </c>
      <c r="B1259">
        <v>9.0726999999999993</v>
      </c>
      <c r="C1259">
        <v>1.5960000000000001</v>
      </c>
      <c r="D1259">
        <v>19.9267</v>
      </c>
      <c r="E1259">
        <v>7922332.1250999998</v>
      </c>
      <c r="F1259" s="72">
        <v>45975</v>
      </c>
      <c r="G1259">
        <v>20.219899999999999</v>
      </c>
      <c r="H1259">
        <v>1.7278</v>
      </c>
      <c r="I1259">
        <v>10.105700000000001</v>
      </c>
      <c r="J1259">
        <v>12697435.727700001</v>
      </c>
      <c r="K1259" s="72">
        <v>45975</v>
      </c>
      <c r="L1259">
        <v>12.189399999999999</v>
      </c>
      <c r="M1259">
        <v>1.6075999999999999</v>
      </c>
      <c r="N1259">
        <v>14.604200000000001</v>
      </c>
      <c r="O1259">
        <v>4806710.5697999997</v>
      </c>
      <c r="P1259" s="1">
        <v>45975</v>
      </c>
      <c r="Q1259">
        <v>12.124599999999999</v>
      </c>
      <c r="R1259">
        <v>2.0912000000000002</v>
      </c>
      <c r="S1259">
        <v>17.571200000000001</v>
      </c>
      <c r="U1259" s="72">
        <v>45975</v>
      </c>
      <c r="V1259">
        <v>2.9527000000000001</v>
      </c>
      <c r="W1259">
        <v>1.6107</v>
      </c>
      <c r="X1259">
        <v>61.222799999999999</v>
      </c>
      <c r="Y1259">
        <v>1583684.6514999999</v>
      </c>
      <c r="AA1259" s="1">
        <f t="shared" si="93"/>
        <v>45975</v>
      </c>
      <c r="AB1259">
        <f t="shared" si="92"/>
        <v>1.6608852075083587</v>
      </c>
      <c r="AC1259" s="60">
        <f t="shared" si="94"/>
        <v>0.69677010808418194</v>
      </c>
      <c r="AD1259">
        <f>+VLOOKUP(AA1259,'Indice Bancos'!AG:AM,2,0)</f>
        <v>1.0446115329411443</v>
      </c>
      <c r="AE1259">
        <f t="shared" ca="1" si="98"/>
        <v>0.79347816109463776</v>
      </c>
      <c r="AF1259">
        <f t="shared" ca="1" si="99"/>
        <v>0.58626832866479506</v>
      </c>
      <c r="AG1259">
        <f t="shared" ca="1" si="95"/>
        <v>0.27757872076082279</v>
      </c>
      <c r="AH1259">
        <f t="shared" ca="1" si="96"/>
        <v>0.10680168242731258</v>
      </c>
      <c r="AI1259">
        <f t="shared" ca="1" si="97"/>
        <v>-0.24640092197169636</v>
      </c>
      <c r="AN1259" s="60"/>
    </row>
    <row r="1260" spans="1:40" x14ac:dyDescent="0.25">
      <c r="A1260" s="1">
        <v>45982</v>
      </c>
      <c r="B1260">
        <v>9.0726999999999993</v>
      </c>
      <c r="C1260">
        <v>1.4376</v>
      </c>
      <c r="D1260">
        <v>17.948499999999999</v>
      </c>
      <c r="E1260">
        <v>7135853.6332999999</v>
      </c>
      <c r="F1260" s="72">
        <v>45982</v>
      </c>
      <c r="G1260">
        <v>20.219899999999999</v>
      </c>
      <c r="H1260">
        <v>1.5266999999999999</v>
      </c>
      <c r="I1260">
        <v>8.9296000000000006</v>
      </c>
      <c r="J1260">
        <v>11219682.2971</v>
      </c>
      <c r="K1260" s="72">
        <v>45982</v>
      </c>
      <c r="L1260">
        <v>12.189399999999999</v>
      </c>
      <c r="M1260">
        <v>1.4406000000000001</v>
      </c>
      <c r="N1260">
        <v>13.087</v>
      </c>
      <c r="O1260">
        <v>4307351.8553999998</v>
      </c>
      <c r="P1260" s="1">
        <v>45982</v>
      </c>
      <c r="Q1260">
        <v>12.124599999999999</v>
      </c>
      <c r="R1260">
        <v>2.1282999999999999</v>
      </c>
      <c r="S1260">
        <v>17.883600000000001</v>
      </c>
      <c r="U1260" s="72">
        <v>45982</v>
      </c>
      <c r="V1260">
        <v>2.9527000000000001</v>
      </c>
      <c r="W1260">
        <v>1.3435999999999999</v>
      </c>
      <c r="X1260">
        <v>51.070500000000003</v>
      </c>
      <c r="Y1260">
        <v>1321069.3163999999</v>
      </c>
      <c r="AA1260" s="1">
        <f t="shared" si="93"/>
        <v>45982</v>
      </c>
      <c r="AB1260">
        <f t="shared" si="92"/>
        <v>1.4746420622714806</v>
      </c>
      <c r="AC1260" s="60">
        <f t="shared" si="94"/>
        <v>0.40709957309016492</v>
      </c>
      <c r="AD1260">
        <f>+VLOOKUP(AA1260,'Indice Bancos'!AG:AM,2,0)</f>
        <v>1.0090110939901307</v>
      </c>
      <c r="AE1260">
        <f t="shared" ca="1" si="98"/>
        <v>0.78962504924507004</v>
      </c>
      <c r="AF1260">
        <f t="shared" ca="1" si="99"/>
        <v>0.58626832866479506</v>
      </c>
      <c r="AG1260">
        <f t="shared" ca="1" si="95"/>
        <v>0.27757872076082279</v>
      </c>
      <c r="AH1260">
        <f t="shared" ca="1" si="96"/>
        <v>0.10680168242731258</v>
      </c>
      <c r="AI1260">
        <f t="shared" ca="1" si="97"/>
        <v>-0.24640092197169636</v>
      </c>
      <c r="AN1260" s="60"/>
    </row>
    <row r="1261" spans="1:40" x14ac:dyDescent="0.25">
      <c r="A1261" s="1">
        <v>45989</v>
      </c>
      <c r="B1261">
        <v>9.0726999999999993</v>
      </c>
      <c r="C1261">
        <v>1.6803999999999999</v>
      </c>
      <c r="D1261">
        <v>20.979800000000001</v>
      </c>
      <c r="E1261">
        <v>8299586.0357999997</v>
      </c>
      <c r="F1261" s="72">
        <v>45989</v>
      </c>
      <c r="G1261">
        <v>20.219899999999999</v>
      </c>
      <c r="H1261">
        <v>1.7311000000000001</v>
      </c>
      <c r="I1261">
        <v>10.1249</v>
      </c>
      <c r="J1261">
        <v>12721529.5337</v>
      </c>
      <c r="K1261" s="72">
        <v>45989</v>
      </c>
      <c r="L1261">
        <v>12.189399999999999</v>
      </c>
      <c r="M1261">
        <v>1.6836</v>
      </c>
      <c r="N1261">
        <v>15.295400000000001</v>
      </c>
      <c r="O1261">
        <v>5021159.0974000003</v>
      </c>
      <c r="P1261" s="1">
        <v>45989</v>
      </c>
      <c r="Q1261">
        <v>12.124599999999999</v>
      </c>
      <c r="R1261">
        <v>2.4605000000000001</v>
      </c>
      <c r="S1261">
        <v>20.674499999999998</v>
      </c>
      <c r="U1261" s="72">
        <v>45989</v>
      </c>
      <c r="V1261">
        <v>2.9527000000000001</v>
      </c>
      <c r="W1261">
        <v>1.5805</v>
      </c>
      <c r="X1261">
        <v>60.075200000000002</v>
      </c>
      <c r="Y1261">
        <v>1553997.7006000001</v>
      </c>
      <c r="AA1261" s="1">
        <f t="shared" si="93"/>
        <v>45989</v>
      </c>
      <c r="AB1261">
        <f t="shared" si="92"/>
        <v>1.698728739455986</v>
      </c>
      <c r="AC1261" s="60">
        <f t="shared" si="94"/>
        <v>0.75562948855367462</v>
      </c>
      <c r="AD1261">
        <f>+VLOOKUP(AA1261,'Indice Bancos'!AG:AM,2,0)</f>
        <v>1.0602176001388126</v>
      </c>
      <c r="AE1261">
        <f t="shared" ca="1" si="98"/>
        <v>0.78894627433596565</v>
      </c>
      <c r="AF1261">
        <f t="shared" ca="1" si="99"/>
        <v>0.56878373453774689</v>
      </c>
      <c r="AG1261">
        <f t="shared" ca="1" si="95"/>
        <v>0.27757872076082279</v>
      </c>
      <c r="AH1261">
        <f t="shared" ca="1" si="96"/>
        <v>0.10680168242731258</v>
      </c>
      <c r="AI1261">
        <f t="shared" ca="1" si="97"/>
        <v>-0.24640092197169636</v>
      </c>
      <c r="AN1261" s="60"/>
    </row>
    <row r="1262" spans="1:40" x14ac:dyDescent="0.25">
      <c r="A1262" s="1">
        <v>45996</v>
      </c>
      <c r="B1262">
        <v>9.0726999999999993</v>
      </c>
      <c r="C1262">
        <v>1.714</v>
      </c>
      <c r="D1262">
        <v>21.4</v>
      </c>
      <c r="E1262">
        <v>8465833.5219000001</v>
      </c>
      <c r="F1262" s="72">
        <v>45996</v>
      </c>
      <c r="G1262">
        <v>20.219899999999999</v>
      </c>
      <c r="H1262">
        <v>1.6836</v>
      </c>
      <c r="I1262">
        <v>9.8472000000000008</v>
      </c>
      <c r="J1262">
        <v>12336028.638699999</v>
      </c>
      <c r="K1262" s="72">
        <v>45996</v>
      </c>
      <c r="L1262">
        <v>12.189399999999999</v>
      </c>
      <c r="M1262">
        <v>1.7278</v>
      </c>
      <c r="N1262">
        <v>15.6967</v>
      </c>
      <c r="O1262">
        <v>5152891.7643999998</v>
      </c>
      <c r="P1262" s="1">
        <v>45996</v>
      </c>
      <c r="Q1262">
        <v>12.124599999999999</v>
      </c>
      <c r="R1262">
        <v>2.3656000000000001</v>
      </c>
      <c r="S1262">
        <v>19.877099999999999</v>
      </c>
      <c r="U1262" s="72">
        <v>45996</v>
      </c>
      <c r="V1262">
        <v>2.9527000000000001</v>
      </c>
      <c r="W1262">
        <v>1.5782</v>
      </c>
      <c r="X1262">
        <v>59.986899999999999</v>
      </c>
      <c r="Y1262">
        <v>1551714.0889999999</v>
      </c>
      <c r="AA1262" s="1">
        <f t="shared" si="93"/>
        <v>45996</v>
      </c>
      <c r="AB1262">
        <f t="shared" si="92"/>
        <v>1.695290649992139</v>
      </c>
      <c r="AC1262" s="60">
        <f t="shared" si="94"/>
        <v>0.75028210670462347</v>
      </c>
      <c r="AD1262">
        <f>+VLOOKUP(AA1262,'Indice Bancos'!AG:AM,2,0)</f>
        <v>1.0512375818628235</v>
      </c>
      <c r="AE1262">
        <f t="shared" ca="1" si="98"/>
        <v>0.75269636066107415</v>
      </c>
      <c r="AF1262">
        <f t="shared" ca="1" si="99"/>
        <v>0.56878373453774689</v>
      </c>
      <c r="AG1262">
        <f t="shared" ca="1" si="95"/>
        <v>0.27757872076082279</v>
      </c>
      <c r="AH1262">
        <f t="shared" ca="1" si="96"/>
        <v>0.10680168242731258</v>
      </c>
      <c r="AI1262">
        <f t="shared" ca="1" si="97"/>
        <v>-0.24640092197169636</v>
      </c>
      <c r="AN1262" s="60"/>
    </row>
    <row r="1263" spans="1:40" x14ac:dyDescent="0.25">
      <c r="A1263" s="1">
        <v>46003</v>
      </c>
      <c r="B1263">
        <v>9.0726999999999993</v>
      </c>
      <c r="C1263">
        <v>1.7023999999999999</v>
      </c>
      <c r="D1263">
        <v>21.2545</v>
      </c>
      <c r="E1263">
        <v>8408286.3151999991</v>
      </c>
      <c r="F1263" s="72">
        <v>46003</v>
      </c>
      <c r="G1263">
        <v>20.219899999999999</v>
      </c>
      <c r="H1263">
        <v>1.6134999999999999</v>
      </c>
      <c r="I1263">
        <v>9.4368999999999996</v>
      </c>
      <c r="J1263">
        <v>11822027.4454</v>
      </c>
      <c r="K1263" s="72">
        <v>46003</v>
      </c>
      <c r="L1263">
        <v>12.189399999999999</v>
      </c>
      <c r="M1263">
        <v>1.7432000000000001</v>
      </c>
      <c r="N1263">
        <v>15.8367</v>
      </c>
      <c r="O1263">
        <v>5198845.0203</v>
      </c>
      <c r="P1263" s="1">
        <v>46003</v>
      </c>
      <c r="Q1263">
        <v>12.124599999999999</v>
      </c>
      <c r="R1263">
        <v>2.2753000000000001</v>
      </c>
      <c r="S1263">
        <v>19.118600000000001</v>
      </c>
      <c r="U1263" s="72">
        <v>46003</v>
      </c>
      <c r="V1263">
        <v>2.9527000000000001</v>
      </c>
      <c r="W1263">
        <v>1.5491999999999999</v>
      </c>
      <c r="X1263">
        <v>58.883400000000002</v>
      </c>
      <c r="Y1263">
        <v>1523168.9439000001</v>
      </c>
      <c r="AA1263" s="1">
        <f t="shared" si="93"/>
        <v>46003</v>
      </c>
      <c r="AB1263">
        <f t="shared" si="92"/>
        <v>1.6626180985545558</v>
      </c>
      <c r="AC1263" s="60">
        <f t="shared" si="94"/>
        <v>0.69946533466983596</v>
      </c>
      <c r="AD1263">
        <f>+VLOOKUP(AA1263,'Indice Bancos'!AG:AM,2,0)</f>
        <v>1.0532139100945055</v>
      </c>
      <c r="AE1263">
        <f t="shared" ca="1" si="98"/>
        <v>0.74788371699692813</v>
      </c>
      <c r="AF1263">
        <f t="shared" ca="1" si="99"/>
        <v>0.56878373453774689</v>
      </c>
      <c r="AG1263">
        <f t="shared" ca="1" si="95"/>
        <v>0.27757872076082279</v>
      </c>
      <c r="AH1263">
        <f t="shared" ca="1" si="96"/>
        <v>0.10680168242731258</v>
      </c>
      <c r="AI1263">
        <f t="shared" ca="1" si="97"/>
        <v>-0.24640092197169636</v>
      </c>
      <c r="AN1263" s="60"/>
    </row>
    <row r="1264" spans="1:40" x14ac:dyDescent="0.25">
      <c r="A1264" s="1">
        <v>46010</v>
      </c>
      <c r="B1264">
        <v>9.0726999999999993</v>
      </c>
      <c r="C1264">
        <v>1.8059000000000001</v>
      </c>
      <c r="D1264">
        <v>22.547599999999999</v>
      </c>
      <c r="E1264">
        <v>8919817.0416000001</v>
      </c>
      <c r="F1264" s="72">
        <v>46010</v>
      </c>
      <c r="G1264">
        <v>20.219899999999999</v>
      </c>
      <c r="H1264">
        <v>1.8349</v>
      </c>
      <c r="I1264">
        <v>10.7319</v>
      </c>
      <c r="J1264">
        <v>13444343.7117</v>
      </c>
      <c r="K1264" s="72">
        <v>46010</v>
      </c>
      <c r="L1264">
        <v>12.189399999999999</v>
      </c>
      <c r="M1264">
        <v>1.9394</v>
      </c>
      <c r="N1264">
        <v>17.6191</v>
      </c>
      <c r="O1264">
        <v>5783983.1458000001</v>
      </c>
      <c r="P1264" s="1">
        <v>46010</v>
      </c>
      <c r="Q1264">
        <v>12.124599999999999</v>
      </c>
      <c r="R1264">
        <v>2.4119000000000002</v>
      </c>
      <c r="S1264">
        <v>20.266100000000002</v>
      </c>
      <c r="U1264" s="72">
        <v>46010</v>
      </c>
      <c r="V1264">
        <v>2.9527000000000001</v>
      </c>
      <c r="W1264">
        <v>1.7048000000000001</v>
      </c>
      <c r="X1264">
        <v>64.798199999999994</v>
      </c>
      <c r="Y1264">
        <v>1676170.9217000001</v>
      </c>
      <c r="AA1264" s="1">
        <f t="shared" si="93"/>
        <v>46010</v>
      </c>
      <c r="AB1264">
        <f t="shared" si="92"/>
        <v>1.8391811279448904</v>
      </c>
      <c r="AC1264" s="60">
        <f t="shared" si="94"/>
        <v>0.9740800439447056</v>
      </c>
      <c r="AD1264">
        <f>+VLOOKUP(AA1264,'Indice Bancos'!AG:AM,2,0)</f>
        <v>1.1062622203829151</v>
      </c>
      <c r="AE1264">
        <f t="shared" ca="1" si="98"/>
        <v>0.7249724624232331</v>
      </c>
      <c r="AF1264">
        <f t="shared" ca="1" si="99"/>
        <v>0.56878373453774689</v>
      </c>
      <c r="AG1264">
        <f t="shared" ca="1" si="95"/>
        <v>0.27757872076082279</v>
      </c>
      <c r="AH1264">
        <f t="shared" ca="1" si="96"/>
        <v>0.10680168242731258</v>
      </c>
      <c r="AI1264">
        <f t="shared" ca="1" si="97"/>
        <v>-0.24640092197169636</v>
      </c>
      <c r="AN1264" s="60"/>
    </row>
    <row r="1265" spans="1:40" x14ac:dyDescent="0.25">
      <c r="A1265" s="1">
        <v>46017</v>
      </c>
      <c r="B1265">
        <v>9.0726999999999993</v>
      </c>
      <c r="C1265">
        <v>1.8046</v>
      </c>
      <c r="D1265">
        <v>22.531400000000001</v>
      </c>
      <c r="E1265">
        <v>8913422.9075000007</v>
      </c>
      <c r="F1265" s="72">
        <v>46017</v>
      </c>
      <c r="G1265">
        <v>20.219899999999999</v>
      </c>
      <c r="H1265">
        <v>1.8371</v>
      </c>
      <c r="I1265">
        <v>10.7447</v>
      </c>
      <c r="J1265">
        <v>13460406.249</v>
      </c>
      <c r="K1265" s="72">
        <v>46017</v>
      </c>
      <c r="L1265">
        <v>12.189399999999999</v>
      </c>
      <c r="M1265">
        <v>1.9165000000000001</v>
      </c>
      <c r="N1265">
        <v>17.410799999999998</v>
      </c>
      <c r="O1265">
        <v>5704330.8355</v>
      </c>
      <c r="P1265" s="1">
        <v>46017</v>
      </c>
      <c r="Q1265">
        <v>12.124599999999999</v>
      </c>
      <c r="R1265">
        <v>2.5507</v>
      </c>
      <c r="S1265">
        <v>21.432600000000001</v>
      </c>
      <c r="U1265" s="72">
        <v>46017</v>
      </c>
      <c r="V1265">
        <v>2.9527000000000001</v>
      </c>
      <c r="W1265">
        <v>1.7118</v>
      </c>
      <c r="X1265">
        <v>65.063100000000006</v>
      </c>
      <c r="Y1265">
        <v>1683021.7566</v>
      </c>
      <c r="AA1265" s="1">
        <f t="shared" si="93"/>
        <v>46017</v>
      </c>
      <c r="AB1265">
        <f t="shared" si="92"/>
        <v>1.8354990890328382</v>
      </c>
      <c r="AC1265" s="60">
        <f t="shared" si="94"/>
        <v>0.96835323891160552</v>
      </c>
      <c r="AD1265">
        <f>+VLOOKUP(AA1265,'Indice Bancos'!AG:AM,2,0)</f>
        <v>1.1135631455306592</v>
      </c>
      <c r="AE1265">
        <f t="shared" ca="1" si="98"/>
        <v>0.7249724624232331</v>
      </c>
      <c r="AF1265">
        <f t="shared" ca="1" si="99"/>
        <v>0.56878373453774689</v>
      </c>
      <c r="AG1265">
        <f t="shared" ca="1" si="95"/>
        <v>0.27757872076082279</v>
      </c>
      <c r="AH1265">
        <f t="shared" ca="1" si="96"/>
        <v>0.10680168242731258</v>
      </c>
      <c r="AI1265">
        <f t="shared" ca="1" si="97"/>
        <v>-0.24640092197169636</v>
      </c>
      <c r="AN1265" s="60"/>
    </row>
    <row r="1266" spans="1:40" x14ac:dyDescent="0.25">
      <c r="A1266" s="1">
        <v>46024</v>
      </c>
      <c r="B1266">
        <v>5.9386999999999999</v>
      </c>
      <c r="C1266">
        <v>1.4041999999999999</v>
      </c>
      <c r="D1266">
        <v>25.269600000000001</v>
      </c>
      <c r="E1266">
        <v>8875058.1030000001</v>
      </c>
      <c r="F1266" s="72">
        <v>46024</v>
      </c>
      <c r="G1266">
        <v>3.3188</v>
      </c>
      <c r="H1266">
        <v>1.5274000000000001</v>
      </c>
      <c r="I1266">
        <v>40.945900000000002</v>
      </c>
      <c r="J1266">
        <v>13412218.6372</v>
      </c>
      <c r="K1266" s="72">
        <v>46024</v>
      </c>
      <c r="L1266">
        <v>7.5952000000000002</v>
      </c>
      <c r="M1266">
        <v>1.4117999999999999</v>
      </c>
      <c r="N1266">
        <v>20.141500000000001</v>
      </c>
      <c r="O1266">
        <v>5771728.9441999998</v>
      </c>
      <c r="P1266" s="1">
        <v>46024</v>
      </c>
      <c r="Q1266">
        <v>17.598400000000002</v>
      </c>
      <c r="R1266">
        <v>1.4613</v>
      </c>
      <c r="S1266">
        <v>10.3619</v>
      </c>
      <c r="U1266" s="72">
        <v>46024</v>
      </c>
      <c r="V1266">
        <v>-3.8264999999999998</v>
      </c>
      <c r="W1266">
        <v>1.3521000000000001</v>
      </c>
      <c r="X1266">
        <v>64.798199999999994</v>
      </c>
      <c r="Y1266">
        <v>1641916.7475999999</v>
      </c>
      <c r="AA1266" s="1">
        <f t="shared" si="93"/>
        <v>46024</v>
      </c>
      <c r="AB1266">
        <f t="shared" si="92"/>
        <v>1.4584308615908039</v>
      </c>
      <c r="AC1266" s="60">
        <f t="shared" si="94"/>
        <v>0.38188572069256721</v>
      </c>
      <c r="AD1266">
        <f>+VLOOKUP(AA1266,'Indice Bancos'!AG:AM,2,0)</f>
        <v>1.1093628760652052</v>
      </c>
      <c r="AE1266">
        <f t="shared" ca="1" si="98"/>
        <v>0.7249724624232331</v>
      </c>
      <c r="AF1266">
        <f t="shared" ca="1" si="99"/>
        <v>0.56878373453774689</v>
      </c>
      <c r="AG1266">
        <f t="shared" ca="1" si="95"/>
        <v>0.27757872076082279</v>
      </c>
      <c r="AH1266">
        <f t="shared" ca="1" si="96"/>
        <v>0.10680168242731258</v>
      </c>
      <c r="AI1266">
        <f t="shared" ca="1" si="97"/>
        <v>-0.24640092197169636</v>
      </c>
      <c r="AN1266" s="60"/>
    </row>
    <row r="1267" spans="1:40" x14ac:dyDescent="0.25">
      <c r="A1267" s="1">
        <v>46031</v>
      </c>
      <c r="B1267">
        <v>5.9386999999999999</v>
      </c>
      <c r="C1267">
        <v>1.4699</v>
      </c>
      <c r="D1267">
        <v>26.452999999999999</v>
      </c>
      <c r="E1267">
        <v>9290676.8181999996</v>
      </c>
      <c r="F1267" s="72">
        <v>46031</v>
      </c>
      <c r="G1267">
        <v>3.3188</v>
      </c>
      <c r="H1267">
        <v>1.5673999999999999</v>
      </c>
      <c r="I1267">
        <v>42.019799999999996</v>
      </c>
      <c r="J1267">
        <v>13725438.1143</v>
      </c>
      <c r="K1267" s="72">
        <v>46031</v>
      </c>
      <c r="L1267">
        <v>7.5952000000000002</v>
      </c>
      <c r="M1267">
        <v>1.4410000000000001</v>
      </c>
      <c r="N1267">
        <v>20.558499999999999</v>
      </c>
      <c r="O1267">
        <v>5891207.4095999999</v>
      </c>
      <c r="P1267" s="1">
        <v>46031</v>
      </c>
      <c r="Q1267">
        <v>17.598400000000002</v>
      </c>
      <c r="R1267">
        <v>1.4693000000000001</v>
      </c>
      <c r="S1267">
        <v>10.4183</v>
      </c>
      <c r="U1267" s="72">
        <v>46031</v>
      </c>
      <c r="V1267">
        <v>-3.8264999999999998</v>
      </c>
      <c r="W1267">
        <v>1.3737999999999999</v>
      </c>
      <c r="X1267" t="s">
        <v>59</v>
      </c>
      <c r="Y1267">
        <v>1668178.2811</v>
      </c>
      <c r="AA1267" s="1">
        <f t="shared" si="93"/>
        <v>46031</v>
      </c>
      <c r="AB1267">
        <f t="shared" si="92"/>
        <v>1.5028565295303296</v>
      </c>
      <c r="AC1267" s="60">
        <f t="shared" si="94"/>
        <v>0.45098252950741735</v>
      </c>
      <c r="AD1267">
        <f>+VLOOKUP(AA1267,'Indice Bancos'!AG:AM,2,0)</f>
        <v>1.1580678924550525</v>
      </c>
      <c r="AE1267">
        <f t="shared" ca="1" si="98"/>
        <v>0.7249724624232331</v>
      </c>
      <c r="AF1267">
        <f t="shared" ca="1" si="99"/>
        <v>0.56878373453774689</v>
      </c>
      <c r="AG1267">
        <f t="shared" ca="1" si="95"/>
        <v>0.27757872076082279</v>
      </c>
      <c r="AH1267">
        <f t="shared" ca="1" si="96"/>
        <v>0.10680168242731258</v>
      </c>
      <c r="AI1267">
        <f t="shared" ca="1" si="97"/>
        <v>-0.24640092197169636</v>
      </c>
      <c r="AN1267" s="60"/>
    </row>
    <row r="1268" spans="1:40" x14ac:dyDescent="0.25">
      <c r="A1268" s="1">
        <v>46038</v>
      </c>
      <c r="B1268">
        <v>5.9386999999999999</v>
      </c>
      <c r="C1268">
        <v>1.4052</v>
      </c>
      <c r="D1268">
        <v>25.287800000000001</v>
      </c>
      <c r="E1268">
        <v>8881452.2370999996</v>
      </c>
      <c r="F1268" s="72">
        <v>46038</v>
      </c>
      <c r="G1268">
        <v>3.3188</v>
      </c>
      <c r="H1268">
        <v>1.4242999999999999</v>
      </c>
      <c r="I1268">
        <v>38.184199999999997</v>
      </c>
      <c r="J1268">
        <v>12472560.205700001</v>
      </c>
      <c r="K1268" s="72">
        <v>46038</v>
      </c>
      <c r="L1268">
        <v>7.5952000000000002</v>
      </c>
      <c r="M1268">
        <v>1.3196000000000001</v>
      </c>
      <c r="N1268">
        <v>18.826499999999999</v>
      </c>
      <c r="O1268">
        <v>5394912.2456</v>
      </c>
      <c r="P1268" s="1">
        <v>46038</v>
      </c>
      <c r="Q1268">
        <v>17.598400000000002</v>
      </c>
      <c r="R1268">
        <v>1.5979000000000001</v>
      </c>
      <c r="S1268">
        <v>11.330299999999999</v>
      </c>
      <c r="U1268" s="72">
        <v>46038</v>
      </c>
      <c r="V1268">
        <v>-3.8264999999999998</v>
      </c>
      <c r="W1268">
        <v>1.2185999999999999</v>
      </c>
      <c r="X1268" t="s">
        <v>59</v>
      </c>
      <c r="Y1268">
        <v>1479780.3233</v>
      </c>
      <c r="AA1268" s="1">
        <f t="shared" si="93"/>
        <v>46038</v>
      </c>
      <c r="AB1268">
        <f t="shared" si="92"/>
        <v>1.3874979624316754</v>
      </c>
      <c r="AC1268" s="60">
        <f t="shared" si="94"/>
        <v>0.27156127990862333</v>
      </c>
      <c r="AD1268">
        <f>+VLOOKUP(AA1268,'Indice Bancos'!AG:AM,2,0)</f>
        <v>1.1286695913218345</v>
      </c>
      <c r="AE1268">
        <f t="shared" ca="1" si="98"/>
        <v>0.7249724624232331</v>
      </c>
      <c r="AF1268">
        <f t="shared" ca="1" si="99"/>
        <v>0.55110161107289513</v>
      </c>
      <c r="AG1268">
        <f t="shared" ca="1" si="95"/>
        <v>0.27757872076082279</v>
      </c>
      <c r="AH1268">
        <f t="shared" ca="1" si="96"/>
        <v>0.10680168242731258</v>
      </c>
      <c r="AI1268">
        <f t="shared" ca="1" si="97"/>
        <v>-0.24640092197169636</v>
      </c>
      <c r="AN1268" s="60"/>
    </row>
    <row r="1269" spans="1:40" x14ac:dyDescent="0.25">
      <c r="A1269" s="1">
        <v>46045</v>
      </c>
      <c r="B1269">
        <v>5.9386999999999999</v>
      </c>
      <c r="C1269">
        <v>1.4881</v>
      </c>
      <c r="D1269">
        <v>26.7807</v>
      </c>
      <c r="E1269">
        <v>9405771.2316999994</v>
      </c>
      <c r="F1269" s="72">
        <v>46045</v>
      </c>
      <c r="G1269">
        <v>3.3188</v>
      </c>
      <c r="H1269">
        <v>1.4903999999999999</v>
      </c>
      <c r="I1269">
        <v>39.954500000000003</v>
      </c>
      <c r="J1269">
        <v>13050811.5644</v>
      </c>
      <c r="K1269" s="72">
        <v>46045</v>
      </c>
      <c r="L1269">
        <v>7.5952000000000002</v>
      </c>
      <c r="M1269">
        <v>1.4695</v>
      </c>
      <c r="N1269">
        <v>20.964700000000001</v>
      </c>
      <c r="O1269">
        <v>6007622.3245999999</v>
      </c>
      <c r="P1269" s="1">
        <v>46045</v>
      </c>
      <c r="Q1269">
        <v>17.598400000000002</v>
      </c>
      <c r="R1269">
        <v>1.6231</v>
      </c>
      <c r="S1269">
        <v>11.509</v>
      </c>
      <c r="U1269" s="72">
        <v>46045</v>
      </c>
      <c r="V1269">
        <v>-3.8264999999999998</v>
      </c>
      <c r="W1269">
        <v>1.3117000000000001</v>
      </c>
      <c r="X1269" t="s">
        <v>59</v>
      </c>
      <c r="Y1269">
        <v>1592819.098</v>
      </c>
      <c r="AA1269" s="1">
        <f t="shared" si="93"/>
        <v>46045</v>
      </c>
      <c r="AB1269">
        <f t="shared" si="92"/>
        <v>1.4760329971294699</v>
      </c>
      <c r="AC1269" s="60">
        <f t="shared" si="94"/>
        <v>0.40926294315107703</v>
      </c>
      <c r="AD1269">
        <f>+VLOOKUP(AA1269,'Indice Bancos'!AG:AM,2,0)</f>
        <v>1.1388098845406114</v>
      </c>
      <c r="AE1269">
        <f t="shared" ca="1" si="98"/>
        <v>0.7249724624232331</v>
      </c>
      <c r="AF1269">
        <f t="shared" ca="1" si="99"/>
        <v>0.55110161107289513</v>
      </c>
      <c r="AG1269">
        <f t="shared" ca="1" si="95"/>
        <v>0.27244758871773056</v>
      </c>
      <c r="AH1269">
        <f t="shared" ca="1" si="96"/>
        <v>0.10680168242731258</v>
      </c>
      <c r="AI1269">
        <f t="shared" ca="1" si="97"/>
        <v>-0.24640092197169636</v>
      </c>
      <c r="AN1269" s="60"/>
    </row>
    <row r="1270" spans="1:40" x14ac:dyDescent="0.25">
      <c r="A1270" s="1">
        <v>46052</v>
      </c>
      <c r="B1270">
        <v>5.9386999999999999</v>
      </c>
      <c r="C1270">
        <v>1.5528999999999999</v>
      </c>
      <c r="D1270">
        <v>27.9465</v>
      </c>
      <c r="E1270">
        <v>9776631.0083000008</v>
      </c>
      <c r="F1270" s="72">
        <v>46052</v>
      </c>
      <c r="G1270">
        <v>3.3188</v>
      </c>
      <c r="H1270">
        <v>1.5243</v>
      </c>
      <c r="I1270">
        <v>40.864199999999997</v>
      </c>
      <c r="J1270">
        <v>13347968.5046</v>
      </c>
      <c r="K1270" s="72">
        <v>46052</v>
      </c>
      <c r="L1270">
        <v>7.5952000000000002</v>
      </c>
      <c r="M1270">
        <v>1.5271999999999999</v>
      </c>
      <c r="N1270">
        <v>21.787199999999999</v>
      </c>
      <c r="O1270">
        <v>6231261.5033999998</v>
      </c>
      <c r="P1270" s="1">
        <v>46052</v>
      </c>
      <c r="Q1270">
        <v>17.598400000000002</v>
      </c>
      <c r="R1270">
        <v>1.6443000000000001</v>
      </c>
      <c r="S1270">
        <v>11.6593</v>
      </c>
      <c r="U1270" s="72">
        <v>46052</v>
      </c>
      <c r="V1270">
        <v>-3.8264999999999998</v>
      </c>
      <c r="W1270">
        <v>1.3841000000000001</v>
      </c>
      <c r="X1270" t="s">
        <v>59</v>
      </c>
      <c r="Y1270">
        <v>1680738.145</v>
      </c>
      <c r="AA1270" s="1">
        <f t="shared" si="93"/>
        <v>46052</v>
      </c>
      <c r="AB1270">
        <f t="shared" si="92"/>
        <v>1.5262990211216698</v>
      </c>
      <c r="AC1270" s="60">
        <f t="shared" si="94"/>
        <v>0.48744346379962711</v>
      </c>
      <c r="AD1270">
        <f>+VLOOKUP(AA1270,'Indice Bancos'!AG:AM,2,0)</f>
        <v>1.1375286557956861</v>
      </c>
      <c r="AE1270">
        <f t="shared" ca="1" si="98"/>
        <v>0.7249724624232331</v>
      </c>
      <c r="AF1270">
        <f t="shared" ca="1" si="99"/>
        <v>0.55110161107289513</v>
      </c>
      <c r="AG1270">
        <f t="shared" ca="1" si="95"/>
        <v>0.27244758871773056</v>
      </c>
      <c r="AH1270">
        <f t="shared" ca="1" si="96"/>
        <v>0.10680168242731258</v>
      </c>
      <c r="AI1270">
        <f t="shared" ca="1" si="97"/>
        <v>-0.24640092197169636</v>
      </c>
      <c r="AN1270" s="60"/>
    </row>
    <row r="1271" spans="1:40" x14ac:dyDescent="0.25">
      <c r="A1271" s="1">
        <v>46059</v>
      </c>
      <c r="B1271">
        <v>5.9386999999999999</v>
      </c>
      <c r="C1271">
        <v>1.4056</v>
      </c>
      <c r="D1271">
        <v>25.296199999999999</v>
      </c>
      <c r="E1271">
        <v>8849481.5667000003</v>
      </c>
      <c r="F1271" s="72">
        <v>46059</v>
      </c>
      <c r="G1271">
        <v>3.3188</v>
      </c>
      <c r="H1271">
        <v>1.3747</v>
      </c>
      <c r="I1271">
        <v>36.854199999999999</v>
      </c>
      <c r="J1271">
        <v>11998715.3706</v>
      </c>
      <c r="K1271" s="72">
        <v>46059</v>
      </c>
      <c r="L1271">
        <v>7.5952000000000002</v>
      </c>
      <c r="M1271">
        <v>1.347</v>
      </c>
      <c r="N1271">
        <v>19.2165</v>
      </c>
      <c r="O1271">
        <v>5496009.4085999997</v>
      </c>
      <c r="P1271" s="1">
        <v>46059</v>
      </c>
      <c r="Q1271">
        <v>17.598400000000002</v>
      </c>
      <c r="R1271">
        <v>1.5620000000000001</v>
      </c>
      <c r="S1271">
        <v>11.075799999999999</v>
      </c>
      <c r="U1271" s="72">
        <v>46059</v>
      </c>
      <c r="V1271">
        <v>-3.8264999999999998</v>
      </c>
      <c r="W1271">
        <v>1.2309000000000001</v>
      </c>
      <c r="X1271" t="s">
        <v>59</v>
      </c>
      <c r="Y1271">
        <v>1494623.7986999999</v>
      </c>
      <c r="AA1271" s="1">
        <f t="shared" si="93"/>
        <v>46059</v>
      </c>
      <c r="AB1271">
        <f t="shared" si="92"/>
        <v>1.3713335732509784</v>
      </c>
      <c r="AC1271" s="60">
        <f t="shared" si="94"/>
        <v>0.24642023508859165</v>
      </c>
      <c r="AD1271">
        <f>+VLOOKUP(AA1271,'Indice Bancos'!AG:AM,2,0)</f>
        <v>1.0987390621257682</v>
      </c>
      <c r="AE1271">
        <f t="shared" ca="1" si="98"/>
        <v>0.7249724624232331</v>
      </c>
      <c r="AF1271">
        <f t="shared" ca="1" si="99"/>
        <v>0.55110161107289513</v>
      </c>
      <c r="AG1271">
        <f t="shared" ca="1" si="95"/>
        <v>0.27244758871773056</v>
      </c>
      <c r="AH1271">
        <f t="shared" ca="1" si="96"/>
        <v>0.10680168242731258</v>
      </c>
      <c r="AI1271">
        <f t="shared" ca="1" si="97"/>
        <v>-0.24640092197169636</v>
      </c>
      <c r="AN1271" s="60"/>
    </row>
    <row r="1272" spans="1:40" x14ac:dyDescent="0.25">
      <c r="A1272" s="1">
        <v>46066</v>
      </c>
      <c r="B1272">
        <v>5.9386999999999999</v>
      </c>
      <c r="C1272">
        <v>1.2899</v>
      </c>
      <c r="D1272">
        <v>23.212599999999998</v>
      </c>
      <c r="E1272">
        <v>8120550.2816000003</v>
      </c>
      <c r="F1272" s="72">
        <v>46066</v>
      </c>
      <c r="G1272">
        <v>3.3188</v>
      </c>
      <c r="H1272">
        <v>1.2321</v>
      </c>
      <c r="I1272">
        <v>33.0306</v>
      </c>
      <c r="J1272">
        <v>10753868.729</v>
      </c>
      <c r="K1272" s="72">
        <v>46066</v>
      </c>
      <c r="L1272">
        <v>7.5952000000000002</v>
      </c>
      <c r="M1272">
        <v>1.1946000000000001</v>
      </c>
      <c r="N1272">
        <v>17.042000000000002</v>
      </c>
      <c r="O1272">
        <v>4874108.6783999996</v>
      </c>
      <c r="P1272" s="1">
        <v>46066</v>
      </c>
      <c r="Q1272">
        <v>17.598400000000002</v>
      </c>
      <c r="R1272">
        <v>1.4917</v>
      </c>
      <c r="S1272">
        <v>10.5771</v>
      </c>
      <c r="U1272" s="72">
        <v>46066</v>
      </c>
      <c r="V1272">
        <v>-3.8264999999999998</v>
      </c>
      <c r="W1272">
        <v>1.1669</v>
      </c>
      <c r="X1272" t="s">
        <v>59</v>
      </c>
      <c r="Y1272">
        <v>1416981.004</v>
      </c>
      <c r="AA1272" s="1">
        <f t="shared" si="93"/>
        <v>46066</v>
      </c>
      <c r="AB1272">
        <f t="shared" si="92"/>
        <v>1.2398169737256175</v>
      </c>
      <c r="AC1272" s="60">
        <f t="shared" si="94"/>
        <v>4.1867827553532029E-2</v>
      </c>
      <c r="AD1272">
        <f>+VLOOKUP(AA1272,'Indice Bancos'!AG:AM,2,0)</f>
        <v>1.0471110248637907</v>
      </c>
      <c r="AE1272">
        <f t="shared" ca="1" si="98"/>
        <v>0.7249724624232331</v>
      </c>
      <c r="AF1272">
        <f t="shared" ca="1" si="99"/>
        <v>0.55110161107289513</v>
      </c>
      <c r="AG1272">
        <f t="shared" ca="1" si="95"/>
        <v>0.27164668257806157</v>
      </c>
      <c r="AH1272">
        <f t="shared" ca="1" si="96"/>
        <v>0.10680168242731258</v>
      </c>
      <c r="AI1272">
        <f t="shared" ca="1" si="97"/>
        <v>-0.24640092197169636</v>
      </c>
      <c r="AN1272" s="60"/>
    </row>
    <row r="1273" spans="1:40" x14ac:dyDescent="0.25">
      <c r="A1273" s="1">
        <v>46073</v>
      </c>
      <c r="B1273">
        <v>5.9386999999999999</v>
      </c>
      <c r="C1273">
        <v>1.3537999999999999</v>
      </c>
      <c r="D1273">
        <v>24.364100000000001</v>
      </c>
      <c r="E1273">
        <v>8523380.7285999991</v>
      </c>
      <c r="F1273" s="72">
        <v>46073</v>
      </c>
      <c r="G1273">
        <v>3.3188</v>
      </c>
      <c r="H1273">
        <v>1.3194999999999999</v>
      </c>
      <c r="I1273">
        <v>35.374099999999999</v>
      </c>
      <c r="J1273">
        <v>11516839.2513</v>
      </c>
      <c r="K1273" s="72">
        <v>46073</v>
      </c>
      <c r="L1273">
        <v>7.5952000000000002</v>
      </c>
      <c r="M1273">
        <v>1.2365999999999999</v>
      </c>
      <c r="N1273">
        <v>17.6419</v>
      </c>
      <c r="O1273">
        <v>5045667.5005999999</v>
      </c>
      <c r="P1273" s="1">
        <v>46073</v>
      </c>
      <c r="Q1273">
        <v>17.598400000000002</v>
      </c>
      <c r="R1273">
        <v>1.4094</v>
      </c>
      <c r="S1273">
        <v>9.9937000000000005</v>
      </c>
      <c r="U1273" s="72">
        <v>46073</v>
      </c>
      <c r="V1273">
        <v>-3.8264999999999998</v>
      </c>
      <c r="W1273">
        <v>1.2036</v>
      </c>
      <c r="X1273" t="s">
        <v>59</v>
      </c>
      <c r="Y1273">
        <v>1461511.4304</v>
      </c>
      <c r="AA1273" s="1">
        <f t="shared" si="93"/>
        <v>46073</v>
      </c>
      <c r="AB1273">
        <f t="shared" si="92"/>
        <v>1.3083756313722747</v>
      </c>
      <c r="AC1273" s="60">
        <f t="shared" si="94"/>
        <v>0.14849952674289094</v>
      </c>
      <c r="AD1273">
        <f>+VLOOKUP(AA1273,'Indice Bancos'!AG:AM,2,0)</f>
        <v>1.0840852754486381</v>
      </c>
      <c r="AE1273">
        <f t="shared" ca="1" si="98"/>
        <v>0.7249724624232331</v>
      </c>
      <c r="AF1273">
        <f t="shared" ca="1" si="99"/>
        <v>0.55110161107289513</v>
      </c>
      <c r="AG1273">
        <f t="shared" ca="1" si="95"/>
        <v>0.27164668257806157</v>
      </c>
      <c r="AH1273">
        <f t="shared" ca="1" si="96"/>
        <v>8.7029860860963079E-2</v>
      </c>
      <c r="AI1273">
        <f t="shared" ca="1" si="97"/>
        <v>-0.24640092197169636</v>
      </c>
      <c r="AN1273" s="60"/>
    </row>
    <row r="1274" spans="1:40" x14ac:dyDescent="0.25">
      <c r="A1274" s="1">
        <v>46080</v>
      </c>
      <c r="B1274">
        <v>5.9386999999999999</v>
      </c>
      <c r="C1274">
        <v>1.1440999999999999</v>
      </c>
      <c r="D1274">
        <v>20.588899999999999</v>
      </c>
      <c r="E1274">
        <v>7167824.3037</v>
      </c>
      <c r="F1274" s="72">
        <v>46080</v>
      </c>
      <c r="G1274">
        <v>3.3188</v>
      </c>
      <c r="H1274">
        <v>1.2044999999999999</v>
      </c>
      <c r="I1274">
        <v>32.290599999999998</v>
      </c>
      <c r="J1274">
        <v>10512930.669399999</v>
      </c>
      <c r="K1274" s="72">
        <v>46080</v>
      </c>
      <c r="L1274">
        <v>7.5952000000000002</v>
      </c>
      <c r="M1274">
        <v>1.0967</v>
      </c>
      <c r="N1274">
        <v>15.6463</v>
      </c>
      <c r="O1274">
        <v>4463592.9254999999</v>
      </c>
      <c r="P1274" s="1">
        <v>46080</v>
      </c>
      <c r="Q1274">
        <v>17.598400000000002</v>
      </c>
      <c r="R1274">
        <v>1.343</v>
      </c>
      <c r="S1274">
        <v>9.5227000000000004</v>
      </c>
      <c r="U1274" s="72">
        <v>46080</v>
      </c>
      <c r="V1274">
        <v>-3.8264999999999998</v>
      </c>
      <c r="W1274">
        <v>1.0248999999999999</v>
      </c>
      <c r="X1274" t="s">
        <v>59</v>
      </c>
      <c r="Y1274">
        <v>1244568.3274000001</v>
      </c>
      <c r="AA1274" s="1">
        <f t="shared" si="93"/>
        <v>46080</v>
      </c>
      <c r="AB1274">
        <f t="shared" si="92"/>
        <v>1.1558600217333381</v>
      </c>
      <c r="AC1274" s="60">
        <f t="shared" si="94"/>
        <v>-8.8713382128782714E-2</v>
      </c>
      <c r="AD1274">
        <f>+VLOOKUP(AA1274,'Indice Bancos'!AG:AM,2,0)</f>
        <v>1.0428538801445628</v>
      </c>
      <c r="AE1274">
        <f t="shared" ca="1" si="98"/>
        <v>0.7249724624232331</v>
      </c>
      <c r="AF1274">
        <f t="shared" ca="1" si="99"/>
        <v>0.55110161107289513</v>
      </c>
      <c r="AG1274">
        <f t="shared" ca="1" si="95"/>
        <v>0.27164668257806157</v>
      </c>
      <c r="AH1274">
        <f t="shared" ca="1" si="96"/>
        <v>8.7029860860963079E-2</v>
      </c>
      <c r="AI1274">
        <f t="shared" ca="1" si="97"/>
        <v>-0.24640092197169636</v>
      </c>
      <c r="AN1274" s="60"/>
    </row>
    <row r="1275" spans="1:40" x14ac:dyDescent="0.25">
      <c r="A1275" s="1">
        <v>46087</v>
      </c>
      <c r="B1275">
        <v>5.9386999999999999</v>
      </c>
      <c r="C1275">
        <v>1.0593999999999999</v>
      </c>
      <c r="D1275">
        <v>19.064499999999999</v>
      </c>
      <c r="E1275">
        <v>6637111.1749999998</v>
      </c>
      <c r="F1275" s="72">
        <v>46087</v>
      </c>
      <c r="G1275">
        <v>3.3188</v>
      </c>
      <c r="H1275">
        <v>1.1382000000000001</v>
      </c>
      <c r="I1275">
        <v>30.513999999999999</v>
      </c>
      <c r="J1275">
        <v>9894522.9829999991</v>
      </c>
      <c r="K1275" s="72">
        <v>46087</v>
      </c>
      <c r="L1275">
        <v>7.5952000000000002</v>
      </c>
      <c r="M1275">
        <v>1.0343</v>
      </c>
      <c r="N1275">
        <v>14.755000000000001</v>
      </c>
      <c r="O1275">
        <v>4209318.2427000003</v>
      </c>
      <c r="P1275" s="1">
        <v>46087</v>
      </c>
      <c r="Q1275">
        <v>17.598400000000002</v>
      </c>
      <c r="R1275">
        <v>1.3277000000000001</v>
      </c>
      <c r="S1275">
        <v>9.4144000000000005</v>
      </c>
      <c r="U1275" s="72">
        <v>46087</v>
      </c>
      <c r="V1275">
        <v>-3.8264999999999998</v>
      </c>
      <c r="W1275">
        <v>0.92859999999999998</v>
      </c>
      <c r="X1275" t="s">
        <v>59</v>
      </c>
      <c r="Y1275">
        <v>1127647.4129999999</v>
      </c>
      <c r="AA1275" s="1">
        <f t="shared" si="93"/>
        <v>46087</v>
      </c>
      <c r="AB1275">
        <f t="shared" si="92"/>
        <v>1.0834773641675211</v>
      </c>
      <c r="AC1275" s="60">
        <f t="shared" si="94"/>
        <v>-0.20129268331439898</v>
      </c>
      <c r="AD1275">
        <f>+VLOOKUP(AA1275,'Indice Bancos'!AG:AM,2,0)</f>
        <v>0.98460126570556938</v>
      </c>
      <c r="AE1275">
        <f t="shared" ca="1" si="98"/>
        <v>0.7249724624232331</v>
      </c>
      <c r="AF1275">
        <f t="shared" ca="1" si="99"/>
        <v>0.55110161107289513</v>
      </c>
      <c r="AG1275">
        <f t="shared" ca="1" si="95"/>
        <v>0.27164668257806157</v>
      </c>
      <c r="AH1275">
        <f t="shared" ca="1" si="96"/>
        <v>8.7029860860963079E-2</v>
      </c>
      <c r="AI1275">
        <f t="shared" ca="1" si="97"/>
        <v>-0.24640092197169636</v>
      </c>
      <c r="AN1275" s="60"/>
    </row>
    <row r="1276" spans="1:40" x14ac:dyDescent="0.25">
      <c r="A1276" s="1">
        <v>46094</v>
      </c>
      <c r="B1276">
        <v>5.9386999999999999</v>
      </c>
      <c r="C1276">
        <v>1.0026999999999999</v>
      </c>
      <c r="D1276">
        <v>18.045200000000001</v>
      </c>
      <c r="E1276">
        <v>6282236.7335999999</v>
      </c>
      <c r="F1276" s="72">
        <v>46094</v>
      </c>
      <c r="G1276">
        <v>3.3188</v>
      </c>
      <c r="H1276">
        <v>1.1215999999999999</v>
      </c>
      <c r="I1276">
        <v>30.068200000000001</v>
      </c>
      <c r="J1276">
        <v>9749960.1471999995</v>
      </c>
      <c r="K1276" s="72">
        <v>46094</v>
      </c>
      <c r="L1276">
        <v>7.5952000000000002</v>
      </c>
      <c r="M1276">
        <v>0.98609999999999998</v>
      </c>
      <c r="N1276">
        <v>14.0678</v>
      </c>
      <c r="O1276">
        <v>4013251.0175000001</v>
      </c>
      <c r="P1276" s="1">
        <v>46094</v>
      </c>
      <c r="Q1276">
        <v>17.598400000000002</v>
      </c>
      <c r="R1276">
        <v>1.6047</v>
      </c>
      <c r="S1276">
        <v>11.3782</v>
      </c>
      <c r="U1276" s="72">
        <v>46094</v>
      </c>
      <c r="V1276">
        <v>-3.8264999999999998</v>
      </c>
      <c r="W1276">
        <v>0.91059999999999997</v>
      </c>
      <c r="X1276" t="s">
        <v>59</v>
      </c>
      <c r="Y1276">
        <v>1105724.7416000001</v>
      </c>
      <c r="AA1276" s="1">
        <f t="shared" si="93"/>
        <v>46094</v>
      </c>
      <c r="AB1276">
        <f t="shared" si="92"/>
        <v>1.0495443552884216</v>
      </c>
      <c r="AC1276" s="60">
        <f t="shared" si="94"/>
        <v>-0.2540698892806304</v>
      </c>
      <c r="AD1276">
        <f>+VLOOKUP(AA1276,'Indice Bancos'!AG:AM,2,0)</f>
        <v>0.94565596160975052</v>
      </c>
      <c r="AE1276">
        <f t="shared" ca="1" si="98"/>
        <v>0.7249724624232331</v>
      </c>
      <c r="AF1276">
        <f t="shared" ca="1" si="99"/>
        <v>0.55110161107289513</v>
      </c>
      <c r="AG1276">
        <f t="shared" ca="1" si="95"/>
        <v>0.27164668257806157</v>
      </c>
      <c r="AH1276">
        <f t="shared" ca="1" si="96"/>
        <v>7.3948829930635118E-2</v>
      </c>
      <c r="AI1276">
        <f t="shared" ca="1" si="97"/>
        <v>-0.25226865499516221</v>
      </c>
      <c r="AN1276" s="60"/>
    </row>
    <row r="1277" spans="1:40" x14ac:dyDescent="0.25">
      <c r="A1277" s="1">
        <v>46101</v>
      </c>
      <c r="B1277">
        <v>5.9386999999999999</v>
      </c>
      <c r="C1277">
        <v>1.0083</v>
      </c>
      <c r="D1277">
        <v>18.1462</v>
      </c>
      <c r="E1277">
        <v>6317404.4709999999</v>
      </c>
      <c r="F1277" s="72">
        <v>46101</v>
      </c>
      <c r="G1277">
        <v>3.3188</v>
      </c>
      <c r="H1277">
        <v>1.1658999999999999</v>
      </c>
      <c r="I1277">
        <v>31.257000000000001</v>
      </c>
      <c r="J1277">
        <v>10135461.0426</v>
      </c>
      <c r="K1277" s="72">
        <v>46101</v>
      </c>
      <c r="L1277">
        <v>7.5952000000000002</v>
      </c>
      <c r="M1277">
        <v>0.99209999999999998</v>
      </c>
      <c r="N1277">
        <v>14.153700000000001</v>
      </c>
      <c r="O1277">
        <v>4037759.4205999998</v>
      </c>
      <c r="P1277" s="1">
        <v>46101</v>
      </c>
      <c r="Q1277">
        <v>17.598400000000002</v>
      </c>
      <c r="R1277">
        <v>1.5848</v>
      </c>
      <c r="S1277">
        <v>11.237</v>
      </c>
      <c r="U1277" s="72">
        <v>46101</v>
      </c>
      <c r="V1277">
        <v>-3.8264999999999998</v>
      </c>
      <c r="W1277">
        <v>0.89700000000000002</v>
      </c>
      <c r="X1277" t="s">
        <v>59</v>
      </c>
      <c r="Y1277">
        <v>1089282.7379999999</v>
      </c>
      <c r="AA1277" s="1">
        <f t="shared" si="93"/>
        <v>46101</v>
      </c>
      <c r="AB1277">
        <f t="shared" ref="AB1277:AB1291" si="100">+(C1277*E1277+H1277*J1277+M1277*O1277+W1277*Y1277)/(E1277+J1277+O1277+Y1277)</f>
        <v>1.0736709835273277</v>
      </c>
      <c r="AC1277" s="60">
        <f t="shared" si="94"/>
        <v>-0.2165448931221042</v>
      </c>
      <c r="AD1277">
        <f>+VLOOKUP(AA1277,'Indice Bancos'!AG:AM,2,0)</f>
        <v>0.9373052316598518</v>
      </c>
      <c r="AE1277">
        <f t="shared" ca="1" si="98"/>
        <v>0.7249724624232331</v>
      </c>
      <c r="AF1277">
        <f t="shared" ca="1" si="99"/>
        <v>0.55110161107289513</v>
      </c>
      <c r="AG1277">
        <f t="shared" ca="1" si="95"/>
        <v>0.27164668257806157</v>
      </c>
      <c r="AH1277">
        <f t="shared" ca="1" si="96"/>
        <v>4.9357700842803859E-2</v>
      </c>
      <c r="AI1277">
        <f t="shared" ca="1" si="97"/>
        <v>-0.25754637559178539</v>
      </c>
      <c r="AN1277" s="60"/>
    </row>
    <row r="1278" spans="1:40" x14ac:dyDescent="0.25">
      <c r="A1278" s="1">
        <v>46108</v>
      </c>
      <c r="B1278">
        <v>5.9386999999999999</v>
      </c>
      <c r="C1278">
        <v>1.0547</v>
      </c>
      <c r="D1278">
        <v>18.981000000000002</v>
      </c>
      <c r="E1278">
        <v>6566775.7001999998</v>
      </c>
      <c r="F1278" s="72">
        <v>46108</v>
      </c>
      <c r="G1278">
        <v>3.3188</v>
      </c>
      <c r="H1278">
        <v>1.1621999999999999</v>
      </c>
      <c r="I1278">
        <v>31.157900000000001</v>
      </c>
      <c r="J1278">
        <v>10103335.968</v>
      </c>
      <c r="K1278" s="72">
        <v>46108</v>
      </c>
      <c r="L1278">
        <v>7.5952000000000002</v>
      </c>
      <c r="M1278">
        <v>1.0491999999999999</v>
      </c>
      <c r="N1278">
        <v>14.9688</v>
      </c>
      <c r="O1278">
        <v>4258335.0491000004</v>
      </c>
      <c r="P1278" s="1">
        <v>46108</v>
      </c>
      <c r="Q1278">
        <v>17.598400000000002</v>
      </c>
      <c r="R1278">
        <v>1.5661</v>
      </c>
      <c r="S1278">
        <v>11.105</v>
      </c>
      <c r="U1278" s="72">
        <v>46108</v>
      </c>
      <c r="V1278">
        <v>-3.8264999999999998</v>
      </c>
      <c r="W1278">
        <v>0.91400000000000003</v>
      </c>
      <c r="X1278" t="s">
        <v>59</v>
      </c>
      <c r="Y1278">
        <v>1109835.2424999999</v>
      </c>
      <c r="AA1278" s="1">
        <f t="shared" si="93"/>
        <v>46108</v>
      </c>
      <c r="AB1278">
        <f t="shared" si="100"/>
        <v>1.0958345111576211</v>
      </c>
      <c r="AC1278" s="60">
        <f t="shared" si="94"/>
        <v>-0.18207317660412889</v>
      </c>
      <c r="AD1278">
        <f>+VLOOKUP(AA1278,'Indice Bancos'!AG:AM,2,0)</f>
        <v>0.93622849563097166</v>
      </c>
      <c r="AE1278">
        <f t="shared" ca="1" si="98"/>
        <v>0.7249724624232331</v>
      </c>
      <c r="AF1278">
        <f t="shared" ca="1" si="99"/>
        <v>0.55110161107289513</v>
      </c>
      <c r="AG1278">
        <f t="shared" ca="1" si="95"/>
        <v>0.27164668257806157</v>
      </c>
      <c r="AH1278">
        <f t="shared" ca="1" si="96"/>
        <v>1.4955080452674518E-2</v>
      </c>
      <c r="AI1278">
        <f t="shared" ca="1" si="97"/>
        <v>-0.25754637559178539</v>
      </c>
      <c r="AN1278" s="60"/>
    </row>
    <row r="1279" spans="1:40" x14ac:dyDescent="0.25">
      <c r="A1279" s="1">
        <v>46115</v>
      </c>
      <c r="B1279">
        <v>8.1684999999999999</v>
      </c>
      <c r="C1279">
        <v>1.2425999999999999</v>
      </c>
      <c r="D1279">
        <v>17.306100000000001</v>
      </c>
      <c r="E1279">
        <v>7410801.3986999998</v>
      </c>
      <c r="F1279" s="72">
        <v>46115</v>
      </c>
      <c r="G1279">
        <v>1.9048</v>
      </c>
      <c r="H1279">
        <v>1.2599</v>
      </c>
      <c r="I1279">
        <v>74.2029</v>
      </c>
      <c r="J1279">
        <v>11067088.206599999</v>
      </c>
      <c r="K1279" s="72">
        <v>46115</v>
      </c>
      <c r="L1279">
        <v>7.6706000000000003</v>
      </c>
      <c r="M1279">
        <v>1.2529999999999999</v>
      </c>
      <c r="N1279">
        <v>19.097300000000001</v>
      </c>
      <c r="O1279">
        <v>4938443.2367000002</v>
      </c>
      <c r="P1279" s="1">
        <v>46115</v>
      </c>
      <c r="Q1279">
        <v>17.598400000000002</v>
      </c>
      <c r="R1279">
        <v>1.7416</v>
      </c>
      <c r="S1279">
        <v>12.349399999999999</v>
      </c>
      <c r="U1279" s="72">
        <v>46115</v>
      </c>
      <c r="V1279">
        <v>-7.1273</v>
      </c>
      <c r="W1279">
        <v>1.1459999999999999</v>
      </c>
      <c r="X1279" t="s">
        <v>59</v>
      </c>
      <c r="Y1279">
        <v>1300516.8119000001</v>
      </c>
      <c r="AA1279" s="1">
        <f t="shared" si="93"/>
        <v>46115</v>
      </c>
      <c r="AB1279">
        <f t="shared" si="100"/>
        <v>1.2473413207284623</v>
      </c>
      <c r="AC1279" s="60">
        <f t="shared" si="94"/>
        <v>5.357070992819616E-2</v>
      </c>
      <c r="AD1279">
        <f>+VLOOKUP(AA1279,'Indice Bancos'!AG:AM,2,0)</f>
        <v>0.97575941332153104</v>
      </c>
      <c r="AE1279">
        <f t="shared" ca="1" si="98"/>
        <v>0.7249724624232331</v>
      </c>
      <c r="AF1279">
        <f t="shared" ca="1" si="99"/>
        <v>0.55110161107289513</v>
      </c>
      <c r="AG1279">
        <f t="shared" ca="1" si="95"/>
        <v>0.27164668257806157</v>
      </c>
      <c r="AH1279">
        <f t="shared" ca="1" si="96"/>
        <v>-7.0138551304024743E-2</v>
      </c>
      <c r="AI1279">
        <f t="shared" ca="1" si="97"/>
        <v>-0.25754637559178539</v>
      </c>
      <c r="AN1279" s="60"/>
    </row>
    <row r="1280" spans="1:40" x14ac:dyDescent="0.25">
      <c r="A1280" s="1">
        <v>46122</v>
      </c>
      <c r="B1280">
        <v>8.1684999999999999</v>
      </c>
      <c r="C1280">
        <v>1.2650999999999999</v>
      </c>
      <c r="D1280">
        <v>17.619599999999998</v>
      </c>
      <c r="E1280">
        <v>7545078.2143999999</v>
      </c>
      <c r="F1280" s="72">
        <v>46122</v>
      </c>
      <c r="G1280">
        <v>1.9048</v>
      </c>
      <c r="H1280">
        <v>1.2986</v>
      </c>
      <c r="I1280">
        <v>76.476600000000005</v>
      </c>
      <c r="J1280">
        <v>11364245.1468</v>
      </c>
      <c r="K1280" s="72">
        <v>46122</v>
      </c>
      <c r="L1280">
        <v>7.6706000000000003</v>
      </c>
      <c r="M1280">
        <v>1.2421</v>
      </c>
      <c r="N1280">
        <v>18.9314</v>
      </c>
      <c r="O1280">
        <v>4895553.5312000001</v>
      </c>
      <c r="P1280" s="1">
        <v>46122</v>
      </c>
      <c r="Q1280">
        <v>17.598400000000002</v>
      </c>
      <c r="R1280">
        <v>1.8706</v>
      </c>
      <c r="S1280">
        <v>13.2638</v>
      </c>
      <c r="U1280" s="72">
        <v>46122</v>
      </c>
      <c r="V1280">
        <v>-7.1273</v>
      </c>
      <c r="W1280">
        <v>1.1539999999999999</v>
      </c>
      <c r="X1280" t="s">
        <v>59</v>
      </c>
      <c r="Y1280">
        <v>1309651.2583000001</v>
      </c>
      <c r="AA1280" s="1">
        <f t="shared" si="93"/>
        <v>46122</v>
      </c>
      <c r="AB1280">
        <f t="shared" si="100"/>
        <v>1.2699817252574841</v>
      </c>
      <c r="AC1280" s="60">
        <f t="shared" si="94"/>
        <v>8.8784129912386364E-2</v>
      </c>
      <c r="AD1280">
        <f>+VLOOKUP(AA1280,'Indice Bancos'!AG:AM,2,0)</f>
        <v>0.99388687905035722</v>
      </c>
      <c r="AE1280">
        <f t="shared" ca="1" si="98"/>
        <v>0.7249724624232331</v>
      </c>
      <c r="AF1280">
        <f t="shared" ca="1" si="99"/>
        <v>0.55110161107289513</v>
      </c>
      <c r="AG1280">
        <f t="shared" ca="1" si="95"/>
        <v>0.26154692378241029</v>
      </c>
      <c r="AH1280">
        <f t="shared" ca="1" si="96"/>
        <v>-7.0138551304024743E-2</v>
      </c>
      <c r="AI1280">
        <f t="shared" ca="1" si="97"/>
        <v>-0.25754637559178539</v>
      </c>
      <c r="AN1280" s="60"/>
    </row>
    <row r="1281" spans="1:40" x14ac:dyDescent="0.25">
      <c r="A1281" s="1">
        <v>46129</v>
      </c>
      <c r="B1281">
        <v>8.1684999999999999</v>
      </c>
      <c r="C1281">
        <v>1.2834000000000001</v>
      </c>
      <c r="D1281">
        <v>17.8735</v>
      </c>
      <c r="E1281">
        <v>7653778.4938000003</v>
      </c>
      <c r="F1281" s="72">
        <v>46129</v>
      </c>
      <c r="G1281">
        <v>1.9048</v>
      </c>
      <c r="H1281">
        <v>1.2857000000000001</v>
      </c>
      <c r="I1281">
        <v>75.72</v>
      </c>
      <c r="J1281">
        <v>11251807.3857</v>
      </c>
      <c r="K1281" s="72">
        <v>46129</v>
      </c>
      <c r="L1281">
        <v>7.6706000000000003</v>
      </c>
      <c r="M1281">
        <v>1.2437</v>
      </c>
      <c r="N1281">
        <v>18.955100000000002</v>
      </c>
      <c r="O1281">
        <v>4901680.6320000002</v>
      </c>
      <c r="P1281" s="1">
        <v>46129</v>
      </c>
      <c r="Q1281">
        <v>17.598400000000002</v>
      </c>
      <c r="R1281">
        <v>1.9490000000000001</v>
      </c>
      <c r="S1281">
        <v>13.82</v>
      </c>
      <c r="U1281" s="72">
        <v>46129</v>
      </c>
      <c r="V1281">
        <v>-7.1273</v>
      </c>
      <c r="W1281">
        <v>1.151</v>
      </c>
      <c r="X1281" t="s">
        <v>59</v>
      </c>
      <c r="Y1281">
        <v>1306225.8409</v>
      </c>
      <c r="AA1281" s="1">
        <f t="shared" si="93"/>
        <v>46129</v>
      </c>
      <c r="AB1281">
        <f t="shared" si="100"/>
        <v>1.2697952866194735</v>
      </c>
      <c r="AC1281" s="60">
        <f t="shared" si="94"/>
        <v>8.8494155320583814E-2</v>
      </c>
      <c r="AD1281">
        <f>+VLOOKUP(AA1281,'Indice Bancos'!AG:AM,2,0)</f>
        <v>1.0316875606677629</v>
      </c>
      <c r="AE1281">
        <f t="shared" ca="1" si="98"/>
        <v>0.7249724624232331</v>
      </c>
      <c r="AF1281">
        <f t="shared" ca="1" si="99"/>
        <v>0.50504879104543343</v>
      </c>
      <c r="AG1281">
        <f t="shared" ca="1" si="95"/>
        <v>0.24897640137239441</v>
      </c>
      <c r="AH1281">
        <f t="shared" ca="1" si="96"/>
        <v>-7.0138551304024743E-2</v>
      </c>
      <c r="AI1281">
        <f t="shared" ca="1" si="97"/>
        <v>-0.25754637559178539</v>
      </c>
      <c r="AN1281" s="60"/>
    </row>
    <row r="1282" spans="1:40" x14ac:dyDescent="0.25">
      <c r="A1282" s="1">
        <v>46136</v>
      </c>
      <c r="B1282">
        <v>8.1684999999999999</v>
      </c>
      <c r="C1282">
        <v>1.1921999999999999</v>
      </c>
      <c r="D1282">
        <v>16.604299999999999</v>
      </c>
      <c r="E1282">
        <v>7110277.0970000001</v>
      </c>
      <c r="F1282" s="72">
        <v>46136</v>
      </c>
      <c r="G1282">
        <v>1.9048</v>
      </c>
      <c r="H1282">
        <v>1.1866000000000001</v>
      </c>
      <c r="I1282">
        <v>69.882900000000006</v>
      </c>
      <c r="J1282">
        <v>10384430.3709</v>
      </c>
      <c r="K1282" s="72">
        <v>46136</v>
      </c>
      <c r="L1282">
        <v>7.6706000000000003</v>
      </c>
      <c r="M1282">
        <v>1.1201000000000001</v>
      </c>
      <c r="N1282">
        <v>17.071400000000001</v>
      </c>
      <c r="O1282">
        <v>4414576.1191999996</v>
      </c>
      <c r="P1282" s="1">
        <v>46136</v>
      </c>
      <c r="Q1282">
        <v>17.598400000000002</v>
      </c>
      <c r="R1282">
        <v>1.7776000000000001</v>
      </c>
      <c r="S1282">
        <v>12.6045</v>
      </c>
      <c r="U1282" s="72">
        <v>46136</v>
      </c>
      <c r="V1282">
        <v>-7.1273</v>
      </c>
      <c r="W1282">
        <v>1.0795999999999999</v>
      </c>
      <c r="X1282" t="s">
        <v>59</v>
      </c>
      <c r="Y1282">
        <v>1225157.6288000001</v>
      </c>
      <c r="AA1282" s="1">
        <f t="shared" si="93"/>
        <v>46136</v>
      </c>
      <c r="AB1282">
        <f t="shared" si="100"/>
        <v>1.1699649050403387</v>
      </c>
      <c r="AC1282" s="60">
        <f t="shared" si="94"/>
        <v>-6.6775559459548689E-2</v>
      </c>
      <c r="AD1282">
        <f>+VLOOKUP(AA1282,'Indice Bancos'!AG:AM,2,0)</f>
        <v>0.96561585370149405</v>
      </c>
      <c r="AE1282">
        <f t="shared" ca="1" si="98"/>
        <v>0.7249724624232331</v>
      </c>
      <c r="AF1282">
        <f t="shared" ca="1" si="99"/>
        <v>0.48846619198875241</v>
      </c>
      <c r="AG1282">
        <f t="shared" ca="1" si="95"/>
        <v>0.23163207295195426</v>
      </c>
      <c r="AH1282">
        <f t="shared" ca="1" si="96"/>
        <v>-7.0138551304024743E-2</v>
      </c>
      <c r="AI1282">
        <f t="shared" ca="1" si="97"/>
        <v>-0.25754637559178539</v>
      </c>
      <c r="AN1282" s="60"/>
    </row>
    <row r="1283" spans="1:40" x14ac:dyDescent="0.25">
      <c r="A1283" s="1">
        <v>46143</v>
      </c>
      <c r="B1283">
        <v>8.1684999999999999</v>
      </c>
      <c r="C1283">
        <v>1.1676</v>
      </c>
      <c r="D1283">
        <v>16.2608</v>
      </c>
      <c r="E1283">
        <v>6963212.0131000001</v>
      </c>
      <c r="F1283" s="72">
        <v>46143</v>
      </c>
      <c r="G1283">
        <v>1.9048</v>
      </c>
      <c r="H1283">
        <v>1.1415999999999999</v>
      </c>
      <c r="I1283">
        <v>67.2346</v>
      </c>
      <c r="J1283">
        <v>9990898.2068000007</v>
      </c>
      <c r="K1283" s="72">
        <v>46143</v>
      </c>
      <c r="L1283">
        <v>7.6706000000000003</v>
      </c>
      <c r="M1283">
        <v>1.1162000000000001</v>
      </c>
      <c r="N1283">
        <v>17.0122</v>
      </c>
      <c r="O1283">
        <v>4399258.3672000002</v>
      </c>
      <c r="P1283" s="1">
        <v>46143</v>
      </c>
      <c r="Q1283">
        <v>17.598400000000002</v>
      </c>
      <c r="R1283">
        <v>1.6884999999999999</v>
      </c>
      <c r="S1283">
        <v>11.9724</v>
      </c>
      <c r="U1283" s="72">
        <v>46143</v>
      </c>
      <c r="V1283">
        <v>-7.1273</v>
      </c>
      <c r="W1283">
        <v>0.99650000000000005</v>
      </c>
      <c r="X1283" t="s">
        <v>59</v>
      </c>
      <c r="Y1283">
        <v>1130844.4693</v>
      </c>
      <c r="AA1283" s="1">
        <f t="shared" si="93"/>
        <v>46143</v>
      </c>
      <c r="AB1283">
        <f t="shared" si="100"/>
        <v>1.1373844563007853</v>
      </c>
      <c r="AC1283" s="60">
        <f t="shared" si="94"/>
        <v>-0.11744908091843578</v>
      </c>
      <c r="AD1283">
        <f>+VLOOKUP(AA1283,'Indice Bancos'!AG:AM,2,0)</f>
        <v>0.94374545104738794</v>
      </c>
      <c r="AE1283">
        <f t="shared" ca="1" si="98"/>
        <v>0.72361492213188672</v>
      </c>
      <c r="AF1283">
        <f t="shared" ca="1" si="99"/>
        <v>0.47932487457297485</v>
      </c>
      <c r="AG1283">
        <f t="shared" ca="1" si="95"/>
        <v>0.21584339434892752</v>
      </c>
      <c r="AH1283">
        <f t="shared" ca="1" si="96"/>
        <v>-7.0882850261262786E-2</v>
      </c>
      <c r="AI1283">
        <f t="shared" ca="1" si="97"/>
        <v>-0.25754637559178539</v>
      </c>
      <c r="AN1283" s="60"/>
    </row>
    <row r="1284" spans="1:40" x14ac:dyDescent="0.25">
      <c r="A1284" s="1">
        <v>46150</v>
      </c>
      <c r="B1284">
        <v>8.1684999999999999</v>
      </c>
      <c r="C1284">
        <v>1.1654</v>
      </c>
      <c r="D1284">
        <v>16.231000000000002</v>
      </c>
      <c r="E1284">
        <v>6950423.7450000001</v>
      </c>
      <c r="F1284" s="72">
        <v>46150</v>
      </c>
      <c r="G1284">
        <v>1.9048</v>
      </c>
      <c r="H1284">
        <v>1.1529</v>
      </c>
      <c r="I1284">
        <v>67.900000000000006</v>
      </c>
      <c r="J1284">
        <v>9934679.3261999991</v>
      </c>
      <c r="K1284" s="72">
        <v>46150</v>
      </c>
      <c r="L1284">
        <v>7.6706000000000003</v>
      </c>
      <c r="M1284">
        <v>1.1465000000000001</v>
      </c>
      <c r="N1284">
        <v>17.4742</v>
      </c>
      <c r="O1284">
        <v>4518736.8326000003</v>
      </c>
      <c r="P1284" s="1">
        <v>46150</v>
      </c>
      <c r="Q1284">
        <v>17.598400000000002</v>
      </c>
      <c r="R1284">
        <v>1.8494999999999999</v>
      </c>
      <c r="S1284">
        <v>13.114000000000001</v>
      </c>
      <c r="U1284" s="72">
        <v>46150</v>
      </c>
      <c r="V1284">
        <v>-7.1273</v>
      </c>
      <c r="W1284">
        <v>0.96550000000000002</v>
      </c>
      <c r="X1284" t="s">
        <v>59</v>
      </c>
      <c r="Y1284">
        <v>1095676.8504999999</v>
      </c>
      <c r="AA1284" s="1">
        <f t="shared" ref="AA1284:AA1291" si="101">+A1284</f>
        <v>46150</v>
      </c>
      <c r="AB1284">
        <f t="shared" si="100"/>
        <v>1.1463501055151919</v>
      </c>
      <c r="AC1284" s="60">
        <f t="shared" ref="AC1284:AC1291" si="102">+(AB1284-$AC$1)/$AD$1</f>
        <v>-0.10350449036073944</v>
      </c>
      <c r="AD1284">
        <f>+VLOOKUP(AA1284,'Indice Bancos'!AG:AM,2,0)</f>
        <v>0.97475332512468427</v>
      </c>
      <c r="AE1284">
        <f t="shared" ca="1" si="98"/>
        <v>0.72361492213188672</v>
      </c>
      <c r="AF1284">
        <f t="shared" ca="1" si="99"/>
        <v>0.4573915666715857</v>
      </c>
      <c r="AG1284">
        <f t="shared" ca="1" si="95"/>
        <v>0.20220936009363399</v>
      </c>
      <c r="AH1284">
        <f t="shared" ca="1" si="96"/>
        <v>-8.4581887531999481E-2</v>
      </c>
      <c r="AI1284">
        <f t="shared" ca="1" si="97"/>
        <v>-0.25754637559178539</v>
      </c>
      <c r="AN1284" s="60"/>
    </row>
    <row r="1285" spans="1:40" x14ac:dyDescent="0.25">
      <c r="A1285" s="1">
        <v>46157</v>
      </c>
      <c r="B1285">
        <v>8.1684999999999999</v>
      </c>
      <c r="C1285">
        <v>1.1311</v>
      </c>
      <c r="D1285">
        <v>15.7531</v>
      </c>
      <c r="E1285">
        <v>6745811.4544000002</v>
      </c>
      <c r="F1285" s="72">
        <v>46157</v>
      </c>
      <c r="G1285">
        <v>1.9048</v>
      </c>
      <c r="H1285">
        <v>1.1295999999999999</v>
      </c>
      <c r="I1285">
        <v>66.527699999999996</v>
      </c>
      <c r="J1285">
        <v>9733897.6098999996</v>
      </c>
      <c r="K1285" s="72">
        <v>46157</v>
      </c>
      <c r="L1285">
        <v>7.6706000000000003</v>
      </c>
      <c r="M1285">
        <v>1.0983000000000001</v>
      </c>
      <c r="N1285">
        <v>16.739699999999999</v>
      </c>
      <c r="O1285">
        <v>4328796.7081000004</v>
      </c>
      <c r="P1285" s="1">
        <v>46157</v>
      </c>
      <c r="Q1285">
        <v>17.598400000000002</v>
      </c>
      <c r="R1285">
        <v>1.8242</v>
      </c>
      <c r="S1285">
        <v>12.934699999999999</v>
      </c>
      <c r="U1285" s="72">
        <v>46157</v>
      </c>
      <c r="V1285">
        <v>-7.1273</v>
      </c>
      <c r="W1285">
        <v>0.90310000000000001</v>
      </c>
      <c r="X1285" t="s">
        <v>59</v>
      </c>
      <c r="Y1285">
        <v>1024884.8906</v>
      </c>
      <c r="AA1285" s="1">
        <f t="shared" si="101"/>
        <v>46157</v>
      </c>
      <c r="AB1285">
        <f t="shared" si="100"/>
        <v>1.1132255828047506</v>
      </c>
      <c r="AC1285" s="60">
        <f t="shared" si="102"/>
        <v>-0.15502422926308188</v>
      </c>
      <c r="AD1285">
        <f>+VLOOKUP(AA1285,'Indice Bancos'!AG:AM,2,0)</f>
        <v>0.96907480361225207</v>
      </c>
      <c r="AE1285">
        <f t="shared" ca="1" si="98"/>
        <v>0.72361492213188672</v>
      </c>
      <c r="AF1285">
        <f t="shared" ca="1" si="99"/>
        <v>0.41969283974016214</v>
      </c>
      <c r="AG1285">
        <f t="shared" ca="1" si="95"/>
        <v>0.16903768452381038</v>
      </c>
      <c r="AH1285">
        <f t="shared" ca="1" si="96"/>
        <v>-9.2411159186771896E-2</v>
      </c>
      <c r="AI1285">
        <f t="shared" ca="1" si="97"/>
        <v>-0.25754637559178539</v>
      </c>
      <c r="AN1285" s="60"/>
    </row>
    <row r="1286" spans="1:40" x14ac:dyDescent="0.25">
      <c r="A1286" s="1">
        <v>46164</v>
      </c>
      <c r="B1286">
        <v>8.1684999999999999</v>
      </c>
      <c r="C1286">
        <v>1.2181999999999999</v>
      </c>
      <c r="D1286">
        <v>16.9665</v>
      </c>
      <c r="E1286">
        <v>7212583.2422000002</v>
      </c>
      <c r="F1286" s="72">
        <v>46164</v>
      </c>
      <c r="G1286">
        <v>1.9048</v>
      </c>
      <c r="H1286">
        <v>1.2033</v>
      </c>
      <c r="I1286">
        <v>70.864099999999993</v>
      </c>
      <c r="J1286">
        <v>10368367.8336</v>
      </c>
      <c r="K1286" s="72">
        <v>46164</v>
      </c>
      <c r="L1286">
        <v>7.6706000000000003</v>
      </c>
      <c r="M1286">
        <v>1.1807000000000001</v>
      </c>
      <c r="N1286">
        <v>17.9955</v>
      </c>
      <c r="O1286">
        <v>4653533.05</v>
      </c>
      <c r="P1286" s="1">
        <v>46164</v>
      </c>
      <c r="Q1286">
        <v>17.598400000000002</v>
      </c>
      <c r="R1286">
        <v>1.8002</v>
      </c>
      <c r="S1286">
        <v>12.764900000000001</v>
      </c>
      <c r="U1286" s="72">
        <v>46164</v>
      </c>
      <c r="V1286">
        <v>-7.1273</v>
      </c>
      <c r="W1286">
        <v>0.94820000000000004</v>
      </c>
      <c r="X1286" t="s">
        <v>59</v>
      </c>
      <c r="Y1286">
        <v>1076037.7905999999</v>
      </c>
      <c r="AA1286" s="1">
        <f t="shared" si="101"/>
        <v>46164</v>
      </c>
      <c r="AB1286">
        <f t="shared" si="100"/>
        <v>1.1916228870644987</v>
      </c>
      <c r="AC1286" s="60">
        <f t="shared" si="102"/>
        <v>-3.3090135859931626E-2</v>
      </c>
      <c r="AD1286">
        <f>+VLOOKUP(AA1286,'Indice Bancos'!AG:AM,2,0)</f>
        <v>0.98748851269041482</v>
      </c>
      <c r="AE1286">
        <f t="shared" ca="1" si="98"/>
        <v>0.72361492213188672</v>
      </c>
      <c r="AF1286">
        <f t="shared" ca="1" si="99"/>
        <v>0.40764041560539294</v>
      </c>
      <c r="AG1286">
        <f t="shared" ca="1" si="95"/>
        <v>0.14358309655519175</v>
      </c>
      <c r="AH1286">
        <f t="shared" ca="1" si="96"/>
        <v>-0.10699063800016353</v>
      </c>
      <c r="AI1286">
        <f t="shared" ca="1" si="97"/>
        <v>-0.25754637559178539</v>
      </c>
      <c r="AN1286" s="60"/>
    </row>
    <row r="1287" spans="1:40" x14ac:dyDescent="0.25">
      <c r="A1287" s="1">
        <v>46171</v>
      </c>
      <c r="B1287">
        <v>8.1684999999999999</v>
      </c>
      <c r="C1287">
        <v>1.4569000000000001</v>
      </c>
      <c r="D1287">
        <v>20.290600000000001</v>
      </c>
      <c r="E1287">
        <v>8625686.8739</v>
      </c>
      <c r="F1287" s="72">
        <v>46171</v>
      </c>
      <c r="G1287">
        <v>1.9048</v>
      </c>
      <c r="H1287">
        <v>1.3971</v>
      </c>
      <c r="I1287">
        <v>82.281400000000005</v>
      </c>
      <c r="J1287">
        <v>12038871.7138</v>
      </c>
      <c r="K1287" s="72">
        <v>46171</v>
      </c>
      <c r="L1287">
        <v>7.6706000000000003</v>
      </c>
      <c r="M1287">
        <v>1.4092</v>
      </c>
      <c r="N1287">
        <v>21.4785</v>
      </c>
      <c r="O1287">
        <v>5554216.8661000002</v>
      </c>
      <c r="P1287" s="1">
        <v>46171</v>
      </c>
      <c r="Q1287">
        <v>17.598400000000002</v>
      </c>
      <c r="R1287">
        <v>1.7457</v>
      </c>
      <c r="S1287">
        <v>12.3781</v>
      </c>
      <c r="U1287" s="72">
        <v>46171</v>
      </c>
      <c r="V1287">
        <v>-7.1273</v>
      </c>
      <c r="W1287">
        <v>1.159</v>
      </c>
      <c r="X1287" t="s">
        <v>59</v>
      </c>
      <c r="Y1287">
        <v>1315360.2874</v>
      </c>
      <c r="AA1287" s="1">
        <f t="shared" si="101"/>
        <v>46171</v>
      </c>
      <c r="AB1287">
        <f t="shared" si="100"/>
        <v>1.4069000103306433</v>
      </c>
      <c r="AC1287" s="60">
        <f t="shared" si="102"/>
        <v>0.30173796956732385</v>
      </c>
      <c r="AD1287">
        <f>+VLOOKUP(AA1287,'Indice Bancos'!AG:AM,2,0)</f>
        <v>1.0466966113450249</v>
      </c>
      <c r="AE1287">
        <f t="shared" ca="1" si="98"/>
        <v>0.72361492213188672</v>
      </c>
      <c r="AF1287">
        <f t="shared" ca="1" si="99"/>
        <v>0.38818918379196665</v>
      </c>
      <c r="AG1287">
        <f t="shared" ca="1" si="95"/>
        <v>0.11380096295494505</v>
      </c>
      <c r="AH1287">
        <f t="shared" ca="1" si="96"/>
        <v>-0.10699063800016353</v>
      </c>
      <c r="AI1287">
        <f t="shared" ca="1" si="97"/>
        <v>-0.25754637559178539</v>
      </c>
      <c r="AN1287" s="60"/>
    </row>
    <row r="1288" spans="1:40" x14ac:dyDescent="0.25">
      <c r="A1288" s="1">
        <v>46178</v>
      </c>
      <c r="B1288">
        <v>8.1684999999999999</v>
      </c>
      <c r="C1288">
        <v>1.3924000000000001</v>
      </c>
      <c r="D1288">
        <v>19.3918</v>
      </c>
      <c r="E1288">
        <v>8197279.8905999996</v>
      </c>
      <c r="F1288" s="72">
        <v>46178</v>
      </c>
      <c r="G1288">
        <v>1.9048</v>
      </c>
      <c r="H1288">
        <v>1.3431</v>
      </c>
      <c r="I1288">
        <v>79.097700000000003</v>
      </c>
      <c r="J1288">
        <v>11573058.131899999</v>
      </c>
      <c r="K1288" s="72">
        <v>46178</v>
      </c>
      <c r="L1288">
        <v>7.6706000000000003</v>
      </c>
      <c r="M1288">
        <v>1.3626</v>
      </c>
      <c r="N1288">
        <v>20.767700000000001</v>
      </c>
      <c r="O1288">
        <v>5370403.8424000004</v>
      </c>
      <c r="P1288" s="1">
        <v>46178</v>
      </c>
      <c r="Q1288">
        <v>17.598400000000002</v>
      </c>
      <c r="R1288">
        <v>1.6832</v>
      </c>
      <c r="S1288">
        <v>11.934699999999999</v>
      </c>
      <c r="U1288" s="72">
        <v>46178</v>
      </c>
      <c r="V1288">
        <v>-7.1273</v>
      </c>
      <c r="W1288">
        <v>1.145</v>
      </c>
      <c r="X1288" t="s">
        <v>59</v>
      </c>
      <c r="Y1288">
        <v>1299375.0061000001</v>
      </c>
      <c r="AA1288" s="1">
        <f t="shared" si="101"/>
        <v>46178</v>
      </c>
      <c r="AB1288">
        <f t="shared" si="100"/>
        <v>1.3526098893114487</v>
      </c>
      <c r="AC1288" s="60">
        <f t="shared" si="102"/>
        <v>0.21729862883068513</v>
      </c>
      <c r="AD1288">
        <f>+VLOOKUP(AA1288,'Indice Bancos'!AG:AM,2,0)</f>
        <v>1.0321733493470422</v>
      </c>
      <c r="AE1288">
        <f t="shared" ca="1" si="98"/>
        <v>0.72361492213188672</v>
      </c>
      <c r="AF1288">
        <f t="shared" ca="1" si="99"/>
        <v>0.34855711767114972</v>
      </c>
      <c r="AG1288">
        <f t="shared" ca="1" si="95"/>
        <v>0.11380096295494505</v>
      </c>
      <c r="AH1288">
        <f t="shared" ca="1" si="96"/>
        <v>-0.10699063800016353</v>
      </c>
      <c r="AI1288">
        <f t="shared" ca="1" si="97"/>
        <v>-0.25754637559178539</v>
      </c>
      <c r="AN1288" s="60"/>
    </row>
    <row r="1289" spans="1:40" x14ac:dyDescent="0.25">
      <c r="A1289" s="1">
        <v>46185</v>
      </c>
      <c r="B1289">
        <v>8.1684999999999999</v>
      </c>
      <c r="C1289">
        <v>1.6085</v>
      </c>
      <c r="D1289">
        <v>22.401900000000001</v>
      </c>
      <c r="E1289">
        <v>9469712.5724999998</v>
      </c>
      <c r="F1289" s="72">
        <v>46185</v>
      </c>
      <c r="G1289">
        <v>1.9048</v>
      </c>
      <c r="H1289">
        <v>1.5304</v>
      </c>
      <c r="I1289">
        <v>90.130799999999994</v>
      </c>
      <c r="J1289">
        <v>13187343.1315</v>
      </c>
      <c r="K1289" s="72">
        <v>46185</v>
      </c>
      <c r="L1289">
        <v>7.6706000000000003</v>
      </c>
      <c r="M1289">
        <v>1.6112</v>
      </c>
      <c r="N1289">
        <v>24.557300000000001</v>
      </c>
      <c r="O1289">
        <v>6323168.0153000001</v>
      </c>
      <c r="P1289" s="1">
        <v>46185</v>
      </c>
      <c r="Q1289">
        <v>17.598400000000002</v>
      </c>
      <c r="R1289">
        <v>1.6832</v>
      </c>
      <c r="S1289">
        <v>11.934699999999999</v>
      </c>
      <c r="U1289" s="72">
        <v>46185</v>
      </c>
      <c r="V1289">
        <v>-7.1273</v>
      </c>
      <c r="W1289">
        <v>1.3149999999999999</v>
      </c>
      <c r="X1289" t="s">
        <v>59</v>
      </c>
      <c r="Y1289">
        <v>1492340.1871</v>
      </c>
      <c r="AA1289" s="1">
        <f t="shared" si="101"/>
        <v>46185</v>
      </c>
      <c r="AB1289">
        <f t="shared" si="100"/>
        <v>1.5608879646524272</v>
      </c>
      <c r="AC1289" s="60">
        <f t="shared" si="102"/>
        <v>0.54124086807288996</v>
      </c>
      <c r="AD1289">
        <f>+VLOOKUP(AA1289,'Indice Bancos'!AG:AM,2,0)</f>
        <v>1.0956932209916215</v>
      </c>
      <c r="AE1289">
        <f t="shared" ca="1" si="98"/>
        <v>0.72361492213188672</v>
      </c>
      <c r="AF1289">
        <f t="shared" ca="1" si="99"/>
        <v>0.34855711767114972</v>
      </c>
      <c r="AG1289">
        <f t="shared" ca="1" si="95"/>
        <v>0.11380096295494505</v>
      </c>
      <c r="AH1289">
        <f t="shared" ca="1" si="96"/>
        <v>-0.10699063800016353</v>
      </c>
      <c r="AI1289">
        <f t="shared" ca="1" si="97"/>
        <v>-0.25754637559178539</v>
      </c>
      <c r="AN1289" s="60"/>
    </row>
    <row r="1290" spans="1:40" x14ac:dyDescent="0.25">
      <c r="A1290" s="1">
        <v>46192</v>
      </c>
      <c r="B1290">
        <v>8.1684999999999999</v>
      </c>
      <c r="C1290">
        <v>1.5911</v>
      </c>
      <c r="D1290">
        <v>22.1599</v>
      </c>
      <c r="E1290">
        <v>9367406.4272000007</v>
      </c>
      <c r="F1290" s="72">
        <v>46192</v>
      </c>
      <c r="G1290">
        <v>1.9048</v>
      </c>
      <c r="H1290">
        <v>1.5397000000000001</v>
      </c>
      <c r="I1290">
        <v>90.679699999999997</v>
      </c>
      <c r="J1290">
        <v>13267655.8181</v>
      </c>
      <c r="K1290" s="72">
        <v>46192</v>
      </c>
      <c r="L1290">
        <v>7.6706000000000003</v>
      </c>
      <c r="M1290">
        <v>1.6534</v>
      </c>
      <c r="N1290">
        <v>25.1998</v>
      </c>
      <c r="O1290">
        <v>6488599.7366000004</v>
      </c>
      <c r="P1290" s="1">
        <v>46192</v>
      </c>
      <c r="Q1290">
        <v>17.598400000000002</v>
      </c>
      <c r="R1290">
        <v>1.6999</v>
      </c>
      <c r="S1290">
        <v>12.0532</v>
      </c>
      <c r="U1290" s="72">
        <v>46192</v>
      </c>
      <c r="V1290">
        <v>-7.1273</v>
      </c>
      <c r="W1290">
        <v>1.3411999999999999</v>
      </c>
      <c r="X1290" t="s">
        <v>59</v>
      </c>
      <c r="Y1290">
        <v>1522027.1381000001</v>
      </c>
      <c r="AA1290" s="1">
        <f t="shared" si="101"/>
        <v>46192</v>
      </c>
      <c r="AB1290">
        <f t="shared" si="100"/>
        <v>1.5696264307585146</v>
      </c>
      <c r="AC1290" s="60">
        <f t="shared" si="102"/>
        <v>0.55483211272652777</v>
      </c>
      <c r="AD1290">
        <f>+VLOOKUP(AA1290,'Indice Bancos'!AG:AM,2,0)</f>
        <v>1.1216550250907036</v>
      </c>
      <c r="AE1290">
        <f t="shared" ca="1" si="98"/>
        <v>0.72361492213188672</v>
      </c>
      <c r="AF1290">
        <f t="shared" ca="1" si="99"/>
        <v>0.38818918379196665</v>
      </c>
      <c r="AG1290">
        <f t="shared" ca="1" si="95"/>
        <v>0.11380096295494505</v>
      </c>
      <c r="AH1290">
        <f t="shared" ca="1" si="96"/>
        <v>-0.10699063800016353</v>
      </c>
      <c r="AI1290">
        <f t="shared" ca="1" si="97"/>
        <v>-0.25754637559178539</v>
      </c>
      <c r="AN1290" s="60"/>
    </row>
    <row r="1291" spans="1:40" x14ac:dyDescent="0.25">
      <c r="A1291" s="1">
        <v>46199</v>
      </c>
      <c r="B1291">
        <v>8.1684999999999999</v>
      </c>
      <c r="C1291">
        <v>1.5325</v>
      </c>
      <c r="D1291">
        <v>21.3431</v>
      </c>
      <c r="E1291">
        <v>9022123.1868999992</v>
      </c>
      <c r="F1291" s="72">
        <v>46199</v>
      </c>
      <c r="G1291">
        <v>1.9048</v>
      </c>
      <c r="H1291">
        <v>1.4380999999999999</v>
      </c>
      <c r="I1291">
        <v>84.696600000000004</v>
      </c>
      <c r="J1291">
        <v>12392247.534700001</v>
      </c>
      <c r="K1291" s="72">
        <v>46199</v>
      </c>
      <c r="L1291">
        <v>7.6706000000000003</v>
      </c>
      <c r="M1291">
        <v>1.5402</v>
      </c>
      <c r="N1291">
        <v>23.474599999999999</v>
      </c>
      <c r="O1291">
        <v>6044384.9293</v>
      </c>
      <c r="P1291" s="1">
        <v>46199</v>
      </c>
      <c r="Q1291">
        <v>17.598400000000002</v>
      </c>
      <c r="R1291">
        <v>1.732</v>
      </c>
      <c r="S1291">
        <v>12.280799999999999</v>
      </c>
      <c r="U1291" s="72">
        <v>46199</v>
      </c>
      <c r="V1291">
        <v>-7.1273</v>
      </c>
      <c r="W1291">
        <v>1.1901999999999999</v>
      </c>
      <c r="X1291" t="s">
        <v>59</v>
      </c>
      <c r="Y1291">
        <v>1350756.2672999999</v>
      </c>
      <c r="AA1291" s="1">
        <f t="shared" si="101"/>
        <v>46199</v>
      </c>
      <c r="AB1291">
        <f t="shared" si="100"/>
        <v>1.4774608768756978</v>
      </c>
      <c r="AC1291" s="60">
        <f t="shared" si="102"/>
        <v>0.41148377490019133</v>
      </c>
      <c r="AD1291">
        <f>+VLOOKUP(AA1291,'Indice Bancos'!AG:AM,2,0)</f>
        <v>1.11437789075215</v>
      </c>
      <c r="AE1291">
        <f t="shared" ca="1" si="98"/>
        <v>0.72361492213188672</v>
      </c>
      <c r="AF1291">
        <f t="shared" ca="1" si="99"/>
        <v>0.40764041560539294</v>
      </c>
      <c r="AG1291">
        <f t="shared" ca="1" si="95"/>
        <v>0.11380096295494505</v>
      </c>
      <c r="AH1291">
        <f t="shared" ca="1" si="96"/>
        <v>-0.10699063800016353</v>
      </c>
      <c r="AI1291">
        <f t="shared" ca="1" si="97"/>
        <v>-0.25754637559178539</v>
      </c>
      <c r="AN1291" s="60"/>
    </row>
    <row r="1292" spans="1:40" x14ac:dyDescent="0.25">
      <c r="A1292" s="1">
        <v>46206</v>
      </c>
      <c r="B1292">
        <v>7.9114000000000004</v>
      </c>
      <c r="C1292">
        <v>1.4679</v>
      </c>
      <c r="D1292">
        <v>21.602</v>
      </c>
      <c r="E1292">
        <v>9284282.6842</v>
      </c>
      <c r="F1292" s="72">
        <v>46206</v>
      </c>
      <c r="G1292">
        <v>2.1572</v>
      </c>
      <c r="H1292">
        <v>1.3873</v>
      </c>
      <c r="I1292">
        <v>73.505899999999997</v>
      </c>
      <c r="J1292">
        <v>12801842.236099999</v>
      </c>
      <c r="K1292" s="72">
        <v>46206</v>
      </c>
      <c r="L1292">
        <v>8.7251999999999992</v>
      </c>
      <c r="M1292">
        <v>1.5118</v>
      </c>
      <c r="N1292">
        <v>20.533899999999999</v>
      </c>
      <c r="O1292">
        <v>6353803.5192</v>
      </c>
      <c r="P1292" s="1">
        <v>46206</v>
      </c>
      <c r="Q1292">
        <v>17.598400000000002</v>
      </c>
      <c r="R1292">
        <v>1.7594000000000001</v>
      </c>
      <c r="S1292">
        <v>12.4754</v>
      </c>
      <c r="U1292" s="72">
        <v>46206</v>
      </c>
      <c r="V1292">
        <v>-7.2049000000000003</v>
      </c>
      <c r="W1292">
        <v>1.1437999999999999</v>
      </c>
      <c r="X1292" t="s">
        <v>59</v>
      </c>
      <c r="Y1292">
        <v>1393003.0821</v>
      </c>
      <c r="AA1292" s="1">
        <f t="shared" ref="AA1292:AA1294" si="103">+A1292</f>
        <v>46206</v>
      </c>
      <c r="AB1292">
        <f t="shared" ref="AB1292" si="104">+(C1292*E1292+H1292*J1292+M1292*O1292+W1292*Y1292)/(E1292+J1292+O1292+Y1292)</f>
        <v>1.4275295520682105</v>
      </c>
      <c r="AC1292" s="60">
        <f t="shared" ref="AC1292:AC1294" si="105">+(AB1292-$AC$1)/$AD$1</f>
        <v>0.33382382370279862</v>
      </c>
      <c r="AD1292">
        <f>+VLOOKUP(AA1292,'Indice Bancos'!AG:AM,2,0)</f>
        <v>1.1285982821654592</v>
      </c>
      <c r="AE1292">
        <f t="shared" ca="1" si="98"/>
        <v>0.72361492213188672</v>
      </c>
      <c r="AF1292">
        <f t="shared" ca="1" si="99"/>
        <v>0.40981815108835562</v>
      </c>
      <c r="AG1292">
        <f t="shared" ca="1" si="95"/>
        <v>0.11380096295494505</v>
      </c>
      <c r="AH1292">
        <f t="shared" ca="1" si="96"/>
        <v>-0.10699063800016353</v>
      </c>
      <c r="AI1292">
        <f t="shared" ca="1" si="97"/>
        <v>-0.25754637559178539</v>
      </c>
      <c r="AN1292" s="60"/>
    </row>
    <row r="1293" spans="1:40" x14ac:dyDescent="0.25">
      <c r="A1293" s="1">
        <v>46213</v>
      </c>
      <c r="B1293">
        <v>7.9114000000000004</v>
      </c>
      <c r="C1293">
        <v>1.5041</v>
      </c>
      <c r="D1293">
        <v>22.1355</v>
      </c>
      <c r="E1293">
        <v>9463318.4384000003</v>
      </c>
      <c r="F1293" s="72">
        <v>46213</v>
      </c>
      <c r="G1293">
        <v>2.1572</v>
      </c>
      <c r="H1293">
        <v>1.4523999999999999</v>
      </c>
      <c r="I1293">
        <v>76.952399999999997</v>
      </c>
      <c r="J1293">
        <v>13388124.847899999</v>
      </c>
      <c r="K1293" s="72">
        <v>46213</v>
      </c>
      <c r="L1293">
        <v>8.7251999999999992</v>
      </c>
      <c r="M1293">
        <v>1.6035999999999999</v>
      </c>
      <c r="N1293">
        <v>21.781300000000002</v>
      </c>
      <c r="O1293">
        <v>6739810.8689999999</v>
      </c>
      <c r="P1293" s="1">
        <v>46213</v>
      </c>
      <c r="Q1293">
        <v>17.598400000000002</v>
      </c>
      <c r="R1293">
        <v>1.8038000000000001</v>
      </c>
      <c r="S1293">
        <v>12.789899999999999</v>
      </c>
      <c r="U1293" s="72">
        <v>46213</v>
      </c>
      <c r="V1293">
        <v>-7.2049000000000003</v>
      </c>
      <c r="W1293">
        <v>1.1569</v>
      </c>
      <c r="X1293" t="s">
        <v>59</v>
      </c>
      <c r="Y1293">
        <v>1408988.3633999999</v>
      </c>
      <c r="AA1293" s="1">
        <f t="shared" si="103"/>
        <v>46213</v>
      </c>
      <c r="AB1293">
        <f>+(C1293*E1293+H1293*J1293+W1293*Y1293)/(E1293+J1293+Y1293)</f>
        <v>1.4554047899779012</v>
      </c>
      <c r="AC1293" s="60">
        <f t="shared" si="105"/>
        <v>0.37717916474429403</v>
      </c>
      <c r="AD1293">
        <f>+VLOOKUP(AA1293,'Indice Bancos'!AG:AM,2,0)</f>
        <v>1.1469377481151011</v>
      </c>
      <c r="AE1293">
        <f t="shared" ca="1" si="98"/>
        <v>0.72361492213188672</v>
      </c>
      <c r="AF1293">
        <f t="shared" ca="1" si="99"/>
        <v>0.40981815108835562</v>
      </c>
      <c r="AG1293">
        <f t="shared" ca="1" si="95"/>
        <v>0.11871739314264422</v>
      </c>
      <c r="AH1293">
        <f t="shared" ca="1" si="96"/>
        <v>-0.10699063800016353</v>
      </c>
      <c r="AI1293">
        <f t="shared" ca="1" si="97"/>
        <v>-0.25754637559178539</v>
      </c>
      <c r="AN1293" s="60"/>
    </row>
    <row r="1294" spans="1:40" x14ac:dyDescent="0.25">
      <c r="A1294" s="1">
        <v>46220</v>
      </c>
      <c r="B1294">
        <v>7.9114000000000004</v>
      </c>
      <c r="C1294">
        <v>1.4420999999999999</v>
      </c>
      <c r="D1294">
        <v>21.223199999999999</v>
      </c>
      <c r="E1294">
        <v>9073276.2595000006</v>
      </c>
      <c r="F1294" s="72">
        <v>46220</v>
      </c>
      <c r="G1294">
        <v>2.1572</v>
      </c>
      <c r="H1294">
        <v>1.3695999999999999</v>
      </c>
      <c r="I1294">
        <v>72.566999999999993</v>
      </c>
      <c r="J1294">
        <v>12625154.3257</v>
      </c>
      <c r="K1294" s="72">
        <v>46220</v>
      </c>
      <c r="L1294">
        <v>8.7251999999999992</v>
      </c>
      <c r="M1294">
        <v>1.4927999999999999</v>
      </c>
      <c r="N1294">
        <v>20.276399999999999</v>
      </c>
      <c r="O1294">
        <v>6274151.2089999998</v>
      </c>
      <c r="P1294" s="1">
        <v>46220</v>
      </c>
      <c r="Q1294">
        <v>17.598400000000002</v>
      </c>
      <c r="R1294">
        <v>1.7231000000000001</v>
      </c>
      <c r="S1294">
        <v>12.2181</v>
      </c>
      <c r="U1294" s="72">
        <v>46220</v>
      </c>
      <c r="V1294">
        <v>-7.2049000000000003</v>
      </c>
      <c r="W1294">
        <v>1.1399999999999999</v>
      </c>
      <c r="X1294" t="s">
        <v>59</v>
      </c>
      <c r="Y1294">
        <v>1388435.8589000001</v>
      </c>
      <c r="AA1294" s="1">
        <f t="shared" si="103"/>
        <v>46220</v>
      </c>
      <c r="AB1294">
        <f t="shared" ref="AB1294:AB1300" si="106">+(C1294*E1294+H1294*J1294+W1294*Y1294)/(E1294+J1294+Y1294)</f>
        <v>1.3842848710036588</v>
      </c>
      <c r="AC1294" s="60">
        <f t="shared" si="105"/>
        <v>0.26656384544329315</v>
      </c>
      <c r="AD1294">
        <f>+VLOOKUP(AA1294,'Indice Bancos'!AG:AM,2,0)</f>
        <v>1.111407432268533</v>
      </c>
      <c r="AE1294">
        <f ca="1">+_xlfn.PERCENTILE.INC(OFFSET(AC1294,-52,0,52,1),0.9)</f>
        <v>0.72361492213188672</v>
      </c>
      <c r="AF1294">
        <f ca="1">+_xlfn.PERCENTILE.INC(OFFSET(AC1294,-52,0,52,1),0.75)</f>
        <v>0.40981815108835562</v>
      </c>
      <c r="AG1294">
        <f ca="1">+_xlfn.PERCENTILE.INC(OFFSET(AC1294,-52,0,52,1),0.5)</f>
        <v>0.18267171877910393</v>
      </c>
      <c r="AH1294">
        <f ca="1">+_xlfn.PERCENTILE.INC(OFFSET(AC1294,-52,0,52,1),0.25)</f>
        <v>-0.10699063800016353</v>
      </c>
      <c r="AI1294">
        <f ca="1">+_xlfn.PERCENTILE.INC(OFFSET(AC1294,-52,0,52,1),0.1)</f>
        <v>-0.25754637559178539</v>
      </c>
      <c r="AN1294" s="60"/>
    </row>
    <row r="1295" spans="1:40" x14ac:dyDescent="0.25">
      <c r="A1295" s="1">
        <v>46227</v>
      </c>
      <c r="B1295">
        <v>7.9114000000000004</v>
      </c>
      <c r="C1295">
        <v>1.4542999999999999</v>
      </c>
      <c r="D1295">
        <v>21.4026</v>
      </c>
      <c r="E1295">
        <v>9150005.8684999999</v>
      </c>
      <c r="F1295" s="72">
        <v>46227</v>
      </c>
      <c r="G1295">
        <v>2.1572</v>
      </c>
      <c r="H1295">
        <v>1.3748</v>
      </c>
      <c r="I1295">
        <v>72.843999999999994</v>
      </c>
      <c r="J1295">
        <v>12673341.9376</v>
      </c>
      <c r="K1295" s="72">
        <v>46227</v>
      </c>
      <c r="L1295">
        <v>8.7251999999999992</v>
      </c>
      <c r="M1295">
        <v>1.4621999999999999</v>
      </c>
      <c r="N1295">
        <v>19.860600000000002</v>
      </c>
      <c r="O1295">
        <v>6145482.0924000004</v>
      </c>
      <c r="P1295" s="1">
        <v>46227</v>
      </c>
      <c r="Q1295">
        <v>17.598400000000002</v>
      </c>
      <c r="R1295">
        <v>1.7070000000000001</v>
      </c>
      <c r="S1295">
        <v>12.1037</v>
      </c>
      <c r="U1295" s="72">
        <v>46227</v>
      </c>
      <c r="V1295">
        <v>-7.2049000000000003</v>
      </c>
      <c r="W1295">
        <v>1.1521999999999999</v>
      </c>
      <c r="X1295" t="s">
        <v>59</v>
      </c>
      <c r="Y1295">
        <v>1403279.3343</v>
      </c>
      <c r="AA1295" s="1">
        <f t="shared" ref="AA1295:AA1297" si="107">+A1295</f>
        <v>46227</v>
      </c>
      <c r="AB1295">
        <f t="shared" si="106"/>
        <v>1.3926698131339366</v>
      </c>
      <c r="AC1295" s="60">
        <f t="shared" ref="AC1295:AC1297" si="108">+(AB1295-$AC$1)/$AD$1</f>
        <v>0.27960524178398644</v>
      </c>
      <c r="AD1295">
        <f>+VLOOKUP(AA1295,'Indice Bancos'!AG:AM,2,0)</f>
        <v>1.0828613887794527</v>
      </c>
      <c r="AE1295">
        <f t="shared" ref="AE1295:AE1297" ca="1" si="109">+_xlfn.PERCENTILE.INC(OFFSET(AC1295,-52,0,52,1),0.9)</f>
        <v>0.72361492213188672</v>
      </c>
      <c r="AF1295">
        <f t="shared" ref="AF1295:AF1297" ca="1" si="110">+_xlfn.PERCENTILE.INC(OFFSET(AC1295,-52,0,52,1),0.75)</f>
        <v>0.40981815108835562</v>
      </c>
      <c r="AG1295">
        <f t="shared" ref="AG1295:AG1297" ca="1" si="111">+_xlfn.PERCENTILE.INC(OFFSET(AC1295,-52,0,52,1),0.5)</f>
        <v>0.21707126982300101</v>
      </c>
      <c r="AH1295">
        <f t="shared" ref="AH1295:AH1297" ca="1" si="112">+_xlfn.PERCENTILE.INC(OFFSET(AC1295,-52,0,52,1),0.25)</f>
        <v>-0.10699063800016353</v>
      </c>
      <c r="AI1295">
        <f t="shared" ref="AI1295:AI1297" ca="1" si="113">+_xlfn.PERCENTILE.INC(OFFSET(AC1295,-52,0,52,1),0.1)</f>
        <v>-0.25754637559178539</v>
      </c>
      <c r="AN1295" s="60"/>
    </row>
    <row r="1296" spans="1:40" x14ac:dyDescent="0.25">
      <c r="A1296" s="1">
        <v>46234</v>
      </c>
      <c r="B1296">
        <v>7.9114000000000004</v>
      </c>
      <c r="C1296">
        <v>1.4705999999999999</v>
      </c>
      <c r="D1296">
        <v>21.6419</v>
      </c>
      <c r="E1296">
        <v>9252312.0138000008</v>
      </c>
      <c r="F1296" s="72">
        <v>46234</v>
      </c>
      <c r="G1296">
        <v>2.1572</v>
      </c>
      <c r="H1296">
        <v>1.3748</v>
      </c>
      <c r="I1296">
        <v>72.843999999999994</v>
      </c>
      <c r="J1296">
        <v>12673341.9376</v>
      </c>
      <c r="K1296" s="72">
        <v>46234</v>
      </c>
      <c r="L1296">
        <v>8.7251999999999992</v>
      </c>
      <c r="M1296">
        <v>1.4528000000000001</v>
      </c>
      <c r="N1296">
        <v>19.7319</v>
      </c>
      <c r="O1296">
        <v>6105655.9371999996</v>
      </c>
      <c r="P1296" s="1">
        <v>46234</v>
      </c>
      <c r="Q1296">
        <v>17.598400000000002</v>
      </c>
      <c r="R1296">
        <v>1.6774</v>
      </c>
      <c r="S1296">
        <v>11.8941</v>
      </c>
      <c r="U1296" s="72">
        <v>46234</v>
      </c>
      <c r="V1296">
        <v>-7.2049000000000003</v>
      </c>
      <c r="W1296">
        <v>1.1231</v>
      </c>
      <c r="X1296" t="s">
        <v>59</v>
      </c>
      <c r="Y1296">
        <v>1367883.3544000001</v>
      </c>
      <c r="AA1296" s="1">
        <f t="shared" si="107"/>
        <v>46234</v>
      </c>
      <c r="AB1296">
        <f t="shared" si="106"/>
        <v>1.3980714870010138</v>
      </c>
      <c r="AC1296" s="60">
        <f t="shared" si="108"/>
        <v>0.2880066557364267</v>
      </c>
      <c r="AD1296">
        <f>+VLOOKUP(AA1296,'Indice Bancos'!AG:AM,2,0)</f>
        <v>1.0828143254590663</v>
      </c>
      <c r="AE1296">
        <f t="shared" ca="1" si="109"/>
        <v>0.72361492213188672</v>
      </c>
      <c r="AF1296">
        <f t="shared" ca="1" si="110"/>
        <v>0.40981815108835562</v>
      </c>
      <c r="AG1296">
        <f t="shared" ca="1" si="111"/>
        <v>0.21707126982300101</v>
      </c>
      <c r="AH1296">
        <f t="shared" ca="1" si="112"/>
        <v>-0.10699063800016353</v>
      </c>
      <c r="AI1296">
        <f t="shared" ca="1" si="113"/>
        <v>-0.25754637559178539</v>
      </c>
      <c r="AN1296" s="60"/>
    </row>
    <row r="1297" spans="1:40" x14ac:dyDescent="0.25">
      <c r="A1297" s="1">
        <v>46241</v>
      </c>
      <c r="B1297">
        <v>7.9114000000000004</v>
      </c>
      <c r="C1297">
        <v>1.3486</v>
      </c>
      <c r="D1297">
        <v>19.847200000000001</v>
      </c>
      <c r="E1297">
        <v>8485015.9242000002</v>
      </c>
      <c r="F1297" s="72">
        <v>46241</v>
      </c>
      <c r="G1297">
        <v>2.1572</v>
      </c>
      <c r="H1297">
        <v>1.276</v>
      </c>
      <c r="I1297">
        <v>67.606499999999997</v>
      </c>
      <c r="J1297">
        <v>11749746.042300001</v>
      </c>
      <c r="K1297" s="72">
        <v>46241</v>
      </c>
      <c r="L1297">
        <v>8.7251999999999992</v>
      </c>
      <c r="M1297">
        <v>1.3097000000000001</v>
      </c>
      <c r="N1297">
        <v>17.789100000000001</v>
      </c>
      <c r="O1297">
        <v>5483755.2070000004</v>
      </c>
      <c r="P1297" s="1">
        <v>46241</v>
      </c>
      <c r="Q1297">
        <v>17.598400000000002</v>
      </c>
      <c r="R1297">
        <v>1.6227</v>
      </c>
      <c r="S1297">
        <v>11.506</v>
      </c>
      <c r="U1297" s="72">
        <v>46241</v>
      </c>
      <c r="V1297">
        <v>-7.2049000000000003</v>
      </c>
      <c r="W1297">
        <v>1.0097</v>
      </c>
      <c r="X1297" t="s">
        <v>59</v>
      </c>
      <c r="Y1297">
        <v>1229724.852</v>
      </c>
      <c r="AA1297" s="1">
        <f t="shared" si="107"/>
        <v>46241</v>
      </c>
      <c r="AB1297">
        <f t="shared" si="106"/>
        <v>1.2894425029794161</v>
      </c>
      <c r="AC1297" s="60">
        <f t="shared" si="108"/>
        <v>0.11905216413690431</v>
      </c>
      <c r="AD1297">
        <f>+VLOOKUP(AA1297,'Indice Bancos'!AG:AM,2,0)</f>
        <v>1.0606656130621863</v>
      </c>
      <c r="AE1297">
        <f t="shared" ca="1" si="109"/>
        <v>0.72361492213188672</v>
      </c>
      <c r="AF1297">
        <f t="shared" ca="1" si="110"/>
        <v>0.40981815108835562</v>
      </c>
      <c r="AG1297">
        <f t="shared" ca="1" si="111"/>
        <v>0.21707126982300101</v>
      </c>
      <c r="AH1297">
        <f t="shared" ca="1" si="112"/>
        <v>-0.10699063800016353</v>
      </c>
      <c r="AI1297">
        <f t="shared" ca="1" si="113"/>
        <v>-0.25754637559178539</v>
      </c>
      <c r="AN1297" s="60"/>
    </row>
    <row r="1298" spans="1:40" x14ac:dyDescent="0.25">
      <c r="A1298" s="1">
        <v>46248</v>
      </c>
      <c r="B1298">
        <v>7.9114000000000004</v>
      </c>
      <c r="C1298">
        <v>1.2439</v>
      </c>
      <c r="D1298">
        <v>18.306699999999999</v>
      </c>
      <c r="E1298">
        <v>7826420.1139000002</v>
      </c>
      <c r="F1298" s="72">
        <v>46248</v>
      </c>
      <c r="G1298">
        <v>2.1572</v>
      </c>
      <c r="H1298">
        <v>1.1949000000000001</v>
      </c>
      <c r="I1298">
        <v>63.308900000000001</v>
      </c>
      <c r="J1298">
        <v>11002838.057399999</v>
      </c>
      <c r="K1298" s="72">
        <v>46248</v>
      </c>
      <c r="L1298">
        <v>8.7251999999999992</v>
      </c>
      <c r="M1298">
        <v>1.1853</v>
      </c>
      <c r="N1298">
        <v>16.099599999999999</v>
      </c>
      <c r="O1298">
        <v>4962951</v>
      </c>
      <c r="P1298" s="1">
        <v>46248</v>
      </c>
      <c r="Q1298">
        <v>17.598400000000002</v>
      </c>
      <c r="R1298">
        <v>1.5687</v>
      </c>
      <c r="S1298">
        <v>11.1228</v>
      </c>
      <c r="U1298" s="72">
        <v>46248</v>
      </c>
      <c r="V1298">
        <v>-7.2049000000000003</v>
      </c>
      <c r="W1298">
        <v>0.96089999999999998</v>
      </c>
      <c r="X1298" t="s">
        <v>59</v>
      </c>
      <c r="Y1298">
        <v>1170350.9501</v>
      </c>
      <c r="AA1298" s="1">
        <f t="shared" ref="AA1298:AA1299" si="114">+A1298</f>
        <v>46248</v>
      </c>
      <c r="AB1298">
        <f t="shared" si="106"/>
        <v>1.2003817302974382</v>
      </c>
      <c r="AC1298" s="60">
        <f t="shared" ref="AC1298:AC1299" si="115">+(AB1298-$AC$1)/$AD$1</f>
        <v>-1.9467197941935552E-2</v>
      </c>
      <c r="AD1298">
        <f>+VLOOKUP(AA1298,'Indice Bancos'!AG:AM,2,0)</f>
        <v>1.0276458424237382</v>
      </c>
      <c r="AE1298">
        <f t="shared" ref="AE1298:AE1299" ca="1" si="116">+_xlfn.PERCENTILE.INC(OFFSET(AC1298,-52,0,52,1),0.9)</f>
        <v>0.72361492213188672</v>
      </c>
      <c r="AF1298">
        <f t="shared" ref="AF1298:AF1299" ca="1" si="117">+_xlfn.PERCENTILE.INC(OFFSET(AC1298,-52,0,52,1),0.75)</f>
        <v>0.40981815108835562</v>
      </c>
      <c r="AG1298">
        <f t="shared" ref="AG1298:AG1299" ca="1" si="118">+_xlfn.PERCENTILE.INC(OFFSET(AC1298,-52,0,52,1),0.5)</f>
        <v>0.18267171877910393</v>
      </c>
      <c r="AH1298">
        <f t="shared" ref="AH1298:AH1299" ca="1" si="119">+_xlfn.PERCENTILE.INC(OFFSET(AC1298,-52,0,52,1),0.25)</f>
        <v>-0.10699063800016353</v>
      </c>
      <c r="AI1298">
        <f t="shared" ref="AI1298:AI1299" ca="1" si="120">+_xlfn.PERCENTILE.INC(OFFSET(AC1298,-52,0,52,1),0.1)</f>
        <v>-0.25754637559178539</v>
      </c>
      <c r="AN1298" s="60"/>
    </row>
    <row r="1299" spans="1:40" x14ac:dyDescent="0.25">
      <c r="A1299" s="1">
        <v>46255</v>
      </c>
      <c r="B1299">
        <v>7.9114000000000004</v>
      </c>
      <c r="C1299">
        <v>1.1839999999999999</v>
      </c>
      <c r="D1299">
        <v>17.424199999999999</v>
      </c>
      <c r="E1299">
        <v>7449166.2032000003</v>
      </c>
      <c r="F1299" s="72">
        <v>46255</v>
      </c>
      <c r="G1299">
        <v>2.1572</v>
      </c>
      <c r="H1299">
        <v>1.1547000000000001</v>
      </c>
      <c r="I1299">
        <v>61.183199999999999</v>
      </c>
      <c r="J1299">
        <v>10633399.699200001</v>
      </c>
      <c r="K1299" s="72">
        <v>46255</v>
      </c>
      <c r="L1299">
        <v>8.7251999999999992</v>
      </c>
      <c r="M1299">
        <v>1.0961000000000001</v>
      </c>
      <c r="N1299">
        <v>14.8872</v>
      </c>
      <c r="O1299">
        <v>4589197.9000000004</v>
      </c>
      <c r="P1299" s="1">
        <v>46255</v>
      </c>
      <c r="Q1299">
        <v>17.598400000000002</v>
      </c>
      <c r="R1299">
        <v>1.5376000000000001</v>
      </c>
      <c r="S1299">
        <v>10.9025</v>
      </c>
      <c r="U1299" s="72">
        <v>46255</v>
      </c>
      <c r="V1299">
        <v>-7.2049000000000003</v>
      </c>
      <c r="W1299">
        <v>0.94030000000000002</v>
      </c>
      <c r="X1299" t="s">
        <v>59</v>
      </c>
      <c r="Y1299">
        <v>1145231.2224000001</v>
      </c>
      <c r="AA1299" s="1">
        <f t="shared" si="114"/>
        <v>46255</v>
      </c>
      <c r="AB1299">
        <f t="shared" si="106"/>
        <v>1.1532813765273395</v>
      </c>
      <c r="AC1299" s="60">
        <f t="shared" si="115"/>
        <v>-9.2724039999875552E-2</v>
      </c>
      <c r="AD1299">
        <f>+VLOOKUP(AA1299,'Indice Bancos'!AG:AM,2,0)</f>
        <v>0.99073817653925944</v>
      </c>
      <c r="AE1299">
        <f t="shared" ca="1" si="116"/>
        <v>0.72361492213188672</v>
      </c>
      <c r="AF1299">
        <f t="shared" ca="1" si="117"/>
        <v>0.40981815108835562</v>
      </c>
      <c r="AG1299">
        <f t="shared" ca="1" si="118"/>
        <v>0.13377584543989762</v>
      </c>
      <c r="AH1299">
        <f t="shared" ca="1" si="119"/>
        <v>-0.10699063800016353</v>
      </c>
      <c r="AI1299">
        <f t="shared" ca="1" si="120"/>
        <v>-0.25754637559178539</v>
      </c>
      <c r="AN1299" s="60"/>
    </row>
    <row r="1300" spans="1:40" x14ac:dyDescent="0.25">
      <c r="A1300" s="1">
        <v>46262</v>
      </c>
      <c r="B1300">
        <v>7.9114000000000004</v>
      </c>
      <c r="C1300">
        <v>1.246</v>
      </c>
      <c r="D1300">
        <v>18.336600000000001</v>
      </c>
      <c r="E1300">
        <v>7839208.3821</v>
      </c>
      <c r="F1300" s="72">
        <v>46262</v>
      </c>
      <c r="G1300">
        <v>2.1572</v>
      </c>
      <c r="H1300">
        <v>1.1879</v>
      </c>
      <c r="I1300">
        <v>62.9392</v>
      </c>
      <c r="J1300">
        <v>10938587.9081</v>
      </c>
      <c r="K1300" s="72">
        <v>46262</v>
      </c>
      <c r="L1300">
        <v>8.7251999999999992</v>
      </c>
      <c r="M1300">
        <v>1.1422000000000001</v>
      </c>
      <c r="N1300">
        <v>15.513299999999999</v>
      </c>
      <c r="O1300">
        <v>4782201.55</v>
      </c>
      <c r="P1300" s="1">
        <v>46262</v>
      </c>
      <c r="Q1300">
        <v>17.598400000000002</v>
      </c>
      <c r="R1300">
        <v>1.5469999999999999</v>
      </c>
      <c r="S1300">
        <v>10.9695</v>
      </c>
      <c r="U1300" s="72">
        <v>46262</v>
      </c>
      <c r="V1300">
        <v>-7.2049000000000003</v>
      </c>
      <c r="W1300">
        <v>1.0097</v>
      </c>
      <c r="X1300" t="s">
        <v>59</v>
      </c>
      <c r="Y1300">
        <v>1229724.852</v>
      </c>
      <c r="AA1300" s="1">
        <f t="shared" ref="AA1300" si="121">+A1300</f>
        <v>46262</v>
      </c>
      <c r="AB1300">
        <f t="shared" si="106"/>
        <v>1.1997116100787297</v>
      </c>
      <c r="AC1300" s="60">
        <f t="shared" ref="AC1300" si="122">+(AB1300-$AC$1)/$AD$1</f>
        <v>-2.0509459561909311E-2</v>
      </c>
      <c r="AD1300">
        <f>+VLOOKUP(AA1300,'Indice Bancos'!AG:AM,2,0)</f>
        <v>1.0066512740106166</v>
      </c>
      <c r="AE1300">
        <f t="shared" ref="AE1300" ca="1" si="123">+_xlfn.PERCENTILE.INC(OFFSET(AC1300,-52,0,52,1),0.9)</f>
        <v>0.72361492213188672</v>
      </c>
      <c r="AF1300">
        <f t="shared" ref="AF1300" ca="1" si="124">+_xlfn.PERCENTILE.INC(OFFSET(AC1300,-52,0,52,1),0.75)</f>
        <v>0.40981815108835562</v>
      </c>
      <c r="AG1300">
        <f t="shared" ref="AG1300" ca="1" si="125">+_xlfn.PERCENTILE.INC(OFFSET(AC1300,-52,0,52,1),0.5)</f>
        <v>0.13377584543989762</v>
      </c>
      <c r="AH1300">
        <f t="shared" ref="AH1300" ca="1" si="126">+_xlfn.PERCENTILE.INC(OFFSET(AC1300,-52,0,52,1),0.25)</f>
        <v>-0.10699063800016353</v>
      </c>
      <c r="AI1300">
        <f t="shared" ref="AI1300" ca="1" si="127">+_xlfn.PERCENTILE.INC(OFFSET(AC1300,-52,0,52,1),0.1)</f>
        <v>-0.25754637559178539</v>
      </c>
      <c r="AN1300" s="60"/>
    </row>
    <row r="1301" spans="1:40" x14ac:dyDescent="0.25">
      <c r="A1301" s="1">
        <v>46269</v>
      </c>
      <c r="B1301">
        <v>7.9114000000000004</v>
      </c>
      <c r="C1301">
        <v>1.2683</v>
      </c>
      <c r="D1301">
        <v>18.665600000000001</v>
      </c>
      <c r="E1301">
        <v>7979879.3317999998</v>
      </c>
      <c r="F1301" s="72">
        <v>46269</v>
      </c>
      <c r="G1301">
        <v>2.1572</v>
      </c>
      <c r="H1301">
        <v>1.2219</v>
      </c>
      <c r="I1301">
        <v>64.741399999999999</v>
      </c>
      <c r="J1301">
        <v>11251807.3857</v>
      </c>
      <c r="K1301" s="72">
        <v>46269</v>
      </c>
      <c r="L1301">
        <v>8.7251999999999992</v>
      </c>
      <c r="M1301">
        <v>1.1465000000000001</v>
      </c>
      <c r="N1301">
        <v>15.572900000000001</v>
      </c>
      <c r="O1301">
        <v>4800582.8499999996</v>
      </c>
      <c r="P1301" s="1">
        <v>46269</v>
      </c>
      <c r="Q1301">
        <v>17.598400000000002</v>
      </c>
      <c r="R1301">
        <v>1.47</v>
      </c>
      <c r="S1301">
        <v>10.423500000000001</v>
      </c>
      <c r="U1301" s="72">
        <v>46269</v>
      </c>
      <c r="V1301">
        <v>-7.2049000000000003</v>
      </c>
      <c r="W1301">
        <v>1.0359</v>
      </c>
      <c r="X1301" t="s">
        <v>59</v>
      </c>
      <c r="Y1301">
        <v>1261695.4145</v>
      </c>
      <c r="AA1301" s="1">
        <f t="shared" ref="AA1301" si="128">+A1301</f>
        <v>46269</v>
      </c>
      <c r="AB1301">
        <f t="shared" ref="AB1301" si="129">+(C1301*E1301+H1301*J1301+W1301*Y1301)/(E1301+J1301+Y1301)</f>
        <v>1.2285163336546971</v>
      </c>
      <c r="AC1301" s="60">
        <f t="shared" ref="AC1301" si="130">+(AB1301-$AC$1)/$AD$1</f>
        <v>2.4291543331340176E-2</v>
      </c>
      <c r="AD1301">
        <f>+VLOOKUP(AA1301,'Indice Bancos'!AG:AM,2,0)</f>
        <v>1.00337525613862</v>
      </c>
      <c r="AE1301">
        <f t="shared" ref="AE1301" ca="1" si="131">+_xlfn.PERCENTILE.INC(OFFSET(AC1301,-52,0,52,1),0.9)</f>
        <v>0.72361492213188672</v>
      </c>
      <c r="AF1301">
        <f t="shared" ref="AF1301" ca="1" si="132">+_xlfn.PERCENTILE.INC(OFFSET(AC1301,-52,0,52,1),0.75)</f>
        <v>0.40981815108835562</v>
      </c>
      <c r="AG1301">
        <f t="shared" ref="AG1301" ca="1" si="133">+_xlfn.PERCENTILE.INC(OFFSET(AC1301,-52,0,52,1),0.5)</f>
        <v>0.13377584543989762</v>
      </c>
      <c r="AH1301">
        <f t="shared" ref="AH1301" ca="1" si="134">+_xlfn.PERCENTILE.INC(OFFSET(AC1301,-52,0,52,1),0.25)</f>
        <v>-9.5419152590091524E-2</v>
      </c>
      <c r="AI1301">
        <f t="shared" ref="AI1301" ca="1" si="135">+_xlfn.PERCENTILE.INC(OFFSET(AC1301,-52,0,52,1),0.1)</f>
        <v>-0.25754637559178539</v>
      </c>
    </row>
    <row r="1302" spans="1:40" x14ac:dyDescent="0.25">
      <c r="A1302" s="1">
        <v>46276</v>
      </c>
      <c r="B1302">
        <v>7.9114000000000004</v>
      </c>
      <c r="C1302">
        <v>1.2622</v>
      </c>
      <c r="D1302">
        <v>18.575900000000001</v>
      </c>
      <c r="E1302">
        <v>7941514.5274</v>
      </c>
      <c r="F1302" s="72">
        <v>46276</v>
      </c>
      <c r="G1302">
        <v>2.1572</v>
      </c>
      <c r="H1302">
        <v>1.2224999999999999</v>
      </c>
      <c r="I1302">
        <v>64.771900000000002</v>
      </c>
      <c r="J1302">
        <v>11243776.117000001</v>
      </c>
      <c r="K1302" s="72">
        <v>46276</v>
      </c>
      <c r="L1302">
        <v>8.7251999999999992</v>
      </c>
      <c r="M1302">
        <v>1.1612</v>
      </c>
      <c r="N1302">
        <v>15.771699999999999</v>
      </c>
      <c r="O1302">
        <v>4861853.8499999996</v>
      </c>
      <c r="P1302" s="1">
        <v>46276</v>
      </c>
      <c r="Q1302">
        <v>17.598400000000002</v>
      </c>
      <c r="R1302">
        <v>1.4471000000000001</v>
      </c>
      <c r="S1302">
        <v>10.2606</v>
      </c>
      <c r="U1302" s="72">
        <v>46276</v>
      </c>
      <c r="V1302">
        <v>-7.2049000000000003</v>
      </c>
      <c r="W1302">
        <v>1.0172000000000001</v>
      </c>
      <c r="X1302" t="s">
        <v>59</v>
      </c>
      <c r="Y1302">
        <v>1238859.2984</v>
      </c>
      <c r="AA1302" s="1">
        <f t="shared" ref="AA1302" si="136">+A1302</f>
        <v>46276</v>
      </c>
      <c r="AB1302">
        <f t="shared" ref="AB1302" si="137">+(C1302*E1302+H1302*J1302+W1302*Y1302)/(E1302+J1302+Y1302)</f>
        <v>1.2254837380232193</v>
      </c>
      <c r="AC1302" s="60">
        <f t="shared" ref="AC1302" si="138">+(AB1302-$AC$1)/$AD$1</f>
        <v>1.9574840346790478E-2</v>
      </c>
      <c r="AD1302">
        <f>+VLOOKUP(AA1302,'Indice Bancos'!AG:AM,2,0)</f>
        <v>0.98841544625258038</v>
      </c>
      <c r="AE1302">
        <f t="shared" ref="AE1302" ca="1" si="139">+_xlfn.PERCENTILE.INC(OFFSET(AC1302,-52,0,52,1),0.9)</f>
        <v>0.72361492213188672</v>
      </c>
      <c r="AF1302">
        <f t="shared" ref="AF1302" ca="1" si="140">+_xlfn.PERCENTILE.INC(OFFSET(AC1302,-52,0,52,1),0.75)</f>
        <v>0.40981815108835562</v>
      </c>
      <c r="AG1302">
        <f t="shared" ref="AG1302" ca="1" si="141">+_xlfn.PERCENTILE.INC(OFFSET(AC1302,-52,0,52,1),0.5)</f>
        <v>0.13377584543989762</v>
      </c>
      <c r="AH1302">
        <f t="shared" ref="AH1302" ca="1" si="142">+_xlfn.PERCENTILE.INC(OFFSET(AC1302,-52,0,52,1),0.25)</f>
        <v>-9.5419152590091524E-2</v>
      </c>
      <c r="AI1302">
        <f t="shared" ref="AI1302" ca="1" si="143">+_xlfn.PERCENTILE.INC(OFFSET(AC1302,-52,0,52,1),0.1)</f>
        <v>-0.25754637559178539</v>
      </c>
    </row>
    <row r="1303" spans="1:40" x14ac:dyDescent="0.25">
      <c r="A1303" s="1">
        <v>46283</v>
      </c>
      <c r="B1303">
        <v>7.9114000000000004</v>
      </c>
      <c r="C1303">
        <v>1.2256</v>
      </c>
      <c r="D1303">
        <v>18.037400000000002</v>
      </c>
      <c r="E1303">
        <v>7711325.7005000003</v>
      </c>
      <c r="F1303" s="72">
        <v>46283</v>
      </c>
      <c r="G1303">
        <v>2.1572</v>
      </c>
      <c r="H1303">
        <v>1.1675</v>
      </c>
      <c r="I1303">
        <v>61.857199999999999</v>
      </c>
      <c r="J1303">
        <v>10737806.1917</v>
      </c>
      <c r="K1303" s="72">
        <v>46283</v>
      </c>
      <c r="L1303">
        <v>8.7251999999999992</v>
      </c>
      <c r="M1303">
        <v>1.1135999999999999</v>
      </c>
      <c r="N1303">
        <v>15.1257</v>
      </c>
      <c r="O1303">
        <v>4662723.0999999996</v>
      </c>
      <c r="P1303" s="1">
        <v>46283</v>
      </c>
      <c r="Q1303">
        <v>17.598400000000002</v>
      </c>
      <c r="R1303">
        <v>1.4781</v>
      </c>
      <c r="S1303">
        <v>10.4809</v>
      </c>
      <c r="U1303" s="72">
        <v>46283</v>
      </c>
      <c r="V1303">
        <v>-7.2049000000000003</v>
      </c>
      <c r="W1303">
        <v>0.96940000000000004</v>
      </c>
      <c r="X1303" t="s">
        <v>59</v>
      </c>
      <c r="Y1303">
        <v>1180627.2024000001</v>
      </c>
      <c r="AA1303" s="1">
        <f t="shared" ref="AA1303" si="144">+A1303</f>
        <v>46283</v>
      </c>
      <c r="AB1303">
        <f t="shared" ref="AB1303" si="145">+(C1303*E1303+H1303*J1303+W1303*Y1303)/(E1303+J1303+Y1303)</f>
        <v>1.1784092410850076</v>
      </c>
      <c r="AC1303" s="60">
        <f t="shared" ref="AC1303" si="146">+(AB1303-$AC$1)/$AD$1</f>
        <v>-5.3641785668210526E-2</v>
      </c>
      <c r="AD1303">
        <f>+VLOOKUP(AA1303,'Indice Bancos'!AG:AM,2,0)</f>
        <v>0.97416799599059156</v>
      </c>
      <c r="AE1303">
        <f t="shared" ref="AE1303" ca="1" si="147">+_xlfn.PERCENTILE.INC(OFFSET(AC1303,-52,0,52,1),0.9)</f>
        <v>0.72361492213188672</v>
      </c>
      <c r="AF1303">
        <f t="shared" ref="AF1303" ca="1" si="148">+_xlfn.PERCENTILE.INC(OFFSET(AC1303,-52,0,52,1),0.75)</f>
        <v>0.40981815108835562</v>
      </c>
      <c r="AG1303">
        <f t="shared" ref="AG1303" ca="1" si="149">+_xlfn.PERCENTILE.INC(OFFSET(AC1303,-52,0,52,1),0.5)</f>
        <v>0.13377584543989762</v>
      </c>
      <c r="AH1303">
        <f t="shared" ref="AH1303" ca="1" si="150">+_xlfn.PERCENTILE.INC(OFFSET(AC1303,-52,0,52,1),0.25)</f>
        <v>-8.9716046596555923E-2</v>
      </c>
      <c r="AI1303">
        <f t="shared" ref="AI1303" ca="1" si="151">+_xlfn.PERCENTILE.INC(OFFSET(AC1303,-52,0,52,1),0.1)</f>
        <v>-0.25031738966477773</v>
      </c>
    </row>
    <row r="1304" spans="1:40" x14ac:dyDescent="0.25">
      <c r="A1304" s="1">
        <v>46290</v>
      </c>
      <c r="B1304">
        <v>7.9114000000000004</v>
      </c>
      <c r="C1304">
        <v>1.1291</v>
      </c>
      <c r="D1304">
        <v>16.616599999999998</v>
      </c>
      <c r="E1304">
        <v>7103882.9628999997</v>
      </c>
      <c r="F1304" s="72">
        <v>46290</v>
      </c>
      <c r="G1304">
        <v>2.1572</v>
      </c>
      <c r="H1304">
        <v>1.0985</v>
      </c>
      <c r="I1304">
        <v>58.202199999999998</v>
      </c>
      <c r="J1304">
        <v>10103335.968</v>
      </c>
      <c r="K1304" s="72">
        <v>46290</v>
      </c>
      <c r="L1304">
        <v>8.7251999999999992</v>
      </c>
      <c r="M1304">
        <v>1.0426</v>
      </c>
      <c r="N1304">
        <v>14.1617</v>
      </c>
      <c r="O1304">
        <v>4365558.75</v>
      </c>
      <c r="P1304" s="1">
        <v>46290</v>
      </c>
      <c r="Q1304">
        <v>17.598400000000002</v>
      </c>
      <c r="R1304">
        <v>1.4741</v>
      </c>
      <c r="S1304">
        <v>10.452199999999999</v>
      </c>
      <c r="U1304" s="72">
        <v>46290</v>
      </c>
      <c r="V1304">
        <v>-7.2049000000000003</v>
      </c>
      <c r="W1304">
        <v>0.88880000000000003</v>
      </c>
      <c r="X1304" t="s">
        <v>59</v>
      </c>
      <c r="Y1304">
        <v>1082431.9031</v>
      </c>
      <c r="AA1304" s="1">
        <f t="shared" ref="AA1304" si="152">+A1304</f>
        <v>46290</v>
      </c>
      <c r="AB1304">
        <f t="shared" ref="AB1304" si="153">+(C1304*E1304+H1304*J1304+W1304*Y1304)/(E1304+J1304+Y1304)</f>
        <v>1.0979747219888163</v>
      </c>
      <c r="AC1304" s="60">
        <f t="shared" ref="AC1304" si="154">+(AB1304-$AC$1)/$AD$1</f>
        <v>-0.17874443118542477</v>
      </c>
      <c r="AD1304">
        <f>+VLOOKUP(AA1304,'Indice Bancos'!AG:AM,2,0)</f>
        <v>0.94956986949633759</v>
      </c>
      <c r="AE1304">
        <f t="shared" ref="AE1304" ca="1" si="155">+_xlfn.PERCENTILE.INC(OFFSET(AC1304,-52,0,52,1),0.9)</f>
        <v>0.72361492213188672</v>
      </c>
      <c r="AF1304">
        <f t="shared" ref="AF1304" ca="1" si="156">+_xlfn.PERCENTILE.INC(OFFSET(AC1304,-52,0,52,1),0.75)</f>
        <v>0.40981815108835562</v>
      </c>
      <c r="AG1304">
        <f t="shared" ref="AG1304" ca="1" si="157">+_xlfn.PERCENTILE.INC(OFFSET(AC1304,-52,0,52,1),0.5)</f>
        <v>0.13377584543989762</v>
      </c>
      <c r="AH1304">
        <f t="shared" ref="AH1304" ca="1" si="158">+_xlfn.PERCENTILE.INC(OFFSET(AC1304,-52,0,52,1),0.25)</f>
        <v>-8.4581887531999481E-2</v>
      </c>
      <c r="AI1304">
        <f t="shared" ref="AI1304" ca="1" si="159">+_xlfn.PERCENTILE.INC(OFFSET(AC1304,-52,0,52,1),0.1)</f>
        <v>-0.21501967214133366</v>
      </c>
    </row>
    <row r="1305" spans="1:40" x14ac:dyDescent="0.25">
      <c r="A1305" s="1">
        <v>46297</v>
      </c>
      <c r="B1305">
        <v>7.9114000000000004</v>
      </c>
      <c r="C1305">
        <v>1.0670999999999999</v>
      </c>
      <c r="D1305">
        <v>15.7042</v>
      </c>
      <c r="E1305">
        <v>6713840.784</v>
      </c>
      <c r="F1305" s="72">
        <v>46297</v>
      </c>
      <c r="G1305">
        <v>2.1572</v>
      </c>
      <c r="H1305">
        <v>1.0189999999999999</v>
      </c>
      <c r="I1305">
        <v>53.991999999999997</v>
      </c>
      <c r="J1305">
        <v>9372490.5204000007</v>
      </c>
      <c r="K1305" s="72">
        <v>46297</v>
      </c>
      <c r="L1305">
        <v>8.7251999999999992</v>
      </c>
      <c r="M1305">
        <v>0.98780000000000001</v>
      </c>
      <c r="N1305">
        <v>13.416399999999999</v>
      </c>
      <c r="O1305">
        <v>4135793.0332999998</v>
      </c>
      <c r="P1305" s="1">
        <v>46297</v>
      </c>
      <c r="Q1305">
        <v>17.598400000000002</v>
      </c>
      <c r="R1305">
        <v>1.4471000000000001</v>
      </c>
      <c r="S1305">
        <v>10.2606</v>
      </c>
      <c r="U1305" s="72">
        <v>46297</v>
      </c>
      <c r="V1305">
        <v>-7.2049000000000003</v>
      </c>
      <c r="W1305">
        <v>0.84340000000000004</v>
      </c>
      <c r="X1305" t="s">
        <v>59</v>
      </c>
      <c r="Y1305">
        <v>1027168.5022</v>
      </c>
      <c r="AA1305" s="1">
        <f t="shared" ref="AA1305" si="160">+A1305</f>
        <v>46297</v>
      </c>
      <c r="AB1305">
        <f t="shared" ref="AB1305" si="161">+(C1305*E1305+H1305*J1305+W1305*Y1305)/(E1305+J1305+Y1305)</f>
        <v>1.0273305550784588</v>
      </c>
      <c r="AC1305" s="60">
        <f t="shared" ref="AC1305" si="162">+(AB1305-$AC$1)/$AD$1</f>
        <v>-0.28861979651553032</v>
      </c>
      <c r="AD1305">
        <f>+VLOOKUP(AA1305,'Indice Bancos'!AG:AM,2,0)</f>
        <v>0.9306709571842684</v>
      </c>
      <c r="AE1305">
        <f t="shared" ref="AE1305" ca="1" si="163">+_xlfn.PERCENTILE.INC(OFFSET(AC1305,-52,0,52,1),0.9)</f>
        <v>0.72361492213188672</v>
      </c>
      <c r="AF1305">
        <f t="shared" ref="AF1305" ca="1" si="164">+_xlfn.PERCENTILE.INC(OFFSET(AC1305,-52,0,52,1),0.75)</f>
        <v>0.40981815108835562</v>
      </c>
      <c r="AG1305">
        <f t="shared" ref="AG1305" ca="1" si="165">+_xlfn.PERCENTILE.INC(OFFSET(AC1305,-52,0,52,1),0.5)</f>
        <v>0.13377584543989762</v>
      </c>
      <c r="AH1305">
        <f t="shared" ref="AH1305" ca="1" si="166">+_xlfn.PERCENTILE.INC(OFFSET(AC1305,-52,0,52,1),0.25)</f>
        <v>-8.4581887531999481E-2</v>
      </c>
      <c r="AI1305">
        <f t="shared" ref="AI1305" ca="1" si="167">+_xlfn.PERCENTILE.INC(OFFSET(AC1305,-52,0,52,1),0.1)</f>
        <v>-0.19937073264337196</v>
      </c>
    </row>
    <row r="1306" spans="1:40" x14ac:dyDescent="0.25">
      <c r="A1306" s="1">
        <v>46304</v>
      </c>
      <c r="B1306">
        <v>7.9114000000000004</v>
      </c>
      <c r="C1306">
        <v>1.0609999999999999</v>
      </c>
      <c r="D1306">
        <v>15.6145</v>
      </c>
      <c r="E1306">
        <v>6675475.9795000004</v>
      </c>
      <c r="F1306" s="72">
        <v>46304</v>
      </c>
      <c r="G1306">
        <v>2.1572</v>
      </c>
      <c r="H1306">
        <v>1.0373000000000001</v>
      </c>
      <c r="I1306">
        <v>54.9636</v>
      </c>
      <c r="J1306">
        <v>9541147.1621000003</v>
      </c>
      <c r="K1306" s="72">
        <v>46304</v>
      </c>
      <c r="L1306">
        <v>8.7251999999999992</v>
      </c>
      <c r="M1306">
        <v>0.99509999999999998</v>
      </c>
      <c r="N1306">
        <v>13.5158</v>
      </c>
      <c r="O1306">
        <v>4166428.5372000001</v>
      </c>
      <c r="P1306" s="1">
        <v>46304</v>
      </c>
      <c r="Q1306">
        <v>17.598400000000002</v>
      </c>
      <c r="R1306">
        <v>1.4605999999999999</v>
      </c>
      <c r="S1306">
        <v>10.356400000000001</v>
      </c>
      <c r="U1306" s="72">
        <v>46304</v>
      </c>
      <c r="V1306">
        <v>-7.2049000000000003</v>
      </c>
      <c r="W1306">
        <v>0.86780000000000002</v>
      </c>
      <c r="X1306" t="s">
        <v>59</v>
      </c>
      <c r="Y1306">
        <v>1056855.4531</v>
      </c>
    </row>
    <row r="1307" spans="1:40" x14ac:dyDescent="0.25">
      <c r="A1307" s="1"/>
      <c r="P1307" s="1"/>
    </row>
    <row r="1308" spans="1:40" x14ac:dyDescent="0.25">
      <c r="A1308" s="1"/>
      <c r="P1308" s="1"/>
    </row>
    <row r="1309" spans="1:40" x14ac:dyDescent="0.25">
      <c r="A1309" s="1"/>
      <c r="P1309" s="1"/>
    </row>
    <row r="1310" spans="1:40" x14ac:dyDescent="0.25">
      <c r="A1310" s="1"/>
      <c r="P1310" s="1"/>
    </row>
    <row r="1311" spans="1:40" x14ac:dyDescent="0.25">
      <c r="A1311" s="1"/>
      <c r="P1311" s="1"/>
    </row>
    <row r="1312" spans="1:40" x14ac:dyDescent="0.25">
      <c r="A1312" s="1"/>
      <c r="P1312" s="1"/>
    </row>
    <row r="1313" spans="1:16" x14ac:dyDescent="0.25">
      <c r="A1313" s="1"/>
      <c r="P1313" s="1"/>
    </row>
    <row r="1314" spans="1:16" x14ac:dyDescent="0.25">
      <c r="A1314" s="1"/>
      <c r="P1314" s="1"/>
    </row>
    <row r="1315" spans="1:16" x14ac:dyDescent="0.25">
      <c r="A1315" s="1"/>
      <c r="P1315" s="1"/>
    </row>
    <row r="1316" spans="1:16" x14ac:dyDescent="0.25">
      <c r="A1316" s="1"/>
      <c r="P1316" s="1"/>
    </row>
    <row r="1317" spans="1:16" x14ac:dyDescent="0.25">
      <c r="A1317" s="1"/>
      <c r="P1317" s="1"/>
    </row>
    <row r="1318" spans="1:16" x14ac:dyDescent="0.25">
      <c r="A1318" s="1"/>
      <c r="P1318" s="1"/>
    </row>
    <row r="1319" spans="1:16" x14ac:dyDescent="0.25">
      <c r="A1319" s="1"/>
      <c r="P1319" s="1"/>
    </row>
    <row r="1320" spans="1:16" x14ac:dyDescent="0.25">
      <c r="A1320" s="1"/>
      <c r="P1320" s="1"/>
    </row>
    <row r="1321" spans="1:16" x14ac:dyDescent="0.25">
      <c r="A1321" s="1"/>
      <c r="P1321" s="1"/>
    </row>
    <row r="1322" spans="1:16" x14ac:dyDescent="0.25">
      <c r="A1322" s="1"/>
      <c r="P1322" s="1"/>
    </row>
    <row r="1323" spans="1:16" x14ac:dyDescent="0.25">
      <c r="A1323" s="1"/>
      <c r="P1323" s="1"/>
    </row>
    <row r="1324" spans="1:16" x14ac:dyDescent="0.25">
      <c r="A1324" s="1"/>
      <c r="P1324" s="1"/>
    </row>
    <row r="1325" spans="1:16" x14ac:dyDescent="0.25">
      <c r="A1325" s="1"/>
      <c r="P1325" s="1"/>
    </row>
    <row r="1326" spans="1:16" x14ac:dyDescent="0.25">
      <c r="A1326" s="1"/>
      <c r="P1326" s="1"/>
    </row>
    <row r="1327" spans="1:16" x14ac:dyDescent="0.25">
      <c r="A1327" s="1"/>
      <c r="P1327" s="1"/>
    </row>
    <row r="1328" spans="1:16" x14ac:dyDescent="0.25">
      <c r="A1328" s="1"/>
      <c r="P1328" s="1"/>
    </row>
    <row r="1329" spans="1:16" x14ac:dyDescent="0.25">
      <c r="A1329" s="1"/>
      <c r="P1329" s="1"/>
    </row>
    <row r="1330" spans="1:16" x14ac:dyDescent="0.25">
      <c r="A1330" s="1"/>
      <c r="P1330" s="1"/>
    </row>
    <row r="1331" spans="1:16" x14ac:dyDescent="0.25">
      <c r="A1331" s="1"/>
      <c r="P1331" s="1"/>
    </row>
    <row r="1332" spans="1:16" x14ac:dyDescent="0.25">
      <c r="A1332" s="1"/>
      <c r="P1332" s="1"/>
    </row>
    <row r="1333" spans="1:16" x14ac:dyDescent="0.25">
      <c r="A1333" s="1"/>
      <c r="P1333" s="1"/>
    </row>
    <row r="1334" spans="1:16" x14ac:dyDescent="0.25">
      <c r="A1334" s="1"/>
      <c r="P1334" s="1"/>
    </row>
    <row r="1335" spans="1:16" x14ac:dyDescent="0.25">
      <c r="A1335" s="1"/>
      <c r="P1335" s="1"/>
    </row>
    <row r="1336" spans="1:16" x14ac:dyDescent="0.25">
      <c r="A1336" s="1"/>
      <c r="P1336" s="1"/>
    </row>
    <row r="1337" spans="1:16" x14ac:dyDescent="0.25">
      <c r="A1337" s="1"/>
      <c r="P1337" s="1"/>
    </row>
    <row r="1338" spans="1:16" x14ac:dyDescent="0.25">
      <c r="A1338" s="1"/>
      <c r="P1338" s="1"/>
    </row>
    <row r="1339" spans="1:16" x14ac:dyDescent="0.25">
      <c r="A1339" s="1"/>
      <c r="P1339" s="1"/>
    </row>
    <row r="1340" spans="1:16" x14ac:dyDescent="0.25">
      <c r="A1340" s="1"/>
      <c r="P1340" s="1"/>
    </row>
    <row r="1341" spans="1:16" x14ac:dyDescent="0.25">
      <c r="A1341" s="1"/>
      <c r="P1341" s="1"/>
    </row>
    <row r="1342" spans="1:16" x14ac:dyDescent="0.25">
      <c r="A1342" s="1"/>
      <c r="P1342" s="1"/>
    </row>
    <row r="1343" spans="1:16" x14ac:dyDescent="0.25">
      <c r="A1343" s="1"/>
      <c r="P1343" s="1"/>
    </row>
    <row r="1344" spans="1:16" x14ac:dyDescent="0.25">
      <c r="A1344" s="1"/>
      <c r="P1344" s="1"/>
    </row>
    <row r="1345" spans="1:16" x14ac:dyDescent="0.25">
      <c r="A1345" s="1"/>
      <c r="P1345" s="1"/>
    </row>
    <row r="1346" spans="1:16" x14ac:dyDescent="0.25">
      <c r="A1346" s="1"/>
      <c r="P1346" s="1"/>
    </row>
    <row r="1347" spans="1:16" x14ac:dyDescent="0.25">
      <c r="A1347" s="1"/>
      <c r="P1347" s="1"/>
    </row>
    <row r="1348" spans="1:16" x14ac:dyDescent="0.25">
      <c r="A1348" s="1"/>
      <c r="P1348" s="1"/>
    </row>
    <row r="1349" spans="1:16" x14ac:dyDescent="0.25">
      <c r="A1349" s="1"/>
      <c r="P1349" s="1"/>
    </row>
    <row r="1350" spans="1:16" x14ac:dyDescent="0.25">
      <c r="A1350" s="1"/>
      <c r="P1350" s="1"/>
    </row>
    <row r="1351" spans="1:16" x14ac:dyDescent="0.25">
      <c r="A1351" s="1"/>
      <c r="P1351" s="1"/>
    </row>
    <row r="1352" spans="1:16" x14ac:dyDescent="0.25">
      <c r="A1352" s="1"/>
      <c r="P1352" s="1"/>
    </row>
    <row r="1353" spans="1:16" x14ac:dyDescent="0.25">
      <c r="A1353" s="1"/>
      <c r="P1353" s="1"/>
    </row>
    <row r="1354" spans="1:16" x14ac:dyDescent="0.25">
      <c r="A1354" s="1"/>
      <c r="P1354" s="1"/>
    </row>
    <row r="1355" spans="1:16" x14ac:dyDescent="0.25">
      <c r="A1355" s="1"/>
      <c r="P1355" s="1"/>
    </row>
    <row r="1356" spans="1:16" x14ac:dyDescent="0.25">
      <c r="A1356" s="1"/>
      <c r="P1356" s="1"/>
    </row>
    <row r="1357" spans="1:16" x14ac:dyDescent="0.25">
      <c r="A1357" s="1"/>
      <c r="P1357" s="1"/>
    </row>
    <row r="1358" spans="1:16" x14ac:dyDescent="0.25">
      <c r="A1358" s="1"/>
      <c r="P1358" s="1"/>
    </row>
    <row r="1359" spans="1:16" x14ac:dyDescent="0.25">
      <c r="A1359" s="1"/>
      <c r="P1359" s="1"/>
    </row>
    <row r="1360" spans="1:16" x14ac:dyDescent="0.25">
      <c r="A1360" s="1"/>
      <c r="P1360" s="1"/>
    </row>
    <row r="1361" spans="1:16" x14ac:dyDescent="0.25">
      <c r="A1361" s="1"/>
      <c r="P1361" s="1"/>
    </row>
    <row r="1362" spans="1:16" x14ac:dyDescent="0.25">
      <c r="A1362" s="1"/>
      <c r="P1362" s="1"/>
    </row>
    <row r="1363" spans="1:16" x14ac:dyDescent="0.25">
      <c r="A1363" s="1"/>
      <c r="P1363" s="1"/>
    </row>
    <row r="1364" spans="1:16" x14ac:dyDescent="0.25">
      <c r="A1364" s="1"/>
      <c r="P1364" s="1"/>
    </row>
    <row r="1365" spans="1:16" x14ac:dyDescent="0.25">
      <c r="A1365" s="1"/>
      <c r="P1365" s="1"/>
    </row>
    <row r="1366" spans="1:16" x14ac:dyDescent="0.25">
      <c r="A1366" s="1"/>
      <c r="P1366" s="1"/>
    </row>
    <row r="1367" spans="1:16" x14ac:dyDescent="0.25">
      <c r="A1367" s="1"/>
      <c r="P1367" s="1"/>
    </row>
    <row r="1368" spans="1:16" x14ac:dyDescent="0.25">
      <c r="A1368" s="1"/>
      <c r="P1368" s="1"/>
    </row>
    <row r="1369" spans="1:16" x14ac:dyDescent="0.25">
      <c r="A1369" s="1"/>
      <c r="P1369" s="1"/>
    </row>
    <row r="1370" spans="1:16" x14ac:dyDescent="0.25">
      <c r="A1370" s="1"/>
      <c r="P1370" s="1"/>
    </row>
    <row r="1371" spans="1:16" x14ac:dyDescent="0.25">
      <c r="A1371" s="1"/>
      <c r="P1371" s="1"/>
    </row>
    <row r="1372" spans="1:16" x14ac:dyDescent="0.25">
      <c r="A1372" s="1"/>
      <c r="P1372" s="1"/>
    </row>
    <row r="1373" spans="1:16" x14ac:dyDescent="0.25">
      <c r="A1373" s="1"/>
      <c r="P1373" s="1"/>
    </row>
    <row r="1374" spans="1:16" x14ac:dyDescent="0.25">
      <c r="A1374" s="1"/>
      <c r="P1374" s="1"/>
    </row>
    <row r="1375" spans="1:16" x14ac:dyDescent="0.25">
      <c r="A1375" s="1"/>
      <c r="P1375" s="1"/>
    </row>
    <row r="1376" spans="1:16" x14ac:dyDescent="0.25">
      <c r="A1376" s="1"/>
      <c r="P1376" s="1"/>
    </row>
    <row r="1377" spans="1:16" x14ac:dyDescent="0.25">
      <c r="A1377" s="1"/>
      <c r="P1377" s="1"/>
    </row>
    <row r="1378" spans="1:16" x14ac:dyDescent="0.25">
      <c r="A1378" s="1"/>
      <c r="P1378" s="1"/>
    </row>
    <row r="1379" spans="1:16" x14ac:dyDescent="0.25">
      <c r="A1379" s="1"/>
      <c r="P1379" s="1"/>
    </row>
    <row r="1380" spans="1:16" x14ac:dyDescent="0.25">
      <c r="A1380" s="1"/>
      <c r="P1380" s="1"/>
    </row>
    <row r="1381" spans="1:16" x14ac:dyDescent="0.25">
      <c r="A1381" s="1"/>
      <c r="P1381" s="1"/>
    </row>
    <row r="1382" spans="1:16" x14ac:dyDescent="0.25">
      <c r="A1382" s="1"/>
      <c r="P1382" s="1"/>
    </row>
    <row r="1383" spans="1:16" x14ac:dyDescent="0.25">
      <c r="A1383" s="1"/>
      <c r="P1383" s="1"/>
    </row>
    <row r="1384" spans="1:16" x14ac:dyDescent="0.25">
      <c r="A1384" s="1"/>
      <c r="P1384" s="1"/>
    </row>
    <row r="1385" spans="1:16" x14ac:dyDescent="0.25">
      <c r="A1385" s="1"/>
      <c r="P1385" s="1"/>
    </row>
    <row r="1386" spans="1:16" x14ac:dyDescent="0.25">
      <c r="A1386" s="1"/>
      <c r="P1386" s="1"/>
    </row>
    <row r="1387" spans="1:16" x14ac:dyDescent="0.25">
      <c r="A1387" s="1"/>
      <c r="P1387" s="1"/>
    </row>
    <row r="1388" spans="1:16" x14ac:dyDescent="0.25">
      <c r="A1388" s="1"/>
      <c r="P1388" s="1"/>
    </row>
    <row r="1389" spans="1:16" x14ac:dyDescent="0.25">
      <c r="A1389" s="1"/>
      <c r="P1389" s="1"/>
    </row>
    <row r="1390" spans="1:16" x14ac:dyDescent="0.25">
      <c r="A1390" s="1"/>
      <c r="P1390" s="1"/>
    </row>
    <row r="1391" spans="1:16" x14ac:dyDescent="0.25">
      <c r="A1391" s="1"/>
      <c r="P1391" s="1"/>
    </row>
    <row r="1392" spans="1:16" x14ac:dyDescent="0.25">
      <c r="A1392" s="1"/>
      <c r="P1392" s="1"/>
    </row>
    <row r="1393" spans="1:16" x14ac:dyDescent="0.25">
      <c r="A1393" s="1"/>
      <c r="P1393" s="1"/>
    </row>
    <row r="1394" spans="1:16" x14ac:dyDescent="0.25">
      <c r="A1394" s="1"/>
      <c r="P1394" s="1"/>
    </row>
    <row r="1395" spans="1:16" x14ac:dyDescent="0.25">
      <c r="A1395" s="1"/>
      <c r="P1395" s="1"/>
    </row>
    <row r="1396" spans="1:16" x14ac:dyDescent="0.25">
      <c r="A1396" s="1"/>
      <c r="P1396" s="1"/>
    </row>
    <row r="1397" spans="1:16" x14ac:dyDescent="0.25">
      <c r="A1397" s="1"/>
      <c r="P1397" s="1"/>
    </row>
    <row r="1398" spans="1:16" x14ac:dyDescent="0.25">
      <c r="A1398" s="1"/>
      <c r="P1398" s="1"/>
    </row>
    <row r="1399" spans="1:16" x14ac:dyDescent="0.25">
      <c r="A1399" s="1"/>
      <c r="P1399" s="1"/>
    </row>
    <row r="1400" spans="1:16" x14ac:dyDescent="0.25">
      <c r="A1400" s="1"/>
      <c r="P1400" s="1"/>
    </row>
    <row r="1401" spans="1:16" x14ac:dyDescent="0.25">
      <c r="A1401" s="1"/>
      <c r="P1401" s="1"/>
    </row>
    <row r="1402" spans="1:16" x14ac:dyDescent="0.25">
      <c r="A1402" s="1"/>
      <c r="P1402" s="1"/>
    </row>
    <row r="1403" spans="1:16" x14ac:dyDescent="0.25">
      <c r="A1403" s="1"/>
      <c r="P1403" s="1"/>
    </row>
    <row r="1404" spans="1:16" x14ac:dyDescent="0.25">
      <c r="A1404" s="1"/>
      <c r="P1404" s="1"/>
    </row>
    <row r="1405" spans="1:16" x14ac:dyDescent="0.25">
      <c r="A1405" s="1"/>
      <c r="P1405" s="1"/>
    </row>
    <row r="1406" spans="1:16" x14ac:dyDescent="0.25">
      <c r="A1406" s="1"/>
      <c r="P1406" s="1"/>
    </row>
    <row r="1407" spans="1:16" x14ac:dyDescent="0.25">
      <c r="A1407" s="1"/>
      <c r="P1407" s="1"/>
    </row>
    <row r="1408" spans="1:16" x14ac:dyDescent="0.25">
      <c r="A1408" s="1"/>
      <c r="P1408" s="1"/>
    </row>
    <row r="1409" spans="1:16" x14ac:dyDescent="0.25">
      <c r="A1409" s="1"/>
      <c r="P1409" s="1"/>
    </row>
    <row r="1410" spans="1:16" x14ac:dyDescent="0.25">
      <c r="A1410" s="1"/>
      <c r="P1410" s="1"/>
    </row>
    <row r="1411" spans="1:16" x14ac:dyDescent="0.25">
      <c r="A1411" s="1"/>
      <c r="P1411" s="1"/>
    </row>
    <row r="1412" spans="1:16" x14ac:dyDescent="0.25">
      <c r="A1412" s="1"/>
      <c r="P1412" s="1"/>
    </row>
    <row r="1413" spans="1:16" x14ac:dyDescent="0.25">
      <c r="A1413" s="1"/>
      <c r="P1413" s="1"/>
    </row>
    <row r="1414" spans="1:16" x14ac:dyDescent="0.25">
      <c r="A1414" s="1"/>
      <c r="P1414" s="1"/>
    </row>
    <row r="1415" spans="1:16" x14ac:dyDescent="0.25">
      <c r="A1415" s="1"/>
      <c r="P1415" s="1"/>
    </row>
    <row r="1416" spans="1:16" x14ac:dyDescent="0.25">
      <c r="A1416" s="1"/>
      <c r="P1416" s="1"/>
    </row>
    <row r="1417" spans="1:16" x14ac:dyDescent="0.25">
      <c r="A1417" s="1"/>
      <c r="P1417" s="1"/>
    </row>
    <row r="1418" spans="1:16" x14ac:dyDescent="0.25">
      <c r="A1418" s="1"/>
      <c r="P1418" s="1"/>
    </row>
    <row r="1419" spans="1:16" x14ac:dyDescent="0.25">
      <c r="A1419" s="1"/>
      <c r="P1419" s="1"/>
    </row>
    <row r="1420" spans="1:16" x14ac:dyDescent="0.25">
      <c r="A1420" s="1"/>
      <c r="P1420" s="1"/>
    </row>
    <row r="1421" spans="1:16" x14ac:dyDescent="0.25">
      <c r="A1421" s="1"/>
      <c r="P1421" s="1"/>
    </row>
    <row r="1422" spans="1:16" x14ac:dyDescent="0.25">
      <c r="A1422" s="1"/>
      <c r="P1422" s="1"/>
    </row>
    <row r="1423" spans="1:16" x14ac:dyDescent="0.25">
      <c r="A1423" s="1"/>
      <c r="P1423" s="1"/>
    </row>
    <row r="1424" spans="1:16" x14ac:dyDescent="0.25">
      <c r="A1424" s="1"/>
      <c r="P1424" s="1"/>
    </row>
    <row r="1425" spans="1:16" x14ac:dyDescent="0.25">
      <c r="A1425" s="1"/>
      <c r="P1425" s="1"/>
    </row>
    <row r="1426" spans="1:16" x14ac:dyDescent="0.25">
      <c r="A1426" s="1"/>
      <c r="P1426" s="1"/>
    </row>
    <row r="1427" spans="1:16" x14ac:dyDescent="0.25">
      <c r="A1427" s="1"/>
      <c r="P1427" s="1"/>
    </row>
    <row r="1428" spans="1:16" x14ac:dyDescent="0.25">
      <c r="A1428" s="1"/>
      <c r="P1428" s="1"/>
    </row>
    <row r="1429" spans="1:16" x14ac:dyDescent="0.25">
      <c r="A1429" s="1"/>
      <c r="P1429" s="1"/>
    </row>
    <row r="1430" spans="1:16" x14ac:dyDescent="0.25">
      <c r="A1430" s="1"/>
      <c r="P1430" s="1"/>
    </row>
    <row r="1431" spans="1:16" x14ac:dyDescent="0.25">
      <c r="A1431" s="1"/>
      <c r="P1431" s="1"/>
    </row>
    <row r="1432" spans="1:16" x14ac:dyDescent="0.25">
      <c r="A1432" s="1"/>
      <c r="P1432" s="1"/>
    </row>
    <row r="1433" spans="1:16" x14ac:dyDescent="0.25">
      <c r="A1433" s="1"/>
      <c r="P1433" s="1"/>
    </row>
    <row r="1434" spans="1:16" x14ac:dyDescent="0.25">
      <c r="A1434" s="1"/>
      <c r="P1434" s="1"/>
    </row>
    <row r="1435" spans="1:16" x14ac:dyDescent="0.25">
      <c r="A1435" s="1"/>
      <c r="P1435" s="1"/>
    </row>
    <row r="1436" spans="1:16" x14ac:dyDescent="0.25">
      <c r="A1436" s="1"/>
      <c r="P1436" s="1"/>
    </row>
    <row r="1437" spans="1:16" x14ac:dyDescent="0.25">
      <c r="A1437" s="1"/>
      <c r="P1437" s="1"/>
    </row>
    <row r="1438" spans="1:16" x14ac:dyDescent="0.25">
      <c r="A1438" s="1"/>
      <c r="P1438" s="1"/>
    </row>
    <row r="1439" spans="1:16" x14ac:dyDescent="0.25">
      <c r="A1439" s="1"/>
      <c r="P1439" s="1"/>
    </row>
    <row r="1440" spans="1:16" x14ac:dyDescent="0.25">
      <c r="A1440" s="1"/>
      <c r="P1440" s="1"/>
    </row>
    <row r="1441" spans="1:16" x14ac:dyDescent="0.25">
      <c r="A1441" s="1"/>
      <c r="P1441" s="1"/>
    </row>
    <row r="1442" spans="1:16" x14ac:dyDescent="0.25">
      <c r="A1442" s="1"/>
      <c r="P1442" s="1"/>
    </row>
    <row r="1443" spans="1:16" x14ac:dyDescent="0.25">
      <c r="A1443" s="1"/>
      <c r="P1443" s="1"/>
    </row>
    <row r="1444" spans="1:16" x14ac:dyDescent="0.25">
      <c r="A1444" s="1"/>
      <c r="P1444" s="1"/>
    </row>
    <row r="1445" spans="1:16" x14ac:dyDescent="0.25">
      <c r="A1445" s="1"/>
      <c r="P1445" s="1"/>
    </row>
    <row r="1446" spans="1:16" x14ac:dyDescent="0.25">
      <c r="A1446" s="1"/>
    </row>
    <row r="1447" spans="1:16" x14ac:dyDescent="0.25">
      <c r="A1447" s="1"/>
    </row>
    <row r="1448" spans="1:16" x14ac:dyDescent="0.25">
      <c r="A1448" s="1"/>
    </row>
    <row r="1449" spans="1:16" x14ac:dyDescent="0.25">
      <c r="A1449" s="1"/>
    </row>
    <row r="1450" spans="1:16" x14ac:dyDescent="0.25">
      <c r="A1450" s="1"/>
    </row>
    <row r="1451" spans="1:16" x14ac:dyDescent="0.25">
      <c r="A1451" s="1"/>
    </row>
    <row r="1452" spans="1:16" x14ac:dyDescent="0.25">
      <c r="A1452" s="1"/>
    </row>
    <row r="1453" spans="1:16" x14ac:dyDescent="0.25">
      <c r="A1453" s="1"/>
    </row>
    <row r="1454" spans="1:16" x14ac:dyDescent="0.25">
      <c r="A1454" s="1"/>
    </row>
    <row r="1455" spans="1:16" x14ac:dyDescent="0.25">
      <c r="A1455" s="1"/>
    </row>
    <row r="1456" spans="1:16"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73"/>
  <sheetViews>
    <sheetView zoomScale="85" zoomScaleNormal="85" workbookViewId="0">
      <pane xSplit="1" ySplit="2" topLeftCell="B1276" activePane="bottomRight" state="frozen"/>
      <selection pane="topRight" activeCell="B1" sqref="B1"/>
      <selection pane="bottomLeft" activeCell="A3" sqref="A3"/>
      <selection pane="bottomRight" activeCell="A1307" sqref="A1307"/>
    </sheetView>
  </sheetViews>
  <sheetFormatPr defaultColWidth="11.42578125" defaultRowHeight="15" x14ac:dyDescent="0.25"/>
  <cols>
    <col min="1" max="1" width="17.28515625" customWidth="1"/>
    <col min="9" max="9" width="13.42578125" bestFit="1" customWidth="1"/>
  </cols>
  <sheetData>
    <row r="1" spans="1:9" x14ac:dyDescent="0.25">
      <c r="B1" t="s">
        <v>10</v>
      </c>
    </row>
    <row r="2" spans="1:9" x14ac:dyDescent="0.25">
      <c r="B2" t="s">
        <v>7</v>
      </c>
      <c r="C2" t="s">
        <v>8</v>
      </c>
      <c r="D2" t="s">
        <v>9</v>
      </c>
      <c r="E2" t="s">
        <v>13</v>
      </c>
      <c r="F2" t="s">
        <v>22</v>
      </c>
      <c r="G2" t="s">
        <v>65</v>
      </c>
      <c r="H2" t="s">
        <v>66</v>
      </c>
      <c r="I2" t="s">
        <v>67</v>
      </c>
    </row>
    <row r="3" spans="1:9" x14ac:dyDescent="0.25">
      <c r="A3" s="1">
        <f>+BASE!A3</f>
        <v>37169</v>
      </c>
      <c r="B3">
        <f>+IFERROR(BASE!M3/BASE!H3,B2)</f>
        <v>0.82448377581120946</v>
      </c>
      <c r="C3">
        <f>+IFERROR(BASE!C3/BASE!H3,C2)</f>
        <v>0.39306784660766964</v>
      </c>
      <c r="F3">
        <f>+IFERROR(BASE!C3/BASE!M3,F2)</f>
        <v>0.47674418604651164</v>
      </c>
    </row>
    <row r="4" spans="1:9" x14ac:dyDescent="0.25">
      <c r="A4" s="1">
        <f>+BASE!A4</f>
        <v>37176</v>
      </c>
      <c r="B4">
        <f>+IFERROR(BASE!M4/BASE!H4,B3)</f>
        <v>0.76785714285714279</v>
      </c>
      <c r="C4">
        <f>+IFERROR(BASE!C4/BASE!H4,C3)</f>
        <v>0.34311224489795922</v>
      </c>
      <c r="F4">
        <f>+IFERROR(BASE!C4/BASE!M4,F3)</f>
        <v>0.44684385382059805</v>
      </c>
    </row>
    <row r="5" spans="1:9" x14ac:dyDescent="0.25">
      <c r="A5" s="1">
        <f>+BASE!A5</f>
        <v>37183</v>
      </c>
      <c r="B5">
        <f>+IFERROR(BASE!M5/BASE!H5,B4)</f>
        <v>0.7601445247359645</v>
      </c>
      <c r="C5">
        <f>+IFERROR(BASE!C5/BASE!H5,C4)</f>
        <v>0.41689827682045577</v>
      </c>
      <c r="F5">
        <f>+IFERROR(BASE!C5/BASE!M5,F4)</f>
        <v>0.54844606946983543</v>
      </c>
    </row>
    <row r="6" spans="1:9" x14ac:dyDescent="0.25">
      <c r="A6" s="1">
        <f>+BASE!A6</f>
        <v>37190</v>
      </c>
      <c r="B6">
        <f>+IFERROR(BASE!M6/BASE!H6,B5)</f>
        <v>0.75629256736748596</v>
      </c>
      <c r="C6">
        <f>+IFERROR(BASE!C6/BASE!H6,C5)</f>
        <v>0.46342907906425823</v>
      </c>
      <c r="F6">
        <f>+IFERROR(BASE!C6/BASE!M6,F5)</f>
        <v>0.61276429130775256</v>
      </c>
    </row>
    <row r="7" spans="1:9" x14ac:dyDescent="0.25">
      <c r="A7" s="1">
        <f>+BASE!A7</f>
        <v>37197</v>
      </c>
      <c r="B7">
        <f>+IFERROR(BASE!M7/BASE!H7,B6)</f>
        <v>0.87609274040288865</v>
      </c>
      <c r="C7">
        <f>+IFERROR(BASE!C7/BASE!H7,C6)</f>
        <v>0.56366400608133782</v>
      </c>
      <c r="F7">
        <f>+IFERROR(BASE!C7/BASE!M7,F6)</f>
        <v>0.64338394793926235</v>
      </c>
      <c r="I7" s="2"/>
    </row>
    <row r="8" spans="1:9" x14ac:dyDescent="0.25">
      <c r="A8" s="1">
        <f>+BASE!A8</f>
        <v>37204</v>
      </c>
      <c r="B8">
        <f>+IFERROR(BASE!M8/BASE!H8,B7)</f>
        <v>0.92499085254299318</v>
      </c>
      <c r="C8">
        <f>+IFERROR(BASE!C8/BASE!H8,C7)</f>
        <v>0.47493596780095138</v>
      </c>
      <c r="F8">
        <f>+IFERROR(BASE!C8/BASE!M8,F7)</f>
        <v>0.51344936708860756</v>
      </c>
    </row>
    <row r="9" spans="1:9" x14ac:dyDescent="0.25">
      <c r="A9" s="1">
        <f>+BASE!A9</f>
        <v>37211</v>
      </c>
      <c r="B9">
        <f>+IFERROR(BASE!M9/BASE!H9,B8)</f>
        <v>0.82505643340857793</v>
      </c>
      <c r="C9">
        <f>+IFERROR(BASE!C9/BASE!H9,C8)</f>
        <v>0.47103085026335595</v>
      </c>
      <c r="F9">
        <f>+IFERROR(BASE!C9/BASE!M9,F8)</f>
        <v>0.57090743274053812</v>
      </c>
    </row>
    <row r="10" spans="1:9" x14ac:dyDescent="0.25">
      <c r="A10" s="1">
        <f>+BASE!A10</f>
        <v>37218</v>
      </c>
      <c r="B10">
        <f>+IFERROR(BASE!M10/BASE!H10,B9)</f>
        <v>0.85333333333333328</v>
      </c>
      <c r="C10">
        <f>+IFERROR(BASE!C10/BASE!H10,C9)</f>
        <v>0.47103085026335595</v>
      </c>
      <c r="F10">
        <f>+IFERROR(BASE!C10/BASE!M10,F9)</f>
        <v>0.57090743274053812</v>
      </c>
    </row>
    <row r="11" spans="1:9" x14ac:dyDescent="0.25">
      <c r="A11" s="1">
        <f>+BASE!A11</f>
        <v>37225</v>
      </c>
      <c r="B11">
        <f>+IFERROR(BASE!M11/BASE!H11,B10)</f>
        <v>1.0134011090573012</v>
      </c>
      <c r="C11">
        <f>+IFERROR(BASE!C11/BASE!H11,C10)</f>
        <v>0.47103085026335595</v>
      </c>
      <c r="F11">
        <f>+IFERROR(BASE!C11/BASE!M11,F10)</f>
        <v>0.57090743274053812</v>
      </c>
    </row>
    <row r="12" spans="1:9" x14ac:dyDescent="0.25">
      <c r="A12" s="1">
        <f>+BASE!A12</f>
        <v>37232</v>
      </c>
      <c r="B12">
        <f>+IFERROR(BASE!M12/BASE!H12,B11)</f>
        <v>1.0097165991902834</v>
      </c>
      <c r="C12">
        <f>+IFERROR(BASE!C12/BASE!H12,C11)</f>
        <v>0.47530364372469636</v>
      </c>
      <c r="F12">
        <f>+IFERROR(BASE!C12/BASE!M12,F11)</f>
        <v>0.47072975140336809</v>
      </c>
    </row>
    <row r="13" spans="1:9" x14ac:dyDescent="0.25">
      <c r="A13" s="1">
        <f>+BASE!A13</f>
        <v>37239</v>
      </c>
      <c r="B13">
        <f>+IFERROR(BASE!M13/BASE!H13,B12)</f>
        <v>1.0614901256732494</v>
      </c>
      <c r="C13">
        <f>+IFERROR(BASE!C13/BASE!H13,C12)</f>
        <v>0.54129263913824055</v>
      </c>
      <c r="F13">
        <f>+IFERROR(BASE!C13/BASE!M13,F12)</f>
        <v>0.50993657505285417</v>
      </c>
    </row>
    <row r="14" spans="1:9" x14ac:dyDescent="0.25">
      <c r="A14" s="1">
        <f>+BASE!A14</f>
        <v>37246</v>
      </c>
      <c r="B14">
        <f>+IFERROR(BASE!M14/BASE!H14,B13)</f>
        <v>1.0221870047543582</v>
      </c>
      <c r="C14">
        <f>+IFERROR(BASE!C14/BASE!H14,C13)</f>
        <v>0.4778129952456418</v>
      </c>
      <c r="F14">
        <f>+IFERROR(BASE!C14/BASE!M14,F13)</f>
        <v>0.46744186046511627</v>
      </c>
    </row>
    <row r="15" spans="1:9" x14ac:dyDescent="0.25">
      <c r="A15" s="1">
        <f>+BASE!A15</f>
        <v>37253</v>
      </c>
      <c r="B15">
        <f>+IFERROR(BASE!M15/BASE!H15,B14)</f>
        <v>1.2285257690771074</v>
      </c>
      <c r="C15">
        <f>+IFERROR(BASE!C15/BASE!H15,C14)</f>
        <v>0.77347183379944062</v>
      </c>
      <c r="F15">
        <f>+IFERROR(BASE!C15/BASE!M15,F14)</f>
        <v>0.62959349593495939</v>
      </c>
    </row>
    <row r="16" spans="1:9" x14ac:dyDescent="0.25">
      <c r="A16" s="1">
        <f>+BASE!A16</f>
        <v>37260</v>
      </c>
      <c r="B16">
        <f>+IFERROR(BASE!M16/BASE!H16,B15)</f>
        <v>1.3221153846153846</v>
      </c>
      <c r="C16">
        <f>+IFERROR(BASE!C16/BASE!H16,C15)</f>
        <v>0.75554733727810663</v>
      </c>
      <c r="F16">
        <f>+IFERROR(BASE!C16/BASE!M16,F15)</f>
        <v>0.57146853146853149</v>
      </c>
    </row>
    <row r="17" spans="1:6" x14ac:dyDescent="0.25">
      <c r="A17" s="1">
        <f>+BASE!A17</f>
        <v>37274</v>
      </c>
      <c r="B17">
        <f>+IFERROR(BASE!M17/BASE!H17,B16)</f>
        <v>1.0794726930320151</v>
      </c>
      <c r="C17">
        <f>+IFERROR(BASE!C17/BASE!H17,C16)</f>
        <v>0.78983050847457625</v>
      </c>
      <c r="F17">
        <f>+IFERROR(BASE!C17/BASE!M17,F16)</f>
        <v>0.7316817864619678</v>
      </c>
    </row>
    <row r="18" spans="1:6" x14ac:dyDescent="0.25">
      <c r="A18" s="1">
        <f>+BASE!A18</f>
        <v>37281</v>
      </c>
      <c r="B18">
        <f>+IFERROR(BASE!M18/BASE!H18,B17)</f>
        <v>1.0294689119170983</v>
      </c>
      <c r="C18">
        <f>+IFERROR(BASE!C18/BASE!H18,C17)</f>
        <v>0.87079015544041438</v>
      </c>
      <c r="F18">
        <f>+IFERROR(BASE!C18/BASE!M18,F17)</f>
        <v>0.84586347908147208</v>
      </c>
    </row>
    <row r="19" spans="1:6" x14ac:dyDescent="0.25">
      <c r="A19" s="1">
        <f>+BASE!A19</f>
        <v>37288</v>
      </c>
      <c r="B19">
        <f>+IFERROR(BASE!M19/BASE!H19,B18)</f>
        <v>1.339124140427072</v>
      </c>
      <c r="C19">
        <f>+IFERROR(BASE!C19/BASE!H19,C18)</f>
        <v>0.9634455302207745</v>
      </c>
      <c r="F19">
        <f>+IFERROR(BASE!C19/BASE!M19,F18)</f>
        <v>0.71945945945945944</v>
      </c>
    </row>
    <row r="20" spans="1:6" x14ac:dyDescent="0.25">
      <c r="A20" s="1">
        <f>+BASE!A20</f>
        <v>37295</v>
      </c>
      <c r="B20">
        <f>+IFERROR(BASE!M20/BASE!H20,B19)</f>
        <v>1.2605006364022062</v>
      </c>
      <c r="C20">
        <f>+IFERROR(BASE!C20/BASE!H20,C19)</f>
        <v>0.88969028425965213</v>
      </c>
      <c r="F20">
        <f>+IFERROR(BASE!C20/BASE!M20,F19)</f>
        <v>0.70582295523392802</v>
      </c>
    </row>
    <row r="21" spans="1:6" x14ac:dyDescent="0.25">
      <c r="A21" s="1">
        <f>+BASE!A21</f>
        <v>37302</v>
      </c>
      <c r="B21">
        <f>+IFERROR(BASE!M21/BASE!H21,B20)</f>
        <v>1.2659176029962547</v>
      </c>
      <c r="C21">
        <f>+IFERROR(BASE!C21/BASE!H21,C20)</f>
        <v>1.1508828250401284</v>
      </c>
      <c r="F21">
        <f>+IFERROR(BASE!C21/BASE!M21,F20)</f>
        <v>0.90912933220625536</v>
      </c>
    </row>
    <row r="22" spans="1:6" x14ac:dyDescent="0.25">
      <c r="A22" s="1">
        <f>+BASE!A22</f>
        <v>37309</v>
      </c>
      <c r="B22">
        <f>+IFERROR(BASE!M22/BASE!H22,B21)</f>
        <v>1.3683463449254791</v>
      </c>
      <c r="C22">
        <f>+IFERROR(BASE!C22/BASE!H22,C21)</f>
        <v>1.603264726756565</v>
      </c>
      <c r="F22">
        <f>+IFERROR(BASE!C22/BASE!M22,F21)</f>
        <v>1.1716804979253113</v>
      </c>
    </row>
    <row r="23" spans="1:6" x14ac:dyDescent="0.25">
      <c r="A23" s="1">
        <f>+BASE!A23</f>
        <v>37316</v>
      </c>
      <c r="B23">
        <f>+IFERROR(BASE!M23/BASE!H23,B22)</f>
        <v>0.98769483182936835</v>
      </c>
      <c r="C23">
        <f>+IFERROR(BASE!C23/BASE!H23,C22)</f>
        <v>0.93724364232977864</v>
      </c>
      <c r="F23">
        <f>+IFERROR(BASE!C23/BASE!M23,F22)</f>
        <v>0.94892026578073096</v>
      </c>
    </row>
    <row r="24" spans="1:6" x14ac:dyDescent="0.25">
      <c r="A24" s="1">
        <f>+BASE!A24</f>
        <v>37323</v>
      </c>
      <c r="B24">
        <f>+IFERROR(BASE!M24/BASE!H24,B23)</f>
        <v>1.1173110720562391</v>
      </c>
      <c r="C24">
        <f>+IFERROR(BASE!C24/BASE!H24,C23)</f>
        <v>0.89762741652021094</v>
      </c>
      <c r="F24">
        <f>+IFERROR(BASE!C24/BASE!M24,F23)</f>
        <v>0.80338183248132122</v>
      </c>
    </row>
    <row r="25" spans="1:6" x14ac:dyDescent="0.25">
      <c r="A25" s="1">
        <f>+BASE!A25</f>
        <v>37330</v>
      </c>
      <c r="B25">
        <f>+IFERROR(BASE!M25/BASE!H25,B24)</f>
        <v>1.1137339055793991</v>
      </c>
      <c r="C25">
        <f>+IFERROR(BASE!C25/BASE!H25,C24)</f>
        <v>0.76394849785407715</v>
      </c>
      <c r="F25">
        <f>+IFERROR(BASE!C25/BASE!M25,F24)</f>
        <v>0.68593448940269741</v>
      </c>
    </row>
    <row r="26" spans="1:6" x14ac:dyDescent="0.25">
      <c r="A26" s="1">
        <f>+BASE!A26</f>
        <v>37337</v>
      </c>
      <c r="B26">
        <f>+IFERROR(BASE!M26/BASE!H26,B25)</f>
        <v>1.2358775334195775</v>
      </c>
      <c r="C26">
        <f>+IFERROR(BASE!C26/BASE!H26,C25)</f>
        <v>0.86028460543337648</v>
      </c>
      <c r="F26">
        <f>+IFERROR(BASE!C26/BASE!M26,F25)</f>
        <v>0.69609211444521979</v>
      </c>
    </row>
    <row r="27" spans="1:6" x14ac:dyDescent="0.25">
      <c r="A27" s="1">
        <f>+BASE!A27</f>
        <v>37344</v>
      </c>
      <c r="B27">
        <f>+IFERROR(BASE!M27/BASE!H27,B26)</f>
        <v>0.74449339207048459</v>
      </c>
      <c r="C27">
        <f>+IFERROR(BASE!C27/BASE!H27,C26)</f>
        <v>7.1806167400881055E-2</v>
      </c>
      <c r="F27">
        <f>+IFERROR(BASE!C27/BASE!M27,F26)</f>
        <v>9.6449704142011816E-2</v>
      </c>
    </row>
    <row r="28" spans="1:6" x14ac:dyDescent="0.25">
      <c r="A28" s="1">
        <f>+BASE!A28</f>
        <v>37351</v>
      </c>
      <c r="B28">
        <f>+IFERROR(BASE!M28/BASE!H28,B27)</f>
        <v>0.84082031249999989</v>
      </c>
      <c r="C28">
        <f>+IFERROR(BASE!C28/BASE!H28,C27)</f>
        <v>7.2265625E-2</v>
      </c>
      <c r="F28">
        <f>+IFERROR(BASE!C28/BASE!M28,F27)</f>
        <v>8.5946573751451802E-2</v>
      </c>
    </row>
    <row r="29" spans="1:6" x14ac:dyDescent="0.25">
      <c r="A29" s="1">
        <f>+BASE!A29</f>
        <v>37358</v>
      </c>
      <c r="B29">
        <f>+IFERROR(BASE!M29/BASE!H29,B28)</f>
        <v>0.71762870514820598</v>
      </c>
      <c r="C29">
        <f>+IFERROR(BASE!C29/BASE!H29,C28)</f>
        <v>7.5923036921476866E-2</v>
      </c>
      <c r="F29">
        <f>+IFERROR(BASE!C29/BASE!M29,F28)</f>
        <v>0.10579710144927536</v>
      </c>
    </row>
    <row r="30" spans="1:6" x14ac:dyDescent="0.25">
      <c r="A30" s="1">
        <f>+BASE!A30</f>
        <v>37365</v>
      </c>
      <c r="B30">
        <f>+IFERROR(BASE!M30/BASE!H30,B29)</f>
        <v>0.78884120171673811</v>
      </c>
      <c r="C30">
        <f>+IFERROR(BASE!C30/BASE!H30,C29)</f>
        <v>7.4678111587982821E-2</v>
      </c>
      <c r="F30">
        <f>+IFERROR(BASE!C30/BASE!M30,F29)</f>
        <v>9.466811751904243E-2</v>
      </c>
    </row>
    <row r="31" spans="1:6" x14ac:dyDescent="0.25">
      <c r="A31" s="1">
        <f>+BASE!A31</f>
        <v>37379</v>
      </c>
      <c r="B31">
        <f>+IFERROR(BASE!M31/BASE!H31,B30)</f>
        <v>0.77638078132016164</v>
      </c>
      <c r="C31">
        <f>+IFERROR(BASE!C31/BASE!H31,C30)</f>
        <v>7.2294566681634476E-2</v>
      </c>
      <c r="F31">
        <f>+IFERROR(BASE!C31/BASE!M31,F30)</f>
        <v>9.3117408906882596E-2</v>
      </c>
    </row>
    <row r="32" spans="1:6" x14ac:dyDescent="0.25">
      <c r="A32" s="1">
        <f>+BASE!A32</f>
        <v>37386</v>
      </c>
      <c r="B32">
        <f>+IFERROR(BASE!M32/BASE!H32,B31)</f>
        <v>0.71442447790189412</v>
      </c>
      <c r="C32">
        <f>+IFERROR(BASE!C32/BASE!H32,C31)</f>
        <v>7.6250607090820779E-2</v>
      </c>
      <c r="F32">
        <f>+IFERROR(BASE!C32/BASE!M32,F31)</f>
        <v>0.10673011556764105</v>
      </c>
    </row>
    <row r="33" spans="1:6" x14ac:dyDescent="0.25">
      <c r="A33" s="1">
        <f>+BASE!A33</f>
        <v>37393</v>
      </c>
      <c r="B33">
        <f>+IFERROR(BASE!M33/BASE!H33,B32)</f>
        <v>0.7503966155473295</v>
      </c>
      <c r="C33">
        <f>+IFERROR(BASE!C33/BASE!H33,C32)</f>
        <v>8.2496033844526709E-2</v>
      </c>
      <c r="F33">
        <f>+IFERROR(BASE!C33/BASE!M33,F32)</f>
        <v>0.10993657505285412</v>
      </c>
    </row>
    <row r="34" spans="1:6" x14ac:dyDescent="0.25">
      <c r="A34" s="1">
        <f>+BASE!A34</f>
        <v>37400</v>
      </c>
      <c r="B34">
        <f>+IFERROR(BASE!M34/BASE!H34,B33)</f>
        <v>0.79125896934116124</v>
      </c>
      <c r="C34">
        <f>+IFERROR(BASE!C34/BASE!H34,C33)</f>
        <v>0.10176125244618395</v>
      </c>
      <c r="F34">
        <f>+IFERROR(BASE!C34/BASE!M34,F33)</f>
        <v>0.12860676009892827</v>
      </c>
    </row>
    <row r="35" spans="1:6" x14ac:dyDescent="0.25">
      <c r="A35" s="1">
        <f>+BASE!A35</f>
        <v>37407</v>
      </c>
      <c r="B35">
        <f>+IFERROR(BASE!M35/BASE!H35,B34)</f>
        <v>0.80076384468491413</v>
      </c>
      <c r="C35">
        <f>+IFERROR(BASE!C35/BASE!H35,C34)</f>
        <v>0.11648631444939529</v>
      </c>
      <c r="F35">
        <f>+IFERROR(BASE!C35/BASE!M35,F34)</f>
        <v>0.14546899841017488</v>
      </c>
    </row>
    <row r="36" spans="1:6" x14ac:dyDescent="0.25">
      <c r="A36" s="1">
        <f>+BASE!A36</f>
        <v>37414</v>
      </c>
      <c r="B36">
        <f>+IFERROR(BASE!M36/BASE!H36,B35)</f>
        <v>1.174959871589085</v>
      </c>
      <c r="C36">
        <f>+IFERROR(BASE!C36/BASE!H36,C35)</f>
        <v>0.1869983948635634</v>
      </c>
      <c r="F36">
        <f>+IFERROR(BASE!C36/BASE!M36,F35)</f>
        <v>0.15915300546448088</v>
      </c>
    </row>
    <row r="37" spans="1:6" x14ac:dyDescent="0.25">
      <c r="A37" s="1">
        <f>+BASE!A37</f>
        <v>37421</v>
      </c>
      <c r="B37">
        <f>+IFERROR(BASE!M37/BASE!H37,B36)</f>
        <v>1.3129770992366412</v>
      </c>
      <c r="C37">
        <f>+IFERROR(BASE!C37/BASE!H37,C36)</f>
        <v>0.26081424936386771</v>
      </c>
      <c r="F37">
        <f>+IFERROR(BASE!C37/BASE!M37,F36)</f>
        <v>0.1986434108527132</v>
      </c>
    </row>
    <row r="38" spans="1:6" x14ac:dyDescent="0.25">
      <c r="A38" s="1">
        <f>+BASE!A38</f>
        <v>37428</v>
      </c>
      <c r="B38">
        <f>+IFERROR(BASE!M38/BASE!H38,B37)</f>
        <v>1.0660835762876579</v>
      </c>
      <c r="C38">
        <f>+IFERROR(BASE!C38/BASE!H38,C37)</f>
        <v>0.19047619047619047</v>
      </c>
      <c r="F38">
        <f>+IFERROR(BASE!C38/BASE!M38,F37)</f>
        <v>0.17866909753874202</v>
      </c>
    </row>
    <row r="39" spans="1:6" x14ac:dyDescent="0.25">
      <c r="A39" s="1">
        <f>+BASE!A39</f>
        <v>37435</v>
      </c>
      <c r="B39">
        <f>+IFERROR(BASE!M39/BASE!H39,B38)</f>
        <v>0.84529356943150047</v>
      </c>
      <c r="C39">
        <f>+IFERROR(BASE!C39/BASE!H39,C38)</f>
        <v>0.15284249767008387</v>
      </c>
      <c r="F39">
        <f>+IFERROR(BASE!C39/BASE!M39,F38)</f>
        <v>0.18081587651598677</v>
      </c>
    </row>
    <row r="40" spans="1:6" x14ac:dyDescent="0.25">
      <c r="A40" s="1">
        <f>+BASE!A40</f>
        <v>37442</v>
      </c>
      <c r="B40">
        <f>+IFERROR(BASE!M40/BASE!H40,B39)</f>
        <v>0.8092307692307692</v>
      </c>
      <c r="C40">
        <f>+IFERROR(BASE!C40/BASE!H40,C39)</f>
        <v>0.23076923076923075</v>
      </c>
      <c r="F40">
        <f>+IFERROR(BASE!C40/BASE!M40,F39)</f>
        <v>0.28517110266159695</v>
      </c>
    </row>
    <row r="41" spans="1:6" x14ac:dyDescent="0.25">
      <c r="A41" s="1">
        <f>+BASE!A41</f>
        <v>37449</v>
      </c>
      <c r="B41">
        <f>+IFERROR(BASE!M41/BASE!H41,B40)</f>
        <v>0.87316652286453833</v>
      </c>
      <c r="C41">
        <f>+IFERROR(BASE!C41/BASE!H41,C40)</f>
        <v>0.30112165660051771</v>
      </c>
      <c r="F41">
        <f>+IFERROR(BASE!C41/BASE!M41,F40)</f>
        <v>0.34486166007905139</v>
      </c>
    </row>
    <row r="42" spans="1:6" x14ac:dyDescent="0.25">
      <c r="A42" s="1">
        <f>+BASE!A42</f>
        <v>37456</v>
      </c>
      <c r="B42">
        <f>+IFERROR(BASE!M42/BASE!H42,B41)</f>
        <v>0.8820826952526799</v>
      </c>
      <c r="C42">
        <f>+IFERROR(BASE!C42/BASE!H42,C41)</f>
        <v>0.25267993874425732</v>
      </c>
      <c r="F42">
        <f>+IFERROR(BASE!C42/BASE!M42,F41)</f>
        <v>0.28645833333333337</v>
      </c>
    </row>
    <row r="43" spans="1:6" x14ac:dyDescent="0.25">
      <c r="A43" s="1">
        <f>+BASE!A43</f>
        <v>37463</v>
      </c>
      <c r="B43">
        <f>+IFERROR(BASE!M43/BASE!H43,B42)</f>
        <v>0.8729613733905579</v>
      </c>
      <c r="C43">
        <f>+IFERROR(BASE!C43/BASE!H43,C42)</f>
        <v>0.21459227467811159</v>
      </c>
      <c r="F43">
        <f>+IFERROR(BASE!C43/BASE!M43,F42)</f>
        <v>0.24582104228121929</v>
      </c>
    </row>
    <row r="44" spans="1:6" x14ac:dyDescent="0.25">
      <c r="A44" s="1">
        <f>+BASE!A44</f>
        <v>37470</v>
      </c>
      <c r="B44">
        <f>+IFERROR(BASE!M44/BASE!H44,B43)</f>
        <v>0.81795918367346943</v>
      </c>
      <c r="C44">
        <f>+IFERROR(BASE!C44/BASE!H44,C43)</f>
        <v>0.2416326530612245</v>
      </c>
      <c r="F44">
        <f>+IFERROR(BASE!C44/BASE!M44,F43)</f>
        <v>0.29540918163672658</v>
      </c>
    </row>
    <row r="45" spans="1:6" x14ac:dyDescent="0.25">
      <c r="A45" s="1">
        <f>+BASE!A45</f>
        <v>37477</v>
      </c>
      <c r="B45">
        <f>+IFERROR(BASE!M45/BASE!H45,B44)</f>
        <v>0.75538461538461532</v>
      </c>
      <c r="C45">
        <f>+IFERROR(BASE!C45/BASE!H45,C44)</f>
        <v>0.22846153846153847</v>
      </c>
      <c r="F45">
        <f>+IFERROR(BASE!C45/BASE!M45,F44)</f>
        <v>0.30244399185336052</v>
      </c>
    </row>
    <row r="46" spans="1:6" x14ac:dyDescent="0.25">
      <c r="A46" s="1">
        <f>+BASE!A46</f>
        <v>37484</v>
      </c>
      <c r="B46">
        <f>+IFERROR(BASE!M46/BASE!H46,B45)</f>
        <v>0.7494852436513384</v>
      </c>
      <c r="C46">
        <f>+IFERROR(BASE!C46/BASE!H46,C45)</f>
        <v>0.24365133836650651</v>
      </c>
      <c r="F46">
        <f>+IFERROR(BASE!C46/BASE!M46,F45)</f>
        <v>0.32509157509157505</v>
      </c>
    </row>
    <row r="47" spans="1:6" x14ac:dyDescent="0.25">
      <c r="A47" s="1">
        <f>+BASE!A47</f>
        <v>37491</v>
      </c>
      <c r="B47">
        <f>+IFERROR(BASE!M47/BASE!H47,B46)</f>
        <v>0.74291364535266968</v>
      </c>
      <c r="C47">
        <f>+IFERROR(BASE!C47/BASE!H47,C46)</f>
        <v>0.21885299934080421</v>
      </c>
      <c r="F47">
        <f>+IFERROR(BASE!C47/BASE!M47,F46)</f>
        <v>0.29458740017746232</v>
      </c>
    </row>
    <row r="48" spans="1:6" x14ac:dyDescent="0.25">
      <c r="A48" s="1">
        <f>+BASE!A48</f>
        <v>37498</v>
      </c>
      <c r="B48">
        <f>+IFERROR(BASE!M48/BASE!H48,B47)</f>
        <v>0.78010093727469365</v>
      </c>
      <c r="C48">
        <f>+IFERROR(BASE!C48/BASE!H48,C47)</f>
        <v>0.21845710165825524</v>
      </c>
      <c r="F48">
        <f>+IFERROR(BASE!C48/BASE!M48,F47)</f>
        <v>0.28003696857670979</v>
      </c>
    </row>
    <row r="49" spans="1:6" x14ac:dyDescent="0.25">
      <c r="A49" s="1">
        <f>+BASE!A49</f>
        <v>37505</v>
      </c>
      <c r="B49">
        <f>+IFERROR(BASE!M49/BASE!H49,B48)</f>
        <v>0.71763085399449034</v>
      </c>
      <c r="C49">
        <f>+IFERROR(BASE!C49/BASE!H49,C48)</f>
        <v>0.20110192837465565</v>
      </c>
      <c r="F49">
        <f>+IFERROR(BASE!C49/BASE!M49,F48)</f>
        <v>0.28023032629558542</v>
      </c>
    </row>
    <row r="50" spans="1:6" x14ac:dyDescent="0.25">
      <c r="A50" s="1">
        <f>+BASE!A50</f>
        <v>37512</v>
      </c>
      <c r="B50">
        <f>+IFERROR(BASE!M50/BASE!H50,B49)</f>
        <v>0.76580645161290328</v>
      </c>
      <c r="C50">
        <f>+IFERROR(BASE!C50/BASE!H50,C49)</f>
        <v>0.19741935483870968</v>
      </c>
      <c r="F50">
        <f>+IFERROR(BASE!C50/BASE!M50,F49)</f>
        <v>0.25779275484414488</v>
      </c>
    </row>
    <row r="51" spans="1:6" x14ac:dyDescent="0.25">
      <c r="A51" s="1">
        <f>+BASE!A51</f>
        <v>37519</v>
      </c>
      <c r="B51">
        <f>+IFERROR(BASE!M51/BASE!H51,B50)</f>
        <v>0.76200135226504384</v>
      </c>
      <c r="C51">
        <f>+IFERROR(BASE!C51/BASE!H51,C50)</f>
        <v>0.20283975659229209</v>
      </c>
      <c r="F51">
        <f>+IFERROR(BASE!C51/BASE!M51,F50)</f>
        <v>0.26619343389529726</v>
      </c>
    </row>
    <row r="52" spans="1:6" x14ac:dyDescent="0.25">
      <c r="A52" s="1">
        <f>+BASE!A52</f>
        <v>37526</v>
      </c>
      <c r="B52">
        <f>+IFERROR(BASE!M52/BASE!H52,B51)</f>
        <v>0.76153346328784921</v>
      </c>
      <c r="C52">
        <f>+IFERROR(BASE!C52/BASE!H52,C51)</f>
        <v>0.20532813515269657</v>
      </c>
      <c r="F52">
        <f>+IFERROR(BASE!C52/BASE!M52,F51)</f>
        <v>0.2696245733788396</v>
      </c>
    </row>
    <row r="53" spans="1:6" x14ac:dyDescent="0.25">
      <c r="A53" s="1">
        <f>+BASE!A53</f>
        <v>37533</v>
      </c>
      <c r="B53">
        <f>+IFERROR(BASE!M53/BASE!H53,B52)</f>
        <v>0.83132530120481929</v>
      </c>
      <c r="C53">
        <f>+IFERROR(BASE!C53/BASE!H53,C52)</f>
        <v>0.16626506024096388</v>
      </c>
      <c r="F53">
        <f>+IFERROR(BASE!C53/BASE!M53,F52)</f>
        <v>0.20000000000000004</v>
      </c>
    </row>
    <row r="54" spans="1:6" x14ac:dyDescent="0.25">
      <c r="A54" s="1">
        <f>+BASE!A54</f>
        <v>37540</v>
      </c>
      <c r="B54">
        <f>+IFERROR(BASE!M54/BASE!H54,B53)</f>
        <v>0.7787270397266125</v>
      </c>
      <c r="C54">
        <f>+IFERROR(BASE!C54/BASE!H54,C53)</f>
        <v>0.18539085860743273</v>
      </c>
      <c r="F54">
        <f>+IFERROR(BASE!C54/BASE!M54,F53)</f>
        <v>0.23806911684037302</v>
      </c>
    </row>
    <row r="55" spans="1:6" x14ac:dyDescent="0.25">
      <c r="A55" s="1">
        <f>+BASE!A55</f>
        <v>37547</v>
      </c>
      <c r="B55">
        <f>+IFERROR(BASE!M55/BASE!H55,B54)</f>
        <v>0.74500941619585681</v>
      </c>
      <c r="C55">
        <f>+IFERROR(BASE!C55/BASE!H55,C54)</f>
        <v>0.16120527306967983</v>
      </c>
      <c r="F55">
        <f>+IFERROR(BASE!C55/BASE!M55,F54)</f>
        <v>0.21638018200202222</v>
      </c>
    </row>
    <row r="56" spans="1:6" x14ac:dyDescent="0.25">
      <c r="A56" s="1">
        <f>+BASE!A56</f>
        <v>37554</v>
      </c>
      <c r="B56">
        <f>+IFERROR(BASE!M56/BASE!H56,B55)</f>
        <v>0.85614467735306221</v>
      </c>
      <c r="C56">
        <f>+IFERROR(BASE!C56/BASE!H56,C55)</f>
        <v>0.21002877106452938</v>
      </c>
      <c r="F56">
        <f>+IFERROR(BASE!C56/BASE!M56,F55)</f>
        <v>0.2453192510801728</v>
      </c>
    </row>
    <row r="57" spans="1:6" x14ac:dyDescent="0.25">
      <c r="A57" s="1">
        <f>+BASE!A57</f>
        <v>37561</v>
      </c>
      <c r="B57">
        <f>+IFERROR(BASE!M57/BASE!H57,B56)</f>
        <v>0.84892703862660945</v>
      </c>
      <c r="C57">
        <f>+IFERROR(BASE!C57/BASE!H57,C56)</f>
        <v>0.20429184549356225</v>
      </c>
      <c r="F57">
        <f>+IFERROR(BASE!C57/BASE!M57,F56)</f>
        <v>0.24064711830131447</v>
      </c>
    </row>
    <row r="58" spans="1:6" x14ac:dyDescent="0.25">
      <c r="A58" s="1">
        <f>+BASE!A58</f>
        <v>37568</v>
      </c>
      <c r="B58">
        <f>+IFERROR(BASE!M58/BASE!H58,B57)</f>
        <v>0.8100878868933894</v>
      </c>
      <c r="C58">
        <f>+IFERROR(BASE!C58/BASE!H58,C57)</f>
        <v>0.20252197172334735</v>
      </c>
      <c r="F58">
        <f>+IFERROR(BASE!C58/BASE!M58,F57)</f>
        <v>0.25</v>
      </c>
    </row>
    <row r="59" spans="1:6" x14ac:dyDescent="0.25">
      <c r="A59" s="1">
        <f>+BASE!A59</f>
        <v>37575</v>
      </c>
      <c r="B59">
        <f>+IFERROR(BASE!M59/BASE!H59,B58)</f>
        <v>0.88735465116279066</v>
      </c>
      <c r="C59">
        <f>+IFERROR(BASE!C59/BASE!H59,C58)</f>
        <v>0.17405523255813954</v>
      </c>
      <c r="F59">
        <f>+IFERROR(BASE!C59/BASE!M59,F58)</f>
        <v>0.19615069615069614</v>
      </c>
    </row>
    <row r="60" spans="1:6" x14ac:dyDescent="0.25">
      <c r="A60" s="1">
        <f>+BASE!A60</f>
        <v>37582</v>
      </c>
      <c r="B60">
        <f>+IFERROR(BASE!M60/BASE!H60,B59)</f>
        <v>0.85079762277134829</v>
      </c>
      <c r="C60">
        <f>+IFERROR(BASE!C60/BASE!H60,C59)</f>
        <v>0.14576165154832657</v>
      </c>
      <c r="F60">
        <f>+IFERROR(BASE!C60/BASE!M60,F59)</f>
        <v>0.17132352941176471</v>
      </c>
    </row>
    <row r="61" spans="1:6" x14ac:dyDescent="0.25">
      <c r="A61" s="1">
        <f>+BASE!A61</f>
        <v>37589</v>
      </c>
      <c r="B61">
        <f>+IFERROR(BASE!M61/BASE!H61,B60)</f>
        <v>0.72738275340393344</v>
      </c>
      <c r="C61">
        <f>+IFERROR(BASE!C61/BASE!H61,C60)</f>
        <v>0.12647503782148259</v>
      </c>
      <c r="F61">
        <f>+IFERROR(BASE!C61/BASE!M61,F60)</f>
        <v>0.17387687188019965</v>
      </c>
    </row>
    <row r="62" spans="1:6" x14ac:dyDescent="0.25">
      <c r="A62" s="1">
        <f>+BASE!A62</f>
        <v>37596</v>
      </c>
      <c r="B62">
        <f>+IFERROR(BASE!M62/BASE!H62,B61)</f>
        <v>0.72457744527569967</v>
      </c>
      <c r="C62">
        <f>+IFERROR(BASE!C62/BASE!H62,C61)</f>
        <v>0.12468827930174563</v>
      </c>
      <c r="F62">
        <f>+IFERROR(BASE!C62/BASE!M62,F61)</f>
        <v>0.17208413001912046</v>
      </c>
    </row>
    <row r="63" spans="1:6" x14ac:dyDescent="0.25">
      <c r="A63" s="1">
        <f>+BASE!A63</f>
        <v>37603</v>
      </c>
      <c r="B63">
        <f>+IFERROR(BASE!M63/BASE!H63,B62)</f>
        <v>0.68819599109131391</v>
      </c>
      <c r="C63">
        <f>+IFERROR(BASE!C63/BASE!H63,C62)</f>
        <v>0.14222080814508428</v>
      </c>
      <c r="F63">
        <f>+IFERROR(BASE!C63/BASE!M63,F62)</f>
        <v>0.20665742024965325</v>
      </c>
    </row>
    <row r="64" spans="1:6" x14ac:dyDescent="0.25">
      <c r="A64" s="1">
        <f>+BASE!A64</f>
        <v>37610</v>
      </c>
      <c r="B64">
        <f>+IFERROR(BASE!M64/BASE!H64,B63)</f>
        <v>0.64487067712874158</v>
      </c>
      <c r="C64">
        <f>+IFERROR(BASE!C64/BASE!H64,C63)</f>
        <v>0.12990409764603311</v>
      </c>
      <c r="F64">
        <f>+IFERROR(BASE!C64/BASE!M64,F63)</f>
        <v>0.2014420910319964</v>
      </c>
    </row>
    <row r="65" spans="1:14" x14ac:dyDescent="0.25">
      <c r="A65" s="1">
        <f>+BASE!A65</f>
        <v>37617</v>
      </c>
      <c r="B65">
        <f>+IFERROR(BASE!M65/BASE!H65,B64)</f>
        <v>0.62350054525627041</v>
      </c>
      <c r="C65">
        <f>+IFERROR(BASE!C65/BASE!H65,C64)</f>
        <v>0.11750272628135223</v>
      </c>
      <c r="F65">
        <f>+IFERROR(BASE!C65/BASE!M65,F64)</f>
        <v>0.1884564932225623</v>
      </c>
    </row>
    <row r="66" spans="1:14" x14ac:dyDescent="0.25">
      <c r="A66" s="1">
        <f>+BASE!A66</f>
        <v>37624</v>
      </c>
      <c r="B66">
        <f>+IFERROR(BASE!M66/BASE!H66,B65)</f>
        <v>0.88192161820480397</v>
      </c>
      <c r="C66">
        <f>+IFERROR(BASE!C66/BASE!H66,C65)</f>
        <v>0.11554993678887483</v>
      </c>
      <c r="F66">
        <f>+IFERROR(BASE!C66/BASE!M66,F65)</f>
        <v>0.13102064220183485</v>
      </c>
    </row>
    <row r="67" spans="1:14" x14ac:dyDescent="0.25">
      <c r="A67" s="1">
        <f>+BASE!A67</f>
        <v>37631</v>
      </c>
      <c r="B67">
        <f>+IFERROR(BASE!M67/BASE!H67,B66)</f>
        <v>0.9983852364475202</v>
      </c>
      <c r="C67">
        <f>+IFERROR(BASE!C67/BASE!H67,C66)</f>
        <v>0.11554993678887483</v>
      </c>
      <c r="F67">
        <f>+IFERROR(BASE!C67/BASE!M67,F66)</f>
        <v>0.13102064220183485</v>
      </c>
    </row>
    <row r="68" spans="1:14" x14ac:dyDescent="0.25">
      <c r="A68" s="1">
        <f>+BASE!A68</f>
        <v>37638</v>
      </c>
      <c r="B68">
        <f>+IFERROR(BASE!M68/BASE!H68,B67)</f>
        <v>0.97349739706578331</v>
      </c>
      <c r="C68">
        <f>+IFERROR(BASE!C68/BASE!H68,C67)</f>
        <v>0.11554993678887483</v>
      </c>
      <c r="F68">
        <f>+IFERROR(BASE!C68/BASE!M68,F67)</f>
        <v>0.13102064220183485</v>
      </c>
    </row>
    <row r="69" spans="1:14" x14ac:dyDescent="0.25">
      <c r="A69" s="1">
        <f>+BASE!A69</f>
        <v>37645</v>
      </c>
      <c r="B69">
        <f>+IFERROR(BASE!M69/BASE!H69,B68)</f>
        <v>1.0089797954602147</v>
      </c>
      <c r="C69">
        <f>+IFERROR(BASE!C69/BASE!H69,C68)</f>
        <v>0.11554993678887483</v>
      </c>
      <c r="F69">
        <f>+IFERROR(BASE!C69/BASE!M69,F68)</f>
        <v>0.13102064220183485</v>
      </c>
    </row>
    <row r="70" spans="1:14" x14ac:dyDescent="0.25">
      <c r="A70" s="1">
        <f>+BASE!A70</f>
        <v>37652</v>
      </c>
      <c r="B70">
        <f>+IFERROR(BASE!M70/BASE!H70,B69)</f>
        <v>0.99482503696402169</v>
      </c>
      <c r="C70">
        <f>+IFERROR(BASE!C70/BASE!H70,C69)</f>
        <v>0.11554993678887483</v>
      </c>
      <c r="F70">
        <f>+IFERROR(BASE!C70/BASE!M70,F69)</f>
        <v>0.13102064220183485</v>
      </c>
    </row>
    <row r="71" spans="1:14" x14ac:dyDescent="0.25">
      <c r="A71" s="1">
        <f>+BASE!A71</f>
        <v>37659</v>
      </c>
      <c r="B71">
        <f>+IFERROR(BASE!M71/BASE!H71,B70)</f>
        <v>1.0476428036916936</v>
      </c>
      <c r="C71">
        <f>+IFERROR(BASE!C71/BASE!H71,C70)</f>
        <v>0.11554993678887483</v>
      </c>
      <c r="D71">
        <f>+IFERROR(BASE!R303/BASE!H71,D70)</f>
        <v>0</v>
      </c>
      <c r="F71">
        <f>+IFERROR(BASE!C71/BASE!M71,F70)</f>
        <v>0.13102064220183485</v>
      </c>
    </row>
    <row r="72" spans="1:14" x14ac:dyDescent="0.25">
      <c r="A72" s="1">
        <f>+BASE!A72</f>
        <v>37666</v>
      </c>
      <c r="B72">
        <f>+IFERROR(BASE!M72/BASE!H72,B71)</f>
        <v>1.0075241006348459</v>
      </c>
      <c r="C72">
        <f>+IFERROR(BASE!C72/BASE!H72,C71)</f>
        <v>0.11554993678887483</v>
      </c>
      <c r="D72">
        <f>+IFERROR(BASE!R304/BASE!H72,D71)</f>
        <v>0</v>
      </c>
      <c r="F72">
        <f>+IFERROR(BASE!C72/BASE!M72,F71)</f>
        <v>0.13102064220183485</v>
      </c>
    </row>
    <row r="73" spans="1:14" x14ac:dyDescent="0.25">
      <c r="A73" s="1">
        <f>+BASE!A73</f>
        <v>37673</v>
      </c>
      <c r="B73">
        <f>+IFERROR(BASE!M73/BASE!H73,B72)</f>
        <v>1.075011831519167</v>
      </c>
      <c r="C73">
        <f>+IFERROR(BASE!C73/BASE!H73,C72)</f>
        <v>0.11554993678887483</v>
      </c>
      <c r="D73">
        <f>+IFERROR(BASE!R305/BASE!H73,D72)</f>
        <v>0</v>
      </c>
      <c r="F73">
        <f>+IFERROR(BASE!C73/BASE!M73,F72)</f>
        <v>0.13102064220183485</v>
      </c>
    </row>
    <row r="74" spans="1:14" x14ac:dyDescent="0.25">
      <c r="A74" s="1">
        <f>+BASE!A74</f>
        <v>37680</v>
      </c>
      <c r="B74">
        <f>+IFERROR(BASE!M74/BASE!H74,B73)</f>
        <v>0.99610270518110966</v>
      </c>
      <c r="C74">
        <f>+IFERROR(BASE!C74/BASE!H74,C73)</f>
        <v>0.11554993678887483</v>
      </c>
      <c r="D74">
        <f>+IFERROR(BASE!R306/BASE!H74,D73)</f>
        <v>0</v>
      </c>
      <c r="F74">
        <f>+IFERROR(BASE!C74/BASE!M74,F73)</f>
        <v>0.13102064220183485</v>
      </c>
    </row>
    <row r="75" spans="1:14" x14ac:dyDescent="0.25">
      <c r="A75" s="1">
        <f>+BASE!A75</f>
        <v>37687</v>
      </c>
      <c r="B75">
        <f>+IFERROR(BASE!M75/BASE!H75,B74)</f>
        <v>0.97440944881889768</v>
      </c>
      <c r="C75">
        <f>+IFERROR(BASE!C75/BASE!H75,C74)</f>
        <v>0.11554993678887483</v>
      </c>
      <c r="D75">
        <f>+IFERROR(BASE!R307/BASE!H75,D74)</f>
        <v>0</v>
      </c>
      <c r="F75">
        <f>+IFERROR(BASE!C75/BASE!M75,F74)</f>
        <v>0.13102064220183485</v>
      </c>
    </row>
    <row r="76" spans="1:14" x14ac:dyDescent="0.25">
      <c r="A76" s="1">
        <f>+BASE!A76</f>
        <v>37694</v>
      </c>
      <c r="B76">
        <f>+IFERROR(BASE!M76/BASE!H76,B75)</f>
        <v>0.98872084081004863</v>
      </c>
      <c r="C76">
        <f>+IFERROR(BASE!C76/BASE!H76,C75)</f>
        <v>0.11554993678887483</v>
      </c>
      <c r="D76">
        <f>+IFERROR(BASE!R308/BASE!H76,D75)</f>
        <v>0</v>
      </c>
      <c r="F76">
        <f>+IFERROR(BASE!C76/BASE!M76,F75)</f>
        <v>0.13102064220183485</v>
      </c>
    </row>
    <row r="77" spans="1:14" x14ac:dyDescent="0.25">
      <c r="A77" s="1">
        <f>+BASE!A77</f>
        <v>37701</v>
      </c>
      <c r="B77">
        <f>+IFERROR(BASE!M77/BASE!H77,B76)</f>
        <v>0.94530722484807561</v>
      </c>
      <c r="C77">
        <f>+IFERROR(BASE!C77/BASE!H77,C76)</f>
        <v>0.11554993678887483</v>
      </c>
      <c r="D77">
        <f>+IFERROR(BASE!R309/BASE!H77,D76)</f>
        <v>0</v>
      </c>
      <c r="F77">
        <f>+IFERROR(BASE!C77/BASE!M77,F76)</f>
        <v>0.13102064220183485</v>
      </c>
    </row>
    <row r="78" spans="1:14" x14ac:dyDescent="0.25">
      <c r="A78" s="1">
        <f>+BASE!A78</f>
        <v>37708</v>
      </c>
      <c r="B78">
        <f>+IFERROR(BASE!M78/BASE!H78,B77)</f>
        <v>1.1570680628272252</v>
      </c>
      <c r="C78">
        <f>+IFERROR(BASE!C78/BASE!H78,C77)</f>
        <v>0.82696335078534033</v>
      </c>
      <c r="D78">
        <f>+IFERROR(BASE!R310/BASE!H78,D77)</f>
        <v>0</v>
      </c>
      <c r="F78">
        <f>+IFERROR(BASE!C78/BASE!M78,F77)</f>
        <v>0.71470588235294119</v>
      </c>
      <c r="L78">
        <f>+(AVERAGE(B26:B78))</f>
        <v>0.86635385294329847</v>
      </c>
    </row>
    <row r="79" spans="1:14" x14ac:dyDescent="0.25">
      <c r="A79" s="1">
        <f>+BASE!A79</f>
        <v>37715</v>
      </c>
      <c r="B79">
        <f>+IFERROR(BASE!M79/BASE!H79,B78)</f>
        <v>1.1942718184274521</v>
      </c>
      <c r="C79">
        <f>+IFERROR(BASE!C79/BASE!H79,C78)</f>
        <v>0.84220480951094301</v>
      </c>
      <c r="D79">
        <f>+IFERROR(BASE!R311/BASE!H79,D78)</f>
        <v>0</v>
      </c>
      <c r="F79">
        <f>+IFERROR(BASE!C79/BASE!M79,F78)</f>
        <v>0.7052036199095022</v>
      </c>
      <c r="L79">
        <f t="shared" ref="L79:L142" si="0">+(AVERAGE(B27:B79))</f>
        <v>0.8655688394528811</v>
      </c>
      <c r="M79">
        <f>+STDEV($L$78:L79)*2+L79</f>
        <v>0.86667901617767518</v>
      </c>
      <c r="N79">
        <f>L79-STDEV($L$78:L79)*2</f>
        <v>0.86445866272808702</v>
      </c>
    </row>
    <row r="80" spans="1:14" x14ac:dyDescent="0.25">
      <c r="A80" s="1">
        <f>+BASE!A80</f>
        <v>37722</v>
      </c>
      <c r="B80">
        <f>+IFERROR(BASE!M80/BASE!H80,B79)</f>
        <v>1.1845058855735011</v>
      </c>
      <c r="C80">
        <f>+IFERROR(BASE!C80/BASE!H80,C79)</f>
        <v>0.91130577607445928</v>
      </c>
      <c r="D80">
        <f>+IFERROR(BASE!R312/BASE!H80,D79)</f>
        <v>0</v>
      </c>
      <c r="F80">
        <f>+IFERROR(BASE!C80/BASE!M80,F79)</f>
        <v>0.76935521146290731</v>
      </c>
      <c r="L80">
        <f t="shared" si="0"/>
        <v>0.87387096197180603</v>
      </c>
      <c r="M80">
        <f>+STDEV($L$78:L80)*2+L80</f>
        <v>0.88303787394352429</v>
      </c>
      <c r="N80">
        <f>L80-STDEV($L$78:L80)*2</f>
        <v>0.86470405000008776</v>
      </c>
    </row>
    <row r="81" spans="1:14" x14ac:dyDescent="0.25">
      <c r="A81" s="1">
        <f>+BASE!A81</f>
        <v>37729</v>
      </c>
      <c r="B81">
        <f>+IFERROR(BASE!M81/BASE!H81,B80)</f>
        <v>1.1304793642655728</v>
      </c>
      <c r="C81">
        <f>+IFERROR(BASE!C81/BASE!H81,C80)</f>
        <v>0.9020763906690592</v>
      </c>
      <c r="D81">
        <f>+IFERROR(BASE!R313/BASE!H81,D80)</f>
        <v>0</v>
      </c>
      <c r="F81">
        <f>+IFERROR(BASE!C81/BASE!M81,F80)</f>
        <v>0.79795918367346941</v>
      </c>
      <c r="L81">
        <f t="shared" si="0"/>
        <v>0.87933622709945836</v>
      </c>
      <c r="M81">
        <f>+STDEV($L$78:L81)*2+L81</f>
        <v>0.89242566987984484</v>
      </c>
      <c r="N81">
        <f>L81-STDEV($L$78:L81)*2</f>
        <v>0.86624678431907187</v>
      </c>
    </row>
    <row r="82" spans="1:14" x14ac:dyDescent="0.25">
      <c r="A82" s="1">
        <f>+BASE!A82</f>
        <v>37736</v>
      </c>
      <c r="B82">
        <f>+IFERROR(BASE!M82/BASE!H82,B81)</f>
        <v>1.1254868022501081</v>
      </c>
      <c r="C82">
        <f>+IFERROR(BASE!C82/BASE!H82,C81)</f>
        <v>0.81652964084811774</v>
      </c>
      <c r="D82">
        <f>+IFERROR(BASE!R314/BASE!H82,D81)</f>
        <v>0</v>
      </c>
      <c r="F82">
        <f>+IFERROR(BASE!C82/BASE!M82,F81)</f>
        <v>0.72549019607843135</v>
      </c>
      <c r="L82">
        <f t="shared" si="0"/>
        <v>0.88703166289383384</v>
      </c>
      <c r="M82">
        <f>+STDEV($L$78:L82)*2+L82</f>
        <v>0.90511286269990543</v>
      </c>
      <c r="N82">
        <f>L82-STDEV($L$78:L82)*2</f>
        <v>0.86895046308776225</v>
      </c>
    </row>
    <row r="83" spans="1:14" x14ac:dyDescent="0.25">
      <c r="A83" s="1">
        <f>+BASE!A83</f>
        <v>37743</v>
      </c>
      <c r="B83">
        <f>+IFERROR(BASE!M83/BASE!H83,B82)</f>
        <v>1.1722989052831985</v>
      </c>
      <c r="C83">
        <f>+IFERROR(BASE!C83/BASE!H83,C82)</f>
        <v>0.89814374107567829</v>
      </c>
      <c r="D83">
        <f>+IFERROR(BASE!R315/BASE!H83,D82)</f>
        <v>0</v>
      </c>
      <c r="F83">
        <f>+IFERROR(BASE!C83/BASE!M83,F82)</f>
        <v>0.76613885505481127</v>
      </c>
      <c r="L83">
        <f t="shared" si="0"/>
        <v>0.89426671390452184</v>
      </c>
      <c r="M83">
        <f>+STDEV($L$78:L83)*2+L83</f>
        <v>0.91715367331661923</v>
      </c>
      <c r="N83">
        <f>L83-STDEV($L$78:L83)*2</f>
        <v>0.87137975449242444</v>
      </c>
    </row>
    <row r="84" spans="1:14" x14ac:dyDescent="0.25">
      <c r="A84" s="1">
        <f>+BASE!A84</f>
        <v>37750</v>
      </c>
      <c r="B84">
        <f>+IFERROR(BASE!M84/BASE!H84,B83)</f>
        <v>1.1968845760980593</v>
      </c>
      <c r="C84">
        <f>+IFERROR(BASE!C84/BASE!H84,C83)</f>
        <v>0.94739530132788563</v>
      </c>
      <c r="D84">
        <f>+IFERROR(BASE!R316/BASE!H84,D83)</f>
        <v>0</v>
      </c>
      <c r="F84">
        <f>+IFERROR(BASE!C84/BASE!M84,F83)</f>
        <v>0.79155109878387031</v>
      </c>
      <c r="L84">
        <f t="shared" si="0"/>
        <v>0.90220074776825565</v>
      </c>
      <c r="M84">
        <f>+STDEV($L$78:L84)*2+L84</f>
        <v>0.93010177438678854</v>
      </c>
      <c r="N84">
        <f>L84-STDEV($L$78:L84)*2</f>
        <v>0.87429972114972276</v>
      </c>
    </row>
    <row r="85" spans="1:14" x14ac:dyDescent="0.25">
      <c r="A85" s="1">
        <f>+BASE!A85</f>
        <v>37757</v>
      </c>
      <c r="B85">
        <f>+IFERROR(BASE!M85/BASE!H85,B84)</f>
        <v>1.1597925413682391</v>
      </c>
      <c r="C85">
        <f>+IFERROR(BASE!C85/BASE!H85,C84)</f>
        <v>0.92146208940479135</v>
      </c>
      <c r="D85">
        <f>+IFERROR(BASE!R317/BASE!H85,D84)</f>
        <v>0</v>
      </c>
      <c r="F85">
        <f>+IFERROR(BASE!C85/BASE!M85,F84)</f>
        <v>0.79450596252129468</v>
      </c>
      <c r="L85">
        <f t="shared" si="0"/>
        <v>0.91060391877705471</v>
      </c>
      <c r="M85">
        <f>+STDEV($L$78:L85)*2+L85</f>
        <v>0.94374892557065249</v>
      </c>
      <c r="N85">
        <f>L85-STDEV($L$78:L85)*2</f>
        <v>0.87745891198345694</v>
      </c>
    </row>
    <row r="86" spans="1:14" x14ac:dyDescent="0.25">
      <c r="A86" s="1">
        <f>+BASE!A86</f>
        <v>37764</v>
      </c>
      <c r="B86">
        <f>+IFERROR(BASE!M86/BASE!H86,B85)</f>
        <v>1.0987365465605989</v>
      </c>
      <c r="C86">
        <f>+IFERROR(BASE!C86/BASE!H86,C85)</f>
        <v>0.83341132428638276</v>
      </c>
      <c r="D86">
        <f>+IFERROR(BASE!R318/BASE!H86,D85)</f>
        <v>0</v>
      </c>
      <c r="F86">
        <f>+IFERROR(BASE!C86/BASE!M86,F85)</f>
        <v>0.75851788756388416</v>
      </c>
      <c r="L86">
        <f t="shared" si="0"/>
        <v>0.91717637030560695</v>
      </c>
      <c r="M86">
        <f>+STDEV($L$78:L86)*2+L86</f>
        <v>0.95491435818569403</v>
      </c>
      <c r="N86">
        <f>L86-STDEV($L$78:L86)*2</f>
        <v>0.87943838242551986</v>
      </c>
    </row>
    <row r="87" spans="1:14" x14ac:dyDescent="0.25">
      <c r="A87" s="1">
        <f>+BASE!A87</f>
        <v>37771</v>
      </c>
      <c r="B87">
        <f>+IFERROR(BASE!M87/BASE!H87,B86)</f>
        <v>1.0736940298507462</v>
      </c>
      <c r="C87">
        <f>+IFERROR(BASE!C87/BASE!H87,C86)</f>
        <v>0.81576492537313428</v>
      </c>
      <c r="D87">
        <f>+IFERROR(BASE!R319/BASE!H87,D86)</f>
        <v>0</v>
      </c>
      <c r="F87">
        <f>+IFERROR(BASE!C87/BASE!M87,F86)</f>
        <v>0.7597741094700261</v>
      </c>
      <c r="L87">
        <f t="shared" si="0"/>
        <v>0.92250533371144827</v>
      </c>
      <c r="M87">
        <f>+STDEV($L$78:L87)*2+L87</f>
        <v>0.96408339891468209</v>
      </c>
      <c r="N87">
        <f>L87-STDEV($L$78:L87)*2</f>
        <v>0.88092726850821446</v>
      </c>
    </row>
    <row r="88" spans="1:14" x14ac:dyDescent="0.25">
      <c r="A88" s="1">
        <f>+BASE!A88</f>
        <v>37778</v>
      </c>
      <c r="B88">
        <f>+IFERROR(BASE!M88/BASE!H88,B87)</f>
        <v>0.98218829516539441</v>
      </c>
      <c r="C88">
        <f>+IFERROR(BASE!C88/BASE!H88,C87)</f>
        <v>0.78019181835975726</v>
      </c>
      <c r="D88">
        <f>+IFERROR(BASE!R320/BASE!H88,D87)</f>
        <v>0</v>
      </c>
      <c r="F88">
        <f>+IFERROR(BASE!C88/BASE!M88,F87)</f>
        <v>0.79434037465125551</v>
      </c>
      <c r="L88">
        <f t="shared" si="0"/>
        <v>0.92592843655070256</v>
      </c>
      <c r="M88">
        <f>+STDEV($L$78:L88)*2+L88</f>
        <v>0.97039348290042504</v>
      </c>
      <c r="N88">
        <f>L88-STDEV($L$78:L88)*2</f>
        <v>0.88146339020098008</v>
      </c>
    </row>
    <row r="89" spans="1:14" x14ac:dyDescent="0.25">
      <c r="A89" s="1">
        <f>+BASE!A89</f>
        <v>37785</v>
      </c>
      <c r="B89">
        <f>+IFERROR(BASE!M89/BASE!H89,B88)</f>
        <v>0.98697229551451182</v>
      </c>
      <c r="C89">
        <f>+IFERROR(BASE!C89/BASE!H89,C88)</f>
        <v>0.69920844327176779</v>
      </c>
      <c r="D89">
        <f>+IFERROR(BASE!R321/BASE!H89,D88)</f>
        <v>0</v>
      </c>
      <c r="F89">
        <f>+IFERROR(BASE!C89/BASE!M89,F88)</f>
        <v>0.70843776106933998</v>
      </c>
      <c r="L89">
        <f t="shared" si="0"/>
        <v>0.92238150115306905</v>
      </c>
      <c r="M89">
        <f>+STDEV($L$78:L89)*2+L89</f>
        <v>0.96763165418003649</v>
      </c>
      <c r="N89">
        <f>L89-STDEV($L$78:L89)*2</f>
        <v>0.87713134812610161</v>
      </c>
    </row>
    <row r="90" spans="1:14" x14ac:dyDescent="0.25">
      <c r="A90" s="1">
        <f>+BASE!A90</f>
        <v>37792</v>
      </c>
      <c r="B90">
        <f>+IFERROR(BASE!M90/BASE!H90,B89)</f>
        <v>0.94967963744335049</v>
      </c>
      <c r="C90">
        <f>+IFERROR(BASE!C90/BASE!H90,C89)</f>
        <v>0.69573370839193616</v>
      </c>
      <c r="D90">
        <f>+IFERROR(BASE!R322/BASE!H90,D89)</f>
        <v>0</v>
      </c>
      <c r="F90">
        <f>+IFERROR(BASE!C90/BASE!M90,F89)</f>
        <v>0.73259832154023363</v>
      </c>
      <c r="L90">
        <f t="shared" si="0"/>
        <v>0.91552683206262964</v>
      </c>
      <c r="M90">
        <f>+STDEV($L$78:L90)*2+L90</f>
        <v>0.96001859477800733</v>
      </c>
      <c r="N90">
        <f>L90-STDEV($L$78:L90)*2</f>
        <v>0.87103506934725194</v>
      </c>
    </row>
    <row r="91" spans="1:14" x14ac:dyDescent="0.25">
      <c r="A91" s="1">
        <f>+BASE!A91</f>
        <v>37799</v>
      </c>
      <c r="B91">
        <f>+IFERROR(BASE!M91/BASE!H91,B90)</f>
        <v>0.9476486246672583</v>
      </c>
      <c r="C91">
        <f>+IFERROR(BASE!C91/BASE!H91,C90)</f>
        <v>0.74871339840283935</v>
      </c>
      <c r="D91">
        <f>+IFERROR(BASE!R323/BASE!H91,D90)</f>
        <v>0</v>
      </c>
      <c r="F91">
        <f>+IFERROR(BASE!C91/BASE!M91,F90)</f>
        <v>0.79007490636704114</v>
      </c>
      <c r="L91">
        <f t="shared" si="0"/>
        <v>0.91329221033394303</v>
      </c>
      <c r="M91">
        <f>+STDEV($L$78:L91)*2+L91</f>
        <v>0.95674687757767096</v>
      </c>
      <c r="N91">
        <f>L91-STDEV($L$78:L91)*2</f>
        <v>0.8698375430902151</v>
      </c>
    </row>
    <row r="92" spans="1:14" x14ac:dyDescent="0.25">
      <c r="A92" s="1">
        <f>+BASE!A92</f>
        <v>37806</v>
      </c>
      <c r="B92">
        <f>+IFERROR(BASE!M92/BASE!H92,B91)</f>
        <v>0.89907938162237266</v>
      </c>
      <c r="C92">
        <f>+IFERROR(BASE!C92/BASE!H92,C91)</f>
        <v>0.74691679694285218</v>
      </c>
      <c r="D92">
        <f>+IFERROR(BASE!R324/BASE!H92,D91)</f>
        <v>0</v>
      </c>
      <c r="F92">
        <f>+IFERROR(BASE!C92/BASE!M92,F91)</f>
        <v>0.83075734157650705</v>
      </c>
      <c r="L92">
        <f t="shared" si="0"/>
        <v>0.91430703697905369</v>
      </c>
      <c r="M92">
        <f>+STDEV($L$78:L92)*2+L92</f>
        <v>0.95685337585608965</v>
      </c>
      <c r="N92">
        <f>L92-STDEV($L$78:L92)*2</f>
        <v>0.87176069810201773</v>
      </c>
    </row>
    <row r="93" spans="1:14" x14ac:dyDescent="0.25">
      <c r="A93" s="1">
        <f>+BASE!A93</f>
        <v>37813</v>
      </c>
      <c r="B93">
        <f>+IFERROR(BASE!M93/BASE!H93,B92)</f>
        <v>0.86308024469233546</v>
      </c>
      <c r="C93">
        <f>+IFERROR(BASE!C93/BASE!H93,C92)</f>
        <v>0.75836631881971939</v>
      </c>
      <c r="D93">
        <f>+IFERROR(BASE!R325/BASE!H93,D92)</f>
        <v>0</v>
      </c>
      <c r="F93">
        <f>+IFERROR(BASE!C93/BASE!M93,F92)</f>
        <v>0.87867417135709813</v>
      </c>
      <c r="L93">
        <f t="shared" si="0"/>
        <v>0.91532306481795123</v>
      </c>
      <c r="M93">
        <f>+STDEV($L$78:L93)*2+L93</f>
        <v>0.95707282992494014</v>
      </c>
      <c r="N93">
        <f>L93-STDEV($L$78:L93)*2</f>
        <v>0.87357329971096231</v>
      </c>
    </row>
    <row r="94" spans="1:14" x14ac:dyDescent="0.25">
      <c r="A94" s="1">
        <f>+BASE!A94</f>
        <v>37820</v>
      </c>
      <c r="B94">
        <f>+IFERROR(BASE!M94/BASE!H94,B93)</f>
        <v>0.861948376353039</v>
      </c>
      <c r="C94">
        <f>+IFERROR(BASE!C94/BASE!H94,C93)</f>
        <v>0.72306411323896747</v>
      </c>
      <c r="D94">
        <f>+IFERROR(BASE!R326/BASE!H94,D93)</f>
        <v>0</v>
      </c>
      <c r="F94">
        <f>+IFERROR(BASE!C94/BASE!M94,F93)</f>
        <v>0.8388717156105101</v>
      </c>
      <c r="L94">
        <f t="shared" si="0"/>
        <v>0.91511140167622473</v>
      </c>
      <c r="M94">
        <f>+STDEV($L$78:L94)*2+L94</f>
        <v>0.95606293689252675</v>
      </c>
      <c r="N94">
        <f>L94-STDEV($L$78:L94)*2</f>
        <v>0.87415986645992272</v>
      </c>
    </row>
    <row r="95" spans="1:14" x14ac:dyDescent="0.25">
      <c r="A95" s="1">
        <f>+BASE!A95</f>
        <v>37827</v>
      </c>
      <c r="B95">
        <f>+IFERROR(BASE!M95/BASE!H95,B94)</f>
        <v>0.84043250327653996</v>
      </c>
      <c r="C95">
        <f>+IFERROR(BASE!C95/BASE!H95,C94)</f>
        <v>0.71133682830930522</v>
      </c>
      <c r="D95">
        <f>+IFERROR(BASE!R327/BASE!H95,D94)</f>
        <v>0</v>
      </c>
      <c r="F95">
        <f>+IFERROR(BASE!C95/BASE!M95,F94)</f>
        <v>0.84639376218323581</v>
      </c>
      <c r="L95">
        <f t="shared" si="0"/>
        <v>0.91432554899742968</v>
      </c>
      <c r="M95">
        <f>+STDEV($L$78:L95)*2+L95</f>
        <v>0.95445020872606567</v>
      </c>
      <c r="N95">
        <f>L95-STDEV($L$78:L95)*2</f>
        <v>0.87420088926879369</v>
      </c>
    </row>
    <row r="96" spans="1:14" x14ac:dyDescent="0.25">
      <c r="A96" s="1">
        <f>+BASE!A96</f>
        <v>37834</v>
      </c>
      <c r="B96">
        <f>+IFERROR(BASE!M96/BASE!H96,B95)</f>
        <v>0.819471308833011</v>
      </c>
      <c r="C96">
        <f>+IFERROR(BASE!C96/BASE!H96,C95)</f>
        <v>0.71018697614442294</v>
      </c>
      <c r="D96">
        <f>+IFERROR(BASE!R328/BASE!H96,D95)</f>
        <v>0</v>
      </c>
      <c r="F96">
        <f>+IFERROR(BASE!C96/BASE!M96,F95)</f>
        <v>0.86664044059795442</v>
      </c>
      <c r="L96">
        <f t="shared" si="0"/>
        <v>0.91331630249634388</v>
      </c>
      <c r="M96">
        <f>+STDEV($L$78:L96)*2+L96</f>
        <v>0.95259330336281778</v>
      </c>
      <c r="N96">
        <f>L96-STDEV($L$78:L96)*2</f>
        <v>0.87403930162986998</v>
      </c>
    </row>
    <row r="97" spans="1:14" x14ac:dyDescent="0.25">
      <c r="A97" s="1">
        <f>+BASE!A97</f>
        <v>37841</v>
      </c>
      <c r="B97">
        <f>+IFERROR(BASE!M97/BASE!H97,B96)</f>
        <v>0.79412683536394868</v>
      </c>
      <c r="C97">
        <f>+IFERROR(BASE!C97/BASE!H97,C96)</f>
        <v>0.68822243049047171</v>
      </c>
      <c r="D97">
        <f>+IFERROR(BASE!R329/BASE!H97,D96)</f>
        <v>0</v>
      </c>
      <c r="F97">
        <f>+IFERROR(BASE!C97/BASE!M97,F96)</f>
        <v>0.86664044059795442</v>
      </c>
      <c r="L97">
        <f t="shared" si="0"/>
        <v>0.91286663554710767</v>
      </c>
      <c r="M97">
        <f>+STDEV($L$78:L97)*2+L97</f>
        <v>0.95131995546371151</v>
      </c>
      <c r="N97">
        <f>L97-STDEV($L$78:L97)*2</f>
        <v>0.87441331563050384</v>
      </c>
    </row>
    <row r="98" spans="1:14" x14ac:dyDescent="0.25">
      <c r="A98" s="1">
        <f>+BASE!A98</f>
        <v>37848</v>
      </c>
      <c r="B98">
        <f>+IFERROR(BASE!M98/BASE!H98,B97)</f>
        <v>0.81101722456938585</v>
      </c>
      <c r="C98">
        <f>+IFERROR(BASE!C98/BASE!H98,C97)</f>
        <v>0.67809554761130975</v>
      </c>
      <c r="D98">
        <f>+IFERROR(BASE!R330/BASE!H98,D97)</f>
        <v>0</v>
      </c>
      <c r="F98">
        <f>+IFERROR(BASE!C98/BASE!M98,F97)</f>
        <v>0.83610498898016428</v>
      </c>
      <c r="L98">
        <f t="shared" si="0"/>
        <v>0.91391630741851815</v>
      </c>
      <c r="M98">
        <f>+STDEV($L$78:L98)*2+L98</f>
        <v>0.95164178296849689</v>
      </c>
      <c r="N98">
        <f>L98-STDEV($L$78:L98)*2</f>
        <v>0.87619083186853941</v>
      </c>
    </row>
    <row r="99" spans="1:14" x14ac:dyDescent="0.25">
      <c r="A99" s="1">
        <f>+BASE!A99</f>
        <v>37855</v>
      </c>
      <c r="B99">
        <f>+IFERROR(BASE!M99/BASE!H99,B98)</f>
        <v>0.80111169011638006</v>
      </c>
      <c r="C99">
        <f>+IFERROR(BASE!C99/BASE!H99,C98)</f>
        <v>0.68056279312141743</v>
      </c>
      <c r="D99">
        <f>+IFERROR(BASE!R331/BASE!H99,D98)</f>
        <v>0</v>
      </c>
      <c r="F99">
        <f>+IFERROR(BASE!C99/BASE!M99,F98)</f>
        <v>0.84952298352124889</v>
      </c>
      <c r="L99">
        <f t="shared" si="0"/>
        <v>0.91489039131408501</v>
      </c>
      <c r="M99">
        <f>+STDEV($L$78:L99)*2+L99</f>
        <v>0.95197059011678054</v>
      </c>
      <c r="N99">
        <f>L99-STDEV($L$78:L99)*2</f>
        <v>0.87781019251138948</v>
      </c>
    </row>
    <row r="100" spans="1:14" x14ac:dyDescent="0.25">
      <c r="A100" s="1">
        <f>+BASE!A100</f>
        <v>37862</v>
      </c>
      <c r="B100">
        <f>+IFERROR(BASE!M100/BASE!H100,B99)</f>
        <v>0.75853103672408195</v>
      </c>
      <c r="C100">
        <f>+IFERROR(BASE!C100/BASE!H100,C99)</f>
        <v>0.65388365290867734</v>
      </c>
      <c r="D100">
        <f>+IFERROR(BASE!R332/BASE!H100,D99)</f>
        <v>0</v>
      </c>
      <c r="F100">
        <f>+IFERROR(BASE!C100/BASE!M100,F99)</f>
        <v>0.86203941730934019</v>
      </c>
      <c r="L100">
        <f t="shared" si="0"/>
        <v>0.9151850590758096</v>
      </c>
      <c r="M100">
        <f>+STDEV($L$78:L100)*2+L100</f>
        <v>0.95166064838372644</v>
      </c>
      <c r="N100">
        <f>L100-STDEV($L$78:L100)*2</f>
        <v>0.87870946976789277</v>
      </c>
    </row>
    <row r="101" spans="1:14" x14ac:dyDescent="0.25">
      <c r="A101" s="1">
        <f>+BASE!A101</f>
        <v>37869</v>
      </c>
      <c r="B101">
        <f>+IFERROR(BASE!M101/BASE!H101,B100)</f>
        <v>0.75981895167177693</v>
      </c>
      <c r="C101">
        <f>+IFERROR(BASE!C101/BASE!H101,C100)</f>
        <v>0.62155059132720114</v>
      </c>
      <c r="D101">
        <f>+IFERROR(BASE!R333/BASE!H101,D100)</f>
        <v>0</v>
      </c>
      <c r="F101">
        <f>+IFERROR(BASE!C101/BASE!M101,F100)</f>
        <v>0.8180245964642584</v>
      </c>
      <c r="L101">
        <f t="shared" si="0"/>
        <v>0.91480238010216974</v>
      </c>
      <c r="M101">
        <f>+STDEV($L$78:L101)*2+L101</f>
        <v>0.9506800716740309</v>
      </c>
      <c r="N101">
        <f>L101-STDEV($L$78:L101)*2</f>
        <v>0.87892468853030858</v>
      </c>
    </row>
    <row r="102" spans="1:14" x14ac:dyDescent="0.25">
      <c r="A102" s="1">
        <f>+BASE!A102</f>
        <v>37876</v>
      </c>
      <c r="B102">
        <f>+IFERROR(BASE!M102/BASE!H102,B101)</f>
        <v>0.75950271506144607</v>
      </c>
      <c r="C102">
        <f>+IFERROR(BASE!C102/BASE!H102,C101)</f>
        <v>0.61746213203772504</v>
      </c>
      <c r="D102">
        <f>+IFERROR(BASE!R334/BASE!H102,D101)</f>
        <v>0</v>
      </c>
      <c r="F102">
        <f>+IFERROR(BASE!C102/BASE!M102,F101)</f>
        <v>0.81298212605832554</v>
      </c>
      <c r="L102">
        <f t="shared" si="0"/>
        <v>0.9155924152166407</v>
      </c>
      <c r="M102">
        <f>+STDEV($L$78:L102)*2+L102</f>
        <v>0.95093080777819627</v>
      </c>
      <c r="N102">
        <f>L102-STDEV($L$78:L102)*2</f>
        <v>0.88025402265508512</v>
      </c>
    </row>
    <row r="103" spans="1:14" x14ac:dyDescent="0.25">
      <c r="A103" s="1">
        <f>+BASE!A103</f>
        <v>37883</v>
      </c>
      <c r="B103">
        <f>+IFERROR(BASE!M103/BASE!H103,B102)</f>
        <v>0.82552157759359823</v>
      </c>
      <c r="C103">
        <f>+IFERROR(BASE!C103/BASE!H103,C102)</f>
        <v>0.62646470420120037</v>
      </c>
      <c r="D103">
        <f>+IFERROR(BASE!R335/BASE!H103,D102)</f>
        <v>0</v>
      </c>
      <c r="F103">
        <f>+IFERROR(BASE!C103/BASE!M103,F102)</f>
        <v>0.75887138653280251</v>
      </c>
      <c r="L103">
        <f t="shared" si="0"/>
        <v>0.9167191157068425</v>
      </c>
      <c r="M103">
        <f>+STDEV($L$78:L103)*2+L103</f>
        <v>0.95158722892809933</v>
      </c>
      <c r="N103">
        <f>L103-STDEV($L$78:L103)*2</f>
        <v>0.88185100248558568</v>
      </c>
    </row>
    <row r="104" spans="1:14" x14ac:dyDescent="0.25">
      <c r="A104" s="1">
        <f>+BASE!A104</f>
        <v>37890</v>
      </c>
      <c r="B104">
        <f>+IFERROR(BASE!M104/BASE!H104,B103)</f>
        <v>0.82552157759359823</v>
      </c>
      <c r="C104">
        <f>+IFERROR(BASE!C104/BASE!H104,C103)</f>
        <v>0.63561017433552447</v>
      </c>
      <c r="D104">
        <f>+IFERROR(BASE!R336/BASE!H104,D103)</f>
        <v>0</v>
      </c>
      <c r="F104">
        <f>+IFERROR(BASE!C104/BASE!M104,F103)</f>
        <v>0.76994980093474119</v>
      </c>
      <c r="L104">
        <f t="shared" si="0"/>
        <v>0.91791761052436227</v>
      </c>
      <c r="M104">
        <f>+STDEV($L$78:L104)*2+L104</f>
        <v>0.95238349866449079</v>
      </c>
      <c r="N104">
        <f>L104-STDEV($L$78:L104)*2</f>
        <v>0.88345172238423375</v>
      </c>
    </row>
    <row r="105" spans="1:14" x14ac:dyDescent="0.25">
      <c r="A105" s="1">
        <f>+BASE!A105</f>
        <v>37897</v>
      </c>
      <c r="B105">
        <f>+IFERROR(BASE!M105/BASE!H105,B104)</f>
        <v>0.76863684771033014</v>
      </c>
      <c r="C105">
        <f>+IFERROR(BASE!C105/BASE!H105,C104)</f>
        <v>0.58945686900958472</v>
      </c>
      <c r="D105">
        <f>+IFERROR(BASE!R337/BASE!H105,D104)</f>
        <v>0</v>
      </c>
      <c r="F105">
        <f>+IFERROR(BASE!C105/BASE!M105,F104)</f>
        <v>0.76688604087287848</v>
      </c>
      <c r="L105">
        <f t="shared" si="0"/>
        <v>0.91805163664554124</v>
      </c>
      <c r="M105">
        <f>+STDEV($L$78:L105)*2+L105</f>
        <v>0.9521279621250921</v>
      </c>
      <c r="N105">
        <f>L105-STDEV($L$78:L105)*2</f>
        <v>0.88397531116599037</v>
      </c>
    </row>
    <row r="106" spans="1:14" x14ac:dyDescent="0.25">
      <c r="A106" s="1">
        <f>+BASE!A106</f>
        <v>37904</v>
      </c>
      <c r="B106">
        <f>+IFERROR(BASE!M106/BASE!H106,B105)</f>
        <v>0.74874623871614843</v>
      </c>
      <c r="C106">
        <f>+IFERROR(BASE!C106/BASE!H106,C105)</f>
        <v>0.59704112337011039</v>
      </c>
      <c r="D106">
        <f>+IFERROR(BASE!R338/BASE!H106,D105)</f>
        <v>0</v>
      </c>
      <c r="F106">
        <f>+IFERROR(BASE!C106/BASE!M106,F105)</f>
        <v>0.79738780977896861</v>
      </c>
      <c r="L106">
        <f t="shared" si="0"/>
        <v>0.91649354112688697</v>
      </c>
      <c r="M106">
        <f>+STDEV($L$78:L106)*2+L106</f>
        <v>0.95012427239778019</v>
      </c>
      <c r="N106">
        <f>L106-STDEV($L$78:L106)*2</f>
        <v>0.88286280985599375</v>
      </c>
    </row>
    <row r="107" spans="1:14" x14ac:dyDescent="0.25">
      <c r="A107" s="1">
        <f>+BASE!A107</f>
        <v>37911</v>
      </c>
      <c r="B107">
        <f>+IFERROR(BASE!M107/BASE!H107,B106)</f>
        <v>0.71885060212233221</v>
      </c>
      <c r="C107">
        <f>+IFERROR(BASE!C107/BASE!H107,C106)</f>
        <v>0.572791224514129</v>
      </c>
      <c r="D107">
        <f>+IFERROR(BASE!R339/BASE!H107,D106)</f>
        <v>0</v>
      </c>
      <c r="F107">
        <f>+IFERROR(BASE!C107/BASE!M107,F106)</f>
        <v>0.79681539227069165</v>
      </c>
      <c r="L107">
        <f t="shared" si="0"/>
        <v>0.9153637970211459</v>
      </c>
      <c r="M107">
        <f>+STDEV($L$78:L107)*2+L107</f>
        <v>0.94852622551598853</v>
      </c>
      <c r="N107">
        <f>L107-STDEV($L$78:L107)*2</f>
        <v>0.88220136852630326</v>
      </c>
    </row>
    <row r="108" spans="1:14" x14ac:dyDescent="0.25">
      <c r="A108" s="1">
        <f>+BASE!A108</f>
        <v>37918</v>
      </c>
      <c r="B108">
        <f>+IFERROR(BASE!M108/BASE!H108,B107)</f>
        <v>0.64029311809685641</v>
      </c>
      <c r="C108">
        <f>+IFERROR(BASE!C108/BASE!H108,C107)</f>
        <v>0.52124044180118945</v>
      </c>
      <c r="D108">
        <f>+IFERROR(BASE!R340/BASE!H108,D107)</f>
        <v>0</v>
      </c>
      <c r="F108">
        <f>+IFERROR(BASE!C108/BASE!M108,F107)</f>
        <v>0.8140653508044452</v>
      </c>
      <c r="L108">
        <f t="shared" si="0"/>
        <v>0.91338801781173073</v>
      </c>
      <c r="M108">
        <f>+STDEV($L$78:L108)*2+L108</f>
        <v>0.94605028782306622</v>
      </c>
      <c r="N108">
        <f>L108-STDEV($L$78:L108)*2</f>
        <v>0.88072574780039525</v>
      </c>
    </row>
    <row r="109" spans="1:14" x14ac:dyDescent="0.25">
      <c r="A109" s="1">
        <f>+BASE!A109</f>
        <v>37925</v>
      </c>
      <c r="B109">
        <f>+IFERROR(BASE!M109/BASE!H109,B108)</f>
        <v>0.67402826855123688</v>
      </c>
      <c r="C109">
        <f>+IFERROR(BASE!C109/BASE!H109,C108)</f>
        <v>0.56735865724381629</v>
      </c>
      <c r="D109">
        <f>+IFERROR(BASE!R341/BASE!H109,D108)</f>
        <v>0</v>
      </c>
      <c r="F109">
        <f>+IFERROR(BASE!C109/BASE!M109,F108)</f>
        <v>0.84174311926605505</v>
      </c>
      <c r="L109">
        <f t="shared" si="0"/>
        <v>0.90995185915509258</v>
      </c>
      <c r="M109">
        <f>+STDEV($L$78:L109)*2+L109</f>
        <v>0.94208909862013668</v>
      </c>
      <c r="N109">
        <f>L109-STDEV($L$78:L109)*2</f>
        <v>0.87781461969004848</v>
      </c>
    </row>
    <row r="110" spans="1:14" x14ac:dyDescent="0.25">
      <c r="A110" s="1">
        <f>+BASE!A110</f>
        <v>37932</v>
      </c>
      <c r="B110">
        <f>+IFERROR(BASE!M110/BASE!H110,B109)</f>
        <v>0.6865536723163842</v>
      </c>
      <c r="C110">
        <f>+IFERROR(BASE!C110/BASE!H110,C109)</f>
        <v>0.61118644067796613</v>
      </c>
      <c r="D110">
        <f>+IFERROR(BASE!R342/BASE!H110,D109)</f>
        <v>0</v>
      </c>
      <c r="F110">
        <f>+IFERROR(BASE!C110/BASE!M110,F109)</f>
        <v>0.89022383146807116</v>
      </c>
      <c r="L110">
        <f t="shared" si="0"/>
        <v>0.90688821073414505</v>
      </c>
      <c r="M110">
        <f>+STDEV($L$78:L110)*2+L110</f>
        <v>0.93852280286536927</v>
      </c>
      <c r="N110">
        <f>L110-STDEV($L$78:L110)*2</f>
        <v>0.87525361860292084</v>
      </c>
    </row>
    <row r="111" spans="1:14" x14ac:dyDescent="0.25">
      <c r="A111" s="1">
        <f>+BASE!A111</f>
        <v>37939</v>
      </c>
      <c r="B111">
        <f>+IFERROR(BASE!M111/BASE!H111,B110)</f>
        <v>0.66473854696899592</v>
      </c>
      <c r="C111">
        <f>+IFERROR(BASE!C111/BASE!H111,C110)</f>
        <v>0.60400277649236467</v>
      </c>
      <c r="D111">
        <f>+IFERROR(BASE!R343/BASE!H111,D110)</f>
        <v>0</v>
      </c>
      <c r="F111">
        <f>+IFERROR(BASE!C111/BASE!M111,F110)</f>
        <v>0.90863209189001048</v>
      </c>
      <c r="L111">
        <f t="shared" si="0"/>
        <v>0.90414577035821309</v>
      </c>
      <c r="M111">
        <f>+STDEV($L$78:L111)*2+L111</f>
        <v>0.93532831769938829</v>
      </c>
      <c r="N111">
        <f>L111-STDEV($L$78:L111)*2</f>
        <v>0.87296322301703788</v>
      </c>
    </row>
    <row r="112" spans="1:14" x14ac:dyDescent="0.25">
      <c r="A112" s="1">
        <f>+BASE!A112</f>
        <v>37946</v>
      </c>
      <c r="B112">
        <f>+IFERROR(BASE!M112/BASE!H112,B111)</f>
        <v>0.66131206470456083</v>
      </c>
      <c r="C112">
        <f>+IFERROR(BASE!C112/BASE!H112,C111)</f>
        <v>0.60301055942484838</v>
      </c>
      <c r="D112">
        <f>+IFERROR(BASE!R344/BASE!H112,D111)</f>
        <v>0</v>
      </c>
      <c r="F112">
        <f>+IFERROR(BASE!C112/BASE!M112,F111)</f>
        <v>0.91183964667912354</v>
      </c>
      <c r="L112">
        <f t="shared" si="0"/>
        <v>0.89988081589673696</v>
      </c>
      <c r="M112">
        <f>+STDEV($L$78:L112)*2+L112</f>
        <v>0.9307260603535833</v>
      </c>
      <c r="N112">
        <f>L112-STDEV($L$78:L112)*2</f>
        <v>0.86903557143989063</v>
      </c>
    </row>
    <row r="113" spans="1:14" x14ac:dyDescent="0.25">
      <c r="A113" s="1">
        <f>+BASE!A113</f>
        <v>37953</v>
      </c>
      <c r="B113">
        <f>+IFERROR(BASE!M113/BASE!H113,B112)</f>
        <v>0.63865456486919381</v>
      </c>
      <c r="C113">
        <f>+IFERROR(BASE!C113/BASE!H113,C112)</f>
        <v>0.62669514148424987</v>
      </c>
      <c r="D113">
        <f>+IFERROR(BASE!R345/BASE!H113,D112)</f>
        <v>0</v>
      </c>
      <c r="F113">
        <f>+IFERROR(BASE!C113/BASE!M113,F112)</f>
        <v>0.98127403444240091</v>
      </c>
      <c r="L113">
        <f t="shared" si="0"/>
        <v>0.8958781166910359</v>
      </c>
      <c r="M113">
        <f>+STDEV($L$78:L113)*2+L113</f>
        <v>0.92653998307788676</v>
      </c>
      <c r="N113">
        <f>L113-STDEV($L$78:L113)*2</f>
        <v>0.86521625030418503</v>
      </c>
    </row>
    <row r="114" spans="1:14" x14ac:dyDescent="0.25">
      <c r="A114" s="1">
        <f>+BASE!A114</f>
        <v>37960</v>
      </c>
      <c r="B114">
        <f>+IFERROR(BASE!M114/BASE!H114,B113)</f>
        <v>0.70194340952572754</v>
      </c>
      <c r="C114">
        <f>+IFERROR(BASE!C114/BASE!H114,C113)</f>
        <v>0.59732151847749471</v>
      </c>
      <c r="D114">
        <f>+IFERROR(BASE!R346/BASE!H114,D113)</f>
        <v>0</v>
      </c>
      <c r="F114">
        <f>+IFERROR(BASE!C114/BASE!M114,F113)</f>
        <v>0.85095395208721836</v>
      </c>
      <c r="L114">
        <f t="shared" si="0"/>
        <v>0.89539812907069227</v>
      </c>
      <c r="M114">
        <f>+STDEV($L$78:L114)*2+L114</f>
        <v>0.92589229003286089</v>
      </c>
      <c r="N114">
        <f>L114-STDEV($L$78:L114)*2</f>
        <v>0.86490396810852366</v>
      </c>
    </row>
    <row r="115" spans="1:14" x14ac:dyDescent="0.25">
      <c r="A115" s="1">
        <f>+BASE!A115</f>
        <v>37967</v>
      </c>
      <c r="B115">
        <f>+IFERROR(BASE!M115/BASE!H115,B114)</f>
        <v>0.73426277989015643</v>
      </c>
      <c r="C115">
        <f>+IFERROR(BASE!C115/BASE!H115,C114)</f>
        <v>0.59558512885509085</v>
      </c>
      <c r="D115">
        <f>+IFERROR(BASE!R347/BASE!H115,D114)</f>
        <v>0</v>
      </c>
      <c r="F115">
        <f>+IFERROR(BASE!C115/BASE!M115,F114)</f>
        <v>0.81113348676639807</v>
      </c>
      <c r="L115">
        <f t="shared" si="0"/>
        <v>0.89558087123322927</v>
      </c>
      <c r="M115">
        <f>+STDEV($L$78:L115)*2+L115</f>
        <v>0.925894730390591</v>
      </c>
      <c r="N115">
        <f>L115-STDEV($L$78:L115)*2</f>
        <v>0.86526701207586754</v>
      </c>
    </row>
    <row r="116" spans="1:14" x14ac:dyDescent="0.25">
      <c r="A116" s="1">
        <f>+BASE!A116</f>
        <v>37974</v>
      </c>
      <c r="B116">
        <f>+IFERROR(BASE!M116/BASE!H116,B115)</f>
        <v>0.76529311809685641</v>
      </c>
      <c r="C116">
        <f>+IFERROR(BASE!C116/BASE!H116,C115)</f>
        <v>0.618840271877655</v>
      </c>
      <c r="D116">
        <f>+IFERROR(BASE!R348/BASE!H116,D115)</f>
        <v>0</v>
      </c>
      <c r="F116">
        <f>+IFERROR(BASE!C116/BASE!M116,F115)</f>
        <v>0.80863169580904803</v>
      </c>
      <c r="L116">
        <f t="shared" si="0"/>
        <v>0.89703553400691882</v>
      </c>
      <c r="M116">
        <f>+STDEV($L$78:L116)*2+L116</f>
        <v>0.92711346770857384</v>
      </c>
      <c r="N116">
        <f>L116-STDEV($L$78:L116)*2</f>
        <v>0.86695760030526381</v>
      </c>
    </row>
    <row r="117" spans="1:14" x14ac:dyDescent="0.25">
      <c r="A117" s="1">
        <f>+BASE!A117</f>
        <v>37981</v>
      </c>
      <c r="B117">
        <f>+IFERROR(BASE!M117/BASE!H117,B116)</f>
        <v>0.870745501285347</v>
      </c>
      <c r="C117">
        <f>+IFERROR(BASE!C117/BASE!H117,C116)</f>
        <v>0.61634961439588687</v>
      </c>
      <c r="D117">
        <f>+IFERROR(BASE!R349/BASE!H117,D116)</f>
        <v>0</v>
      </c>
      <c r="F117">
        <f>+IFERROR(BASE!C117/BASE!M117,F116)</f>
        <v>0.70784128483703357</v>
      </c>
      <c r="L117">
        <f t="shared" si="0"/>
        <v>0.9012973231419491</v>
      </c>
      <c r="M117">
        <f>+STDEV($L$78:L117)*2+L117</f>
        <v>0.93103490009860168</v>
      </c>
      <c r="N117">
        <f>L117-STDEV($L$78:L117)*2</f>
        <v>0.87155974618529652</v>
      </c>
    </row>
    <row r="118" spans="1:14" x14ac:dyDescent="0.25">
      <c r="A118" s="1">
        <f>+BASE!A118</f>
        <v>37988</v>
      </c>
      <c r="B118">
        <f>+IFERROR(BASE!M118/BASE!H118,B117)</f>
        <v>0.81321288438726158</v>
      </c>
      <c r="C118">
        <f>+IFERROR(BASE!C118/BASE!H118,C117)</f>
        <v>0.75207591933570583</v>
      </c>
      <c r="D118">
        <f>+IFERROR(BASE!R350/BASE!H118,D117)</f>
        <v>0</v>
      </c>
      <c r="F118">
        <f>+IFERROR(BASE!C118/BASE!M118,F117)</f>
        <v>0.92482046678635554</v>
      </c>
      <c r="L118">
        <f t="shared" si="0"/>
        <v>0.90487680123876035</v>
      </c>
      <c r="M118">
        <f>+STDEV($L$78:L118)*2+L118</f>
        <v>0.934244638151839</v>
      </c>
      <c r="N118">
        <f>L118-STDEV($L$78:L118)*2</f>
        <v>0.8755089643256817</v>
      </c>
    </row>
    <row r="119" spans="1:14" x14ac:dyDescent="0.25">
      <c r="A119" s="1">
        <f>+BASE!A119</f>
        <v>37995</v>
      </c>
      <c r="B119">
        <f>+IFERROR(BASE!M119/BASE!H119,B118)</f>
        <v>0.79155466921009288</v>
      </c>
      <c r="C119">
        <f>+IFERROR(BASE!C119/BASE!H119,C118)</f>
        <v>0.76979103442296026</v>
      </c>
      <c r="D119">
        <f>+IFERROR(BASE!R351/BASE!H119,D118)</f>
        <v>0</v>
      </c>
      <c r="F119">
        <f>+IFERROR(BASE!C119/BASE!M119,F118)</f>
        <v>0.9725052031985979</v>
      </c>
      <c r="L119">
        <f t="shared" si="0"/>
        <v>0.90317176446527525</v>
      </c>
      <c r="M119">
        <f>+STDEV($L$78:L119)*2+L119</f>
        <v>0.93219690847828673</v>
      </c>
      <c r="N119">
        <f>L119-STDEV($L$78:L119)*2</f>
        <v>0.87414662045226377</v>
      </c>
    </row>
    <row r="120" spans="1:14" x14ac:dyDescent="0.25">
      <c r="A120" s="1">
        <f>+BASE!A120</f>
        <v>38002</v>
      </c>
      <c r="B120">
        <f>+IFERROR(BASE!M120/BASE!H120,B119)</f>
        <v>0.71925553635935291</v>
      </c>
      <c r="C120">
        <f>+IFERROR(BASE!C120/BASE!H120,C119)</f>
        <v>0.71242343332809799</v>
      </c>
      <c r="D120">
        <f>+IFERROR(BASE!R352/BASE!H120,D119)</f>
        <v>0</v>
      </c>
      <c r="F120">
        <f>+IFERROR(BASE!C120/BASE!M120,F119)</f>
        <v>0.99050114641336384</v>
      </c>
      <c r="L120">
        <f t="shared" si="0"/>
        <v>0.89790516635040429</v>
      </c>
      <c r="M120">
        <f>+STDEV($L$78:L120)*2+L120</f>
        <v>0.9266987869489719</v>
      </c>
      <c r="N120">
        <f>L120-STDEV($L$78:L120)*2</f>
        <v>0.86911154575183669</v>
      </c>
    </row>
    <row r="121" spans="1:14" x14ac:dyDescent="0.25">
      <c r="A121" s="1">
        <f>+BASE!A121</f>
        <v>38009</v>
      </c>
      <c r="B121">
        <f>+IFERROR(BASE!M121/BASE!H121,B120)</f>
        <v>0.74189321978381917</v>
      </c>
      <c r="C121">
        <f>+IFERROR(BASE!C121/BASE!H121,C120)</f>
        <v>0.70660006550933507</v>
      </c>
      <c r="D121">
        <f>+IFERROR(BASE!R353/BASE!H121,D120)</f>
        <v>0</v>
      </c>
      <c r="F121">
        <f>+IFERROR(BASE!C121/BASE!M121,F120)</f>
        <v>0.95242825607064019</v>
      </c>
      <c r="L121">
        <f t="shared" si="0"/>
        <v>0.89353527621300877</v>
      </c>
      <c r="M121">
        <f>+STDEV($L$78:L121)*2+L121</f>
        <v>0.92224626727335246</v>
      </c>
      <c r="N121">
        <f>L121-STDEV($L$78:L121)*2</f>
        <v>0.86482428515266507</v>
      </c>
    </row>
    <row r="122" spans="1:14" x14ac:dyDescent="0.25">
      <c r="A122" s="1">
        <f>+BASE!A122</f>
        <v>38016</v>
      </c>
      <c r="B122">
        <f>+IFERROR(BASE!M122/BASE!H122,B121)</f>
        <v>0.75652632504175099</v>
      </c>
      <c r="C122">
        <f>+IFERROR(BASE!C122/BASE!H122,C121)</f>
        <v>0.74395710644282331</v>
      </c>
      <c r="D122">
        <f>+IFERROR(BASE!R354/BASE!H122,D121)</f>
        <v>0</v>
      </c>
      <c r="F122">
        <f>+IFERROR(BASE!C122/BASE!M122,F121)</f>
        <v>0.98338561635877775</v>
      </c>
      <c r="L122">
        <f t="shared" si="0"/>
        <v>0.88877200318624539</v>
      </c>
      <c r="M122">
        <f>+STDEV($L$78:L122)*2+L122</f>
        <v>0.91761005347612934</v>
      </c>
      <c r="N122">
        <f>L122-STDEV($L$78:L122)*2</f>
        <v>0.85993395289636143</v>
      </c>
    </row>
    <row r="123" spans="1:14" x14ac:dyDescent="0.25">
      <c r="A123" s="1">
        <f>+BASE!A123</f>
        <v>38023</v>
      </c>
      <c r="B123">
        <f>+IFERROR(BASE!M123/BASE!H123,B122)</f>
        <v>0.6732396986326854</v>
      </c>
      <c r="C123">
        <f>+IFERROR(BASE!C123/BASE!H123,C122)</f>
        <v>0.68691284531671482</v>
      </c>
      <c r="D123">
        <f>+IFERROR(BASE!R355/BASE!H123,D122)</f>
        <v>0</v>
      </c>
      <c r="F123">
        <f>+IFERROR(BASE!C123/BASE!M123,F122)</f>
        <v>1.0203094777562862</v>
      </c>
      <c r="L123">
        <f t="shared" si="0"/>
        <v>0.88270435529320124</v>
      </c>
      <c r="M123">
        <f>+STDEV($L$78:L123)*2+L123</f>
        <v>0.91200242079457972</v>
      </c>
      <c r="N123">
        <f>L123-STDEV($L$78:L123)*2</f>
        <v>0.85340628979182276</v>
      </c>
    </row>
    <row r="124" spans="1:14" x14ac:dyDescent="0.25">
      <c r="A124" s="1">
        <f>+BASE!A124</f>
        <v>38030</v>
      </c>
      <c r="B124">
        <f>+IFERROR(BASE!M124/BASE!H124,B123)</f>
        <v>0.68395040319084366</v>
      </c>
      <c r="C124">
        <f>+IFERROR(BASE!C124/BASE!H124,C123)</f>
        <v>0.66669556923610507</v>
      </c>
      <c r="D124">
        <f>+IFERROR(BASE!R356/BASE!H124,D123)</f>
        <v>0</v>
      </c>
      <c r="F124">
        <f>+IFERROR(BASE!C124/BASE!M124,F123)</f>
        <v>0.97477180527383378</v>
      </c>
      <c r="L124">
        <f t="shared" si="0"/>
        <v>0.87584223452903431</v>
      </c>
      <c r="M124">
        <f>+STDEV($L$78:L124)*2+L124</f>
        <v>0.90604389417221709</v>
      </c>
      <c r="N124">
        <f>L124-STDEV($L$78:L124)*2</f>
        <v>0.84564057488585154</v>
      </c>
    </row>
    <row r="125" spans="1:14" x14ac:dyDescent="0.25">
      <c r="A125" s="1">
        <f>+BASE!A125</f>
        <v>38037</v>
      </c>
      <c r="B125">
        <f>+IFERROR(BASE!M125/BASE!H125,B124)</f>
        <v>0.67212981082844103</v>
      </c>
      <c r="C125">
        <f>+IFERROR(BASE!C125/BASE!H125,C124)</f>
        <v>0.68786692759295509</v>
      </c>
      <c r="D125">
        <f>+IFERROR(BASE!R357/BASE!H125,D124)</f>
        <v>0</v>
      </c>
      <c r="F125">
        <f>+IFERROR(BASE!C125/BASE!M125,F124)</f>
        <v>1.0234138056532815</v>
      </c>
      <c r="L125">
        <f t="shared" si="0"/>
        <v>0.86951404038174351</v>
      </c>
      <c r="M125">
        <f>+STDEV($L$78:L125)*2+L125</f>
        <v>0.90104358794919481</v>
      </c>
      <c r="N125">
        <f>L125-STDEV($L$78:L125)*2</f>
        <v>0.83798449281429221</v>
      </c>
    </row>
    <row r="126" spans="1:14" x14ac:dyDescent="0.25">
      <c r="A126" s="1">
        <f>+BASE!A126</f>
        <v>38044</v>
      </c>
      <c r="B126">
        <f>+IFERROR(BASE!M126/BASE!H126,B125)</f>
        <v>0.66970315690277993</v>
      </c>
      <c r="C126">
        <f>+IFERROR(BASE!C126/BASE!H126,C125)</f>
        <v>0.71022459557091244</v>
      </c>
      <c r="D126">
        <f>+IFERROR(BASE!R358/BASE!H126,D125)</f>
        <v>0</v>
      </c>
      <c r="F126">
        <f>+IFERROR(BASE!C126/BASE!M126,F125)</f>
        <v>1.0605065666041276</v>
      </c>
      <c r="L126">
        <f t="shared" si="0"/>
        <v>0.86186670689841549</v>
      </c>
      <c r="M126">
        <f>+STDEV($L$78:L126)*2+L126</f>
        <v>0.89527377412348752</v>
      </c>
      <c r="N126">
        <f>L126-STDEV($L$78:L126)*2</f>
        <v>0.82845963967334346</v>
      </c>
    </row>
    <row r="127" spans="1:14" x14ac:dyDescent="0.25">
      <c r="A127" s="1">
        <f>+BASE!A127</f>
        <v>38051</v>
      </c>
      <c r="B127">
        <f>+IFERROR(BASE!M127/BASE!H127,B126)</f>
        <v>0.66817434210526316</v>
      </c>
      <c r="C127">
        <f>+IFERROR(BASE!C127/BASE!H127,C126)</f>
        <v>0.70057565789473686</v>
      </c>
      <c r="D127">
        <f>+IFERROR(BASE!R359/BASE!H127,D126)</f>
        <v>0</v>
      </c>
      <c r="F127">
        <f>+IFERROR(BASE!C127/BASE!M127,F126)</f>
        <v>1.0484923076923076</v>
      </c>
      <c r="L127">
        <f t="shared" si="0"/>
        <v>0.85567937929321081</v>
      </c>
      <c r="M127">
        <f>+STDEV($L$78:L127)*2+L127</f>
        <v>0.89133026418285566</v>
      </c>
      <c r="N127">
        <f>L127-STDEV($L$78:L127)*2</f>
        <v>0.82002849440356596</v>
      </c>
    </row>
    <row r="128" spans="1:14" x14ac:dyDescent="0.25">
      <c r="A128" s="1">
        <f>+BASE!A128</f>
        <v>38058</v>
      </c>
      <c r="B128">
        <f>+IFERROR(BASE!M128/BASE!H128,B127)</f>
        <v>0.64457469191463779</v>
      </c>
      <c r="C128">
        <f>+IFERROR(BASE!C128/BASE!H128,C127)</f>
        <v>0.73159002103997595</v>
      </c>
      <c r="D128">
        <f>+IFERROR(BASE!R360/BASE!H128,D127)</f>
        <v>0</v>
      </c>
      <c r="F128">
        <f>+IFERROR(BASE!C128/BASE!M128,F127)</f>
        <v>1.1349965026812776</v>
      </c>
      <c r="L128">
        <f t="shared" si="0"/>
        <v>0.84945608199313027</v>
      </c>
      <c r="M128">
        <f>+STDEV($L$78:L128)*2+L128</f>
        <v>0.88767963898538715</v>
      </c>
      <c r="N128">
        <f>L128-STDEV($L$78:L128)*2</f>
        <v>0.81123252500087339</v>
      </c>
    </row>
    <row r="129" spans="1:14" x14ac:dyDescent="0.25">
      <c r="A129" s="1">
        <f>+BASE!A129</f>
        <v>38065</v>
      </c>
      <c r="B129">
        <f>+IFERROR(BASE!M129/BASE!H129,B128)</f>
        <v>0.67636008415990378</v>
      </c>
      <c r="C129">
        <f>+IFERROR(BASE!C129/BASE!H129,C128)</f>
        <v>0.75443342350465892</v>
      </c>
      <c r="D129">
        <f>+IFERROR(BASE!R361/BASE!H129,D128)</f>
        <v>0</v>
      </c>
      <c r="F129">
        <f>+IFERROR(BASE!C129/BASE!M129,F128)</f>
        <v>1.1154316187090323</v>
      </c>
      <c r="L129">
        <f t="shared" si="0"/>
        <v>0.84356248281105195</v>
      </c>
      <c r="M129">
        <f>+STDEV($L$78:L129)*2+L129</f>
        <v>0.88460857563997886</v>
      </c>
      <c r="N129">
        <f>L129-STDEV($L$78:L129)*2</f>
        <v>0.80251638998212504</v>
      </c>
    </row>
    <row r="130" spans="1:14" x14ac:dyDescent="0.25">
      <c r="A130" s="1">
        <f>+BASE!A130</f>
        <v>38072</v>
      </c>
      <c r="B130">
        <f>+IFERROR(BASE!M130/BASE!H130,B129)</f>
        <v>0.65658405257740127</v>
      </c>
      <c r="C130">
        <f>+IFERROR(BASE!C130/BASE!H130,C129)</f>
        <v>0.75120753820571706</v>
      </c>
      <c r="D130">
        <f>+IFERROR(BASE!R362/BASE!H130,D129)</f>
        <v>0</v>
      </c>
      <c r="F130">
        <f>+IFERROR(BASE!C130/BASE!M130,F129)</f>
        <v>1.1441148094548963</v>
      </c>
      <c r="L130">
        <f t="shared" si="0"/>
        <v>0.838114875787077</v>
      </c>
      <c r="M130">
        <f>+STDEV($L$78:L130)*2+L130</f>
        <v>0.88214908257341851</v>
      </c>
      <c r="N130">
        <f>L130-STDEV($L$78:L130)*2</f>
        <v>0.79408066900073548</v>
      </c>
    </row>
    <row r="131" spans="1:14" x14ac:dyDescent="0.25">
      <c r="A131" s="1">
        <f>+BASE!A131</f>
        <v>38079</v>
      </c>
      <c r="B131">
        <f>+IFERROR(BASE!M131/BASE!H131,B130)</f>
        <v>0.78968100718313128</v>
      </c>
      <c r="C131">
        <f>+IFERROR(BASE!C131/BASE!H131,C130)</f>
        <v>0.70950799412991428</v>
      </c>
      <c r="D131">
        <f>+IFERROR(BASE!R363/BASE!H131,D130)</f>
        <v>0</v>
      </c>
      <c r="F131">
        <f>+IFERROR(BASE!C131/BASE!M131,F130)</f>
        <v>0.89847417840375587</v>
      </c>
      <c r="L131">
        <f t="shared" si="0"/>
        <v>0.83118304454850933</v>
      </c>
      <c r="M131">
        <f>+STDEV($L$78:L131)*2+L131</f>
        <v>0.87849988843721705</v>
      </c>
      <c r="N131">
        <f>L131-STDEV($L$78:L131)*2</f>
        <v>0.78386620065980162</v>
      </c>
    </row>
    <row r="132" spans="1:14" x14ac:dyDescent="0.25">
      <c r="A132" s="1">
        <f>+BASE!A132</f>
        <v>38086</v>
      </c>
      <c r="B132">
        <f>+IFERROR(BASE!M132/BASE!H132,B131)</f>
        <v>0.77122290900555512</v>
      </c>
      <c r="C132">
        <f>+IFERROR(BASE!C132/BASE!H132,C131)</f>
        <v>0.69963226664580236</v>
      </c>
      <c r="D132">
        <f>+IFERROR(BASE!R364/BASE!H132,D131)</f>
        <v>0</v>
      </c>
      <c r="F132">
        <f>+IFERROR(BASE!C132/BASE!M132,F131)</f>
        <v>0.90717256771837274</v>
      </c>
      <c r="L132">
        <f t="shared" si="0"/>
        <v>0.82320098965375643</v>
      </c>
      <c r="M132">
        <f>+STDEV($L$78:L132)*2+L132</f>
        <v>0.87416248702236843</v>
      </c>
      <c r="N132">
        <f>L132-STDEV($L$78:L132)*2</f>
        <v>0.77223949228514444</v>
      </c>
    </row>
    <row r="133" spans="1:14" x14ac:dyDescent="0.25">
      <c r="A133" s="1">
        <f>+BASE!A133</f>
        <v>38093</v>
      </c>
      <c r="B133">
        <f>+IFERROR(BASE!M133/BASE!H133,B132)</f>
        <v>0.72310741181133564</v>
      </c>
      <c r="C133">
        <f>+IFERROR(BASE!C133/BASE!H133,C132)</f>
        <v>0.72604042806183111</v>
      </c>
      <c r="D133">
        <f>+IFERROR(BASE!R365/BASE!H133,D132)</f>
        <v>0</v>
      </c>
      <c r="F133">
        <f>+IFERROR(BASE!C133/BASE!M133,F132)</f>
        <v>1.0040561280420961</v>
      </c>
      <c r="L133">
        <f t="shared" si="0"/>
        <v>0.81449535807333828</v>
      </c>
      <c r="M133">
        <f>+STDEV($L$78:L133)*2+L133</f>
        <v>0.86948767818807282</v>
      </c>
      <c r="N133">
        <f>L133-STDEV($L$78:L133)*2</f>
        <v>0.75950303795860374</v>
      </c>
    </row>
    <row r="134" spans="1:14" x14ac:dyDescent="0.25">
      <c r="A134" s="1">
        <f>+BASE!A134</f>
        <v>38100</v>
      </c>
      <c r="B134">
        <f>+IFERROR(BASE!M134/BASE!H134,B133)</f>
        <v>0.7209682695453058</v>
      </c>
      <c r="C134">
        <f>+IFERROR(BASE!C134/BASE!H134,C133)</f>
        <v>0.72685639515865219</v>
      </c>
      <c r="D134">
        <f>+IFERROR(BASE!R366/BASE!H134,D133)</f>
        <v>0</v>
      </c>
      <c r="F134">
        <f>+IFERROR(BASE!C134/BASE!M134,F133)</f>
        <v>1.0081669691470054</v>
      </c>
      <c r="L134">
        <f t="shared" si="0"/>
        <v>0.80676873364465396</v>
      </c>
      <c r="M134">
        <f>+STDEV($L$78:L134)*2+L134</f>
        <v>0.86601920339111516</v>
      </c>
      <c r="N134">
        <f>L134-STDEV($L$78:L134)*2</f>
        <v>0.74751826389819276</v>
      </c>
    </row>
    <row r="135" spans="1:14" x14ac:dyDescent="0.25">
      <c r="A135" s="1">
        <f>+BASE!A135</f>
        <v>38107</v>
      </c>
      <c r="B135">
        <f>+IFERROR(BASE!M135/BASE!H135,B134)</f>
        <v>0.71178316193132296</v>
      </c>
      <c r="C135">
        <f>+IFERROR(BASE!C135/BASE!H135,C134)</f>
        <v>0.75806170472372325</v>
      </c>
      <c r="D135">
        <f>+IFERROR(BASE!R367/BASE!H135,D134)</f>
        <v>0</v>
      </c>
      <c r="F135">
        <f>+IFERROR(BASE!C135/BASE!M135,F134)</f>
        <v>1.0650177543773724</v>
      </c>
      <c r="L135">
        <f t="shared" si="0"/>
        <v>0.7989630045820354</v>
      </c>
      <c r="M135">
        <f>+STDEV($L$78:L135)*2+L135</f>
        <v>0.86267118826718114</v>
      </c>
      <c r="N135">
        <f>L135-STDEV($L$78:L135)*2</f>
        <v>0.73525482089688965</v>
      </c>
    </row>
    <row r="136" spans="1:14" x14ac:dyDescent="0.25">
      <c r="A136" s="1">
        <f>+BASE!A136</f>
        <v>38114</v>
      </c>
      <c r="B136">
        <f>+IFERROR(BASE!M136/BASE!H136,B135)</f>
        <v>0.72865218684915212</v>
      </c>
      <c r="C136">
        <f>+IFERROR(BASE!C136/BASE!H136,C135)</f>
        <v>0.79014182287017753</v>
      </c>
      <c r="D136">
        <f>+IFERROR(BASE!R368/BASE!H136,D135)</f>
        <v>0</v>
      </c>
      <c r="F136">
        <f>+IFERROR(BASE!C136/BASE!M136,F135)</f>
        <v>1.0843881856540083</v>
      </c>
      <c r="L136">
        <f t="shared" si="0"/>
        <v>0.790592311781393</v>
      </c>
      <c r="M136">
        <f>+STDEV($L$78:L136)*2+L136</f>
        <v>0.85898284330124153</v>
      </c>
      <c r="N136">
        <f>L136-STDEV($L$78:L136)*2</f>
        <v>0.72220178026154447</v>
      </c>
    </row>
    <row r="137" spans="1:14" x14ac:dyDescent="0.25">
      <c r="A137" s="1">
        <f>+BASE!A137</f>
        <v>38121</v>
      </c>
      <c r="B137">
        <f>+IFERROR(BASE!M137/BASE!H137,B136)</f>
        <v>0.7110619469026549</v>
      </c>
      <c r="C137">
        <f>+IFERROR(BASE!C137/BASE!H137,C136)</f>
        <v>0.76139380530973455</v>
      </c>
      <c r="D137">
        <f>+IFERROR(BASE!R369/BASE!H137,D136)</f>
        <v>0</v>
      </c>
      <c r="F137">
        <f>+IFERROR(BASE!C137/BASE!M137,F136)</f>
        <v>1.0707840696950839</v>
      </c>
      <c r="L137">
        <f t="shared" si="0"/>
        <v>0.78142584707959262</v>
      </c>
      <c r="M137">
        <f>+STDEV($L$78:L137)*2+L137</f>
        <v>0.85476716362740801</v>
      </c>
      <c r="N137">
        <f>L137-STDEV($L$78:L137)*2</f>
        <v>0.70808453053177722</v>
      </c>
    </row>
    <row r="138" spans="1:14" x14ac:dyDescent="0.25">
      <c r="A138" s="1">
        <f>+BASE!A138</f>
        <v>38128</v>
      </c>
      <c r="B138">
        <f>+IFERROR(BASE!M138/BASE!H138,B137)</f>
        <v>0.72186495176848864</v>
      </c>
      <c r="C138">
        <f>+IFERROR(BASE!C138/BASE!H138,C137)</f>
        <v>0.73193997856377269</v>
      </c>
      <c r="D138">
        <f>+IFERROR(BASE!R370/BASE!H138,D137)</f>
        <v>0</v>
      </c>
      <c r="F138">
        <f>+IFERROR(BASE!C138/BASE!M138,F137)</f>
        <v>1.0139569413511507</v>
      </c>
      <c r="L138">
        <f t="shared" si="0"/>
        <v>0.77316306237016352</v>
      </c>
      <c r="M138">
        <f>+STDEV($L$78:L138)*2+L138</f>
        <v>0.85159693872207842</v>
      </c>
      <c r="N138">
        <f>L138-STDEV($L$78:L138)*2</f>
        <v>0.69472918601824862</v>
      </c>
    </row>
    <row r="139" spans="1:14" x14ac:dyDescent="0.25">
      <c r="A139" s="1">
        <f>+BASE!A139</f>
        <v>38135</v>
      </c>
      <c r="B139">
        <f>+IFERROR(BASE!M139/BASE!H139,B138)</f>
        <v>0.70429334428923573</v>
      </c>
      <c r="C139">
        <f>+IFERROR(BASE!C139/BASE!H139,C138)</f>
        <v>0.76540673788003277</v>
      </c>
      <c r="D139">
        <f>+IFERROR(BASE!R371/BASE!H139,D138)</f>
        <v>0</v>
      </c>
      <c r="F139">
        <f>+IFERROR(BASE!C139/BASE!M139,F138)</f>
        <v>1.0867726410966896</v>
      </c>
      <c r="L139">
        <f t="shared" si="0"/>
        <v>0.76572073779900562</v>
      </c>
      <c r="M139">
        <f>+STDEV($L$78:L139)*2+L139</f>
        <v>0.84929102667473622</v>
      </c>
      <c r="N139">
        <f>L139-STDEV($L$78:L139)*2</f>
        <v>0.68215044892327503</v>
      </c>
    </row>
    <row r="140" spans="1:14" x14ac:dyDescent="0.25">
      <c r="A140" s="1">
        <f>+BASE!A140</f>
        <v>38142</v>
      </c>
      <c r="B140">
        <f>+IFERROR(BASE!M140/BASE!H140,B139)</f>
        <v>0.68410267471958586</v>
      </c>
      <c r="C140">
        <f>+IFERROR(BASE!C140/BASE!H140,C139)</f>
        <v>0.75399050905953413</v>
      </c>
      <c r="D140">
        <f>+IFERROR(BASE!R372/BASE!H140,D139)</f>
        <v>0</v>
      </c>
      <c r="F140">
        <f>+IFERROR(BASE!C140/BASE!M140,F139)</f>
        <v>1.1021598612643861</v>
      </c>
      <c r="L140">
        <f t="shared" si="0"/>
        <v>0.75836995751351199</v>
      </c>
      <c r="M140">
        <f>+STDEV($L$78:L140)*2+L140</f>
        <v>0.84710551821854019</v>
      </c>
      <c r="N140">
        <f>L140-STDEV($L$78:L140)*2</f>
        <v>0.6696343968084838</v>
      </c>
    </row>
    <row r="141" spans="1:14" x14ac:dyDescent="0.25">
      <c r="A141" s="1">
        <f>+BASE!A141</f>
        <v>38149</v>
      </c>
      <c r="B141">
        <f>+IFERROR(BASE!M141/BASE!H141,B140)</f>
        <v>0.70609603814280852</v>
      </c>
      <c r="C141">
        <f>+IFERROR(BASE!C141/BASE!H141,C140)</f>
        <v>0.74446588716085826</v>
      </c>
      <c r="D141">
        <f>+IFERROR(BASE!R373/BASE!H141,D140)</f>
        <v>0</v>
      </c>
      <c r="F141">
        <f>+IFERROR(BASE!C141/BASE!M141,F140)</f>
        <v>1.0543408360128619</v>
      </c>
      <c r="L141">
        <f t="shared" si="0"/>
        <v>0.7531606696451616</v>
      </c>
      <c r="M141">
        <f>+STDEV($L$78:L141)*2+L141</f>
        <v>0.84690042695536616</v>
      </c>
      <c r="N141">
        <f>L141-STDEV($L$78:L141)*2</f>
        <v>0.65942091233495703</v>
      </c>
    </row>
    <row r="142" spans="1:14" x14ac:dyDescent="0.25">
      <c r="A142" s="1">
        <f>+BASE!A142</f>
        <v>38156</v>
      </c>
      <c r="B142">
        <f>+IFERROR(BASE!M142/BASE!H142,B141)</f>
        <v>0.66758416260851161</v>
      </c>
      <c r="C142">
        <f>+IFERROR(BASE!C142/BASE!H142,C141)</f>
        <v>0.76307431717128948</v>
      </c>
      <c r="D142">
        <f>+IFERROR(BASE!R374/BASE!H142,D141)</f>
        <v>0</v>
      </c>
      <c r="F142">
        <f>+IFERROR(BASE!C142/BASE!M142,F141)</f>
        <v>1.1430383761496985</v>
      </c>
      <c r="L142">
        <f t="shared" si="0"/>
        <v>0.74713447845825576</v>
      </c>
      <c r="M142">
        <f>+STDEV($L$78:L142)*2+L142</f>
        <v>0.84580886722828541</v>
      </c>
      <c r="N142">
        <f>L142-STDEV($L$78:L142)*2</f>
        <v>0.6484600896882261</v>
      </c>
    </row>
    <row r="143" spans="1:14" x14ac:dyDescent="0.25">
      <c r="A143" s="1">
        <f>+BASE!A143</f>
        <v>38163</v>
      </c>
      <c r="B143">
        <f>+IFERROR(BASE!M143/BASE!H143,B142)</f>
        <v>0.6612113115119127</v>
      </c>
      <c r="C143">
        <f>+IFERROR(BASE!C143/BASE!H143,C142)</f>
        <v>0.7904698285459808</v>
      </c>
      <c r="D143">
        <f>+IFERROR(BASE!R375/BASE!H143,D142)</f>
        <v>0</v>
      </c>
      <c r="F143">
        <f>+IFERROR(BASE!C143/BASE!M143,F142)</f>
        <v>1.1954874558006399</v>
      </c>
      <c r="L143">
        <f t="shared" ref="L143:L206" si="1">+(AVERAGE(B91:B143))</f>
        <v>0.74169167985577578</v>
      </c>
      <c r="M143">
        <f>+STDEV($L$78:L143)*2+L143</f>
        <v>0.84519340134958254</v>
      </c>
      <c r="N143">
        <f>L143-STDEV($L$78:L143)*2</f>
        <v>0.63818995836196901</v>
      </c>
    </row>
    <row r="144" spans="1:14" x14ac:dyDescent="0.25">
      <c r="A144" s="1">
        <f>+BASE!A144</f>
        <v>38170</v>
      </c>
      <c r="B144">
        <f>+IFERROR(BASE!M144/BASE!H144,B143)</f>
        <v>0.70855397148676169</v>
      </c>
      <c r="C144">
        <f>+IFERROR(BASE!C144/BASE!H144,C143)</f>
        <v>0.76099796334012215</v>
      </c>
      <c r="D144">
        <f>+IFERROR(BASE!R376/BASE!H144,D143)</f>
        <v>0</v>
      </c>
      <c r="F144">
        <f>+IFERROR(BASE!C144/BASE!M144,F143)</f>
        <v>1.0740155217016385</v>
      </c>
      <c r="L144">
        <f t="shared" si="1"/>
        <v>0.73718045998444581</v>
      </c>
      <c r="M144">
        <f>+STDEV($L$78:L144)*2+L144</f>
        <v>0.84534433136670473</v>
      </c>
      <c r="N144">
        <f>L144-STDEV($L$78:L144)*2</f>
        <v>0.6290165886021869</v>
      </c>
    </row>
    <row r="145" spans="1:14" x14ac:dyDescent="0.25">
      <c r="A145" s="1">
        <f>+BASE!A145</f>
        <v>38177</v>
      </c>
      <c r="B145">
        <f>+IFERROR(BASE!M145/BASE!H145,B144)</f>
        <v>0.71424180327868858</v>
      </c>
      <c r="C145">
        <f>+IFERROR(BASE!C145/BASE!H145,C144)</f>
        <v>0.82366803278688516</v>
      </c>
      <c r="D145">
        <f>+IFERROR(BASE!R377/BASE!H145,D144)</f>
        <v>0</v>
      </c>
      <c r="F145">
        <f>+IFERROR(BASE!C145/BASE!M145,F144)</f>
        <v>1.1532061397217039</v>
      </c>
      <c r="L145">
        <f t="shared" si="1"/>
        <v>0.73369295850626315</v>
      </c>
      <c r="M145">
        <f>+STDEV($L$78:L145)*2+L145</f>
        <v>0.8462996985374357</v>
      </c>
      <c r="N145">
        <f>L145-STDEV($L$78:L145)*2</f>
        <v>0.6210862184750906</v>
      </c>
    </row>
    <row r="146" spans="1:14" x14ac:dyDescent="0.25">
      <c r="A146" s="1">
        <f>+BASE!A146</f>
        <v>38184</v>
      </c>
      <c r="B146">
        <f>+IFERROR(BASE!M146/BASE!H146,B145)</f>
        <v>0.75956861915838447</v>
      </c>
      <c r="C146">
        <f>+IFERROR(BASE!C146/BASE!H146,C145)</f>
        <v>0.85567773313596962</v>
      </c>
      <c r="D146">
        <f>+IFERROR(BASE!R378/BASE!H146,D145)</f>
        <v>0</v>
      </c>
      <c r="F146">
        <f>+IFERROR(BASE!C146/BASE!M146,F145)</f>
        <v>1.1265311804008908</v>
      </c>
      <c r="L146">
        <f t="shared" si="1"/>
        <v>0.73173990896788677</v>
      </c>
      <c r="M146">
        <f>+STDEV($L$78:L146)*2+L146</f>
        <v>0.84849082112038188</v>
      </c>
      <c r="N146">
        <f>L146-STDEV($L$78:L146)*2</f>
        <v>0.61498899681539165</v>
      </c>
    </row>
    <row r="147" spans="1:14" x14ac:dyDescent="0.25">
      <c r="A147" s="1">
        <f>+BASE!A147</f>
        <v>38191</v>
      </c>
      <c r="B147">
        <f>+IFERROR(BASE!M147/BASE!H147,B146)</f>
        <v>0.7707485123708111</v>
      </c>
      <c r="C147">
        <f>+IFERROR(BASE!C147/BASE!H147,C146)</f>
        <v>0.88714897170894669</v>
      </c>
      <c r="D147">
        <f>+IFERROR(BASE!R379/BASE!H147,D146)</f>
        <v>0</v>
      </c>
      <c r="F147">
        <f>+IFERROR(BASE!C147/BASE!M147,F146)</f>
        <v>1.151022619531356</v>
      </c>
      <c r="L147">
        <f t="shared" si="1"/>
        <v>0.73001915681727869</v>
      </c>
      <c r="M147">
        <f>+STDEV($L$78:L147)*2+L147</f>
        <v>0.85063847265527326</v>
      </c>
      <c r="N147">
        <f>L147-STDEV($L$78:L147)*2</f>
        <v>0.60939984097928412</v>
      </c>
    </row>
    <row r="148" spans="1:14" x14ac:dyDescent="0.25">
      <c r="A148" s="1">
        <f>+BASE!A148</f>
        <v>38198</v>
      </c>
      <c r="B148">
        <f>+IFERROR(BASE!M148/BASE!H148,B147)</f>
        <v>0.77279586117697785</v>
      </c>
      <c r="C148">
        <f>+IFERROR(BASE!C148/BASE!H148,C147)</f>
        <v>0.8862901487389524</v>
      </c>
      <c r="D148">
        <f>+IFERROR(BASE!R380/BASE!H148,D147)</f>
        <v>0</v>
      </c>
      <c r="F148">
        <f>+IFERROR(BASE!C148/BASE!M148,F147)</f>
        <v>1.1468619246861926</v>
      </c>
      <c r="L148">
        <f t="shared" si="1"/>
        <v>0.72874299375879648</v>
      </c>
      <c r="M148">
        <f>+STDEV($L$78:L148)*2+L148</f>
        <v>0.85296031870987088</v>
      </c>
      <c r="N148">
        <f>L148-STDEV($L$78:L148)*2</f>
        <v>0.60452566880772207</v>
      </c>
    </row>
    <row r="149" spans="1:14" x14ac:dyDescent="0.25">
      <c r="A149" s="1">
        <f>+BASE!A149</f>
        <v>38205</v>
      </c>
      <c r="B149">
        <f>+IFERROR(BASE!M149/BASE!H149,B148)</f>
        <v>0.75690728404499297</v>
      </c>
      <c r="C149">
        <f>+IFERROR(BASE!C149/BASE!H149,C148)</f>
        <v>0.8584689308725566</v>
      </c>
      <c r="D149">
        <f>+IFERROR(BASE!R381/BASE!H149,D148)</f>
        <v>0</v>
      </c>
      <c r="F149">
        <f>+IFERROR(BASE!C149/BASE!M149,F148)</f>
        <v>1.1341797720386668</v>
      </c>
      <c r="L149">
        <f t="shared" si="1"/>
        <v>0.7275625404609094</v>
      </c>
      <c r="M149">
        <f>+STDEV($L$78:L149)*2+L149</f>
        <v>0.85513326657298472</v>
      </c>
      <c r="N149">
        <f>L149-STDEV($L$78:L149)*2</f>
        <v>0.59999181434883408</v>
      </c>
    </row>
    <row r="150" spans="1:14" x14ac:dyDescent="0.25">
      <c r="A150" s="1">
        <f>+BASE!A150</f>
        <v>38212</v>
      </c>
      <c r="B150">
        <f>+IFERROR(BASE!M150/BASE!H150,B149)</f>
        <v>0.77299824663939209</v>
      </c>
      <c r="C150">
        <f>+IFERROR(BASE!C150/BASE!H150,C149)</f>
        <v>0.92542372881355928</v>
      </c>
      <c r="D150">
        <f>+IFERROR(BASE!R382/BASE!H150,D149)</f>
        <v>0</v>
      </c>
      <c r="F150">
        <f>+IFERROR(BASE!C150/BASE!M150,F149)</f>
        <v>1.197187358233782</v>
      </c>
      <c r="L150">
        <f t="shared" si="1"/>
        <v>0.72716388784346486</v>
      </c>
      <c r="M150">
        <f>+STDEV($L$78:L150)*2+L150</f>
        <v>0.85782552643320265</v>
      </c>
      <c r="N150">
        <f>L150-STDEV($L$78:L150)*2</f>
        <v>0.59650224925372708</v>
      </c>
    </row>
    <row r="151" spans="1:14" x14ac:dyDescent="0.25">
      <c r="A151" s="1">
        <f>+BASE!A151</f>
        <v>38219</v>
      </c>
      <c r="B151">
        <f>+IFERROR(BASE!M151/BASE!H151,B150)</f>
        <v>0.79071387115496228</v>
      </c>
      <c r="C151">
        <f>+IFERROR(BASE!C151/BASE!H151,C150)</f>
        <v>0.94161346488682529</v>
      </c>
      <c r="D151">
        <f>+IFERROR(BASE!R383/BASE!H151,D150)</f>
        <v>0</v>
      </c>
      <c r="F151">
        <f>+IFERROR(BASE!C151/BASE!M151,F150)</f>
        <v>1.1908396946564885</v>
      </c>
      <c r="L151">
        <f t="shared" si="1"/>
        <v>0.72678080570357018</v>
      </c>
      <c r="M151">
        <f>+STDEV($L$78:L151)*2+L151</f>
        <v>0.86029881973795452</v>
      </c>
      <c r="N151">
        <f>L151-STDEV($L$78:L151)*2</f>
        <v>0.59326279166918583</v>
      </c>
    </row>
    <row r="152" spans="1:14" x14ac:dyDescent="0.25">
      <c r="A152" s="1">
        <f>+BASE!A152</f>
        <v>38226</v>
      </c>
      <c r="B152">
        <f>+IFERROR(BASE!M152/BASE!H152,B151)</f>
        <v>0.76180926916221037</v>
      </c>
      <c r="C152">
        <f>+IFERROR(BASE!C152/BASE!H152,C151)</f>
        <v>0.92234848484848486</v>
      </c>
      <c r="D152">
        <f>+IFERROR(BASE!R384/BASE!H152,D151)</f>
        <v>0</v>
      </c>
      <c r="F152">
        <f>+IFERROR(BASE!C152/BASE!M152,F151)</f>
        <v>1.2107341327873646</v>
      </c>
      <c r="L152">
        <f t="shared" si="1"/>
        <v>0.72603925059122743</v>
      </c>
      <c r="M152">
        <f>+STDEV($L$78:L152)*2+L152</f>
        <v>0.86222236327949842</v>
      </c>
      <c r="N152">
        <f>L152-STDEV($L$78:L152)*2</f>
        <v>0.58985613790295643</v>
      </c>
    </row>
    <row r="153" spans="1:14" x14ac:dyDescent="0.25">
      <c r="A153" s="1">
        <f>+BASE!A153</f>
        <v>38233</v>
      </c>
      <c r="B153">
        <f>+IFERROR(BASE!M153/BASE!H153,B152)</f>
        <v>0.75080402531382928</v>
      </c>
      <c r="C153">
        <f>+IFERROR(BASE!C153/BASE!H153,C152)</f>
        <v>0.89936715426911507</v>
      </c>
      <c r="D153">
        <f>+IFERROR(BASE!R385/BASE!H153,D152)</f>
        <v>0</v>
      </c>
      <c r="F153">
        <f>+IFERROR(BASE!C153/BASE!M153,F152)</f>
        <v>1.1978720464280779</v>
      </c>
      <c r="L153">
        <f t="shared" si="1"/>
        <v>0.72589345792310922</v>
      </c>
      <c r="M153">
        <f>+STDEV($L$78:L153)*2+L153</f>
        <v>0.8645389300681503</v>
      </c>
      <c r="N153">
        <f>L153-STDEV($L$78:L153)*2</f>
        <v>0.58724798577806814</v>
      </c>
    </row>
    <row r="154" spans="1:14" x14ac:dyDescent="0.25">
      <c r="A154" s="1">
        <f>+BASE!A154</f>
        <v>38240</v>
      </c>
      <c r="B154">
        <f>+IFERROR(BASE!M154/BASE!H154,B153)</f>
        <v>0.74149590163934431</v>
      </c>
      <c r="C154">
        <f>+IFERROR(BASE!C154/BASE!H154,C153)</f>
        <v>0.87397540983606559</v>
      </c>
      <c r="D154">
        <f>+IFERROR(BASE!R386/BASE!H154,D153)</f>
        <v>0</v>
      </c>
      <c r="F154">
        <f>+IFERROR(BASE!C154/BASE!M154,F153)</f>
        <v>1.1786651927594307</v>
      </c>
      <c r="L154">
        <f t="shared" si="1"/>
        <v>0.72554773999796907</v>
      </c>
      <c r="M154">
        <f>+STDEV($L$78:L154)*2+L154</f>
        <v>0.86648213460158685</v>
      </c>
      <c r="N154">
        <f>L154-STDEV($L$78:L154)*2</f>
        <v>0.58461334539435128</v>
      </c>
    </row>
    <row r="155" spans="1:14" x14ac:dyDescent="0.25">
      <c r="A155" s="1">
        <f>+BASE!A155</f>
        <v>38247</v>
      </c>
      <c r="B155">
        <f>+IFERROR(BASE!M155/BASE!H155,B154)</f>
        <v>0.68263302665275538</v>
      </c>
      <c r="C155">
        <f>+IFERROR(BASE!C155/BASE!H155,C154)</f>
        <v>0.82756331215024193</v>
      </c>
      <c r="D155">
        <f>+IFERROR(BASE!R387/BASE!H155,D154)</f>
        <v>0</v>
      </c>
      <c r="F155">
        <f>+IFERROR(BASE!C155/BASE!M155,F154)</f>
        <v>1.2123106850076422</v>
      </c>
      <c r="L155">
        <f t="shared" si="1"/>
        <v>0.72409736851855977</v>
      </c>
      <c r="M155">
        <f>+STDEV($L$78:L155)*2+L155</f>
        <v>0.86721472806837774</v>
      </c>
      <c r="N155">
        <f>L155-STDEV($L$78:L155)*2</f>
        <v>0.5809800089687418</v>
      </c>
    </row>
    <row r="156" spans="1:14" x14ac:dyDescent="0.25">
      <c r="A156" s="1">
        <f>+BASE!A156</f>
        <v>38254</v>
      </c>
      <c r="B156">
        <f>+IFERROR(BASE!M156/BASE!H156,B155)</f>
        <v>0.73506611947104428</v>
      </c>
      <c r="C156">
        <f>+IFERROR(BASE!C156/BASE!H156,C155)</f>
        <v>0.80337437300501591</v>
      </c>
      <c r="D156">
        <f>+IFERROR(BASE!R388/BASE!H156,D155)</f>
        <v>0</v>
      </c>
      <c r="F156">
        <f>+IFERROR(BASE!C156/BASE!M156,F155)</f>
        <v>1.0929280397022332</v>
      </c>
      <c r="L156">
        <f t="shared" si="1"/>
        <v>0.72239066176153033</v>
      </c>
      <c r="M156">
        <f>+STDEV($L$78:L156)*2+L156</f>
        <v>0.86760527208827143</v>
      </c>
      <c r="N156">
        <f>L156-STDEV($L$78:L156)*2</f>
        <v>0.57717605143478923</v>
      </c>
    </row>
    <row r="157" spans="1:14" x14ac:dyDescent="0.25">
      <c r="A157" s="1">
        <f>+BASE!A157</f>
        <v>38261</v>
      </c>
      <c r="B157">
        <f>+IFERROR(BASE!M157/BASE!H157,B156)</f>
        <v>0.79769307019915303</v>
      </c>
      <c r="C157">
        <f>+IFERROR(BASE!C157/BASE!H157,C156)</f>
        <v>0.85482562854825639</v>
      </c>
      <c r="D157">
        <f>+IFERROR(BASE!R389/BASE!H157,D156)</f>
        <v>0</v>
      </c>
      <c r="F157">
        <f>+IFERROR(BASE!C157/BASE!M157,F156)</f>
        <v>1.0716222322638951</v>
      </c>
      <c r="L157">
        <f t="shared" si="1"/>
        <v>0.72186559558427654</v>
      </c>
      <c r="M157">
        <f>+STDEV($L$78:L157)*2+L157</f>
        <v>0.86904599250922476</v>
      </c>
      <c r="N157">
        <f>L157-STDEV($L$78:L157)*2</f>
        <v>0.57468519865932832</v>
      </c>
    </row>
    <row r="158" spans="1:14" x14ac:dyDescent="0.25">
      <c r="A158" s="1">
        <f>+BASE!A158</f>
        <v>38268</v>
      </c>
      <c r="B158">
        <f>+IFERROR(BASE!M158/BASE!H158,B157)</f>
        <v>0.73775189498983174</v>
      </c>
      <c r="C158">
        <f>+IFERROR(BASE!C158/BASE!H158,C157)</f>
        <v>0.83758550563875023</v>
      </c>
      <c r="D158">
        <f>+IFERROR(BASE!R390/BASE!H158,D157)</f>
        <v>0</v>
      </c>
      <c r="F158">
        <f>+IFERROR(BASE!C158/BASE!M158,F157)</f>
        <v>1.1353213882972057</v>
      </c>
      <c r="L158">
        <f t="shared" si="1"/>
        <v>0.72128286062728619</v>
      </c>
      <c r="M158">
        <f>+STDEV($L$78:L158)*2+L158</f>
        <v>0.87031088951498214</v>
      </c>
      <c r="N158">
        <f>L158-STDEV($L$78:L158)*2</f>
        <v>0.57225483173959024</v>
      </c>
    </row>
    <row r="159" spans="1:14" x14ac:dyDescent="0.25">
      <c r="A159" s="1">
        <f>+BASE!A159</f>
        <v>38275</v>
      </c>
      <c r="B159">
        <f>+IFERROR(BASE!M159/BASE!H159,B158)</f>
        <v>0.72935346861727224</v>
      </c>
      <c r="C159">
        <f>+IFERROR(BASE!C159/BASE!H159,C158)</f>
        <v>0.76396098788736821</v>
      </c>
      <c r="D159">
        <f>+IFERROR(BASE!R391/BASE!H159,D158)</f>
        <v>0</v>
      </c>
      <c r="F159">
        <f>+IFERROR(BASE!C159/BASE!M159,F158)</f>
        <v>1.0474495848161329</v>
      </c>
      <c r="L159">
        <f t="shared" si="1"/>
        <v>0.72091695930466593</v>
      </c>
      <c r="M159">
        <f>+STDEV($L$78:L159)*2+L159</f>
        <v>0.87167491892098004</v>
      </c>
      <c r="N159">
        <f>L159-STDEV($L$78:L159)*2</f>
        <v>0.57015899968835182</v>
      </c>
    </row>
    <row r="160" spans="1:14" x14ac:dyDescent="0.25">
      <c r="A160" s="1">
        <f>+BASE!A160</f>
        <v>38282</v>
      </c>
      <c r="B160">
        <f>+IFERROR(BASE!M160/BASE!H160,B159)</f>
        <v>0.65589063128266989</v>
      </c>
      <c r="C160">
        <f>+IFERROR(BASE!C160/BASE!H160,C159)</f>
        <v>0.76284680337756328</v>
      </c>
      <c r="D160">
        <f>+IFERROR(BASE!R392/BASE!H160,D159)</f>
        <v>0</v>
      </c>
      <c r="F160">
        <f>+IFERROR(BASE!C160/BASE!M160,F159)</f>
        <v>1.1630701324178518</v>
      </c>
      <c r="L160">
        <f t="shared" si="1"/>
        <v>0.71972903532655885</v>
      </c>
      <c r="M160">
        <f>+STDEV($L$78:L160)*2+L160</f>
        <v>0.87214143184246529</v>
      </c>
      <c r="N160">
        <f>L160-STDEV($L$78:L160)*2</f>
        <v>0.56731663881065242</v>
      </c>
    </row>
    <row r="161" spans="1:14" x14ac:dyDescent="0.25">
      <c r="A161" s="1">
        <f>+BASE!A161</f>
        <v>38289</v>
      </c>
      <c r="B161">
        <f>+IFERROR(BASE!M161/BASE!H161,B160)</f>
        <v>0.61320413623544723</v>
      </c>
      <c r="C161">
        <f>+IFERROR(BASE!C161/BASE!H161,C160)</f>
        <v>0.71053583050112079</v>
      </c>
      <c r="D161">
        <f>+IFERROR(BASE!R393/BASE!H161,D160)</f>
        <v>0</v>
      </c>
      <c r="F161">
        <f>+IFERROR(BASE!C161/BASE!M161,F160)</f>
        <v>1.1587264150943397</v>
      </c>
      <c r="L161">
        <f t="shared" si="1"/>
        <v>0.71921792246124927</v>
      </c>
      <c r="M161">
        <f>+STDEV($L$78:L161)*2+L161</f>
        <v>0.8731881667806769</v>
      </c>
      <c r="N161">
        <f>L161-STDEV($L$78:L161)*2</f>
        <v>0.56524767814182164</v>
      </c>
    </row>
    <row r="162" spans="1:14" x14ac:dyDescent="0.25">
      <c r="A162" s="1">
        <f>+BASE!A162</f>
        <v>38296</v>
      </c>
      <c r="B162">
        <f>+IFERROR(BASE!M162/BASE!H162,B161)</f>
        <v>0.70702196615052215</v>
      </c>
      <c r="C162">
        <f>+IFERROR(BASE!C162/BASE!H162,C161)</f>
        <v>0.75455527547713364</v>
      </c>
      <c r="D162">
        <f>+IFERROR(BASE!R394/BASE!H162,D161)</f>
        <v>0</v>
      </c>
      <c r="F162">
        <f>+IFERROR(BASE!C162/BASE!M162,F161)</f>
        <v>1.0672303147601101</v>
      </c>
      <c r="L162">
        <f t="shared" si="1"/>
        <v>0.71984044505746225</v>
      </c>
      <c r="M162">
        <f>+STDEV($L$78:L162)*2+L162</f>
        <v>0.87523633886953178</v>
      </c>
      <c r="N162">
        <f>L162-STDEV($L$78:L162)*2</f>
        <v>0.56444455124539272</v>
      </c>
    </row>
    <row r="163" spans="1:14" x14ac:dyDescent="0.25">
      <c r="A163" s="1">
        <f>+BASE!A163</f>
        <v>38303</v>
      </c>
      <c r="B163">
        <f>+IFERROR(BASE!M163/BASE!H163,B162)</f>
        <v>0.7117238110285985</v>
      </c>
      <c r="C163">
        <f>+IFERROR(BASE!C163/BASE!H163,C162)</f>
        <v>0.76062569126244273</v>
      </c>
      <c r="D163">
        <f>+IFERROR(BASE!R395/BASE!H163,D162)</f>
        <v>0</v>
      </c>
      <c r="F163">
        <f>+IFERROR(BASE!C163/BASE!M163,F162)</f>
        <v>1.0687090687090686</v>
      </c>
      <c r="L163">
        <f t="shared" si="1"/>
        <v>0.72031535333505115</v>
      </c>
      <c r="M163">
        <f>+STDEV($L$78:L163)*2+L163</f>
        <v>0.87702058481292444</v>
      </c>
      <c r="N163">
        <f>L163-STDEV($L$78:L163)*2</f>
        <v>0.56361012185717785</v>
      </c>
    </row>
    <row r="164" spans="1:14" x14ac:dyDescent="0.25">
      <c r="A164" s="1">
        <f>+BASE!A164</f>
        <v>38310</v>
      </c>
      <c r="B164">
        <f>+IFERROR(BASE!M164/BASE!H164,B163)</f>
        <v>0.72500811424862055</v>
      </c>
      <c r="C164">
        <f>+IFERROR(BASE!C164/BASE!H164,C163)</f>
        <v>0.82489451476793252</v>
      </c>
      <c r="D164">
        <f>+IFERROR(BASE!R396/BASE!H164,D163)</f>
        <v>0</v>
      </c>
      <c r="F164">
        <f>+IFERROR(BASE!C164/BASE!M164,F163)</f>
        <v>1.1377728035814214</v>
      </c>
      <c r="L164">
        <f t="shared" si="1"/>
        <v>0.72145251498183671</v>
      </c>
      <c r="M164">
        <f>+STDEV($L$78:L164)*2+L164</f>
        <v>0.87933658187682018</v>
      </c>
      <c r="N164">
        <f>L164-STDEV($L$78:L164)*2</f>
        <v>0.56356844808685325</v>
      </c>
    </row>
    <row r="165" spans="1:14" x14ac:dyDescent="0.25">
      <c r="A165" s="1">
        <f>+BASE!A165</f>
        <v>38317</v>
      </c>
      <c r="B165">
        <f>+IFERROR(BASE!M165/BASE!H165,B164)</f>
        <v>0.74646643109540645</v>
      </c>
      <c r="C165">
        <f>+IFERROR(BASE!C165/BASE!H165,C164)</f>
        <v>0.82544169611307427</v>
      </c>
      <c r="D165">
        <f>+IFERROR(BASE!R397/BASE!H165,D164)</f>
        <v>0</v>
      </c>
      <c r="F165">
        <f>+IFERROR(BASE!C165/BASE!M165,F164)</f>
        <v>1.1057988165680475</v>
      </c>
      <c r="L165">
        <f t="shared" si="1"/>
        <v>0.72305920114015465</v>
      </c>
      <c r="M165">
        <f>+STDEV($L$78:L165)*2+L165</f>
        <v>0.88198629644522897</v>
      </c>
      <c r="N165">
        <f>L165-STDEV($L$78:L165)*2</f>
        <v>0.56413210583508033</v>
      </c>
    </row>
    <row r="166" spans="1:14" x14ac:dyDescent="0.25">
      <c r="A166" s="1">
        <f>+BASE!A166</f>
        <v>38324</v>
      </c>
      <c r="B166">
        <f>+IFERROR(BASE!M166/BASE!H166,B165)</f>
        <v>0.71724533245987554</v>
      </c>
      <c r="C166">
        <f>+IFERROR(BASE!C166/BASE!H166,C165)</f>
        <v>0.77448411398624295</v>
      </c>
      <c r="D166">
        <f>+IFERROR(BASE!R398/BASE!H166,D165)</f>
        <v>0</v>
      </c>
      <c r="F166">
        <f>+IFERROR(BASE!C166/BASE!M166,F165)</f>
        <v>1.0798036305514327</v>
      </c>
      <c r="L166">
        <f t="shared" si="1"/>
        <v>0.7245420458116768</v>
      </c>
      <c r="M166">
        <f>+STDEV($L$78:L166)*2+L166</f>
        <v>0.88439133197386643</v>
      </c>
      <c r="N166">
        <f>L166-STDEV($L$78:L166)*2</f>
        <v>0.56469275964948717</v>
      </c>
    </row>
    <row r="167" spans="1:14" x14ac:dyDescent="0.25">
      <c r="A167" s="1">
        <f>+BASE!A167</f>
        <v>38331</v>
      </c>
      <c r="B167">
        <f>+IFERROR(BASE!M167/BASE!H167,B166)</f>
        <v>0.70546695231294143</v>
      </c>
      <c r="C167">
        <f>+IFERROR(BASE!C167/BASE!H167,C166)</f>
        <v>0.7840990240418948</v>
      </c>
      <c r="D167">
        <f>+IFERROR(BASE!R399/BASE!H167,D166)</f>
        <v>0</v>
      </c>
      <c r="F167">
        <f>+IFERROR(BASE!C167/BASE!M167,F166)</f>
        <v>1.1114610280058486</v>
      </c>
      <c r="L167">
        <f t="shared" si="1"/>
        <v>0.72460852775105811</v>
      </c>
      <c r="M167">
        <f>+STDEV($L$78:L167)*2+L167</f>
        <v>0.88531238824410119</v>
      </c>
      <c r="N167">
        <f>L167-STDEV($L$78:L167)*2</f>
        <v>0.56390466725801502</v>
      </c>
    </row>
    <row r="168" spans="1:14" x14ac:dyDescent="0.25">
      <c r="A168" s="1">
        <f>+BASE!A168</f>
        <v>38338</v>
      </c>
      <c r="B168">
        <f>+IFERROR(BASE!M168/BASE!H168,B167)</f>
        <v>0.68355520751761945</v>
      </c>
      <c r="C168">
        <f>+IFERROR(BASE!C168/BASE!H168,C167)</f>
        <v>0.78715740015661717</v>
      </c>
      <c r="D168">
        <f>+IFERROR(BASE!R400/BASE!H168,D167)</f>
        <v>0</v>
      </c>
      <c r="F168">
        <f>+IFERROR(BASE!C168/BASE!M168,F167)</f>
        <v>1.1515637530072174</v>
      </c>
      <c r="L168">
        <f t="shared" si="1"/>
        <v>0.7236517811025196</v>
      </c>
      <c r="M168">
        <f>+STDEV($L$78:L168)*2+L168</f>
        <v>0.88517816157040663</v>
      </c>
      <c r="N168">
        <f>L168-STDEV($L$78:L168)*2</f>
        <v>0.56212540063463257</v>
      </c>
    </row>
    <row r="169" spans="1:14" x14ac:dyDescent="0.25">
      <c r="A169" s="1">
        <f>+BASE!A169</f>
        <v>38345</v>
      </c>
      <c r="B169">
        <f>+IFERROR(BASE!M169/BASE!H169,B168)</f>
        <v>0.69852358660424918</v>
      </c>
      <c r="C169">
        <f>+IFERROR(BASE!C169/BASE!H169,C168)</f>
        <v>0.74432841195534749</v>
      </c>
      <c r="D169">
        <f>+IFERROR(BASE!R401/BASE!H169,D168)</f>
        <v>0</v>
      </c>
      <c r="F169">
        <f>+IFERROR(BASE!C169/BASE!M169,F168)</f>
        <v>1.0655737704918034</v>
      </c>
      <c r="L169">
        <f t="shared" si="1"/>
        <v>0.72239197862152704</v>
      </c>
      <c r="M169">
        <f>+STDEV($L$78:L169)*2+L169</f>
        <v>0.88471982462499876</v>
      </c>
      <c r="N169">
        <f>L169-STDEV($L$78:L169)*2</f>
        <v>0.56006413261805532</v>
      </c>
    </row>
    <row r="170" spans="1:14" x14ac:dyDescent="0.25">
      <c r="A170" s="1">
        <f>+BASE!A170</f>
        <v>38352</v>
      </c>
      <c r="B170">
        <f>+IFERROR(BASE!M170/BASE!H170,B169)</f>
        <v>0.666597135308024</v>
      </c>
      <c r="C170">
        <f>+IFERROR(BASE!C170/BASE!H170,C169)</f>
        <v>0.70942845223195661</v>
      </c>
      <c r="D170">
        <f>+IFERROR(BASE!R402/BASE!H170,D169)</f>
        <v>0</v>
      </c>
      <c r="F170">
        <f>+IFERROR(BASE!C170/BASE!M170,F169)</f>
        <v>1.0642536768540731</v>
      </c>
      <c r="L170">
        <f t="shared" si="1"/>
        <v>0.71854012265969081</v>
      </c>
      <c r="M170">
        <f>+STDEV($L$78:L170)*2+L170</f>
        <v>0.88172713088196675</v>
      </c>
      <c r="N170">
        <f>L170-STDEV($L$78:L170)*2</f>
        <v>0.55535311443741486</v>
      </c>
    </row>
    <row r="171" spans="1:14" x14ac:dyDescent="0.25">
      <c r="A171" s="1">
        <f>+BASE!A171</f>
        <v>38359</v>
      </c>
      <c r="B171">
        <f>+IFERROR(BASE!M171/BASE!H171,B170)</f>
        <v>0.67109586040738856</v>
      </c>
      <c r="C171">
        <f>+IFERROR(BASE!C171/BASE!H171,C170)</f>
        <v>0.70854931736876692</v>
      </c>
      <c r="D171">
        <f>+IFERROR(BASE!R403/BASE!H171,D170)</f>
        <v>0</v>
      </c>
      <c r="F171">
        <f>+IFERROR(BASE!C171/BASE!M171,F170)</f>
        <v>1.0558093994778068</v>
      </c>
      <c r="L171">
        <f t="shared" si="1"/>
        <v>0.71585866937705178</v>
      </c>
      <c r="M171">
        <f>+STDEV($L$78:L171)*2+L171</f>
        <v>0.87992556370386998</v>
      </c>
      <c r="N171">
        <f>L171-STDEV($L$78:L171)*2</f>
        <v>0.55179177505023358</v>
      </c>
    </row>
    <row r="172" spans="1:14" x14ac:dyDescent="0.25">
      <c r="A172" s="1">
        <f>+BASE!A172</f>
        <v>38366</v>
      </c>
      <c r="B172">
        <f>+IFERROR(BASE!M172/BASE!H172,B171)</f>
        <v>0.67195880712293499</v>
      </c>
      <c r="C172">
        <f>+IFERROR(BASE!C172/BASE!H172,C171)</f>
        <v>0.73167417578488148</v>
      </c>
      <c r="D172">
        <f>+IFERROR(BASE!R404/BASE!H172,D171)</f>
        <v>0</v>
      </c>
      <c r="F172">
        <f>+IFERROR(BASE!C172/BASE!M172,F171)</f>
        <v>1.0888676032354192</v>
      </c>
      <c r="L172">
        <f t="shared" si="1"/>
        <v>0.71360214367729391</v>
      </c>
      <c r="M172">
        <f>+STDEV($L$78:L172)*2+L172</f>
        <v>0.87855625426118411</v>
      </c>
      <c r="N172">
        <f>L172-STDEV($L$78:L172)*2</f>
        <v>0.54864803309340371</v>
      </c>
    </row>
    <row r="173" spans="1:14" x14ac:dyDescent="0.25">
      <c r="A173" s="1">
        <f>+BASE!A173</f>
        <v>38373</v>
      </c>
      <c r="B173">
        <f>+IFERROR(BASE!M173/BASE!H173,B172)</f>
        <v>0.67871604211146286</v>
      </c>
      <c r="C173">
        <f>+IFERROR(BASE!C173/BASE!H173,C172)</f>
        <v>0.74711035853640573</v>
      </c>
      <c r="D173">
        <f>+IFERROR(BASE!R405/BASE!H173,D172)</f>
        <v>0</v>
      </c>
      <c r="F173">
        <f>+IFERROR(BASE!C173/BASE!M173,F172)</f>
        <v>1.1007701486061394</v>
      </c>
      <c r="L173">
        <f t="shared" si="1"/>
        <v>0.71283724755940925</v>
      </c>
      <c r="M173">
        <f>+STDEV($L$78:L173)*2+L173</f>
        <v>0.87864171379851952</v>
      </c>
      <c r="N173">
        <f>L173-STDEV($L$78:L173)*2</f>
        <v>0.54703278132029898</v>
      </c>
    </row>
    <row r="174" spans="1:14" x14ac:dyDescent="0.25">
      <c r="A174" s="1">
        <f>+BASE!A174</f>
        <v>38380</v>
      </c>
      <c r="B174">
        <f>+IFERROR(BASE!M174/BASE!H174,B173)</f>
        <v>0.64928446771378712</v>
      </c>
      <c r="C174">
        <f>+IFERROR(BASE!C174/BASE!H174,C173)</f>
        <v>0.74890052356020931</v>
      </c>
      <c r="D174">
        <f>+IFERROR(BASE!R406/BASE!H174,D173)</f>
        <v>0</v>
      </c>
      <c r="F174">
        <f>+IFERROR(BASE!C174/BASE!M174,F173)</f>
        <v>1.1534243629717233</v>
      </c>
      <c r="L174">
        <f t="shared" si="1"/>
        <v>0.71108991261469157</v>
      </c>
      <c r="M174">
        <f>+STDEV($L$78:L174)*2+L174</f>
        <v>0.87773838297781848</v>
      </c>
      <c r="N174">
        <f>L174-STDEV($L$78:L174)*2</f>
        <v>0.54444144225156466</v>
      </c>
    </row>
    <row r="175" spans="1:14" x14ac:dyDescent="0.25">
      <c r="A175" s="1">
        <f>+BASE!A175</f>
        <v>38387</v>
      </c>
      <c r="B175">
        <f>+IFERROR(BASE!M175/BASE!H175,B174)</f>
        <v>0.65065031336343426</v>
      </c>
      <c r="C175">
        <f>+IFERROR(BASE!C175/BASE!H175,C174)</f>
        <v>0.73792034503672754</v>
      </c>
      <c r="D175">
        <f>+IFERROR(BASE!R407/BASE!H175,D174)</f>
        <v>0</v>
      </c>
      <c r="F175">
        <f>+IFERROR(BASE!C175/BASE!M175,F174)</f>
        <v>1.1341273951320558</v>
      </c>
      <c r="L175">
        <f t="shared" si="1"/>
        <v>0.70909225201698745</v>
      </c>
      <c r="M175">
        <f>+STDEV($L$78:L175)*2+L175</f>
        <v>0.87658599721155617</v>
      </c>
      <c r="N175">
        <f>L175-STDEV($L$78:L175)*2</f>
        <v>0.54159850682241872</v>
      </c>
    </row>
    <row r="176" spans="1:14" x14ac:dyDescent="0.25">
      <c r="A176" s="1">
        <f>+BASE!A176</f>
        <v>38394</v>
      </c>
      <c r="B176">
        <f>+IFERROR(BASE!M176/BASE!H176,B175)</f>
        <v>0.62722236536975007</v>
      </c>
      <c r="C176">
        <f>+IFERROR(BASE!C176/BASE!H176,C175)</f>
        <v>0.73028858541612984</v>
      </c>
      <c r="D176">
        <f>+IFERROR(BASE!R408/BASE!H176,D175)</f>
        <v>0</v>
      </c>
      <c r="F176">
        <f>+IFERROR(BASE!C176/BASE!M176,F175)</f>
        <v>1.1643216596487624</v>
      </c>
      <c r="L176">
        <f t="shared" si="1"/>
        <v>0.70822400044598854</v>
      </c>
      <c r="M176">
        <f>+STDEV($L$78:L176)*2+L176</f>
        <v>0.8765323129105661</v>
      </c>
      <c r="N176">
        <f>L176-STDEV($L$78:L176)*2</f>
        <v>0.53991568798141099</v>
      </c>
    </row>
    <row r="177" spans="1:14" x14ac:dyDescent="0.25">
      <c r="A177" s="1">
        <f>+BASE!A177</f>
        <v>38401</v>
      </c>
      <c r="B177">
        <f>+IFERROR(BASE!M177/BASE!H177,B176)</f>
        <v>0.64397837556177939</v>
      </c>
      <c r="C177">
        <f>+IFERROR(BASE!C177/BASE!H177,C176)</f>
        <v>0.77802383898912253</v>
      </c>
      <c r="D177">
        <f>+IFERROR(BASE!R409/BASE!H177,D176)</f>
        <v>0</v>
      </c>
      <c r="F177">
        <f>+IFERROR(BASE!C177/BASE!M177,F176)</f>
        <v>1.2081521189440678</v>
      </c>
      <c r="L177">
        <f t="shared" si="1"/>
        <v>0.70746981124544039</v>
      </c>
      <c r="M177">
        <f>+STDEV($L$78:L177)*2+L177</f>
        <v>0.87656051318771255</v>
      </c>
      <c r="N177">
        <f>L177-STDEV($L$78:L177)*2</f>
        <v>0.53837910930316824</v>
      </c>
    </row>
    <row r="178" spans="1:14" x14ac:dyDescent="0.25">
      <c r="A178" s="1">
        <f>+BASE!A178</f>
        <v>38408</v>
      </c>
      <c r="B178">
        <f>+IFERROR(BASE!M178/BASE!H178,B177)</f>
        <v>0.62717439433234234</v>
      </c>
      <c r="C178">
        <f>+IFERROR(BASE!C178/BASE!H178,C177)</f>
        <v>0.74508191536466573</v>
      </c>
      <c r="D178">
        <f>+IFERROR(BASE!R410/BASE!H178,D177)</f>
        <v>0</v>
      </c>
      <c r="F178">
        <f>+IFERROR(BASE!C178/BASE!M178,F177)</f>
        <v>1.1879979828542611</v>
      </c>
      <c r="L178">
        <f t="shared" si="1"/>
        <v>0.70662159583985373</v>
      </c>
      <c r="M178">
        <f>+STDEV($L$78:L178)*2+L178</f>
        <v>0.87646684199963776</v>
      </c>
      <c r="N178">
        <f>L178-STDEV($L$78:L178)*2</f>
        <v>0.53677634968006971</v>
      </c>
    </row>
    <row r="179" spans="1:14" x14ac:dyDescent="0.25">
      <c r="A179" s="1">
        <f>+BASE!A179</f>
        <v>38415</v>
      </c>
      <c r="B179">
        <f>+IFERROR(BASE!M179/BASE!H179,B178)</f>
        <v>0.64068054850177769</v>
      </c>
      <c r="C179">
        <f>+IFERROR(BASE!C179/BASE!H179,C178)</f>
        <v>0.73025647536820726</v>
      </c>
      <c r="D179">
        <f>+IFERROR(BASE!R411/BASE!H179,D178)</f>
        <v>0</v>
      </c>
      <c r="F179">
        <f>+IFERROR(BASE!C179/BASE!M179,F178)</f>
        <v>1.1398137138327389</v>
      </c>
      <c r="L179">
        <f t="shared" si="1"/>
        <v>0.70607399945492899</v>
      </c>
      <c r="M179">
        <f>+STDEV($L$78:L179)*2+L179</f>
        <v>0.87663939689376025</v>
      </c>
      <c r="N179">
        <f>L179-STDEV($L$78:L179)*2</f>
        <v>0.53550860201609773</v>
      </c>
    </row>
    <row r="180" spans="1:14" x14ac:dyDescent="0.25">
      <c r="A180" s="1">
        <f>+BASE!A180</f>
        <v>38422</v>
      </c>
      <c r="B180">
        <f>+IFERROR(BASE!M180/BASE!H180,B179)</f>
        <v>0.64081957717926441</v>
      </c>
      <c r="C180">
        <f>+IFERROR(BASE!C180/BASE!H180,C179)</f>
        <v>0.79474370112945258</v>
      </c>
      <c r="D180">
        <f>+IFERROR(BASE!R412/BASE!H180,D179)</f>
        <v>0</v>
      </c>
      <c r="F180">
        <f>+IFERROR(BASE!C180/BASE!M180,F179)</f>
        <v>1.2401988475878432</v>
      </c>
      <c r="L180">
        <f t="shared" si="1"/>
        <v>0.70555787181481588</v>
      </c>
      <c r="M180">
        <f>+STDEV($L$78:L180)*2+L180</f>
        <v>0.87681007883045559</v>
      </c>
      <c r="N180">
        <f>L180-STDEV($L$78:L180)*2</f>
        <v>0.53430566479917618</v>
      </c>
    </row>
    <row r="181" spans="1:14" x14ac:dyDescent="0.25">
      <c r="A181" s="1">
        <f>+BASE!A181</f>
        <v>38429</v>
      </c>
      <c r="B181">
        <f>+IFERROR(BASE!M181/BASE!H181,B180)</f>
        <v>0.6309006660874602</v>
      </c>
      <c r="C181">
        <f>+IFERROR(BASE!C181/BASE!H181,C180)</f>
        <v>0.82877208224732124</v>
      </c>
      <c r="D181">
        <f>+IFERROR(BASE!R413/BASE!H181,D180)</f>
        <v>0</v>
      </c>
      <c r="F181">
        <f>+IFERROR(BASE!C181/BASE!M181,F180)</f>
        <v>1.3136332338765206</v>
      </c>
      <c r="L181">
        <f t="shared" si="1"/>
        <v>0.70529987132751071</v>
      </c>
      <c r="M181">
        <f>+STDEV($L$78:L181)*2+L181</f>
        <v>0.87720070788610693</v>
      </c>
      <c r="N181">
        <f>L181-STDEV($L$78:L181)*2</f>
        <v>0.53339903476891448</v>
      </c>
    </row>
    <row r="182" spans="1:14" x14ac:dyDescent="0.25">
      <c r="A182" s="1">
        <f>+BASE!A182</f>
        <v>38436</v>
      </c>
      <c r="B182">
        <f>+IFERROR(BASE!M182/BASE!H182,B181)</f>
        <v>0.63906772064216444</v>
      </c>
      <c r="C182">
        <f>+IFERROR(BASE!C182/BASE!H182,C181)</f>
        <v>0.87653817944747769</v>
      </c>
      <c r="D182">
        <f>+IFERROR(BASE!R414/BASE!H182,D181)</f>
        <v>0</v>
      </c>
      <c r="F182">
        <f>+IFERROR(BASE!C182/BASE!M182,F181)</f>
        <v>1.3715888803876561</v>
      </c>
      <c r="L182">
        <f t="shared" si="1"/>
        <v>0.70459624182717617</v>
      </c>
      <c r="M182">
        <f>+STDEV($L$78:L182)*2+L182</f>
        <v>0.87712085730809353</v>
      </c>
      <c r="N182">
        <f>L182-STDEV($L$78:L182)*2</f>
        <v>0.53207162634625882</v>
      </c>
    </row>
    <row r="183" spans="1:14" x14ac:dyDescent="0.25">
      <c r="A183" s="1">
        <f>+BASE!A183</f>
        <v>38443</v>
      </c>
      <c r="B183">
        <f>+IFERROR(BASE!M183/BASE!H183,B182)</f>
        <v>0.75145374449339208</v>
      </c>
      <c r="C183">
        <f>+IFERROR(BASE!C183/BASE!H183,C182)</f>
        <v>0.93198237885462565</v>
      </c>
      <c r="D183">
        <f>+IFERROR(BASE!R415/BASE!H183,D182)</f>
        <v>0</v>
      </c>
      <c r="F183">
        <f>+IFERROR(BASE!C183/BASE!M183,F182)</f>
        <v>1.2402391839606051</v>
      </c>
      <c r="L183">
        <f t="shared" si="1"/>
        <v>0.70638623601427031</v>
      </c>
      <c r="M183">
        <f>+STDEV($L$78:L183)*2+L183</f>
        <v>0.87944974451832247</v>
      </c>
      <c r="N183">
        <f>L183-STDEV($L$78:L183)*2</f>
        <v>0.53332272751021814</v>
      </c>
    </row>
    <row r="184" spans="1:14" x14ac:dyDescent="0.25">
      <c r="A184" s="1">
        <f>+BASE!A184</f>
        <v>38450</v>
      </c>
      <c r="B184">
        <f>+IFERROR(BASE!M184/BASE!H184,B183)</f>
        <v>0.71321122024599592</v>
      </c>
      <c r="C184">
        <f>+IFERROR(BASE!C184/BASE!H184,C183)</f>
        <v>0.92673214759755751</v>
      </c>
      <c r="D184">
        <f>+IFERROR(BASE!R416/BASE!H184,D183)</f>
        <v>0</v>
      </c>
      <c r="F184">
        <f>+IFERROR(BASE!C184/BASE!M184,F183)</f>
        <v>1.2993796526054588</v>
      </c>
      <c r="L184">
        <f t="shared" si="1"/>
        <v>0.70494340984564496</v>
      </c>
      <c r="M184">
        <f>+STDEV($L$78:L184)*2+L184</f>
        <v>0.87854353068908742</v>
      </c>
      <c r="N184">
        <f>L184-STDEV($L$78:L184)*2</f>
        <v>0.53134328900220251</v>
      </c>
    </row>
    <row r="185" spans="1:14" x14ac:dyDescent="0.25">
      <c r="A185" s="1">
        <f>+BASE!A185</f>
        <v>38457</v>
      </c>
      <c r="B185">
        <f>+IFERROR(BASE!M185/BASE!H185,B184)</f>
        <v>0.74094025465230173</v>
      </c>
      <c r="C185">
        <f>+IFERROR(BASE!C185/BASE!H185,C184)</f>
        <v>0.92752203721841331</v>
      </c>
      <c r="D185">
        <f>+IFERROR(BASE!R417/BASE!H185,D184)</f>
        <v>0</v>
      </c>
      <c r="F185">
        <f>+IFERROR(BASE!C185/BASE!M185,F184)</f>
        <v>1.2518175809649703</v>
      </c>
      <c r="L185">
        <f t="shared" si="1"/>
        <v>0.7043720390087912</v>
      </c>
      <c r="M185">
        <f>+STDEV($L$78:L185)*2+L185</f>
        <v>0.87848596382483723</v>
      </c>
      <c r="N185">
        <f>L185-STDEV($L$78:L185)*2</f>
        <v>0.53025811419274516</v>
      </c>
    </row>
    <row r="186" spans="1:14" x14ac:dyDescent="0.25">
      <c r="A186" s="1">
        <f>+BASE!A186</f>
        <v>38464</v>
      </c>
      <c r="B186">
        <f>+IFERROR(BASE!M186/BASE!H186,B185)</f>
        <v>0.77017642642642636</v>
      </c>
      <c r="C186">
        <f>+IFERROR(BASE!C186/BASE!H186,C185)</f>
        <v>0.92830330330330313</v>
      </c>
      <c r="D186">
        <f>+IFERROR(BASE!R418/BASE!H186,D185)</f>
        <v>0</v>
      </c>
      <c r="F186">
        <f>+IFERROR(BASE!C186/BASE!M186,F185)</f>
        <v>1.2053125380772511</v>
      </c>
      <c r="L186">
        <f t="shared" si="1"/>
        <v>0.70526013362417028</v>
      </c>
      <c r="M186">
        <f>+STDEV($L$78:L186)*2+L186</f>
        <v>0.87983237936883607</v>
      </c>
      <c r="N186">
        <f>L186-STDEV($L$78:L186)*2</f>
        <v>0.53068788787950449</v>
      </c>
    </row>
    <row r="187" spans="1:14" x14ac:dyDescent="0.25">
      <c r="A187" s="1">
        <f>+BASE!A187</f>
        <v>38471</v>
      </c>
      <c r="B187">
        <f>+IFERROR(BASE!M187/BASE!H187,B186)</f>
        <v>0.75891516516516511</v>
      </c>
      <c r="C187">
        <f>+IFERROR(BASE!C187/BASE!H187,C186)</f>
        <v>0.94810435435435425</v>
      </c>
      <c r="D187">
        <f>+IFERROR(BASE!R419/BASE!H187,D186)</f>
        <v>0</v>
      </c>
      <c r="F187">
        <f>+IFERROR(BASE!C187/BASE!M187,F186)</f>
        <v>1.2492889823172995</v>
      </c>
      <c r="L187">
        <f t="shared" si="1"/>
        <v>0.70597611278680905</v>
      </c>
      <c r="M187">
        <f>+STDEV($L$78:L187)*2+L187</f>
        <v>0.8809583318423474</v>
      </c>
      <c r="N187">
        <f>L187-STDEV($L$78:L187)*2</f>
        <v>0.53099389373127071</v>
      </c>
    </row>
    <row r="188" spans="1:14" x14ac:dyDescent="0.25">
      <c r="A188" s="1">
        <f>+BASE!A188</f>
        <v>38478</v>
      </c>
      <c r="B188">
        <f>+IFERROR(BASE!M188/BASE!H188,B187)</f>
        <v>0.74342105263157909</v>
      </c>
      <c r="C188">
        <f>+IFERROR(BASE!C188/BASE!H188,C187)</f>
        <v>0.914122807017544</v>
      </c>
      <c r="D188">
        <f>+IFERROR(BASE!R420/BASE!H188,D187)</f>
        <v>0</v>
      </c>
      <c r="F188">
        <f>+IFERROR(BASE!C188/BASE!M188,F187)</f>
        <v>1.2296165191740414</v>
      </c>
      <c r="L188">
        <f t="shared" si="1"/>
        <v>0.7065730541207762</v>
      </c>
      <c r="M188">
        <f>+STDEV($L$78:L188)*2+L188</f>
        <v>0.88192226066269486</v>
      </c>
      <c r="N188">
        <f>L188-STDEV($L$78:L188)*2</f>
        <v>0.53122384757885754</v>
      </c>
    </row>
    <row r="189" spans="1:14" x14ac:dyDescent="0.25">
      <c r="A189" s="1">
        <f>+BASE!A189</f>
        <v>38485</v>
      </c>
      <c r="B189">
        <f>+IFERROR(BASE!M189/BASE!H189,B188)</f>
        <v>0.75563092442821123</v>
      </c>
      <c r="C189">
        <f>+IFERROR(BASE!C189/BASE!H189,C188)</f>
        <v>0.91094877815462227</v>
      </c>
      <c r="D189">
        <f>+IFERROR(BASE!R421/BASE!H189,D188)</f>
        <v>0</v>
      </c>
      <c r="F189">
        <f>+IFERROR(BASE!C189/BASE!M189,F188)</f>
        <v>1.2055472436413857</v>
      </c>
      <c r="L189">
        <f t="shared" si="1"/>
        <v>0.70708208690528673</v>
      </c>
      <c r="M189">
        <f>+STDEV($L$78:L189)*2+L189</f>
        <v>0.88275955944053242</v>
      </c>
      <c r="N189">
        <f>L189-STDEV($L$78:L189)*2</f>
        <v>0.53140461437004105</v>
      </c>
    </row>
    <row r="190" spans="1:14" x14ac:dyDescent="0.25">
      <c r="A190" s="1">
        <f>+BASE!A190</f>
        <v>38492</v>
      </c>
      <c r="B190">
        <f>+IFERROR(BASE!M190/BASE!H190,B189)</f>
        <v>0.74519523436820601</v>
      </c>
      <c r="C190">
        <f>+IFERROR(BASE!C190/BASE!H190,C189)</f>
        <v>0.92025393512479359</v>
      </c>
      <c r="D190">
        <f>+IFERROR(BASE!R422/BASE!H190,D189)</f>
        <v>0</v>
      </c>
      <c r="F190">
        <f>+IFERROR(BASE!C190/BASE!M190,F189)</f>
        <v>1.2349165596919127</v>
      </c>
      <c r="L190">
        <f t="shared" si="1"/>
        <v>0.70772611119708961</v>
      </c>
      <c r="M190">
        <f>+STDEV($L$78:L190)*2+L190</f>
        <v>0.88369243109140116</v>
      </c>
      <c r="N190">
        <f>L190-STDEV($L$78:L190)*2</f>
        <v>0.53175979130277806</v>
      </c>
    </row>
    <row r="191" spans="1:14" x14ac:dyDescent="0.25">
      <c r="A191" s="1">
        <f>+BASE!A191</f>
        <v>38499</v>
      </c>
      <c r="B191">
        <f>+IFERROR(BASE!M191/BASE!H191,B190)</f>
        <v>0.73704749252739965</v>
      </c>
      <c r="C191">
        <f>+IFERROR(BASE!C191/BASE!H191,C190)</f>
        <v>0.88525406841580878</v>
      </c>
      <c r="D191">
        <f>+IFERROR(BASE!R423/BASE!H191,D190)</f>
        <v>0</v>
      </c>
      <c r="F191">
        <f>+IFERROR(BASE!C191/BASE!M191,F190)</f>
        <v>1.2010814464346062</v>
      </c>
      <c r="L191">
        <f t="shared" si="1"/>
        <v>0.70801257423027664</v>
      </c>
      <c r="M191">
        <f>+STDEV($L$78:L191)*2+L191</f>
        <v>0.88423773678125439</v>
      </c>
      <c r="N191">
        <f>L191-STDEV($L$78:L191)*2</f>
        <v>0.53178741167929888</v>
      </c>
    </row>
    <row r="192" spans="1:14" x14ac:dyDescent="0.25">
      <c r="A192" s="1">
        <f>+BASE!A192</f>
        <v>38506</v>
      </c>
      <c r="B192">
        <f>+IFERROR(BASE!M192/BASE!H192,B191)</f>
        <v>0.70255183413078148</v>
      </c>
      <c r="C192">
        <f>+IFERROR(BASE!C192/BASE!H192,C191)</f>
        <v>0.89282296650717696</v>
      </c>
      <c r="D192">
        <f>+IFERROR(BASE!R424/BASE!H192,D191)</f>
        <v>0</v>
      </c>
      <c r="F192">
        <f>+IFERROR(BASE!C192/BASE!M192,F191)</f>
        <v>1.2708286038592507</v>
      </c>
      <c r="L192">
        <f t="shared" si="1"/>
        <v>0.70797971554804162</v>
      </c>
      <c r="M192">
        <f>+STDEV($L$78:L192)*2+L192</f>
        <v>0.88444162837604579</v>
      </c>
      <c r="N192">
        <f>L192-STDEV($L$78:L192)*2</f>
        <v>0.53151780272003746</v>
      </c>
    </row>
    <row r="193" spans="1:14" x14ac:dyDescent="0.25">
      <c r="A193" s="1">
        <f>+BASE!A193</f>
        <v>38513</v>
      </c>
      <c r="B193">
        <f>+IFERROR(BASE!M193/BASE!H193,B192)</f>
        <v>0.69574432010851139</v>
      </c>
      <c r="C193">
        <f>+IFERROR(BASE!C193/BASE!H193,C192)</f>
        <v>0.9061546286876907</v>
      </c>
      <c r="D193">
        <f>+IFERROR(BASE!R425/BASE!H193,D192)</f>
        <v>0</v>
      </c>
      <c r="F193">
        <f>+IFERROR(BASE!C193/BASE!M193,F192)</f>
        <v>1.3024247593517728</v>
      </c>
      <c r="L193">
        <f t="shared" si="1"/>
        <v>0.70819936923462523</v>
      </c>
      <c r="M193">
        <f>+STDEV($L$78:L193)*2+L193</f>
        <v>0.88487209726854443</v>
      </c>
      <c r="N193">
        <f>L193-STDEV($L$78:L193)*2</f>
        <v>0.53152664120070603</v>
      </c>
    </row>
    <row r="194" spans="1:14" x14ac:dyDescent="0.25">
      <c r="A194" s="1">
        <f>+BASE!A194</f>
        <v>38520</v>
      </c>
      <c r="B194">
        <f>+IFERROR(BASE!M194/BASE!H194,B193)</f>
        <v>0.71248423707440101</v>
      </c>
      <c r="C194">
        <f>+IFERROR(BASE!C194/BASE!H194,C193)</f>
        <v>0.88062211013030689</v>
      </c>
      <c r="D194">
        <f>+IFERROR(BASE!R426/BASE!H194,D193)</f>
        <v>0</v>
      </c>
      <c r="F194">
        <f>+IFERROR(BASE!C194/BASE!M194,F193)</f>
        <v>1.2359882005899705</v>
      </c>
      <c r="L194">
        <f t="shared" si="1"/>
        <v>0.70831990128993838</v>
      </c>
      <c r="M194">
        <f>+STDEV($L$78:L194)*2+L194</f>
        <v>0.8851807169603142</v>
      </c>
      <c r="N194">
        <f>L194-STDEV($L$78:L194)*2</f>
        <v>0.53145908561956257</v>
      </c>
    </row>
    <row r="195" spans="1:14" x14ac:dyDescent="0.25">
      <c r="A195" s="1">
        <f>+BASE!A195</f>
        <v>38527</v>
      </c>
      <c r="B195">
        <f>+IFERROR(BASE!M195/BASE!H195,B194)</f>
        <v>0.71507290606985419</v>
      </c>
      <c r="C195">
        <f>+IFERROR(BASE!C195/BASE!H195,C194)</f>
        <v>0.90157680569684628</v>
      </c>
      <c r="D195">
        <f>+IFERROR(BASE!R427/BASE!H195,D194)</f>
        <v>0</v>
      </c>
      <c r="F195">
        <f>+IFERROR(BASE!C195/BASE!M195,F194)</f>
        <v>1.2608180201541195</v>
      </c>
      <c r="L195">
        <f t="shared" si="1"/>
        <v>0.70921591531751083</v>
      </c>
      <c r="M195">
        <f>+STDEV($L$78:L195)*2+L195</f>
        <v>0.88622870552710309</v>
      </c>
      <c r="N195">
        <f>L195-STDEV($L$78:L195)*2</f>
        <v>0.53220312510791856</v>
      </c>
    </row>
    <row r="196" spans="1:14" x14ac:dyDescent="0.25">
      <c r="A196" s="1">
        <f>+BASE!A196</f>
        <v>38534</v>
      </c>
      <c r="B196">
        <f>+IFERROR(BASE!M196/BASE!H196,B195)</f>
        <v>0.60060452577403811</v>
      </c>
      <c r="C196">
        <f>+IFERROR(BASE!C196/BASE!H196,C195)</f>
        <v>0.79135691528469898</v>
      </c>
      <c r="D196">
        <f>+IFERROR(BASE!R428/BASE!H196,D195)</f>
        <v>0</v>
      </c>
      <c r="F196">
        <f>+IFERROR(BASE!C196/BASE!M196,F195)</f>
        <v>1.3176006528835691</v>
      </c>
      <c r="L196">
        <f t="shared" si="1"/>
        <v>0.70807239105830566</v>
      </c>
      <c r="M196">
        <f>+STDEV($L$78:L196)*2+L196</f>
        <v>0.88524041211764759</v>
      </c>
      <c r="N196">
        <f>L196-STDEV($L$78:L196)*2</f>
        <v>0.53090436999896373</v>
      </c>
    </row>
    <row r="197" spans="1:14" x14ac:dyDescent="0.25">
      <c r="A197" s="1">
        <f>+BASE!A197</f>
        <v>38541</v>
      </c>
      <c r="B197">
        <f>+IFERROR(BASE!M197/BASE!H197,B196)</f>
        <v>0.605256850683071</v>
      </c>
      <c r="C197">
        <f>+IFERROR(BASE!C197/BASE!H197,C196)</f>
        <v>0.77806183590317168</v>
      </c>
      <c r="D197">
        <f>+IFERROR(BASE!R429/BASE!H197,D196)</f>
        <v>0</v>
      </c>
      <c r="F197">
        <f>+IFERROR(BASE!C197/BASE!M197,F196)</f>
        <v>1.2855068637803588</v>
      </c>
      <c r="L197">
        <f t="shared" si="1"/>
        <v>0.70612338877899061</v>
      </c>
      <c r="M197">
        <f>+STDEV($L$78:L197)*2+L197</f>
        <v>0.88346479482400631</v>
      </c>
      <c r="N197">
        <f>L197-STDEV($L$78:L197)*2</f>
        <v>0.52878198273397492</v>
      </c>
    </row>
    <row r="198" spans="1:14" x14ac:dyDescent="0.25">
      <c r="A198" s="1">
        <f>+BASE!A198</f>
        <v>38548</v>
      </c>
      <c r="B198">
        <f>+IFERROR(BASE!M198/BASE!H198,B197)</f>
        <v>0.59770540340488532</v>
      </c>
      <c r="C198">
        <f>+IFERROR(BASE!C198/BASE!H198,C197)</f>
        <v>0.7788304959289416</v>
      </c>
      <c r="D198">
        <f>+IFERROR(BASE!R430/BASE!H198,D197)</f>
        <v>0</v>
      </c>
      <c r="F198">
        <f>+IFERROR(BASE!C198/BASE!M198,F197)</f>
        <v>1.3030340557275542</v>
      </c>
      <c r="L198">
        <f t="shared" si="1"/>
        <v>0.70392458878137176</v>
      </c>
      <c r="M198">
        <f>+STDEV($L$78:L198)*2+L198</f>
        <v>0.88146186791785719</v>
      </c>
      <c r="N198">
        <f>L198-STDEV($L$78:L198)*2</f>
        <v>0.52638730964488634</v>
      </c>
    </row>
    <row r="199" spans="1:14" x14ac:dyDescent="0.25">
      <c r="A199" s="1">
        <f>+BASE!A199</f>
        <v>38555</v>
      </c>
      <c r="B199">
        <f>+IFERROR(BASE!M199/BASE!H199,B198)</f>
        <v>0.59248064872834494</v>
      </c>
      <c r="C199">
        <f>+IFERROR(BASE!C199/BASE!H199,C198)</f>
        <v>0.79690379653520083</v>
      </c>
      <c r="D199">
        <f>+IFERROR(BASE!R431/BASE!H199,D198)</f>
        <v>0</v>
      </c>
      <c r="F199">
        <f>+IFERROR(BASE!C199/BASE!M199,F198)</f>
        <v>1.3450292397660819</v>
      </c>
      <c r="L199">
        <f t="shared" si="1"/>
        <v>0.70077198556571063</v>
      </c>
      <c r="M199">
        <f>+STDEV($L$78:L199)*2+L199</f>
        <v>0.87854520057629504</v>
      </c>
      <c r="N199">
        <f>L199-STDEV($L$78:L199)*2</f>
        <v>0.52299877055512622</v>
      </c>
    </row>
    <row r="200" spans="1:14" x14ac:dyDescent="0.25">
      <c r="A200" s="1">
        <f>+BASE!A200</f>
        <v>38562</v>
      </c>
      <c r="B200">
        <f>+IFERROR(BASE!M200/BASE!H200,B199)</f>
        <v>0.59477693144722521</v>
      </c>
      <c r="C200">
        <f>+IFERROR(BASE!C200/BASE!H200,C199)</f>
        <v>0.7936162495466087</v>
      </c>
      <c r="D200">
        <f>+IFERROR(BASE!R432/BASE!H200,D199)</f>
        <v>0</v>
      </c>
      <c r="F200">
        <f>+IFERROR(BASE!C200/BASE!M200,F199)</f>
        <v>1.3343090620807416</v>
      </c>
      <c r="L200">
        <f t="shared" si="1"/>
        <v>0.69745176705771861</v>
      </c>
      <c r="M200">
        <f>+STDEV($L$78:L200)*2+L200</f>
        <v>0.87550380042674891</v>
      </c>
      <c r="N200">
        <f>L200-STDEV($L$78:L200)*2</f>
        <v>0.5193997336886883</v>
      </c>
    </row>
    <row r="201" spans="1:14" x14ac:dyDescent="0.25">
      <c r="A201" s="1">
        <f>+BASE!A201</f>
        <v>38569</v>
      </c>
      <c r="B201">
        <f>+IFERROR(BASE!M201/BASE!H201,B200)</f>
        <v>0.60198237885462547</v>
      </c>
      <c r="C201">
        <f>+IFERROR(BASE!C201/BASE!H201,C200)</f>
        <v>0.80704845814977966</v>
      </c>
      <c r="D201">
        <f>+IFERROR(BASE!R433/BASE!H201,D200)</f>
        <v>0</v>
      </c>
      <c r="F201">
        <f>+IFERROR(BASE!C201/BASE!M201,F200)</f>
        <v>1.340651298938895</v>
      </c>
      <c r="L201">
        <f t="shared" si="1"/>
        <v>0.69422887116484389</v>
      </c>
      <c r="M201">
        <f>+STDEV($L$78:L201)*2+L201</f>
        <v>0.87260032140100119</v>
      </c>
      <c r="N201">
        <f>L201-STDEV($L$78:L201)*2</f>
        <v>0.51585742092868658</v>
      </c>
    </row>
    <row r="202" spans="1:14" x14ac:dyDescent="0.25">
      <c r="A202" s="1">
        <f>+BASE!A202</f>
        <v>38576</v>
      </c>
      <c r="B202">
        <f>+IFERROR(BASE!M202/BASE!H202,B201)</f>
        <v>0.60139860139860146</v>
      </c>
      <c r="C202">
        <f>+IFERROR(BASE!C202/BASE!H202,C201)</f>
        <v>0.82263889956197656</v>
      </c>
      <c r="D202">
        <f>+IFERROR(BASE!R434/BASE!H202,D201)</f>
        <v>0</v>
      </c>
      <c r="F202">
        <f>+IFERROR(BASE!C202/BASE!M202,F201)</f>
        <v>1.367876309736775</v>
      </c>
      <c r="L202">
        <f t="shared" si="1"/>
        <v>0.69129474507717625</v>
      </c>
      <c r="M202">
        <f>+STDEV($L$78:L202)*2+L202</f>
        <v>0.8700201088090761</v>
      </c>
      <c r="N202">
        <f>L202-STDEV($L$78:L202)*2</f>
        <v>0.51256938134527641</v>
      </c>
    </row>
    <row r="203" spans="1:14" x14ac:dyDescent="0.25">
      <c r="A203" s="1">
        <f>+BASE!A203</f>
        <v>38583</v>
      </c>
      <c r="B203">
        <f>+IFERROR(BASE!M203/BASE!H203,B202)</f>
        <v>0.60939316438037661</v>
      </c>
      <c r="C203">
        <f>+IFERROR(BASE!C203/BASE!H203,C202)</f>
        <v>0.82562194838409664</v>
      </c>
      <c r="D203">
        <f>+IFERROR(BASE!R435/BASE!H203,D202)</f>
        <v>0</v>
      </c>
      <c r="F203">
        <f>+IFERROR(BASE!C203/BASE!M203,F202)</f>
        <v>1.354826402136589</v>
      </c>
      <c r="L203">
        <f t="shared" si="1"/>
        <v>0.68820785673266638</v>
      </c>
      <c r="M203">
        <f>+STDEV($L$78:L203)*2+L203</f>
        <v>0.86732417846922916</v>
      </c>
      <c r="N203">
        <f>L203-STDEV($L$78:L203)*2</f>
        <v>0.5090915349961036</v>
      </c>
    </row>
    <row r="204" spans="1:14" x14ac:dyDescent="0.25">
      <c r="A204" s="1">
        <f>+BASE!A204</f>
        <v>38590</v>
      </c>
      <c r="B204">
        <f>+IFERROR(BASE!M204/BASE!H204,B203)</f>
        <v>0.61847899096947534</v>
      </c>
      <c r="C204">
        <f>+IFERROR(BASE!C204/BASE!H204,C203)</f>
        <v>0.85737741622509145</v>
      </c>
      <c r="D204">
        <f>+IFERROR(BASE!R436/BASE!H204,D203)</f>
        <v>0</v>
      </c>
      <c r="F204">
        <f>+IFERROR(BASE!C204/BASE!M204,F203)</f>
        <v>1.3862676481235672</v>
      </c>
      <c r="L204">
        <f t="shared" si="1"/>
        <v>0.68495814201218574</v>
      </c>
      <c r="M204">
        <f>+STDEV($L$78:L204)*2+L204</f>
        <v>0.86450523159695858</v>
      </c>
      <c r="N204">
        <f>L204-STDEV($L$78:L204)*2</f>
        <v>0.50541105242741291</v>
      </c>
    </row>
    <row r="205" spans="1:14" x14ac:dyDescent="0.25">
      <c r="A205" s="1">
        <f>+BASE!A205</f>
        <v>38597</v>
      </c>
      <c r="B205">
        <f>+IFERROR(BASE!M205/BASE!H205,B204)</f>
        <v>0.63519665646690049</v>
      </c>
      <c r="C205">
        <f>+IFERROR(BASE!C205/BASE!H205,C204)</f>
        <v>0.89835062318083436</v>
      </c>
      <c r="D205">
        <f>+IFERROR(BASE!R437/BASE!H205,D204)</f>
        <v>0</v>
      </c>
      <c r="F205">
        <f>+IFERROR(BASE!C205/BASE!M205,F204)</f>
        <v>1.4142873927858066</v>
      </c>
      <c r="L205">
        <f t="shared" si="1"/>
        <v>0.68256922479151927</v>
      </c>
      <c r="M205">
        <f>+STDEV($L$78:L205)*2+L205</f>
        <v>0.86256906921086052</v>
      </c>
      <c r="N205">
        <f>L205-STDEV($L$78:L205)*2</f>
        <v>0.50256938037217802</v>
      </c>
    </row>
    <row r="206" spans="1:14" x14ac:dyDescent="0.25">
      <c r="A206" s="1">
        <f>+BASE!A206</f>
        <v>38604</v>
      </c>
      <c r="B206">
        <f>+IFERROR(BASE!M206/BASE!H206,B205)</f>
        <v>0.66859808864474379</v>
      </c>
      <c r="C206">
        <f>+IFERROR(BASE!C206/BASE!H206,C205)</f>
        <v>0.92934005568515321</v>
      </c>
      <c r="D206">
        <f>+IFERROR(BASE!R438/BASE!H206,D205)</f>
        <v>0</v>
      </c>
      <c r="F206">
        <f>+IFERROR(BASE!C206/BASE!M206,F205)</f>
        <v>1.3899831176139563</v>
      </c>
      <c r="L206">
        <f t="shared" si="1"/>
        <v>0.68101816938266857</v>
      </c>
      <c r="M206">
        <f>+STDEV($L$78:L206)*2+L206</f>
        <v>0.86147556742170528</v>
      </c>
      <c r="N206">
        <f>L206-STDEV($L$78:L206)*2</f>
        <v>0.50056077134363186</v>
      </c>
    </row>
    <row r="207" spans="1:14" x14ac:dyDescent="0.25">
      <c r="A207" s="1">
        <f>+BASE!A207</f>
        <v>38611</v>
      </c>
      <c r="B207">
        <f>+IFERROR(BASE!M207/BASE!H207,B206)</f>
        <v>0.7047937569676701</v>
      </c>
      <c r="C207">
        <f>+IFERROR(BASE!C207/BASE!H207,C206)</f>
        <v>0.97800074321813468</v>
      </c>
      <c r="D207">
        <f>+IFERROR(BASE!R439/BASE!H207,D206)</f>
        <v>0</v>
      </c>
      <c r="F207">
        <f>+IFERROR(BASE!C207/BASE!M207,F206)</f>
        <v>1.387641041864389</v>
      </c>
      <c r="L207">
        <f t="shared" ref="L207:L270" si="2">+(AVERAGE(B155:B207))</f>
        <v>0.68032567608697636</v>
      </c>
      <c r="M207">
        <f>+STDEV($L$78:L207)*2+L207</f>
        <v>0.86122837592837032</v>
      </c>
      <c r="N207">
        <f>L207-STDEV($L$78:L207)*2</f>
        <v>0.49942297624558246</v>
      </c>
    </row>
    <row r="208" spans="1:14" x14ac:dyDescent="0.25">
      <c r="A208" s="1">
        <f>+BASE!A208</f>
        <v>38618</v>
      </c>
      <c r="B208">
        <f>+IFERROR(BASE!M208/BASE!H208,B207)</f>
        <v>0.69627718392922966</v>
      </c>
      <c r="C208">
        <f>+IFERROR(BASE!C208/BASE!H208,C207)</f>
        <v>0.9989679321784003</v>
      </c>
      <c r="D208">
        <f>+IFERROR(BASE!R440/BASE!H208,D207)</f>
        <v>0</v>
      </c>
      <c r="F208">
        <f>+IFERROR(BASE!C208/BASE!M208,F207)</f>
        <v>1.4347273689782953</v>
      </c>
      <c r="L208">
        <f t="shared" si="2"/>
        <v>0.68058311301672147</v>
      </c>
      <c r="M208">
        <f>+STDEV($L$78:L208)*2+L208</f>
        <v>0.86190094760573932</v>
      </c>
      <c r="N208">
        <f>L208-STDEV($L$78:L208)*2</f>
        <v>0.49926527842770357</v>
      </c>
    </row>
    <row r="209" spans="1:14" x14ac:dyDescent="0.25">
      <c r="A209" s="1">
        <f>+BASE!A209</f>
        <v>38625</v>
      </c>
      <c r="B209">
        <f>+IFERROR(BASE!M209/BASE!H209,B208)</f>
        <v>0.68252295649555927</v>
      </c>
      <c r="C209">
        <f>+IFERROR(BASE!C209/BASE!H209,C208)</f>
        <v>0.9465602890260425</v>
      </c>
      <c r="D209">
        <f>+IFERROR(BASE!R441/BASE!H209,D208)</f>
        <v>0</v>
      </c>
      <c r="F209">
        <f>+IFERROR(BASE!C209/BASE!M209,F208)</f>
        <v>1.3868548742831937</v>
      </c>
      <c r="L209">
        <f t="shared" si="2"/>
        <v>0.6795917325832217</v>
      </c>
      <c r="M209">
        <f>+STDEV($L$78:L209)*2+L209</f>
        <v>0.86131971018637588</v>
      </c>
      <c r="N209">
        <f>L209-STDEV($L$78:L209)*2</f>
        <v>0.49786375498006752</v>
      </c>
    </row>
    <row r="210" spans="1:14" x14ac:dyDescent="0.25">
      <c r="A210" s="1">
        <f>+BASE!A210</f>
        <v>38632</v>
      </c>
      <c r="B210">
        <f>+IFERROR(BASE!M210/BASE!H210,B209)</f>
        <v>0.69640179910044975</v>
      </c>
      <c r="C210">
        <f>+IFERROR(BASE!C210/BASE!H210,C209)</f>
        <v>0.93710644677661159</v>
      </c>
      <c r="D210">
        <f>+IFERROR(BASE!R442/BASE!H210,D209)</f>
        <v>0</v>
      </c>
      <c r="F210">
        <f>+IFERROR(BASE!C210/BASE!M210,F209)</f>
        <v>1.3456404736275565</v>
      </c>
      <c r="L210">
        <f t="shared" si="2"/>
        <v>0.67768057652475544</v>
      </c>
      <c r="M210">
        <f>+STDEV($L$78:L210)*2+L210</f>
        <v>0.85983147585437836</v>
      </c>
      <c r="N210">
        <f>L210-STDEV($L$78:L210)*2</f>
        <v>0.49552967719513247</v>
      </c>
    </row>
    <row r="211" spans="1:14" x14ac:dyDescent="0.25">
      <c r="A211" s="1">
        <f>+BASE!A211</f>
        <v>38639</v>
      </c>
      <c r="B211">
        <f>+IFERROR(BASE!M211/BASE!H211,B210)</f>
        <v>0.68447897049591966</v>
      </c>
      <c r="C211">
        <f>+IFERROR(BASE!C211/BASE!H211,C210)</f>
        <v>0.93400816070307591</v>
      </c>
      <c r="D211">
        <f>+IFERROR(BASE!R443/BASE!H211,D210)</f>
        <v>0</v>
      </c>
      <c r="F211">
        <f>+IFERROR(BASE!C211/BASE!M211,F210)</f>
        <v>1.3645534793075775</v>
      </c>
      <c r="L211">
        <f t="shared" si="2"/>
        <v>0.67667542700600225</v>
      </c>
      <c r="M211">
        <f>+STDEV($L$78:L211)*2+L211</f>
        <v>0.8592445266922043</v>
      </c>
      <c r="N211">
        <f>L211-STDEV($L$78:L211)*2</f>
        <v>0.4941063273198002</v>
      </c>
    </row>
    <row r="212" spans="1:14" x14ac:dyDescent="0.25">
      <c r="A212" s="1">
        <f>+BASE!A212</f>
        <v>38646</v>
      </c>
      <c r="B212">
        <f>+IFERROR(BASE!M212/BASE!H212,B211)</f>
        <v>0.73062550771730295</v>
      </c>
      <c r="C212">
        <f>+IFERROR(BASE!C212/BASE!H212,C211)</f>
        <v>1.0155158407798537</v>
      </c>
      <c r="D212">
        <f>+IFERROR(BASE!R444/BASE!H212,D211)</f>
        <v>0</v>
      </c>
      <c r="F212">
        <f>+IFERROR(BASE!C212/BASE!M212,F211)</f>
        <v>1.3899266177451635</v>
      </c>
      <c r="L212">
        <f t="shared" si="2"/>
        <v>0.67669942774373881</v>
      </c>
      <c r="M212">
        <f>+STDEV($L$78:L212)*2+L212</f>
        <v>0.85966295114443547</v>
      </c>
      <c r="N212">
        <f>L212-STDEV($L$78:L212)*2</f>
        <v>0.49373590434304215</v>
      </c>
    </row>
    <row r="213" spans="1:14" x14ac:dyDescent="0.25">
      <c r="A213" s="1">
        <f>+BASE!A213</f>
        <v>38653</v>
      </c>
      <c r="B213">
        <f>+IFERROR(BASE!M213/BASE!H213,B212)</f>
        <v>0.74768480909829405</v>
      </c>
      <c r="C213">
        <f>+IFERROR(BASE!C213/BASE!H213,C212)</f>
        <v>1.0519090170593013</v>
      </c>
      <c r="D213">
        <f>+IFERROR(BASE!R445/BASE!H213,D212)</f>
        <v>0</v>
      </c>
      <c r="F213">
        <f>+IFERROR(BASE!C213/BASE!M213,F212)</f>
        <v>1.4068883094306823</v>
      </c>
      <c r="L213">
        <f t="shared" si="2"/>
        <v>0.67843139336290148</v>
      </c>
      <c r="M213">
        <f>+STDEV($L$78:L213)*2+L213</f>
        <v>0.86173550487182382</v>
      </c>
      <c r="N213">
        <f>L213-STDEV($L$78:L213)*2</f>
        <v>0.49512728185397908</v>
      </c>
    </row>
    <row r="214" spans="1:14" x14ac:dyDescent="0.25">
      <c r="A214" s="1">
        <f>+BASE!A214</f>
        <v>38660</v>
      </c>
      <c r="B214">
        <f>+IFERROR(BASE!M214/BASE!H214,B213)</f>
        <v>0.72823458282950426</v>
      </c>
      <c r="C214">
        <f>+IFERROR(BASE!C214/BASE!H214,C213)</f>
        <v>0.99554111245465537</v>
      </c>
      <c r="D214">
        <f>+IFERROR(BASE!R446/BASE!H214,D213)</f>
        <v>0</v>
      </c>
      <c r="F214">
        <f>+IFERROR(BASE!C214/BASE!M214,F213)</f>
        <v>1.36706102117061</v>
      </c>
      <c r="L214">
        <f t="shared" si="2"/>
        <v>0.68060177914769515</v>
      </c>
      <c r="M214">
        <f>+STDEV($L$78:L214)*2+L214</f>
        <v>0.86418795378814817</v>
      </c>
      <c r="N214">
        <f>L214-STDEV($L$78:L214)*2</f>
        <v>0.49701560450724214</v>
      </c>
    </row>
    <row r="215" spans="1:14" x14ac:dyDescent="0.25">
      <c r="A215" s="1">
        <f>+BASE!A215</f>
        <v>38667</v>
      </c>
      <c r="B215">
        <f>+IFERROR(BASE!M215/BASE!H215,B214)</f>
        <v>0.73409777640040286</v>
      </c>
      <c r="C215">
        <f>+IFERROR(BASE!C215/BASE!H215,C214)</f>
        <v>1.0110017819787711</v>
      </c>
      <c r="D215">
        <f>+IFERROR(BASE!R447/BASE!H215,D214)</f>
        <v>0</v>
      </c>
      <c r="F215">
        <f>+IFERROR(BASE!C215/BASE!M215,F214)</f>
        <v>1.3772031662269129</v>
      </c>
      <c r="L215">
        <f t="shared" si="2"/>
        <v>0.6811126434920326</v>
      </c>
      <c r="M215">
        <f>+STDEV($L$78:L215)*2+L215</f>
        <v>0.86495388445841825</v>
      </c>
      <c r="N215">
        <f>L215-STDEV($L$78:L215)*2</f>
        <v>0.49727140252564694</v>
      </c>
    </row>
    <row r="216" spans="1:14" x14ac:dyDescent="0.25">
      <c r="A216" s="1">
        <f>+BASE!A216</f>
        <v>38674</v>
      </c>
      <c r="B216">
        <f>+IFERROR(BASE!M216/BASE!H216,B215)</f>
        <v>0.74890510948905109</v>
      </c>
      <c r="C216">
        <f>+IFERROR(BASE!C216/BASE!H216,C215)</f>
        <v>1.0102189781021897</v>
      </c>
      <c r="D216">
        <f>+IFERROR(BASE!R448/BASE!H216,D215)</f>
        <v>0</v>
      </c>
      <c r="F216">
        <f>+IFERROR(BASE!C216/BASE!M216,F215)</f>
        <v>1.3489278752436646</v>
      </c>
      <c r="L216">
        <f t="shared" si="2"/>
        <v>0.68181417742524852</v>
      </c>
      <c r="M216">
        <f>+STDEV($L$78:L216)*2+L216</f>
        <v>0.86588151244604672</v>
      </c>
      <c r="N216">
        <f>L216-STDEV($L$78:L216)*2</f>
        <v>0.49774684240445033</v>
      </c>
    </row>
    <row r="217" spans="1:14" x14ac:dyDescent="0.25">
      <c r="A217" s="1">
        <f>+BASE!A217</f>
        <v>38681</v>
      </c>
      <c r="B217">
        <f>+IFERROR(BASE!M217/BASE!H217,B216)</f>
        <v>0.77121425222691042</v>
      </c>
      <c r="C217">
        <f>+IFERROR(BASE!C217/BASE!H217,C216)</f>
        <v>1.0176590092201907</v>
      </c>
      <c r="D217">
        <f>+IFERROR(BASE!R449/BASE!H217,D216)</f>
        <v>0</v>
      </c>
      <c r="F217">
        <f>+IFERROR(BASE!C217/BASE!M217,F216)</f>
        <v>1.3195542046605877</v>
      </c>
      <c r="L217">
        <f t="shared" si="2"/>
        <v>0.68268599134936714</v>
      </c>
      <c r="M217">
        <f>+STDEV($L$78:L217)*2+L217</f>
        <v>0.86694899956045191</v>
      </c>
      <c r="N217">
        <f>L217-STDEV($L$78:L217)*2</f>
        <v>0.49842298313828237</v>
      </c>
    </row>
    <row r="218" spans="1:14" x14ac:dyDescent="0.25">
      <c r="A218" s="1">
        <f>+BASE!A218</f>
        <v>38688</v>
      </c>
      <c r="B218">
        <f>+IFERROR(BASE!M218/BASE!H218,B217)</f>
        <v>0.81125511002870321</v>
      </c>
      <c r="C218">
        <f>+IFERROR(BASE!C218/BASE!H218,C217)</f>
        <v>1.0786292076193791</v>
      </c>
      <c r="D218">
        <f>+IFERROR(BASE!R450/BASE!H218,D217)</f>
        <v>0</v>
      </c>
      <c r="F218">
        <f>+IFERROR(BASE!C218/BASE!M218,F217)</f>
        <v>1.3295807869625818</v>
      </c>
      <c r="L218">
        <f t="shared" si="2"/>
        <v>0.68390841925376888</v>
      </c>
      <c r="M218">
        <f>+STDEV($L$78:L218)*2+L218</f>
        <v>0.86833253298620083</v>
      </c>
      <c r="N218">
        <f>L218-STDEV($L$78:L218)*2</f>
        <v>0.49948430552133694</v>
      </c>
    </row>
    <row r="219" spans="1:14" x14ac:dyDescent="0.25">
      <c r="A219" s="1">
        <f>+BASE!A219</f>
        <v>38695</v>
      </c>
      <c r="B219">
        <f>+IFERROR(BASE!M219/BASE!H219,B218)</f>
        <v>0.76888926833432936</v>
      </c>
      <c r="C219">
        <f>+IFERROR(BASE!C219/BASE!H219,C218)</f>
        <v>1.0204900537863912</v>
      </c>
      <c r="D219">
        <f>+IFERROR(BASE!R451/BASE!H219,D218)</f>
        <v>0</v>
      </c>
      <c r="F219">
        <f>+IFERROR(BASE!C219/BASE!M219,F218)</f>
        <v>1.3272262935820565</v>
      </c>
      <c r="L219">
        <f t="shared" si="2"/>
        <v>0.68488283313819265</v>
      </c>
      <c r="M219">
        <f>+STDEV($L$78:L219)*2+L219</f>
        <v>0.86943903094581854</v>
      </c>
      <c r="N219">
        <f>L219-STDEV($L$78:L219)*2</f>
        <v>0.50032663533056676</v>
      </c>
    </row>
    <row r="220" spans="1:14" x14ac:dyDescent="0.25">
      <c r="A220" s="1">
        <f>+BASE!A220</f>
        <v>38702</v>
      </c>
      <c r="B220">
        <f>+IFERROR(BASE!M220/BASE!H220,B219)</f>
        <v>0.78824344212622277</v>
      </c>
      <c r="C220">
        <f>+IFERROR(BASE!C220/BASE!H220,C219)</f>
        <v>1.0887369058955936</v>
      </c>
      <c r="D220">
        <f>+IFERROR(BASE!R452/BASE!H220,D219)</f>
        <v>0</v>
      </c>
      <c r="F220">
        <f>+IFERROR(BASE!C220/BASE!M220,F219)</f>
        <v>1.3812191103789129</v>
      </c>
      <c r="L220">
        <f t="shared" si="2"/>
        <v>0.6864446537007074</v>
      </c>
      <c r="M220">
        <f>+STDEV($L$78:L220)*2+L220</f>
        <v>0.87109643204812304</v>
      </c>
      <c r="N220">
        <f>L220-STDEV($L$78:L220)*2</f>
        <v>0.50179287535329176</v>
      </c>
    </row>
    <row r="221" spans="1:14" x14ac:dyDescent="0.25">
      <c r="A221" s="1">
        <f>+BASE!A221</f>
        <v>38709</v>
      </c>
      <c r="B221">
        <f>+IFERROR(BASE!M221/BASE!H221,B220)</f>
        <v>0.77245046745003865</v>
      </c>
      <c r="C221">
        <f>+IFERROR(BASE!C221/BASE!H221,C220)</f>
        <v>1.08071018097607</v>
      </c>
      <c r="D221">
        <f>+IFERROR(BASE!R453/BASE!H221,D220)</f>
        <v>0</v>
      </c>
      <c r="F221">
        <f>+IFERROR(BASE!C221/BASE!M221,F220)</f>
        <v>1.3990672884743505</v>
      </c>
      <c r="L221">
        <f t="shared" si="2"/>
        <v>0.68812192275603601</v>
      </c>
      <c r="M221">
        <f>+STDEV($L$78:L221)*2+L221</f>
        <v>0.87283299680438076</v>
      </c>
      <c r="N221">
        <f>L221-STDEV($L$78:L221)*2</f>
        <v>0.50341084870769126</v>
      </c>
    </row>
    <row r="222" spans="1:14" x14ac:dyDescent="0.25">
      <c r="A222" s="1">
        <f>+BASE!A222</f>
        <v>38716</v>
      </c>
      <c r="B222">
        <f>+IFERROR(BASE!M222/BASE!H222,B221)</f>
        <v>0.79294096728307251</v>
      </c>
      <c r="C222">
        <f>+IFERROR(BASE!C222/BASE!H222,C221)</f>
        <v>1.1266002844950214</v>
      </c>
      <c r="D222">
        <f>+IFERROR(BASE!R454/BASE!H222,D221)</f>
        <v>0</v>
      </c>
      <c r="F222">
        <f>+IFERROR(BASE!C222/BASE!M222,F221)</f>
        <v>1.4207870837537842</v>
      </c>
      <c r="L222">
        <f t="shared" si="2"/>
        <v>0.689903382768844</v>
      </c>
      <c r="M222">
        <f>+STDEV($L$78:L222)*2+L222</f>
        <v>0.87463792429351606</v>
      </c>
      <c r="N222">
        <f>L222-STDEV($L$78:L222)*2</f>
        <v>0.50516884124417194</v>
      </c>
    </row>
    <row r="223" spans="1:14" x14ac:dyDescent="0.25">
      <c r="A223" s="1">
        <f>+BASE!A223</f>
        <v>38723</v>
      </c>
      <c r="B223">
        <f>+IFERROR(BASE!M223/BASE!H223,B222)</f>
        <v>0.81440179806362378</v>
      </c>
      <c r="C223">
        <f>+IFERROR(BASE!C223/BASE!H223,C222)</f>
        <v>1.1567254495159061</v>
      </c>
      <c r="D223">
        <f>+IFERROR(BASE!R455/BASE!H223,D222)</f>
        <v>0</v>
      </c>
      <c r="F223">
        <f>+IFERROR(BASE!C223/BASE!M223,F222)</f>
        <v>1.4203375437851609</v>
      </c>
      <c r="L223">
        <f t="shared" si="2"/>
        <v>0.69269214999064765</v>
      </c>
      <c r="M223">
        <f>+STDEV($L$78:L223)*2+L223</f>
        <v>0.877402610012185</v>
      </c>
      <c r="N223">
        <f>L223-STDEV($L$78:L223)*2</f>
        <v>0.50798168996911031</v>
      </c>
    </row>
    <row r="224" spans="1:14" x14ac:dyDescent="0.25">
      <c r="A224" s="1">
        <f>+BASE!A224</f>
        <v>38730</v>
      </c>
      <c r="B224">
        <f>+IFERROR(BASE!M224/BASE!H224,B223)</f>
        <v>0.80536912751677869</v>
      </c>
      <c r="C224">
        <f>+IFERROR(BASE!C224/BASE!H224,C223)</f>
        <v>1.1696781965238341</v>
      </c>
      <c r="D224">
        <f>+IFERROR(BASE!R456/BASE!H224,D223)</f>
        <v>0</v>
      </c>
      <c r="F224">
        <f>+IFERROR(BASE!C224/BASE!M224,F223)</f>
        <v>1.4523504273504273</v>
      </c>
      <c r="L224">
        <f t="shared" si="2"/>
        <v>0.69522560786063614</v>
      </c>
      <c r="M224">
        <f>+STDEV($L$78:L224)*2+L224</f>
        <v>0.87987079326530349</v>
      </c>
      <c r="N224">
        <f>L224-STDEV($L$78:L224)*2</f>
        <v>0.5105804224559688</v>
      </c>
    </row>
    <row r="225" spans="1:14" x14ac:dyDescent="0.25">
      <c r="A225" s="1">
        <f>+BASE!A225</f>
        <v>38737</v>
      </c>
      <c r="B225">
        <f>+IFERROR(BASE!M225/BASE!H225,B224)</f>
        <v>0.83765778401122015</v>
      </c>
      <c r="C225">
        <f>+IFERROR(BASE!C225/BASE!H225,C224)</f>
        <v>1.1916199158485272</v>
      </c>
      <c r="D225">
        <f>+IFERROR(BASE!R457/BASE!H225,D224)</f>
        <v>0</v>
      </c>
      <c r="F225">
        <f>+IFERROR(BASE!C225/BASE!M225,F224)</f>
        <v>1.4225617413143574</v>
      </c>
      <c r="L225">
        <f t="shared" si="2"/>
        <v>0.69835200365098116</v>
      </c>
      <c r="M225">
        <f>+STDEV($L$78:L225)*2+L225</f>
        <v>0.88288596851892032</v>
      </c>
      <c r="N225">
        <f>L225-STDEV($L$78:L225)*2</f>
        <v>0.513818038783042</v>
      </c>
    </row>
    <row r="226" spans="1:14" x14ac:dyDescent="0.25">
      <c r="A226" s="1">
        <f>+BASE!A226</f>
        <v>38744</v>
      </c>
      <c r="B226">
        <f>+IFERROR(BASE!M226/BASE!H226,B225)</f>
        <v>0.81567591369440784</v>
      </c>
      <c r="C226">
        <f>+IFERROR(BASE!C226/BASE!H226,C225)</f>
        <v>1.201321003963012</v>
      </c>
      <c r="D226">
        <f>+IFERROR(BASE!R458/BASE!H226,D225)</f>
        <v>0</v>
      </c>
      <c r="F226">
        <f>+IFERROR(BASE!C226/BASE!M226,F225)</f>
        <v>1.4727920535521486</v>
      </c>
      <c r="L226">
        <f t="shared" si="2"/>
        <v>0.70093615217141414</v>
      </c>
      <c r="M226">
        <f>+STDEV($L$78:L226)*2+L226</f>
        <v>0.88532251903436143</v>
      </c>
      <c r="N226">
        <f>L226-STDEV($L$78:L226)*2</f>
        <v>0.51654978530846685</v>
      </c>
    </row>
    <row r="227" spans="1:14" x14ac:dyDescent="0.25">
      <c r="A227" s="1">
        <f>+BASE!A227</f>
        <v>38751</v>
      </c>
      <c r="B227">
        <f>+IFERROR(BASE!M227/BASE!H227,B226)</f>
        <v>0.77431347697507391</v>
      </c>
      <c r="C227">
        <f>+IFERROR(BASE!C227/BASE!H227,C226)</f>
        <v>1.178538234051542</v>
      </c>
      <c r="D227">
        <f>+IFERROR(BASE!R459/BASE!H227,D226)</f>
        <v>0</v>
      </c>
      <c r="F227">
        <f>+IFERROR(BASE!C227/BASE!M227,F226)</f>
        <v>1.5220427760803144</v>
      </c>
      <c r="L227">
        <f t="shared" si="2"/>
        <v>0.70329519008200447</v>
      </c>
      <c r="M227">
        <f>+STDEV($L$78:L227)*2+L227</f>
        <v>0.88750247909835078</v>
      </c>
      <c r="N227">
        <f>L227-STDEV($L$78:L227)*2</f>
        <v>0.51908790106565816</v>
      </c>
    </row>
    <row r="228" spans="1:14" x14ac:dyDescent="0.25">
      <c r="A228" s="1">
        <f>+BASE!A228</f>
        <v>38758</v>
      </c>
      <c r="B228">
        <f>+IFERROR(BASE!M228/BASE!H228,B227)</f>
        <v>0.79065565307176056</v>
      </c>
      <c r="C228">
        <f>+IFERROR(BASE!C228/BASE!H228,C227)</f>
        <v>1.1696781965238341</v>
      </c>
      <c r="D228">
        <f>+IFERROR(BASE!R460/BASE!H228,D227)</f>
        <v>0</v>
      </c>
      <c r="F228">
        <f>+IFERROR(BASE!C228/BASE!M228,F227)</f>
        <v>1.4793775165959298</v>
      </c>
      <c r="L228">
        <f t="shared" si="2"/>
        <v>0.70593680026518058</v>
      </c>
      <c r="M228">
        <f>+STDEV($L$78:L228)*2+L228</f>
        <v>0.88993247545172827</v>
      </c>
      <c r="N228">
        <f>L228-STDEV($L$78:L228)*2</f>
        <v>0.52194112507863288</v>
      </c>
    </row>
    <row r="229" spans="1:14" x14ac:dyDescent="0.25">
      <c r="A229" s="1">
        <f>+BASE!A229</f>
        <v>38765</v>
      </c>
      <c r="B229">
        <f>+IFERROR(BASE!M229/BASE!H229,B228)</f>
        <v>0.77624010004168409</v>
      </c>
      <c r="C229">
        <f>+IFERROR(BASE!C229/BASE!H229,C228)</f>
        <v>1.1431429762401</v>
      </c>
      <c r="D229">
        <f>+IFERROR(BASE!R461/BASE!H229,D228)</f>
        <v>0</v>
      </c>
      <c r="F229">
        <f>+IFERROR(BASE!C229/BASE!M229,F228)</f>
        <v>1.4726667382665664</v>
      </c>
      <c r="L229">
        <f t="shared" si="2"/>
        <v>0.70874845563634914</v>
      </c>
      <c r="M229">
        <f>+STDEV($L$78:L229)*2+L229</f>
        <v>0.89250044720151911</v>
      </c>
      <c r="N229">
        <f>L229-STDEV($L$78:L229)*2</f>
        <v>0.52499646407117917</v>
      </c>
    </row>
    <row r="230" spans="1:14" x14ac:dyDescent="0.25">
      <c r="A230" s="1">
        <f>+BASE!A230</f>
        <v>38772</v>
      </c>
      <c r="B230">
        <f>+IFERROR(BASE!M230/BASE!H230,B229)</f>
        <v>0.77832430179241352</v>
      </c>
      <c r="C230">
        <f>+IFERROR(BASE!C230/BASE!H230,C229)</f>
        <v>1.1333055439766568</v>
      </c>
      <c r="D230">
        <f>+IFERROR(BASE!R462/BASE!H230,D229)</f>
        <v>0</v>
      </c>
      <c r="F230">
        <f>+IFERROR(BASE!C230/BASE!M230,F229)</f>
        <v>1.4560839760068551</v>
      </c>
      <c r="L230">
        <f t="shared" si="2"/>
        <v>0.7112832844331537</v>
      </c>
      <c r="M230">
        <f>+STDEV($L$78:L230)*2+L230</f>
        <v>0.89476451924530109</v>
      </c>
      <c r="N230">
        <f>L230-STDEV($L$78:L230)*2</f>
        <v>0.5278020496210063</v>
      </c>
    </row>
    <row r="231" spans="1:14" x14ac:dyDescent="0.25">
      <c r="A231" s="1">
        <f>+BASE!A231</f>
        <v>38779</v>
      </c>
      <c r="B231">
        <f>+IFERROR(BASE!M231/BASE!H231,B230)</f>
        <v>0.76102314250913516</v>
      </c>
      <c r="C231">
        <f>+IFERROR(BASE!C231/BASE!H231,C230)</f>
        <v>1.1844904587900935</v>
      </c>
      <c r="D231">
        <f>+IFERROR(BASE!R463/BASE!H231,D230)</f>
        <v>0</v>
      </c>
      <c r="F231">
        <f>+IFERROR(BASE!C231/BASE!M231,F230)</f>
        <v>1.5564447289799404</v>
      </c>
      <c r="L231">
        <f t="shared" si="2"/>
        <v>0.7138087325119612</v>
      </c>
      <c r="M231">
        <f>+STDEV($L$78:L231)*2+L231</f>
        <v>0.89699411888287361</v>
      </c>
      <c r="N231">
        <f>L231-STDEV($L$78:L231)*2</f>
        <v>0.53062334614104878</v>
      </c>
    </row>
    <row r="232" spans="1:14" x14ac:dyDescent="0.25">
      <c r="A232" s="1">
        <f>+BASE!A232</f>
        <v>38786</v>
      </c>
      <c r="B232">
        <f>+IFERROR(BASE!M232/BASE!H232,B231)</f>
        <v>0.77932471863276365</v>
      </c>
      <c r="C232">
        <f>+IFERROR(BASE!C232/BASE!H232,C231)</f>
        <v>1.1944143393080451</v>
      </c>
      <c r="D232">
        <f>+IFERROR(BASE!R464/BASE!H232,D231)</f>
        <v>0</v>
      </c>
      <c r="F232">
        <f>+IFERROR(BASE!C232/BASE!M232,F231)</f>
        <v>1.5326272999572101</v>
      </c>
      <c r="L232">
        <f t="shared" si="2"/>
        <v>0.71642466025028173</v>
      </c>
      <c r="M232">
        <f>+STDEV($L$78:L232)*2+L232</f>
        <v>0.89929010917709251</v>
      </c>
      <c r="N232">
        <f>L232-STDEV($L$78:L232)*2</f>
        <v>0.53355921132347095</v>
      </c>
    </row>
    <row r="233" spans="1:14" x14ac:dyDescent="0.25">
      <c r="A233" s="1">
        <f>+BASE!A233</f>
        <v>38793</v>
      </c>
      <c r="B233">
        <f>+IFERROR(BASE!M233/BASE!H233,B232)</f>
        <v>0.79214559386973182</v>
      </c>
      <c r="C233">
        <f>+IFERROR(BASE!C233/BASE!H233,C232)</f>
        <v>1.1775223499361431</v>
      </c>
      <c r="D233">
        <f>+IFERROR(BASE!R465/BASE!H233,D232)</f>
        <v>0</v>
      </c>
      <c r="F233">
        <f>+IFERROR(BASE!C233/BASE!M233,F232)</f>
        <v>1.486497380088674</v>
      </c>
      <c r="L233">
        <f t="shared" si="2"/>
        <v>0.71927986811236622</v>
      </c>
      <c r="M233">
        <f>+STDEV($L$78:L233)*2+L233</f>
        <v>0.90180111053068401</v>
      </c>
      <c r="N233">
        <f>L233-STDEV($L$78:L233)*2</f>
        <v>0.53675862569404842</v>
      </c>
    </row>
    <row r="234" spans="1:14" x14ac:dyDescent="0.25">
      <c r="A234" s="1">
        <f>+BASE!A234</f>
        <v>38800</v>
      </c>
      <c r="B234">
        <f>+IFERROR(BASE!M234/BASE!H234,B233)</f>
        <v>0.82062635858626531</v>
      </c>
      <c r="C234">
        <f>+IFERROR(BASE!C234/BASE!H234,C233)</f>
        <v>1.191449963771033</v>
      </c>
      <c r="D234">
        <f>+IFERROR(BASE!R466/BASE!H234,D233)</f>
        <v>0</v>
      </c>
      <c r="F234">
        <f>+IFERROR(BASE!C234/BASE!M234,F233)</f>
        <v>1.4518787403119786</v>
      </c>
      <c r="L234">
        <f t="shared" si="2"/>
        <v>0.72285959815951351</v>
      </c>
      <c r="M234">
        <f>+STDEV($L$78:L234)*2+L234</f>
        <v>0.90500871229810387</v>
      </c>
      <c r="N234">
        <f>L234-STDEV($L$78:L234)*2</f>
        <v>0.54071048402092314</v>
      </c>
    </row>
    <row r="235" spans="1:14" x14ac:dyDescent="0.25">
      <c r="A235" s="1">
        <f>+BASE!A235</f>
        <v>38807</v>
      </c>
      <c r="B235">
        <f>+IFERROR(BASE!M235/BASE!H235,B234)</f>
        <v>0.77434679334916856</v>
      </c>
      <c r="C235">
        <f>+IFERROR(BASE!C235/BASE!H235,C234)</f>
        <v>1.096895732656237</v>
      </c>
      <c r="D235">
        <f>+IFERROR(BASE!R467/BASE!H235,D234)</f>
        <v>0</v>
      </c>
      <c r="F235">
        <f>+IFERROR(BASE!C235/BASE!M235,F234)</f>
        <v>1.4165432621112755</v>
      </c>
      <c r="L235">
        <f t="shared" si="2"/>
        <v>0.72541203349360794</v>
      </c>
      <c r="M235">
        <f>+STDEV($L$78:L235)*2+L235</f>
        <v>0.90717124744898814</v>
      </c>
      <c r="N235">
        <f>L235-STDEV($L$78:L235)*2</f>
        <v>0.54365281953822775</v>
      </c>
    </row>
    <row r="236" spans="1:14" x14ac:dyDescent="0.25">
      <c r="A236" s="1">
        <f>+BASE!A236</f>
        <v>38814</v>
      </c>
      <c r="B236">
        <f>+IFERROR(BASE!M236/BASE!H236,B235)</f>
        <v>0.77207885879147298</v>
      </c>
      <c r="C236">
        <f>+IFERROR(BASE!C236/BASE!H236,C235)</f>
        <v>1.0732489180958487</v>
      </c>
      <c r="D236">
        <f>+IFERROR(BASE!R468/BASE!H236,D235)</f>
        <v>0</v>
      </c>
      <c r="F236">
        <f>+IFERROR(BASE!C236/BASE!M236,F235)</f>
        <v>1.3900768112933359</v>
      </c>
      <c r="L236">
        <f t="shared" si="2"/>
        <v>0.72580118659357185</v>
      </c>
      <c r="M236">
        <f>+STDEV($L$78:L236)*2+L236</f>
        <v>0.9071694222926816</v>
      </c>
      <c r="N236">
        <f>L236-STDEV($L$78:L236)*2</f>
        <v>0.54443295089446209</v>
      </c>
    </row>
    <row r="237" spans="1:14" x14ac:dyDescent="0.25">
      <c r="A237" s="1">
        <f>+BASE!A237</f>
        <v>38821</v>
      </c>
      <c r="B237">
        <f>+IFERROR(BASE!M237/BASE!H237,B236)</f>
        <v>0.79350061703002883</v>
      </c>
      <c r="C237">
        <f>+IFERROR(BASE!C237/BASE!H237,C236)</f>
        <v>1.0761826408885233</v>
      </c>
      <c r="D237">
        <f>+IFERROR(BASE!R469/BASE!H237,D236)</f>
        <v>0</v>
      </c>
      <c r="F237">
        <f>+IFERROR(BASE!C237/BASE!M237,F236)</f>
        <v>1.3562467599792638</v>
      </c>
      <c r="L237">
        <f t="shared" si="2"/>
        <v>0.72731608087251576</v>
      </c>
      <c r="M237">
        <f>+STDEV($L$78:L237)*2+L237</f>
        <v>0.90828454168570538</v>
      </c>
      <c r="N237">
        <f>L237-STDEV($L$78:L237)*2</f>
        <v>0.54634762005932613</v>
      </c>
    </row>
    <row r="238" spans="1:14" x14ac:dyDescent="0.25">
      <c r="A238" s="1">
        <f>+BASE!A238</f>
        <v>38828</v>
      </c>
      <c r="B238">
        <f>+IFERROR(BASE!M238/BASE!H238,B237)</f>
        <v>0.78614137111966575</v>
      </c>
      <c r="C238">
        <f>+IFERROR(BASE!C238/BASE!H238,C237)</f>
        <v>1.096895732656237</v>
      </c>
      <c r="D238">
        <f>+IFERROR(BASE!R470/BASE!H238,D237)</f>
        <v>0</v>
      </c>
      <c r="F238">
        <f>+IFERROR(BASE!C238/BASE!M238,F237)</f>
        <v>1.3952906855594915</v>
      </c>
      <c r="L238">
        <f t="shared" si="2"/>
        <v>0.72816893212661693</v>
      </c>
      <c r="M238">
        <f>+STDEV($L$78:L238)*2+L238</f>
        <v>0.90873386774647102</v>
      </c>
      <c r="N238">
        <f>L238-STDEV($L$78:L238)*2</f>
        <v>0.54760399650676284</v>
      </c>
    </row>
    <row r="239" spans="1:14" x14ac:dyDescent="0.25">
      <c r="A239" s="1">
        <f>+BASE!A239</f>
        <v>38835</v>
      </c>
      <c r="B239">
        <f>+IFERROR(BASE!M239/BASE!H239,B238)</f>
        <v>0.91083628816051188</v>
      </c>
      <c r="C239">
        <f>+IFERROR(BASE!C239/BASE!H239,C238)</f>
        <v>1.178413906425668</v>
      </c>
      <c r="D239">
        <f>+IFERROR(BASE!R471/BASE!H239,D238)</f>
        <v>0</v>
      </c>
      <c r="F239">
        <f>+IFERROR(BASE!C239/BASE!M239,F238)</f>
        <v>1.2937713634637298</v>
      </c>
      <c r="L239">
        <f t="shared" si="2"/>
        <v>0.73082289178197679</v>
      </c>
      <c r="M239">
        <f>+STDEV($L$78:L239)*2+L239</f>
        <v>0.9109693233710805</v>
      </c>
      <c r="N239">
        <f>L239-STDEV($L$78:L239)*2</f>
        <v>0.55067646019287309</v>
      </c>
    </row>
    <row r="240" spans="1:14" x14ac:dyDescent="0.25">
      <c r="A240" s="1">
        <f>+BASE!A240</f>
        <v>38842</v>
      </c>
      <c r="B240">
        <f>+IFERROR(BASE!M240/BASE!H240,B239)</f>
        <v>0.85265322912381736</v>
      </c>
      <c r="C240">
        <f>+IFERROR(BASE!C240/BASE!H240,C239)</f>
        <v>1.1418346359522829</v>
      </c>
      <c r="D240">
        <f>+IFERROR(BASE!R472/BASE!H240,D239)</f>
        <v>0</v>
      </c>
      <c r="F240">
        <f>+IFERROR(BASE!C240/BASE!M240,F239)</f>
        <v>1.339154766499421</v>
      </c>
      <c r="L240">
        <f t="shared" si="2"/>
        <v>0.73259153449817782</v>
      </c>
      <c r="M240">
        <f>+STDEV($L$78:L240)*2+L240</f>
        <v>0.91231117110060378</v>
      </c>
      <c r="N240">
        <f>L240-STDEV($L$78:L240)*2</f>
        <v>0.55287189789575186</v>
      </c>
    </row>
    <row r="241" spans="1:14" x14ac:dyDescent="0.25">
      <c r="A241" s="1">
        <f>+BASE!A241</f>
        <v>38849</v>
      </c>
      <c r="B241">
        <f>+IFERROR(BASE!M241/BASE!H241,B240)</f>
        <v>0.88897914974275649</v>
      </c>
      <c r="C241">
        <f>+IFERROR(BASE!C241/BASE!H241,C240)</f>
        <v>1.1982128350934198</v>
      </c>
      <c r="D241">
        <f>+IFERROR(BASE!R473/BASE!H241,D240)</f>
        <v>0</v>
      </c>
      <c r="F241">
        <f>+IFERROR(BASE!C241/BASE!M241,F240)</f>
        <v>1.3478525738653671</v>
      </c>
      <c r="L241">
        <f t="shared" si="2"/>
        <v>0.73533791368895485</v>
      </c>
      <c r="M241">
        <f>+STDEV($L$78:L241)*2+L241</f>
        <v>0.9146177232417626</v>
      </c>
      <c r="N241">
        <f>L241-STDEV($L$78:L241)*2</f>
        <v>0.55605810413614709</v>
      </c>
    </row>
    <row r="242" spans="1:14" x14ac:dyDescent="0.25">
      <c r="A242" s="1">
        <f>+BASE!A242</f>
        <v>38856</v>
      </c>
      <c r="B242">
        <f>+IFERROR(BASE!M242/BASE!H242,B241)</f>
        <v>0.87871637564889093</v>
      </c>
      <c r="C242">
        <f>+IFERROR(BASE!C242/BASE!H242,C241)</f>
        <v>1.1810287871637564</v>
      </c>
      <c r="D242">
        <f>+IFERROR(BASE!R474/BASE!H242,D241)</f>
        <v>0</v>
      </c>
      <c r="F242">
        <f>+IFERROR(BASE!C242/BASE!M242,F241)</f>
        <v>1.3440386680988186</v>
      </c>
      <c r="L242">
        <f t="shared" si="2"/>
        <v>0.73766028069311851</v>
      </c>
      <c r="M242">
        <f>+STDEV($L$78:L242)*2+L242</f>
        <v>0.9164908629378522</v>
      </c>
      <c r="N242">
        <f>L242-STDEV($L$78:L242)*2</f>
        <v>0.55882969844838482</v>
      </c>
    </row>
    <row r="243" spans="1:14" x14ac:dyDescent="0.25">
      <c r="A243" s="1">
        <f>+BASE!A243</f>
        <v>38863</v>
      </c>
      <c r="B243">
        <f>+IFERROR(BASE!M243/BASE!H243,B242)</f>
        <v>0.87645115620575731</v>
      </c>
      <c r="C243">
        <f>+IFERROR(BASE!C243/BASE!H243,C242)</f>
        <v>1.1548843794242567</v>
      </c>
      <c r="D243">
        <f>+IFERROR(BASE!R475/BASE!H243,D242)</f>
        <v>0</v>
      </c>
      <c r="F243">
        <f>+IFERROR(BASE!C243/BASE!M243,F242)</f>
        <v>1.3176825328451434</v>
      </c>
      <c r="L243">
        <f t="shared" si="2"/>
        <v>0.74013680752024225</v>
      </c>
      <c r="M243">
        <f>+STDEV($L$78:L243)*2+L243</f>
        <v>0.91850907819687144</v>
      </c>
      <c r="N243">
        <f>L243-STDEV($L$78:L243)*2</f>
        <v>0.56176453684361305</v>
      </c>
    </row>
    <row r="244" spans="1:14" x14ac:dyDescent="0.25">
      <c r="A244" s="1">
        <f>+BASE!A244</f>
        <v>38870</v>
      </c>
      <c r="B244">
        <f>+IFERROR(BASE!M244/BASE!H244,B243)</f>
        <v>0.90443432183694328</v>
      </c>
      <c r="C244">
        <f>+IFERROR(BASE!C244/BASE!H244,C243)</f>
        <v>1.2348238356419075</v>
      </c>
      <c r="D244">
        <f>+IFERROR(BASE!R476/BASE!H244,D243)</f>
        <v>0</v>
      </c>
      <c r="F244">
        <f>+IFERROR(BASE!C244/BASE!M244,F243)</f>
        <v>1.3652996196936993</v>
      </c>
      <c r="L244">
        <f t="shared" si="2"/>
        <v>0.74329504958268633</v>
      </c>
      <c r="M244">
        <f>+STDEV($L$78:L244)*2+L244</f>
        <v>0.92119809550123066</v>
      </c>
      <c r="N244">
        <f>L244-STDEV($L$78:L244)*2</f>
        <v>0.565392003664142</v>
      </c>
    </row>
    <row r="245" spans="1:14" x14ac:dyDescent="0.25">
      <c r="A245" s="1">
        <f>+BASE!A245</f>
        <v>38877</v>
      </c>
      <c r="B245">
        <f>+IFERROR(BASE!M245/BASE!H245,B244)</f>
        <v>0.88834011233778809</v>
      </c>
      <c r="C245">
        <f>+IFERROR(BASE!C245/BASE!H245,C244)</f>
        <v>1.2022080185938409</v>
      </c>
      <c r="D245">
        <f>+IFERROR(BASE!R477/BASE!H245,D244)</f>
        <v>0</v>
      </c>
      <c r="F245">
        <f>+IFERROR(BASE!C245/BASE!M245,F244)</f>
        <v>1.3533195246920311</v>
      </c>
      <c r="L245">
        <f t="shared" si="2"/>
        <v>0.74680048879413941</v>
      </c>
      <c r="M245">
        <f>+STDEV($L$78:L245)*2+L245</f>
        <v>0.92422376613408319</v>
      </c>
      <c r="N245">
        <f>L245-STDEV($L$78:L245)*2</f>
        <v>0.56937721145419562</v>
      </c>
    </row>
    <row r="246" spans="1:14" x14ac:dyDescent="0.25">
      <c r="A246" s="1">
        <f>+BASE!A246</f>
        <v>38884</v>
      </c>
      <c r="B246">
        <f>+IFERROR(BASE!M246/BASE!H246,B245)</f>
        <v>0.89884046381447424</v>
      </c>
      <c r="C246">
        <f>+IFERROR(BASE!C246/BASE!H246,C245)</f>
        <v>1.1954218312674931</v>
      </c>
      <c r="D246">
        <f>+IFERROR(BASE!R478/BASE!H246,D245)</f>
        <v>0</v>
      </c>
      <c r="F246">
        <f>+IFERROR(BASE!C246/BASE!M246,F245)</f>
        <v>1.3299599644128113</v>
      </c>
      <c r="L246">
        <f t="shared" si="2"/>
        <v>0.75063249150557265</v>
      </c>
      <c r="M246">
        <f>+STDEV($L$78:L246)*2+L246</f>
        <v>0.92756637278024168</v>
      </c>
      <c r="N246">
        <f>L246-STDEV($L$78:L246)*2</f>
        <v>0.57369861023090363</v>
      </c>
    </row>
    <row r="247" spans="1:14" x14ac:dyDescent="0.25">
      <c r="A247" s="1">
        <f>+BASE!A247</f>
        <v>38891</v>
      </c>
      <c r="B247">
        <f>+IFERROR(BASE!M247/BASE!H247,B246)</f>
        <v>0.91037292384832347</v>
      </c>
      <c r="C247">
        <f>+IFERROR(BASE!C247/BASE!H247,C246)</f>
        <v>1.209965528047634</v>
      </c>
      <c r="D247">
        <f>+IFERROR(BASE!R479/BASE!H247,D246)</f>
        <v>0</v>
      </c>
      <c r="F247">
        <f>+IFERROR(BASE!C247/BASE!M247,F246)</f>
        <v>1.3290877796901894</v>
      </c>
      <c r="L247">
        <f t="shared" si="2"/>
        <v>0.75436624031262767</v>
      </c>
      <c r="M247">
        <f>+STDEV($L$78:L247)*2+L247</f>
        <v>0.93080363272316635</v>
      </c>
      <c r="N247">
        <f>L247-STDEV($L$78:L247)*2</f>
        <v>0.57792884790208898</v>
      </c>
    </row>
    <row r="248" spans="1:14" x14ac:dyDescent="0.25">
      <c r="A248" s="1">
        <f>+BASE!A248</f>
        <v>38898</v>
      </c>
      <c r="B248">
        <f>+IFERROR(BASE!M248/BASE!H248,B247)</f>
        <v>0.90656799259944498</v>
      </c>
      <c r="C248">
        <f>+IFERROR(BASE!C248/BASE!H248,C247)</f>
        <v>1.2412375372597388</v>
      </c>
      <c r="D248">
        <f>+IFERROR(BASE!R480/BASE!H248,D247)</f>
        <v>0</v>
      </c>
      <c r="F248">
        <f>+IFERROR(BASE!C248/BASE!M248,F247)</f>
        <v>1.3691609977324264</v>
      </c>
      <c r="L248">
        <f t="shared" si="2"/>
        <v>0.75797935515280868</v>
      </c>
      <c r="M248">
        <f>+STDEV($L$78:L248)*2+L248</f>
        <v>0.93391552389485499</v>
      </c>
      <c r="N248">
        <f>L248-STDEV($L$78:L248)*2</f>
        <v>0.58204318641076236</v>
      </c>
    </row>
    <row r="249" spans="1:14" x14ac:dyDescent="0.25">
      <c r="A249" s="1">
        <f>+BASE!A249</f>
        <v>38905</v>
      </c>
      <c r="B249">
        <f>+IFERROR(BASE!M249/BASE!H249,B248)</f>
        <v>0.89819993898098238</v>
      </c>
      <c r="C249">
        <f>+IFERROR(BASE!C249/BASE!H249,C248)</f>
        <v>1.2439743720126106</v>
      </c>
      <c r="D249">
        <f>+IFERROR(BASE!R481/BASE!H249,D248)</f>
        <v>0</v>
      </c>
      <c r="F249">
        <f>+IFERROR(BASE!C249/BASE!M249,F248)</f>
        <v>1.3849637681159421</v>
      </c>
      <c r="L249">
        <f t="shared" si="2"/>
        <v>0.76359436294916605</v>
      </c>
      <c r="M249">
        <f>+STDEV($L$78:L249)*2+L249</f>
        <v>0.93902330316454607</v>
      </c>
      <c r="N249">
        <f>L249-STDEV($L$78:L249)*2</f>
        <v>0.58816542273378603</v>
      </c>
    </row>
    <row r="250" spans="1:14" x14ac:dyDescent="0.25">
      <c r="A250" s="1">
        <f>+BASE!A250</f>
        <v>38912</v>
      </c>
      <c r="B250">
        <f>+IFERROR(BASE!M250/BASE!H250,B249)</f>
        <v>0.92916531692041893</v>
      </c>
      <c r="C250">
        <f>+IFERROR(BASE!C250/BASE!H250,C249)</f>
        <v>1.2660619803476947</v>
      </c>
      <c r="D250">
        <f>+IFERROR(BASE!R482/BASE!H250,D249)</f>
        <v>0</v>
      </c>
      <c r="F250">
        <f>+IFERROR(BASE!C250/BASE!M250,F249)</f>
        <v>1.3625798954096455</v>
      </c>
      <c r="L250">
        <f t="shared" si="2"/>
        <v>0.76970584344421011</v>
      </c>
      <c r="M250">
        <f>+STDEV($L$78:L250)*2+L250</f>
        <v>0.94462558417570208</v>
      </c>
      <c r="N250">
        <f>L250-STDEV($L$78:L250)*2</f>
        <v>0.59478610271271815</v>
      </c>
    </row>
    <row r="251" spans="1:14" x14ac:dyDescent="0.25">
      <c r="A251" s="1">
        <f>+BASE!A251</f>
        <v>38919</v>
      </c>
      <c r="B251">
        <f>+IFERROR(BASE!M251/BASE!H251,B250)</f>
        <v>0.95846680658345307</v>
      </c>
      <c r="C251">
        <f>+IFERROR(BASE!C251/BASE!H251,C250)</f>
        <v>1.2628962774770793</v>
      </c>
      <c r="D251">
        <f>+IFERROR(BASE!R483/BASE!H251,D250)</f>
        <v>0</v>
      </c>
      <c r="F251">
        <f>+IFERROR(BASE!C251/BASE!M251,F250)</f>
        <v>1.3176212976835311</v>
      </c>
      <c r="L251">
        <f t="shared" si="2"/>
        <v>0.7765126623721077</v>
      </c>
      <c r="M251">
        <f>+STDEV($L$78:L251)*2+L251</f>
        <v>0.95092639948607005</v>
      </c>
      <c r="N251">
        <f>L251-STDEV($L$78:L251)*2</f>
        <v>0.60209892525814535</v>
      </c>
    </row>
    <row r="252" spans="1:14" x14ac:dyDescent="0.25">
      <c r="A252" s="1">
        <f>+BASE!A252</f>
        <v>38926</v>
      </c>
      <c r="B252">
        <f>+IFERROR(BASE!M252/BASE!H252,B251)</f>
        <v>0.99283309805624931</v>
      </c>
      <c r="C252">
        <f>+IFERROR(BASE!C252/BASE!H252,C251)</f>
        <v>1.2901509392985122</v>
      </c>
      <c r="D252">
        <f>+IFERROR(BASE!R484/BASE!H252,D251)</f>
        <v>0</v>
      </c>
      <c r="F252">
        <f>+IFERROR(BASE!C252/BASE!M252,F251)</f>
        <v>1.2994640708738925</v>
      </c>
      <c r="L252">
        <f t="shared" si="2"/>
        <v>0.78406648217074737</v>
      </c>
      <c r="M252">
        <f>+STDEV($L$78:L252)*2+L252</f>
        <v>0.9579843566157793</v>
      </c>
      <c r="N252">
        <f>L252-STDEV($L$78:L252)*2</f>
        <v>0.61014860772571544</v>
      </c>
    </row>
    <row r="253" spans="1:14" x14ac:dyDescent="0.25">
      <c r="A253" s="1">
        <f>+BASE!A253</f>
        <v>38933</v>
      </c>
      <c r="B253">
        <f>+IFERROR(BASE!M253/BASE!H253,B252)</f>
        <v>1.0049142732335918</v>
      </c>
      <c r="C253">
        <f>+IFERROR(BASE!C253/BASE!H253,C252)</f>
        <v>1.3421426231298461</v>
      </c>
      <c r="D253">
        <f>+IFERROR(BASE!R485/BASE!H253,D252)</f>
        <v>0</v>
      </c>
      <c r="F253">
        <f>+IFERROR(BASE!C253/BASE!M253,F252)</f>
        <v>1.3355792219082809</v>
      </c>
      <c r="L253">
        <f t="shared" si="2"/>
        <v>0.7918049225818109</v>
      </c>
      <c r="M253">
        <f>+STDEV($L$78:L253)*2+L253</f>
        <v>0.96524473620262741</v>
      </c>
      <c r="N253">
        <f>L253-STDEV($L$78:L253)*2</f>
        <v>0.61836510896099439</v>
      </c>
    </row>
    <row r="254" spans="1:14" x14ac:dyDescent="0.25">
      <c r="A254" s="1">
        <f>+BASE!A254</f>
        <v>38940</v>
      </c>
      <c r="B254">
        <f>+IFERROR(BASE!M254/BASE!H254,B253)</f>
        <v>0.9989017023613399</v>
      </c>
      <c r="C254">
        <f>+IFERROR(BASE!C254/BASE!H254,C253)</f>
        <v>1.3434376716090062</v>
      </c>
      <c r="D254">
        <f>+IFERROR(BASE!R486/BASE!H254,D253)</f>
        <v>0</v>
      </c>
      <c r="F254">
        <f>+IFERROR(BASE!C254/BASE!M254,F253)</f>
        <v>1.3449147883452448</v>
      </c>
      <c r="L254">
        <f t="shared" si="2"/>
        <v>0.79929396642156025</v>
      </c>
      <c r="M254">
        <f>+STDEV($L$78:L254)*2+L254</f>
        <v>0.97228010490048067</v>
      </c>
      <c r="N254">
        <f>L254-STDEV($L$78:L254)*2</f>
        <v>0.62630782794263984</v>
      </c>
    </row>
    <row r="255" spans="1:14" x14ac:dyDescent="0.25">
      <c r="A255" s="1">
        <f>+BASE!A255</f>
        <v>38947</v>
      </c>
      <c r="B255">
        <f>+IFERROR(BASE!M255/BASE!H255,B254)</f>
        <v>0.998746474459417</v>
      </c>
      <c r="C255">
        <f>+IFERROR(BASE!C255/BASE!H255,C254)</f>
        <v>1.2960409485009923</v>
      </c>
      <c r="D255">
        <f>+IFERROR(BASE!R487/BASE!H255,D254)</f>
        <v>0</v>
      </c>
      <c r="F255">
        <f>+IFERROR(BASE!C255/BASE!M255,F254)</f>
        <v>1.2976676079907958</v>
      </c>
      <c r="L255">
        <f t="shared" si="2"/>
        <v>0.80679109610195288</v>
      </c>
      <c r="M255">
        <f>+STDEV($L$78:L255)*2+L255</f>
        <v>0.97935467742605009</v>
      </c>
      <c r="N255">
        <f>L255-STDEV($L$78:L255)*2</f>
        <v>0.63422751477785566</v>
      </c>
    </row>
    <row r="256" spans="1:14" x14ac:dyDescent="0.25">
      <c r="A256" s="1">
        <f>+BASE!A256</f>
        <v>38954</v>
      </c>
      <c r="B256">
        <f>+IFERROR(BASE!M256/BASE!H256,B255)</f>
        <v>0.92982812976711082</v>
      </c>
      <c r="C256">
        <f>+IFERROR(BASE!C256/BASE!H256,C255)</f>
        <v>1.2439743720126106</v>
      </c>
      <c r="D256">
        <f>+IFERROR(BASE!R488/BASE!H256,D255)</f>
        <v>0</v>
      </c>
      <c r="F256">
        <f>+IFERROR(BASE!C256/BASE!M256,F255)</f>
        <v>1.3378540960297496</v>
      </c>
      <c r="L256">
        <f t="shared" si="2"/>
        <v>0.81283703884509872</v>
      </c>
      <c r="M256">
        <f>+STDEV($L$78:L256)*2+L256</f>
        <v>0.98500841163466313</v>
      </c>
      <c r="N256">
        <f>L256-STDEV($L$78:L256)*2</f>
        <v>0.64066566605553432</v>
      </c>
    </row>
    <row r="257" spans="1:14" x14ac:dyDescent="0.25">
      <c r="A257" s="1">
        <f>+BASE!A257</f>
        <v>38961</v>
      </c>
      <c r="B257">
        <f>+IFERROR(BASE!M257/BASE!H257,B256)</f>
        <v>0.94223455648062493</v>
      </c>
      <c r="C257">
        <f>+IFERROR(BASE!C257/BASE!H257,C256)</f>
        <v>1.2492548052215027</v>
      </c>
      <c r="D257">
        <f>+IFERROR(BASE!R489/BASE!H257,D256)</f>
        <v>0</v>
      </c>
      <c r="F257">
        <f>+IFERROR(BASE!C257/BASE!M257,F256)</f>
        <v>1.3258426966292136</v>
      </c>
      <c r="L257">
        <f t="shared" si="2"/>
        <v>0.81894563442078094</v>
      </c>
      <c r="M257">
        <f>+STDEV($L$78:L257)*2+L257</f>
        <v>0.99075945520079334</v>
      </c>
      <c r="N257">
        <f>L257-STDEV($L$78:L257)*2</f>
        <v>0.64713181364076855</v>
      </c>
    </row>
    <row r="258" spans="1:14" x14ac:dyDescent="0.25">
      <c r="A258" s="1">
        <f>+BASE!A258</f>
        <v>38968</v>
      </c>
      <c r="B258">
        <f>+IFERROR(BASE!M258/BASE!H258,B257)</f>
        <v>0.88537391130243259</v>
      </c>
      <c r="C258">
        <f>+IFERROR(BASE!C258/BASE!H258,C257)</f>
        <v>1.2030233256582241</v>
      </c>
      <c r="D258">
        <f>+IFERROR(BASE!R490/BASE!H258,D257)</f>
        <v>0</v>
      </c>
      <c r="F258">
        <f>+IFERROR(BASE!C258/BASE!M258,F257)</f>
        <v>1.3587743102668477</v>
      </c>
      <c r="L258">
        <f t="shared" si="2"/>
        <v>0.82366595998371539</v>
      </c>
      <c r="M258">
        <f>+STDEV($L$78:L258)*2+L258</f>
        <v>0.99515203019461018</v>
      </c>
      <c r="N258">
        <f>L258-STDEV($L$78:L258)*2</f>
        <v>0.6521798897728206</v>
      </c>
    </row>
    <row r="259" spans="1:14" x14ac:dyDescent="0.25">
      <c r="A259" s="1">
        <f>+BASE!A259</f>
        <v>38975</v>
      </c>
      <c r="B259">
        <f>+IFERROR(BASE!M259/BASE!H259,B258)</f>
        <v>0.85053914674167841</v>
      </c>
      <c r="C259">
        <f>+IFERROR(BASE!C259/BASE!H259,C258)</f>
        <v>1.1323019221753399</v>
      </c>
      <c r="D259">
        <f>+IFERROR(BASE!R491/BASE!H259,D258)</f>
        <v>0</v>
      </c>
      <c r="F259">
        <f>+IFERROR(BASE!C259/BASE!M259,F258)</f>
        <v>1.3312754933303936</v>
      </c>
      <c r="L259">
        <f t="shared" si="2"/>
        <v>0.82709881013648789</v>
      </c>
      <c r="M259">
        <f>+STDEV($L$78:L259)*2+L259</f>
        <v>0.99828040390529704</v>
      </c>
      <c r="N259">
        <f>L259-STDEV($L$78:L259)*2</f>
        <v>0.65591721636767875</v>
      </c>
    </row>
    <row r="260" spans="1:14" x14ac:dyDescent="0.25">
      <c r="A260" s="1">
        <f>+BASE!A260</f>
        <v>38982</v>
      </c>
      <c r="B260">
        <f>+IFERROR(BASE!M260/BASE!H260,B259)</f>
        <v>0.85922924714972215</v>
      </c>
      <c r="C260">
        <f>+IFERROR(BASE!C260/BASE!H260,C259)</f>
        <v>1.1525487609535476</v>
      </c>
      <c r="D260">
        <f>+IFERROR(BASE!R492/BASE!H260,D259)</f>
        <v>0</v>
      </c>
      <c r="F260">
        <f>+IFERROR(BASE!C260/BASE!M260,F259)</f>
        <v>1.3413751507840772</v>
      </c>
      <c r="L260">
        <f t="shared" si="2"/>
        <v>0.8300126873097341</v>
      </c>
      <c r="M260">
        <f>+STDEV($L$78:L260)*2+L260</f>
        <v>1.0009103748754198</v>
      </c>
      <c r="N260">
        <f>L260-STDEV($L$78:L260)*2</f>
        <v>0.65911499974404841</v>
      </c>
    </row>
    <row r="261" spans="1:14" x14ac:dyDescent="0.25">
      <c r="A261" s="1">
        <f>+BASE!A261</f>
        <v>38989</v>
      </c>
      <c r="B261">
        <f>+IFERROR(BASE!M261/BASE!H261,B260)</f>
        <v>0.88032770896323009</v>
      </c>
      <c r="C261">
        <f>+IFERROR(BASE!C261/BASE!H261,C260)</f>
        <v>1.1980883643811566</v>
      </c>
      <c r="D261">
        <f>+IFERROR(BASE!R493/BASE!H261,D260)</f>
        <v>0</v>
      </c>
      <c r="F261">
        <f>+IFERROR(BASE!C261/BASE!M261,F260)</f>
        <v>1.3609572346554399</v>
      </c>
      <c r="L261">
        <f t="shared" si="2"/>
        <v>0.83348533872547004</v>
      </c>
      <c r="M261">
        <f>+STDEV($L$78:L261)*2+L261</f>
        <v>1.0041242917276432</v>
      </c>
      <c r="N261">
        <f>L261-STDEV($L$78:L261)*2</f>
        <v>0.6628463857232969</v>
      </c>
    </row>
    <row r="262" spans="1:14" x14ac:dyDescent="0.25">
      <c r="A262" s="1">
        <f>+BASE!A262</f>
        <v>38996</v>
      </c>
      <c r="B262">
        <f>+IFERROR(BASE!M262/BASE!H262,B261)</f>
        <v>0.86055113741446276</v>
      </c>
      <c r="C262">
        <f>+IFERROR(BASE!C262/BASE!H262,C261)</f>
        <v>1.19927871277973</v>
      </c>
      <c r="D262">
        <f>+IFERROR(BASE!R494/BASE!H262,D261)</f>
        <v>0</v>
      </c>
      <c r="F262">
        <f>+IFERROR(BASE!C262/BASE!M262,F261)</f>
        <v>1.3936170212765957</v>
      </c>
      <c r="L262">
        <f t="shared" si="2"/>
        <v>0.83684436100695891</v>
      </c>
      <c r="M262">
        <f>+STDEV($L$78:L262)*2+L262</f>
        <v>1.0072497391222495</v>
      </c>
      <c r="N262">
        <f>L262-STDEV($L$78:L262)*2</f>
        <v>0.66643898289166836</v>
      </c>
    </row>
    <row r="263" spans="1:14" x14ac:dyDescent="0.25">
      <c r="A263" s="1">
        <f>+BASE!A263</f>
        <v>39003</v>
      </c>
      <c r="B263">
        <f>+IFERROR(BASE!M263/BASE!H263,B262)</f>
        <v>0.8690324922853514</v>
      </c>
      <c r="C263">
        <f>+IFERROR(BASE!C263/BASE!H263,C262)</f>
        <v>1.177073879106916</v>
      </c>
      <c r="D263">
        <f>+IFERROR(BASE!R495/BASE!H263,D262)</f>
        <v>0</v>
      </c>
      <c r="F263">
        <f>+IFERROR(BASE!C263/BASE!M263,F262)</f>
        <v>1.3544647519582245</v>
      </c>
      <c r="L263">
        <f t="shared" si="2"/>
        <v>0.84010154389724012</v>
      </c>
      <c r="M263">
        <f>+STDEV($L$78:L263)*2+L263</f>
        <v>1.0102984380833788</v>
      </c>
      <c r="N263">
        <f>L263-STDEV($L$78:L263)*2</f>
        <v>0.66990464971110131</v>
      </c>
    </row>
    <row r="264" spans="1:14" x14ac:dyDescent="0.25">
      <c r="A264" s="1">
        <f>+BASE!A264</f>
        <v>39010</v>
      </c>
      <c r="B264">
        <f>+IFERROR(BASE!M264/BASE!H264,B263)</f>
        <v>0.86735611510791366</v>
      </c>
      <c r="C264">
        <f>+IFERROR(BASE!C264/BASE!H264,C263)</f>
        <v>1.1412769784172661</v>
      </c>
      <c r="D264">
        <f>+IFERROR(BASE!R496/BASE!H264,D263)</f>
        <v>0</v>
      </c>
      <c r="F264">
        <f>+IFERROR(BASE!C264/BASE!M264,F263)</f>
        <v>1.3158113011923276</v>
      </c>
      <c r="L264">
        <f t="shared" si="2"/>
        <v>0.8435520560597306</v>
      </c>
      <c r="M264">
        <f>+STDEV($L$78:L264)*2+L264</f>
        <v>1.0135678161023314</v>
      </c>
      <c r="N264">
        <f>L264-STDEV($L$78:L264)*2</f>
        <v>0.67353629601712983</v>
      </c>
    </row>
    <row r="265" spans="1:14" x14ac:dyDescent="0.25">
      <c r="A265" s="1">
        <f>+BASE!A265</f>
        <v>39017</v>
      </c>
      <c r="B265">
        <f>+IFERROR(BASE!M265/BASE!H265,B264)</f>
        <v>0.82187120291616034</v>
      </c>
      <c r="C265">
        <f>+IFERROR(BASE!C265/BASE!H265,C264)</f>
        <v>1.0580801944106926</v>
      </c>
      <c r="D265">
        <f>+IFERROR(BASE!R497/BASE!H265,D264)</f>
        <v>0</v>
      </c>
      <c r="F265">
        <f>+IFERROR(BASE!C265/BASE!M265,F264)</f>
        <v>1.287403903015967</v>
      </c>
      <c r="L265">
        <f t="shared" si="2"/>
        <v>0.845273672950275</v>
      </c>
      <c r="M265">
        <f>+STDEV($L$78:L265)*2+L265</f>
        <v>1.015121529144045</v>
      </c>
      <c r="N265">
        <f>L265-STDEV($L$78:L265)*2</f>
        <v>0.67542581675650504</v>
      </c>
    </row>
    <row r="266" spans="1:14" x14ac:dyDescent="0.25">
      <c r="A266" s="1">
        <f>+BASE!A266</f>
        <v>39024</v>
      </c>
      <c r="B266">
        <f>+IFERROR(BASE!M266/BASE!H266,B265)</f>
        <v>0.81837093935029592</v>
      </c>
      <c r="C266">
        <f>+IFERROR(BASE!C266/BASE!H266,C265)</f>
        <v>1.0540086413826211</v>
      </c>
      <c r="D266">
        <f>+IFERROR(BASE!R498/BASE!H266,D265)</f>
        <v>0</v>
      </c>
      <c r="F266">
        <f>+IFERROR(BASE!C266/BASE!M266,F265)</f>
        <v>1.2879350801720766</v>
      </c>
      <c r="L266">
        <f t="shared" si="2"/>
        <v>0.84660737352106752</v>
      </c>
      <c r="M266">
        <f>+STDEV($L$78:L266)*2+L266</f>
        <v>1.0162972364891589</v>
      </c>
      <c r="N266">
        <f>L266-STDEV($L$78:L266)*2</f>
        <v>0.676917510552976</v>
      </c>
    </row>
    <row r="267" spans="1:14" x14ac:dyDescent="0.25">
      <c r="A267" s="1">
        <f>+BASE!A267</f>
        <v>39031</v>
      </c>
      <c r="B267">
        <f>+IFERROR(BASE!M267/BASE!H267,B266)</f>
        <v>0.84653871391076108</v>
      </c>
      <c r="C267">
        <f>+IFERROR(BASE!C267/BASE!H267,C266)</f>
        <v>1.1305774278215224</v>
      </c>
      <c r="D267">
        <f>+IFERROR(BASE!R499/BASE!H267,D266)</f>
        <v>0</v>
      </c>
      <c r="F267">
        <f>+IFERROR(BASE!C267/BASE!M267,F266)</f>
        <v>1.3355295029551399</v>
      </c>
      <c r="L267">
        <f t="shared" si="2"/>
        <v>0.84883952693769493</v>
      </c>
      <c r="M267">
        <f>+STDEV($L$78:L267)*2+L267</f>
        <v>1.0183890843759735</v>
      </c>
      <c r="N267">
        <f>L267-STDEV($L$78:L267)*2</f>
        <v>0.67928996949941634</v>
      </c>
    </row>
    <row r="268" spans="1:14" x14ac:dyDescent="0.25">
      <c r="A268" s="1">
        <f>+BASE!A268</f>
        <v>39038</v>
      </c>
      <c r="B268">
        <f>+IFERROR(BASE!M268/BASE!H268,B267)</f>
        <v>0.84423295916707342</v>
      </c>
      <c r="C268">
        <f>+IFERROR(BASE!C268/BASE!H268,C267)</f>
        <v>1.1769969090613308</v>
      </c>
      <c r="D268">
        <f>+IFERROR(BASE!R500/BASE!H268,D267)</f>
        <v>0</v>
      </c>
      <c r="F268">
        <f>+IFERROR(BASE!C268/BASE!M268,F267)</f>
        <v>1.3941612872145679</v>
      </c>
      <c r="L268">
        <f t="shared" si="2"/>
        <v>0.85091754925404717</v>
      </c>
      <c r="M268">
        <f>+STDEV($L$78:L268)*2+L268</f>
        <v>1.0203432346956187</v>
      </c>
      <c r="N268">
        <f>L268-STDEV($L$78:L268)*2</f>
        <v>0.68149186381247562</v>
      </c>
    </row>
    <row r="269" spans="1:14" x14ac:dyDescent="0.25">
      <c r="A269" s="1">
        <f>+BASE!A269</f>
        <v>39045</v>
      </c>
      <c r="B269">
        <f>+IFERROR(BASE!M269/BASE!H269,B268)</f>
        <v>0.87172604522531316</v>
      </c>
      <c r="C269">
        <f>+IFERROR(BASE!C269/BASE!H269,C268)</f>
        <v>1.2297055474215064</v>
      </c>
      <c r="D269">
        <f>+IFERROR(BASE!R501/BASE!H269,D268)</f>
        <v>0</v>
      </c>
      <c r="F269">
        <f>+IFERROR(BASE!C269/BASE!M269,F268)</f>
        <v>1.4106559671549872</v>
      </c>
      <c r="L269">
        <f t="shared" si="2"/>
        <v>0.85323492540001433</v>
      </c>
      <c r="M269">
        <f>+STDEV($L$78:L269)*2+L269</f>
        <v>1.0225554251726412</v>
      </c>
      <c r="N269">
        <f>L269-STDEV($L$78:L269)*2</f>
        <v>0.68391442562738736</v>
      </c>
    </row>
    <row r="270" spans="1:14" x14ac:dyDescent="0.25">
      <c r="A270" s="1">
        <f>+BASE!A270</f>
        <v>39052</v>
      </c>
      <c r="B270">
        <f>+IFERROR(BASE!M270/BASE!H270,B269)</f>
        <v>0.86513746543029124</v>
      </c>
      <c r="C270">
        <f>+IFERROR(BASE!C270/BASE!H270,C269)</f>
        <v>1.2809500569383439</v>
      </c>
      <c r="D270">
        <f>+IFERROR(BASE!R502/BASE!H270,D269)</f>
        <v>0</v>
      </c>
      <c r="F270">
        <f>+IFERROR(BASE!C270/BASE!M270,F269)</f>
        <v>1.480631816472358</v>
      </c>
      <c r="L270">
        <f t="shared" si="2"/>
        <v>0.8550070614981915</v>
      </c>
      <c r="M270">
        <f>+STDEV($L$78:L270)*2+L270</f>
        <v>1.0242361243717535</v>
      </c>
      <c r="N270">
        <f>L270-STDEV($L$78:L270)*2</f>
        <v>0.68577799862462963</v>
      </c>
    </row>
    <row r="271" spans="1:14" x14ac:dyDescent="0.25">
      <c r="A271" s="1">
        <f>+BASE!A271</f>
        <v>39059</v>
      </c>
      <c r="B271">
        <f>+IFERROR(BASE!M271/BASE!H271,B270)</f>
        <v>0.85347478474784755</v>
      </c>
      <c r="C271">
        <f>+IFERROR(BASE!C271/BASE!H271,C270)</f>
        <v>1.2690651906519066</v>
      </c>
      <c r="D271">
        <f>+IFERROR(BASE!R503/BASE!H271,D270)</f>
        <v>0</v>
      </c>
      <c r="F271">
        <f>+IFERROR(BASE!C271/BASE!M271,F270)</f>
        <v>1.4869392902179788</v>
      </c>
      <c r="L271">
        <f t="shared" ref="L271:L334" si="3">+(AVERAGE(B219:B271))</f>
        <v>0.8558036591344016</v>
      </c>
      <c r="M271">
        <f>+STDEV($L$78:L271)*2+L271</f>
        <v>1.0249459346362795</v>
      </c>
      <c r="N271">
        <f>L271-STDEV($L$78:L271)*2</f>
        <v>0.68666138363252371</v>
      </c>
    </row>
    <row r="272" spans="1:14" x14ac:dyDescent="0.25">
      <c r="A272" s="1">
        <f>+BASE!A272</f>
        <v>39066</v>
      </c>
      <c r="B272">
        <f>+IFERROR(BASE!M272/BASE!H272,B271)</f>
        <v>0.82777527414751406</v>
      </c>
      <c r="C272">
        <f>+IFERROR(BASE!C272/BASE!H272,C271)</f>
        <v>1.2914225627159381</v>
      </c>
      <c r="D272">
        <f>+IFERROR(BASE!R504/BASE!H272,D271)</f>
        <v>0</v>
      </c>
      <c r="F272">
        <f>+IFERROR(BASE!C272/BASE!M272,F271)</f>
        <v>1.5601125124761817</v>
      </c>
      <c r="L272">
        <f t="shared" si="3"/>
        <v>0.85691471584785794</v>
      </c>
      <c r="M272">
        <f>+STDEV($L$78:L272)*2+L272</f>
        <v>1.0259777276244395</v>
      </c>
      <c r="N272">
        <f>L272-STDEV($L$78:L272)*2</f>
        <v>0.68785170407127638</v>
      </c>
    </row>
    <row r="273" spans="1:14" x14ac:dyDescent="0.25">
      <c r="A273" s="1">
        <f>+BASE!A273</f>
        <v>39073</v>
      </c>
      <c r="B273">
        <f>+IFERROR(BASE!M273/BASE!H273,B272)</f>
        <v>0.78904249871991805</v>
      </c>
      <c r="C273">
        <f>+IFERROR(BASE!C273/BASE!H273,C272)</f>
        <v>1.2359739594762635</v>
      </c>
      <c r="D273">
        <f>+IFERROR(BASE!R505/BASE!H273,D272)</f>
        <v>0</v>
      </c>
      <c r="F273">
        <f>+IFERROR(BASE!C273/BASE!M273,F272)</f>
        <v>1.5664225456568091</v>
      </c>
      <c r="L273">
        <f t="shared" si="3"/>
        <v>0.85692979238736156</v>
      </c>
      <c r="M273">
        <f>+STDEV($L$78:L273)*2+L273</f>
        <v>1.0259108313049183</v>
      </c>
      <c r="N273">
        <f>L273-STDEV($L$78:L273)*2</f>
        <v>0.68794875346980466</v>
      </c>
    </row>
    <row r="274" spans="1:14" x14ac:dyDescent="0.25">
      <c r="A274" s="1">
        <f>+BASE!A274</f>
        <v>39080</v>
      </c>
      <c r="B274">
        <f>+IFERROR(BASE!M274/BASE!H274,B273)</f>
        <v>0.70817120622568097</v>
      </c>
      <c r="C274">
        <f>+IFERROR(BASE!C274/BASE!H274,C273)</f>
        <v>1.0182879377431906</v>
      </c>
      <c r="D274">
        <f>+IFERROR(BASE!R506/BASE!H274,D273)</f>
        <v>0</v>
      </c>
      <c r="F274">
        <f>+IFERROR(BASE!C274/BASE!M274,F273)</f>
        <v>1.4379120879120879</v>
      </c>
      <c r="L274">
        <f t="shared" si="3"/>
        <v>0.85571697613784525</v>
      </c>
      <c r="M274">
        <f>+STDEV($L$78:L274)*2+L274</f>
        <v>1.0246023026763376</v>
      </c>
      <c r="N274">
        <f>L274-STDEV($L$78:L274)*2</f>
        <v>0.68683164959935283</v>
      </c>
    </row>
    <row r="275" spans="1:14" x14ac:dyDescent="0.25">
      <c r="A275" s="1">
        <f>+BASE!A275</f>
        <v>39087</v>
      </c>
      <c r="B275">
        <f>+IFERROR(BASE!M275/BASE!H275,B274)</f>
        <v>0.78359939060740547</v>
      </c>
      <c r="C275">
        <f>+IFERROR(BASE!C275/BASE!H275,C274)</f>
        <v>1.095250712061999</v>
      </c>
      <c r="D275">
        <f>+IFERROR(BASE!R507/BASE!H275,D274)</f>
        <v>0</v>
      </c>
      <c r="F275">
        <f>+IFERROR(BASE!C275/BASE!M275,F274)</f>
        <v>1.3977176669484361</v>
      </c>
      <c r="L275">
        <f t="shared" si="3"/>
        <v>0.85554071997415349</v>
      </c>
      <c r="M275">
        <f>+STDEV($L$78:L275)*2+L275</f>
        <v>1.0243263116298591</v>
      </c>
      <c r="N275">
        <f>L275-STDEV($L$78:L275)*2</f>
        <v>0.68675512831844787</v>
      </c>
    </row>
    <row r="276" spans="1:14" x14ac:dyDescent="0.25">
      <c r="A276" s="1">
        <f>+BASE!A276</f>
        <v>39094</v>
      </c>
      <c r="B276">
        <f>+IFERROR(BASE!M276/BASE!H276,B275)</f>
        <v>0.79020142258857951</v>
      </c>
      <c r="C276">
        <f>+IFERROR(BASE!C276/BASE!H276,C275)</f>
        <v>1.0576347802964834</v>
      </c>
      <c r="D276">
        <f>+IFERROR(BASE!R508/BASE!H276,D275)</f>
        <v>0</v>
      </c>
      <c r="F276">
        <f>+IFERROR(BASE!C276/BASE!M276,F275)</f>
        <v>1.3384369479263059</v>
      </c>
      <c r="L276">
        <f t="shared" si="3"/>
        <v>0.85508410911613386</v>
      </c>
      <c r="M276">
        <f>+STDEV($L$78:L276)*2+L276</f>
        <v>1.0237636198101538</v>
      </c>
      <c r="N276">
        <f>L276-STDEV($L$78:L276)*2</f>
        <v>0.68640459842211388</v>
      </c>
    </row>
    <row r="277" spans="1:14" x14ac:dyDescent="0.25">
      <c r="A277" s="1">
        <f>+BASE!A277</f>
        <v>39101</v>
      </c>
      <c r="B277">
        <f>+IFERROR(BASE!M277/BASE!H277,B276)</f>
        <v>0.77901566288747626</v>
      </c>
      <c r="C277">
        <f>+IFERROR(BASE!C277/BASE!H277,C276)</f>
        <v>1.0688118487450029</v>
      </c>
      <c r="D277">
        <f>+IFERROR(BASE!R509/BASE!H277,D276)</f>
        <v>0</v>
      </c>
      <c r="F277">
        <f>+IFERROR(BASE!C277/BASE!M277,F276)</f>
        <v>1.3720030285185496</v>
      </c>
      <c r="L277">
        <f t="shared" si="3"/>
        <v>0.85458687393444888</v>
      </c>
      <c r="M277">
        <f>+STDEV($L$78:L277)*2+L277</f>
        <v>1.0231538247162233</v>
      </c>
      <c r="N277">
        <f>L277-STDEV($L$78:L277)*2</f>
        <v>0.68601992315267446</v>
      </c>
    </row>
    <row r="278" spans="1:14" x14ac:dyDescent="0.25">
      <c r="A278" s="1">
        <f>+BASE!A278</f>
        <v>39108</v>
      </c>
      <c r="B278">
        <f>+IFERROR(BASE!M278/BASE!H278,B277)</f>
        <v>0.84700772200772201</v>
      </c>
      <c r="C278">
        <f>+IFERROR(BASE!C278/BASE!H278,C277)</f>
        <v>1.2022200772200773</v>
      </c>
      <c r="D278">
        <f>+IFERROR(BASE!R510/BASE!H278,D277)</f>
        <v>0</v>
      </c>
      <c r="F278">
        <f>+IFERROR(BASE!C278/BASE!M278,F277)</f>
        <v>1.4193732193732196</v>
      </c>
      <c r="L278">
        <f t="shared" si="3"/>
        <v>0.8547632878589112</v>
      </c>
      <c r="M278">
        <f>+STDEV($L$78:L278)*2+L278</f>
        <v>1.0232171486230766</v>
      </c>
      <c r="N278">
        <f>L278-STDEV($L$78:L278)*2</f>
        <v>0.68630942709474585</v>
      </c>
    </row>
    <row r="279" spans="1:14" x14ac:dyDescent="0.25">
      <c r="A279" s="1">
        <f>+BASE!A279</f>
        <v>39115</v>
      </c>
      <c r="B279">
        <f>+IFERROR(BASE!M279/BASE!H279,B278)</f>
        <v>0.86037487668530088</v>
      </c>
      <c r="C279">
        <f>+IFERROR(BASE!C279/BASE!H279,C278)</f>
        <v>1.1753370601775732</v>
      </c>
      <c r="D279">
        <f>+IFERROR(BASE!R511/BASE!H279,D278)</f>
        <v>0</v>
      </c>
      <c r="F279">
        <f>+IFERROR(BASE!C279/BASE!M279,F278)</f>
        <v>1.3660755236202415</v>
      </c>
      <c r="L279">
        <f t="shared" si="3"/>
        <v>0.85560666451911671</v>
      </c>
      <c r="M279">
        <f>+STDEV($L$78:L279)*2+L279</f>
        <v>1.0239526201592057</v>
      </c>
      <c r="N279">
        <f>L279-STDEV($L$78:L279)*2</f>
        <v>0.68726070887902779</v>
      </c>
    </row>
    <row r="280" spans="1:14" x14ac:dyDescent="0.25">
      <c r="A280" s="1">
        <f>+BASE!A280</f>
        <v>39122</v>
      </c>
      <c r="B280">
        <f>+IFERROR(BASE!M280/BASE!H280,B279)</f>
        <v>0.90475270479134473</v>
      </c>
      <c r="C280">
        <f>+IFERROR(BASE!C280/BASE!H280,C279)</f>
        <v>1.2291344667697064</v>
      </c>
      <c r="D280">
        <f>+IFERROR(BASE!R512/BASE!H280,D279)</f>
        <v>0</v>
      </c>
      <c r="F280">
        <f>+IFERROR(BASE!C280/BASE!M280,F279)</f>
        <v>1.3585308562887037</v>
      </c>
      <c r="L280">
        <f t="shared" si="3"/>
        <v>0.85806778202508405</v>
      </c>
      <c r="M280">
        <f>+STDEV($L$78:L280)*2+L280</f>
        <v>1.0263250015980585</v>
      </c>
      <c r="N280">
        <f>L280-STDEV($L$78:L280)*2</f>
        <v>0.68981056245210959</v>
      </c>
    </row>
    <row r="281" spans="1:14" x14ac:dyDescent="0.25">
      <c r="A281" s="1">
        <f>+BASE!A281</f>
        <v>39129</v>
      </c>
      <c r="B281">
        <f>+IFERROR(BASE!M281/BASE!H281,B280)</f>
        <v>0.82414652524198684</v>
      </c>
      <c r="C281">
        <f>+IFERROR(BASE!C281/BASE!H281,C280)</f>
        <v>1.1766069669043064</v>
      </c>
      <c r="D281">
        <f>+IFERROR(BASE!R513/BASE!H281,D280)</f>
        <v>0</v>
      </c>
      <c r="F281">
        <f>+IFERROR(BASE!C281/BASE!M281,F280)</f>
        <v>1.4276672058513256</v>
      </c>
      <c r="L281">
        <f t="shared" si="3"/>
        <v>0.85869968527357876</v>
      </c>
      <c r="M281">
        <f>+STDEV($L$78:L281)*2+L281</f>
        <v>1.0268713055540262</v>
      </c>
      <c r="N281">
        <f>L281-STDEV($L$78:L281)*2</f>
        <v>0.69052806499313135</v>
      </c>
    </row>
    <row r="282" spans="1:14" x14ac:dyDescent="0.25">
      <c r="A282" s="1">
        <f>+BASE!A282</f>
        <v>39136</v>
      </c>
      <c r="B282">
        <f>+IFERROR(BASE!M282/BASE!H282,B281)</f>
        <v>0.82296089385474858</v>
      </c>
      <c r="C282">
        <f>+IFERROR(BASE!C282/BASE!H282,C281)</f>
        <v>1.1146927374301676</v>
      </c>
      <c r="D282">
        <f>+IFERROR(BASE!R514/BASE!H282,D281)</f>
        <v>0</v>
      </c>
      <c r="F282">
        <f>+IFERROR(BASE!C282/BASE!M282,F281)</f>
        <v>1.3544905301744621</v>
      </c>
      <c r="L282">
        <f t="shared" si="3"/>
        <v>0.85958120968514606</v>
      </c>
      <c r="M282">
        <f>+STDEV($L$78:L282)*2+L282</f>
        <v>1.0276725261174504</v>
      </c>
      <c r="N282">
        <f>L282-STDEV($L$78:L282)*2</f>
        <v>0.69148989325284171</v>
      </c>
    </row>
    <row r="283" spans="1:14" x14ac:dyDescent="0.25">
      <c r="A283" s="1">
        <f>+BASE!A283</f>
        <v>39143</v>
      </c>
      <c r="B283">
        <f>+IFERROR(BASE!M283/BASE!H283,B282)</f>
        <v>0.79121498840779492</v>
      </c>
      <c r="C283">
        <f>+IFERROR(BASE!C283/BASE!H283,C282)</f>
        <v>1.0752553418133968</v>
      </c>
      <c r="D283">
        <f>+IFERROR(BASE!R515/BASE!H283,D282)</f>
        <v>0</v>
      </c>
      <c r="F283">
        <f>+IFERROR(BASE!C283/BASE!M283,F282)</f>
        <v>1.358992634830126</v>
      </c>
      <c r="L283">
        <f t="shared" si="3"/>
        <v>0.85982443018732302</v>
      </c>
      <c r="M283">
        <f>+STDEV($L$78:L283)*2+L283</f>
        <v>1.0278350979339081</v>
      </c>
      <c r="N283">
        <f>L283-STDEV($L$78:L283)*2</f>
        <v>0.69181376244073789</v>
      </c>
    </row>
    <row r="284" spans="1:14" x14ac:dyDescent="0.25">
      <c r="A284" s="1">
        <f>+BASE!A284</f>
        <v>39150</v>
      </c>
      <c r="B284">
        <f>+IFERROR(BASE!M284/BASE!H284,B283)</f>
        <v>0.82785727445802371</v>
      </c>
      <c r="C284">
        <f>+IFERROR(BASE!C284/BASE!H284,C283)</f>
        <v>1.1188355954062519</v>
      </c>
      <c r="D284">
        <f>+IFERROR(BASE!R516/BASE!H284,D283)</f>
        <v>0</v>
      </c>
      <c r="F284">
        <f>+IFERROR(BASE!C284/BASE!M284,F283)</f>
        <v>1.3514836795252225</v>
      </c>
      <c r="L284">
        <f t="shared" si="3"/>
        <v>0.86108545154484928</v>
      </c>
      <c r="M284">
        <f>+STDEV($L$78:L284)*2+L284</f>
        <v>1.0290240410996465</v>
      </c>
      <c r="N284">
        <f>L284-STDEV($L$78:L284)*2</f>
        <v>0.69314686199005204</v>
      </c>
    </row>
    <row r="285" spans="1:14" x14ac:dyDescent="0.25">
      <c r="A285" s="1">
        <f>+BASE!A285</f>
        <v>39157</v>
      </c>
      <c r="B285">
        <f>+IFERROR(BASE!M285/BASE!H285,B284)</f>
        <v>0.86277884002549388</v>
      </c>
      <c r="C285">
        <f>+IFERROR(BASE!C285/BASE!H285,C284)</f>
        <v>1.155576800509879</v>
      </c>
      <c r="D285">
        <f>+IFERROR(BASE!R517/BASE!H285,D284)</f>
        <v>0</v>
      </c>
      <c r="F285">
        <f>+IFERROR(BASE!C285/BASE!M285,F284)</f>
        <v>1.3393661815764202</v>
      </c>
      <c r="L285">
        <f t="shared" si="3"/>
        <v>0.862660057608863</v>
      </c>
      <c r="M285">
        <f>+STDEV($L$78:L285)*2+L285</f>
        <v>1.0305378774218201</v>
      </c>
      <c r="N285">
        <f>L285-STDEV($L$78:L285)*2</f>
        <v>0.69478223779590587</v>
      </c>
    </row>
    <row r="286" spans="1:14" x14ac:dyDescent="0.25">
      <c r="A286" s="1">
        <f>+BASE!A286</f>
        <v>39164</v>
      </c>
      <c r="B286">
        <f>+IFERROR(BASE!M286/BASE!H286,B285)</f>
        <v>0.86579960340604223</v>
      </c>
      <c r="C286">
        <f>+IFERROR(BASE!C286/BASE!H286,C285)</f>
        <v>1.1232357401143125</v>
      </c>
      <c r="D286">
        <f>+IFERROR(BASE!R518/BASE!H286,D285)</f>
        <v>0</v>
      </c>
      <c r="F286">
        <f>+IFERROR(BASE!C286/BASE!M286,F285)</f>
        <v>1.2973391714381948</v>
      </c>
      <c r="L286">
        <f t="shared" si="3"/>
        <v>0.86404975590200084</v>
      </c>
      <c r="M286">
        <f>+STDEV($L$78:L286)*2+L286</f>
        <v>1.031876433141758</v>
      </c>
      <c r="N286">
        <f>L286-STDEV($L$78:L286)*2</f>
        <v>0.69622307866224376</v>
      </c>
    </row>
    <row r="287" spans="1:14" x14ac:dyDescent="0.25">
      <c r="A287" s="1">
        <f>+BASE!A287</f>
        <v>39171</v>
      </c>
      <c r="B287">
        <f>+IFERROR(BASE!M287/BASE!H287,B286)</f>
        <v>0.79312882046637989</v>
      </c>
      <c r="C287">
        <f>+IFERROR(BASE!C287/BASE!H287,C286)</f>
        <v>0.97905818428797831</v>
      </c>
      <c r="D287">
        <f>+IFERROR(BASE!R519/BASE!H287,D286)</f>
        <v>0</v>
      </c>
      <c r="F287">
        <f>+IFERROR(BASE!C287/BASE!M287,F286)</f>
        <v>1.2344251766217085</v>
      </c>
      <c r="L287">
        <f t="shared" si="3"/>
        <v>0.86353093442804074</v>
      </c>
      <c r="M287">
        <f>+STDEV($L$78:L287)*2+L287</f>
        <v>1.0312990066545187</v>
      </c>
      <c r="N287">
        <f>L287-STDEV($L$78:L287)*2</f>
        <v>0.69576286220156291</v>
      </c>
    </row>
    <row r="288" spans="1:14" x14ac:dyDescent="0.25">
      <c r="A288" s="1">
        <f>+BASE!A288</f>
        <v>39178</v>
      </c>
      <c r="B288">
        <f>+IFERROR(BASE!M288/BASE!H288,B287)</f>
        <v>0.76110803324099718</v>
      </c>
      <c r="C288">
        <f>+IFERROR(BASE!C288/BASE!H288,C287)</f>
        <v>0.98570637119113569</v>
      </c>
      <c r="D288">
        <f>+IFERROR(BASE!R520/BASE!H288,D287)</f>
        <v>0</v>
      </c>
      <c r="F288">
        <f>+IFERROR(BASE!C288/BASE!M288,F287)</f>
        <v>1.2950939001310235</v>
      </c>
      <c r="L288">
        <f t="shared" si="3"/>
        <v>0.86328114650147136</v>
      </c>
      <c r="M288">
        <f>+STDEV($L$78:L288)*2+L288</f>
        <v>1.0309857336745269</v>
      </c>
      <c r="N288">
        <f>L288-STDEV($L$78:L288)*2</f>
        <v>0.69557655932841578</v>
      </c>
    </row>
    <row r="289" spans="1:14" x14ac:dyDescent="0.25">
      <c r="A289" s="1">
        <f>+BASE!A289</f>
        <v>39185</v>
      </c>
      <c r="B289">
        <f>+IFERROR(BASE!M289/BASE!H289,B288)</f>
        <v>0.77186332980324401</v>
      </c>
      <c r="C289">
        <f>+IFERROR(BASE!C289/BASE!H289,C288)</f>
        <v>1.0329970458725823</v>
      </c>
      <c r="D289">
        <f>+IFERROR(BASE!R521/BASE!H289,D288)</f>
        <v>0</v>
      </c>
      <c r="F289">
        <f>+IFERROR(BASE!C289/BASE!M289,F288)</f>
        <v>1.3383160023108029</v>
      </c>
      <c r="L289">
        <f t="shared" si="3"/>
        <v>0.86327707991678782</v>
      </c>
      <c r="M289">
        <f>+STDEV($L$78:L289)*2+L289</f>
        <v>1.0309155680033582</v>
      </c>
      <c r="N289">
        <f>L289-STDEV($L$78:L289)*2</f>
        <v>0.69563859183021748</v>
      </c>
    </row>
    <row r="290" spans="1:14" x14ac:dyDescent="0.25">
      <c r="A290" s="1">
        <f>+BASE!A290</f>
        <v>39192</v>
      </c>
      <c r="B290">
        <f>+IFERROR(BASE!M290/BASE!H290,B289)</f>
        <v>0.75272024302678819</v>
      </c>
      <c r="C290">
        <f>+IFERROR(BASE!C290/BASE!H290,C289)</f>
        <v>1.0327533830433582</v>
      </c>
      <c r="D290">
        <f>+IFERROR(BASE!R522/BASE!H290,D289)</f>
        <v>0</v>
      </c>
      <c r="F290">
        <f>+IFERROR(BASE!C290/BASE!M290,F289)</f>
        <v>1.3720281772820662</v>
      </c>
      <c r="L290">
        <f t="shared" si="3"/>
        <v>0.86250763889785897</v>
      </c>
      <c r="M290">
        <f>+STDEV($L$78:L290)*2+L290</f>
        <v>1.0300709735659481</v>
      </c>
      <c r="N290">
        <f>L290-STDEV($L$78:L290)*2</f>
        <v>0.69494430422976994</v>
      </c>
    </row>
    <row r="291" spans="1:14" x14ac:dyDescent="0.25">
      <c r="A291" s="1">
        <f>+BASE!A291</f>
        <v>39199</v>
      </c>
      <c r="B291">
        <f>+IFERROR(BASE!M291/BASE!H291,B290)</f>
        <v>0.76115971287572903</v>
      </c>
      <c r="C291">
        <f>+IFERROR(BASE!C291/BASE!H291,C290)</f>
        <v>1.0347128757290265</v>
      </c>
      <c r="D291">
        <f>+IFERROR(BASE!R523/BASE!H291,D290)</f>
        <v>0</v>
      </c>
      <c r="F291">
        <f>+IFERROR(BASE!C291/BASE!M291,F290)</f>
        <v>1.3593899653724306</v>
      </c>
      <c r="L291">
        <f t="shared" si="3"/>
        <v>0.86203628685552047</v>
      </c>
      <c r="M291">
        <f>+STDEV($L$78:L291)*2+L291</f>
        <v>1.0295182125317464</v>
      </c>
      <c r="N291">
        <f>L291-STDEV($L$78:L291)*2</f>
        <v>0.69455436117929459</v>
      </c>
    </row>
    <row r="292" spans="1:14" x14ac:dyDescent="0.25">
      <c r="A292" s="1">
        <f>+BASE!A292</f>
        <v>39206</v>
      </c>
      <c r="B292">
        <f>+IFERROR(BASE!M292/BASE!H292,B291)</f>
        <v>0.80552473281551129</v>
      </c>
      <c r="C292">
        <f>+IFERROR(BASE!C292/BASE!H292,C291)</f>
        <v>1.0967704257431525</v>
      </c>
      <c r="D292">
        <f>+IFERROR(BASE!R524/BASE!H292,D291)</f>
        <v>0</v>
      </c>
      <c r="F292">
        <f>+IFERROR(BASE!C292/BASE!M292,F291)</f>
        <v>1.3615602117015877</v>
      </c>
      <c r="L292">
        <f t="shared" si="3"/>
        <v>0.86004927637731299</v>
      </c>
      <c r="M292">
        <f>+STDEV($L$78:L292)*2+L292</f>
        <v>1.0274314038553531</v>
      </c>
      <c r="N292">
        <f>L292-STDEV($L$78:L292)*2</f>
        <v>0.69266714889927283</v>
      </c>
    </row>
    <row r="293" spans="1:14" x14ac:dyDescent="0.25">
      <c r="A293" s="1">
        <f>+BASE!A293</f>
        <v>39213</v>
      </c>
      <c r="B293">
        <f>+IFERROR(BASE!M293/BASE!H293,B292)</f>
        <v>0.80433335350723223</v>
      </c>
      <c r="C293">
        <f>+IFERROR(BASE!C293/BASE!H293,C292)</f>
        <v>1.0967136718513586</v>
      </c>
      <c r="D293">
        <f>+IFERROR(BASE!R525/BASE!H293,D292)</f>
        <v>0</v>
      </c>
      <c r="F293">
        <f>+IFERROR(BASE!C293/BASE!M293,F292)</f>
        <v>1.3635063957863056</v>
      </c>
      <c r="L293">
        <f t="shared" si="3"/>
        <v>0.85913758061096235</v>
      </c>
      <c r="M293">
        <f>+STDEV($L$78:L293)*2+L293</f>
        <v>1.0264108569982144</v>
      </c>
      <c r="N293">
        <f>L293-STDEV($L$78:L293)*2</f>
        <v>0.69186430422371026</v>
      </c>
    </row>
    <row r="294" spans="1:14" x14ac:dyDescent="0.25">
      <c r="A294" s="1">
        <f>+BASE!A294</f>
        <v>39220</v>
      </c>
      <c r="B294">
        <f>+IFERROR(BASE!M294/BASE!H294,B293)</f>
        <v>0.76407581875280406</v>
      </c>
      <c r="C294">
        <f>+IFERROR(BASE!C294/BASE!H294,C293)</f>
        <v>1.0347128757290265</v>
      </c>
      <c r="D294">
        <f>+IFERROR(BASE!R526/BASE!H294,D293)</f>
        <v>0</v>
      </c>
      <c r="F294">
        <f>+IFERROR(BASE!C294/BASE!M294,F293)</f>
        <v>1.3542018348623852</v>
      </c>
      <c r="L294">
        <f t="shared" si="3"/>
        <v>0.85678091398851042</v>
      </c>
      <c r="M294">
        <f>+STDEV($L$78:L294)*2+L294</f>
        <v>1.0239255887311614</v>
      </c>
      <c r="N294">
        <f>L294-STDEV($L$78:L294)*2</f>
        <v>0.68963623924585959</v>
      </c>
    </row>
    <row r="295" spans="1:14" x14ac:dyDescent="0.25">
      <c r="A295" s="1">
        <f>+BASE!A295</f>
        <v>39227</v>
      </c>
      <c r="B295">
        <f>+IFERROR(BASE!M295/BASE!H295,B294)</f>
        <v>0.76802292263610317</v>
      </c>
      <c r="C295">
        <f>+IFERROR(BASE!C295/BASE!H295,C294)</f>
        <v>1.0477936962750716</v>
      </c>
      <c r="D295">
        <f>+IFERROR(BASE!R527/BASE!H295,D294)</f>
        <v>0</v>
      </c>
      <c r="F295">
        <f>+IFERROR(BASE!C295/BASE!M295,F294)</f>
        <v>1.364273988956872</v>
      </c>
      <c r="L295">
        <f t="shared" si="3"/>
        <v>0.85469235827128798</v>
      </c>
      <c r="M295">
        <f>+STDEV($L$78:L295)*2+L295</f>
        <v>1.0216917435569832</v>
      </c>
      <c r="N295">
        <f>L295-STDEV($L$78:L295)*2</f>
        <v>0.68769297298559273</v>
      </c>
    </row>
    <row r="296" spans="1:14" x14ac:dyDescent="0.25">
      <c r="A296" s="1">
        <f>+BASE!A296</f>
        <v>39234</v>
      </c>
      <c r="B296">
        <f>+IFERROR(BASE!M296/BASE!H296,B295)</f>
        <v>0.76721624046657699</v>
      </c>
      <c r="C296">
        <f>+IFERROR(BASE!C296/BASE!H296,C295)</f>
        <v>1.0206370569762226</v>
      </c>
      <c r="D296">
        <f>+IFERROR(BASE!R528/BASE!H296,D295)</f>
        <v>0</v>
      </c>
      <c r="F296">
        <f>+IFERROR(BASE!C296/BASE!M296,F295)</f>
        <v>1.3303121116877421</v>
      </c>
      <c r="L296">
        <f t="shared" si="3"/>
        <v>0.85263132212526582</v>
      </c>
      <c r="M296">
        <f>+STDEV($L$78:L296)*2+L296</f>
        <v>1.019469826152043</v>
      </c>
      <c r="N296">
        <f>L296-STDEV($L$78:L296)*2</f>
        <v>0.6857928180984888</v>
      </c>
    </row>
    <row r="297" spans="1:14" x14ac:dyDescent="0.25">
      <c r="A297" s="1">
        <f>+BASE!A297</f>
        <v>39241</v>
      </c>
      <c r="B297">
        <f>+IFERROR(BASE!M297/BASE!H297,B296)</f>
        <v>0.77299694372865102</v>
      </c>
      <c r="C297">
        <f>+IFERROR(BASE!C297/BASE!H297,C296)</f>
        <v>1.0056331275843471</v>
      </c>
      <c r="D297">
        <f>+IFERROR(BASE!R529/BASE!H297,D296)</f>
        <v>0</v>
      </c>
      <c r="F297">
        <f>+IFERROR(BASE!C297/BASE!M297,F296)</f>
        <v>1.3009535622916504</v>
      </c>
      <c r="L297">
        <f t="shared" si="3"/>
        <v>0.85015137159492071</v>
      </c>
      <c r="M297">
        <f>+STDEV($L$78:L297)*2+L297</f>
        <v>1.0168114639129229</v>
      </c>
      <c r="N297">
        <f>L297-STDEV($L$78:L297)*2</f>
        <v>0.68349127927691866</v>
      </c>
    </row>
    <row r="298" spans="1:14" x14ac:dyDescent="0.25">
      <c r="A298" s="1">
        <f>+BASE!A298</f>
        <v>39248</v>
      </c>
      <c r="B298">
        <f>+IFERROR(BASE!M298/BASE!H298,B297)</f>
        <v>0.76143176207828855</v>
      </c>
      <c r="C298">
        <f>+IFERROR(BASE!C298/BASE!H298,C297)</f>
        <v>1.0500764076642763</v>
      </c>
      <c r="D298">
        <f>+IFERROR(BASE!R530/BASE!H298,D297)</f>
        <v>0</v>
      </c>
      <c r="F298">
        <f>+IFERROR(BASE!C298/BASE!M298,F297)</f>
        <v>1.3790814357390968</v>
      </c>
      <c r="L298">
        <f t="shared" si="3"/>
        <v>0.84775687442021308</v>
      </c>
      <c r="M298">
        <f>+STDEV($L$78:L298)*2+L298</f>
        <v>1.0142226689235723</v>
      </c>
      <c r="N298">
        <f>L298-STDEV($L$78:L298)*2</f>
        <v>0.681291079916854</v>
      </c>
    </row>
    <row r="299" spans="1:14" x14ac:dyDescent="0.25">
      <c r="A299" s="1">
        <f>+BASE!A299</f>
        <v>39255</v>
      </c>
      <c r="B299">
        <f>+IFERROR(BASE!M299/BASE!H299,B298)</f>
        <v>0.74563798219584565</v>
      </c>
      <c r="C299">
        <f>+IFERROR(BASE!C299/BASE!H299,C298)</f>
        <v>1.0207121661721068</v>
      </c>
      <c r="D299">
        <f>+IFERROR(BASE!R531/BASE!H299,D298)</f>
        <v>0</v>
      </c>
      <c r="F299">
        <f>+IFERROR(BASE!C299/BASE!M299,F298)</f>
        <v>1.3689111747851004</v>
      </c>
      <c r="L299">
        <f t="shared" si="3"/>
        <v>0.8448662615594843</v>
      </c>
      <c r="M299">
        <f>+STDEV($L$78:L299)*2+L299</f>
        <v>1.0111199044824888</v>
      </c>
      <c r="N299">
        <f>L299-STDEV($L$78:L299)*2</f>
        <v>0.67861261863647981</v>
      </c>
    </row>
    <row r="300" spans="1:14" x14ac:dyDescent="0.25">
      <c r="A300" s="1">
        <f>+BASE!A300</f>
        <v>39262</v>
      </c>
      <c r="B300">
        <f>+IFERROR(BASE!M300/BASE!H300,B299)</f>
        <v>0.76462196861626242</v>
      </c>
      <c r="C300">
        <f>+IFERROR(BASE!C300/BASE!H300,C299)</f>
        <v>1.0354152453017429</v>
      </c>
      <c r="D300">
        <f>+IFERROR(BASE!R532/BASE!H300,D299)</f>
        <v>0</v>
      </c>
      <c r="F300">
        <f>+IFERROR(BASE!C300/BASE!M300,F299)</f>
        <v>1.3541531473069437</v>
      </c>
      <c r="L300">
        <f t="shared" si="3"/>
        <v>0.84211624353623771</v>
      </c>
      <c r="M300">
        <f>+STDEV($L$78:L300)*2+L300</f>
        <v>1.0081420030407351</v>
      </c>
      <c r="N300">
        <f>L300-STDEV($L$78:L300)*2</f>
        <v>0.67609048403174032</v>
      </c>
    </row>
    <row r="301" spans="1:14" x14ac:dyDescent="0.25">
      <c r="A301" s="1">
        <f>+BASE!A301</f>
        <v>39269</v>
      </c>
      <c r="B301">
        <f>+IFERROR(BASE!M301/BASE!H301,B300)</f>
        <v>0.7526338488078369</v>
      </c>
      <c r="C301">
        <f>+IFERROR(BASE!C301/BASE!H301,C300)</f>
        <v>1.0438666748813998</v>
      </c>
      <c r="D301">
        <f>+IFERROR(BASE!R533/BASE!H301,D300)</f>
        <v>0</v>
      </c>
      <c r="F301">
        <f>+IFERROR(BASE!C301/BASE!M301,F300)</f>
        <v>1.3869515389652913</v>
      </c>
      <c r="L301">
        <f t="shared" si="3"/>
        <v>0.839211825728849</v>
      </c>
      <c r="M301">
        <f>+STDEV($L$78:L301)*2+L301</f>
        <v>1.0049943417807281</v>
      </c>
      <c r="N301">
        <f>L301-STDEV($L$78:L301)*2</f>
        <v>0.6734293096769699</v>
      </c>
    </row>
    <row r="302" spans="1:14" x14ac:dyDescent="0.25">
      <c r="A302" s="1">
        <f>+BASE!A302</f>
        <v>39276</v>
      </c>
      <c r="B302">
        <f>+IFERROR(BASE!M302/BASE!H302,B301)</f>
        <v>0.74371250227258967</v>
      </c>
      <c r="C302">
        <f>+IFERROR(BASE!C302/BASE!H302,C301)</f>
        <v>1.0469062481061755</v>
      </c>
      <c r="D302">
        <f>+IFERROR(BASE!R534/BASE!H302,D301)</f>
        <v>0</v>
      </c>
      <c r="F302">
        <f>+IFERROR(BASE!C302/BASE!M302,F301)</f>
        <v>1.4076760104302477</v>
      </c>
      <c r="L302">
        <f t="shared" si="3"/>
        <v>0.83629696843246415</v>
      </c>
      <c r="M302">
        <f>+STDEV($L$78:L302)*2+L302</f>
        <v>1.001822094944639</v>
      </c>
      <c r="N302">
        <f>L302-STDEV($L$78:L302)*2</f>
        <v>0.67077184192028916</v>
      </c>
    </row>
    <row r="303" spans="1:14" x14ac:dyDescent="0.25">
      <c r="A303" s="1">
        <f>+BASE!A303</f>
        <v>39283</v>
      </c>
      <c r="B303">
        <f>+IFERROR(BASE!M303/BASE!H303,B302)</f>
        <v>0.75636894266431565</v>
      </c>
      <c r="C303">
        <f>+IFERROR(BASE!C303/BASE!H303,C302)</f>
        <v>1.0089378002067246</v>
      </c>
      <c r="D303">
        <f>+IFERROR(BASE!R535/BASE!H303,D302)</f>
        <v>0</v>
      </c>
      <c r="F303">
        <f>+IFERROR(BASE!C303/BASE!M303,F302)</f>
        <v>1.3339228295819936</v>
      </c>
      <c r="L303">
        <f t="shared" si="3"/>
        <v>0.833036659484236</v>
      </c>
      <c r="M303">
        <f>+STDEV($L$78:L303)*2+L303</f>
        <v>0.99828991203821149</v>
      </c>
      <c r="N303">
        <f>L303-STDEV($L$78:L303)*2</f>
        <v>0.6677834069302605</v>
      </c>
    </row>
    <row r="304" spans="1:14" x14ac:dyDescent="0.25">
      <c r="A304" s="1">
        <f>+BASE!A304</f>
        <v>39290</v>
      </c>
      <c r="B304">
        <f>+IFERROR(BASE!M304/BASE!H304,B303)</f>
        <v>0.76128273790085565</v>
      </c>
      <c r="C304">
        <f>+IFERROR(BASE!C304/BASE!H304,C303)</f>
        <v>0.96989092809091515</v>
      </c>
      <c r="D304">
        <f>+IFERROR(BASE!R536/BASE!H304,D303)</f>
        <v>0</v>
      </c>
      <c r="F304">
        <f>+IFERROR(BASE!C304/BASE!M304,F303)</f>
        <v>1.2740219629375431</v>
      </c>
      <c r="L304">
        <f t="shared" si="3"/>
        <v>0.82931620535814932</v>
      </c>
      <c r="M304">
        <f>+STDEV($L$78:L304)*2+L304</f>
        <v>0.99428266000591725</v>
      </c>
      <c r="N304">
        <f>L304-STDEV($L$78:L304)*2</f>
        <v>0.66434975071038138</v>
      </c>
    </row>
    <row r="305" spans="1:14" x14ac:dyDescent="0.25">
      <c r="A305" s="1">
        <f>+BASE!A305</f>
        <v>39297</v>
      </c>
      <c r="B305">
        <f>+IFERROR(BASE!M305/BASE!H305,B304)</f>
        <v>0.75131793036121064</v>
      </c>
      <c r="C305">
        <f>+IFERROR(BASE!C305/BASE!H305,C304)</f>
        <v>0.98919622518711359</v>
      </c>
      <c r="D305">
        <f>+IFERROR(BASE!R537/BASE!H305,D304)</f>
        <v>0</v>
      </c>
      <c r="F305">
        <f>+IFERROR(BASE!C305/BASE!M305,F304)</f>
        <v>1.3166146916146915</v>
      </c>
      <c r="L305">
        <f t="shared" si="3"/>
        <v>0.82475931540163905</v>
      </c>
      <c r="M305">
        <f>+STDEV($L$78:L305)*2+L305</f>
        <v>0.98942280736701793</v>
      </c>
      <c r="N305">
        <f>L305-STDEV($L$78:L305)*2</f>
        <v>0.66009582343626017</v>
      </c>
    </row>
    <row r="306" spans="1:14" x14ac:dyDescent="0.25">
      <c r="A306" s="1">
        <f>+BASE!A306</f>
        <v>39304</v>
      </c>
      <c r="B306">
        <f>+IFERROR(BASE!M306/BASE!H306,B305)</f>
        <v>0.77070295444622317</v>
      </c>
      <c r="C306">
        <f>+IFERROR(BASE!C306/BASE!H306,C305)</f>
        <v>1.0879056905836122</v>
      </c>
      <c r="D306">
        <f>+IFERROR(BASE!R538/BASE!H306,D305)</f>
        <v>0</v>
      </c>
      <c r="F306">
        <f>+IFERROR(BASE!C306/BASE!M306,F305)</f>
        <v>1.4115758663015769</v>
      </c>
      <c r="L306">
        <f t="shared" si="3"/>
        <v>0.82034023391508482</v>
      </c>
      <c r="M306">
        <f>+STDEV($L$78:L306)*2+L306</f>
        <v>0.98468758242541155</v>
      </c>
      <c r="N306">
        <f>L306-STDEV($L$78:L306)*2</f>
        <v>0.65599288540475809</v>
      </c>
    </row>
    <row r="307" spans="1:14" x14ac:dyDescent="0.25">
      <c r="A307" s="1">
        <f>+BASE!A307</f>
        <v>39311</v>
      </c>
      <c r="B307">
        <f>+IFERROR(BASE!M307/BASE!H307,B306)</f>
        <v>0.81994609164420484</v>
      </c>
      <c r="C307">
        <f>+IFERROR(BASE!C307/BASE!H307,C306)</f>
        <v>1.0387370042356565</v>
      </c>
      <c r="D307">
        <f>+IFERROR(BASE!R539/BASE!H307,D306)</f>
        <v>0</v>
      </c>
      <c r="F307">
        <f>+IFERROR(BASE!C307/BASE!M307,F306)</f>
        <v>1.26683572837419</v>
      </c>
      <c r="L307">
        <f t="shared" si="3"/>
        <v>0.81696371295815784</v>
      </c>
      <c r="M307">
        <f>+STDEV($L$78:L307)*2+L307</f>
        <v>0.98098687609729374</v>
      </c>
      <c r="N307">
        <f>L307-STDEV($L$78:L307)*2</f>
        <v>0.65294054981902194</v>
      </c>
    </row>
    <row r="308" spans="1:14" x14ac:dyDescent="0.25">
      <c r="A308" s="1">
        <f>+BASE!A308</f>
        <v>39318</v>
      </c>
      <c r="B308">
        <f>+IFERROR(BASE!M308/BASE!H308,B307)</f>
        <v>0.79049405878674162</v>
      </c>
      <c r="C308">
        <f>+IFERROR(BASE!C308/BASE!H308,C307)</f>
        <v>1.0446112153429228</v>
      </c>
      <c r="D308">
        <f>+IFERROR(BASE!R540/BASE!H308,D307)</f>
        <v>0</v>
      </c>
      <c r="F308">
        <f>+IFERROR(BASE!C308/BASE!M308,F307)</f>
        <v>1.3214662447257386</v>
      </c>
      <c r="L308">
        <f t="shared" si="3"/>
        <v>0.81303442209640919</v>
      </c>
      <c r="M308">
        <f>+STDEV($L$78:L308)*2+L308</f>
        <v>0.97672545972669611</v>
      </c>
      <c r="N308">
        <f>L308-STDEV($L$78:L308)*2</f>
        <v>0.64934338446612228</v>
      </c>
    </row>
    <row r="309" spans="1:14" x14ac:dyDescent="0.25">
      <c r="A309" s="1">
        <f>+BASE!A309</f>
        <v>39325</v>
      </c>
      <c r="B309">
        <f>+IFERROR(BASE!M309/BASE!H309,B308)</f>
        <v>0.78180510607695064</v>
      </c>
      <c r="C309">
        <f>+IFERROR(BASE!C309/BASE!H309,C308)</f>
        <v>1.036893203883495</v>
      </c>
      <c r="D309">
        <f>+IFERROR(BASE!R541/BASE!H309,D308)</f>
        <v>0</v>
      </c>
      <c r="F309">
        <f>+IFERROR(BASE!C309/BASE!M309,F308)</f>
        <v>1.3262809309171191</v>
      </c>
      <c r="L309">
        <f t="shared" si="3"/>
        <v>0.81024153485697215</v>
      </c>
      <c r="M309">
        <f>+STDEV($L$78:L309)*2+L309</f>
        <v>0.97359649462321951</v>
      </c>
      <c r="N309">
        <f>L309-STDEV($L$78:L309)*2</f>
        <v>0.64688657509072478</v>
      </c>
    </row>
    <row r="310" spans="1:14" x14ac:dyDescent="0.25">
      <c r="A310" s="1">
        <f>+BASE!A310</f>
        <v>39332</v>
      </c>
      <c r="B310">
        <f>+IFERROR(BASE!M310/BASE!H310,B309)</f>
        <v>0.78096586674616186</v>
      </c>
      <c r="C310">
        <f>+IFERROR(BASE!C310/BASE!H310,C309)</f>
        <v>1.0497838724101953</v>
      </c>
      <c r="D310">
        <f>+IFERROR(BASE!R542/BASE!H310,D309)</f>
        <v>0</v>
      </c>
      <c r="F310">
        <f>+IFERROR(BASE!C310/BASE!M310,F309)</f>
        <v>1.344212233991793</v>
      </c>
      <c r="L310">
        <f t="shared" si="3"/>
        <v>0.80719872939028414</v>
      </c>
      <c r="M310">
        <f>+STDEV($L$78:L310)*2+L310</f>
        <v>0.97021416041130271</v>
      </c>
      <c r="N310">
        <f>L310-STDEV($L$78:L310)*2</f>
        <v>0.64418329836926558</v>
      </c>
    </row>
    <row r="311" spans="1:14" x14ac:dyDescent="0.25">
      <c r="A311" s="1">
        <f>+BASE!A311</f>
        <v>39339</v>
      </c>
      <c r="B311">
        <f>+IFERROR(BASE!M311/BASE!H311,B310)</f>
        <v>0.76255775823520644</v>
      </c>
      <c r="C311">
        <f>+IFERROR(BASE!C311/BASE!H311,C310)</f>
        <v>1.0993441645550752</v>
      </c>
      <c r="D311">
        <f>+IFERROR(BASE!R543/BASE!H311,D310)</f>
        <v>0</v>
      </c>
      <c r="F311">
        <f>+IFERROR(BASE!C311/BASE!M311,F310)</f>
        <v>1.4416536356528538</v>
      </c>
      <c r="L311">
        <f t="shared" si="3"/>
        <v>0.80488144348335544</v>
      </c>
      <c r="M311">
        <f>+STDEV($L$78:L311)*2+L311</f>
        <v>0.96755593641324111</v>
      </c>
      <c r="N311">
        <f>L311-STDEV($L$78:L311)*2</f>
        <v>0.64220695055346977</v>
      </c>
    </row>
    <row r="312" spans="1:14" x14ac:dyDescent="0.25">
      <c r="A312" s="1">
        <f>+BASE!A312</f>
        <v>39346</v>
      </c>
      <c r="B312">
        <f>+IFERROR(BASE!M312/BASE!H312,B311)</f>
        <v>0.77554339790033999</v>
      </c>
      <c r="C312">
        <f>+IFERROR(BASE!C312/BASE!H312,C311)</f>
        <v>1.1114150524914979</v>
      </c>
      <c r="D312">
        <f>+IFERROR(BASE!R544/BASE!H312,D311)</f>
        <v>0</v>
      </c>
      <c r="F312">
        <f>+IFERROR(BASE!C312/BASE!M312,F311)</f>
        <v>1.4330791229742614</v>
      </c>
      <c r="L312">
        <f t="shared" si="3"/>
        <v>0.8034664293542737</v>
      </c>
      <c r="M312">
        <f>+STDEV($L$78:L312)*2+L312</f>
        <v>0.96580025678746595</v>
      </c>
      <c r="N312">
        <f>L312-STDEV($L$78:L312)*2</f>
        <v>0.64113260192108146</v>
      </c>
    </row>
    <row r="313" spans="1:14" x14ac:dyDescent="0.25">
      <c r="A313" s="1">
        <f>+BASE!A313</f>
        <v>39353</v>
      </c>
      <c r="B313">
        <f>+IFERROR(BASE!M313/BASE!H313,B312)</f>
        <v>0.74918324918324908</v>
      </c>
      <c r="C313">
        <f>+IFERROR(BASE!C313/BASE!H313,C312)</f>
        <v>1.0953370953370953</v>
      </c>
      <c r="D313">
        <f>+IFERROR(BASE!R545/BASE!H313,D312)</f>
        <v>0</v>
      </c>
      <c r="F313">
        <f>+IFERROR(BASE!C313/BASE!M313,F312)</f>
        <v>1.4620416253716553</v>
      </c>
      <c r="L313">
        <f t="shared" si="3"/>
        <v>0.80139008977000048</v>
      </c>
      <c r="M313">
        <f>+STDEV($L$78:L313)*2+L313</f>
        <v>0.96338305464652618</v>
      </c>
      <c r="N313">
        <f>L313-STDEV($L$78:L313)*2</f>
        <v>0.63939712489347478</v>
      </c>
    </row>
    <row r="314" spans="1:14" x14ac:dyDescent="0.25">
      <c r="A314" s="1">
        <f>+BASE!A314</f>
        <v>39360</v>
      </c>
      <c r="B314">
        <f>+IFERROR(BASE!M314/BASE!H314,B313)</f>
        <v>0.77617354196301569</v>
      </c>
      <c r="C314">
        <f>+IFERROR(BASE!C314/BASE!H314,C313)</f>
        <v>1.1290896159317212</v>
      </c>
      <c r="D314">
        <f>+IFERROR(BASE!R546/BASE!H314,D313)</f>
        <v>0</v>
      </c>
      <c r="F314">
        <f>+IFERROR(BASE!C314/BASE!M314,F313)</f>
        <v>1.4546870704664161</v>
      </c>
      <c r="L314">
        <f t="shared" si="3"/>
        <v>0.79942491680773231</v>
      </c>
      <c r="M314">
        <f>+STDEV($L$78:L314)*2+L314</f>
        <v>0.96107738190832048</v>
      </c>
      <c r="N314">
        <f>L314-STDEV($L$78:L314)*2</f>
        <v>0.63777245170714414</v>
      </c>
    </row>
    <row r="315" spans="1:14" x14ac:dyDescent="0.25">
      <c r="A315" s="1">
        <f>+BASE!A315</f>
        <v>39367</v>
      </c>
      <c r="B315">
        <f>+IFERROR(BASE!M315/BASE!H315,B314)</f>
        <v>0.78308850398304453</v>
      </c>
      <c r="C315">
        <f>+IFERROR(BASE!C315/BASE!H315,C314)</f>
        <v>1.1484323613242708</v>
      </c>
      <c r="D315">
        <f>+IFERROR(BASE!R547/BASE!H315,D314)</f>
        <v>0</v>
      </c>
      <c r="F315">
        <f>+IFERROR(BASE!C315/BASE!M315,F314)</f>
        <v>1.4665422305179656</v>
      </c>
      <c r="L315">
        <f t="shared" si="3"/>
        <v>0.79796335768638493</v>
      </c>
      <c r="M315">
        <f>+STDEV($L$78:L315)*2+L315</f>
        <v>0.95927640950296555</v>
      </c>
      <c r="N315">
        <f>L315-STDEV($L$78:L315)*2</f>
        <v>0.63665030586980431</v>
      </c>
    </row>
    <row r="316" spans="1:14" x14ac:dyDescent="0.25">
      <c r="A316" s="1">
        <f>+BASE!A316</f>
        <v>39374</v>
      </c>
      <c r="B316">
        <f>+IFERROR(BASE!M316/BASE!H316,B315)</f>
        <v>0.80125242284180709</v>
      </c>
      <c r="C316">
        <f>+IFERROR(BASE!C316/BASE!H316,C315)</f>
        <v>1.1391829431936784</v>
      </c>
      <c r="D316">
        <f>+IFERROR(BASE!R548/BASE!H316,D315)</f>
        <v>0</v>
      </c>
      <c r="F316">
        <f>+IFERROR(BASE!C316/BASE!M316,F315)</f>
        <v>1.4217528842575364</v>
      </c>
      <c r="L316">
        <f t="shared" si="3"/>
        <v>0.796684488451601</v>
      </c>
      <c r="M316">
        <f>+STDEV($L$78:L316)*2+L316</f>
        <v>0.95765952343132388</v>
      </c>
      <c r="N316">
        <f>L316-STDEV($L$78:L316)*2</f>
        <v>0.63570945347187813</v>
      </c>
    </row>
    <row r="317" spans="1:14" x14ac:dyDescent="0.25">
      <c r="A317" s="1">
        <f>+BASE!A317</f>
        <v>39381</v>
      </c>
      <c r="B317">
        <f>+IFERROR(BASE!M317/BASE!H317,B316)</f>
        <v>0.78516440031656953</v>
      </c>
      <c r="C317">
        <f>+IFERROR(BASE!C317/BASE!H317,C316)</f>
        <v>1.054464349953234</v>
      </c>
      <c r="D317">
        <f>+IFERROR(BASE!R549/BASE!H317,D316)</f>
        <v>0</v>
      </c>
      <c r="F317">
        <f>+IFERROR(BASE!C317/BASE!M317,F316)</f>
        <v>1.3429854302208377</v>
      </c>
      <c r="L317">
        <f t="shared" si="3"/>
        <v>0.79513370138006623</v>
      </c>
      <c r="M317">
        <f>+STDEV($L$78:L317)*2+L317</f>
        <v>0.95577217999570752</v>
      </c>
      <c r="N317">
        <f>L317-STDEV($L$78:L317)*2</f>
        <v>0.63449522276442494</v>
      </c>
    </row>
    <row r="318" spans="1:14" x14ac:dyDescent="0.25">
      <c r="A318" s="1">
        <f>+BASE!A318</f>
        <v>39388</v>
      </c>
      <c r="B318">
        <f>+IFERROR(BASE!M318/BASE!H318,B317)</f>
        <v>0.79527201091074406</v>
      </c>
      <c r="C318">
        <f>+IFERROR(BASE!C318/BASE!H318,C317)</f>
        <v>1.0545537202606454</v>
      </c>
      <c r="D318">
        <f>+IFERROR(BASE!R550/BASE!H318,D317)</f>
        <v>0</v>
      </c>
      <c r="F318">
        <f>+IFERROR(BASE!C318/BASE!M318,F317)</f>
        <v>1.3260289634146341</v>
      </c>
      <c r="L318">
        <f t="shared" si="3"/>
        <v>0.79463182983279412</v>
      </c>
      <c r="M318">
        <f>+STDEV($L$78:L318)*2+L318</f>
        <v>0.95493569660225563</v>
      </c>
      <c r="N318">
        <f>L318-STDEV($L$78:L318)*2</f>
        <v>0.63432796306333261</v>
      </c>
    </row>
    <row r="319" spans="1:14" x14ac:dyDescent="0.25">
      <c r="A319" s="1">
        <f>+BASE!A319</f>
        <v>39395</v>
      </c>
      <c r="B319">
        <f>+IFERROR(BASE!M319/BASE!H319,B318)</f>
        <v>0.79268107121119902</v>
      </c>
      <c r="C319">
        <f>+IFERROR(BASE!C319/BASE!H319,C318)</f>
        <v>1.1065124771758976</v>
      </c>
      <c r="D319">
        <f>+IFERROR(BASE!R551/BASE!H319,D318)</f>
        <v>0</v>
      </c>
      <c r="F319">
        <f>+IFERROR(BASE!C319/BASE!M319,F318)</f>
        <v>1.3959113158652461</v>
      </c>
      <c r="L319">
        <f t="shared" si="3"/>
        <v>0.79414711533960369</v>
      </c>
      <c r="M319">
        <f>+STDEV($L$78:L319)*2+L319</f>
        <v>0.95411832593074974</v>
      </c>
      <c r="N319">
        <f>L319-STDEV($L$78:L319)*2</f>
        <v>0.63417590474845764</v>
      </c>
    </row>
    <row r="320" spans="1:14" x14ac:dyDescent="0.25">
      <c r="A320" s="1">
        <f>+BASE!A320</f>
        <v>39402</v>
      </c>
      <c r="B320">
        <f>+IFERROR(BASE!M320/BASE!H320,B319)</f>
        <v>0.78987907263344381</v>
      </c>
      <c r="C320">
        <f>+IFERROR(BASE!C320/BASE!H320,C319)</f>
        <v>1.0621582068859277</v>
      </c>
      <c r="D320">
        <f>+IFERROR(BASE!R552/BASE!H320,D319)</f>
        <v>0</v>
      </c>
      <c r="F320">
        <f>+IFERROR(BASE!C320/BASE!M320,F319)</f>
        <v>1.3447098976109213</v>
      </c>
      <c r="L320">
        <f t="shared" si="3"/>
        <v>0.79307806550418269</v>
      </c>
      <c r="M320">
        <f>+STDEV($L$78:L320)*2+L320</f>
        <v>0.95271849019002441</v>
      </c>
      <c r="N320">
        <f>L320-STDEV($L$78:L320)*2</f>
        <v>0.63343764081834097</v>
      </c>
    </row>
    <row r="321" spans="1:14" x14ac:dyDescent="0.25">
      <c r="A321" s="1">
        <f>+BASE!A321</f>
        <v>39409</v>
      </c>
      <c r="B321">
        <f>+IFERROR(BASE!M321/BASE!H321,B320)</f>
        <v>0.78164084008495238</v>
      </c>
      <c r="C321">
        <f>+IFERROR(BASE!C321/BASE!H321,C320)</f>
        <v>1.0355541571619602</v>
      </c>
      <c r="D321">
        <f>+IFERROR(BASE!R553/BASE!H321,D320)</f>
        <v>0</v>
      </c>
      <c r="F321">
        <f>+IFERROR(BASE!C321/BASE!M321,F320)</f>
        <v>1.324846533158901</v>
      </c>
      <c r="L321">
        <f t="shared" si="3"/>
        <v>0.79189708212527476</v>
      </c>
      <c r="M321">
        <f>+STDEV($L$78:L321)*2+L321</f>
        <v>0.95120868995908892</v>
      </c>
      <c r="N321">
        <f>L321-STDEV($L$78:L321)*2</f>
        <v>0.63258547429146061</v>
      </c>
    </row>
    <row r="322" spans="1:14" x14ac:dyDescent="0.25">
      <c r="A322" s="1">
        <f>+BASE!A322</f>
        <v>39416</v>
      </c>
      <c r="B322">
        <f>+IFERROR(BASE!M322/BASE!H322,B321)</f>
        <v>0.78439408550305367</v>
      </c>
      <c r="C322">
        <f>+IFERROR(BASE!C322/BASE!H322,C321)</f>
        <v>0.99863387978142071</v>
      </c>
      <c r="D322">
        <f>+IFERROR(BASE!R554/BASE!H322,D321)</f>
        <v>0</v>
      </c>
      <c r="F322">
        <f>+IFERROR(BASE!C322/BASE!M322,F321)</f>
        <v>1.2731277533039647</v>
      </c>
      <c r="L322">
        <f t="shared" si="3"/>
        <v>0.79024930930032633</v>
      </c>
      <c r="M322">
        <f>+STDEV($L$78:L322)*2+L322</f>
        <v>0.94923425941324735</v>
      </c>
      <c r="N322">
        <f>L322-STDEV($L$78:L322)*2</f>
        <v>0.63126435918740531</v>
      </c>
    </row>
    <row r="323" spans="1:14" x14ac:dyDescent="0.25">
      <c r="A323" s="1">
        <f>+BASE!A323</f>
        <v>39423</v>
      </c>
      <c r="B323">
        <f>+IFERROR(BASE!M323/BASE!H323,B322)</f>
        <v>0.77123931294770087</v>
      </c>
      <c r="C323">
        <f>+IFERROR(BASE!C323/BASE!H323,C322)</f>
        <v>0.98189940691673716</v>
      </c>
      <c r="D323">
        <f>+IFERROR(BASE!R555/BASE!H323,D322)</f>
        <v>0</v>
      </c>
      <c r="F323">
        <f>+IFERROR(BASE!C323/BASE!M323,F322)</f>
        <v>1.2731449116149005</v>
      </c>
      <c r="L323">
        <f t="shared" si="3"/>
        <v>0.78847764604593784</v>
      </c>
      <c r="M323">
        <f>+STDEV($L$78:L323)*2+L323</f>
        <v>0.94713839437156822</v>
      </c>
      <c r="N323">
        <f>L323-STDEV($L$78:L323)*2</f>
        <v>0.62981689772030747</v>
      </c>
    </row>
    <row r="324" spans="1:14" x14ac:dyDescent="0.25">
      <c r="A324" s="1">
        <f>+BASE!A324</f>
        <v>39430</v>
      </c>
      <c r="B324">
        <f>+IFERROR(BASE!M324/BASE!H324,B323)</f>
        <v>0.75353584056573453</v>
      </c>
      <c r="C324">
        <f>+IFERROR(BASE!C324/BASE!H324,C323)</f>
        <v>0.97934747669559619</v>
      </c>
      <c r="D324">
        <f>+IFERROR(BASE!R556/BASE!H324,D323)</f>
        <v>0</v>
      </c>
      <c r="F324">
        <f>+IFERROR(BASE!C324/BASE!M324,F323)</f>
        <v>1.2996694038605097</v>
      </c>
      <c r="L324">
        <f t="shared" si="3"/>
        <v>0.78659200558967146</v>
      </c>
      <c r="M324">
        <f>+STDEV($L$78:L324)*2+L324</f>
        <v>0.94493136047009274</v>
      </c>
      <c r="N324">
        <f>L324-STDEV($L$78:L324)*2</f>
        <v>0.62825265070925018</v>
      </c>
    </row>
    <row r="325" spans="1:14" x14ac:dyDescent="0.25">
      <c r="A325" s="1">
        <f>+BASE!A325</f>
        <v>39437</v>
      </c>
      <c r="B325">
        <f>+IFERROR(BASE!M325/BASE!H325,B324)</f>
        <v>0.73953217347873135</v>
      </c>
      <c r="C325">
        <f>+IFERROR(BASE!C325/BASE!H325,C324)</f>
        <v>0.99708648963622737</v>
      </c>
      <c r="D325">
        <f>+IFERROR(BASE!R557/BASE!H325,D324)</f>
        <v>0</v>
      </c>
      <c r="F325">
        <f>+IFERROR(BASE!C325/BASE!M325,F324)</f>
        <v>1.3482665466006303</v>
      </c>
      <c r="L325">
        <f t="shared" si="3"/>
        <v>0.78492704142610958</v>
      </c>
      <c r="M325">
        <f>+STDEV($L$78:L325)*2+L325</f>
        <v>0.94294798023115689</v>
      </c>
      <c r="N325">
        <f>L325-STDEV($L$78:L325)*2</f>
        <v>0.62690610262106228</v>
      </c>
    </row>
    <row r="326" spans="1:14" x14ac:dyDescent="0.25">
      <c r="A326" s="1">
        <f>+BASE!A326</f>
        <v>39444</v>
      </c>
      <c r="B326">
        <f>+IFERROR(BASE!M326/BASE!H326,B325)</f>
        <v>0.76990710019907105</v>
      </c>
      <c r="C326">
        <f>+IFERROR(BASE!C326/BASE!H326,C325)</f>
        <v>0.9603516921035169</v>
      </c>
      <c r="D326">
        <f>+IFERROR(BASE!R558/BASE!H326,D325)</f>
        <v>0</v>
      </c>
      <c r="F326">
        <f>+IFERROR(BASE!C326/BASE!M326,F325)</f>
        <v>1.2473604826546003</v>
      </c>
      <c r="L326">
        <f t="shared" si="3"/>
        <v>0.78456599617099931</v>
      </c>
      <c r="M326">
        <f>+STDEV($L$78:L326)*2+L326</f>
        <v>0.94227069171411348</v>
      </c>
      <c r="N326">
        <f>L326-STDEV($L$78:L326)*2</f>
        <v>0.62686130062788514</v>
      </c>
    </row>
    <row r="327" spans="1:14" x14ac:dyDescent="0.25">
      <c r="A327" s="1">
        <f>+BASE!A327</f>
        <v>39451</v>
      </c>
      <c r="B327">
        <f>+IFERROR(BASE!M327/BASE!H327,B326)</f>
        <v>0.72647108699338647</v>
      </c>
      <c r="C327">
        <f>+IFERROR(BASE!C327/BASE!H327,C326)</f>
        <v>0.92428353400033925</v>
      </c>
      <c r="D327">
        <f>+IFERROR(BASE!R559/BASE!H327,D326)</f>
        <v>0</v>
      </c>
      <c r="F327">
        <f>+IFERROR(BASE!C327/BASE!M327,F326)</f>
        <v>1.2722922502334268</v>
      </c>
      <c r="L327">
        <f t="shared" si="3"/>
        <v>0.78491127694020113</v>
      </c>
      <c r="M327">
        <f>+STDEV($L$78:L327)*2+L327</f>
        <v>0.94230137320881924</v>
      </c>
      <c r="N327">
        <f>L327-STDEV($L$78:L327)*2</f>
        <v>0.62752118067158302</v>
      </c>
    </row>
    <row r="328" spans="1:14" x14ac:dyDescent="0.25">
      <c r="A328" s="1">
        <f>+BASE!A328</f>
        <v>39458</v>
      </c>
      <c r="B328">
        <f>+IFERROR(BASE!M328/BASE!H328,B327)</f>
        <v>0.73724554978281243</v>
      </c>
      <c r="C328">
        <f>+IFERROR(BASE!C328/BASE!H328,C327)</f>
        <v>0.96559066519035863</v>
      </c>
      <c r="D328">
        <f>+IFERROR(BASE!R560/BASE!H328,D327)</f>
        <v>0</v>
      </c>
      <c r="F328">
        <f>+IFERROR(BASE!C328/BASE!M328,F327)</f>
        <v>1.3097273567467651</v>
      </c>
      <c r="L328">
        <f t="shared" si="3"/>
        <v>0.78403667616992589</v>
      </c>
      <c r="M328">
        <f>+STDEV($L$78:L328)*2+L328</f>
        <v>0.94111469386434066</v>
      </c>
      <c r="N328">
        <f>L328-STDEV($L$78:L328)*2</f>
        <v>0.62695865847551113</v>
      </c>
    </row>
    <row r="329" spans="1:14" x14ac:dyDescent="0.25">
      <c r="A329" s="1">
        <f>+BASE!A329</f>
        <v>39465</v>
      </c>
      <c r="B329">
        <f>+IFERROR(BASE!M329/BASE!H329,B328)</f>
        <v>0.76940092165898621</v>
      </c>
      <c r="C329">
        <f>+IFERROR(BASE!C329/BASE!H329,C328)</f>
        <v>0.98949308755760379</v>
      </c>
      <c r="D329">
        <f>+IFERROR(BASE!R561/BASE!H329,D328)</f>
        <v>0</v>
      </c>
      <c r="F329">
        <f>+IFERROR(BASE!C329/BASE!M329,F328)</f>
        <v>1.2860565404887401</v>
      </c>
      <c r="L329">
        <f t="shared" si="3"/>
        <v>0.78364421388823546</v>
      </c>
      <c r="M329">
        <f>+STDEV($L$78:L329)*2+L329</f>
        <v>0.94041231497659594</v>
      </c>
      <c r="N329">
        <f>L329-STDEV($L$78:L329)*2</f>
        <v>0.62687611279987498</v>
      </c>
    </row>
    <row r="330" spans="1:14" x14ac:dyDescent="0.25">
      <c r="A330" s="1">
        <f>+BASE!A330</f>
        <v>39472</v>
      </c>
      <c r="B330">
        <f>+IFERROR(BASE!M330/BASE!H330,B329)</f>
        <v>0.81696687972109239</v>
      </c>
      <c r="C330">
        <f>+IFERROR(BASE!C330/BASE!H330,C329)</f>
        <v>1.0906449738524115</v>
      </c>
      <c r="D330">
        <f>+IFERROR(BASE!R562/BASE!H330,D329)</f>
        <v>0</v>
      </c>
      <c r="F330">
        <f>+IFERROR(BASE!C330/BASE!M330,F329)</f>
        <v>1.3349928876244666</v>
      </c>
      <c r="L330">
        <f t="shared" si="3"/>
        <v>0.78436027458320934</v>
      </c>
      <c r="M330">
        <f>+STDEV($L$78:L330)*2+L330</f>
        <v>0.94081973011672659</v>
      </c>
      <c r="N330">
        <f>L330-STDEV($L$78:L330)*2</f>
        <v>0.62790081904969208</v>
      </c>
    </row>
    <row r="331" spans="1:14" x14ac:dyDescent="0.25">
      <c r="A331" s="1">
        <f>+BASE!A331</f>
        <v>39479</v>
      </c>
      <c r="B331">
        <f>+IFERROR(BASE!M331/BASE!H331,B330)</f>
        <v>0.80456026058631924</v>
      </c>
      <c r="C331">
        <f>+IFERROR(BASE!C331/BASE!H331,C330)</f>
        <v>1.0775244299674267</v>
      </c>
      <c r="D331">
        <f>+IFERROR(BASE!R563/BASE!H331,D330)</f>
        <v>0</v>
      </c>
      <c r="F331">
        <f>+IFERROR(BASE!C331/BASE!M331,F330)</f>
        <v>1.3392712550607286</v>
      </c>
      <c r="L331">
        <f t="shared" si="3"/>
        <v>0.78355937908469242</v>
      </c>
      <c r="M331">
        <f>+STDEV($L$78:L331)*2+L331</f>
        <v>0.93971262650077514</v>
      </c>
      <c r="N331">
        <f>L331-STDEV($L$78:L331)*2</f>
        <v>0.6274061316686097</v>
      </c>
    </row>
    <row r="332" spans="1:14" x14ac:dyDescent="0.25">
      <c r="A332" s="1">
        <f>+BASE!A332</f>
        <v>39486</v>
      </c>
      <c r="B332">
        <f>+IFERROR(BASE!M332/BASE!H332,B331)</f>
        <v>0.79592772631385855</v>
      </c>
      <c r="C332">
        <f>+IFERROR(BASE!C332/BASE!H332,C331)</f>
        <v>1.0080711730716316</v>
      </c>
      <c r="D332">
        <f>+IFERROR(BASE!R564/BASE!H332,D331)</f>
        <v>0</v>
      </c>
      <c r="F332">
        <f>+IFERROR(BASE!C332/BASE!M332,F331)</f>
        <v>1.2665360682184834</v>
      </c>
      <c r="L332">
        <f t="shared" si="3"/>
        <v>0.78234339511541984</v>
      </c>
      <c r="M332">
        <f>+STDEV($L$78:L332)*2+L332</f>
        <v>0.93819328664400325</v>
      </c>
      <c r="N332">
        <f>L332-STDEV($L$78:L332)*2</f>
        <v>0.62649350358683642</v>
      </c>
    </row>
    <row r="333" spans="1:14" x14ac:dyDescent="0.25">
      <c r="A333" s="1">
        <f>+BASE!A333</f>
        <v>39493</v>
      </c>
      <c r="B333">
        <f>+IFERROR(BASE!M333/BASE!H333,B332)</f>
        <v>0.77579417169860854</v>
      </c>
      <c r="C333">
        <f>+IFERROR(BASE!C333/BASE!H333,C332)</f>
        <v>0.98687319506432125</v>
      </c>
      <c r="D333">
        <f>+IFERROR(BASE!R565/BASE!H333,D332)</f>
        <v>0</v>
      </c>
      <c r="F333">
        <f>+IFERROR(BASE!C333/BASE!M333,F332)</f>
        <v>1.2720812182741117</v>
      </c>
      <c r="L333">
        <f t="shared" si="3"/>
        <v>0.77991021524574544</v>
      </c>
      <c r="M333">
        <f>+STDEV($L$78:L333)*2+L333</f>
        <v>0.9354610686982392</v>
      </c>
      <c r="N333">
        <f>L333-STDEV($L$78:L333)*2</f>
        <v>0.62435936179325169</v>
      </c>
    </row>
    <row r="334" spans="1:14" x14ac:dyDescent="0.25">
      <c r="A334" s="1">
        <f>+BASE!A334</f>
        <v>39500</v>
      </c>
      <c r="B334">
        <f>+IFERROR(BASE!M334/BASE!H334,B333)</f>
        <v>0.75008632596685076</v>
      </c>
      <c r="C334">
        <f>+IFERROR(BASE!C334/BASE!H334,C333)</f>
        <v>0.97349792817679548</v>
      </c>
      <c r="D334">
        <f>+IFERROR(BASE!R566/BASE!H334,D333)</f>
        <v>0</v>
      </c>
      <c r="F334">
        <f>+IFERROR(BASE!C334/BASE!M334,F333)</f>
        <v>1.29784785360801</v>
      </c>
      <c r="L334">
        <f t="shared" si="3"/>
        <v>0.77851285299527118</v>
      </c>
      <c r="M334">
        <f>+STDEV($L$78:L334)*2+L334</f>
        <v>0.93376810961770396</v>
      </c>
      <c r="N334">
        <f>L334-STDEV($L$78:L334)*2</f>
        <v>0.6232575963728384</v>
      </c>
    </row>
    <row r="335" spans="1:14" x14ac:dyDescent="0.25">
      <c r="A335" s="1">
        <f>+BASE!A335</f>
        <v>39507</v>
      </c>
      <c r="B335">
        <f>+IFERROR(BASE!M335/BASE!H335,B334)</f>
        <v>0.7645132236141815</v>
      </c>
      <c r="C335">
        <f>+IFERROR(BASE!C335/BASE!H335,C334)</f>
        <v>0.94800622287726188</v>
      </c>
      <c r="D335">
        <f>+IFERROR(BASE!R567/BASE!H335,D334)</f>
        <v>0</v>
      </c>
      <c r="F335">
        <f>+IFERROR(BASE!C335/BASE!M335,F334)</f>
        <v>1.2400128520938203</v>
      </c>
      <c r="L335">
        <f t="shared" ref="L335:L398" si="4">+(AVERAGE(B283:B335))</f>
        <v>0.77741006676431701</v>
      </c>
      <c r="M335">
        <f>+STDEV($L$78:L335)*2+L335</f>
        <v>0.93237289668812273</v>
      </c>
      <c r="N335">
        <f>L335-STDEV($L$78:L335)*2</f>
        <v>0.62244723684051129</v>
      </c>
    </row>
    <row r="336" spans="1:14" x14ac:dyDescent="0.25">
      <c r="A336" s="1">
        <f>+BASE!A336</f>
        <v>39514</v>
      </c>
      <c r="B336">
        <f>+IFERROR(BASE!M336/BASE!H336,B335)</f>
        <v>0.76286503221487734</v>
      </c>
      <c r="C336">
        <f>+IFERROR(BASE!C336/BASE!H336,C335)</f>
        <v>0.91088611831645883</v>
      </c>
      <c r="D336">
        <f>+IFERROR(BASE!R568/BASE!H336,D335)</f>
        <v>0</v>
      </c>
      <c r="F336">
        <f>+IFERROR(BASE!C336/BASE!M336,F335)</f>
        <v>1.1940331249314469</v>
      </c>
      <c r="L336">
        <f t="shared" si="4"/>
        <v>0.77687516193048844</v>
      </c>
      <c r="M336">
        <f>+STDEV($L$78:L336)*2+L336</f>
        <v>0.93154797262868205</v>
      </c>
      <c r="N336">
        <f>L336-STDEV($L$78:L336)*2</f>
        <v>0.62220235123229484</v>
      </c>
    </row>
    <row r="337" spans="1:14" x14ac:dyDescent="0.25">
      <c r="A337" s="1">
        <f>+BASE!A337</f>
        <v>39521</v>
      </c>
      <c r="B337">
        <f>+IFERROR(BASE!M337/BASE!H337,B336)</f>
        <v>0.77349982656954563</v>
      </c>
      <c r="C337">
        <f>+IFERROR(BASE!C337/BASE!H337,C336)</f>
        <v>1.0026881720430108</v>
      </c>
      <c r="D337">
        <f>+IFERROR(BASE!R569/BASE!H337,D336)</f>
        <v>0</v>
      </c>
      <c r="F337">
        <f>+IFERROR(BASE!C337/BASE!M337,F336)</f>
        <v>1.2963004484304934</v>
      </c>
      <c r="L337">
        <f t="shared" si="4"/>
        <v>0.7758495497061777</v>
      </c>
      <c r="M337">
        <f>+STDEV($L$78:L337)*2+L337</f>
        <v>0.93023549591812593</v>
      </c>
      <c r="N337">
        <f>L337-STDEV($L$78:L337)*2</f>
        <v>0.62146360349422947</v>
      </c>
    </row>
    <row r="338" spans="1:14" x14ac:dyDescent="0.25">
      <c r="A338" s="1">
        <f>+BASE!A338</f>
        <v>39528</v>
      </c>
      <c r="B338">
        <f>+IFERROR(BASE!M338/BASE!H338,B337)</f>
        <v>0.7670470104974898</v>
      </c>
      <c r="C338">
        <f>+IFERROR(BASE!C338/BASE!H338,C337)</f>
        <v>1.0430853491556369</v>
      </c>
      <c r="D338">
        <f>+IFERROR(BASE!R570/BASE!H338,D337)</f>
        <v>0</v>
      </c>
      <c r="F338">
        <f>+IFERROR(BASE!C338/BASE!M338,F337)</f>
        <v>1.3598714744734024</v>
      </c>
      <c r="L338">
        <f t="shared" si="4"/>
        <v>0.77404328877168704</v>
      </c>
      <c r="M338">
        <f>+STDEV($L$78:L338)*2+L338</f>
        <v>0.92814689895864921</v>
      </c>
      <c r="N338">
        <f>L338-STDEV($L$78:L338)*2</f>
        <v>0.61993967858472487</v>
      </c>
    </row>
    <row r="339" spans="1:14" x14ac:dyDescent="0.25">
      <c r="A339" s="1">
        <f>+BASE!A339</f>
        <v>39535</v>
      </c>
      <c r="B339">
        <f>+IFERROR(BASE!M339/BASE!H339,B338)</f>
        <v>0.77725033587102554</v>
      </c>
      <c r="C339">
        <f>+IFERROR(BASE!C339/BASE!H339,C338)</f>
        <v>1.0800716524854455</v>
      </c>
      <c r="D339">
        <f>+IFERROR(BASE!R571/BASE!H339,D338)</f>
        <v>0</v>
      </c>
      <c r="F339">
        <f>+IFERROR(BASE!C339/BASE!M339,F338)</f>
        <v>1.3896058999769532</v>
      </c>
      <c r="L339">
        <f t="shared" si="4"/>
        <v>0.77237254787479981</v>
      </c>
      <c r="M339">
        <f>+STDEV($L$78:L339)*2+L339</f>
        <v>0.92619835287118513</v>
      </c>
      <c r="N339">
        <f>L339-STDEV($L$78:L339)*2</f>
        <v>0.61854674287841449</v>
      </c>
    </row>
    <row r="340" spans="1:14" x14ac:dyDescent="0.25">
      <c r="A340" s="1">
        <f>+BASE!A340</f>
        <v>39542</v>
      </c>
      <c r="B340">
        <f>+IFERROR(BASE!M340/BASE!H340,B339)</f>
        <v>0.80576767586021025</v>
      </c>
      <c r="C340">
        <f>+IFERROR(BASE!C340/BASE!H340,C339)</f>
        <v>1.070613601653041</v>
      </c>
      <c r="D340">
        <f>+IFERROR(BASE!R572/BASE!H340,D339)</f>
        <v>0</v>
      </c>
      <c r="F340">
        <f>+IFERROR(BASE!C340/BASE!M340,F339)</f>
        <v>1.3286877020849592</v>
      </c>
      <c r="L340">
        <f t="shared" si="4"/>
        <v>0.77261101684449485</v>
      </c>
      <c r="M340">
        <f>+STDEV($L$78:L340)*2+L340</f>
        <v>0.92616006463450307</v>
      </c>
      <c r="N340">
        <f>L340-STDEV($L$78:L340)*2</f>
        <v>0.61906196905448663</v>
      </c>
    </row>
    <row r="341" spans="1:14" x14ac:dyDescent="0.25">
      <c r="A341" s="1">
        <f>+BASE!A341</f>
        <v>39549</v>
      </c>
      <c r="B341">
        <f>+IFERROR(BASE!M341/BASE!H341,B340)</f>
        <v>0.75974719601210616</v>
      </c>
      <c r="C341">
        <f>+IFERROR(BASE!C341/BASE!H341,C340)</f>
        <v>1.0175360512729215</v>
      </c>
      <c r="D341">
        <f>+IFERROR(BASE!R573/BASE!H341,D340)</f>
        <v>0</v>
      </c>
      <c r="F341">
        <f>+IFERROR(BASE!C341/BASE!M341,F340)</f>
        <v>1.3393087287639132</v>
      </c>
      <c r="L341">
        <f t="shared" si="4"/>
        <v>0.77258534067036477</v>
      </c>
      <c r="M341">
        <f>+STDEV($L$78:L341)*2+L341</f>
        <v>0.92585915967057764</v>
      </c>
      <c r="N341">
        <f>L341-STDEV($L$78:L341)*2</f>
        <v>0.61931152167015191</v>
      </c>
    </row>
    <row r="342" spans="1:14" x14ac:dyDescent="0.25">
      <c r="A342" s="1">
        <f>+BASE!A342</f>
        <v>39556</v>
      </c>
      <c r="B342">
        <f>+IFERROR(BASE!M342/BASE!H342,B341)</f>
        <v>0.76632087283133599</v>
      </c>
      <c r="C342">
        <f>+IFERROR(BASE!C342/BASE!H342,C341)</f>
        <v>1.0248613843677337</v>
      </c>
      <c r="D342">
        <f>+IFERROR(BASE!R574/BASE!H342,D341)</f>
        <v>0</v>
      </c>
      <c r="F342">
        <f>+IFERROR(BASE!C342/BASE!M342,F341)</f>
        <v>1.3373789240284746</v>
      </c>
      <c r="L342">
        <f t="shared" si="4"/>
        <v>0.77248076601051752</v>
      </c>
      <c r="M342">
        <f>+STDEV($L$78:L342)*2+L342</f>
        <v>0.92548101496623125</v>
      </c>
      <c r="N342">
        <f>L342-STDEV($L$78:L342)*2</f>
        <v>0.61948051705480378</v>
      </c>
    </row>
    <row r="343" spans="1:14" x14ac:dyDescent="0.25">
      <c r="A343" s="1">
        <f>+BASE!A343</f>
        <v>39563</v>
      </c>
      <c r="B343">
        <f>+IFERROR(BASE!M343/BASE!H343,B342)</f>
        <v>0.75972342264477111</v>
      </c>
      <c r="C343">
        <f>+IFERROR(BASE!C343/BASE!H343,C342)</f>
        <v>1.0360126764621147</v>
      </c>
      <c r="D343">
        <f>+IFERROR(BASE!R575/BASE!H343,D342)</f>
        <v>0</v>
      </c>
      <c r="F343">
        <f>+IFERROR(BASE!C343/BASE!M343,F342)</f>
        <v>1.3636708380735685</v>
      </c>
      <c r="L343">
        <f t="shared" si="4"/>
        <v>0.77261290147500772</v>
      </c>
      <c r="M343">
        <f>+STDEV($L$78:L343)*2+L343</f>
        <v>0.92534079332205299</v>
      </c>
      <c r="N343">
        <f>L343-STDEV($L$78:L343)*2</f>
        <v>0.61988500962796245</v>
      </c>
    </row>
    <row r="344" spans="1:14" x14ac:dyDescent="0.25">
      <c r="A344" s="1">
        <f>+BASE!A344</f>
        <v>39570</v>
      </c>
      <c r="B344">
        <f>+IFERROR(BASE!M344/BASE!H344,B343)</f>
        <v>0.81260911736178476</v>
      </c>
      <c r="C344">
        <f>+IFERROR(BASE!C344/BASE!H344,C343)</f>
        <v>1.0075654704170709</v>
      </c>
      <c r="D344">
        <f>+IFERROR(BASE!R576/BASE!H344,D343)</f>
        <v>0</v>
      </c>
      <c r="F344">
        <f>+IFERROR(BASE!C344/BASE!M344,F343)</f>
        <v>1.2399140606349963</v>
      </c>
      <c r="L344">
        <f t="shared" si="4"/>
        <v>0.77358364495587684</v>
      </c>
      <c r="M344">
        <f>+STDEV($L$78:L344)*2+L344</f>
        <v>0.92603892387862852</v>
      </c>
      <c r="N344">
        <f>L344-STDEV($L$78:L344)*2</f>
        <v>0.62112836603312516</v>
      </c>
    </row>
    <row r="345" spans="1:14" x14ac:dyDescent="0.25">
      <c r="A345" s="1">
        <f>+BASE!A345</f>
        <v>39577</v>
      </c>
      <c r="B345">
        <f>+IFERROR(BASE!M345/BASE!H345,B344)</f>
        <v>0.7892381141834095</v>
      </c>
      <c r="C345">
        <f>+IFERROR(BASE!C345/BASE!H345,C344)</f>
        <v>1.0033817386114978</v>
      </c>
      <c r="D345">
        <f>+IFERROR(BASE!R577/BASE!H345,D344)</f>
        <v>0</v>
      </c>
      <c r="F345">
        <f>+IFERROR(BASE!C345/BASE!M345,F344)</f>
        <v>1.2713295526149968</v>
      </c>
      <c r="L345">
        <f t="shared" si="4"/>
        <v>0.77327635026470509</v>
      </c>
      <c r="M345">
        <f>+STDEV($L$78:L345)*2+L345</f>
        <v>0.92546099032488227</v>
      </c>
      <c r="N345">
        <f>L345-STDEV($L$78:L345)*2</f>
        <v>0.62109171020452791</v>
      </c>
    </row>
    <row r="346" spans="1:14" x14ac:dyDescent="0.25">
      <c r="A346" s="1">
        <f>+BASE!A346</f>
        <v>39584</v>
      </c>
      <c r="B346">
        <f>+IFERROR(BASE!M346/BASE!H346,B345)</f>
        <v>0.87939160239931446</v>
      </c>
      <c r="C346">
        <f>+IFERROR(BASE!C346/BASE!H346,C345)</f>
        <v>1.0089974293059125</v>
      </c>
      <c r="D346">
        <f>+IFERROR(BASE!R578/BASE!H346,D345)</f>
        <v>0</v>
      </c>
      <c r="F346">
        <f>+IFERROR(BASE!C346/BASE!M346,F345)</f>
        <v>1.1473812423873326</v>
      </c>
      <c r="L346">
        <f t="shared" si="4"/>
        <v>0.7746925436400276</v>
      </c>
      <c r="M346">
        <f>+STDEV($L$78:L346)*2+L346</f>
        <v>0.9266056482387911</v>
      </c>
      <c r="N346">
        <f>L346-STDEV($L$78:L346)*2</f>
        <v>0.62277943904126409</v>
      </c>
    </row>
    <row r="347" spans="1:14" x14ac:dyDescent="0.25">
      <c r="A347" s="1">
        <f>+BASE!A347</f>
        <v>39591</v>
      </c>
      <c r="B347">
        <f>+IFERROR(BASE!M347/BASE!H347,B346)</f>
        <v>0.86217681401167634</v>
      </c>
      <c r="C347">
        <f>+IFERROR(BASE!C347/BASE!H347,C346)</f>
        <v>1.0794412010008341</v>
      </c>
      <c r="D347">
        <f>+IFERROR(BASE!R579/BASE!H347,D346)</f>
        <v>0</v>
      </c>
      <c r="F347">
        <f>+IFERROR(BASE!C347/BASE!M347,F346)</f>
        <v>1.251995163240629</v>
      </c>
      <c r="L347">
        <f t="shared" si="4"/>
        <v>0.7765435058147232</v>
      </c>
      <c r="M347">
        <f>+STDEV($L$78:L347)*2+L347</f>
        <v>0.92818378968598847</v>
      </c>
      <c r="N347">
        <f>L347-STDEV($L$78:L347)*2</f>
        <v>0.62490322194345793</v>
      </c>
    </row>
    <row r="348" spans="1:14" x14ac:dyDescent="0.25">
      <c r="A348" s="1">
        <f>+BASE!A348</f>
        <v>39598</v>
      </c>
      <c r="B348">
        <f>+IFERROR(BASE!M348/BASE!H348,B347)</f>
        <v>0.84141934070747992</v>
      </c>
      <c r="C348">
        <f>+IFERROR(BASE!C348/BASE!H348,C347)</f>
        <v>1.1811411674515386</v>
      </c>
      <c r="D348">
        <f>+IFERROR(BASE!R580/BASE!H348,D347)</f>
        <v>0</v>
      </c>
      <c r="F348">
        <f>+IFERROR(BASE!C348/BASE!M348,F347)</f>
        <v>1.4037485357282311</v>
      </c>
      <c r="L348">
        <f t="shared" si="4"/>
        <v>0.77792834389154164</v>
      </c>
      <c r="M348">
        <f>+STDEV($L$78:L348)*2+L348</f>
        <v>0.9292954565184377</v>
      </c>
      <c r="N348">
        <f>L348-STDEV($L$78:L348)*2</f>
        <v>0.62656123126464558</v>
      </c>
    </row>
    <row r="349" spans="1:14" x14ac:dyDescent="0.25">
      <c r="A349" s="1">
        <f>+BASE!A349</f>
        <v>39605</v>
      </c>
      <c r="B349">
        <f>+IFERROR(BASE!M349/BASE!H349,B348)</f>
        <v>0.85217889908256883</v>
      </c>
      <c r="C349">
        <f>+IFERROR(BASE!C349/BASE!H349,C348)</f>
        <v>1.1738532110091744</v>
      </c>
      <c r="D349">
        <f>+IFERROR(BASE!R581/BASE!H349,D348)</f>
        <v>0</v>
      </c>
      <c r="F349">
        <f>+IFERROR(BASE!C349/BASE!M349,F348)</f>
        <v>1.3774727492935004</v>
      </c>
      <c r="L349">
        <f t="shared" si="4"/>
        <v>0.77953141292203187</v>
      </c>
      <c r="M349">
        <f>+STDEV($L$78:L349)*2+L349</f>
        <v>0.93062496966931851</v>
      </c>
      <c r="N349">
        <f>L349-STDEV($L$78:L349)*2</f>
        <v>0.62843785617474524</v>
      </c>
    </row>
    <row r="350" spans="1:14" x14ac:dyDescent="0.25">
      <c r="A350" s="1">
        <f>+BASE!A350</f>
        <v>39612</v>
      </c>
      <c r="B350">
        <f>+IFERROR(BASE!M350/BASE!H350,B349)</f>
        <v>0.80093951849677048</v>
      </c>
      <c r="C350">
        <f>+IFERROR(BASE!C350/BASE!H350,C349)</f>
        <v>1.1080446271285966</v>
      </c>
      <c r="D350">
        <f>+IFERROR(BASE!R582/BASE!H350,D349)</f>
        <v>0</v>
      </c>
      <c r="F350">
        <f>+IFERROR(BASE!C350/BASE!M350,F349)</f>
        <v>1.3834310850439882</v>
      </c>
      <c r="L350">
        <f t="shared" si="4"/>
        <v>0.7800586313138832</v>
      </c>
      <c r="M350">
        <f>+STDEV($L$78:L350)*2+L350</f>
        <v>0.93087955716195991</v>
      </c>
      <c r="N350">
        <f>L350-STDEV($L$78:L350)*2</f>
        <v>0.62923770546580648</v>
      </c>
    </row>
    <row r="351" spans="1:14" x14ac:dyDescent="0.25">
      <c r="A351" s="1">
        <f>+BASE!A351</f>
        <v>39619</v>
      </c>
      <c r="B351">
        <f>+IFERROR(BASE!M351/BASE!H351,B350)</f>
        <v>0.77025954890626769</v>
      </c>
      <c r="C351">
        <f>+IFERROR(BASE!C351/BASE!H351,C350)</f>
        <v>1.025614870225547</v>
      </c>
      <c r="D351">
        <f>+IFERROR(BASE!R583/BASE!H351,D350)</f>
        <v>0</v>
      </c>
      <c r="F351">
        <f>+IFERROR(BASE!C351/BASE!M351,F350)</f>
        <v>1.331518540317834</v>
      </c>
      <c r="L351">
        <f t="shared" si="4"/>
        <v>0.78022519332950546</v>
      </c>
      <c r="M351">
        <f>+STDEV($L$78:L351)*2+L351</f>
        <v>0.93077479029628796</v>
      </c>
      <c r="N351">
        <f>L351-STDEV($L$78:L351)*2</f>
        <v>0.62967559636272297</v>
      </c>
    </row>
    <row r="352" spans="1:14" x14ac:dyDescent="0.25">
      <c r="A352" s="1">
        <f>+BASE!A352</f>
        <v>39626</v>
      </c>
      <c r="B352">
        <f>+IFERROR(BASE!M352/BASE!H352,B351)</f>
        <v>0.81268918755297259</v>
      </c>
      <c r="C352">
        <f>+IFERROR(BASE!C352/BASE!H352,C351)</f>
        <v>1.0004843201356097</v>
      </c>
      <c r="D352">
        <f>+IFERROR(BASE!R584/BASE!H352,D351)</f>
        <v>0</v>
      </c>
      <c r="F352">
        <f>+IFERROR(BASE!C352/BASE!M352,F351)</f>
        <v>1.2310786650774732</v>
      </c>
      <c r="L352">
        <f t="shared" si="4"/>
        <v>0.78149031041171524</v>
      </c>
      <c r="M352">
        <f>+STDEV($L$78:L352)*2+L352</f>
        <v>0.93176885671582454</v>
      </c>
      <c r="N352">
        <f>L352-STDEV($L$78:L352)*2</f>
        <v>0.63121176410760593</v>
      </c>
    </row>
    <row r="353" spans="1:14" x14ac:dyDescent="0.25">
      <c r="A353" s="1">
        <f>+BASE!A353</f>
        <v>39633</v>
      </c>
      <c r="B353">
        <f>+IFERROR(BASE!M353/BASE!H353,B352)</f>
        <v>0.79266147273184229</v>
      </c>
      <c r="C353">
        <f>+IFERROR(BASE!C353/BASE!H353,C352)</f>
        <v>1.0693641618497109</v>
      </c>
      <c r="D353">
        <f>+IFERROR(BASE!R585/BASE!H353,D352)</f>
        <v>0</v>
      </c>
      <c r="F353">
        <f>+IFERROR(BASE!C353/BASE!M353,F352)</f>
        <v>1.3490805326569435</v>
      </c>
      <c r="L353">
        <f t="shared" si="4"/>
        <v>0.78201935765917907</v>
      </c>
      <c r="M353">
        <f>+STDEV($L$78:L353)*2+L353</f>
        <v>0.93202786658300507</v>
      </c>
      <c r="N353">
        <f>L353-STDEV($L$78:L353)*2</f>
        <v>0.63201084873535307</v>
      </c>
    </row>
    <row r="354" spans="1:14" x14ac:dyDescent="0.25">
      <c r="A354" s="1">
        <f>+BASE!A354</f>
        <v>39640</v>
      </c>
      <c r="B354">
        <f>+IFERROR(BASE!M354/BASE!H354,B353)</f>
        <v>0.79121924697566937</v>
      </c>
      <c r="C354">
        <f>+IFERROR(BASE!C354/BASE!H354,C353)</f>
        <v>1.0861764306103032</v>
      </c>
      <c r="D354">
        <f>+IFERROR(BASE!R586/BASE!H354,D353)</f>
        <v>0</v>
      </c>
      <c r="F354">
        <f>+IFERROR(BASE!C354/BASE!M354,F353)</f>
        <v>1.3727881807249616</v>
      </c>
      <c r="L354">
        <f t="shared" si="4"/>
        <v>0.78274738403970434</v>
      </c>
      <c r="M354">
        <f>+STDEV($L$78:L354)*2+L354</f>
        <v>0.93248674063996118</v>
      </c>
      <c r="N354">
        <f>L354-STDEV($L$78:L354)*2</f>
        <v>0.63300802743944751</v>
      </c>
    </row>
    <row r="355" spans="1:14" x14ac:dyDescent="0.25">
      <c r="A355" s="1">
        <f>+BASE!A355</f>
        <v>39647</v>
      </c>
      <c r="B355">
        <f>+IFERROR(BASE!M355/BASE!H355,B354)</f>
        <v>0.76564463433023366</v>
      </c>
      <c r="C355">
        <f>+IFERROR(BASE!C355/BASE!H355,C354)</f>
        <v>1.0482533299824077</v>
      </c>
      <c r="D355">
        <f>+IFERROR(BASE!R587/BASE!H355,D354)</f>
        <v>0</v>
      </c>
      <c r="F355">
        <f>+IFERROR(BASE!C355/BASE!M355,F354)</f>
        <v>1.3691120958476943</v>
      </c>
      <c r="L355">
        <f t="shared" si="4"/>
        <v>0.7831611978521128</v>
      </c>
      <c r="M355">
        <f>+STDEV($L$78:L355)*2+L355</f>
        <v>0.9326325487477376</v>
      </c>
      <c r="N355">
        <f>L355-STDEV($L$78:L355)*2</f>
        <v>0.633689846956488</v>
      </c>
    </row>
    <row r="356" spans="1:14" x14ac:dyDescent="0.25">
      <c r="A356" s="1">
        <f>+BASE!A356</f>
        <v>39654</v>
      </c>
      <c r="B356">
        <f>+IFERROR(BASE!M356/BASE!H356,B355)</f>
        <v>0.7781358772721414</v>
      </c>
      <c r="C356">
        <f>+IFERROR(BASE!C356/BASE!H356,C355)</f>
        <v>1.1167977310816037</v>
      </c>
      <c r="D356">
        <f>+IFERROR(BASE!R588/BASE!H356,D355)</f>
        <v>0</v>
      </c>
      <c r="F356">
        <f>+IFERROR(BASE!C356/BASE!M356,F355)</f>
        <v>1.4352220013253809</v>
      </c>
      <c r="L356">
        <f t="shared" si="4"/>
        <v>0.78357189473150557</v>
      </c>
      <c r="M356">
        <f>+STDEV($L$78:L356)*2+L356</f>
        <v>0.93277639695407966</v>
      </c>
      <c r="N356">
        <f>L356-STDEV($L$78:L356)*2</f>
        <v>0.63436739250893148</v>
      </c>
    </row>
    <row r="357" spans="1:14" x14ac:dyDescent="0.25">
      <c r="A357" s="1">
        <f>+BASE!A357</f>
        <v>39661</v>
      </c>
      <c r="B357">
        <f>+IFERROR(BASE!M357/BASE!H357,B356)</f>
        <v>0.86242743350884299</v>
      </c>
      <c r="C357">
        <f>+IFERROR(BASE!C357/BASE!H357,C356)</f>
        <v>1.2025111381125961</v>
      </c>
      <c r="D357">
        <f>+IFERROR(BASE!R589/BASE!H357,D356)</f>
        <v>0</v>
      </c>
      <c r="F357">
        <f>+IFERROR(BASE!C357/BASE!M357,F356)</f>
        <v>1.3943331246086412</v>
      </c>
      <c r="L357">
        <f t="shared" si="4"/>
        <v>0.78548028521467517</v>
      </c>
      <c r="M357">
        <f>+STDEV($L$78:L357)*2+L357</f>
        <v>0.93441829573703883</v>
      </c>
      <c r="N357">
        <f>L357-STDEV($L$78:L357)*2</f>
        <v>0.6365422746923115</v>
      </c>
    </row>
    <row r="358" spans="1:14" x14ac:dyDescent="0.25">
      <c r="A358" s="1">
        <f>+BASE!A358</f>
        <v>39668</v>
      </c>
      <c r="B358">
        <f>+IFERROR(BASE!M358/BASE!H358,B357)</f>
        <v>0.90515955860423503</v>
      </c>
      <c r="C358">
        <f>+IFERROR(BASE!C358/BASE!H358,C357)</f>
        <v>1.3328362660304207</v>
      </c>
      <c r="D358">
        <f>+IFERROR(BASE!R590/BASE!H358,D357)</f>
        <v>0</v>
      </c>
      <c r="F358">
        <f>+IFERROR(BASE!C358/BASE!M358,F357)</f>
        <v>1.4724876441515651</v>
      </c>
      <c r="L358">
        <f t="shared" si="4"/>
        <v>0.78838295744567555</v>
      </c>
      <c r="M358">
        <f>+STDEV($L$78:L358)*2+L358</f>
        <v>0.93705495235854097</v>
      </c>
      <c r="N358">
        <f>L358-STDEV($L$78:L358)*2</f>
        <v>0.63971096253281012</v>
      </c>
    </row>
    <row r="359" spans="1:14" x14ac:dyDescent="0.25">
      <c r="A359" s="1">
        <f>+BASE!A359</f>
        <v>39675</v>
      </c>
      <c r="B359">
        <f>+IFERROR(BASE!M359/BASE!H359,B358)</f>
        <v>0.89576638256252616</v>
      </c>
      <c r="C359">
        <f>+IFERROR(BASE!C359/BASE!H359,C358)</f>
        <v>1.2787480788039682</v>
      </c>
      <c r="D359">
        <f>+IFERROR(BASE!R591/BASE!H359,D358)</f>
        <v>0</v>
      </c>
      <c r="F359">
        <f>+IFERROR(BASE!C359/BASE!M359,F358)</f>
        <v>1.4275464046170645</v>
      </c>
      <c r="L359">
        <f t="shared" si="4"/>
        <v>0.79074264476862466</v>
      </c>
      <c r="M359">
        <f>+STDEV($L$78:L359)*2+L359</f>
        <v>0.93914987107837056</v>
      </c>
      <c r="N359">
        <f>L359-STDEV($L$78:L359)*2</f>
        <v>0.64233541845887876</v>
      </c>
    </row>
    <row r="360" spans="1:14" x14ac:dyDescent="0.25">
      <c r="A360" s="1">
        <f>+BASE!A360</f>
        <v>39682</v>
      </c>
      <c r="B360">
        <f>+IFERROR(BASE!M360/BASE!H360,B359)</f>
        <v>0.89535719419289928</v>
      </c>
      <c r="C360">
        <f>+IFERROR(BASE!C360/BASE!H360,C359)</f>
        <v>1.3198217622538451</v>
      </c>
      <c r="D360">
        <f>+IFERROR(BASE!R592/BASE!H360,D359)</f>
        <v>0</v>
      </c>
      <c r="F360">
        <f>+IFERROR(BASE!C360/BASE!M360,F359)</f>
        <v>1.4740728848932414</v>
      </c>
      <c r="L360">
        <f t="shared" si="4"/>
        <v>0.79216549576010942</v>
      </c>
      <c r="M360">
        <f>+STDEV($L$78:L360)*2+L360</f>
        <v>0.94030951525221951</v>
      </c>
      <c r="N360">
        <f>L360-STDEV($L$78:L360)*2</f>
        <v>0.64402147626799933</v>
      </c>
    </row>
    <row r="361" spans="1:14" x14ac:dyDescent="0.25">
      <c r="A361" s="1">
        <f>+BASE!A361</f>
        <v>39689</v>
      </c>
      <c r="B361">
        <f>+IFERROR(BASE!M361/BASE!H361,B360)</f>
        <v>0.88818940741754482</v>
      </c>
      <c r="C361">
        <f>+IFERROR(BASE!C361/BASE!H361,C360)</f>
        <v>1.2754892568769673</v>
      </c>
      <c r="D361">
        <f>+IFERROR(BASE!R593/BASE!H361,D360)</f>
        <v>0</v>
      </c>
      <c r="F361">
        <f>+IFERROR(BASE!C361/BASE!M361,F360)</f>
        <v>1.4360554699537751</v>
      </c>
      <c r="L361">
        <f t="shared" si="4"/>
        <v>0.79400880422484155</v>
      </c>
      <c r="M361">
        <f>+STDEV($L$78:L361)*2+L361</f>
        <v>0.94189149481681445</v>
      </c>
      <c r="N361">
        <f>L361-STDEV($L$78:L361)*2</f>
        <v>0.64612611363286865</v>
      </c>
    </row>
    <row r="362" spans="1:14" x14ac:dyDescent="0.25">
      <c r="A362" s="1">
        <f>+BASE!A362</f>
        <v>39696</v>
      </c>
      <c r="B362">
        <f>+IFERROR(BASE!M362/BASE!H362,B361)</f>
        <v>0.90359089003772541</v>
      </c>
      <c r="C362">
        <f>+IFERROR(BASE!C362/BASE!H362,C361)</f>
        <v>1.2893670532345953</v>
      </c>
      <c r="D362">
        <f>+IFERROR(BASE!R594/BASE!H362,D361)</f>
        <v>0</v>
      </c>
      <c r="F362">
        <f>+IFERROR(BASE!C362/BASE!M362,F361)</f>
        <v>1.4269367558373278</v>
      </c>
      <c r="L362">
        <f t="shared" si="4"/>
        <v>0.79630664920523353</v>
      </c>
      <c r="M362">
        <f>+STDEV($L$78:L362)*2+L362</f>
        <v>0.94393043887412498</v>
      </c>
      <c r="N362">
        <f>L362-STDEV($L$78:L362)*2</f>
        <v>0.64868285953634208</v>
      </c>
    </row>
    <row r="363" spans="1:14" x14ac:dyDescent="0.25">
      <c r="A363" s="1">
        <f>+BASE!A363</f>
        <v>39703</v>
      </c>
      <c r="B363">
        <f>+IFERROR(BASE!M363/BASE!H363,B362)</f>
        <v>0.91387856257744737</v>
      </c>
      <c r="C363">
        <f>+IFERROR(BASE!C363/BASE!H363,C362)</f>
        <v>1.4814126394052045</v>
      </c>
      <c r="D363">
        <f>+IFERROR(BASE!R595/BASE!H363,D362)</f>
        <v>0</v>
      </c>
      <c r="F363">
        <f>+IFERROR(BASE!C363/BASE!M363,F362)</f>
        <v>1.6210169491525426</v>
      </c>
      <c r="L363">
        <f t="shared" si="4"/>
        <v>0.79881443591903134</v>
      </c>
      <c r="M363">
        <f>+STDEV($L$78:L363)*2+L363</f>
        <v>0.94618239034566765</v>
      </c>
      <c r="N363">
        <f>L363-STDEV($L$78:L363)*2</f>
        <v>0.65144648149239504</v>
      </c>
    </row>
    <row r="364" spans="1:14" x14ac:dyDescent="0.25">
      <c r="A364" s="1">
        <f>+BASE!A364</f>
        <v>39710</v>
      </c>
      <c r="B364">
        <f>+IFERROR(BASE!M364/BASE!H364,B363)</f>
        <v>0.81073955876231452</v>
      </c>
      <c r="C364">
        <f>+IFERROR(BASE!C364/BASE!H364,C363)</f>
        <v>1.27195781878729</v>
      </c>
      <c r="D364">
        <f>+IFERROR(BASE!R596/BASE!H364,D363)</f>
        <v>0</v>
      </c>
      <c r="F364">
        <f>+IFERROR(BASE!C364/BASE!M364,F363)</f>
        <v>1.568885846311826</v>
      </c>
      <c r="L364">
        <f t="shared" si="4"/>
        <v>0.79972352649501444</v>
      </c>
      <c r="M364">
        <f>+STDEV($L$78:L364)*2+L364</f>
        <v>0.94683773459755971</v>
      </c>
      <c r="N364">
        <f>L364-STDEV($L$78:L364)*2</f>
        <v>0.65260931839246916</v>
      </c>
    </row>
    <row r="365" spans="1:14" x14ac:dyDescent="0.25">
      <c r="A365" s="1">
        <f>+BASE!A365</f>
        <v>39717</v>
      </c>
      <c r="B365">
        <f>+IFERROR(BASE!M365/BASE!H365,B364)</f>
        <v>0.80197268588770865</v>
      </c>
      <c r="C365">
        <f>+IFERROR(BASE!C365/BASE!H365,C364)</f>
        <v>1.2306525037936267</v>
      </c>
      <c r="D365">
        <f>+IFERROR(BASE!R597/BASE!H365,D364)</f>
        <v>0</v>
      </c>
      <c r="F365">
        <f>+IFERROR(BASE!C365/BASE!M365,F364)</f>
        <v>1.5345316934720907</v>
      </c>
      <c r="L365">
        <f t="shared" si="4"/>
        <v>0.80022219230609692</v>
      </c>
      <c r="M365">
        <f>+STDEV($L$78:L365)*2+L365</f>
        <v>0.94708440977600916</v>
      </c>
      <c r="N365">
        <f>L365-STDEV($L$78:L365)*2</f>
        <v>0.65335997483618469</v>
      </c>
    </row>
    <row r="366" spans="1:14" x14ac:dyDescent="0.25">
      <c r="A366" s="1">
        <f>+BASE!A366</f>
        <v>39724</v>
      </c>
      <c r="B366">
        <f>+IFERROR(BASE!M366/BASE!H366,B365)</f>
        <v>0.77787186000564501</v>
      </c>
      <c r="C366">
        <f>+IFERROR(BASE!C366/BASE!H366,C365)</f>
        <v>1.3062376517075924</v>
      </c>
      <c r="D366">
        <f>+IFERROR(BASE!R598/BASE!H366,D365)</f>
        <v>0</v>
      </c>
      <c r="F366">
        <f>+IFERROR(BASE!C366/BASE!M366,F365)</f>
        <v>1.6792452830188678</v>
      </c>
      <c r="L366">
        <f t="shared" si="4"/>
        <v>0.80076348684991583</v>
      </c>
      <c r="M366">
        <f>+STDEV($L$78:L366)*2+L366</f>
        <v>0.94737551594955316</v>
      </c>
      <c r="N366">
        <f>L366-STDEV($L$78:L366)*2</f>
        <v>0.6541514577502785</v>
      </c>
    </row>
    <row r="367" spans="1:14" x14ac:dyDescent="0.25">
      <c r="A367" s="1">
        <f>+BASE!A367</f>
        <v>39731</v>
      </c>
      <c r="B367">
        <f>+IFERROR(BASE!M367/BASE!H367,B366)</f>
        <v>0.7716105550500455</v>
      </c>
      <c r="C367">
        <f>+IFERROR(BASE!C367/BASE!H367,C366)</f>
        <v>1.4402183803457689</v>
      </c>
      <c r="D367">
        <f>+IFERROR(BASE!R599/BASE!H367,D366)</f>
        <v>0</v>
      </c>
      <c r="F367">
        <f>+IFERROR(BASE!C367/BASE!M367,F366)</f>
        <v>1.8665094339622641</v>
      </c>
      <c r="L367">
        <f t="shared" si="4"/>
        <v>0.80067739275721828</v>
      </c>
      <c r="M367">
        <f>+STDEV($L$78:L367)*2+L367</f>
        <v>0.94704042433598856</v>
      </c>
      <c r="N367">
        <f>L367-STDEV($L$78:L367)*2</f>
        <v>0.65431436117844799</v>
      </c>
    </row>
    <row r="368" spans="1:14" x14ac:dyDescent="0.25">
      <c r="A368" s="1">
        <f>+BASE!A368</f>
        <v>39738</v>
      </c>
      <c r="B368">
        <f>+IFERROR(BASE!M368/BASE!H368,B367)</f>
        <v>0.83440211241041118</v>
      </c>
      <c r="C368">
        <f>+IFERROR(BASE!C368/BASE!H368,C367)</f>
        <v>1.2772538664654847</v>
      </c>
      <c r="D368">
        <f>+IFERROR(BASE!R600/BASE!H368,D367)</f>
        <v>0</v>
      </c>
      <c r="F368">
        <f>+IFERROR(BASE!C368/BASE!M368,F367)</f>
        <v>1.530741410488246</v>
      </c>
      <c r="L368">
        <f t="shared" si="4"/>
        <v>0.8016455740483005</v>
      </c>
      <c r="M368">
        <f>+STDEV($L$78:L368)*2+L368</f>
        <v>0.94776183938053704</v>
      </c>
      <c r="N368">
        <f>L368-STDEV($L$78:L368)*2</f>
        <v>0.65552930871606396</v>
      </c>
    </row>
    <row r="369" spans="1:14" x14ac:dyDescent="0.25">
      <c r="A369" s="1">
        <f>+BASE!A369</f>
        <v>39745</v>
      </c>
      <c r="B369">
        <f>+IFERROR(BASE!M369/BASE!H369,B368)</f>
        <v>0.83892617449664442</v>
      </c>
      <c r="C369">
        <f>+IFERROR(BASE!C369/BASE!H369,C368)</f>
        <v>1.3270286760219647</v>
      </c>
      <c r="D369">
        <f>+IFERROR(BASE!R601/BASE!H369,D368)</f>
        <v>0</v>
      </c>
      <c r="F369">
        <f>+IFERROR(BASE!C369/BASE!M369,F368)</f>
        <v>1.5818181818181818</v>
      </c>
      <c r="L369">
        <f t="shared" si="4"/>
        <v>0.80235639955122207</v>
      </c>
      <c r="M369">
        <f>+STDEV($L$78:L369)*2+L369</f>
        <v>0.9482279043349997</v>
      </c>
      <c r="N369">
        <f>L369-STDEV($L$78:L369)*2</f>
        <v>0.65648489476744443</v>
      </c>
    </row>
    <row r="370" spans="1:14" x14ac:dyDescent="0.25">
      <c r="A370" s="1">
        <f>+BASE!A370</f>
        <v>39752</v>
      </c>
      <c r="B370">
        <f>+IFERROR(BASE!M370/BASE!H370,B369)</f>
        <v>0.96422128683102815</v>
      </c>
      <c r="C370">
        <f>+IFERROR(BASE!C370/BASE!H370,C369)</f>
        <v>1.224594107035478</v>
      </c>
      <c r="D370">
        <f>+IFERROR(BASE!R602/BASE!H370,D369)</f>
        <v>0</v>
      </c>
      <c r="F370">
        <f>+IFERROR(BASE!C370/BASE!M370,F369)</f>
        <v>1.2700342999688183</v>
      </c>
      <c r="L370">
        <f t="shared" si="4"/>
        <v>0.80573483137224966</v>
      </c>
      <c r="M370">
        <f>+STDEV($L$78:L370)*2+L370</f>
        <v>0.95136705306690461</v>
      </c>
      <c r="N370">
        <f>L370-STDEV($L$78:L370)*2</f>
        <v>0.66010260967759471</v>
      </c>
    </row>
    <row r="371" spans="1:14" x14ac:dyDescent="0.25">
      <c r="A371" s="1">
        <f>+BASE!A371</f>
        <v>39759</v>
      </c>
      <c r="B371">
        <f>+IFERROR(BASE!M371/BASE!H371,B370)</f>
        <v>1.0321808510638297</v>
      </c>
      <c r="C371">
        <f>+IFERROR(BASE!C371/BASE!H371,C370)</f>
        <v>1.4646276595744681</v>
      </c>
      <c r="D371">
        <f>+IFERROR(BASE!R603/BASE!H371,D370)</f>
        <v>0</v>
      </c>
      <c r="F371">
        <f>+IFERROR(BASE!C371/BASE!M371,F370)</f>
        <v>1.4189641844885339</v>
      </c>
      <c r="L371">
        <f t="shared" si="4"/>
        <v>0.81020480948834561</v>
      </c>
      <c r="M371">
        <f>+STDEV($L$78:L371)*2+L371</f>
        <v>0.95560615508452773</v>
      </c>
      <c r="N371">
        <f>L371-STDEV($L$78:L371)*2</f>
        <v>0.66480346389216349</v>
      </c>
    </row>
    <row r="372" spans="1:14" x14ac:dyDescent="0.25">
      <c r="A372" s="1">
        <f>+BASE!A372</f>
        <v>39766</v>
      </c>
      <c r="B372">
        <f>+IFERROR(BASE!M372/BASE!H372,B371)</f>
        <v>0.99970989266028432</v>
      </c>
      <c r="C372">
        <f>+IFERROR(BASE!C372/BASE!H372,C371)</f>
        <v>1.5216129968088192</v>
      </c>
      <c r="D372">
        <f>+IFERROR(BASE!R604/BASE!H372,D371)</f>
        <v>0</v>
      </c>
      <c r="F372">
        <f>+IFERROR(BASE!C372/BASE!M372,F371)</f>
        <v>1.5220545560069645</v>
      </c>
      <c r="L372">
        <f t="shared" si="4"/>
        <v>0.81411101366663019</v>
      </c>
      <c r="M372">
        <f>+STDEV($L$78:L372)*2+L372</f>
        <v>0.95929038494032248</v>
      </c>
      <c r="N372">
        <f>L372-STDEV($L$78:L372)*2</f>
        <v>0.6689316423929379</v>
      </c>
    </row>
    <row r="373" spans="1:14" x14ac:dyDescent="0.25">
      <c r="A373" s="1">
        <f>+BASE!A373</f>
        <v>39773</v>
      </c>
      <c r="B373">
        <f>+IFERROR(BASE!M373/BASE!H373,B372)</f>
        <v>0.94885550786838324</v>
      </c>
      <c r="C373">
        <f>+IFERROR(BASE!C373/BASE!H373,C372)</f>
        <v>1.4842632331902716</v>
      </c>
      <c r="D373">
        <f>+IFERROR(BASE!R605/BASE!H373,D372)</f>
        <v>0</v>
      </c>
      <c r="F373">
        <f>+IFERROR(BASE!C373/BASE!M373,F372)</f>
        <v>1.5642668676969469</v>
      </c>
      <c r="L373">
        <f t="shared" si="4"/>
        <v>0.8171105690484215</v>
      </c>
      <c r="M373">
        <f>+STDEV($L$78:L373)*2+L373</f>
        <v>0.96207589570683161</v>
      </c>
      <c r="N373">
        <f>L373-STDEV($L$78:L373)*2</f>
        <v>0.67214524239001139</v>
      </c>
    </row>
    <row r="374" spans="1:14" x14ac:dyDescent="0.25">
      <c r="A374" s="1">
        <f>+BASE!A374</f>
        <v>39780</v>
      </c>
      <c r="B374">
        <f>+IFERROR(BASE!M374/BASE!H374,B373)</f>
        <v>1.1114754098360655</v>
      </c>
      <c r="C374">
        <f>+IFERROR(BASE!C374/BASE!H374,C373)</f>
        <v>1.7058122205663189</v>
      </c>
      <c r="D374">
        <f>+IFERROR(BASE!R606/BASE!H374,D373)</f>
        <v>0</v>
      </c>
      <c r="F374">
        <f>+IFERROR(BASE!C374/BASE!M374,F373)</f>
        <v>1.5347278090640923</v>
      </c>
      <c r="L374">
        <f t="shared" si="4"/>
        <v>0.82333386281731058</v>
      </c>
      <c r="M374">
        <f>+STDEV($L$78:L374)*2+L374</f>
        <v>0.9681030360892392</v>
      </c>
      <c r="N374">
        <f>L374-STDEV($L$78:L374)*2</f>
        <v>0.67856468954538196</v>
      </c>
    </row>
    <row r="375" spans="1:14" x14ac:dyDescent="0.25">
      <c r="A375" s="1">
        <f>+BASE!A375</f>
        <v>39787</v>
      </c>
      <c r="B375">
        <f>+IFERROR(BASE!M375/BASE!H375,B374)</f>
        <v>1.1340902117213869</v>
      </c>
      <c r="C375">
        <f>+IFERROR(BASE!C375/BASE!H375,C374)</f>
        <v>1.7278306228904572</v>
      </c>
      <c r="D375">
        <f>+IFERROR(BASE!R607/BASE!H375,D374)</f>
        <v>0</v>
      </c>
      <c r="F375">
        <f>+IFERROR(BASE!C375/BASE!M375,F374)</f>
        <v>1.5235389610389611</v>
      </c>
      <c r="L375">
        <f t="shared" si="4"/>
        <v>0.82993190293463748</v>
      </c>
      <c r="M375">
        <f>+STDEV($L$78:L375)*2+L375</f>
        <v>0.97452747104459103</v>
      </c>
      <c r="N375">
        <f>L375-STDEV($L$78:L375)*2</f>
        <v>0.68533633482468392</v>
      </c>
    </row>
    <row r="376" spans="1:14" x14ac:dyDescent="0.25">
      <c r="A376" s="1">
        <f>+BASE!A376</f>
        <v>39794</v>
      </c>
      <c r="B376">
        <f>+IFERROR(BASE!M376/BASE!H376,B375)</f>
        <v>1.1364245510586974</v>
      </c>
      <c r="C376">
        <f>+IFERROR(BASE!C376/BASE!H376,C375)</f>
        <v>1.629053872956312</v>
      </c>
      <c r="D376">
        <f>+IFERROR(BASE!R608/BASE!H376,D375)</f>
        <v>0</v>
      </c>
      <c r="F376">
        <f>+IFERROR(BASE!C376/BASE!M376,F375)</f>
        <v>1.4334905660377359</v>
      </c>
      <c r="L376">
        <f t="shared" si="4"/>
        <v>0.83682219044616579</v>
      </c>
      <c r="M376">
        <f>+STDEV($L$78:L376)*2+L376</f>
        <v>0.98127159544691966</v>
      </c>
      <c r="N376">
        <f>L376-STDEV($L$78:L376)*2</f>
        <v>0.69237278544541192</v>
      </c>
    </row>
    <row r="377" spans="1:14" x14ac:dyDescent="0.25">
      <c r="A377" s="1">
        <f>+BASE!A377</f>
        <v>39801</v>
      </c>
      <c r="B377">
        <f>+IFERROR(BASE!M377/BASE!H377,B376)</f>
        <v>1.1181635725037631</v>
      </c>
      <c r="C377">
        <f>+IFERROR(BASE!C377/BASE!H377,C376)</f>
        <v>1.5479177119919718</v>
      </c>
      <c r="D377">
        <f>+IFERROR(BASE!R609/BASE!H377,D376)</f>
        <v>0</v>
      </c>
      <c r="F377">
        <f>+IFERROR(BASE!C377/BASE!M377,F376)</f>
        <v>1.3843392416423603</v>
      </c>
      <c r="L377">
        <f t="shared" si="4"/>
        <v>0.84370195897329847</v>
      </c>
      <c r="M377">
        <f>+STDEV($L$78:L377)*2+L377</f>
        <v>0.98803651205709575</v>
      </c>
      <c r="N377">
        <f>L377-STDEV($L$78:L377)*2</f>
        <v>0.69936740588950119</v>
      </c>
    </row>
    <row r="378" spans="1:14" x14ac:dyDescent="0.25">
      <c r="A378" s="1">
        <f>+BASE!A378</f>
        <v>39808</v>
      </c>
      <c r="B378">
        <f>+IFERROR(BASE!M378/BASE!H378,B377)</f>
        <v>1.0316313823163137</v>
      </c>
      <c r="C378">
        <f>+IFERROR(BASE!C378/BASE!H378,C377)</f>
        <v>1.525280199252802</v>
      </c>
      <c r="D378">
        <f>+IFERROR(BASE!R610/BASE!H378,D377)</f>
        <v>0</v>
      </c>
      <c r="F378">
        <f>+IFERROR(BASE!C378/BASE!M378,F377)</f>
        <v>1.478512795750845</v>
      </c>
      <c r="L378">
        <f t="shared" si="4"/>
        <v>0.84921326480042258</v>
      </c>
      <c r="M378">
        <f>+STDEV($L$78:L378)*2+L378</f>
        <v>0.99346072164268007</v>
      </c>
      <c r="N378">
        <f>L378-STDEV($L$78:L378)*2</f>
        <v>0.7049658079581651</v>
      </c>
    </row>
    <row r="379" spans="1:14" x14ac:dyDescent="0.25">
      <c r="A379" s="1">
        <f>+BASE!A379</f>
        <v>39815</v>
      </c>
      <c r="B379">
        <f>+IFERROR(BASE!M379/BASE!H379,B378)</f>
        <v>1.097621407333994</v>
      </c>
      <c r="C379">
        <f>+IFERROR(BASE!C379/BASE!H379,C378)</f>
        <v>1.4947968285431119</v>
      </c>
      <c r="D379">
        <f>+IFERROR(BASE!R611/BASE!H379,D378)</f>
        <v>0</v>
      </c>
      <c r="F379">
        <f>+IFERROR(BASE!C379/BASE!M379,F378)</f>
        <v>1.3618510158013544</v>
      </c>
      <c r="L379">
        <f t="shared" si="4"/>
        <v>0.85539655361428912</v>
      </c>
      <c r="M379">
        <f>+STDEV($L$78:L379)*2+L379</f>
        <v>0.99959087314583317</v>
      </c>
      <c r="N379">
        <f>L379-STDEV($L$78:L379)*2</f>
        <v>0.71120223408274508</v>
      </c>
    </row>
    <row r="380" spans="1:14" x14ac:dyDescent="0.25">
      <c r="A380" s="1">
        <f>+BASE!A380</f>
        <v>39822</v>
      </c>
      <c r="B380">
        <f>+IFERROR(BASE!M380/BASE!H380,B379)</f>
        <v>1.1430038510911424</v>
      </c>
      <c r="C380">
        <f>+IFERROR(BASE!C380/BASE!H380,C379)</f>
        <v>1.6143774069319641</v>
      </c>
      <c r="D380">
        <f>+IFERROR(BASE!R612/BASE!H380,D379)</f>
        <v>0</v>
      </c>
      <c r="F380">
        <f>+IFERROR(BASE!C380/BASE!M380,F379)</f>
        <v>1.4123989218328843</v>
      </c>
      <c r="L380">
        <f t="shared" si="4"/>
        <v>0.86325566237085061</v>
      </c>
      <c r="M380">
        <f>+STDEV($L$78:L380)*2+L380</f>
        <v>1.0074444921931924</v>
      </c>
      <c r="N380">
        <f>L380-STDEV($L$78:L380)*2</f>
        <v>0.71906683254850878</v>
      </c>
    </row>
    <row r="381" spans="1:14" x14ac:dyDescent="0.25">
      <c r="A381" s="1">
        <f>+BASE!A381</f>
        <v>39829</v>
      </c>
      <c r="B381">
        <f>+IFERROR(BASE!M381/BASE!H381,B380)</f>
        <v>1.2033314187248707</v>
      </c>
      <c r="C381">
        <f>+IFERROR(BASE!C381/BASE!H381,C380)</f>
        <v>1.7153934520390581</v>
      </c>
      <c r="D381">
        <f>+IFERROR(BASE!R613/BASE!H381,D380)</f>
        <v>0</v>
      </c>
      <c r="F381">
        <f>+IFERROR(BASE!C381/BASE!M381,F380)</f>
        <v>1.4255369928400956</v>
      </c>
      <c r="L381">
        <f t="shared" si="4"/>
        <v>0.87204973536975738</v>
      </c>
      <c r="M381">
        <f>+STDEV($L$78:L381)*2+L381</f>
        <v>1.0162921951880797</v>
      </c>
      <c r="N381">
        <f>L381-STDEV($L$78:L381)*2</f>
        <v>0.7278072755514351</v>
      </c>
    </row>
    <row r="382" spans="1:14" x14ac:dyDescent="0.25">
      <c r="A382" s="1">
        <f>+BASE!A382</f>
        <v>39836</v>
      </c>
      <c r="B382">
        <f>+IFERROR(BASE!M382/BASE!H382,B381)</f>
        <v>1.1396882494004796</v>
      </c>
      <c r="C382">
        <f>+IFERROR(BASE!C382/BASE!H382,C381)</f>
        <v>1.704736211031175</v>
      </c>
      <c r="D382">
        <f>+IFERROR(BASE!R614/BASE!H382,D381)</f>
        <v>0</v>
      </c>
      <c r="F382">
        <f>+IFERROR(BASE!C382/BASE!M382,F381)</f>
        <v>1.4957916885849554</v>
      </c>
      <c r="L382">
        <f t="shared" si="4"/>
        <v>0.87903628872337047</v>
      </c>
      <c r="M382">
        <f>+STDEV($L$78:L382)*2+L382</f>
        <v>1.0233829052529071</v>
      </c>
      <c r="N382">
        <f>L382-STDEV($L$78:L382)*2</f>
        <v>0.73468967219383385</v>
      </c>
    </row>
    <row r="383" spans="1:14" x14ac:dyDescent="0.25">
      <c r="A383" s="1">
        <f>+BASE!A383</f>
        <v>39843</v>
      </c>
      <c r="B383">
        <f>+IFERROR(BASE!M383/BASE!H383,B382)</f>
        <v>1.0960092539039907</v>
      </c>
      <c r="C383">
        <f>+IFERROR(BASE!C383/BASE!H383,C382)</f>
        <v>1.6272411798727588</v>
      </c>
      <c r="D383">
        <f>+IFERROR(BASE!R615/BASE!H383,D382)</f>
        <v>0</v>
      </c>
      <c r="F383">
        <f>+IFERROR(BASE!C383/BASE!M383,F382)</f>
        <v>1.4846965699208443</v>
      </c>
      <c r="L383">
        <f t="shared" si="4"/>
        <v>0.88430123917965164</v>
      </c>
      <c r="M383">
        <f>+STDEV($L$78:L383)*2+L383</f>
        <v>1.0287914378099874</v>
      </c>
      <c r="N383">
        <f>L383-STDEV($L$78:L383)*2</f>
        <v>0.73981104054931579</v>
      </c>
    </row>
    <row r="384" spans="1:14" x14ac:dyDescent="0.25">
      <c r="A384" s="1">
        <f>+BASE!A384</f>
        <v>39850</v>
      </c>
      <c r="B384">
        <f>+IFERROR(BASE!M384/BASE!H384,B383)</f>
        <v>1.1043682204632073</v>
      </c>
      <c r="C384">
        <f>+IFERROR(BASE!C384/BASE!H384,C383)</f>
        <v>1.6716505423629435</v>
      </c>
      <c r="D384">
        <f>+IFERROR(BASE!R616/BASE!H384,D383)</f>
        <v>0</v>
      </c>
      <c r="F384">
        <f>+IFERROR(BASE!C384/BASE!M384,F383)</f>
        <v>1.5136713565171225</v>
      </c>
      <c r="L384">
        <f t="shared" si="4"/>
        <v>0.88995799313959301</v>
      </c>
      <c r="M384">
        <f>+STDEV($L$78:L384)*2+L384</f>
        <v>1.0346362124819206</v>
      </c>
      <c r="N384">
        <f>L384-STDEV($L$78:L384)*2</f>
        <v>0.7452797737972654</v>
      </c>
    </row>
    <row r="385" spans="1:14" x14ac:dyDescent="0.25">
      <c r="A385" s="1">
        <f>+BASE!A385</f>
        <v>39857</v>
      </c>
      <c r="B385">
        <f>+IFERROR(BASE!M385/BASE!H385,B384)</f>
        <v>1.0139046538024972</v>
      </c>
      <c r="C385">
        <f>+IFERROR(BASE!C385/BASE!H385,C384)</f>
        <v>1.6353575482406357</v>
      </c>
      <c r="D385">
        <f>+IFERROR(BASE!R617/BASE!H385,D384)</f>
        <v>0</v>
      </c>
      <c r="F385">
        <f>+IFERROR(BASE!C385/BASE!M385,F384)</f>
        <v>1.6129303106633082</v>
      </c>
      <c r="L385">
        <f t="shared" si="4"/>
        <v>0.89407076535635976</v>
      </c>
      <c r="M385">
        <f>+STDEV($L$78:L385)*2+L385</f>
        <v>1.0389692030347741</v>
      </c>
      <c r="N385">
        <f>L385-STDEV($L$78:L385)*2</f>
        <v>0.7491723276779455</v>
      </c>
    </row>
    <row r="386" spans="1:14" x14ac:dyDescent="0.25">
      <c r="A386" s="1">
        <f>+BASE!A386</f>
        <v>39864</v>
      </c>
      <c r="B386">
        <f>+IFERROR(BASE!M386/BASE!H386,B385)</f>
        <v>1.0108729419074247</v>
      </c>
      <c r="C386">
        <f>+IFERROR(BASE!C386/BASE!H386,C385)</f>
        <v>1.7014600807704254</v>
      </c>
      <c r="D386">
        <f>+IFERROR(BASE!R618/BASE!H386,D385)</f>
        <v>0</v>
      </c>
      <c r="F386">
        <f>+IFERROR(BASE!C386/BASE!M386,F385)</f>
        <v>1.6831591886908419</v>
      </c>
      <c r="L386">
        <f t="shared" si="4"/>
        <v>0.89850621385086571</v>
      </c>
      <c r="M386">
        <f>+STDEV($L$78:L386)*2+L386</f>
        <v>1.0436608006626626</v>
      </c>
      <c r="N386">
        <f>L386-STDEV($L$78:L386)*2</f>
        <v>0.75335162703906877</v>
      </c>
    </row>
    <row r="387" spans="1:14" x14ac:dyDescent="0.25">
      <c r="A387" s="1">
        <f>+BASE!A387</f>
        <v>39871</v>
      </c>
      <c r="B387">
        <f>+IFERROR(BASE!M387/BASE!H387,B386)</f>
        <v>1.0125765881973556</v>
      </c>
      <c r="C387">
        <f>+IFERROR(BASE!C387/BASE!H387,C386)</f>
        <v>1.7903901967107387</v>
      </c>
      <c r="D387">
        <f>+IFERROR(BASE!R619/BASE!H387,D386)</f>
        <v>0</v>
      </c>
      <c r="F387">
        <f>+IFERROR(BASE!C387/BASE!M387,F386)</f>
        <v>1.7681528662420383</v>
      </c>
      <c r="L387">
        <f t="shared" si="4"/>
        <v>0.90345886030804501</v>
      </c>
      <c r="M387">
        <f>+STDEV($L$78:L387)*2+L387</f>
        <v>1.0489113786504585</v>
      </c>
      <c r="N387">
        <f>L387-STDEV($L$78:L387)*2</f>
        <v>0.75800634196563166</v>
      </c>
    </row>
    <row r="388" spans="1:14" x14ac:dyDescent="0.25">
      <c r="A388" s="1">
        <f>+BASE!A388</f>
        <v>39878</v>
      </c>
      <c r="B388">
        <f>+IFERROR(BASE!M388/BASE!H388,B387)</f>
        <v>1.0010118043844858</v>
      </c>
      <c r="C388">
        <f>+IFERROR(BASE!C388/BASE!H388,C387)</f>
        <v>1.8623946037099495</v>
      </c>
      <c r="D388">
        <f>+IFERROR(BASE!R620/BASE!H388,D387)</f>
        <v>0</v>
      </c>
      <c r="F388">
        <f>+IFERROR(BASE!C388/BASE!M388,F387)</f>
        <v>1.8605121293800539</v>
      </c>
      <c r="L388">
        <f t="shared" si="4"/>
        <v>0.90792109768106966</v>
      </c>
      <c r="M388">
        <f>+STDEV($L$78:L388)*2+L388</f>
        <v>1.0537094789349235</v>
      </c>
      <c r="N388">
        <f>L388-STDEV($L$78:L388)*2</f>
        <v>0.76213271642721592</v>
      </c>
    </row>
    <row r="389" spans="1:14" x14ac:dyDescent="0.25">
      <c r="A389" s="1">
        <f>+BASE!A389</f>
        <v>39885</v>
      </c>
      <c r="B389">
        <f>+IFERROR(BASE!M389/BASE!H389,B388)</f>
        <v>0.98866498740554154</v>
      </c>
      <c r="C389">
        <f>+IFERROR(BASE!C389/BASE!H389,C388)</f>
        <v>1.7528337531486147</v>
      </c>
      <c r="D389">
        <f>+IFERROR(BASE!R621/BASE!H389,D388)</f>
        <v>0</v>
      </c>
      <c r="F389">
        <f>+IFERROR(BASE!C389/BASE!M389,F388)</f>
        <v>1.7729299363057325</v>
      </c>
      <c r="L389">
        <f t="shared" si="4"/>
        <v>0.91218147419410101</v>
      </c>
      <c r="M389">
        <f>+STDEV($L$78:L389)*2+L389</f>
        <v>1.0583422918181624</v>
      </c>
      <c r="N389">
        <f>L389-STDEV($L$78:L389)*2</f>
        <v>0.76602065657003948</v>
      </c>
    </row>
    <row r="390" spans="1:14" x14ac:dyDescent="0.25">
      <c r="A390" s="1">
        <f>+BASE!A390</f>
        <v>39892</v>
      </c>
      <c r="B390">
        <f>+IFERROR(BASE!M390/BASE!H390,B389)</f>
        <v>1.0074677528852682</v>
      </c>
      <c r="C390">
        <f>+IFERROR(BASE!C390/BASE!H390,C389)</f>
        <v>1.9304141208418195</v>
      </c>
      <c r="D390">
        <f>+IFERROR(BASE!R622/BASE!H390,D389)</f>
        <v>0</v>
      </c>
      <c r="F390">
        <f>+IFERROR(BASE!C390/BASE!M390,F389)</f>
        <v>1.9161051212938005</v>
      </c>
      <c r="L390">
        <f t="shared" si="4"/>
        <v>0.91659596336986937</v>
      </c>
      <c r="M390">
        <f>+STDEV($L$78:L390)*2+L390</f>
        <v>1.0631679901652564</v>
      </c>
      <c r="N390">
        <f>L390-STDEV($L$78:L390)*2</f>
        <v>0.77002393657448232</v>
      </c>
    </row>
    <row r="391" spans="1:14" x14ac:dyDescent="0.25">
      <c r="A391" s="1">
        <f>+BASE!A391</f>
        <v>39899</v>
      </c>
      <c r="B391">
        <f>+IFERROR(BASE!M391/BASE!H391,B390)</f>
        <v>1.1180105035526722</v>
      </c>
      <c r="C391">
        <f>+IFERROR(BASE!C391/BASE!H391,C390)</f>
        <v>1.8359592215013905</v>
      </c>
      <c r="D391">
        <f>+IFERROR(BASE!R623/BASE!H391,D390)</f>
        <v>0</v>
      </c>
      <c r="F391">
        <f>+IFERROR(BASE!C391/BASE!M391,F390)</f>
        <v>1.642166344294004</v>
      </c>
      <c r="L391">
        <f t="shared" si="4"/>
        <v>0.92321791606902393</v>
      </c>
      <c r="M391">
        <f>+STDEV($L$78:L391)*2+L391</f>
        <v>1.0702647360525781</v>
      </c>
      <c r="N391">
        <f>L391-STDEV($L$78:L391)*2</f>
        <v>0.77617109608546975</v>
      </c>
    </row>
    <row r="392" spans="1:14" x14ac:dyDescent="0.25">
      <c r="A392" s="1">
        <f>+BASE!A392</f>
        <v>39906</v>
      </c>
      <c r="B392">
        <f>+IFERROR(BASE!M392/BASE!H392,B391)</f>
        <v>1.1480779642663779</v>
      </c>
      <c r="C392">
        <f>+IFERROR(BASE!C392/BASE!H392,C391)</f>
        <v>1.485110990795885</v>
      </c>
      <c r="D392">
        <f>+IFERROR(BASE!R624/BASE!H392,D391)</f>
        <v>0</v>
      </c>
      <c r="F392">
        <f>+IFERROR(BASE!C392/BASE!M392,F391)</f>
        <v>1.2935628389530771</v>
      </c>
      <c r="L392">
        <f t="shared" si="4"/>
        <v>0.93021466377459661</v>
      </c>
      <c r="M392">
        <f>+STDEV($L$78:L392)*2+L392</f>
        <v>1.077806088653698</v>
      </c>
      <c r="N392">
        <f>L392-STDEV($L$78:L392)*2</f>
        <v>0.78262323889549512</v>
      </c>
    </row>
    <row r="393" spans="1:14" x14ac:dyDescent="0.25">
      <c r="A393" s="1">
        <f>+BASE!A393</f>
        <v>39913</v>
      </c>
      <c r="B393">
        <f>+IFERROR(BASE!M393/BASE!H393,B392)</f>
        <v>1.1215396783548641</v>
      </c>
      <c r="C393">
        <f>+IFERROR(BASE!C393/BASE!H393,C392)</f>
        <v>1.4579488531505405</v>
      </c>
      <c r="D393">
        <f>+IFERROR(BASE!R625/BASE!H393,D392)</f>
        <v>0</v>
      </c>
      <c r="F393">
        <f>+IFERROR(BASE!C393/BASE!M393,F392)</f>
        <v>1.2999529854254821</v>
      </c>
      <c r="L393">
        <f t="shared" si="4"/>
        <v>0.93617262608581642</v>
      </c>
      <c r="M393">
        <f>+STDEV($L$78:L393)*2+L393</f>
        <v>1.0843680354199949</v>
      </c>
      <c r="N393">
        <f>L393-STDEV($L$78:L393)*2</f>
        <v>0.78797721675163801</v>
      </c>
    </row>
    <row r="394" spans="1:14" x14ac:dyDescent="0.25">
      <c r="A394" s="1">
        <f>+BASE!A394</f>
        <v>39920</v>
      </c>
      <c r="B394">
        <f>+IFERROR(BASE!M394/BASE!H394,B393)</f>
        <v>1.0904878048780489</v>
      </c>
      <c r="C394">
        <f>+IFERROR(BASE!C394/BASE!H394,C393)</f>
        <v>1.4121951219512194</v>
      </c>
      <c r="D394">
        <f>+IFERROR(BASE!R626/BASE!H394,D393)</f>
        <v>0</v>
      </c>
      <c r="F394">
        <f>+IFERROR(BASE!C394/BASE!M394,F393)</f>
        <v>1.2950123014985462</v>
      </c>
      <c r="L394">
        <f t="shared" si="4"/>
        <v>0.94241301493234375</v>
      </c>
      <c r="M394">
        <f>+STDEV($L$78:L394)*2+L394</f>
        <v>1.0912763660612008</v>
      </c>
      <c r="N394">
        <f>L394-STDEV($L$78:L394)*2</f>
        <v>0.79354966380348657</v>
      </c>
    </row>
    <row r="395" spans="1:14" x14ac:dyDescent="0.25">
      <c r="A395" s="1">
        <f>+BASE!A395</f>
        <v>39927</v>
      </c>
      <c r="B395">
        <f>+IFERROR(BASE!M395/BASE!H395,B394)</f>
        <v>1.1844734819369716</v>
      </c>
      <c r="C395">
        <f>+IFERROR(BASE!C395/BASE!H395,C394)</f>
        <v>1.4760440686651293</v>
      </c>
      <c r="D395">
        <f>+IFERROR(BASE!R627/BASE!H395,D394)</f>
        <v>0</v>
      </c>
      <c r="F395">
        <f>+IFERROR(BASE!C395/BASE!M395,F394)</f>
        <v>1.2461605018386328</v>
      </c>
      <c r="L395">
        <f t="shared" si="4"/>
        <v>0.95030268680226126</v>
      </c>
      <c r="M395">
        <f>+STDEV($L$78:L395)*2+L395</f>
        <v>1.0999201892845023</v>
      </c>
      <c r="N395">
        <f>L395-STDEV($L$78:L395)*2</f>
        <v>0.80068518432002034</v>
      </c>
    </row>
    <row r="396" spans="1:14" x14ac:dyDescent="0.25">
      <c r="A396" s="1">
        <f>+BASE!A396</f>
        <v>39934</v>
      </c>
      <c r="B396">
        <f>+IFERROR(BASE!M396/BASE!H396,B395)</f>
        <v>1.274019478810213</v>
      </c>
      <c r="C396">
        <f>+IFERROR(BASE!C396/BASE!H396,C395)</f>
        <v>1.6004211634640695</v>
      </c>
      <c r="D396">
        <f>+IFERROR(BASE!R628/BASE!H396,D395)</f>
        <v>0</v>
      </c>
      <c r="F396">
        <f>+IFERROR(BASE!C396/BASE!M396,F395)</f>
        <v>1.2561983471074381</v>
      </c>
      <c r="L396">
        <f t="shared" si="4"/>
        <v>0.96000638597519405</v>
      </c>
      <c r="M396">
        <f>+STDEV($L$78:L396)*2+L396</f>
        <v>1.1104908329956116</v>
      </c>
      <c r="N396">
        <f>L396-STDEV($L$78:L396)*2</f>
        <v>0.80952193895477664</v>
      </c>
    </row>
    <row r="397" spans="1:14" x14ac:dyDescent="0.25">
      <c r="A397" s="1">
        <f>+BASE!A397</f>
        <v>39941</v>
      </c>
      <c r="B397">
        <f>+IFERROR(BASE!M397/BASE!H397,B396)</f>
        <v>1.186512758201701</v>
      </c>
      <c r="C397">
        <f>+IFERROR(BASE!C397/BASE!H397,C396)</f>
        <v>1.6034831915755365</v>
      </c>
      <c r="D397">
        <f>+IFERROR(BASE!R629/BASE!H397,D396)</f>
        <v>0</v>
      </c>
      <c r="F397">
        <f>+IFERROR(BASE!C397/BASE!M397,F396)</f>
        <v>1.3514251578767706</v>
      </c>
      <c r="L397">
        <f t="shared" si="4"/>
        <v>0.96706117165141892</v>
      </c>
      <c r="M397">
        <f>+STDEV($L$78:L397)*2+L397</f>
        <v>1.1184917450441512</v>
      </c>
      <c r="N397">
        <f>L397-STDEV($L$78:L397)*2</f>
        <v>0.81563059825868667</v>
      </c>
    </row>
    <row r="398" spans="1:14" x14ac:dyDescent="0.25">
      <c r="A398" s="1">
        <f>+BASE!A398</f>
        <v>39948</v>
      </c>
      <c r="B398">
        <f>+IFERROR(BASE!M398/BASE!H398,B397)</f>
        <v>1.0980603448275863</v>
      </c>
      <c r="C398">
        <f>+IFERROR(BASE!C398/BASE!H398,C397)</f>
        <v>1.4297772988505748</v>
      </c>
      <c r="D398">
        <f>+IFERROR(BASE!R630/BASE!H398,D397)</f>
        <v>0</v>
      </c>
      <c r="F398">
        <f>+IFERROR(BASE!C398/BASE!M398,F397)</f>
        <v>1.3020935557736342</v>
      </c>
      <c r="L398">
        <f t="shared" si="4"/>
        <v>0.97288800619187499</v>
      </c>
      <c r="M398">
        <f>+STDEV($L$78:L398)*2+L398</f>
        <v>1.1253273159903638</v>
      </c>
      <c r="N398">
        <f>L398-STDEV($L$78:L398)*2</f>
        <v>0.82044869639338613</v>
      </c>
    </row>
    <row r="399" spans="1:14" x14ac:dyDescent="0.25">
      <c r="A399" s="1">
        <f>+BASE!A399</f>
        <v>39955</v>
      </c>
      <c r="B399">
        <f>+IFERROR(BASE!M399/BASE!H399,B398)</f>
        <v>1.1676657263751762</v>
      </c>
      <c r="C399">
        <f>+IFERROR(BASE!C399/BASE!H399,C398)</f>
        <v>1.4980606488011283</v>
      </c>
      <c r="D399">
        <f>+IFERROR(BASE!R631/BASE!H399,D398)</f>
        <v>0</v>
      </c>
      <c r="F399">
        <f>+IFERROR(BASE!C399/BASE!M399,F398)</f>
        <v>1.2829533444058583</v>
      </c>
      <c r="L399">
        <f t="shared" ref="L399:L462" si="5">+(AVERAGE(B347:B399))</f>
        <v>0.97832714060651382</v>
      </c>
      <c r="M399">
        <f>+STDEV($L$78:L399)*2+L399</f>
        <v>1.13183235946543</v>
      </c>
      <c r="N399">
        <f>L399-STDEV($L$78:L399)*2</f>
        <v>0.82482192174759761</v>
      </c>
    </row>
    <row r="400" spans="1:14" x14ac:dyDescent="0.25">
      <c r="A400" s="1">
        <f>+BASE!A400</f>
        <v>39962</v>
      </c>
      <c r="B400">
        <f>+IFERROR(BASE!M400/BASE!H400,B399)</f>
        <v>1.2708795269770878</v>
      </c>
      <c r="C400">
        <f>+IFERROR(BASE!C400/BASE!H400,C399)</f>
        <v>1.3907982261640799</v>
      </c>
      <c r="D400">
        <f>+IFERROR(BASE!R632/BASE!H400,D399)</f>
        <v>0</v>
      </c>
      <c r="F400">
        <f>+IFERROR(BASE!C400/BASE!M400,F399)</f>
        <v>1.0943588252398955</v>
      </c>
      <c r="L400">
        <f t="shared" si="5"/>
        <v>0.98603851254925756</v>
      </c>
      <c r="M400">
        <f>+STDEV($L$78:L400)*2+L400</f>
        <v>1.140700448371553</v>
      </c>
      <c r="N400">
        <f>L400-STDEV($L$78:L400)*2</f>
        <v>0.83137657672696197</v>
      </c>
    </row>
    <row r="401" spans="1:14" x14ac:dyDescent="0.25">
      <c r="A401" s="1">
        <f>+BASE!A401</f>
        <v>39969</v>
      </c>
      <c r="B401">
        <f>+IFERROR(BASE!M401/BASE!H401,B400)</f>
        <v>1.2653094462540717</v>
      </c>
      <c r="C401">
        <f>+IFERROR(BASE!C401/BASE!H401,C400)</f>
        <v>1.4381107491856677</v>
      </c>
      <c r="D401">
        <f>+IFERROR(BASE!R633/BASE!H401,D400)</f>
        <v>0</v>
      </c>
      <c r="F401">
        <f>+IFERROR(BASE!C401/BASE!M401,F400)</f>
        <v>1.1365684129231561</v>
      </c>
      <c r="L401">
        <f t="shared" si="5"/>
        <v>0.99403643906900452</v>
      </c>
      <c r="M401">
        <f>+STDEV($L$78:L401)*2+L401</f>
        <v>1.14995110896622</v>
      </c>
      <c r="N401">
        <f>L401-STDEV($L$78:L401)*2</f>
        <v>0.83812176917178904</v>
      </c>
    </row>
    <row r="402" spans="1:14" x14ac:dyDescent="0.25">
      <c r="A402" s="1">
        <f>+BASE!A402</f>
        <v>39976</v>
      </c>
      <c r="B402">
        <f>+IFERROR(BASE!M402/BASE!H402,B401)</f>
        <v>1.183055733504164</v>
      </c>
      <c r="C402">
        <f>+IFERROR(BASE!C402/BASE!H402,C401)</f>
        <v>1.3677130044843051</v>
      </c>
      <c r="D402">
        <f>+IFERROR(BASE!R634/BASE!H402,D401)</f>
        <v>0</v>
      </c>
      <c r="F402">
        <f>+IFERROR(BASE!C402/BASE!M402,F401)</f>
        <v>1.1560850142141599</v>
      </c>
      <c r="L402">
        <f t="shared" si="5"/>
        <v>1.0002793982090346</v>
      </c>
      <c r="M402">
        <f>+STDEV($L$78:L402)*2+L402</f>
        <v>1.1575160447184163</v>
      </c>
      <c r="N402">
        <f>L402-STDEV($L$78:L402)*2</f>
        <v>0.84304275169965281</v>
      </c>
    </row>
    <row r="403" spans="1:14" x14ac:dyDescent="0.25">
      <c r="A403" s="1">
        <f>+BASE!A403</f>
        <v>39983</v>
      </c>
      <c r="B403">
        <f>+IFERROR(BASE!M403/BASE!H403,B402)</f>
        <v>1.1653061224489798</v>
      </c>
      <c r="C403">
        <f>+IFERROR(BASE!C403/BASE!H403,C402)</f>
        <v>1.4647959183673469</v>
      </c>
      <c r="D403">
        <f>+IFERROR(BASE!R635/BASE!H403,D402)</f>
        <v>0</v>
      </c>
      <c r="F403">
        <f>+IFERROR(BASE!C403/BASE!M403,F402)</f>
        <v>1.2570052539404553</v>
      </c>
      <c r="L403">
        <f t="shared" si="5"/>
        <v>1.0071542397930384</v>
      </c>
      <c r="M403">
        <f>+STDEV($L$78:L403)*2+L403</f>
        <v>1.1657919026244437</v>
      </c>
      <c r="N403">
        <f>L403-STDEV($L$78:L403)*2</f>
        <v>0.84851657696163318</v>
      </c>
    </row>
    <row r="404" spans="1:14" x14ac:dyDescent="0.25">
      <c r="A404" s="1">
        <f>+BASE!A404</f>
        <v>39990</v>
      </c>
      <c r="B404">
        <f>+IFERROR(BASE!M404/BASE!H404,B403)</f>
        <v>1.0285182889026658</v>
      </c>
      <c r="C404">
        <f>+IFERROR(BASE!C404/BASE!H404,C403)</f>
        <v>1.310136391816491</v>
      </c>
      <c r="D404">
        <f>+IFERROR(BASE!R636/BASE!H404,D403)</f>
        <v>0</v>
      </c>
      <c r="F404">
        <f>+IFERROR(BASE!C404/BASE!M404,F403)</f>
        <v>1.2738095238095239</v>
      </c>
      <c r="L404">
        <f t="shared" si="5"/>
        <v>1.0120270462080647</v>
      </c>
      <c r="M404">
        <f>+STDEV($L$78:L404)*2+L404</f>
        <v>1.1721123361186876</v>
      </c>
      <c r="N404">
        <f>L404-STDEV($L$78:L404)*2</f>
        <v>0.85194175629744184</v>
      </c>
    </row>
    <row r="405" spans="1:14" x14ac:dyDescent="0.25">
      <c r="A405" s="1">
        <f>+BASE!A405</f>
        <v>39997</v>
      </c>
      <c r="B405">
        <f>+IFERROR(BASE!M405/BASE!H405,B404)</f>
        <v>0.98159328523045197</v>
      </c>
      <c r="C405">
        <f>+IFERROR(BASE!C405/BASE!H405,C404)</f>
        <v>1.2467972316300986</v>
      </c>
      <c r="D405">
        <f>+IFERROR(BASE!R637/BASE!H405,D404)</f>
        <v>0</v>
      </c>
      <c r="F405">
        <f>+IFERROR(BASE!C405/BASE!M405,F404)</f>
        <v>1.2701770177017702</v>
      </c>
      <c r="L405">
        <f t="shared" si="5"/>
        <v>1.0152139159755644</v>
      </c>
      <c r="M405">
        <f>+STDEV($L$78:L405)*2+L405</f>
        <v>1.1767657031932528</v>
      </c>
      <c r="N405">
        <f>L405-STDEV($L$78:L405)*2</f>
        <v>0.85366212875787595</v>
      </c>
    </row>
    <row r="406" spans="1:14" x14ac:dyDescent="0.25">
      <c r="A406" s="1">
        <f>+BASE!A406</f>
        <v>40004</v>
      </c>
      <c r="B406">
        <f>+IFERROR(BASE!M406/BASE!H406,B405)</f>
        <v>0.98942950411938435</v>
      </c>
      <c r="C406">
        <f>+IFERROR(BASE!C406/BASE!H406,C405)</f>
        <v>1.2421887144411627</v>
      </c>
      <c r="D406">
        <f>+IFERROR(BASE!R638/BASE!H406,D405)</f>
        <v>0</v>
      </c>
      <c r="F406">
        <f>+IFERROR(BASE!C406/BASE!M406,F405)</f>
        <v>1.2554595443833465</v>
      </c>
      <c r="L406">
        <f t="shared" si="5"/>
        <v>1.0189265203413673</v>
      </c>
      <c r="M406">
        <f>+STDEV($L$78:L406)*2+L406</f>
        <v>1.1819717040017819</v>
      </c>
      <c r="N406">
        <f>L406-STDEV($L$78:L406)*2</f>
        <v>0.85588133668095268</v>
      </c>
    </row>
    <row r="407" spans="1:14" x14ac:dyDescent="0.25">
      <c r="A407" s="1">
        <f>+BASE!A407</f>
        <v>40011</v>
      </c>
      <c r="B407">
        <f>+IFERROR(BASE!M407/BASE!H407,B406)</f>
        <v>0.94614055299539168</v>
      </c>
      <c r="C407">
        <f>+IFERROR(BASE!C407/BASE!H407,C406)</f>
        <v>1.2554723502304148</v>
      </c>
      <c r="D407">
        <f>+IFERROR(BASE!R639/BASE!H407,D406)</f>
        <v>0</v>
      </c>
      <c r="F407">
        <f>+IFERROR(BASE!C407/BASE!M407,F406)</f>
        <v>1.3269406392694063</v>
      </c>
      <c r="L407">
        <f t="shared" si="5"/>
        <v>1.0218495638511733</v>
      </c>
      <c r="M407">
        <f>+STDEV($L$78:L407)*2+L407</f>
        <v>1.1864018385143209</v>
      </c>
      <c r="N407">
        <f>L407-STDEV($L$78:L407)*2</f>
        <v>0.85729728918802561</v>
      </c>
    </row>
    <row r="408" spans="1:14" x14ac:dyDescent="0.25">
      <c r="A408" s="1">
        <f>+BASE!A408</f>
        <v>40018</v>
      </c>
      <c r="B408">
        <f>+IFERROR(BASE!M408/BASE!H408,B407)</f>
        <v>0.95132488479262667</v>
      </c>
      <c r="C408">
        <f>+IFERROR(BASE!C408/BASE!H408,C407)</f>
        <v>1.1889400921658986</v>
      </c>
      <c r="D408">
        <f>+IFERROR(BASE!R640/BASE!H408,D407)</f>
        <v>0</v>
      </c>
      <c r="F408">
        <f>+IFERROR(BASE!C408/BASE!M408,F407)</f>
        <v>1.2497729336966394</v>
      </c>
      <c r="L408">
        <f t="shared" si="5"/>
        <v>1.0253529648032942</v>
      </c>
      <c r="M408">
        <f>+STDEV($L$78:L408)*2+L408</f>
        <v>1.1914350051080287</v>
      </c>
      <c r="N408">
        <f>L408-STDEV($L$78:L408)*2</f>
        <v>0.85927092449855969</v>
      </c>
    </row>
    <row r="409" spans="1:14" x14ac:dyDescent="0.25">
      <c r="A409" s="1">
        <f>+BASE!A409</f>
        <v>40025</v>
      </c>
      <c r="B409">
        <f>+IFERROR(BASE!M409/BASE!H409,B408)</f>
        <v>1.0056769798467216</v>
      </c>
      <c r="C409">
        <f>+IFERROR(BASE!C409/BASE!H409,C408)</f>
        <v>1.2110417258018733</v>
      </c>
      <c r="D409">
        <f>+IFERROR(BASE!R641/BASE!H409,D408)</f>
        <v>0</v>
      </c>
      <c r="F409">
        <f>+IFERROR(BASE!C409/BASE!M409,F408)</f>
        <v>1.2042054755856617</v>
      </c>
      <c r="L409">
        <f t="shared" si="5"/>
        <v>1.0296461931537577</v>
      </c>
      <c r="M409">
        <f>+STDEV($L$78:L409)*2+L409</f>
        <v>1.1972929056438184</v>
      </c>
      <c r="N409">
        <f>L409-STDEV($L$78:L409)*2</f>
        <v>0.86199948066369703</v>
      </c>
    </row>
    <row r="410" spans="1:14" x14ac:dyDescent="0.25">
      <c r="A410" s="1">
        <f>+BASE!A410</f>
        <v>40032</v>
      </c>
      <c r="B410">
        <f>+IFERROR(BASE!M410/BASE!H410,B409)</f>
        <v>1.0140267301839354</v>
      </c>
      <c r="C410">
        <f>+IFERROR(BASE!C410/BASE!H410,C409)</f>
        <v>1.2445414847161571</v>
      </c>
      <c r="D410">
        <f>+IFERROR(BASE!R642/BASE!H410,D409)</f>
        <v>0</v>
      </c>
      <c r="F410">
        <f>+IFERROR(BASE!C410/BASE!M410,F409)</f>
        <v>1.2273261124885815</v>
      </c>
      <c r="L410">
        <f t="shared" si="5"/>
        <v>1.0325065572419672</v>
      </c>
      <c r="M410">
        <f>+STDEV($L$78:L410)*2+L410</f>
        <v>1.2017291384048341</v>
      </c>
      <c r="N410">
        <f>L410-STDEV($L$78:L410)*2</f>
        <v>0.86328397607910012</v>
      </c>
    </row>
    <row r="411" spans="1:14" x14ac:dyDescent="0.25">
      <c r="A411" s="1">
        <f>+BASE!A411</f>
        <v>40039</v>
      </c>
      <c r="B411">
        <f>+IFERROR(BASE!M411/BASE!H411,B410)</f>
        <v>1.0470344827586207</v>
      </c>
      <c r="C411">
        <f>+IFERROR(BASE!C411/BASE!H411,C410)</f>
        <v>1.1933793103448276</v>
      </c>
      <c r="D411">
        <f>+IFERROR(BASE!R643/BASE!H411,D410)</f>
        <v>0</v>
      </c>
      <c r="F411">
        <f>+IFERROR(BASE!C411/BASE!M411,F410)</f>
        <v>1.1397707811882491</v>
      </c>
      <c r="L411">
        <f t="shared" si="5"/>
        <v>1.0351834426033706</v>
      </c>
      <c r="M411">
        <f>+STDEV($L$78:L411)*2+L411</f>
        <v>1.2059898736716201</v>
      </c>
      <c r="N411">
        <f>L411-STDEV($L$78:L411)*2</f>
        <v>0.86437701153512092</v>
      </c>
    </row>
    <row r="412" spans="1:14" x14ac:dyDescent="0.25">
      <c r="A412" s="1">
        <f>+BASE!A412</f>
        <v>40046</v>
      </c>
      <c r="B412">
        <f>+IFERROR(BASE!M412/BASE!H412,B411)</f>
        <v>1.0240240240240239</v>
      </c>
      <c r="C412">
        <f>+IFERROR(BASE!C412/BASE!H412,C411)</f>
        <v>1.312442877660269</v>
      </c>
      <c r="D412">
        <f>+IFERROR(BASE!R644/BASE!H412,D411)</f>
        <v>0</v>
      </c>
      <c r="F412">
        <f>+IFERROR(BASE!C412/BASE!M412,F411)</f>
        <v>1.2816524289175062</v>
      </c>
      <c r="L412">
        <f t="shared" si="5"/>
        <v>1.0376033981026442</v>
      </c>
      <c r="M412">
        <f>+STDEV($L$78:L412)*2+L412</f>
        <v>1.2099973567516229</v>
      </c>
      <c r="N412">
        <f>L412-STDEV($L$78:L412)*2</f>
        <v>0.86520943945366569</v>
      </c>
    </row>
    <row r="413" spans="1:14" x14ac:dyDescent="0.25">
      <c r="A413" s="1">
        <f>+BASE!A413</f>
        <v>40053</v>
      </c>
      <c r="B413">
        <f>+IFERROR(BASE!M413/BASE!H413,B412)</f>
        <v>1.0752893297723516</v>
      </c>
      <c r="C413">
        <f>+IFERROR(BASE!C413/BASE!H413,C412)</f>
        <v>1.4531349357751495</v>
      </c>
      <c r="D413">
        <f>+IFERROR(BASE!R645/BASE!H413,D412)</f>
        <v>0</v>
      </c>
      <c r="F413">
        <f>+IFERROR(BASE!C413/BASE!M413,F412)</f>
        <v>1.3513897102306327</v>
      </c>
      <c r="L413">
        <f t="shared" si="5"/>
        <v>1.0409983440569734</v>
      </c>
      <c r="M413">
        <f>+STDEV($L$78:L413)*2+L413</f>
        <v>1.2149989004039021</v>
      </c>
      <c r="N413">
        <f>L413-STDEV($L$78:L413)*2</f>
        <v>0.86699778771004476</v>
      </c>
    </row>
    <row r="414" spans="1:14" x14ac:dyDescent="0.25">
      <c r="A414" s="1">
        <f>+BASE!A414</f>
        <v>40060</v>
      </c>
      <c r="B414">
        <f>+IFERROR(BASE!M414/BASE!H414,B413)</f>
        <v>1.0986986213116867</v>
      </c>
      <c r="C414">
        <f>+IFERROR(BASE!C414/BASE!H414,C413)</f>
        <v>1.4654039427908774</v>
      </c>
      <c r="D414">
        <f>+IFERROR(BASE!R646/BASE!H414,D413)</f>
        <v>0</v>
      </c>
      <c r="F414">
        <f>+IFERROR(BASE!C414/BASE!M414,F413)</f>
        <v>1.3337633399788906</v>
      </c>
      <c r="L414">
        <f t="shared" si="5"/>
        <v>1.0449702160172403</v>
      </c>
      <c r="M414">
        <f>+STDEV($L$78:L414)*2+L414</f>
        <v>1.2206052142861612</v>
      </c>
      <c r="N414">
        <f>L414-STDEV($L$78:L414)*2</f>
        <v>0.86933521774831934</v>
      </c>
    </row>
    <row r="415" spans="1:14" x14ac:dyDescent="0.25">
      <c r="A415" s="1">
        <f>+BASE!A415</f>
        <v>40067</v>
      </c>
      <c r="B415">
        <f>+IFERROR(BASE!M415/BASE!H415,B414)</f>
        <v>1.1002021733636593</v>
      </c>
      <c r="C415">
        <f>+IFERROR(BASE!C415/BASE!H415,C414)</f>
        <v>1.5183219610816274</v>
      </c>
      <c r="D415">
        <f>+IFERROR(BASE!R647/BASE!H415,D414)</f>
        <v>0</v>
      </c>
      <c r="F415">
        <f>+IFERROR(BASE!C415/BASE!M415,F414)</f>
        <v>1.3800390490410015</v>
      </c>
      <c r="L415">
        <f t="shared" si="5"/>
        <v>1.0486798628724465</v>
      </c>
      <c r="M415">
        <f>+STDEV($L$78:L415)*2+L415</f>
        <v>1.2259724106855114</v>
      </c>
      <c r="N415">
        <f>L415-STDEV($L$78:L415)*2</f>
        <v>0.87138731505938172</v>
      </c>
    </row>
    <row r="416" spans="1:14" x14ac:dyDescent="0.25">
      <c r="A416" s="1">
        <f>+BASE!A416</f>
        <v>40074</v>
      </c>
      <c r="B416">
        <f>+IFERROR(BASE!M416/BASE!H416,B415)</f>
        <v>1.116570892459247</v>
      </c>
      <c r="C416">
        <f>+IFERROR(BASE!C416/BASE!H416,C415)</f>
        <v>1.3853641374457606</v>
      </c>
      <c r="D416">
        <f>+IFERROR(BASE!R648/BASE!H416,D415)</f>
        <v>0</v>
      </c>
      <c r="F416">
        <f>+IFERROR(BASE!C416/BASE!M416,F415)</f>
        <v>1.2407310156496167</v>
      </c>
      <c r="L416">
        <f t="shared" si="5"/>
        <v>1.052504246455122</v>
      </c>
      <c r="M416">
        <f>+STDEV($L$78:L416)*2+L416</f>
        <v>1.2314787941939898</v>
      </c>
      <c r="N416">
        <f>L416-STDEV($L$78:L416)*2</f>
        <v>0.87352969871625419</v>
      </c>
    </row>
    <row r="417" spans="1:14" x14ac:dyDescent="0.25">
      <c r="A417" s="1">
        <f>+BASE!A417</f>
        <v>40081</v>
      </c>
      <c r="B417">
        <f>+IFERROR(BASE!M417/BASE!H417,B416)</f>
        <v>1.1395705521472392</v>
      </c>
      <c r="C417">
        <f>+IFERROR(BASE!C417/BASE!H417,C416)</f>
        <v>1.4017225106182161</v>
      </c>
      <c r="D417">
        <f>+IFERROR(BASE!R649/BASE!H417,D416)</f>
        <v>0</v>
      </c>
      <c r="F417">
        <f>+IFERROR(BASE!C417/BASE!M417,F416)</f>
        <v>1.2300445180660524</v>
      </c>
      <c r="L417">
        <f t="shared" si="5"/>
        <v>1.0587086048208754</v>
      </c>
      <c r="M417">
        <f>+STDEV($L$78:L417)*2+L417</f>
        <v>1.239427288542011</v>
      </c>
      <c r="N417">
        <f>L417-STDEV($L$78:L417)*2</f>
        <v>0.87798992109973972</v>
      </c>
    </row>
    <row r="418" spans="1:14" x14ac:dyDescent="0.25">
      <c r="A418" s="1">
        <f>+BASE!A418</f>
        <v>40088</v>
      </c>
      <c r="B418">
        <f>+IFERROR(BASE!M418/BASE!H418,B417)</f>
        <v>0.80655957161981262</v>
      </c>
      <c r="C418">
        <f>+IFERROR(BASE!C418/BASE!H418,C417)</f>
        <v>1.2536813922356091</v>
      </c>
      <c r="D418">
        <f>+IFERROR(BASE!R650/BASE!H418,D417)</f>
        <v>0</v>
      </c>
      <c r="F418">
        <f>+IFERROR(BASE!C418/BASE!M418,F417)</f>
        <v>1.5543568464730291</v>
      </c>
      <c r="L418">
        <f t="shared" si="5"/>
        <v>1.0587951498346886</v>
      </c>
      <c r="M418">
        <f>+STDEV($L$78:L418)*2+L418</f>
        <v>1.2412209883100658</v>
      </c>
      <c r="N418">
        <f>L418-STDEV($L$78:L418)*2</f>
        <v>0.87636931135931129</v>
      </c>
    </row>
    <row r="419" spans="1:14" x14ac:dyDescent="0.25">
      <c r="A419" s="1">
        <f>+BASE!A419</f>
        <v>40095</v>
      </c>
      <c r="B419">
        <f>+IFERROR(BASE!M419/BASE!H419,B418)</f>
        <v>0.84731746672045172</v>
      </c>
      <c r="C419">
        <f>+IFERROR(BASE!C419/BASE!H419,C418)</f>
        <v>1.2201492537313432</v>
      </c>
      <c r="D419">
        <f>+IFERROR(BASE!R651/BASE!H419,D418)</f>
        <v>0</v>
      </c>
      <c r="F419">
        <f>+IFERROR(BASE!C419/BASE!M419,F418)</f>
        <v>1.440014282313735</v>
      </c>
      <c r="L419">
        <f t="shared" si="5"/>
        <v>1.0601054443010058</v>
      </c>
      <c r="M419">
        <f>+STDEV($L$78:L419)*2+L419</f>
        <v>1.2442219559878753</v>
      </c>
      <c r="N419">
        <f>L419-STDEV($L$78:L419)*2</f>
        <v>0.87598893261413635</v>
      </c>
    </row>
    <row r="420" spans="1:14" x14ac:dyDescent="0.25">
      <c r="A420" s="1">
        <f>+BASE!A420</f>
        <v>40102</v>
      </c>
      <c r="B420">
        <f>+IFERROR(BASE!M420/BASE!H420,B419)</f>
        <v>0.84319886478816131</v>
      </c>
      <c r="C420">
        <f>+IFERROR(BASE!C420/BASE!H420,C419)</f>
        <v>1.2669774984796269</v>
      </c>
      <c r="D420">
        <f>+IFERROR(BASE!R652/BASE!H420,D419)</f>
        <v>0</v>
      </c>
      <c r="F420">
        <f>+IFERROR(BASE!C420/BASE!M420,F419)</f>
        <v>1.5025844452458228</v>
      </c>
      <c r="L420">
        <f t="shared" si="5"/>
        <v>1.0614561671262532</v>
      </c>
      <c r="M420">
        <f>+STDEV($L$78:L420)*2+L420</f>
        <v>1.2472479839899591</v>
      </c>
      <c r="N420">
        <f>L420-STDEV($L$78:L420)*2</f>
        <v>0.87566435026254752</v>
      </c>
    </row>
    <row r="421" spans="1:14" x14ac:dyDescent="0.25">
      <c r="A421" s="1">
        <f>+BASE!A421</f>
        <v>40109</v>
      </c>
      <c r="B421">
        <f>+IFERROR(BASE!M421/BASE!H421,B420)</f>
        <v>0.80149307429393779</v>
      </c>
      <c r="C421">
        <f>+IFERROR(BASE!C421/BASE!H421,C420)</f>
        <v>1.2771181867242309</v>
      </c>
      <c r="D421">
        <f>+IFERROR(BASE!R653/BASE!H421,D420)</f>
        <v>0</v>
      </c>
      <c r="F421">
        <f>+IFERROR(BASE!C421/BASE!M421,F420)</f>
        <v>1.5934238581528448</v>
      </c>
      <c r="L421">
        <f t="shared" si="5"/>
        <v>1.0608352418787728</v>
      </c>
      <c r="M421">
        <f>+STDEV($L$78:L421)*2+L421</f>
        <v>1.2482571132610749</v>
      </c>
      <c r="N421">
        <f>L421-STDEV($L$78:L421)*2</f>
        <v>0.8734133704964705</v>
      </c>
    </row>
    <row r="422" spans="1:14" x14ac:dyDescent="0.25">
      <c r="A422" s="1">
        <f>+BASE!A422</f>
        <v>40116</v>
      </c>
      <c r="B422">
        <f>+IFERROR(BASE!M422/BASE!H422,B421)</f>
        <v>0.73301723351873793</v>
      </c>
      <c r="C422">
        <f>+IFERROR(BASE!C422/BASE!H422,C421)</f>
        <v>1.2283213276192213</v>
      </c>
      <c r="D422">
        <f>+IFERROR(BASE!R654/BASE!H422,D421)</f>
        <v>0</v>
      </c>
      <c r="F422">
        <f>+IFERROR(BASE!C422/BASE!M422,F421)</f>
        <v>1.6757059335738276</v>
      </c>
      <c r="L422">
        <f t="shared" si="5"/>
        <v>1.058836959973529</v>
      </c>
      <c r="M422">
        <f>+STDEV($L$78:L422)*2+L422</f>
        <v>1.2478245760528246</v>
      </c>
      <c r="N422">
        <f>L422-STDEV($L$78:L422)*2</f>
        <v>0.86984934389423341</v>
      </c>
    </row>
    <row r="423" spans="1:14" x14ac:dyDescent="0.25">
      <c r="A423" s="1">
        <f>+BASE!A423</f>
        <v>40123</v>
      </c>
      <c r="B423">
        <f>+IFERROR(BASE!M423/BASE!H423,B422)</f>
        <v>0.78867820829898327</v>
      </c>
      <c r="C423">
        <f>+IFERROR(BASE!C423/BASE!H423,C422)</f>
        <v>1.3117156728038839</v>
      </c>
      <c r="D423">
        <f>+IFERROR(BASE!R655/BASE!H423,D422)</f>
        <v>0</v>
      </c>
      <c r="F423">
        <f>+IFERROR(BASE!C423/BASE!M423,F422)</f>
        <v>1.6631823461091753</v>
      </c>
      <c r="L423">
        <f t="shared" si="5"/>
        <v>1.0555248264163208</v>
      </c>
      <c r="M423">
        <f>+STDEV($L$78:L423)*2+L423</f>
        <v>1.2459972842791669</v>
      </c>
      <c r="N423">
        <f>L423-STDEV($L$78:L423)*2</f>
        <v>0.86505236855347478</v>
      </c>
    </row>
    <row r="424" spans="1:14" x14ac:dyDescent="0.25">
      <c r="A424" s="1">
        <f>+BASE!A424</f>
        <v>40130</v>
      </c>
      <c r="B424">
        <f>+IFERROR(BASE!M424/BASE!H424,B423)</f>
        <v>0.82472034760099833</v>
      </c>
      <c r="C424">
        <f>+IFERROR(BASE!C424/BASE!H424,C423)</f>
        <v>1.3463067393916981</v>
      </c>
      <c r="D424">
        <f>+IFERROR(BASE!R656/BASE!H424,D423)</f>
        <v>0</v>
      </c>
      <c r="F424">
        <f>+IFERROR(BASE!C424/BASE!M424,F423)</f>
        <v>1.6324403093823561</v>
      </c>
      <c r="L424">
        <f t="shared" si="5"/>
        <v>1.0516104772943804</v>
      </c>
      <c r="M424">
        <f>+STDEV($L$78:L424)*2+L424</f>
        <v>1.2434819673990025</v>
      </c>
      <c r="N424">
        <f>L424-STDEV($L$78:L424)*2</f>
        <v>0.85973898718975827</v>
      </c>
    </row>
    <row r="425" spans="1:14" x14ac:dyDescent="0.25">
      <c r="A425" s="1">
        <f>+BASE!A425</f>
        <v>40137</v>
      </c>
      <c r="B425">
        <f>+IFERROR(BASE!M425/BASE!H425,B424)</f>
        <v>0.77437715778669391</v>
      </c>
      <c r="C425">
        <f>+IFERROR(BASE!C425/BASE!H425,C424)</f>
        <v>1.2286087524493794</v>
      </c>
      <c r="D425">
        <f>+IFERROR(BASE!R657/BASE!H425,D424)</f>
        <v>0</v>
      </c>
      <c r="F425">
        <f>+IFERROR(BASE!C425/BASE!M425,F424)</f>
        <v>1.5865766959874683</v>
      </c>
      <c r="L425">
        <f t="shared" si="5"/>
        <v>1.0473589162590298</v>
      </c>
      <c r="M425">
        <f>+STDEV($L$78:L425)*2+L425</f>
        <v>1.2405429730570718</v>
      </c>
      <c r="N425">
        <f>L425-STDEV($L$78:L425)*2</f>
        <v>0.8541748594609877</v>
      </c>
    </row>
    <row r="426" spans="1:14" x14ac:dyDescent="0.25">
      <c r="A426" s="1">
        <f>+BASE!A426</f>
        <v>40144</v>
      </c>
      <c r="B426">
        <f>+IFERROR(BASE!M426/BASE!H426,B425)</f>
        <v>0.81524317912218258</v>
      </c>
      <c r="C426">
        <f>+IFERROR(BASE!C426/BASE!H426,C425)</f>
        <v>1.3016014234875444</v>
      </c>
      <c r="D426">
        <f>+IFERROR(BASE!R658/BASE!H426,D425)</f>
        <v>0</v>
      </c>
      <c r="F426">
        <f>+IFERROR(BASE!C426/BASE!M426,F425)</f>
        <v>1.5965805747544561</v>
      </c>
      <c r="L426">
        <f t="shared" si="5"/>
        <v>1.0448379289241958</v>
      </c>
      <c r="M426">
        <f>+STDEV($L$78:L426)*2+L426</f>
        <v>1.2392752560777764</v>
      </c>
      <c r="N426">
        <f>L426-STDEV($L$78:L426)*2</f>
        <v>0.85040060177061527</v>
      </c>
    </row>
    <row r="427" spans="1:14" x14ac:dyDescent="0.25">
      <c r="A427" s="1">
        <f>+BASE!A427</f>
        <v>40151</v>
      </c>
      <c r="B427">
        <f>+IFERROR(BASE!M427/BASE!H427,B426)</f>
        <v>0.82535982160956822</v>
      </c>
      <c r="C427">
        <f>+IFERROR(BASE!C427/BASE!H427,C426)</f>
        <v>1.2976890330427731</v>
      </c>
      <c r="D427">
        <f>+IFERROR(BASE!R659/BASE!H427,D426)</f>
        <v>0</v>
      </c>
      <c r="F427">
        <f>+IFERROR(BASE!C427/BASE!M427,F426)</f>
        <v>1.5722706619182119</v>
      </c>
      <c r="L427">
        <f t="shared" si="5"/>
        <v>1.0394395215991676</v>
      </c>
      <c r="M427">
        <f>+STDEV($L$78:L427)*2+L427</f>
        <v>1.2350356644965235</v>
      </c>
      <c r="N427">
        <f>L427-STDEV($L$78:L427)*2</f>
        <v>0.84384337870181181</v>
      </c>
    </row>
    <row r="428" spans="1:14" x14ac:dyDescent="0.25">
      <c r="A428" s="1">
        <f>+BASE!A428</f>
        <v>40158</v>
      </c>
      <c r="B428">
        <f>+IFERROR(BASE!M428/BASE!H428,B427)</f>
        <v>0.7932008571985194</v>
      </c>
      <c r="C428">
        <f>+IFERROR(BASE!C428/BASE!H428,C427)</f>
        <v>1.2767387492694331</v>
      </c>
      <c r="D428">
        <f>+IFERROR(BASE!R660/BASE!H428,D427)</f>
        <v>0</v>
      </c>
      <c r="F428">
        <f>+IFERROR(BASE!C428/BASE!M428,F427)</f>
        <v>1.6096033402922756</v>
      </c>
      <c r="L428">
        <f t="shared" si="5"/>
        <v>1.0330076469855285</v>
      </c>
      <c r="M428">
        <f>+STDEV($L$78:L428)*2+L428</f>
        <v>1.229660048301134</v>
      </c>
      <c r="N428">
        <f>L428-STDEV($L$78:L428)*2</f>
        <v>0.83635524566992292</v>
      </c>
    </row>
    <row r="429" spans="1:14" x14ac:dyDescent="0.25">
      <c r="A429" s="1">
        <f>+BASE!A429</f>
        <v>40165</v>
      </c>
      <c r="B429">
        <f>+IFERROR(BASE!M429/BASE!H429,B428)</f>
        <v>0.78910335647047625</v>
      </c>
      <c r="C429">
        <f>+IFERROR(BASE!C429/BASE!H429,C428)</f>
        <v>1.2692783113055053</v>
      </c>
      <c r="D429">
        <f>+IFERROR(BASE!R661/BASE!H429,D428)</f>
        <v>0</v>
      </c>
      <c r="F429">
        <f>+IFERROR(BASE!C429/BASE!M429,F428)</f>
        <v>1.6085070490420532</v>
      </c>
      <c r="L429">
        <f t="shared" si="5"/>
        <v>1.0264544168989582</v>
      </c>
      <c r="M429">
        <f>+STDEV($L$78:L429)*2+L429</f>
        <v>1.2240646618809172</v>
      </c>
      <c r="N429">
        <f>L429-STDEV($L$78:L429)*2</f>
        <v>0.82884417191699922</v>
      </c>
    </row>
    <row r="430" spans="1:14" x14ac:dyDescent="0.25">
      <c r="A430" s="1">
        <f>+BASE!A430</f>
        <v>40172</v>
      </c>
      <c r="B430">
        <f>+IFERROR(BASE!M430/BASE!H430,B429)</f>
        <v>0.80496243574535387</v>
      </c>
      <c r="C430">
        <f>+IFERROR(BASE!C430/BASE!H430,C429)</f>
        <v>1.3316528272044286</v>
      </c>
      <c r="D430">
        <f>+IFERROR(BASE!R662/BASE!H430,D429)</f>
        <v>0</v>
      </c>
      <c r="F430">
        <f>+IFERROR(BASE!C430/BASE!M430,F429)</f>
        <v>1.6543043104506938</v>
      </c>
      <c r="L430">
        <f t="shared" si="5"/>
        <v>1.0205449614884223</v>
      </c>
      <c r="M430">
        <f>+STDEV($L$78:L430)*2+L430</f>
        <v>1.219027393053965</v>
      </c>
      <c r="N430">
        <f>L430-STDEV($L$78:L430)*2</f>
        <v>0.82206252992287965</v>
      </c>
    </row>
    <row r="431" spans="1:14" x14ac:dyDescent="0.25">
      <c r="A431" s="1">
        <f>+BASE!A431</f>
        <v>40179</v>
      </c>
      <c r="B431">
        <f>+IFERROR(BASE!M431/BASE!H431,B430)</f>
        <v>0.71296121097445608</v>
      </c>
      <c r="C431">
        <f>+IFERROR(BASE!C431/BASE!H431,C430)</f>
        <v>1.1434247871333965</v>
      </c>
      <c r="D431">
        <f>+IFERROR(BASE!R663/BASE!H431,D430)</f>
        <v>0</v>
      </c>
      <c r="F431">
        <f>+IFERROR(BASE!C431/BASE!M431,F430)</f>
        <v>1.6037685774946919</v>
      </c>
      <c r="L431">
        <f t="shared" si="5"/>
        <v>1.0145323167461231</v>
      </c>
      <c r="M431">
        <f>+STDEV($L$78:L431)*2+L431</f>
        <v>1.2138045666961399</v>
      </c>
      <c r="N431">
        <f>L431-STDEV($L$78:L431)*2</f>
        <v>0.8152600667961063</v>
      </c>
    </row>
    <row r="432" spans="1:14" x14ac:dyDescent="0.25">
      <c r="A432" s="1">
        <f>+BASE!A432</f>
        <v>40186</v>
      </c>
      <c r="B432">
        <f>+IFERROR(BASE!M432/BASE!H432,B431)</f>
        <v>0.75259005797927947</v>
      </c>
      <c r="C432">
        <f>+IFERROR(BASE!C432/BASE!H432,C431)</f>
        <v>1.1540728067674175</v>
      </c>
      <c r="D432">
        <f>+IFERROR(BASE!R664/BASE!H432,D431)</f>
        <v>0</v>
      </c>
      <c r="F432">
        <f>+IFERROR(BASE!C432/BASE!M432,F431)</f>
        <v>1.533468047486739</v>
      </c>
      <c r="L432">
        <f t="shared" si="5"/>
        <v>1.0080222912866001</v>
      </c>
      <c r="M432">
        <f>+STDEV($L$78:L432)*2+L432</f>
        <v>1.208001034376845</v>
      </c>
      <c r="N432">
        <f>L432-STDEV($L$78:L432)*2</f>
        <v>0.80804354819635527</v>
      </c>
    </row>
    <row r="433" spans="1:14" x14ac:dyDescent="0.25">
      <c r="A433" s="1">
        <f>+BASE!A433</f>
        <v>40193</v>
      </c>
      <c r="B433">
        <f>+IFERROR(BASE!M433/BASE!H433,B432)</f>
        <v>0.76772522306437685</v>
      </c>
      <c r="C433">
        <f>+IFERROR(BASE!C433/BASE!H433,C432)</f>
        <v>1.1919792765998272</v>
      </c>
      <c r="D433">
        <f>+IFERROR(BASE!R665/BASE!H433,D432)</f>
        <v>0</v>
      </c>
      <c r="F433">
        <f>+IFERROR(BASE!C433/BASE!M433,F432)</f>
        <v>1.5526118470382404</v>
      </c>
      <c r="L433">
        <f t="shared" si="5"/>
        <v>1.0009415624559064</v>
      </c>
      <c r="M433">
        <f>+STDEV($L$78:L433)*2+L433</f>
        <v>1.2015422897135579</v>
      </c>
      <c r="N433">
        <f>L433-STDEV($L$78:L433)*2</f>
        <v>0.80034083519825483</v>
      </c>
    </row>
    <row r="434" spans="1:14" x14ac:dyDescent="0.25">
      <c r="A434" s="1">
        <f>+BASE!A434</f>
        <v>40200</v>
      </c>
      <c r="B434">
        <f>+IFERROR(BASE!M434/BASE!H434,B433)</f>
        <v>0.79905669647243782</v>
      </c>
      <c r="C434">
        <f>+IFERROR(BASE!C434/BASE!H434,C433)</f>
        <v>1.2262945858307948</v>
      </c>
      <c r="D434">
        <f>+IFERROR(BASE!R666/BASE!H434,D433)</f>
        <v>0</v>
      </c>
      <c r="F434">
        <f>+IFERROR(BASE!C434/BASE!M434,F433)</f>
        <v>1.5346778160354155</v>
      </c>
      <c r="L434">
        <f t="shared" si="5"/>
        <v>0.99331373750774732</v>
      </c>
      <c r="M434">
        <f>+STDEV($L$78:L434)*2+L434</f>
        <v>1.1944516255919413</v>
      </c>
      <c r="N434">
        <f>L434-STDEV($L$78:L434)*2</f>
        <v>0.79217584942355324</v>
      </c>
    </row>
    <row r="435" spans="1:14" x14ac:dyDescent="0.25">
      <c r="A435" s="1">
        <f>+BASE!A435</f>
        <v>40207</v>
      </c>
      <c r="B435">
        <f>+IFERROR(BASE!M435/BASE!H435,B434)</f>
        <v>0.78851331139694891</v>
      </c>
      <c r="C435">
        <f>+IFERROR(BASE!C435/BASE!H435,C434)</f>
        <v>1.2051051949346894</v>
      </c>
      <c r="D435">
        <f>+IFERROR(BASE!R667/BASE!H435,D434)</f>
        <v>0</v>
      </c>
      <c r="F435">
        <f>+IFERROR(BASE!C435/BASE!M435,F434)</f>
        <v>1.5283257460799191</v>
      </c>
      <c r="L435">
        <f t="shared" si="5"/>
        <v>0.9866877952812656</v>
      </c>
      <c r="M435">
        <f>+STDEV($L$78:L435)*2+L435</f>
        <v>1.1882923668728267</v>
      </c>
      <c r="N435">
        <f>L435-STDEV($L$78:L435)*2</f>
        <v>0.78508322368970451</v>
      </c>
    </row>
    <row r="436" spans="1:14" x14ac:dyDescent="0.25">
      <c r="A436" s="1">
        <f>+BASE!A436</f>
        <v>40214</v>
      </c>
      <c r="B436">
        <f>+IFERROR(BASE!M436/BASE!H436,B435)</f>
        <v>0.77139066990935223</v>
      </c>
      <c r="C436">
        <f>+IFERROR(BASE!C436/BASE!H436,C435)</f>
        <v>1.1931240327216448</v>
      </c>
      <c r="D436">
        <f>+IFERROR(BASE!R668/BASE!H436,D435)</f>
        <v>0</v>
      </c>
      <c r="F436">
        <f>+IFERROR(BASE!C436/BASE!M436,F435)</f>
        <v>1.5467182573803382</v>
      </c>
      <c r="L436">
        <f t="shared" si="5"/>
        <v>0.98056291633797044</v>
      </c>
      <c r="M436">
        <f>+STDEV($L$78:L436)*2+L436</f>
        <v>1.1825720771272767</v>
      </c>
      <c r="N436">
        <f>L436-STDEV($L$78:L436)*2</f>
        <v>0.77855375554866402</v>
      </c>
    </row>
    <row r="437" spans="1:14" x14ac:dyDescent="0.25">
      <c r="A437" s="1">
        <f>+BASE!A437</f>
        <v>40221</v>
      </c>
      <c r="B437">
        <f>+IFERROR(BASE!M437/BASE!H437,B436)</f>
        <v>0.75216438927714613</v>
      </c>
      <c r="C437">
        <f>+IFERROR(BASE!C437/BASE!H437,C436)</f>
        <v>1.1727339105038073</v>
      </c>
      <c r="D437">
        <f>+IFERROR(BASE!R669/BASE!H437,D436)</f>
        <v>0</v>
      </c>
      <c r="F437">
        <f>+IFERROR(BASE!C437/BASE!M437,F436)</f>
        <v>1.5591457495493</v>
      </c>
      <c r="L437">
        <f t="shared" si="5"/>
        <v>0.9739175610325731</v>
      </c>
      <c r="M437">
        <f>+STDEV($L$78:L437)*2+L437</f>
        <v>1.1762683302442165</v>
      </c>
      <c r="N437">
        <f>L437-STDEV($L$78:L437)*2</f>
        <v>0.7715667918209298</v>
      </c>
    </row>
    <row r="438" spans="1:14" x14ac:dyDescent="0.25">
      <c r="A438" s="1">
        <f>+BASE!A438</f>
        <v>40228</v>
      </c>
      <c r="B438">
        <f>+IFERROR(BASE!M438/BASE!H438,B437)</f>
        <v>0.78400774860094702</v>
      </c>
      <c r="C438">
        <f>+IFERROR(BASE!C438/BASE!H438,C437)</f>
        <v>1.3128497632371932</v>
      </c>
      <c r="D438">
        <f>+IFERROR(BASE!R670/BASE!H438,D437)</f>
        <v>0</v>
      </c>
      <c r="F438">
        <f>+IFERROR(BASE!C438/BASE!M438,F437)</f>
        <v>1.6745367192862044</v>
      </c>
      <c r="L438">
        <f t="shared" si="5"/>
        <v>0.96957988357594016</v>
      </c>
      <c r="M438">
        <f>+STDEV($L$78:L438)*2+L438</f>
        <v>1.1722312736407423</v>
      </c>
      <c r="N438">
        <f>L438-STDEV($L$78:L438)*2</f>
        <v>0.7669284935111379</v>
      </c>
    </row>
    <row r="439" spans="1:14" x14ac:dyDescent="0.25">
      <c r="A439" s="1">
        <f>+BASE!A439</f>
        <v>40235</v>
      </c>
      <c r="B439">
        <f>+IFERROR(BASE!M439/BASE!H439,B438)</f>
        <v>0.78192912964350714</v>
      </c>
      <c r="C439">
        <f>+IFERROR(BASE!C439/BASE!H439,C438)</f>
        <v>1.2337008885558292</v>
      </c>
      <c r="D439">
        <f>+IFERROR(BASE!R671/BASE!H439,D438)</f>
        <v>0</v>
      </c>
      <c r="F439">
        <f>+IFERROR(BASE!C439/BASE!M439,F438)</f>
        <v>1.5777656078860898</v>
      </c>
      <c r="L439">
        <f t="shared" si="5"/>
        <v>0.96526018900492283</v>
      </c>
      <c r="M439">
        <f>+STDEV($L$78:L439)*2+L439</f>
        <v>1.168173209232811</v>
      </c>
      <c r="N439">
        <f>L439-STDEV($L$78:L439)*2</f>
        <v>0.76234716877703468</v>
      </c>
    </row>
    <row r="440" spans="1:14" x14ac:dyDescent="0.25">
      <c r="A440" s="1">
        <f>+BASE!A440</f>
        <v>40242</v>
      </c>
      <c r="B440">
        <f>+IFERROR(BASE!M440/BASE!H440,B439)</f>
        <v>0.78527993289997899</v>
      </c>
      <c r="C440">
        <f>+IFERROR(BASE!C440/BASE!H440,C439)</f>
        <v>1.2612707066470958</v>
      </c>
      <c r="D440">
        <f>+IFERROR(BASE!R672/BASE!H440,D439)</f>
        <v>0</v>
      </c>
      <c r="F440">
        <f>+IFERROR(BASE!C440/BASE!M440,F439)</f>
        <v>1.6061415220293727</v>
      </c>
      <c r="L440">
        <f t="shared" si="5"/>
        <v>0.96097157286723656</v>
      </c>
      <c r="M440">
        <f>+STDEV($L$78:L440)*2+L440</f>
        <v>1.1641092467219256</v>
      </c>
      <c r="N440">
        <f>L440-STDEV($L$78:L440)*2</f>
        <v>0.7578338990125475</v>
      </c>
    </row>
    <row r="441" spans="1:14" x14ac:dyDescent="0.25">
      <c r="A441" s="1">
        <f>+BASE!A441</f>
        <v>40249</v>
      </c>
      <c r="B441">
        <f>+IFERROR(BASE!M441/BASE!H441,B440)</f>
        <v>0.7897516135341287</v>
      </c>
      <c r="C441">
        <f>+IFERROR(BASE!C441/BASE!H441,C440)</f>
        <v>1.2204185409739878</v>
      </c>
      <c r="D441">
        <f>+IFERROR(BASE!R673/BASE!H441,D440)</f>
        <v>0</v>
      </c>
      <c r="F441">
        <f>+IFERROR(BASE!C441/BASE!M441,F440)</f>
        <v>1.5453194650817237</v>
      </c>
      <c r="L441">
        <f t="shared" si="5"/>
        <v>0.95698553153043731</v>
      </c>
      <c r="M441">
        <f>+STDEV($L$78:L441)*2+L441</f>
        <v>1.1603147457388472</v>
      </c>
      <c r="N441">
        <f>L441-STDEV($L$78:L441)*2</f>
        <v>0.75365631732202742</v>
      </c>
    </row>
    <row r="442" spans="1:14" x14ac:dyDescent="0.25">
      <c r="A442" s="1">
        <f>+BASE!A442</f>
        <v>40256</v>
      </c>
      <c r="B442">
        <f>+IFERROR(BASE!M442/BASE!H442,B441)</f>
        <v>0.77284946236559138</v>
      </c>
      <c r="C442">
        <f>+IFERROR(BASE!C442/BASE!H442,C441)</f>
        <v>1.1586021505376343</v>
      </c>
      <c r="D442">
        <f>+IFERROR(BASE!R674/BASE!H442,D441)</f>
        <v>0</v>
      </c>
      <c r="F442">
        <f>+IFERROR(BASE!C442/BASE!M442,F441)</f>
        <v>1.4991304347826084</v>
      </c>
      <c r="L442">
        <f t="shared" si="5"/>
        <v>0.95291354049194787</v>
      </c>
      <c r="M442">
        <f>+STDEV($L$78:L442)*2+L442</f>
        <v>1.1564020687669836</v>
      </c>
      <c r="N442">
        <f>L442-STDEV($L$78:L442)*2</f>
        <v>0.74942501221691227</v>
      </c>
    </row>
    <row r="443" spans="1:14" x14ac:dyDescent="0.25">
      <c r="A443" s="1">
        <f>+BASE!A443</f>
        <v>40263</v>
      </c>
      <c r="B443">
        <f>+IFERROR(BASE!M443/BASE!H443,B442)</f>
        <v>0.79384641902956132</v>
      </c>
      <c r="C443">
        <f>+IFERROR(BASE!C443/BASE!H443,C442)</f>
        <v>1.1772817374816857</v>
      </c>
      <c r="D443">
        <f>+IFERROR(BASE!R675/BASE!H443,D442)</f>
        <v>0</v>
      </c>
      <c r="F443">
        <f>+IFERROR(BASE!C443/BASE!M443,F442)</f>
        <v>1.4830094452285312</v>
      </c>
      <c r="L443">
        <f t="shared" si="5"/>
        <v>0.94888294928712313</v>
      </c>
      <c r="M443">
        <f>+STDEV($L$78:L443)*2+L443</f>
        <v>1.1525003199442145</v>
      </c>
      <c r="N443">
        <f>L443-STDEV($L$78:L443)*2</f>
        <v>0.74526557863003173</v>
      </c>
    </row>
    <row r="444" spans="1:14" x14ac:dyDescent="0.25">
      <c r="A444" s="1">
        <f>+BASE!A444</f>
        <v>40270</v>
      </c>
      <c r="B444">
        <f>+IFERROR(BASE!M444/BASE!H444,B443)</f>
        <v>0.75905682536814523</v>
      </c>
      <c r="C444">
        <f>+IFERROR(BASE!C444/BASE!H444,C443)</f>
        <v>1.0694733038214834</v>
      </c>
      <c r="D444">
        <f>+IFERROR(BASE!R676/BASE!H444,D443)</f>
        <v>0</v>
      </c>
      <c r="F444">
        <f>+IFERROR(BASE!C444/BASE!M444,F443)</f>
        <v>1.4089502499404905</v>
      </c>
      <c r="L444">
        <f t="shared" si="5"/>
        <v>0.94211023837798102</v>
      </c>
      <c r="M444">
        <f>+STDEV($L$78:L444)*2+L444</f>
        <v>1.145810160253544</v>
      </c>
      <c r="N444">
        <f>L444-STDEV($L$78:L444)*2</f>
        <v>0.73841031650241806</v>
      </c>
    </row>
    <row r="445" spans="1:14" x14ac:dyDescent="0.25">
      <c r="A445" s="1">
        <f>+BASE!A445</f>
        <v>40277</v>
      </c>
      <c r="B445">
        <f>+IFERROR(BASE!M445/BASE!H445,B444)</f>
        <v>0.75562424866907085</v>
      </c>
      <c r="C445">
        <f>+IFERROR(BASE!C445/BASE!H445,C444)</f>
        <v>1.1063884595569293</v>
      </c>
      <c r="D445">
        <f>+IFERROR(BASE!R677/BASE!H445,D444)</f>
        <v>0</v>
      </c>
      <c r="F445">
        <f>+IFERROR(BASE!C445/BASE!M445,F444)</f>
        <v>1.4642045454545454</v>
      </c>
      <c r="L445">
        <f t="shared" si="5"/>
        <v>0.9347054512912395</v>
      </c>
      <c r="M445">
        <f>+STDEV($L$78:L445)*2+L445</f>
        <v>1.1384412157160355</v>
      </c>
      <c r="N445">
        <f>L445-STDEV($L$78:L445)*2</f>
        <v>0.73096968686644348</v>
      </c>
    </row>
    <row r="446" spans="1:14" x14ac:dyDescent="0.25">
      <c r="A446" s="1">
        <f>+BASE!A446</f>
        <v>40284</v>
      </c>
      <c r="B446">
        <f>+IFERROR(BASE!M446/BASE!H446,B445)</f>
        <v>0.77035989035281627</v>
      </c>
      <c r="C446">
        <f>+IFERROR(BASE!C446/BASE!H446,C445)</f>
        <v>1.1023078963657262</v>
      </c>
      <c r="D446">
        <f>+IFERROR(BASE!R678/BASE!H446,D445)</f>
        <v>0</v>
      </c>
      <c r="F446">
        <f>+IFERROR(BASE!C446/BASE!M446,F445)</f>
        <v>1.4308999081726355</v>
      </c>
      <c r="L446">
        <f t="shared" si="5"/>
        <v>0.92807941755535173</v>
      </c>
      <c r="M446">
        <f>+STDEV($L$78:L446)*2+L446</f>
        <v>1.131812197207773</v>
      </c>
      <c r="N446">
        <f>L446-STDEV($L$78:L446)*2</f>
        <v>0.72434663790293052</v>
      </c>
    </row>
    <row r="447" spans="1:14" x14ac:dyDescent="0.25">
      <c r="A447" s="1">
        <f>+BASE!A447</f>
        <v>40291</v>
      </c>
      <c r="B447">
        <f>+IFERROR(BASE!M447/BASE!H447,B446)</f>
        <v>0.72778655140886039</v>
      </c>
      <c r="C447">
        <f>+IFERROR(BASE!C447/BASE!H447,C446)</f>
        <v>1.0274291413847561</v>
      </c>
      <c r="D447">
        <f>+IFERROR(BASE!R679/BASE!H447,D446)</f>
        <v>0</v>
      </c>
      <c r="F447">
        <f>+IFERROR(BASE!C447/BASE!M447,F446)</f>
        <v>1.411717679305619</v>
      </c>
      <c r="L447">
        <f t="shared" si="5"/>
        <v>0.92123599767857445</v>
      </c>
      <c r="M447">
        <f>+STDEV($L$78:L447)*2+L447</f>
        <v>1.1249288290342487</v>
      </c>
      <c r="N447">
        <f>L447-STDEV($L$78:L447)*2</f>
        <v>0.71754316632290016</v>
      </c>
    </row>
    <row r="448" spans="1:14" x14ac:dyDescent="0.25">
      <c r="A448" s="1">
        <f>+BASE!A448</f>
        <v>40298</v>
      </c>
      <c r="B448">
        <f>+IFERROR(BASE!M448/BASE!H448,B447)</f>
        <v>0.7117340171544787</v>
      </c>
      <c r="C448">
        <f>+IFERROR(BASE!C448/BASE!H448,C447)</f>
        <v>1.0096383411442214</v>
      </c>
      <c r="D448">
        <f>+IFERROR(BASE!R680/BASE!H448,D447)</f>
        <v>0</v>
      </c>
      <c r="F448">
        <f>+IFERROR(BASE!C448/BASE!M448,F447)</f>
        <v>1.4185613119642191</v>
      </c>
      <c r="L448">
        <f t="shared" si="5"/>
        <v>0.91231638513550839</v>
      </c>
      <c r="M448">
        <f>+STDEV($L$78:L448)*2+L448</f>
        <v>1.1159258809677453</v>
      </c>
      <c r="N448">
        <f>L448-STDEV($L$78:L448)*2</f>
        <v>0.70870688930327164</v>
      </c>
    </row>
    <row r="449" spans="1:14" x14ac:dyDescent="0.25">
      <c r="A449" s="1">
        <f>+BASE!A449</f>
        <v>40305</v>
      </c>
      <c r="B449">
        <f>+IFERROR(BASE!M449/BASE!H449,B448)</f>
        <v>0.7297760742384507</v>
      </c>
      <c r="C449">
        <f>+IFERROR(BASE!C449/BASE!H449,C448)</f>
        <v>1.0460964292919104</v>
      </c>
      <c r="D449">
        <f>+IFERROR(BASE!R681/BASE!H449,D448)</f>
        <v>0</v>
      </c>
      <c r="F449">
        <f>+IFERROR(BASE!C449/BASE!M449,F448)</f>
        <v>1.4334485141672424</v>
      </c>
      <c r="L449">
        <f t="shared" si="5"/>
        <v>0.90204764165302243</v>
      </c>
      <c r="M449">
        <f>+STDEV($L$78:L449)*2+L449</f>
        <v>1.1055298908213385</v>
      </c>
      <c r="N449">
        <f>L449-STDEV($L$78:L449)*2</f>
        <v>0.69856539248470639</v>
      </c>
    </row>
    <row r="450" spans="1:14" x14ac:dyDescent="0.25">
      <c r="A450" s="1">
        <f>+BASE!A450</f>
        <v>40312</v>
      </c>
      <c r="B450">
        <f>+IFERROR(BASE!M450/BASE!H450,B449)</f>
        <v>0.72683479739302914</v>
      </c>
      <c r="C450">
        <f>+IFERROR(BASE!C450/BASE!H450,C449)</f>
        <v>1.0340039671294985</v>
      </c>
      <c r="D450">
        <f>+IFERROR(BASE!R682/BASE!H450,D449)</f>
        <v>0</v>
      </c>
      <c r="F450">
        <f>+IFERROR(BASE!C450/BASE!M450,F449)</f>
        <v>1.4226120857699807</v>
      </c>
      <c r="L450">
        <f t="shared" si="5"/>
        <v>0.89337447258116087</v>
      </c>
      <c r="M450">
        <f>+STDEV($L$78:L450)*2+L450</f>
        <v>1.096697215416917</v>
      </c>
      <c r="N450">
        <f>L450-STDEV($L$78:L450)*2</f>
        <v>0.69005172974540474</v>
      </c>
    </row>
    <row r="451" spans="1:14" x14ac:dyDescent="0.25">
      <c r="A451" s="1">
        <f>+BASE!A451</f>
        <v>40319</v>
      </c>
      <c r="B451">
        <f>+IFERROR(BASE!M451/BASE!H451,B450)</f>
        <v>0.70453196121116168</v>
      </c>
      <c r="C451">
        <f>+IFERROR(BASE!C451/BASE!H451,C450)</f>
        <v>1.0883633485058384</v>
      </c>
      <c r="D451">
        <f>+IFERROR(BASE!R683/BASE!H451,D450)</f>
        <v>0</v>
      </c>
      <c r="F451">
        <f>+IFERROR(BASE!C451/BASE!M451,F450)</f>
        <v>1.544803370786517</v>
      </c>
      <c r="L451">
        <f t="shared" si="5"/>
        <v>0.88594940873934147</v>
      </c>
      <c r="M451">
        <f>+STDEV($L$78:L451)*2+L451</f>
        <v>1.0890885698570769</v>
      </c>
      <c r="N451">
        <f>L451-STDEV($L$78:L451)*2</f>
        <v>0.68281024762160591</v>
      </c>
    </row>
    <row r="452" spans="1:14" x14ac:dyDescent="0.25">
      <c r="A452" s="1">
        <f>+BASE!A452</f>
        <v>40326</v>
      </c>
      <c r="B452">
        <f>+IFERROR(BASE!M452/BASE!H452,B451)</f>
        <v>0.67638287638287631</v>
      </c>
      <c r="C452">
        <f>+IFERROR(BASE!C452/BASE!H452,C451)</f>
        <v>1.0733044733044732</v>
      </c>
      <c r="D452">
        <f>+IFERROR(BASE!R684/BASE!H452,D451)</f>
        <v>0</v>
      </c>
      <c r="F452">
        <f>+IFERROR(BASE!C452/BASE!M452,F451)</f>
        <v>1.586829753946807</v>
      </c>
      <c r="L452">
        <f t="shared" si="5"/>
        <v>0.87667992100363779</v>
      </c>
      <c r="M452">
        <f>+STDEV($L$78:L452)*2+L452</f>
        <v>1.0796098272215962</v>
      </c>
      <c r="N452">
        <f>L452-STDEV($L$78:L452)*2</f>
        <v>0.67375001478567931</v>
      </c>
    </row>
    <row r="453" spans="1:14" x14ac:dyDescent="0.25">
      <c r="A453" s="1">
        <f>+BASE!A453</f>
        <v>40333</v>
      </c>
      <c r="B453">
        <f>+IFERROR(BASE!M453/BASE!H453,B452)</f>
        <v>0.71335041275263311</v>
      </c>
      <c r="C453">
        <f>+IFERROR(BASE!C453/BASE!H453,C452)</f>
        <v>1.1530505740582597</v>
      </c>
      <c r="D453">
        <f>+IFERROR(BASE!R685/BASE!H453,D452)</f>
        <v>0</v>
      </c>
      <c r="F453">
        <f>+IFERROR(BASE!C453/BASE!M453,F452)</f>
        <v>1.6163873370577282</v>
      </c>
      <c r="L453">
        <f t="shared" si="5"/>
        <v>0.86616050375411968</v>
      </c>
      <c r="M453">
        <f>+STDEV($L$78:L453)*2+L453</f>
        <v>1.0688577800189596</v>
      </c>
      <c r="N453">
        <f>L453-STDEV($L$78:L453)*2</f>
        <v>0.66346322748927966</v>
      </c>
    </row>
    <row r="454" spans="1:14" x14ac:dyDescent="0.25">
      <c r="A454" s="1">
        <f>+BASE!A454</f>
        <v>40340</v>
      </c>
      <c r="B454">
        <f>+IFERROR(BASE!M454/BASE!H454,B453)</f>
        <v>0.69667183997240911</v>
      </c>
      <c r="C454">
        <f>+IFERROR(BASE!C454/BASE!H454,C453)</f>
        <v>1.0752715985514745</v>
      </c>
      <c r="D454">
        <f>+IFERROR(BASE!R686/BASE!H454,D453)</f>
        <v>0</v>
      </c>
      <c r="F454">
        <f>+IFERROR(BASE!C454/BASE!M454,F453)</f>
        <v>1.543440594059406</v>
      </c>
      <c r="L454">
        <f t="shared" si="5"/>
        <v>0.85543149231484295</v>
      </c>
      <c r="M454">
        <f>+STDEV($L$78:L454)*2+L454</f>
        <v>1.0578785519531797</v>
      </c>
      <c r="N454">
        <f>L454-STDEV($L$78:L454)*2</f>
        <v>0.65298443267650619</v>
      </c>
    </row>
    <row r="455" spans="1:14" x14ac:dyDescent="0.25">
      <c r="A455" s="1">
        <f>+BASE!A455</f>
        <v>40347</v>
      </c>
      <c r="B455">
        <f>+IFERROR(BASE!M455/BASE!H455,B454)</f>
        <v>0.74161669059886814</v>
      </c>
      <c r="C455">
        <f>+IFERROR(BASE!C455/BASE!H455,C454)</f>
        <v>1.112678435678689</v>
      </c>
      <c r="D455">
        <f>+IFERROR(BASE!R687/BASE!H455,D454)</f>
        <v>0</v>
      </c>
      <c r="F455">
        <f>+IFERROR(BASE!C455/BASE!M455,F454)</f>
        <v>1.5003416856492027</v>
      </c>
      <c r="L455">
        <f t="shared" si="5"/>
        <v>0.84710245376945981</v>
      </c>
      <c r="M455">
        <f>+STDEV($L$78:L455)*2+L455</f>
        <v>1.0492901677688198</v>
      </c>
      <c r="N455">
        <f>L455-STDEV($L$78:L455)*2</f>
        <v>0.64491473977009983</v>
      </c>
    </row>
    <row r="456" spans="1:14" x14ac:dyDescent="0.25">
      <c r="A456" s="1">
        <f>+BASE!A456</f>
        <v>40354</v>
      </c>
      <c r="B456">
        <f>+IFERROR(BASE!M456/BASE!H456,B455)</f>
        <v>0.73197610835366356</v>
      </c>
      <c r="C456">
        <f>+IFERROR(BASE!C456/BASE!H456,C455)</f>
        <v>1.1127281904601665</v>
      </c>
      <c r="D456">
        <f>+IFERROR(BASE!R688/BASE!H456,D455)</f>
        <v>0</v>
      </c>
      <c r="F456">
        <f>+IFERROR(BASE!C456/BASE!M456,F455)</f>
        <v>1.5201700953913344</v>
      </c>
      <c r="L456">
        <f t="shared" si="5"/>
        <v>0.83892641576766136</v>
      </c>
      <c r="M456">
        <f>+STDEV($L$78:L456)*2+L456</f>
        <v>1.0408494760769749</v>
      </c>
      <c r="N456">
        <f>L456-STDEV($L$78:L456)*2</f>
        <v>0.63700335545834785</v>
      </c>
    </row>
    <row r="457" spans="1:14" x14ac:dyDescent="0.25">
      <c r="A457" s="1">
        <f>+BASE!A457</f>
        <v>40361</v>
      </c>
      <c r="B457">
        <f>+IFERROR(BASE!M457/BASE!H457,B456)</f>
        <v>0.85446659283868587</v>
      </c>
      <c r="C457">
        <f>+IFERROR(BASE!C457/BASE!H457,C456)</f>
        <v>1.1639904023624956</v>
      </c>
      <c r="D457">
        <f>+IFERROR(BASE!R689/BASE!H457,D456)</f>
        <v>0</v>
      </c>
      <c r="F457">
        <f>+IFERROR(BASE!C457/BASE!M457,F456)</f>
        <v>1.362242142779998</v>
      </c>
      <c r="L457">
        <f t="shared" si="5"/>
        <v>0.83564242150230339</v>
      </c>
      <c r="M457">
        <f>+STDEV($L$78:L457)*2+L457</f>
        <v>1.0373003241848808</v>
      </c>
      <c r="N457">
        <f>L457-STDEV($L$78:L457)*2</f>
        <v>0.63398451881972584</v>
      </c>
    </row>
    <row r="458" spans="1:14" x14ac:dyDescent="0.25">
      <c r="A458" s="1">
        <f>+BASE!A458</f>
        <v>40368</v>
      </c>
      <c r="B458">
        <f>+IFERROR(BASE!M458/BASE!H458,B457)</f>
        <v>0.84599806286871537</v>
      </c>
      <c r="C458">
        <f>+IFERROR(BASE!C458/BASE!H458,C457)</f>
        <v>1.1770714097032668</v>
      </c>
      <c r="D458">
        <f>+IFERROR(BASE!R690/BASE!H458,D457)</f>
        <v>0</v>
      </c>
      <c r="F458">
        <f>+IFERROR(BASE!C458/BASE!M458,F457)</f>
        <v>1.3913405495420483</v>
      </c>
      <c r="L458">
        <f t="shared" si="5"/>
        <v>0.83308402108038382</v>
      </c>
      <c r="M458">
        <f>+STDEV($L$78:L458)*2+L458</f>
        <v>1.0344770017062264</v>
      </c>
      <c r="N458">
        <f>L458-STDEV($L$78:L458)*2</f>
        <v>0.63169104045454127</v>
      </c>
    </row>
    <row r="459" spans="1:14" x14ac:dyDescent="0.25">
      <c r="A459" s="1">
        <f>+BASE!A459</f>
        <v>40375</v>
      </c>
      <c r="B459">
        <f>+IFERROR(BASE!M459/BASE!H459,B458)</f>
        <v>0.86289407038686572</v>
      </c>
      <c r="C459">
        <f>+IFERROR(BASE!C459/BASE!H459,C458)</f>
        <v>1.2097633394463365</v>
      </c>
      <c r="D459">
        <f>+IFERROR(BASE!R691/BASE!H459,D458)</f>
        <v>0</v>
      </c>
      <c r="F459">
        <f>+IFERROR(BASE!C459/BASE!M459,F458)</f>
        <v>1.4019836048982897</v>
      </c>
      <c r="L459">
        <f t="shared" si="5"/>
        <v>0.83069656006656267</v>
      </c>
      <c r="M459">
        <f>+STDEV($L$78:L459)*2+L459</f>
        <v>1.0318252175264737</v>
      </c>
      <c r="N459">
        <f>L459-STDEV($L$78:L459)*2</f>
        <v>0.62956790260665163</v>
      </c>
    </row>
    <row r="460" spans="1:14" x14ac:dyDescent="0.25">
      <c r="A460" s="1">
        <f>+BASE!A460</f>
        <v>40382</v>
      </c>
      <c r="B460">
        <f>+IFERROR(BASE!M460/BASE!H460,B459)</f>
        <v>0.92290786136939984</v>
      </c>
      <c r="C460">
        <f>+IFERROR(BASE!C460/BASE!H460,C459)</f>
        <v>1.2712595097210482</v>
      </c>
      <c r="D460">
        <f>+IFERROR(BASE!R692/BASE!H460,D459)</f>
        <v>0</v>
      </c>
      <c r="F460">
        <f>+IFERROR(BASE!C460/BASE!M460,F459)</f>
        <v>1.3774500824326799</v>
      </c>
      <c r="L460">
        <f t="shared" si="5"/>
        <v>0.83025820739437395</v>
      </c>
      <c r="M460">
        <f>+STDEV($L$78:L460)*2+L460</f>
        <v>1.0311235309263675</v>
      </c>
      <c r="N460">
        <f>L460-STDEV($L$78:L460)*2</f>
        <v>0.62939288386238035</v>
      </c>
    </row>
    <row r="461" spans="1:14" x14ac:dyDescent="0.25">
      <c r="A461" s="1">
        <f>+BASE!A461</f>
        <v>40389</v>
      </c>
      <c r="B461">
        <f>+IFERROR(BASE!M461/BASE!H461,B460)</f>
        <v>0.95528317836010146</v>
      </c>
      <c r="C461">
        <f>+IFERROR(BASE!C461/BASE!H461,C460)</f>
        <v>1.3076923076923075</v>
      </c>
      <c r="D461">
        <f>+IFERROR(BASE!R693/BASE!H461,D460)</f>
        <v>0</v>
      </c>
      <c r="F461">
        <f>+IFERROR(BASE!C461/BASE!M461,F460)</f>
        <v>1.3689054066011856</v>
      </c>
      <c r="L461">
        <f t="shared" si="5"/>
        <v>0.83033289217866602</v>
      </c>
      <c r="M461">
        <f>+STDEV($L$78:L461)*2+L461</f>
        <v>1.030935920994521</v>
      </c>
      <c r="N461">
        <f>L461-STDEV($L$78:L461)*2</f>
        <v>0.629729863362811</v>
      </c>
    </row>
    <row r="462" spans="1:14" x14ac:dyDescent="0.25">
      <c r="A462" s="1">
        <f>+BASE!A462</f>
        <v>40396</v>
      </c>
      <c r="B462">
        <f>+IFERROR(BASE!M462/BASE!H462,B461)</f>
        <v>0.84241733181299894</v>
      </c>
      <c r="C462">
        <f>+IFERROR(BASE!C462/BASE!H462,C461)</f>
        <v>1.3030026605853289</v>
      </c>
      <c r="D462">
        <f>+IFERROR(BASE!R694/BASE!H462,D461)</f>
        <v>0</v>
      </c>
      <c r="F462">
        <f>+IFERROR(BASE!C462/BASE!M462,F461)</f>
        <v>1.5467424652589783</v>
      </c>
      <c r="L462">
        <f t="shared" si="5"/>
        <v>0.82725252146104844</v>
      </c>
      <c r="M462">
        <f>+STDEV($L$78:L462)*2+L462</f>
        <v>1.0275942091936272</v>
      </c>
      <c r="N462">
        <f>L462-STDEV($L$78:L462)*2</f>
        <v>0.62691083372846967</v>
      </c>
    </row>
    <row r="463" spans="1:14" x14ac:dyDescent="0.25">
      <c r="A463" s="1">
        <f>+BASE!A463</f>
        <v>40403</v>
      </c>
      <c r="B463">
        <f>+IFERROR(BASE!M463/BASE!H463,B462)</f>
        <v>0.7464779005524862</v>
      </c>
      <c r="C463">
        <f>+IFERROR(BASE!C463/BASE!H463,C462)</f>
        <v>1.1316298342541438</v>
      </c>
      <c r="D463">
        <f>+IFERROR(BASE!R695/BASE!H463,D462)</f>
        <v>0</v>
      </c>
      <c r="F463">
        <f>+IFERROR(BASE!C463/BASE!M463,F462)</f>
        <v>1.5159589231196227</v>
      </c>
      <c r="L463">
        <f t="shared" ref="L463:L526" si="6">+(AVERAGE(B411:B463))</f>
        <v>0.82220443033592694</v>
      </c>
      <c r="M463">
        <f>+STDEV($L$78:L463)*2+L463</f>
        <v>1.0222867410275764</v>
      </c>
      <c r="N463">
        <f>L463-STDEV($L$78:L463)*2</f>
        <v>0.62212211964427755</v>
      </c>
    </row>
    <row r="464" spans="1:14" x14ac:dyDescent="0.25">
      <c r="A464" s="1">
        <f>+BASE!A464</f>
        <v>40410</v>
      </c>
      <c r="B464">
        <f>+IFERROR(BASE!M464/BASE!H464,B463)</f>
        <v>0.77832450164017164</v>
      </c>
      <c r="C464">
        <f>+IFERROR(BASE!C464/BASE!H464,C463)</f>
        <v>1.0608755992934646</v>
      </c>
      <c r="D464">
        <f>+IFERROR(BASE!R696/BASE!H464,D463)</f>
        <v>0</v>
      </c>
      <c r="F464">
        <f>+IFERROR(BASE!C464/BASE!M464,F463)</f>
        <v>1.3630248014264872</v>
      </c>
      <c r="L464">
        <f t="shared" si="6"/>
        <v>0.81713443069218261</v>
      </c>
      <c r="M464">
        <f>+STDEV($L$78:L464)*2+L464</f>
        <v>1.0169606398529911</v>
      </c>
      <c r="N464">
        <f>L464-STDEV($L$78:L464)*2</f>
        <v>0.61730822153137421</v>
      </c>
    </row>
    <row r="465" spans="1:14" x14ac:dyDescent="0.25">
      <c r="A465" s="1">
        <f>+BASE!A465</f>
        <v>40417</v>
      </c>
      <c r="B465">
        <f>+IFERROR(BASE!M465/BASE!H465,B464)</f>
        <v>0.77512878087438908</v>
      </c>
      <c r="C465">
        <f>+IFERROR(BASE!C465/BASE!H465,C464)</f>
        <v>1.0572579579976225</v>
      </c>
      <c r="D465">
        <f>+IFERROR(BASE!R697/BASE!H465,D464)</f>
        <v>0</v>
      </c>
      <c r="F465">
        <f>+IFERROR(BASE!C465/BASE!M465,F464)</f>
        <v>1.3639771662264633</v>
      </c>
      <c r="L465">
        <f t="shared" si="6"/>
        <v>0.81243829402898216</v>
      </c>
      <c r="M465">
        <f>+STDEV($L$78:L465)*2+L465</f>
        <v>1.012012660433397</v>
      </c>
      <c r="N465">
        <f>L465-STDEV($L$78:L465)*2</f>
        <v>0.61286392762456721</v>
      </c>
    </row>
    <row r="466" spans="1:14" x14ac:dyDescent="0.25">
      <c r="A466" s="1">
        <f>+BASE!A466</f>
        <v>40424</v>
      </c>
      <c r="B466">
        <f>+IFERROR(BASE!M466/BASE!H466,B465)</f>
        <v>0.74609300854160077</v>
      </c>
      <c r="C466">
        <f>+IFERROR(BASE!C466/BASE!H466,C465)</f>
        <v>1.023157228725087</v>
      </c>
      <c r="D466">
        <f>+IFERROR(BASE!R698/BASE!H466,D465)</f>
        <v>0</v>
      </c>
      <c r="F466">
        <f>+IFERROR(BASE!C466/BASE!M466,F465)</f>
        <v>1.371353459972863</v>
      </c>
      <c r="L466">
        <f t="shared" si="6"/>
        <v>0.80622704268500545</v>
      </c>
      <c r="M466">
        <f>+STDEV($L$78:L466)*2+L466</f>
        <v>1.0055565796033863</v>
      </c>
      <c r="N466">
        <f>L466-STDEV($L$78:L466)*2</f>
        <v>0.60689750576662471</v>
      </c>
    </row>
    <row r="467" spans="1:14" x14ac:dyDescent="0.25">
      <c r="A467" s="1">
        <f>+BASE!A467</f>
        <v>40431</v>
      </c>
      <c r="B467">
        <f>+IFERROR(BASE!M467/BASE!H467,B466)</f>
        <v>0.74788057500921501</v>
      </c>
      <c r="C467">
        <f>+IFERROR(BASE!C467/BASE!H467,C466)</f>
        <v>1.0331121759429907</v>
      </c>
      <c r="D467">
        <f>+IFERROR(BASE!R699/BASE!H467,D466)</f>
        <v>0</v>
      </c>
      <c r="F467">
        <f>+IFERROR(BASE!C467/BASE!M467,F466)</f>
        <v>1.3813865615245604</v>
      </c>
      <c r="L467">
        <f t="shared" si="6"/>
        <v>0.79960783426420412</v>
      </c>
      <c r="M467">
        <f>+STDEV($L$78:L467)*2+L467</f>
        <v>0.99870205945525614</v>
      </c>
      <c r="N467">
        <f>L467-STDEV($L$78:L467)*2</f>
        <v>0.6005136090731521</v>
      </c>
    </row>
    <row r="468" spans="1:14" x14ac:dyDescent="0.25">
      <c r="A468" s="1">
        <f>+BASE!A468</f>
        <v>40438</v>
      </c>
      <c r="B468">
        <f>+IFERROR(BASE!M468/BASE!H468,B467)</f>
        <v>0.73619381202568601</v>
      </c>
      <c r="C468">
        <f>+IFERROR(BASE!C468/BASE!H468,C467)</f>
        <v>1.0163455925277292</v>
      </c>
      <c r="D468">
        <f>+IFERROR(BASE!R700/BASE!H468,D467)</f>
        <v>0</v>
      </c>
      <c r="F468">
        <f>+IFERROR(BASE!C468/BASE!M468,F467)</f>
        <v>1.3805407977162794</v>
      </c>
      <c r="L468">
        <f t="shared" si="6"/>
        <v>0.7927397519748085</v>
      </c>
      <c r="M468">
        <f>+STDEV($L$78:L468)*2+L468</f>
        <v>0.99161077824249622</v>
      </c>
      <c r="N468">
        <f>L468-STDEV($L$78:L468)*2</f>
        <v>0.59386872570712079</v>
      </c>
    </row>
    <row r="469" spans="1:14" x14ac:dyDescent="0.25">
      <c r="A469" s="1">
        <f>+BASE!A469</f>
        <v>40445</v>
      </c>
      <c r="B469">
        <f>+IFERROR(BASE!M469/BASE!H469,B468)</f>
        <v>0.75815127895487977</v>
      </c>
      <c r="C469">
        <f>+IFERROR(BASE!C469/BASE!H469,C468)</f>
        <v>1.0947414644856734</v>
      </c>
      <c r="D469">
        <f>+IFERROR(BASE!R701/BASE!H469,D468)</f>
        <v>0</v>
      </c>
      <c r="F469">
        <f>+IFERROR(BASE!C469/BASE!M469,F468)</f>
        <v>1.4439617723718505</v>
      </c>
      <c r="L469">
        <f t="shared" si="6"/>
        <v>0.78597711775774493</v>
      </c>
      <c r="M469">
        <f>+STDEV($L$78:L469)*2+L469</f>
        <v>0.984639109799887</v>
      </c>
      <c r="N469">
        <f>L469-STDEV($L$78:L469)*2</f>
        <v>0.58731512571560285</v>
      </c>
    </row>
    <row r="470" spans="1:14" x14ac:dyDescent="0.25">
      <c r="A470" s="1">
        <f>+BASE!A470</f>
        <v>40452</v>
      </c>
      <c r="B470">
        <f>+IFERROR(BASE!M470/BASE!H470,B469)</f>
        <v>0.66213732806148018</v>
      </c>
      <c r="C470">
        <f>+IFERROR(BASE!C470/BASE!H470,C469)</f>
        <v>0.97805869577323601</v>
      </c>
      <c r="D470">
        <f>+IFERROR(BASE!R702/BASE!H470,D469)</f>
        <v>0</v>
      </c>
      <c r="F470">
        <f>+IFERROR(BASE!C470/BASE!M470,F469)</f>
        <v>1.4771236333052984</v>
      </c>
      <c r="L470">
        <f t="shared" si="6"/>
        <v>0.77696894371839109</v>
      </c>
      <c r="M470">
        <f>+STDEV($L$78:L470)*2+L470</f>
        <v>0.97544398104239682</v>
      </c>
      <c r="N470">
        <f>L470-STDEV($L$78:L470)*2</f>
        <v>0.57849390639438536</v>
      </c>
    </row>
    <row r="471" spans="1:14" x14ac:dyDescent="0.25">
      <c r="A471" s="1">
        <f>+BASE!A471</f>
        <v>40459</v>
      </c>
      <c r="B471">
        <f>+IFERROR(BASE!M471/BASE!H471,B470)</f>
        <v>0.67581379846683698</v>
      </c>
      <c r="C471">
        <f>+IFERROR(BASE!C471/BASE!H471,C470)</f>
        <v>0.97839128985668267</v>
      </c>
      <c r="D471">
        <f>+IFERROR(BASE!R703/BASE!H471,D470)</f>
        <v>0</v>
      </c>
      <c r="F471">
        <f>+IFERROR(BASE!C471/BASE!M471,F470)</f>
        <v>1.4477231629130365</v>
      </c>
      <c r="L471">
        <f t="shared" si="6"/>
        <v>0.77450204233814623</v>
      </c>
      <c r="M471">
        <f>+STDEV($L$78:L471)*2+L471</f>
        <v>0.97279713992789374</v>
      </c>
      <c r="N471">
        <f>L471-STDEV($L$78:L471)*2</f>
        <v>0.57620694474839873</v>
      </c>
    </row>
    <row r="472" spans="1:14" x14ac:dyDescent="0.25">
      <c r="A472" s="1">
        <f>+BASE!A472</f>
        <v>40466</v>
      </c>
      <c r="B472">
        <f>+IFERROR(BASE!M472/BASE!H472,B471)</f>
        <v>0.68695505428362491</v>
      </c>
      <c r="C472">
        <f>+IFERROR(BASE!C472/BASE!H472,C471)</f>
        <v>0.98228047477077118</v>
      </c>
      <c r="D472">
        <f>+IFERROR(BASE!R704/BASE!H472,D471)</f>
        <v>0</v>
      </c>
      <c r="F472">
        <f>+IFERROR(BASE!C472/BASE!M472,F471)</f>
        <v>1.4299050114641336</v>
      </c>
      <c r="L472">
        <f t="shared" si="6"/>
        <v>0.77147633644311164</v>
      </c>
      <c r="M472">
        <f>+STDEV($L$78:L472)*2+L472</f>
        <v>0.96960033384276001</v>
      </c>
      <c r="N472">
        <f>L472-STDEV($L$78:L472)*2</f>
        <v>0.57335233904346328</v>
      </c>
    </row>
    <row r="473" spans="1:14" x14ac:dyDescent="0.25">
      <c r="A473" s="1">
        <f>+BASE!A473</f>
        <v>40473</v>
      </c>
      <c r="B473">
        <f>+IFERROR(BASE!M473/BASE!H473,B472)</f>
        <v>0.68035862203381581</v>
      </c>
      <c r="C473">
        <f>+IFERROR(BASE!C473/BASE!H473,C472)</f>
        <v>0.88754080787409251</v>
      </c>
      <c r="D473">
        <f>+IFERROR(BASE!R705/BASE!H473,D472)</f>
        <v>0</v>
      </c>
      <c r="F473">
        <f>+IFERROR(BASE!C473/BASE!M473,F472)</f>
        <v>1.3045190861562699</v>
      </c>
      <c r="L473">
        <f t="shared" si="6"/>
        <v>0.76840387903265239</v>
      </c>
      <c r="M473">
        <f>+STDEV($L$78:L473)*2+L473</f>
        <v>0.96636611661703475</v>
      </c>
      <c r="N473">
        <f>L473-STDEV($L$78:L473)*2</f>
        <v>0.57044164144827003</v>
      </c>
    </row>
    <row r="474" spans="1:14" x14ac:dyDescent="0.25">
      <c r="A474" s="1">
        <f>+BASE!A474</f>
        <v>40480</v>
      </c>
      <c r="B474">
        <f>+IFERROR(BASE!M474/BASE!H474,B473)</f>
        <v>0.62231426352575714</v>
      </c>
      <c r="C474">
        <f>+IFERROR(BASE!C474/BASE!H474,C473)</f>
        <v>0.8529640176028993</v>
      </c>
      <c r="D474">
        <f>+IFERROR(BASE!R706/BASE!H474,D473)</f>
        <v>0</v>
      </c>
      <c r="F474">
        <f>+IFERROR(BASE!C474/BASE!M474,F473)</f>
        <v>1.3706322795341099</v>
      </c>
      <c r="L474">
        <f t="shared" si="6"/>
        <v>0.76502314675400751</v>
      </c>
      <c r="M474">
        <f>+STDEV($L$78:L474)*2+L474</f>
        <v>0.96283430769375999</v>
      </c>
      <c r="N474">
        <f>L474-STDEV($L$78:L474)*2</f>
        <v>0.56721198581425503</v>
      </c>
    </row>
    <row r="475" spans="1:14" x14ac:dyDescent="0.25">
      <c r="A475" s="1">
        <f>+BASE!A475</f>
        <v>40487</v>
      </c>
      <c r="B475">
        <f>+IFERROR(BASE!M475/BASE!H475,B474)</f>
        <v>0.56691661771312074</v>
      </c>
      <c r="C475">
        <f>+IFERROR(BASE!C475/BASE!H475,C474)</f>
        <v>0.70399806489512429</v>
      </c>
      <c r="D475">
        <f>+IFERROR(BASE!R707/BASE!H475,D474)</f>
        <v>0</v>
      </c>
      <c r="F475">
        <f>+IFERROR(BASE!C475/BASE!M475,F474)</f>
        <v>1.2418017798366452</v>
      </c>
      <c r="L475">
        <f t="shared" si="6"/>
        <v>0.76188917287088265</v>
      </c>
      <c r="M475">
        <f>+STDEV($L$78:L475)*2+L475</f>
        <v>0.95955956704907475</v>
      </c>
      <c r="N475">
        <f>L475-STDEV($L$78:L475)*2</f>
        <v>0.56421877869269055</v>
      </c>
    </row>
    <row r="476" spans="1:14" x14ac:dyDescent="0.25">
      <c r="A476" s="1">
        <f>+BASE!A476</f>
        <v>40494</v>
      </c>
      <c r="B476">
        <f>+IFERROR(BASE!M476/BASE!H476,B475)</f>
        <v>0.53910388463802239</v>
      </c>
      <c r="C476">
        <f>+IFERROR(BASE!C476/BASE!H476,C475)</f>
        <v>0.72358740435550328</v>
      </c>
      <c r="D476">
        <f>+IFERROR(BASE!R708/BASE!H476,D475)</f>
        <v>0</v>
      </c>
      <c r="F476">
        <f>+IFERROR(BASE!C476/BASE!M476,F475)</f>
        <v>1.3422040259297168</v>
      </c>
      <c r="L476">
        <f t="shared" si="6"/>
        <v>0.75718022336784563</v>
      </c>
      <c r="M476">
        <f>+STDEV($L$78:L476)*2+L476</f>
        <v>0.95472605121904541</v>
      </c>
      <c r="N476">
        <f>L476-STDEV($L$78:L476)*2</f>
        <v>0.55963439551664584</v>
      </c>
    </row>
    <row r="477" spans="1:14" x14ac:dyDescent="0.25">
      <c r="A477" s="1">
        <f>+BASE!A477</f>
        <v>40501</v>
      </c>
      <c r="B477">
        <f>+IFERROR(BASE!M477/BASE!H477,B476)</f>
        <v>0.53118996701583965</v>
      </c>
      <c r="C477">
        <f>+IFERROR(BASE!C477/BASE!H477,C476)</f>
        <v>0.7275000906158251</v>
      </c>
      <c r="D477">
        <f>+IFERROR(BASE!R709/BASE!H477,D476)</f>
        <v>0</v>
      </c>
      <c r="F477">
        <f>+IFERROR(BASE!C477/BASE!M477,F476)</f>
        <v>1.369566700784715</v>
      </c>
      <c r="L477">
        <f t="shared" si="6"/>
        <v>0.75164191430020122</v>
      </c>
      <c r="M477">
        <f>+STDEV($L$78:L477)*2+L477</f>
        <v>0.94908343218919766</v>
      </c>
      <c r="N477">
        <f>L477-STDEV($L$78:L477)*2</f>
        <v>0.55420039641120478</v>
      </c>
    </row>
    <row r="478" spans="1:14" x14ac:dyDescent="0.25">
      <c r="A478" s="1">
        <f>+BASE!A478</f>
        <v>40508</v>
      </c>
      <c r="B478">
        <f>+IFERROR(BASE!M478/BASE!H478,B477)</f>
        <v>0.50219360317011041</v>
      </c>
      <c r="C478">
        <f>+IFERROR(BASE!C478/BASE!H478,C477)</f>
        <v>0.68882677611095389</v>
      </c>
      <c r="D478">
        <f>+IFERROR(BASE!R710/BASE!H478,D477)</f>
        <v>0</v>
      </c>
      <c r="F478">
        <f>+IFERROR(BASE!C478/BASE!M478,F477)</f>
        <v>1.3716359024940117</v>
      </c>
      <c r="L478">
        <f t="shared" si="6"/>
        <v>0.74650637553385069</v>
      </c>
      <c r="M478">
        <f>+STDEV($L$78:L478)*2+L478</f>
        <v>0.94386348418405586</v>
      </c>
      <c r="N478">
        <f>L478-STDEV($L$78:L478)*2</f>
        <v>0.54914926688364551</v>
      </c>
    </row>
    <row r="479" spans="1:14" x14ac:dyDescent="0.25">
      <c r="A479" s="1">
        <f>+BASE!A479</f>
        <v>40515</v>
      </c>
      <c r="B479">
        <f>+IFERROR(BASE!M479/BASE!H479,B478)</f>
        <v>0.48936386080016236</v>
      </c>
      <c r="C479">
        <f>+IFERROR(BASE!C479/BASE!H479,C478)</f>
        <v>0.70256011363252047</v>
      </c>
      <c r="D479">
        <f>+IFERROR(BASE!R711/BASE!H479,D478)</f>
        <v>0</v>
      </c>
      <c r="F479">
        <f>+IFERROR(BASE!C479/BASE!M479,F478)</f>
        <v>1.4356599861782997</v>
      </c>
      <c r="L479">
        <f t="shared" si="6"/>
        <v>0.74035770915041621</v>
      </c>
      <c r="M479">
        <f>+STDEV($L$78:L479)*2+L479</f>
        <v>0.93765574430343313</v>
      </c>
      <c r="N479">
        <f>L479-STDEV($L$78:L479)*2</f>
        <v>0.54305967399739929</v>
      </c>
    </row>
    <row r="480" spans="1:14" x14ac:dyDescent="0.25">
      <c r="A480" s="1">
        <f>+BASE!A480</f>
        <v>40522</v>
      </c>
      <c r="B480">
        <f>+IFERROR(BASE!M480/BASE!H480,B479)</f>
        <v>0.52266628501914203</v>
      </c>
      <c r="C480">
        <f>+IFERROR(BASE!C480/BASE!H480,C479)</f>
        <v>0.78636087158753443</v>
      </c>
      <c r="D480">
        <f>+IFERROR(BASE!R712/BASE!H480,D479)</f>
        <v>0</v>
      </c>
      <c r="F480">
        <f>+IFERROR(BASE!C480/BASE!M480,F479)</f>
        <v>1.5045180722891565</v>
      </c>
      <c r="L480">
        <f t="shared" si="6"/>
        <v>0.73464651034682327</v>
      </c>
      <c r="M480">
        <f>+STDEV($L$78:L480)*2+L480</f>
        <v>0.93191033401839585</v>
      </c>
      <c r="N480">
        <f>L480-STDEV($L$78:L480)*2</f>
        <v>0.53738268667525069</v>
      </c>
    </row>
    <row r="481" spans="1:14" x14ac:dyDescent="0.25">
      <c r="A481" s="1">
        <f>+BASE!A481</f>
        <v>40529</v>
      </c>
      <c r="B481">
        <f>+IFERROR(BASE!M481/BASE!H481,B480)</f>
        <v>0.53258276170593499</v>
      </c>
      <c r="C481">
        <f>+IFERROR(BASE!C481/BASE!H481,C480)</f>
        <v>0.76696242171189988</v>
      </c>
      <c r="D481">
        <f>+IFERROR(BASE!R713/BASE!H481,D480)</f>
        <v>0</v>
      </c>
      <c r="F481">
        <f>+IFERROR(BASE!C481/BASE!M481,F480)</f>
        <v>1.4400811983760324</v>
      </c>
      <c r="L481">
        <f t="shared" si="6"/>
        <v>0.72972918779035933</v>
      </c>
      <c r="M481">
        <f>+STDEV($L$78:L481)*2+L481</f>
        <v>0.92698108887027275</v>
      </c>
      <c r="N481">
        <f>L481-STDEV($L$78:L481)*2</f>
        <v>0.53247728671044592</v>
      </c>
    </row>
    <row r="482" spans="1:14" x14ac:dyDescent="0.25">
      <c r="A482" s="1">
        <f>+BASE!A482</f>
        <v>40536</v>
      </c>
      <c r="B482">
        <f>+IFERROR(BASE!M482/BASE!H482,B481)</f>
        <v>0.51697184627632631</v>
      </c>
      <c r="C482">
        <f>+IFERROR(BASE!C482/BASE!H482,C481)</f>
        <v>0.73358905695881893</v>
      </c>
      <c r="D482">
        <f>+IFERROR(BASE!R714/BASE!H482,D481)</f>
        <v>0</v>
      </c>
      <c r="F482">
        <f>+IFERROR(BASE!C482/BASE!M482,F481)</f>
        <v>1.4190116197676046</v>
      </c>
      <c r="L482">
        <f t="shared" si="6"/>
        <v>0.72459463099424337</v>
      </c>
      <c r="M482">
        <f>+STDEV($L$78:L482)*2+L482</f>
        <v>0.92185888223558021</v>
      </c>
      <c r="N482">
        <f>L482-STDEV($L$78:L482)*2</f>
        <v>0.52733037975290653</v>
      </c>
    </row>
    <row r="483" spans="1:14" x14ac:dyDescent="0.25">
      <c r="A483" s="1">
        <f>+BASE!A483</f>
        <v>40543</v>
      </c>
      <c r="B483">
        <f>+IFERROR(BASE!M483/BASE!H483,B482)</f>
        <v>0.49416156962427521</v>
      </c>
      <c r="C483">
        <f>+IFERROR(BASE!C483/BASE!H483,C482)</f>
        <v>0.72587179283501468</v>
      </c>
      <c r="D483">
        <f>+IFERROR(BASE!R715/BASE!H483,D482)</f>
        <v>0</v>
      </c>
      <c r="F483">
        <f>+IFERROR(BASE!C483/BASE!M483,F482)</f>
        <v>1.4688956759363445</v>
      </c>
      <c r="L483">
        <f t="shared" si="6"/>
        <v>0.71873046370894</v>
      </c>
      <c r="M483">
        <f>+STDEV($L$78:L483)*2+L483</f>
        <v>0.91603616872378302</v>
      </c>
      <c r="N483">
        <f>L483-STDEV($L$78:L483)*2</f>
        <v>0.52142475869409699</v>
      </c>
    </row>
    <row r="484" spans="1:14" x14ac:dyDescent="0.25">
      <c r="A484" s="1">
        <f>+BASE!A484</f>
        <v>40550</v>
      </c>
      <c r="B484">
        <f>+IFERROR(BASE!M484/BASE!H484,B483)</f>
        <v>0.48211612699913337</v>
      </c>
      <c r="C484">
        <f>+IFERROR(BASE!C484/BASE!H484,C483)</f>
        <v>0.74210194595446299</v>
      </c>
      <c r="D484">
        <f>+IFERROR(BASE!R716/BASE!H484,D483)</f>
        <v>0</v>
      </c>
      <c r="F484">
        <f>+IFERROR(BASE!C484/BASE!M484,F483)</f>
        <v>1.5392597434430917</v>
      </c>
      <c r="L484">
        <f t="shared" si="6"/>
        <v>0.71437489608676408</v>
      </c>
      <c r="M484">
        <f>+STDEV($L$78:L484)*2+L484</f>
        <v>0.91174403201468845</v>
      </c>
      <c r="N484">
        <f>L484-STDEV($L$78:L484)*2</f>
        <v>0.5170057601588397</v>
      </c>
    </row>
    <row r="485" spans="1:14" x14ac:dyDescent="0.25">
      <c r="A485" s="1">
        <f>+BASE!A485</f>
        <v>40557</v>
      </c>
      <c r="B485">
        <f>+IFERROR(BASE!M485/BASE!H485,B484)</f>
        <v>0.49168833215157959</v>
      </c>
      <c r="C485">
        <f>+IFERROR(BASE!C485/BASE!H485,C484)</f>
        <v>0.69408335302922863</v>
      </c>
      <c r="D485">
        <f>+IFERROR(BASE!R717/BASE!H485,D484)</f>
        <v>0</v>
      </c>
      <c r="F485">
        <f>+IFERROR(BASE!C485/BASE!M485,F484)</f>
        <v>1.4116327511616729</v>
      </c>
      <c r="L485">
        <f t="shared" si="6"/>
        <v>0.70945222201454328</v>
      </c>
      <c r="M485">
        <f>+STDEV($L$78:L485)*2+L485</f>
        <v>0.90691060715243155</v>
      </c>
      <c r="N485">
        <f>L485-STDEV($L$78:L485)*2</f>
        <v>0.51199383687665501</v>
      </c>
    </row>
    <row r="486" spans="1:14" x14ac:dyDescent="0.25">
      <c r="A486" s="1">
        <f>+BASE!A486</f>
        <v>40564</v>
      </c>
      <c r="B486">
        <f>+IFERROR(BASE!M486/BASE!H486,B485)</f>
        <v>0.47807451368282228</v>
      </c>
      <c r="C486">
        <f>+IFERROR(BASE!C486/BASE!H486,C485)</f>
        <v>0.67985492911308931</v>
      </c>
      <c r="D486">
        <f>+IFERROR(BASE!R718/BASE!H486,D485)</f>
        <v>0</v>
      </c>
      <c r="F486">
        <f>+IFERROR(BASE!C486/BASE!M486,F485)</f>
        <v>1.4220689655172414</v>
      </c>
      <c r="L486">
        <f t="shared" si="6"/>
        <v>0.70398711429036298</v>
      </c>
      <c r="M486">
        <f>+STDEV($L$78:L486)*2+L486</f>
        <v>0.90156458391169014</v>
      </c>
      <c r="N486">
        <f>L486-STDEV($L$78:L486)*2</f>
        <v>0.50640964466903582</v>
      </c>
    </row>
    <row r="487" spans="1:14" x14ac:dyDescent="0.25">
      <c r="A487" s="1">
        <f>+BASE!A487</f>
        <v>40571</v>
      </c>
      <c r="B487">
        <f>+IFERROR(BASE!M487/BASE!H487,B486)</f>
        <v>0.46170967255168255</v>
      </c>
      <c r="C487">
        <f>+IFERROR(BASE!C487/BASE!H487,C486)</f>
        <v>0.68239776671193608</v>
      </c>
      <c r="D487">
        <f>+IFERROR(BASE!R719/BASE!H487,D486)</f>
        <v>0</v>
      </c>
      <c r="F487">
        <f>+IFERROR(BASE!C487/BASE!M487,F486)</f>
        <v>1.4779802271427405</v>
      </c>
      <c r="L487">
        <f t="shared" si="6"/>
        <v>0.69762207610317906</v>
      </c>
      <c r="M487">
        <f>+STDEV($L$78:L487)*2+L487</f>
        <v>0.89535505480193622</v>
      </c>
      <c r="N487">
        <f>L487-STDEV($L$78:L487)*2</f>
        <v>0.49988909740442194</v>
      </c>
    </row>
    <row r="488" spans="1:14" x14ac:dyDescent="0.25">
      <c r="A488" s="1">
        <f>+BASE!A488</f>
        <v>40578</v>
      </c>
      <c r="B488">
        <f>+IFERROR(BASE!M488/BASE!H488,B487)</f>
        <v>0.44646427922195964</v>
      </c>
      <c r="C488">
        <f>+IFERROR(BASE!C488/BASE!H488,C487)</f>
        <v>0.59632794037447734</v>
      </c>
      <c r="D488">
        <f>+IFERROR(BASE!R720/BASE!H488,D487)</f>
        <v>0</v>
      </c>
      <c r="F488">
        <f>+IFERROR(BASE!C488/BASE!M488,F487)</f>
        <v>1.3356677524429967</v>
      </c>
      <c r="L488">
        <f t="shared" si="6"/>
        <v>0.69116832077912249</v>
      </c>
      <c r="M488">
        <f>+STDEV($L$78:L488)*2+L488</f>
        <v>0.88909518040028657</v>
      </c>
      <c r="N488">
        <f>L488-STDEV($L$78:L488)*2</f>
        <v>0.49324146115795842</v>
      </c>
    </row>
    <row r="489" spans="1:14" x14ac:dyDescent="0.25">
      <c r="A489" s="1">
        <f>+BASE!A489</f>
        <v>40585</v>
      </c>
      <c r="B489">
        <f>+IFERROR(BASE!M489/BASE!H489,B488)</f>
        <v>0.50365738555922601</v>
      </c>
      <c r="C489">
        <f>+IFERROR(BASE!C489/BASE!H489,C488)</f>
        <v>0.63949189869435263</v>
      </c>
      <c r="D489">
        <f>+IFERROR(BASE!R721/BASE!H489,D488)</f>
        <v>0</v>
      </c>
      <c r="F489">
        <f>+IFERROR(BASE!C489/BASE!M489,F488)</f>
        <v>1.2696962598578903</v>
      </c>
      <c r="L489">
        <f t="shared" si="6"/>
        <v>0.68611674937628997</v>
      </c>
      <c r="M489">
        <f>+STDEV($L$78:L489)*2+L489</f>
        <v>0.8842677139695444</v>
      </c>
      <c r="N489">
        <f>L489-STDEV($L$78:L489)*2</f>
        <v>0.48796578478303554</v>
      </c>
    </row>
    <row r="490" spans="1:14" x14ac:dyDescent="0.25">
      <c r="A490" s="1">
        <f>+BASE!A490</f>
        <v>40592</v>
      </c>
      <c r="B490">
        <f>+IFERROR(BASE!M490/BASE!H490,B489)</f>
        <v>0.5132166151733607</v>
      </c>
      <c r="C490">
        <f>+IFERROR(BASE!C490/BASE!H490,C489)</f>
        <v>0.62921005454476098</v>
      </c>
      <c r="D490">
        <f>+IFERROR(BASE!R722/BASE!H490,D489)</f>
        <v>0</v>
      </c>
      <c r="F490">
        <f>+IFERROR(BASE!C490/BASE!M490,F489)</f>
        <v>1.2260126347082869</v>
      </c>
      <c r="L490">
        <f t="shared" si="6"/>
        <v>0.68160830080829404</v>
      </c>
      <c r="M490">
        <f>+STDEV($L$78:L490)*2+L490</f>
        <v>0.88001051952784026</v>
      </c>
      <c r="N490">
        <f>L490-STDEV($L$78:L490)*2</f>
        <v>0.48320608208874782</v>
      </c>
    </row>
    <row r="491" spans="1:14" x14ac:dyDescent="0.25">
      <c r="A491" s="1">
        <f>+BASE!A491</f>
        <v>40599</v>
      </c>
      <c r="B491">
        <f>+IFERROR(BASE!M491/BASE!H491,B490)</f>
        <v>0.5167961745367603</v>
      </c>
      <c r="C491">
        <f>+IFERROR(BASE!C491/BASE!H491,C490)</f>
        <v>0.65917513448894194</v>
      </c>
      <c r="D491">
        <f>+IFERROR(BASE!R723/BASE!H491,D490)</f>
        <v>0</v>
      </c>
      <c r="F491">
        <f>+IFERROR(BASE!C491/BASE!M491,F490)</f>
        <v>1.2755031228313671</v>
      </c>
      <c r="L491">
        <f t="shared" si="6"/>
        <v>0.67656657299576228</v>
      </c>
      <c r="M491">
        <f>+STDEV($L$78:L491)*2+L491</f>
        <v>0.87525146891892458</v>
      </c>
      <c r="N491">
        <f>L491-STDEV($L$78:L491)*2</f>
        <v>0.47788167707259999</v>
      </c>
    </row>
    <row r="492" spans="1:14" x14ac:dyDescent="0.25">
      <c r="A492" s="1">
        <f>+BASE!A492</f>
        <v>40606</v>
      </c>
      <c r="B492">
        <f>+IFERROR(BASE!M492/BASE!H492,B491)</f>
        <v>0.52861123450308922</v>
      </c>
      <c r="C492">
        <f>+IFERROR(BASE!C492/BASE!H492,C491)</f>
        <v>0.65101158987198637</v>
      </c>
      <c r="D492">
        <f>+IFERROR(BASE!R724/BASE!H492,D491)</f>
        <v>0</v>
      </c>
      <c r="F492">
        <f>+IFERROR(BASE!C492/BASE!M492,F491)</f>
        <v>1.2315508021390376</v>
      </c>
      <c r="L492">
        <f t="shared" si="6"/>
        <v>0.67178699006858456</v>
      </c>
      <c r="M492">
        <f>+STDEV($L$78:L492)*2+L492</f>
        <v>0.8707846963216499</v>
      </c>
      <c r="N492">
        <f>L492-STDEV($L$78:L492)*2</f>
        <v>0.47278928381551916</v>
      </c>
    </row>
    <row r="493" spans="1:14" x14ac:dyDescent="0.25">
      <c r="A493" s="1">
        <f>+BASE!A493</f>
        <v>40613</v>
      </c>
      <c r="B493">
        <f>+IFERROR(BASE!M493/BASE!H493,B492)</f>
        <v>0.51909113159827036</v>
      </c>
      <c r="C493">
        <f>+IFERROR(BASE!C493/BASE!H493,C492)</f>
        <v>0.65570694297136323</v>
      </c>
      <c r="D493">
        <f>+IFERROR(BASE!R725/BASE!H493,D492)</f>
        <v>0</v>
      </c>
      <c r="F493">
        <f>+IFERROR(BASE!C493/BASE!M493,F492)</f>
        <v>1.2631827111984282</v>
      </c>
      <c r="L493">
        <f t="shared" si="6"/>
        <v>0.66676455985534488</v>
      </c>
      <c r="M493">
        <f>+STDEV($L$78:L493)*2+L493</f>
        <v>0.86610754077668217</v>
      </c>
      <c r="N493">
        <f>L493-STDEV($L$78:L493)*2</f>
        <v>0.4674215789340076</v>
      </c>
    </row>
    <row r="494" spans="1:14" x14ac:dyDescent="0.25">
      <c r="A494" s="1">
        <f>+BASE!A494</f>
        <v>40620</v>
      </c>
      <c r="B494">
        <f>+IFERROR(BASE!M494/BASE!H494,B493)</f>
        <v>0.5460750853242321</v>
      </c>
      <c r="C494">
        <f>+IFERROR(BASE!C494/BASE!H494,C493)</f>
        <v>0.6916803333185586</v>
      </c>
      <c r="D494">
        <f>+IFERROR(BASE!R726/BASE!H494,D493)</f>
        <v>0</v>
      </c>
      <c r="F494">
        <f>+IFERROR(BASE!C494/BASE!M494,F493)</f>
        <v>1.2666396103896105</v>
      </c>
      <c r="L494">
        <f t="shared" si="6"/>
        <v>0.66216688951176195</v>
      </c>
      <c r="M494">
        <f>+STDEV($L$78:L494)*2+L494</f>
        <v>0.86188490118488392</v>
      </c>
      <c r="N494">
        <f>L494-STDEV($L$78:L494)*2</f>
        <v>0.46244887783864003</v>
      </c>
    </row>
    <row r="495" spans="1:14" x14ac:dyDescent="0.25">
      <c r="A495" s="1">
        <f>+BASE!A495</f>
        <v>40627</v>
      </c>
      <c r="B495">
        <f>+IFERROR(BASE!M495/BASE!H495,B494)</f>
        <v>0.57106598984771573</v>
      </c>
      <c r="C495">
        <f>+IFERROR(BASE!C495/BASE!H495,C494)</f>
        <v>0.67468930509364611</v>
      </c>
      <c r="D495">
        <f>+IFERROR(BASE!R727/BASE!H495,D494)</f>
        <v>0</v>
      </c>
      <c r="F495">
        <f>+IFERROR(BASE!C495/BASE!M495,F494)</f>
        <v>1.181455938697318</v>
      </c>
      <c r="L495">
        <f t="shared" si="6"/>
        <v>0.65835965418123599</v>
      </c>
      <c r="M495">
        <f>+STDEV($L$78:L495)*2+L495</f>
        <v>0.85847666116737376</v>
      </c>
      <c r="N495">
        <f>L495-STDEV($L$78:L495)*2</f>
        <v>0.45824264719509816</v>
      </c>
    </row>
    <row r="496" spans="1:14" x14ac:dyDescent="0.25">
      <c r="A496" s="1">
        <f>+BASE!A496</f>
        <v>40634</v>
      </c>
      <c r="B496">
        <f>+IFERROR(BASE!M496/BASE!H496,B495)</f>
        <v>0.75131233595800528</v>
      </c>
      <c r="C496">
        <f>+IFERROR(BASE!C496/BASE!H496,C495)</f>
        <v>0.71967566554180729</v>
      </c>
      <c r="D496">
        <f>+IFERROR(BASE!R728/BASE!H496,D495)</f>
        <v>0</v>
      </c>
      <c r="F496">
        <f>+IFERROR(BASE!C496/BASE!M496,F495)</f>
        <v>0.95789145352464133</v>
      </c>
      <c r="L496">
        <f t="shared" si="6"/>
        <v>0.65755712431196145</v>
      </c>
      <c r="M496">
        <f>+STDEV($L$78:L496)*2+L496</f>
        <v>0.85807363905742595</v>
      </c>
      <c r="N496">
        <f>L496-STDEV($L$78:L496)*2</f>
        <v>0.45704060956649695</v>
      </c>
    </row>
    <row r="497" spans="1:14" x14ac:dyDescent="0.25">
      <c r="A497" s="1">
        <f>+BASE!A497</f>
        <v>40641</v>
      </c>
      <c r="B497">
        <f>+IFERROR(BASE!M497/BASE!H497,B496)</f>
        <v>0.73797542952989703</v>
      </c>
      <c r="C497">
        <f>+IFERROR(BASE!C497/BASE!H497,C496)</f>
        <v>0.70211704973026878</v>
      </c>
      <c r="D497">
        <f>+IFERROR(BASE!R729/BASE!H497,D496)</f>
        <v>0</v>
      </c>
      <c r="F497">
        <f>+IFERROR(BASE!C497/BASE!M497,F496)</f>
        <v>0.9514097917562504</v>
      </c>
      <c r="L497">
        <f t="shared" si="6"/>
        <v>0.65715936212633408</v>
      </c>
      <c r="M497">
        <f>+STDEV($L$78:L497)*2+L497</f>
        <v>0.85807274721645843</v>
      </c>
      <c r="N497">
        <f>L497-STDEV($L$78:L497)*2</f>
        <v>0.45624597703620973</v>
      </c>
    </row>
    <row r="498" spans="1:14" x14ac:dyDescent="0.25">
      <c r="A498" s="1">
        <f>+BASE!A498</f>
        <v>40648</v>
      </c>
      <c r="B498">
        <f>+IFERROR(BASE!M498/BASE!H498,B497)</f>
        <v>0.74934148635936038</v>
      </c>
      <c r="C498">
        <f>+IFERROR(BASE!C498/BASE!H498,C497)</f>
        <v>0.68904045155221083</v>
      </c>
      <c r="D498">
        <f>+IFERROR(BASE!R730/BASE!H498,D497)</f>
        <v>0</v>
      </c>
      <c r="F498">
        <f>+IFERROR(BASE!C498/BASE!M498,F497)</f>
        <v>0.91952796434624329</v>
      </c>
      <c r="L498">
        <f t="shared" si="6"/>
        <v>0.65704081944124526</v>
      </c>
      <c r="M498">
        <f>+STDEV($L$78:L498)*2+L498</f>
        <v>0.85834631741194822</v>
      </c>
      <c r="N498">
        <f>L498-STDEV($L$78:L498)*2</f>
        <v>0.4557353214705423</v>
      </c>
    </row>
    <row r="499" spans="1:14" x14ac:dyDescent="0.25">
      <c r="A499" s="1">
        <f>+BASE!A499</f>
        <v>40655</v>
      </c>
      <c r="B499">
        <f>+IFERROR(BASE!M499/BASE!H499,B498)</f>
        <v>0.78185655944569354</v>
      </c>
      <c r="C499">
        <f>+IFERROR(BASE!C499/BASE!H499,C498)</f>
        <v>0.65195246179966049</v>
      </c>
      <c r="D499">
        <f>+IFERROR(BASE!R731/BASE!H499,D498)</f>
        <v>0</v>
      </c>
      <c r="F499">
        <f>+IFERROR(BASE!C499/BASE!M499,F498)</f>
        <v>0.83385175186337235</v>
      </c>
      <c r="L499">
        <f t="shared" si="6"/>
        <v>0.65725773772601637</v>
      </c>
      <c r="M499">
        <f>+STDEV($L$78:L499)*2+L499</f>
        <v>0.85894809269130057</v>
      </c>
      <c r="N499">
        <f>L499-STDEV($L$78:L499)*2</f>
        <v>0.45556738276073216</v>
      </c>
    </row>
    <row r="500" spans="1:14" x14ac:dyDescent="0.25">
      <c r="A500" s="1">
        <f>+BASE!A500</f>
        <v>40662</v>
      </c>
      <c r="B500">
        <f>+IFERROR(BASE!M500/BASE!H500,B499)</f>
        <v>0.77535745130025913</v>
      </c>
      <c r="C500">
        <f>+IFERROR(BASE!C500/BASE!H500,C499)</f>
        <v>0.67325592553497748</v>
      </c>
      <c r="D500">
        <f>+IFERROR(BASE!R732/BASE!H500,D499)</f>
        <v>0</v>
      </c>
      <c r="F500">
        <f>+IFERROR(BASE!C500/BASE!M500,F499)</f>
        <v>0.86831683168316831</v>
      </c>
      <c r="L500">
        <f t="shared" si="6"/>
        <v>0.65815530187491078</v>
      </c>
      <c r="M500">
        <f>+STDEV($L$78:L500)*2+L500</f>
        <v>0.86021822346896348</v>
      </c>
      <c r="N500">
        <f>L500-STDEV($L$78:L500)*2</f>
        <v>0.45609238028085813</v>
      </c>
    </row>
    <row r="501" spans="1:14" x14ac:dyDescent="0.25">
      <c r="A501" s="1">
        <f>+BASE!A501</f>
        <v>40669</v>
      </c>
      <c r="B501">
        <f>+IFERROR(BASE!M501/BASE!H501,B500)</f>
        <v>0.75076833016244693</v>
      </c>
      <c r="C501">
        <f>+IFERROR(BASE!C501/BASE!H501,C500)</f>
        <v>0.65651983023562133</v>
      </c>
      <c r="D501">
        <f>+IFERROR(BASE!R733/BASE!H501,D500)</f>
        <v>0</v>
      </c>
      <c r="F501">
        <f>+IFERROR(BASE!C501/BASE!M501,F500)</f>
        <v>0.8744639376218325</v>
      </c>
      <c r="L501">
        <f t="shared" si="6"/>
        <v>0.65889179834675904</v>
      </c>
      <c r="M501">
        <f>+STDEV($L$78:L501)*2+L501</f>
        <v>0.86131645576363147</v>
      </c>
      <c r="N501">
        <f>L501-STDEV($L$78:L501)*2</f>
        <v>0.45646714092988661</v>
      </c>
    </row>
    <row r="502" spans="1:14" x14ac:dyDescent="0.25">
      <c r="A502" s="1">
        <f>+BASE!A502</f>
        <v>40676</v>
      </c>
      <c r="B502">
        <f>+IFERROR(BASE!M502/BASE!H502,B501)</f>
        <v>0.69998625681432958</v>
      </c>
      <c r="C502">
        <f>+IFERROR(BASE!C502/BASE!H502,C501)</f>
        <v>0.61248797471253835</v>
      </c>
      <c r="D502">
        <f>+IFERROR(BASE!R734/BASE!H502,D501)</f>
        <v>0</v>
      </c>
      <c r="F502">
        <f>+IFERROR(BASE!C502/BASE!M502,F501)</f>
        <v>0.875</v>
      </c>
      <c r="L502">
        <f t="shared" si="6"/>
        <v>0.65832972631988895</v>
      </c>
      <c r="M502">
        <f>+STDEV($L$78:L502)*2+L502</f>
        <v>0.86111514436763203</v>
      </c>
      <c r="N502">
        <f>L502-STDEV($L$78:L502)*2</f>
        <v>0.45554430827214587</v>
      </c>
    </row>
    <row r="503" spans="1:14" x14ac:dyDescent="0.25">
      <c r="A503" s="1">
        <f>+BASE!A503</f>
        <v>40683</v>
      </c>
      <c r="B503">
        <f>+IFERROR(BASE!M503/BASE!H503,B502)</f>
        <v>0.71616074837724308</v>
      </c>
      <c r="C503">
        <f>+IFERROR(BASE!C503/BASE!H503,C502)</f>
        <v>0.61917716685757918</v>
      </c>
      <c r="D503">
        <f>+IFERROR(BASE!R735/BASE!H503,D502)</f>
        <v>0</v>
      </c>
      <c r="F503">
        <f>+IFERROR(BASE!C503/BASE!M503,F502)</f>
        <v>0.86457847384205266</v>
      </c>
      <c r="L503">
        <f t="shared" si="6"/>
        <v>0.65812832916864761</v>
      </c>
      <c r="M503">
        <f>+STDEV($L$78:L503)*2+L503</f>
        <v>0.86127086730527758</v>
      </c>
      <c r="N503">
        <f>L503-STDEV($L$78:L503)*2</f>
        <v>0.45498579103201764</v>
      </c>
    </row>
    <row r="504" spans="1:14" x14ac:dyDescent="0.25">
      <c r="A504" s="1">
        <f>+BASE!A504</f>
        <v>40690</v>
      </c>
      <c r="B504">
        <f>+IFERROR(BASE!M504/BASE!H504,B503)</f>
        <v>0.73272616261320844</v>
      </c>
      <c r="C504">
        <f>+IFERROR(BASE!C504/BASE!H504,C503)</f>
        <v>0.6398697466164649</v>
      </c>
      <c r="D504">
        <f>+IFERROR(BASE!R736/BASE!H504,D503)</f>
        <v>0</v>
      </c>
      <c r="F504">
        <f>+IFERROR(BASE!C504/BASE!M504,F503)</f>
        <v>0.87327268939656977</v>
      </c>
      <c r="L504">
        <f t="shared" si="6"/>
        <v>0.65866029523283731</v>
      </c>
      <c r="M504">
        <f>+STDEV($L$78:L504)*2+L504</f>
        <v>0.86215096578142225</v>
      </c>
      <c r="N504">
        <f>L504-STDEV($L$78:L504)*2</f>
        <v>0.45516962468425237</v>
      </c>
    </row>
    <row r="505" spans="1:14" x14ac:dyDescent="0.25">
      <c r="A505" s="1">
        <f>+BASE!A505</f>
        <v>40697</v>
      </c>
      <c r="B505">
        <f>+IFERROR(BASE!M505/BASE!H505,B504)</f>
        <v>0.71171492659053825</v>
      </c>
      <c r="C505">
        <f>+IFERROR(BASE!C505/BASE!H505,C504)</f>
        <v>0.62535685154975529</v>
      </c>
      <c r="D505">
        <f>+IFERROR(BASE!R737/BASE!H505,D504)</f>
        <v>0</v>
      </c>
      <c r="F505">
        <f>+IFERROR(BASE!C505/BASE!M505,F504)</f>
        <v>0.87866198696368458</v>
      </c>
      <c r="L505">
        <f t="shared" si="6"/>
        <v>0.6593269376895855</v>
      </c>
      <c r="M505">
        <f>+STDEV($L$78:L505)*2+L505</f>
        <v>0.86315593817332337</v>
      </c>
      <c r="N505">
        <f>L505-STDEV($L$78:L505)*2</f>
        <v>0.45549793720584758</v>
      </c>
    </row>
    <row r="506" spans="1:14" x14ac:dyDescent="0.25">
      <c r="A506" s="1">
        <f>+BASE!A506</f>
        <v>40704</v>
      </c>
      <c r="B506">
        <f>+IFERROR(BASE!M506/BASE!H506,B505)</f>
        <v>0.73087264727450507</v>
      </c>
      <c r="C506">
        <f>+IFERROR(BASE!C506/BASE!H506,C505)</f>
        <v>0.61696406746516741</v>
      </c>
      <c r="D506">
        <f>+IFERROR(BASE!R738/BASE!H506,D505)</f>
        <v>0</v>
      </c>
      <c r="F506">
        <f>+IFERROR(BASE!C506/BASE!M506,F505)</f>
        <v>0.84414715719063538</v>
      </c>
      <c r="L506">
        <f t="shared" si="6"/>
        <v>0.65965754588811143</v>
      </c>
      <c r="M506">
        <f>+STDEV($L$78:L506)*2+L506</f>
        <v>0.8638176791989397</v>
      </c>
      <c r="N506">
        <f>L506-STDEV($L$78:L506)*2</f>
        <v>0.45549741257728316</v>
      </c>
    </row>
    <row r="507" spans="1:14" x14ac:dyDescent="0.25">
      <c r="A507" s="1">
        <f>+BASE!A507</f>
        <v>40711</v>
      </c>
      <c r="B507">
        <f>+IFERROR(BASE!M507/BASE!H507,B506)</f>
        <v>0.76746521302539095</v>
      </c>
      <c r="C507">
        <f>+IFERROR(BASE!C507/BASE!H507,C506)</f>
        <v>0.662506574857744</v>
      </c>
      <c r="D507">
        <f>+IFERROR(BASE!R739/BASE!H507,D506)</f>
        <v>0</v>
      </c>
      <c r="F507">
        <f>+IFERROR(BASE!C507/BASE!M507,F506)</f>
        <v>0.86323987538940805</v>
      </c>
      <c r="L507">
        <f t="shared" si="6"/>
        <v>0.66099326990797902</v>
      </c>
      <c r="M507">
        <f>+STDEV($L$78:L507)*2+L507</f>
        <v>0.86547029994452185</v>
      </c>
      <c r="N507">
        <f>L507-STDEV($L$78:L507)*2</f>
        <v>0.45651623987143619</v>
      </c>
    </row>
    <row r="508" spans="1:14" x14ac:dyDescent="0.25">
      <c r="A508" s="1">
        <f>+BASE!A508</f>
        <v>40718</v>
      </c>
      <c r="B508">
        <f>+IFERROR(BASE!M508/BASE!H508,B507)</f>
        <v>0.73445792266868848</v>
      </c>
      <c r="C508">
        <f>+IFERROR(BASE!C508/BASE!H508,C507)</f>
        <v>0.63144427596664143</v>
      </c>
      <c r="D508">
        <f>+IFERROR(BASE!R740/BASE!H508,D507)</f>
        <v>0</v>
      </c>
      <c r="F508">
        <f>+IFERROR(BASE!C508/BASE!M508,F507)</f>
        <v>0.8597419354838709</v>
      </c>
      <c r="L508">
        <f t="shared" si="6"/>
        <v>0.66085819881495667</v>
      </c>
      <c r="M508">
        <f>+STDEV($L$78:L508)*2+L508</f>
        <v>0.86564855643475802</v>
      </c>
      <c r="N508">
        <f>L508-STDEV($L$78:L508)*2</f>
        <v>0.45606784119515537</v>
      </c>
    </row>
    <row r="509" spans="1:14" x14ac:dyDescent="0.25">
      <c r="A509" s="1">
        <f>+BASE!A509</f>
        <v>40725</v>
      </c>
      <c r="B509">
        <f>+IFERROR(BASE!M509/BASE!H509,B508)</f>
        <v>0.73224765258215962</v>
      </c>
      <c r="C509">
        <f>+IFERROR(BASE!C509/BASE!H509,C508)</f>
        <v>0.74960876369327067</v>
      </c>
      <c r="D509">
        <f>+IFERROR(BASE!R741/BASE!H509,D508)</f>
        <v>0</v>
      </c>
      <c r="F509">
        <f>+IFERROR(BASE!C509/BASE!M509,F508)</f>
        <v>1.0237093434849394</v>
      </c>
      <c r="L509">
        <f t="shared" si="6"/>
        <v>0.66086332229096589</v>
      </c>
      <c r="M509">
        <f>+STDEV($L$78:L509)*2+L509</f>
        <v>0.86596250343807624</v>
      </c>
      <c r="N509">
        <f>L509-STDEV($L$78:L509)*2</f>
        <v>0.45576414114385555</v>
      </c>
    </row>
    <row r="510" spans="1:14" x14ac:dyDescent="0.25">
      <c r="A510" s="1">
        <f>+BASE!A510</f>
        <v>40732</v>
      </c>
      <c r="B510">
        <f>+IFERROR(BASE!M510/BASE!H510,B509)</f>
        <v>0.68752869868674815</v>
      </c>
      <c r="C510">
        <f>+IFERROR(BASE!C510/BASE!H510,C509)</f>
        <v>0.72104876480852242</v>
      </c>
      <c r="D510">
        <f>+IFERROR(BASE!R742/BASE!H510,D509)</f>
        <v>0</v>
      </c>
      <c r="F510">
        <f>+IFERROR(BASE!C510/BASE!M510,F509)</f>
        <v>1.0487544246310025</v>
      </c>
      <c r="L510">
        <f t="shared" si="6"/>
        <v>0.65771355070319371</v>
      </c>
      <c r="M510">
        <f>+STDEV($L$78:L510)*2+L510</f>
        <v>0.86313935183776502</v>
      </c>
      <c r="N510">
        <f>L510-STDEV($L$78:L510)*2</f>
        <v>0.45228774956862233</v>
      </c>
    </row>
    <row r="511" spans="1:14" x14ac:dyDescent="0.25">
      <c r="A511" s="1">
        <f>+BASE!A511</f>
        <v>40739</v>
      </c>
      <c r="B511">
        <f>+IFERROR(BASE!M511/BASE!H511,B510)</f>
        <v>0.67049357737731141</v>
      </c>
      <c r="C511">
        <f>+IFERROR(BASE!C511/BASE!H511,C510)</f>
        <v>0.69914835552627863</v>
      </c>
      <c r="D511">
        <f>+IFERROR(BASE!R743/BASE!H511,D510)</f>
        <v>0</v>
      </c>
      <c r="F511">
        <f>+IFERROR(BASE!C511/BASE!M511,F510)</f>
        <v>1.0427368421052632</v>
      </c>
      <c r="L511">
        <f t="shared" si="6"/>
        <v>0.65440214531656349</v>
      </c>
      <c r="M511">
        <f>+STDEV($L$78:L511)*2+L511</f>
        <v>0.86017362687583809</v>
      </c>
      <c r="N511">
        <f>L511-STDEV($L$78:L511)*2</f>
        <v>0.44863066375728888</v>
      </c>
    </row>
    <row r="512" spans="1:14" x14ac:dyDescent="0.25">
      <c r="A512" s="1">
        <f>+BASE!A512</f>
        <v>40746</v>
      </c>
      <c r="B512">
        <f>+IFERROR(BASE!M512/BASE!H512,B511)</f>
        <v>0.65461369461735619</v>
      </c>
      <c r="C512">
        <f>+IFERROR(BASE!C512/BASE!H512,C511)</f>
        <v>0.65008238740388125</v>
      </c>
      <c r="D512">
        <f>+IFERROR(BASE!R744/BASE!H512,D511)</f>
        <v>0</v>
      </c>
      <c r="F512">
        <f>+IFERROR(BASE!C512/BASE!M512,F511)</f>
        <v>0.99307789120402734</v>
      </c>
      <c r="L512">
        <f t="shared" si="6"/>
        <v>0.65047232690581791</v>
      </c>
      <c r="M512">
        <f>+STDEV($L$78:L512)*2+L512</f>
        <v>0.85661319960095739</v>
      </c>
      <c r="N512">
        <f>L512-STDEV($L$78:L512)*2</f>
        <v>0.44433145421067838</v>
      </c>
    </row>
    <row r="513" spans="1:14" x14ac:dyDescent="0.25">
      <c r="A513" s="1">
        <f>+BASE!A513</f>
        <v>40753</v>
      </c>
      <c r="B513">
        <f>+IFERROR(BASE!M513/BASE!H513,B512)</f>
        <v>0.67869302061660686</v>
      </c>
      <c r="C513">
        <f>+IFERROR(BASE!C513/BASE!H513,C512)</f>
        <v>0.65164554567807842</v>
      </c>
      <c r="D513">
        <f>+IFERROR(BASE!R745/BASE!H513,D512)</f>
        <v>0</v>
      </c>
      <c r="F513">
        <f>+IFERROR(BASE!C513/BASE!M513,F512)</f>
        <v>0.96014770431268726</v>
      </c>
      <c r="L513">
        <f t="shared" si="6"/>
        <v>0.64586449972180293</v>
      </c>
      <c r="M513">
        <f>+STDEV($L$78:L513)*2+L513</f>
        <v>0.85240376799557116</v>
      </c>
      <c r="N513">
        <f>L513-STDEV($L$78:L513)*2</f>
        <v>0.43932523144803465</v>
      </c>
    </row>
    <row r="514" spans="1:14" x14ac:dyDescent="0.25">
      <c r="A514" s="1">
        <f>+BASE!A514</f>
        <v>40760</v>
      </c>
      <c r="B514">
        <f>+IFERROR(BASE!M514/BASE!H514,B513)</f>
        <v>0.67195016964602217</v>
      </c>
      <c r="C514">
        <f>+IFERROR(BASE!C514/BASE!H514,C513)</f>
        <v>0.63376715450448173</v>
      </c>
      <c r="D514">
        <f>+IFERROR(BASE!R746/BASE!H514,D513)</f>
        <v>0</v>
      </c>
      <c r="F514">
        <f>+IFERROR(BASE!C514/BASE!M514,F513)</f>
        <v>0.94317582334765249</v>
      </c>
      <c r="L514">
        <f t="shared" si="6"/>
        <v>0.64051859389700905</v>
      </c>
      <c r="M514">
        <f>+STDEV($L$78:L514)*2+L514</f>
        <v>0.84749128162361165</v>
      </c>
      <c r="N514">
        <f>L514-STDEV($L$78:L514)*2</f>
        <v>0.43354590617040645</v>
      </c>
    </row>
    <row r="515" spans="1:14" x14ac:dyDescent="0.25">
      <c r="A515" s="1">
        <f>+BASE!A515</f>
        <v>40767</v>
      </c>
      <c r="B515">
        <f>+IFERROR(BASE!M515/BASE!H515,B514)</f>
        <v>0.6484022889552844</v>
      </c>
      <c r="C515">
        <f>+IFERROR(BASE!C515/BASE!H515,C514)</f>
        <v>0.6147769281409835</v>
      </c>
      <c r="D515">
        <f>+IFERROR(BASE!R747/BASE!H515,D514)</f>
        <v>0</v>
      </c>
      <c r="F515">
        <f>+IFERROR(BASE!C515/BASE!M515,F514)</f>
        <v>0.94814120587316464</v>
      </c>
      <c r="L515">
        <f t="shared" si="6"/>
        <v>0.63685793271101432</v>
      </c>
      <c r="M515">
        <f>+STDEV($L$78:L515)*2+L515</f>
        <v>0.84428638654262078</v>
      </c>
      <c r="N515">
        <f>L515-STDEV($L$78:L515)*2</f>
        <v>0.42942947887940786</v>
      </c>
    </row>
    <row r="516" spans="1:14" x14ac:dyDescent="0.25">
      <c r="A516" s="1">
        <f>+BASE!A516</f>
        <v>40774</v>
      </c>
      <c r="B516">
        <f>+IFERROR(BASE!M516/BASE!H516,B515)</f>
        <v>0.64707187222715179</v>
      </c>
      <c r="C516">
        <f>+IFERROR(BASE!C516/BASE!H516,C515)</f>
        <v>0.60309449866903286</v>
      </c>
      <c r="D516">
        <f>+IFERROR(BASE!R748/BASE!H516,D515)</f>
        <v>0</v>
      </c>
      <c r="F516">
        <f>+IFERROR(BASE!C516/BASE!M516,F515)</f>
        <v>0.93203633870414793</v>
      </c>
      <c r="L516">
        <f t="shared" si="6"/>
        <v>0.63498234727091374</v>
      </c>
      <c r="M516">
        <f>+STDEV($L$78:L516)*2+L516</f>
        <v>0.84287497155862678</v>
      </c>
      <c r="N516">
        <f>L516-STDEV($L$78:L516)*2</f>
        <v>0.42708972298320069</v>
      </c>
    </row>
    <row r="517" spans="1:14" x14ac:dyDescent="0.25">
      <c r="A517" s="1">
        <f>+BASE!A517</f>
        <v>40781</v>
      </c>
      <c r="B517">
        <f>+IFERROR(BASE!M517/BASE!H517,B516)</f>
        <v>0.64456966081096012</v>
      </c>
      <c r="C517">
        <f>+IFERROR(BASE!C517/BASE!H517,C516)</f>
        <v>0.61368909512761016</v>
      </c>
      <c r="D517">
        <f>+IFERROR(BASE!R749/BASE!H517,D516)</f>
        <v>0</v>
      </c>
      <c r="F517">
        <f>+IFERROR(BASE!C517/BASE!M517,F516)</f>
        <v>0.95209118957833383</v>
      </c>
      <c r="L517">
        <f t="shared" si="6"/>
        <v>0.63245867102885311</v>
      </c>
      <c r="M517">
        <f>+STDEV($L$78:L517)*2+L517</f>
        <v>0.84082892919732477</v>
      </c>
      <c r="N517">
        <f>L517-STDEV($L$78:L517)*2</f>
        <v>0.42408841286038146</v>
      </c>
    </row>
    <row r="518" spans="1:14" x14ac:dyDescent="0.25">
      <c r="A518" s="1">
        <f>+BASE!A518</f>
        <v>40788</v>
      </c>
      <c r="B518">
        <f>+IFERROR(BASE!M518/BASE!H518,B517)</f>
        <v>0.65960708607767427</v>
      </c>
      <c r="C518">
        <f>+IFERROR(BASE!C518/BASE!H518,C517)</f>
        <v>0.60680218033159206</v>
      </c>
      <c r="D518">
        <f>+IFERROR(BASE!R750/BASE!H518,D517)</f>
        <v>0</v>
      </c>
      <c r="F518">
        <f>+IFERROR(BASE!C518/BASE!M518,F517)</f>
        <v>0.91994490832400799</v>
      </c>
      <c r="L518">
        <f t="shared" si="6"/>
        <v>0.63027901641004724</v>
      </c>
      <c r="M518">
        <f>+STDEV($L$78:L518)*2+L518</f>
        <v>0.8391376141302449</v>
      </c>
      <c r="N518">
        <f>L518-STDEV($L$78:L518)*2</f>
        <v>0.42142041868984959</v>
      </c>
    </row>
    <row r="519" spans="1:14" x14ac:dyDescent="0.25">
      <c r="A519" s="1">
        <f>+BASE!A519</f>
        <v>40795</v>
      </c>
      <c r="B519">
        <f>+IFERROR(BASE!M519/BASE!H519,B518)</f>
        <v>0.66025211619268021</v>
      </c>
      <c r="C519">
        <f>+IFERROR(BASE!C519/BASE!H519,C518)</f>
        <v>0.59375190305097136</v>
      </c>
      <c r="D519">
        <f>+IFERROR(BASE!R751/BASE!H519,D518)</f>
        <v>0</v>
      </c>
      <c r="F519">
        <f>+IFERROR(BASE!C519/BASE!M519,F518)</f>
        <v>0.89928057553956831</v>
      </c>
      <c r="L519">
        <f t="shared" si="6"/>
        <v>0.62865937693176555</v>
      </c>
      <c r="M519">
        <f>+STDEV($L$78:L519)*2+L519</f>
        <v>0.83801251943176491</v>
      </c>
      <c r="N519">
        <f>L519-STDEV($L$78:L519)*2</f>
        <v>0.41930623443176618</v>
      </c>
    </row>
    <row r="520" spans="1:14" x14ac:dyDescent="0.25">
      <c r="A520" s="1">
        <f>+BASE!A520</f>
        <v>40802</v>
      </c>
      <c r="B520">
        <f>+IFERROR(BASE!M520/BASE!H520,B519)</f>
        <v>0.65995963549629988</v>
      </c>
      <c r="C520">
        <f>+IFERROR(BASE!C520/BASE!H520,C519)</f>
        <v>0.63066479114427243</v>
      </c>
      <c r="D520">
        <f>+IFERROR(BASE!R752/BASE!H520,D519)</f>
        <v>0</v>
      </c>
      <c r="F520">
        <f>+IFERROR(BASE!C520/BASE!M520,F519)</f>
        <v>0.95561115744601977</v>
      </c>
      <c r="L520">
        <f t="shared" si="6"/>
        <v>0.62700049128057844</v>
      </c>
      <c r="M520">
        <f>+STDEV($L$78:L520)*2+L520</f>
        <v>0.83685465099727563</v>
      </c>
      <c r="N520">
        <f>L520-STDEV($L$78:L520)*2</f>
        <v>0.41714633156388126</v>
      </c>
    </row>
    <row r="521" spans="1:14" x14ac:dyDescent="0.25">
      <c r="A521" s="1">
        <f>+BASE!A521</f>
        <v>40809</v>
      </c>
      <c r="B521">
        <f>+IFERROR(BASE!M521/BASE!H521,B520)</f>
        <v>0.6771580817051509</v>
      </c>
      <c r="C521">
        <f>+IFERROR(BASE!C521/BASE!H521,C520)</f>
        <v>0.65605683836589701</v>
      </c>
      <c r="D521">
        <f>+IFERROR(BASE!R753/BASE!H521,D520)</f>
        <v>0</v>
      </c>
      <c r="F521">
        <f>+IFERROR(BASE!C521/BASE!M521,F520)</f>
        <v>0.96883852691218131</v>
      </c>
      <c r="L521">
        <f t="shared" si="6"/>
        <v>0.62588660957641751</v>
      </c>
      <c r="M521">
        <f>+STDEV($L$78:L521)*2+L521</f>
        <v>0.83624387069118411</v>
      </c>
      <c r="N521">
        <f>L521-STDEV($L$78:L521)*2</f>
        <v>0.4155293484616509</v>
      </c>
    </row>
    <row r="522" spans="1:14" x14ac:dyDescent="0.25">
      <c r="A522" s="1">
        <f>+BASE!A522</f>
        <v>40816</v>
      </c>
      <c r="B522">
        <f>+IFERROR(BASE!M522/BASE!H522,B521)</f>
        <v>0.79425328130542749</v>
      </c>
      <c r="C522">
        <f>+IFERROR(BASE!C522/BASE!H522,C521)</f>
        <v>0.74326002128414337</v>
      </c>
      <c r="D522">
        <f>+IFERROR(BASE!R754/BASE!H522,D521)</f>
        <v>0</v>
      </c>
      <c r="F522">
        <f>+IFERROR(BASE!C522/BASE!M522,F521)</f>
        <v>0.93579723090665479</v>
      </c>
      <c r="L522">
        <f t="shared" si="6"/>
        <v>0.62656777943208808</v>
      </c>
      <c r="M522">
        <f>+STDEV($L$78:L522)*2+L522</f>
        <v>0.83741600656650461</v>
      </c>
      <c r="N522">
        <f>L522-STDEV($L$78:L522)*2</f>
        <v>0.41571955229767155</v>
      </c>
    </row>
    <row r="523" spans="1:14" x14ac:dyDescent="0.25">
      <c r="A523" s="1">
        <f>+BASE!A523</f>
        <v>40823</v>
      </c>
      <c r="B523">
        <f>+IFERROR(BASE!M523/BASE!H523,B522)</f>
        <v>0.77652240520873239</v>
      </c>
      <c r="C523">
        <f>+IFERROR(BASE!C523/BASE!H523,C522)</f>
        <v>0.76742627345844505</v>
      </c>
      <c r="D523">
        <f>+IFERROR(BASE!R755/BASE!H523,D522)</f>
        <v>0</v>
      </c>
      <c r="F523">
        <f>+IFERROR(BASE!C523/BASE!M523,F522)</f>
        <v>0.9882860665844635</v>
      </c>
      <c r="L523">
        <f t="shared" si="6"/>
        <v>0.62872598843486649</v>
      </c>
      <c r="M523">
        <f>+STDEV($L$78:L523)*2+L523</f>
        <v>0.84004182240723391</v>
      </c>
      <c r="N523">
        <f>L523-STDEV($L$78:L523)*2</f>
        <v>0.41741015446249907</v>
      </c>
    </row>
    <row r="524" spans="1:14" x14ac:dyDescent="0.25">
      <c r="A524" s="1">
        <f>+BASE!A524</f>
        <v>40830</v>
      </c>
      <c r="B524">
        <f>+IFERROR(BASE!M524/BASE!H524,B523)</f>
        <v>0.77921080915092888</v>
      </c>
      <c r="C524">
        <f>+IFERROR(BASE!C524/BASE!H524,C523)</f>
        <v>0.72048211269768159</v>
      </c>
      <c r="D524">
        <f>+IFERROR(BASE!R756/BASE!H524,D523)</f>
        <v>0</v>
      </c>
      <c r="F524">
        <f>+IFERROR(BASE!C524/BASE!M524,F523)</f>
        <v>0.92463054187192129</v>
      </c>
      <c r="L524">
        <f t="shared" si="6"/>
        <v>0.63067687542890616</v>
      </c>
      <c r="M524">
        <f>+STDEV($L$78:L524)*2+L524</f>
        <v>0.84243916488628301</v>
      </c>
      <c r="N524">
        <f>L524-STDEV($L$78:L524)*2</f>
        <v>0.41891458597152936</v>
      </c>
    </row>
    <row r="525" spans="1:14" x14ac:dyDescent="0.25">
      <c r="A525" s="1">
        <f>+BASE!A525</f>
        <v>40837</v>
      </c>
      <c r="B525">
        <f>+IFERROR(BASE!M525/BASE!H525,B524)</f>
        <v>0.82565540233368684</v>
      </c>
      <c r="C525">
        <f>+IFERROR(BASE!C525/BASE!H525,C524)</f>
        <v>0.73094408243673281</v>
      </c>
      <c r="D525">
        <f>+IFERROR(BASE!R757/BASE!H525,D524)</f>
        <v>0</v>
      </c>
      <c r="F525">
        <f>+IFERROR(BASE!C525/BASE!M525,F524)</f>
        <v>0.88528952922822801</v>
      </c>
      <c r="L525">
        <f t="shared" si="6"/>
        <v>0.63329386312796376</v>
      </c>
      <c r="M525">
        <f>+STDEV($L$78:L525)*2+L525</f>
        <v>0.84547704332695672</v>
      </c>
      <c r="N525">
        <f>L525-STDEV($L$78:L525)*2</f>
        <v>0.4211106829289708</v>
      </c>
    </row>
    <row r="526" spans="1:14" x14ac:dyDescent="0.25">
      <c r="A526" s="1">
        <f>+BASE!A526</f>
        <v>40844</v>
      </c>
      <c r="B526">
        <f>+IFERROR(BASE!M526/BASE!H526,B525)</f>
        <v>0.83370568960381286</v>
      </c>
      <c r="C526">
        <f>+IFERROR(BASE!C526/BASE!H526,C525)</f>
        <v>0.74441465594280609</v>
      </c>
      <c r="D526">
        <f>+IFERROR(BASE!R758/BASE!H526,D525)</f>
        <v>0</v>
      </c>
      <c r="F526">
        <f>+IFERROR(BASE!C526/BASE!M526,F525)</f>
        <v>0.89289861545332749</v>
      </c>
      <c r="L526">
        <f t="shared" si="6"/>
        <v>0.63618720402551088</v>
      </c>
      <c r="M526">
        <f>+STDEV($L$78:L526)*2+L526</f>
        <v>0.84876445411349244</v>
      </c>
      <c r="N526">
        <f>L526-STDEV($L$78:L526)*2</f>
        <v>0.42360995393752926</v>
      </c>
    </row>
    <row r="527" spans="1:14" x14ac:dyDescent="0.25">
      <c r="A527" s="1">
        <f>+BASE!A527</f>
        <v>40851</v>
      </c>
      <c r="B527">
        <f>+IFERROR(BASE!M527/BASE!H527,B526)</f>
        <v>0.87149240393208216</v>
      </c>
      <c r="C527">
        <f>+IFERROR(BASE!C527/BASE!H527,C526)</f>
        <v>0.76300268096514745</v>
      </c>
      <c r="D527">
        <f>+IFERROR(BASE!R759/BASE!H527,D526)</f>
        <v>0</v>
      </c>
      <c r="F527">
        <f>+IFERROR(BASE!C527/BASE!M527,F526)</f>
        <v>0.87551271534044306</v>
      </c>
      <c r="L527">
        <f t="shared" ref="L527:L590" si="7">+(AVERAGE(B475:B527))</f>
        <v>0.64088867837279995</v>
      </c>
      <c r="M527">
        <f>+STDEV($L$78:L527)*2+L527</f>
        <v>0.85382123631790396</v>
      </c>
      <c r="N527">
        <f>L527-STDEV($L$78:L527)*2</f>
        <v>0.42795612042769593</v>
      </c>
    </row>
    <row r="528" spans="1:14" x14ac:dyDescent="0.25">
      <c r="A528" s="1">
        <f>+BASE!A528</f>
        <v>40858</v>
      </c>
      <c r="B528">
        <f>+IFERROR(BASE!M528/BASE!H528,B527)</f>
        <v>0.86483795038928124</v>
      </c>
      <c r="C528">
        <f>+IFERROR(BASE!C528/BASE!H528,C527)</f>
        <v>0.82201701973565089</v>
      </c>
      <c r="D528">
        <f>+IFERROR(BASE!R760/BASE!H528,D527)</f>
        <v>0</v>
      </c>
      <c r="F528">
        <f>+IFERROR(BASE!C528/BASE!M528,F527)</f>
        <v>0.95048675808646499</v>
      </c>
      <c r="L528">
        <f t="shared" si="7"/>
        <v>0.64650983559310493</v>
      </c>
      <c r="M528">
        <f>+STDEV($L$78:L528)*2+L528</f>
        <v>0.85975431855063134</v>
      </c>
      <c r="N528">
        <f>L528-STDEV($L$78:L528)*2</f>
        <v>0.43326535263557853</v>
      </c>
    </row>
    <row r="529" spans="1:14" x14ac:dyDescent="0.25">
      <c r="A529" s="1">
        <f>+BASE!A529</f>
        <v>40865</v>
      </c>
      <c r="B529">
        <f>+IFERROR(BASE!M529/BASE!H529,B528)</f>
        <v>0.89838337182448036</v>
      </c>
      <c r="C529">
        <f>+IFERROR(BASE!C529/BASE!H529,C528)</f>
        <v>0.83403317237035479</v>
      </c>
      <c r="D529">
        <f>+IFERROR(BASE!R761/BASE!H529,D528)</f>
        <v>0</v>
      </c>
      <c r="F529">
        <f>+IFERROR(BASE!C529/BASE!M529,F528)</f>
        <v>0.92837111474643608</v>
      </c>
      <c r="L529">
        <f t="shared" si="7"/>
        <v>0.65328869384190613</v>
      </c>
      <c r="M529">
        <f>+STDEV($L$78:L529)*2+L529</f>
        <v>0.86679630007660868</v>
      </c>
      <c r="N529">
        <f>L529-STDEV($L$78:L529)*2</f>
        <v>0.43978108760720358</v>
      </c>
    </row>
    <row r="530" spans="1:14" x14ac:dyDescent="0.25">
      <c r="A530" s="1">
        <f>+BASE!A530</f>
        <v>40872</v>
      </c>
      <c r="B530">
        <f>+IFERROR(BASE!M530/BASE!H530,B529)</f>
        <v>0.87947882736156358</v>
      </c>
      <c r="C530">
        <f>+IFERROR(BASE!C530/BASE!H530,C529)</f>
        <v>0.85689467969598265</v>
      </c>
      <c r="D530">
        <f>+IFERROR(BASE!R762/BASE!H530,D529)</f>
        <v>0</v>
      </c>
      <c r="F530">
        <f>+IFERROR(BASE!C530/BASE!M530,F529)</f>
        <v>0.97432098765432096</v>
      </c>
      <c r="L530">
        <f t="shared" si="7"/>
        <v>0.65986018177295769</v>
      </c>
      <c r="M530">
        <f>+STDEV($L$78:L530)*2+L530</f>
        <v>0.87358608631220291</v>
      </c>
      <c r="N530">
        <f>L530-STDEV($L$78:L530)*2</f>
        <v>0.44613427723371246</v>
      </c>
    </row>
    <row r="531" spans="1:14" x14ac:dyDescent="0.25">
      <c r="A531" s="1">
        <f>+BASE!A531</f>
        <v>40879</v>
      </c>
      <c r="B531">
        <f>+IFERROR(BASE!M531/BASE!H531,B530)</f>
        <v>0.88270896379004482</v>
      </c>
      <c r="C531">
        <f>+IFERROR(BASE!C531/BASE!H531,C530)</f>
        <v>0.89283105499321713</v>
      </c>
      <c r="D531">
        <f>+IFERROR(BASE!R763/BASE!H531,D530)</f>
        <v>0</v>
      </c>
      <c r="F531">
        <f>+IFERROR(BASE!C531/BASE!M531,F530)</f>
        <v>1.0114670764865823</v>
      </c>
      <c r="L531">
        <f t="shared" si="7"/>
        <v>0.6670397168789941</v>
      </c>
      <c r="M531">
        <f>+STDEV($L$78:L531)*2+L531</f>
        <v>0.88093805575331263</v>
      </c>
      <c r="N531">
        <f>L531-STDEV($L$78:L531)*2</f>
        <v>0.45314137800467558</v>
      </c>
    </row>
    <row r="532" spans="1:14" x14ac:dyDescent="0.25">
      <c r="A532" s="1">
        <f>+BASE!A532</f>
        <v>40886</v>
      </c>
      <c r="B532">
        <f>+IFERROR(BASE!M532/BASE!H532,B531)</f>
        <v>0.90379329301814182</v>
      </c>
      <c r="C532">
        <f>+IFERROR(BASE!C532/BASE!H532,C531)</f>
        <v>0.92633315008246297</v>
      </c>
      <c r="D532">
        <f>+IFERROR(BASE!R764/BASE!H532,D531)</f>
        <v>0</v>
      </c>
      <c r="F532">
        <f>+IFERROR(BASE!C532/BASE!M532,F531)</f>
        <v>1.0249391727493917</v>
      </c>
      <c r="L532">
        <f t="shared" si="7"/>
        <v>0.67485914012838988</v>
      </c>
      <c r="M532">
        <f>+STDEV($L$78:L532)*2+L532</f>
        <v>0.88888337589617861</v>
      </c>
      <c r="N532">
        <f>L532-STDEV($L$78:L532)*2</f>
        <v>0.46083490436060115</v>
      </c>
    </row>
    <row r="533" spans="1:14" x14ac:dyDescent="0.25">
      <c r="A533" s="1">
        <f>+BASE!A533</f>
        <v>40893</v>
      </c>
      <c r="B533">
        <f>+IFERROR(BASE!M533/BASE!H533,B532)</f>
        <v>0.92911809725656425</v>
      </c>
      <c r="C533">
        <f>+IFERROR(BASE!C533/BASE!H533,C532)</f>
        <v>0.96114447191805008</v>
      </c>
      <c r="D533">
        <f>+IFERROR(BASE!R765/BASE!H533,D532)</f>
        <v>0</v>
      </c>
      <c r="F533">
        <f>+IFERROR(BASE!C533/BASE!M533,F532)</f>
        <v>1.0344696489671779</v>
      </c>
      <c r="L533">
        <f t="shared" si="7"/>
        <v>0.6825280422460771</v>
      </c>
      <c r="M533">
        <f>+STDEV($L$78:L533)*2+L533</f>
        <v>0.89663559559480399</v>
      </c>
      <c r="N533">
        <f>L533-STDEV($L$78:L533)*2</f>
        <v>0.46842048889735022</v>
      </c>
    </row>
    <row r="534" spans="1:14" x14ac:dyDescent="0.25">
      <c r="A534" s="1">
        <f>+BASE!A534</f>
        <v>40900</v>
      </c>
      <c r="B534">
        <f>+IFERROR(BASE!M534/BASE!H534,B533)</f>
        <v>0.94452484322238295</v>
      </c>
      <c r="C534">
        <f>+IFERROR(BASE!C534/BASE!H534,C533)</f>
        <v>0.98444283646888564</v>
      </c>
      <c r="D534">
        <f>+IFERROR(BASE!R766/BASE!H534,D533)</f>
        <v>0</v>
      </c>
      <c r="F534">
        <f>+IFERROR(BASE!C534/BASE!M534,F533)</f>
        <v>1.0422625127681309</v>
      </c>
      <c r="L534">
        <f t="shared" si="7"/>
        <v>0.69030053435016092</v>
      </c>
      <c r="M534">
        <f>+STDEV($L$78:L534)*2+L534</f>
        <v>0.90445133717178883</v>
      </c>
      <c r="N534">
        <f>L534-STDEV($L$78:L534)*2</f>
        <v>0.47614973152853302</v>
      </c>
    </row>
    <row r="535" spans="1:14" x14ac:dyDescent="0.25">
      <c r="A535" s="1">
        <f>+BASE!A535</f>
        <v>40907</v>
      </c>
      <c r="B535">
        <f>+IFERROR(BASE!M535/BASE!H535,B534)</f>
        <v>0.83727990285367337</v>
      </c>
      <c r="C535">
        <f>+IFERROR(BASE!C535/BASE!H535,C534)</f>
        <v>0.94632665452337583</v>
      </c>
      <c r="D535">
        <f>+IFERROR(BASE!R767/BASE!H535,D534)</f>
        <v>0</v>
      </c>
      <c r="F535">
        <f>+IFERROR(BASE!C535/BASE!M535,F534)</f>
        <v>1.1302393038433647</v>
      </c>
      <c r="L535">
        <f t="shared" si="7"/>
        <v>0.69634408258746938</v>
      </c>
      <c r="M535">
        <f>+STDEV($L$78:L535)*2+L535</f>
        <v>0.91050879217158465</v>
      </c>
      <c r="N535">
        <f>L535-STDEV($L$78:L535)*2</f>
        <v>0.48217937300335406</v>
      </c>
    </row>
    <row r="536" spans="1:14" x14ac:dyDescent="0.25">
      <c r="A536" s="1">
        <f>+BASE!A536</f>
        <v>40914</v>
      </c>
      <c r="B536">
        <f>+IFERROR(BASE!M536/BASE!H536,B535)</f>
        <v>0.82954986418315868</v>
      </c>
      <c r="C536">
        <f>+IFERROR(BASE!C536/BASE!H536,C535)</f>
        <v>0.86408614668218864</v>
      </c>
      <c r="D536">
        <f>+IFERROR(BASE!R768/BASE!H536,D535)</f>
        <v>0</v>
      </c>
      <c r="F536">
        <f>+IFERROR(BASE!C536/BASE!M536,F535)</f>
        <v>1.0416325575956029</v>
      </c>
      <c r="L536">
        <f t="shared" si="7"/>
        <v>0.70267216361688223</v>
      </c>
      <c r="M536">
        <f>+STDEV($L$78:L536)*2+L536</f>
        <v>0.91682210689455468</v>
      </c>
      <c r="N536">
        <f>L536-STDEV($L$78:L536)*2</f>
        <v>0.48852222033920978</v>
      </c>
    </row>
    <row r="537" spans="1:14" x14ac:dyDescent="0.25">
      <c r="A537" s="1">
        <f>+BASE!A537</f>
        <v>40921</v>
      </c>
      <c r="B537">
        <f>+IFERROR(BASE!M537/BASE!H537,B536)</f>
        <v>0.82392730943967696</v>
      </c>
      <c r="C537">
        <f>+IFERROR(BASE!C537/BASE!H537,C536)</f>
        <v>0.92417970721857645</v>
      </c>
      <c r="D537">
        <f>+IFERROR(BASE!R769/BASE!H537,D536)</f>
        <v>0</v>
      </c>
      <c r="F537">
        <f>+IFERROR(BASE!C537/BASE!M537,F536)</f>
        <v>1.1216762651635828</v>
      </c>
      <c r="L537">
        <f t="shared" si="7"/>
        <v>0.70912143121009996</v>
      </c>
      <c r="M537">
        <f>+STDEV($L$78:L537)*2+L537</f>
        <v>0.92322944932467865</v>
      </c>
      <c r="N537">
        <f>L537-STDEV($L$78:L537)*2</f>
        <v>0.49501341309552127</v>
      </c>
    </row>
    <row r="538" spans="1:14" x14ac:dyDescent="0.25">
      <c r="A538" s="1">
        <f>+BASE!A538</f>
        <v>40928</v>
      </c>
      <c r="B538">
        <f>+IFERROR(BASE!M538/BASE!H538,B537)</f>
        <v>0.81406044678055189</v>
      </c>
      <c r="C538">
        <f>+IFERROR(BASE!C538/BASE!H538,C537)</f>
        <v>0.91345973343345221</v>
      </c>
      <c r="D538">
        <f>+IFERROR(BASE!R770/BASE!H538,D537)</f>
        <v>0</v>
      </c>
      <c r="F538">
        <f>+IFERROR(BASE!C538/BASE!M538,F537)</f>
        <v>1.1221030785195434</v>
      </c>
      <c r="L538">
        <f t="shared" si="7"/>
        <v>0.71520392393894849</v>
      </c>
      <c r="M538">
        <f>+STDEV($L$78:L538)*2+L538</f>
        <v>0.92924622752994435</v>
      </c>
      <c r="N538">
        <f>L538-STDEV($L$78:L538)*2</f>
        <v>0.50116162034795264</v>
      </c>
    </row>
    <row r="539" spans="1:14" x14ac:dyDescent="0.25">
      <c r="A539" s="1">
        <f>+BASE!A539</f>
        <v>40935</v>
      </c>
      <c r="B539">
        <f>+IFERROR(BASE!M539/BASE!H539,B538)</f>
        <v>0.81595212400667116</v>
      </c>
      <c r="C539">
        <f>+IFERROR(BASE!C539/BASE!H539,C538)</f>
        <v>0.95477288335131938</v>
      </c>
      <c r="D539">
        <f>+IFERROR(BASE!R771/BASE!H539,D538)</f>
        <v>0</v>
      </c>
      <c r="F539">
        <f>+IFERROR(BASE!C539/BASE!M539,F538)</f>
        <v>1.1701334615847059</v>
      </c>
      <c r="L539">
        <f t="shared" si="7"/>
        <v>0.72157897319034181</v>
      </c>
      <c r="M539">
        <f>+STDEV($L$78:L539)*2+L539</f>
        <v>0.93553255789139389</v>
      </c>
      <c r="N539">
        <f>L539-STDEV($L$78:L539)*2</f>
        <v>0.50762538848928973</v>
      </c>
    </row>
    <row r="540" spans="1:14" x14ac:dyDescent="0.25">
      <c r="A540" s="1">
        <f>+BASE!A540</f>
        <v>40942</v>
      </c>
      <c r="B540">
        <f>+IFERROR(BASE!M540/BASE!H540,B539)</f>
        <v>0.82219212537486697</v>
      </c>
      <c r="C540">
        <f>+IFERROR(BASE!C540/BASE!H540,C539)</f>
        <v>0.91351455934990811</v>
      </c>
      <c r="D540">
        <f>+IFERROR(BASE!R772/BASE!H540,D539)</f>
        <v>0</v>
      </c>
      <c r="F540">
        <f>+IFERROR(BASE!C540/BASE!M540,F539)</f>
        <v>1.1110718908106836</v>
      </c>
      <c r="L540">
        <f t="shared" si="7"/>
        <v>0.72838052890398697</v>
      </c>
      <c r="M540">
        <f>+STDEV($L$78:L540)*2+L540</f>
        <v>0.94222296723014032</v>
      </c>
      <c r="N540">
        <f>L540-STDEV($L$78:L540)*2</f>
        <v>0.51453809057783362</v>
      </c>
    </row>
    <row r="541" spans="1:14" x14ac:dyDescent="0.25">
      <c r="A541" s="1">
        <f>+BASE!A541</f>
        <v>40949</v>
      </c>
      <c r="B541">
        <f>+IFERROR(BASE!M541/BASE!H541,B540)</f>
        <v>0.86970817920263055</v>
      </c>
      <c r="C541">
        <f>+IFERROR(BASE!C541/BASE!H541,C540)</f>
        <v>0.86857788738183317</v>
      </c>
      <c r="D541">
        <f>+IFERROR(BASE!R773/BASE!H541,D540)</f>
        <v>0</v>
      </c>
      <c r="F541">
        <f>+IFERROR(BASE!C541/BASE!M541,F540)</f>
        <v>0.99870037807183365</v>
      </c>
      <c r="L541">
        <f t="shared" si="7"/>
        <v>0.73636626286588647</v>
      </c>
      <c r="M541">
        <f>+STDEV($L$78:L541)*2+L541</f>
        <v>0.95007392046475703</v>
      </c>
      <c r="N541">
        <f>L541-STDEV($L$78:L541)*2</f>
        <v>0.52265860526701591</v>
      </c>
    </row>
    <row r="542" spans="1:14" x14ac:dyDescent="0.25">
      <c r="A542" s="1">
        <f>+BASE!A542</f>
        <v>40956</v>
      </c>
      <c r="B542">
        <f>+IFERROR(BASE!M542/BASE!H542,B541)</f>
        <v>0.8251876082355204</v>
      </c>
      <c r="C542">
        <f>+IFERROR(BASE!C542/BASE!H542,C541)</f>
        <v>0.8648258610736963</v>
      </c>
      <c r="D542">
        <f>+IFERROR(BASE!R774/BASE!H542,D541)</f>
        <v>0</v>
      </c>
      <c r="F542">
        <f>+IFERROR(BASE!C542/BASE!M542,F541)</f>
        <v>1.0480354436283084</v>
      </c>
      <c r="L542">
        <f t="shared" si="7"/>
        <v>0.74243287084091092</v>
      </c>
      <c r="M542">
        <f>+STDEV($L$78:L542)*2+L542</f>
        <v>0.95598972785366998</v>
      </c>
      <c r="N542">
        <f>L542-STDEV($L$78:L542)*2</f>
        <v>0.52887601382815186</v>
      </c>
    </row>
    <row r="543" spans="1:14" x14ac:dyDescent="0.25">
      <c r="A543" s="1">
        <f>+BASE!A543</f>
        <v>40963</v>
      </c>
      <c r="B543">
        <f>+IFERROR(BASE!M543/BASE!H543,B542)</f>
        <v>0.83905536812859693</v>
      </c>
      <c r="C543">
        <f>+IFERROR(BASE!C543/BASE!H543,C542)</f>
        <v>0.85106171859495927</v>
      </c>
      <c r="D543">
        <f>+IFERROR(BASE!R775/BASE!H543,D542)</f>
        <v>0</v>
      </c>
      <c r="F543">
        <f>+IFERROR(BASE!C543/BASE!M543,F542)</f>
        <v>1.0143093661305582</v>
      </c>
      <c r="L543">
        <f t="shared" si="7"/>
        <v>0.74858077184006644</v>
      </c>
      <c r="M543">
        <f>+STDEV($L$78:L543)*2+L543</f>
        <v>0.96197227720503575</v>
      </c>
      <c r="N543">
        <f>L543-STDEV($L$78:L543)*2</f>
        <v>0.53518926647509713</v>
      </c>
    </row>
    <row r="544" spans="1:14" x14ac:dyDescent="0.25">
      <c r="A544" s="1">
        <f>+BASE!A544</f>
        <v>40970</v>
      </c>
      <c r="B544">
        <f>+IFERROR(BASE!M544/BASE!H544,B543)</f>
        <v>0.87162901781271773</v>
      </c>
      <c r="C544">
        <f>+IFERROR(BASE!C544/BASE!H544,C543)</f>
        <v>0.81490695591601159</v>
      </c>
      <c r="D544">
        <f>+IFERROR(BASE!R776/BASE!H544,D543)</f>
        <v>0</v>
      </c>
      <c r="F544">
        <f>+IFERROR(BASE!C544/BASE!M544,F543)</f>
        <v>0.93492407809110623</v>
      </c>
      <c r="L544">
        <f t="shared" si="7"/>
        <v>0.75527573114715985</v>
      </c>
      <c r="M544">
        <f>+STDEV($L$78:L544)*2+L544</f>
        <v>0.9684879069009249</v>
      </c>
      <c r="N544">
        <f>L544-STDEV($L$78:L544)*2</f>
        <v>0.54206355539339479</v>
      </c>
    </row>
    <row r="545" spans="1:14" x14ac:dyDescent="0.25">
      <c r="A545" s="1">
        <f>+BASE!A545</f>
        <v>40977</v>
      </c>
      <c r="B545">
        <f>+IFERROR(BASE!M545/BASE!H545,B544)</f>
        <v>0.85993075228202709</v>
      </c>
      <c r="C545">
        <f>+IFERROR(BASE!C545/BASE!H545,C544)</f>
        <v>0.82981848704228323</v>
      </c>
      <c r="D545">
        <f>+IFERROR(BASE!R777/BASE!H545,D544)</f>
        <v>0</v>
      </c>
      <c r="F545">
        <f>+IFERROR(BASE!C545/BASE!M545,F544)</f>
        <v>0.96498291849682782</v>
      </c>
      <c r="L545">
        <f t="shared" si="7"/>
        <v>0.76152704280336614</v>
      </c>
      <c r="M545">
        <f>+STDEV($L$78:L545)*2+L545</f>
        <v>0.97454862319192459</v>
      </c>
      <c r="N545">
        <f>L545-STDEV($L$78:L545)*2</f>
        <v>0.54850546241480769</v>
      </c>
    </row>
    <row r="546" spans="1:14" x14ac:dyDescent="0.25">
      <c r="A546" s="1">
        <f>+BASE!A546</f>
        <v>40984</v>
      </c>
      <c r="B546">
        <f>+IFERROR(BASE!M546/BASE!H546,B545)</f>
        <v>0.87106669305363149</v>
      </c>
      <c r="C546">
        <f>+IFERROR(BASE!C546/BASE!H546,C545)</f>
        <v>0.85681773204037215</v>
      </c>
      <c r="D546">
        <f>+IFERROR(BASE!R778/BASE!H546,D545)</f>
        <v>0</v>
      </c>
      <c r="F546">
        <f>+IFERROR(BASE!C546/BASE!M546,F545)</f>
        <v>0.98364194024764284</v>
      </c>
      <c r="L546">
        <f t="shared" si="7"/>
        <v>0.76816809113271278</v>
      </c>
      <c r="M546">
        <f>+STDEV($L$78:L546)*2+L546</f>
        <v>0.98098891593448134</v>
      </c>
      <c r="N546">
        <f>L546-STDEV($L$78:L546)*2</f>
        <v>0.55534726633094422</v>
      </c>
    </row>
    <row r="547" spans="1:14" x14ac:dyDescent="0.25">
      <c r="A547" s="1">
        <f>+BASE!A547</f>
        <v>40991</v>
      </c>
      <c r="B547">
        <f>+IFERROR(BASE!M547/BASE!H547,B546)</f>
        <v>0.89834467350462077</v>
      </c>
      <c r="C547">
        <f>+IFERROR(BASE!C547/BASE!H547,C546)</f>
        <v>0.90870315832233173</v>
      </c>
      <c r="D547">
        <f>+IFERROR(BASE!R779/BASE!H547,D546)</f>
        <v>0</v>
      </c>
      <c r="F547">
        <f>+IFERROR(BASE!C547/BASE!M547,F546)</f>
        <v>1.0115306353153968</v>
      </c>
      <c r="L547">
        <f t="shared" si="7"/>
        <v>0.77481468713611623</v>
      </c>
      <c r="M547">
        <f>+STDEV($L$78:L547)*2+L547</f>
        <v>0.98742645709795429</v>
      </c>
      <c r="N547">
        <f>L547-STDEV($L$78:L547)*2</f>
        <v>0.56220291717427817</v>
      </c>
    </row>
    <row r="548" spans="1:14" x14ac:dyDescent="0.25">
      <c r="A548" s="1">
        <f>+BASE!A548</f>
        <v>40998</v>
      </c>
      <c r="B548">
        <f>+IFERROR(BASE!M548/BASE!H548,B547)</f>
        <v>0.94382641260050659</v>
      </c>
      <c r="C548">
        <f>+IFERROR(BASE!C548/BASE!H548,C547)</f>
        <v>0.87135147042625838</v>
      </c>
      <c r="D548">
        <f>+IFERROR(BASE!R780/BASE!H548,D547)</f>
        <v>0</v>
      </c>
      <c r="F548">
        <f>+IFERROR(BASE!C548/BASE!M548,F547)</f>
        <v>0.92321157661337383</v>
      </c>
      <c r="L548">
        <f t="shared" si="7"/>
        <v>0.7818479026597539</v>
      </c>
      <c r="M548">
        <f>+STDEV($L$78:L548)*2+L548</f>
        <v>0.99424381115473082</v>
      </c>
      <c r="N548">
        <f>L548-STDEV($L$78:L548)*2</f>
        <v>0.56945199416477699</v>
      </c>
    </row>
    <row r="549" spans="1:14" x14ac:dyDescent="0.25">
      <c r="A549" s="1">
        <f>+BASE!A549</f>
        <v>41005</v>
      </c>
      <c r="B549">
        <f>+IFERROR(BASE!M549/BASE!H549,B548)</f>
        <v>0.97766922540125611</v>
      </c>
      <c r="C549">
        <f>+IFERROR(BASE!C549/BASE!H549,C548)</f>
        <v>0.86531751570132587</v>
      </c>
      <c r="D549">
        <f>+IFERROR(BASE!R781/BASE!H549,D548)</f>
        <v>0</v>
      </c>
      <c r="F549">
        <f>+IFERROR(BASE!C549/BASE!M549,F548)</f>
        <v>0.88508208422555312</v>
      </c>
      <c r="L549">
        <f t="shared" si="7"/>
        <v>0.78611878736623042</v>
      </c>
      <c r="M549">
        <f>+STDEV($L$78:L549)*2+L549</f>
        <v>0.99829596278047772</v>
      </c>
      <c r="N549">
        <f>L549-STDEV($L$78:L549)*2</f>
        <v>0.57394161195198312</v>
      </c>
    </row>
    <row r="550" spans="1:14" x14ac:dyDescent="0.25">
      <c r="A550" s="1">
        <f>+BASE!A550</f>
        <v>41012</v>
      </c>
      <c r="B550">
        <f>+IFERROR(BASE!M550/BASE!H550,B549)</f>
        <v>0.97156726768377255</v>
      </c>
      <c r="C550">
        <f>+IFERROR(BASE!C550/BASE!H550,C549)</f>
        <v>0.82778548312528888</v>
      </c>
      <c r="D550">
        <f>+IFERROR(BASE!R782/BASE!H550,D549)</f>
        <v>0</v>
      </c>
      <c r="F550">
        <f>+IFERROR(BASE!C550/BASE!M550,F549)</f>
        <v>0.85201046871282404</v>
      </c>
      <c r="L550">
        <f t="shared" si="7"/>
        <v>0.79052618053894508</v>
      </c>
      <c r="M550">
        <f>+STDEV($L$78:L550)*2+L550</f>
        <v>1.0024824317539853</v>
      </c>
      <c r="N550">
        <f>L550-STDEV($L$78:L550)*2</f>
        <v>0.57856992932390483</v>
      </c>
    </row>
    <row r="551" spans="1:14" x14ac:dyDescent="0.25">
      <c r="A551" s="1">
        <f>+BASE!A551</f>
        <v>41019</v>
      </c>
      <c r="B551">
        <f>+IFERROR(BASE!M551/BASE!H551,B550)</f>
        <v>0.89707658854795846</v>
      </c>
      <c r="C551">
        <f>+IFERROR(BASE!C551/BASE!H551,C550)</f>
        <v>0.82036723846339699</v>
      </c>
      <c r="D551">
        <f>+IFERROR(BASE!R783/BASE!H551,D550)</f>
        <v>0</v>
      </c>
      <c r="F551">
        <f>+IFERROR(BASE!C551/BASE!M551,F550)</f>
        <v>0.91448963102612446</v>
      </c>
      <c r="L551">
        <f t="shared" si="7"/>
        <v>0.79331363529722032</v>
      </c>
      <c r="M551">
        <f>+STDEV($L$78:L551)*2+L551</f>
        <v>1.0050482438344066</v>
      </c>
      <c r="N551">
        <f>L551-STDEV($L$78:L551)*2</f>
        <v>0.58157902676003392</v>
      </c>
    </row>
    <row r="552" spans="1:14" x14ac:dyDescent="0.25">
      <c r="A552" s="1">
        <f>+BASE!A552</f>
        <v>41026</v>
      </c>
      <c r="B552">
        <f>+IFERROR(BASE!M552/BASE!H552,B551)</f>
        <v>0.88187986931389795</v>
      </c>
      <c r="C552">
        <f>+IFERROR(BASE!C552/BASE!H552,C551)</f>
        <v>0.80007539582809761</v>
      </c>
      <c r="D552">
        <f>+IFERROR(BASE!R784/BASE!H552,D551)</f>
        <v>0</v>
      </c>
      <c r="F552">
        <f>+IFERROR(BASE!C552/BASE!M552,F551)</f>
        <v>0.90723852949558292</v>
      </c>
      <c r="L552">
        <f t="shared" si="7"/>
        <v>0.79520086755888475</v>
      </c>
      <c r="M552">
        <f>+STDEV($L$78:L552)*2+L552</f>
        <v>1.0067137530776364</v>
      </c>
      <c r="N552">
        <f>L552-STDEV($L$78:L552)*2</f>
        <v>0.58368798204013306</v>
      </c>
    </row>
    <row r="553" spans="1:14" x14ac:dyDescent="0.25">
      <c r="A553" s="1">
        <f>+BASE!A553</f>
        <v>41033</v>
      </c>
      <c r="B553">
        <f>+IFERROR(BASE!M553/BASE!H553,B552)</f>
        <v>0.86146455466112692</v>
      </c>
      <c r="C553">
        <f>+IFERROR(BASE!C553/BASE!H553,C552)</f>
        <v>0.81667099454687098</v>
      </c>
      <c r="D553">
        <f>+IFERROR(BASE!R785/BASE!H553,D552)</f>
        <v>0</v>
      </c>
      <c r="F553">
        <f>+IFERROR(BASE!C553/BASE!M553,F552)</f>
        <v>0.9480030143180106</v>
      </c>
      <c r="L553">
        <f t="shared" si="7"/>
        <v>0.79682552988644817</v>
      </c>
      <c r="M553">
        <f>+STDEV($L$78:L553)*2+L553</f>
        <v>1.0081168364674662</v>
      </c>
      <c r="N553">
        <f>L553-STDEV($L$78:L553)*2</f>
        <v>0.58553422330543003</v>
      </c>
    </row>
    <row r="554" spans="1:14" x14ac:dyDescent="0.25">
      <c r="A554" s="1">
        <f>+BASE!A554</f>
        <v>41040</v>
      </c>
      <c r="B554">
        <f>+IFERROR(BASE!M554/BASE!H554,B553)</f>
        <v>0.85144702521425908</v>
      </c>
      <c r="C554">
        <f>+IFERROR(BASE!C554/BASE!H554,C553)</f>
        <v>0.85889951558812572</v>
      </c>
      <c r="D554">
        <f>+IFERROR(BASE!R786/BASE!H554,D553)</f>
        <v>0</v>
      </c>
      <c r="F554">
        <f>+IFERROR(BASE!C554/BASE!M554,F553)</f>
        <v>1.0087527352297594</v>
      </c>
      <c r="L554">
        <f t="shared" si="7"/>
        <v>0.79872512790629335</v>
      </c>
      <c r="M554">
        <f>+STDEV($L$78:L554)*2+L554</f>
        <v>1.0097950411294097</v>
      </c>
      <c r="N554">
        <f>L554-STDEV($L$78:L554)*2</f>
        <v>0.58765521468317705</v>
      </c>
    </row>
    <row r="555" spans="1:14" x14ac:dyDescent="0.25">
      <c r="A555" s="1">
        <f>+BASE!A555</f>
        <v>41047</v>
      </c>
      <c r="B555">
        <f>+IFERROR(BASE!M555/BASE!H555,B554)</f>
        <v>0.83191575536654505</v>
      </c>
      <c r="C555">
        <f>+IFERROR(BASE!C555/BASE!H555,C554)</f>
        <v>0.84919670581882001</v>
      </c>
      <c r="D555">
        <f>+IFERROR(BASE!R787/BASE!H555,D554)</f>
        <v>0</v>
      </c>
      <c r="F555">
        <f>+IFERROR(BASE!C555/BASE!M555,F554)</f>
        <v>1.020772476468679</v>
      </c>
      <c r="L555">
        <f t="shared" si="7"/>
        <v>0.80121436372803334</v>
      </c>
      <c r="M555">
        <f>+STDEV($L$78:L555)*2+L555</f>
        <v>1.0120631293482241</v>
      </c>
      <c r="N555">
        <f>L555-STDEV($L$78:L555)*2</f>
        <v>0.59036559810784273</v>
      </c>
    </row>
    <row r="556" spans="1:14" x14ac:dyDescent="0.25">
      <c r="A556" s="1">
        <f>+BASE!A556</f>
        <v>41054</v>
      </c>
      <c r="B556">
        <f>+IFERROR(BASE!M556/BASE!H556,B555)</f>
        <v>0.81634120043129266</v>
      </c>
      <c r="C556">
        <f>+IFERROR(BASE!C556/BASE!H556,C555)</f>
        <v>0.79705283335330057</v>
      </c>
      <c r="D556">
        <f>+IFERROR(BASE!R788/BASE!H556,D555)</f>
        <v>0</v>
      </c>
      <c r="F556">
        <f>+IFERROR(BASE!C556/BASE!M556,F555)</f>
        <v>0.97637217493395945</v>
      </c>
      <c r="L556">
        <f t="shared" si="7"/>
        <v>0.80310456093660054</v>
      </c>
      <c r="M556">
        <f>+STDEV($L$78:L556)*2+L556</f>
        <v>1.0137326968539326</v>
      </c>
      <c r="N556">
        <f>L556-STDEV($L$78:L556)*2</f>
        <v>0.59247642501926845</v>
      </c>
    </row>
    <row r="557" spans="1:14" x14ac:dyDescent="0.25">
      <c r="A557" s="1">
        <f>+BASE!A557</f>
        <v>41061</v>
      </c>
      <c r="B557">
        <f>+IFERROR(BASE!M557/BASE!H557,B556)</f>
        <v>0.81021144920061883</v>
      </c>
      <c r="C557">
        <f>+IFERROR(BASE!C557/BASE!H557,C556)</f>
        <v>0.78610108303249104</v>
      </c>
      <c r="D557">
        <f>+IFERROR(BASE!R789/BASE!H557,D556)</f>
        <v>0</v>
      </c>
      <c r="F557">
        <f>+IFERROR(BASE!C557/BASE!M557,F556)</f>
        <v>0.97024188415022283</v>
      </c>
      <c r="L557">
        <f t="shared" si="7"/>
        <v>0.80456654747598577</v>
      </c>
      <c r="M557">
        <f>+STDEV($L$78:L557)*2+L557</f>
        <v>1.0149747062504457</v>
      </c>
      <c r="N557">
        <f>L557-STDEV($L$78:L557)*2</f>
        <v>0.59415838870152593</v>
      </c>
    </row>
    <row r="558" spans="1:14" x14ac:dyDescent="0.25">
      <c r="A558" s="1">
        <f>+BASE!A558</f>
        <v>41068</v>
      </c>
      <c r="B558">
        <f>+IFERROR(BASE!M558/BASE!H558,B557)</f>
        <v>0.78184460887949259</v>
      </c>
      <c r="C558">
        <f>+IFERROR(BASE!C558/BASE!H558,C557)</f>
        <v>0.79743657505285415</v>
      </c>
      <c r="D558">
        <f>+IFERROR(BASE!R790/BASE!H558,D557)</f>
        <v>0</v>
      </c>
      <c r="F558">
        <f>+IFERROR(BASE!C558/BASE!M558,F557)</f>
        <v>1.0199425384485381</v>
      </c>
      <c r="L558">
        <f t="shared" si="7"/>
        <v>0.80588974902860744</v>
      </c>
      <c r="M558">
        <f>+STDEV($L$78:L558)*2+L558</f>
        <v>1.0160786564568913</v>
      </c>
      <c r="N558">
        <f>L558-STDEV($L$78:L558)*2</f>
        <v>0.59570084160032344</v>
      </c>
    </row>
    <row r="559" spans="1:14" x14ac:dyDescent="0.25">
      <c r="A559" s="1">
        <f>+BASE!A559</f>
        <v>41075</v>
      </c>
      <c r="B559">
        <f>+IFERROR(BASE!M559/BASE!H559,B558)</f>
        <v>0.79373500063155233</v>
      </c>
      <c r="C559">
        <f>+IFERROR(BASE!C559/BASE!H559,C558)</f>
        <v>0.78956675508399654</v>
      </c>
      <c r="D559">
        <f>+IFERROR(BASE!R791/BASE!H559,D558)</f>
        <v>0</v>
      </c>
      <c r="F559">
        <f>+IFERROR(BASE!C559/BASE!M559,F558)</f>
        <v>0.99474856779121579</v>
      </c>
      <c r="L559">
        <f t="shared" si="7"/>
        <v>0.80707583116741966</v>
      </c>
      <c r="M559">
        <f>+STDEV($L$78:L559)*2+L559</f>
        <v>1.0170462639387583</v>
      </c>
      <c r="N559">
        <f>L559-STDEV($L$78:L559)*2</f>
        <v>0.59710539839608101</v>
      </c>
    </row>
    <row r="560" spans="1:14" x14ac:dyDescent="0.25">
      <c r="A560" s="1">
        <f>+BASE!A560</f>
        <v>41082</v>
      </c>
      <c r="B560">
        <f>+IFERROR(BASE!M560/BASE!H560,B559)</f>
        <v>0.76174292996722914</v>
      </c>
      <c r="C560">
        <f>+IFERROR(BASE!C560/BASE!H560,C559)</f>
        <v>0.78213375409637087</v>
      </c>
      <c r="D560">
        <f>+IFERROR(BASE!R792/BASE!H560,D559)</f>
        <v>0</v>
      </c>
      <c r="F560">
        <f>+IFERROR(BASE!C560/BASE!M560,F559)</f>
        <v>1.0267686424474187</v>
      </c>
      <c r="L560">
        <f t="shared" si="7"/>
        <v>0.80696786356254868</v>
      </c>
      <c r="M560">
        <f>+STDEV($L$78:L560)*2+L560</f>
        <v>1.0167204908194309</v>
      </c>
      <c r="N560">
        <f>L560-STDEV($L$78:L560)*2</f>
        <v>0.59721523630566642</v>
      </c>
    </row>
    <row r="561" spans="1:14" x14ac:dyDescent="0.25">
      <c r="A561" s="1">
        <f>+BASE!A561</f>
        <v>41089</v>
      </c>
      <c r="B561">
        <f>+IFERROR(BASE!M561/BASE!H561,B560)</f>
        <v>0.75539568345323727</v>
      </c>
      <c r="C561">
        <f>+IFERROR(BASE!C561/BASE!H561,C560)</f>
        <v>0.82214228617106311</v>
      </c>
      <c r="D561">
        <f>+IFERROR(BASE!R793/BASE!H561,D560)</f>
        <v>0</v>
      </c>
      <c r="F561">
        <f>+IFERROR(BASE!C561/BASE!M561,F560)</f>
        <v>1.0883597883597884</v>
      </c>
      <c r="L561">
        <f t="shared" si="7"/>
        <v>0.80736291565282325</v>
      </c>
      <c r="M561">
        <f>+STDEV($L$78:L561)*2+L561</f>
        <v>1.0168984550826325</v>
      </c>
      <c r="N561">
        <f>L561-STDEV($L$78:L561)*2</f>
        <v>0.59782737622301385</v>
      </c>
    </row>
    <row r="562" spans="1:14" x14ac:dyDescent="0.25">
      <c r="A562" s="1">
        <f>+BASE!A562</f>
        <v>41096</v>
      </c>
      <c r="B562">
        <f>+IFERROR(BASE!M562/BASE!H562,B561)</f>
        <v>0.78109932497589196</v>
      </c>
      <c r="C562">
        <f>+IFERROR(BASE!C562/BASE!H562,C561)</f>
        <v>0.81002892960462869</v>
      </c>
      <c r="D562">
        <f>+IFERROR(BASE!R794/BASE!H562,D561)</f>
        <v>0</v>
      </c>
      <c r="F562">
        <f>+IFERROR(BASE!C562/BASE!M562,F561)</f>
        <v>1.037037037037037</v>
      </c>
      <c r="L562">
        <f t="shared" si="7"/>
        <v>0.80828464532062927</v>
      </c>
      <c r="M562">
        <f>+STDEV($L$78:L562)*2+L562</f>
        <v>1.0176038895079538</v>
      </c>
      <c r="N562">
        <f>L562-STDEV($L$78:L562)*2</f>
        <v>0.59896540113330488</v>
      </c>
    </row>
    <row r="563" spans="1:14" x14ac:dyDescent="0.25">
      <c r="A563" s="1">
        <f>+BASE!A563</f>
        <v>41103</v>
      </c>
      <c r="B563">
        <f>+IFERROR(BASE!M563/BASE!H563,B562)</f>
        <v>0.75269106566200217</v>
      </c>
      <c r="C563">
        <f>+IFERROR(BASE!C563/BASE!H563,C562)</f>
        <v>0.79224973089343387</v>
      </c>
      <c r="D563">
        <f>+IFERROR(BASE!R795/BASE!H563,D562)</f>
        <v>0</v>
      </c>
      <c r="F563">
        <f>+IFERROR(BASE!C563/BASE!M563,F562)</f>
        <v>1.0525563103324991</v>
      </c>
      <c r="L563">
        <f t="shared" si="7"/>
        <v>0.80951412394280386</v>
      </c>
      <c r="M563">
        <f>+STDEV($L$78:L563)*2+L563</f>
        <v>1.0186179528214701</v>
      </c>
      <c r="N563">
        <f>L563-STDEV($L$78:L563)*2</f>
        <v>0.60041029506413779</v>
      </c>
    </row>
    <row r="564" spans="1:14" x14ac:dyDescent="0.25">
      <c r="A564" s="1">
        <f>+BASE!A564</f>
        <v>41110</v>
      </c>
      <c r="B564">
        <f>+IFERROR(BASE!M564/BASE!H564,B563)</f>
        <v>0.76051737653514495</v>
      </c>
      <c r="C564">
        <f>+IFERROR(BASE!C564/BASE!H564,C563)</f>
        <v>0.77776326103997917</v>
      </c>
      <c r="D564">
        <f>+IFERROR(BASE!R796/BASE!H564,D563)</f>
        <v>0</v>
      </c>
      <c r="F564">
        <f>+IFERROR(BASE!C564/BASE!M564,F563)</f>
        <v>1.0226765160625324</v>
      </c>
      <c r="L564">
        <f t="shared" si="7"/>
        <v>0.81121268619106501</v>
      </c>
      <c r="M564">
        <f>+STDEV($L$78:L564)*2+L564</f>
        <v>1.0201021524394043</v>
      </c>
      <c r="N564">
        <f>L564-STDEV($L$78:L564)*2</f>
        <v>0.60232321994272575</v>
      </c>
    </row>
    <row r="565" spans="1:14" x14ac:dyDescent="0.25">
      <c r="A565" s="1">
        <f>+BASE!A565</f>
        <v>41117</v>
      </c>
      <c r="B565">
        <f>+IFERROR(BASE!M565/BASE!H565,B564)</f>
        <v>0.7555815160955347</v>
      </c>
      <c r="C565">
        <f>+IFERROR(BASE!C565/BASE!H565,C564)</f>
        <v>0.75571131879543108</v>
      </c>
      <c r="D565">
        <f>+IFERROR(BASE!R797/BASE!H565,D564)</f>
        <v>0</v>
      </c>
      <c r="F565">
        <f>+IFERROR(BASE!C565/BASE!M565,F564)</f>
        <v>1.0001717917883526</v>
      </c>
      <c r="L565">
        <f t="shared" si="7"/>
        <v>0.81311773942650223</v>
      </c>
      <c r="M565">
        <f>+STDEV($L$78:L565)*2+L565</f>
        <v>1.0217940705692536</v>
      </c>
      <c r="N565">
        <f>L565-STDEV($L$78:L565)*2</f>
        <v>0.60444140828375093</v>
      </c>
    </row>
    <row r="566" spans="1:14" x14ac:dyDescent="0.25">
      <c r="A566" s="1">
        <f>+BASE!A566</f>
        <v>41124</v>
      </c>
      <c r="B566">
        <f>+IFERROR(BASE!M566/BASE!H566,B565)</f>
        <v>0.75413465294960269</v>
      </c>
      <c r="C566">
        <f>+IFERROR(BASE!C566/BASE!H566,C565)</f>
        <v>0.75634848287537437</v>
      </c>
      <c r="D566">
        <f>+IFERROR(BASE!R798/BASE!H566,D565)</f>
        <v>0</v>
      </c>
      <c r="F566">
        <f>+IFERROR(BASE!C566/BASE!M566,F565)</f>
        <v>1.002935589708168</v>
      </c>
      <c r="L566">
        <f t="shared" si="7"/>
        <v>0.81454116645165309</v>
      </c>
      <c r="M566">
        <f>+STDEV($L$78:L566)*2+L566</f>
        <v>1.0230055306810373</v>
      </c>
      <c r="N566">
        <f>L566-STDEV($L$78:L566)*2</f>
        <v>0.6060768022222689</v>
      </c>
    </row>
    <row r="567" spans="1:14" x14ac:dyDescent="0.25">
      <c r="A567" s="1">
        <f>+BASE!A567</f>
        <v>41131</v>
      </c>
      <c r="B567">
        <f>+IFERROR(BASE!M567/BASE!H567,B566)</f>
        <v>0.75974999999999993</v>
      </c>
      <c r="C567">
        <f>+IFERROR(BASE!C567/BASE!H567,C566)</f>
        <v>0.79862500000000003</v>
      </c>
      <c r="D567">
        <f>+IFERROR(BASE!R799/BASE!H567,D566)</f>
        <v>0</v>
      </c>
      <c r="F567">
        <f>+IFERROR(BASE!C567/BASE!M567,F566)</f>
        <v>1.0511681474169134</v>
      </c>
      <c r="L567">
        <f t="shared" si="7"/>
        <v>0.81619776702436964</v>
      </c>
      <c r="M567">
        <f>+STDEV($L$78:L567)*2+L567</f>
        <v>1.024451508823168</v>
      </c>
      <c r="N567">
        <f>L567-STDEV($L$78:L567)*2</f>
        <v>0.60794402522557112</v>
      </c>
    </row>
    <row r="568" spans="1:14" x14ac:dyDescent="0.25">
      <c r="A568" s="1">
        <f>+BASE!A568</f>
        <v>41138</v>
      </c>
      <c r="B568">
        <f>+IFERROR(BASE!M568/BASE!H568,B567)</f>
        <v>0.74324987727049585</v>
      </c>
      <c r="C568">
        <f>+IFERROR(BASE!C568/BASE!H568,C567)</f>
        <v>0.78411880216003937</v>
      </c>
      <c r="D568">
        <f>+IFERROR(BASE!R800/BASE!H568,D567)</f>
        <v>0</v>
      </c>
      <c r="F568">
        <f>+IFERROR(BASE!C568/BASE!M568,F567)</f>
        <v>1.0549867899603698</v>
      </c>
      <c r="L568">
        <f t="shared" si="7"/>
        <v>0.81798734416239238</v>
      </c>
      <c r="M568">
        <f>+STDEV($L$78:L568)*2+L568</f>
        <v>1.0260319749513693</v>
      </c>
      <c r="N568">
        <f>L568-STDEV($L$78:L568)*2</f>
        <v>0.60994271337341543</v>
      </c>
    </row>
    <row r="569" spans="1:14" x14ac:dyDescent="0.25">
      <c r="A569" s="1">
        <f>+BASE!A569</f>
        <v>41145</v>
      </c>
      <c r="B569">
        <f>+IFERROR(BASE!M569/BASE!H569,B568)</f>
        <v>0.71624969036413177</v>
      </c>
      <c r="C569">
        <f>+IFERROR(BASE!C569/BASE!H569,C568)</f>
        <v>0.75080505325736924</v>
      </c>
      <c r="D569">
        <f>+IFERROR(BASE!R801/BASE!H569,D568)</f>
        <v>0</v>
      </c>
      <c r="F569">
        <f>+IFERROR(BASE!C569/BASE!M569,F568)</f>
        <v>1.0482448556112742</v>
      </c>
      <c r="L569">
        <f t="shared" si="7"/>
        <v>0.81929258601403365</v>
      </c>
      <c r="M569">
        <f>+STDEV($L$78:L569)*2+L569</f>
        <v>1.0271294489560863</v>
      </c>
      <c r="N569">
        <f>L569-STDEV($L$78:L569)*2</f>
        <v>0.61145572307198104</v>
      </c>
    </row>
    <row r="570" spans="1:14" x14ac:dyDescent="0.25">
      <c r="A570" s="1">
        <f>+BASE!A570</f>
        <v>41152</v>
      </c>
      <c r="B570">
        <f>+IFERROR(BASE!M570/BASE!H570,B569)</f>
        <v>0.71573667711598743</v>
      </c>
      <c r="C570">
        <f>+IFERROR(BASE!C570/BASE!H570,C569)</f>
        <v>0.74645768025078374</v>
      </c>
      <c r="D570">
        <f>+IFERROR(BASE!R802/BASE!H570,D569)</f>
        <v>0</v>
      </c>
      <c r="F570">
        <f>+IFERROR(BASE!C570/BASE!M570,F569)</f>
        <v>1.0429222144358796</v>
      </c>
      <c r="L570">
        <f t="shared" si="7"/>
        <v>0.82063535990658132</v>
      </c>
      <c r="M570">
        <f>+STDEV($L$78:L570)*2+L570</f>
        <v>1.0282658783480161</v>
      </c>
      <c r="N570">
        <f>L570-STDEV($L$78:L570)*2</f>
        <v>0.61300484146514655</v>
      </c>
    </row>
    <row r="571" spans="1:14" x14ac:dyDescent="0.25">
      <c r="A571" s="1">
        <f>+BASE!A571</f>
        <v>41159</v>
      </c>
      <c r="B571">
        <f>+IFERROR(BASE!M571/BASE!H571,B570)</f>
        <v>0.71097178683385576</v>
      </c>
      <c r="C571">
        <f>+IFERROR(BASE!C571/BASE!H571,C570)</f>
        <v>0.76463949843260193</v>
      </c>
      <c r="D571">
        <f>+IFERROR(BASE!R803/BASE!H571,D570)</f>
        <v>0</v>
      </c>
      <c r="F571">
        <f>+IFERROR(BASE!C571/BASE!M571,F570)</f>
        <v>1.0754850088183423</v>
      </c>
      <c r="L571">
        <f t="shared" si="7"/>
        <v>0.82160450520386774</v>
      </c>
      <c r="M571">
        <f>+STDEV($L$78:L571)*2+L571</f>
        <v>1.0290299131302076</v>
      </c>
      <c r="N571">
        <f>L571-STDEV($L$78:L571)*2</f>
        <v>0.61417909727752784</v>
      </c>
    </row>
    <row r="572" spans="1:14" x14ac:dyDescent="0.25">
      <c r="A572" s="1">
        <f>+BASE!A572</f>
        <v>41166</v>
      </c>
      <c r="B572">
        <f>+IFERROR(BASE!M572/BASE!H572,B571)</f>
        <v>0.72941440430783044</v>
      </c>
      <c r="C572">
        <f>+IFERROR(BASE!C572/BASE!H572,C571)</f>
        <v>0.7492708099618578</v>
      </c>
      <c r="D572">
        <f>+IFERROR(BASE!R804/BASE!H572,D571)</f>
        <v>0</v>
      </c>
      <c r="F572">
        <f>+IFERROR(BASE!C572/BASE!M572,F571)</f>
        <v>1.0272223931098123</v>
      </c>
      <c r="L572">
        <f t="shared" si="7"/>
        <v>0.82290945403622895</v>
      </c>
      <c r="M572">
        <f>+STDEV($L$78:L572)*2+L572</f>
        <v>1.0301312490527681</v>
      </c>
      <c r="N572">
        <f>L572-STDEV($L$78:L572)*2</f>
        <v>0.61568765901968969</v>
      </c>
    </row>
    <row r="573" spans="1:14" x14ac:dyDescent="0.25">
      <c r="A573" s="1">
        <f>+BASE!A573</f>
        <v>41173</v>
      </c>
      <c r="B573">
        <f>+IFERROR(BASE!M573/BASE!H573,B572)</f>
        <v>0.76127408056042034</v>
      </c>
      <c r="C573">
        <f>+IFERROR(BASE!C573/BASE!H573,C572)</f>
        <v>0.76521453590192656</v>
      </c>
      <c r="D573">
        <f>+IFERROR(BASE!R805/BASE!H573,D572)</f>
        <v>0</v>
      </c>
      <c r="F573">
        <f>+IFERROR(BASE!C573/BASE!M573,F572)</f>
        <v>1.0051761322789361</v>
      </c>
      <c r="L573">
        <f t="shared" si="7"/>
        <v>0.8248210473393256</v>
      </c>
      <c r="M573">
        <f>+STDEV($L$78:L573)*2+L573</f>
        <v>1.031841248733568</v>
      </c>
      <c r="N573">
        <f>L573-STDEV($L$78:L573)*2</f>
        <v>0.61780084594508333</v>
      </c>
    </row>
    <row r="574" spans="1:14" x14ac:dyDescent="0.25">
      <c r="A574" s="1">
        <f>+BASE!A574</f>
        <v>41180</v>
      </c>
      <c r="B574">
        <f>+IFERROR(BASE!M574/BASE!H574,B573)</f>
        <v>0.72896500372300832</v>
      </c>
      <c r="C574">
        <f>+IFERROR(BASE!C574/BASE!H574,C573)</f>
        <v>0.7488210474063044</v>
      </c>
      <c r="D574">
        <f>+IFERROR(BASE!R806/BASE!H574,D573)</f>
        <v>0</v>
      </c>
      <c r="F574">
        <f>+IFERROR(BASE!C574/BASE!M574,F573)</f>
        <v>1.0272386789240722</v>
      </c>
      <c r="L574">
        <f t="shared" si="7"/>
        <v>0.82579853643400214</v>
      </c>
      <c r="M574">
        <f>+STDEV($L$78:L574)*2+L574</f>
        <v>1.0326185098843543</v>
      </c>
      <c r="N574">
        <f>L574-STDEV($L$78:L574)*2</f>
        <v>0.61897856298364995</v>
      </c>
    </row>
    <row r="575" spans="1:14" x14ac:dyDescent="0.25">
      <c r="A575" s="1">
        <f>+BASE!A575</f>
        <v>41187</v>
      </c>
      <c r="B575">
        <f>+IFERROR(BASE!M575/BASE!H575,B574)</f>
        <v>0.74054881639382886</v>
      </c>
      <c r="C575">
        <f>+IFERROR(BASE!C575/BASE!H575,C574)</f>
        <v>0.74078435991049352</v>
      </c>
      <c r="D575">
        <f>+IFERROR(BASE!R807/BASE!H575,D574)</f>
        <v>0</v>
      </c>
      <c r="F575">
        <f>+IFERROR(BASE!C575/BASE!M575,F574)</f>
        <v>1.0003180661577609</v>
      </c>
      <c r="L575">
        <f t="shared" si="7"/>
        <v>0.82478524464321734</v>
      </c>
      <c r="M575">
        <f>+STDEV($L$78:L575)*2+L575</f>
        <v>1.0314047637431363</v>
      </c>
      <c r="N575">
        <f>L575-STDEV($L$78:L575)*2</f>
        <v>0.61816572554329841</v>
      </c>
    </row>
    <row r="576" spans="1:14" x14ac:dyDescent="0.25">
      <c r="A576" s="1">
        <f>+BASE!A576</f>
        <v>41194</v>
      </c>
      <c r="B576">
        <f>+IFERROR(BASE!M576/BASE!H576,B575)</f>
        <v>0.7208246410602529</v>
      </c>
      <c r="C576">
        <f>+IFERROR(BASE!C576/BASE!H576,C575)</f>
        <v>0.71972021106884287</v>
      </c>
      <c r="D576">
        <f>+IFERROR(BASE!R808/BASE!H576,D575)</f>
        <v>0</v>
      </c>
      <c r="F576">
        <f>+IFERROR(BASE!C576/BASE!M576,F575)</f>
        <v>0.99846782431052095</v>
      </c>
      <c r="L576">
        <f t="shared" si="7"/>
        <v>0.82373434343286867</v>
      </c>
      <c r="M576">
        <f>+STDEV($L$78:L576)*2+L576</f>
        <v>1.0301531986461656</v>
      </c>
      <c r="N576">
        <f>L576-STDEV($L$78:L576)*2</f>
        <v>0.61731548821957183</v>
      </c>
    </row>
    <row r="577" spans="1:14" x14ac:dyDescent="0.25">
      <c r="A577" s="1">
        <f>+BASE!A577</f>
        <v>41201</v>
      </c>
      <c r="B577">
        <f>+IFERROR(BASE!M577/BASE!H577,B576)</f>
        <v>0.72776507401612711</v>
      </c>
      <c r="C577">
        <f>+IFERROR(BASE!C577/BASE!H577,C576)</f>
        <v>0.74244794800818392</v>
      </c>
      <c r="D577">
        <f>+IFERROR(BASE!R809/BASE!H577,D576)</f>
        <v>0</v>
      </c>
      <c r="F577">
        <f>+IFERROR(BASE!C577/BASE!M577,F576)</f>
        <v>1.0201752935339838</v>
      </c>
      <c r="L577">
        <f t="shared" si="7"/>
        <v>0.82276366918504229</v>
      </c>
      <c r="M577">
        <f>+STDEV($L$78:L577)*2+L577</f>
        <v>1.0289817535380785</v>
      </c>
      <c r="N577">
        <f>L577-STDEV($L$78:L577)*2</f>
        <v>0.61654558483200606</v>
      </c>
    </row>
    <row r="578" spans="1:14" x14ac:dyDescent="0.25">
      <c r="A578" s="1">
        <f>+BASE!A578</f>
        <v>41208</v>
      </c>
      <c r="B578">
        <f>+IFERROR(BASE!M578/BASE!H578,B577)</f>
        <v>0.73104508196721307</v>
      </c>
      <c r="C578">
        <f>+IFERROR(BASE!C578/BASE!H578,C577)</f>
        <v>0.78919057377049173</v>
      </c>
      <c r="D578">
        <f>+IFERROR(BASE!R810/BASE!H578,D577)</f>
        <v>0</v>
      </c>
      <c r="F578">
        <f>+IFERROR(BASE!C578/BASE!M578,F577)</f>
        <v>1.0795374912403644</v>
      </c>
      <c r="L578">
        <f t="shared" si="7"/>
        <v>0.82097856880076914</v>
      </c>
      <c r="M578">
        <f>+STDEV($L$78:L578)*2+L578</f>
        <v>1.0269952971541758</v>
      </c>
      <c r="N578">
        <f>L578-STDEV($L$78:L578)*2</f>
        <v>0.61496184044736235</v>
      </c>
    </row>
    <row r="579" spans="1:14" x14ac:dyDescent="0.25">
      <c r="A579" s="1">
        <f>+BASE!A579</f>
        <v>41215</v>
      </c>
      <c r="B579">
        <f>+IFERROR(BASE!M579/BASE!H579,B578)</f>
        <v>0.75</v>
      </c>
      <c r="C579">
        <f>+IFERROR(BASE!C579/BASE!H579,C578)</f>
        <v>0.81098191214470283</v>
      </c>
      <c r="D579">
        <f>+IFERROR(BASE!R811/BASE!H579,D578)</f>
        <v>0</v>
      </c>
      <c r="F579">
        <f>+IFERROR(BASE!C579/BASE!M579,F578)</f>
        <v>1.0813092161929372</v>
      </c>
      <c r="L579">
        <f t="shared" si="7"/>
        <v>0.81939921616673483</v>
      </c>
      <c r="M579">
        <f>+STDEV($L$78:L579)*2+L579</f>
        <v>1.0252142482247442</v>
      </c>
      <c r="N579">
        <f>L579-STDEV($L$78:L579)*2</f>
        <v>0.61358418410872551</v>
      </c>
    </row>
    <row r="580" spans="1:14" x14ac:dyDescent="0.25">
      <c r="A580" s="1">
        <f>+BASE!A580</f>
        <v>41222</v>
      </c>
      <c r="B580">
        <f>+IFERROR(BASE!M580/BASE!H580,B579)</f>
        <v>0.76274386406544992</v>
      </c>
      <c r="C580">
        <f>+IFERROR(BASE!C580/BASE!H580,C579)</f>
        <v>0.82315921963499061</v>
      </c>
      <c r="D580">
        <f>+IFERROR(BASE!R812/BASE!H580,D579)</f>
        <v>0</v>
      </c>
      <c r="F580">
        <f>+IFERROR(BASE!C580/BASE!M580,F579)</f>
        <v>1.0792079207920793</v>
      </c>
      <c r="L580">
        <f t="shared" si="7"/>
        <v>0.8173473569239682</v>
      </c>
      <c r="M580">
        <f>+STDEV($L$78:L580)*2+L580</f>
        <v>1.0229602248892384</v>
      </c>
      <c r="N580">
        <f>L580-STDEV($L$78:L580)*2</f>
        <v>0.61173448895869798</v>
      </c>
    </row>
    <row r="581" spans="1:14" x14ac:dyDescent="0.25">
      <c r="A581" s="1">
        <f>+BASE!A581</f>
        <v>41229</v>
      </c>
      <c r="B581">
        <f>+IFERROR(BASE!M581/BASE!H581,B580)</f>
        <v>0.78207875703187779</v>
      </c>
      <c r="C581">
        <f>+IFERROR(BASE!C581/BASE!H581,C580)</f>
        <v>0.8668631127779266</v>
      </c>
      <c r="D581">
        <f>+IFERROR(BASE!R813/BASE!H581,D580)</f>
        <v>0</v>
      </c>
      <c r="F581">
        <f>+IFERROR(BASE!C581/BASE!M581,F580)</f>
        <v>1.1084089741394074</v>
      </c>
      <c r="L581">
        <f t="shared" si="7"/>
        <v>0.81578586270967757</v>
      </c>
      <c r="M581">
        <f>+STDEV($L$78:L581)*2+L581</f>
        <v>1.0211964665566307</v>
      </c>
      <c r="N581">
        <f>L581-STDEV($L$78:L581)*2</f>
        <v>0.61037525886272448</v>
      </c>
    </row>
    <row r="582" spans="1:14" x14ac:dyDescent="0.25">
      <c r="A582" s="1">
        <f>+BASE!A582</f>
        <v>41236</v>
      </c>
      <c r="B582">
        <f>+IFERROR(BASE!M582/BASE!H582,B581)</f>
        <v>0.77294165206845444</v>
      </c>
      <c r="C582">
        <f>+IFERROR(BASE!C582/BASE!H582,C581)</f>
        <v>0.84489960921708662</v>
      </c>
      <c r="D582">
        <f>+IFERROR(BASE!R814/BASE!H582,D581)</f>
        <v>0</v>
      </c>
      <c r="F582">
        <f>+IFERROR(BASE!C582/BASE!M582,F581)</f>
        <v>1.0930962343096233</v>
      </c>
      <c r="L582">
        <f t="shared" si="7"/>
        <v>0.81341903780862046</v>
      </c>
      <c r="M582">
        <f>+STDEV($L$78:L582)*2+L582</f>
        <v>1.0186271030228187</v>
      </c>
      <c r="N582">
        <f>L582-STDEV($L$78:L582)*2</f>
        <v>0.60821097259442214</v>
      </c>
    </row>
    <row r="583" spans="1:14" x14ac:dyDescent="0.25">
      <c r="A583" s="1">
        <f>+BASE!A583</f>
        <v>41243</v>
      </c>
      <c r="B583">
        <f>+IFERROR(BASE!M583/BASE!H583,B582)</f>
        <v>0.77356892169914071</v>
      </c>
      <c r="C583">
        <f>+IFERROR(BASE!C583/BASE!H583,C582)</f>
        <v>0.81592641897615881</v>
      </c>
      <c r="D583">
        <f>+IFERROR(BASE!R815/BASE!H583,D582)</f>
        <v>0</v>
      </c>
      <c r="F583">
        <f>+IFERROR(BASE!C583/BASE!M583,F582)</f>
        <v>1.0547559449311641</v>
      </c>
      <c r="L583">
        <f t="shared" si="7"/>
        <v>0.81142073770178236</v>
      </c>
      <c r="M583">
        <f>+STDEV($L$78:L583)*2+L583</f>
        <v>1.0164262976945231</v>
      </c>
      <c r="N583">
        <f>L583-STDEV($L$78:L583)*2</f>
        <v>0.60641517770904163</v>
      </c>
    </row>
    <row r="584" spans="1:14" x14ac:dyDescent="0.25">
      <c r="A584" s="1">
        <f>+BASE!A584</f>
        <v>41250</v>
      </c>
      <c r="B584">
        <f>+IFERROR(BASE!M584/BASE!H584,B583)</f>
        <v>0.76867196367763901</v>
      </c>
      <c r="C584">
        <f>+IFERROR(BASE!C584/BASE!H584,C583)</f>
        <v>0.81884222474460844</v>
      </c>
      <c r="D584">
        <f>+IFERROR(BASE!R816/BASE!H584,D583)</f>
        <v>0</v>
      </c>
      <c r="F584">
        <f>+IFERROR(BASE!C584/BASE!M584,F583)</f>
        <v>1.0652687536916716</v>
      </c>
      <c r="L584">
        <f t="shared" si="7"/>
        <v>0.80926909619022758</v>
      </c>
      <c r="M584">
        <f>+STDEV($L$78:L584)*2+L584</f>
        <v>1.0140723150887059</v>
      </c>
      <c r="N584">
        <f>L584-STDEV($L$78:L584)*2</f>
        <v>0.60446587729174928</v>
      </c>
    </row>
    <row r="585" spans="1:14" x14ac:dyDescent="0.25">
      <c r="A585" s="1">
        <f>+BASE!A585</f>
        <v>41257</v>
      </c>
      <c r="B585">
        <f>+IFERROR(BASE!M585/BASE!H585,B584)</f>
        <v>0.77136950904392754</v>
      </c>
      <c r="C585">
        <f>+IFERROR(BASE!C585/BASE!H585,C584)</f>
        <v>0.82573643410852715</v>
      </c>
      <c r="D585">
        <f>+IFERROR(BASE!R817/BASE!H585,D584)</f>
        <v>0</v>
      </c>
      <c r="F585">
        <f>+IFERROR(BASE!C585/BASE!M585,F584)</f>
        <v>1.0704810397963287</v>
      </c>
      <c r="L585">
        <f t="shared" si="7"/>
        <v>0.80677053422844991</v>
      </c>
      <c r="M585">
        <f>+STDEV($L$78:L585)*2+L585</f>
        <v>1.0113717306360286</v>
      </c>
      <c r="N585">
        <f>L585-STDEV($L$78:L585)*2</f>
        <v>0.60216933782087123</v>
      </c>
    </row>
    <row r="586" spans="1:14" x14ac:dyDescent="0.25">
      <c r="A586" s="1">
        <f>+BASE!A586</f>
        <v>41264</v>
      </c>
      <c r="B586">
        <f>+IFERROR(BASE!M586/BASE!H586,B585)</f>
        <v>0.75890382838961301</v>
      </c>
      <c r="C586">
        <f>+IFERROR(BASE!C586/BASE!H586,C585)</f>
        <v>0.79924048034486284</v>
      </c>
      <c r="D586">
        <f>+IFERROR(BASE!R818/BASE!H586,D585)</f>
        <v>0</v>
      </c>
      <c r="F586">
        <f>+IFERROR(BASE!C586/BASE!M586,F585)</f>
        <v>1.0531512036786583</v>
      </c>
      <c r="L586">
        <f t="shared" si="7"/>
        <v>0.80355894424982832</v>
      </c>
      <c r="M586">
        <f>+STDEV($L$78:L586)*2+L586</f>
        <v>1.007958709045413</v>
      </c>
      <c r="N586">
        <f>L586-STDEV($L$78:L586)*2</f>
        <v>0.59915917945424357</v>
      </c>
    </row>
    <row r="587" spans="1:14" x14ac:dyDescent="0.25">
      <c r="A587" s="1">
        <f>+BASE!A587</f>
        <v>41271</v>
      </c>
      <c r="B587">
        <f>+IFERROR(BASE!M587/BASE!H587,B586)</f>
        <v>0.79654734166490149</v>
      </c>
      <c r="C587">
        <f>+IFERROR(BASE!C587/BASE!H587,C586)</f>
        <v>0.80459648379580595</v>
      </c>
      <c r="D587">
        <f>+IFERROR(BASE!R819/BASE!H587,D586)</f>
        <v>0</v>
      </c>
      <c r="F587">
        <f>+IFERROR(BASE!C587/BASE!M587,F586)</f>
        <v>1.0101050392235076</v>
      </c>
      <c r="L587">
        <f t="shared" si="7"/>
        <v>0.80076691591855509</v>
      </c>
      <c r="M587">
        <f>+STDEV($L$78:L587)*2+L587</f>
        <v>1.0049661594290957</v>
      </c>
      <c r="N587">
        <f>L587-STDEV($L$78:L587)*2</f>
        <v>0.59656767240801445</v>
      </c>
    </row>
    <row r="588" spans="1:14" x14ac:dyDescent="0.25">
      <c r="A588" s="1">
        <f>+BASE!A588</f>
        <v>41278</v>
      </c>
      <c r="B588">
        <f>+IFERROR(BASE!M588/BASE!H588,B587)</f>
        <v>0.76110831234256915</v>
      </c>
      <c r="C588">
        <f>+IFERROR(BASE!C588/BASE!H588,C587)</f>
        <v>0.78125944584382867</v>
      </c>
      <c r="D588">
        <f>+IFERROR(BASE!R820/BASE!H588,D587)</f>
        <v>0</v>
      </c>
      <c r="F588">
        <f>+IFERROR(BASE!C588/BASE!M588,F587)</f>
        <v>1.026476039184538</v>
      </c>
      <c r="L588">
        <f t="shared" si="7"/>
        <v>0.79932971609759096</v>
      </c>
      <c r="M588">
        <f>+STDEV($L$78:L588)*2+L588</f>
        <v>1.0033293062539395</v>
      </c>
      <c r="N588">
        <f>L588-STDEV($L$78:L588)*2</f>
        <v>0.59533012594124257</v>
      </c>
    </row>
    <row r="589" spans="1:14" x14ac:dyDescent="0.25">
      <c r="A589" s="1">
        <f>+BASE!A589</f>
        <v>41285</v>
      </c>
      <c r="B589">
        <f>+IFERROR(BASE!M589/BASE!H589,B588)</f>
        <v>0.79068838045758827</v>
      </c>
      <c r="C589">
        <f>+IFERROR(BASE!C589/BASE!H589,C588)</f>
        <v>0.81236886801878327</v>
      </c>
      <c r="D589">
        <f>+IFERROR(BASE!R821/BASE!H589,D588)</f>
        <v>0</v>
      </c>
      <c r="F589">
        <f>+IFERROR(BASE!C589/BASE!M589,F588)</f>
        <v>1.0274197624462977</v>
      </c>
      <c r="L589">
        <f t="shared" si="7"/>
        <v>0.79859648055559906</v>
      </c>
      <c r="M589">
        <f>+STDEV($L$78:L589)*2+L589</f>
        <v>1.0023971741928814</v>
      </c>
      <c r="N589">
        <f>L589-STDEV($L$78:L589)*2</f>
        <v>0.59479578691831669</v>
      </c>
    </row>
    <row r="590" spans="1:14" x14ac:dyDescent="0.25">
      <c r="A590" s="1">
        <f>+BASE!A590</f>
        <v>41292</v>
      </c>
      <c r="B590">
        <f>+IFERROR(BASE!M590/BASE!H590,B589)</f>
        <v>0.77918983320095314</v>
      </c>
      <c r="C590">
        <f>+IFERROR(BASE!C590/BASE!H590,C589)</f>
        <v>0.81036536934074654</v>
      </c>
      <c r="D590">
        <f>+IFERROR(BASE!R822/BASE!H590,D589)</f>
        <v>0</v>
      </c>
      <c r="F590">
        <f>+IFERROR(BASE!C590/BASE!M590,F589)</f>
        <v>1.0400101936799184</v>
      </c>
      <c r="L590">
        <f t="shared" si="7"/>
        <v>0.79775237723034009</v>
      </c>
      <c r="M590">
        <f>+STDEV($L$78:L590)*2+L590</f>
        <v>1.0013549782792268</v>
      </c>
      <c r="N590">
        <f>L590-STDEV($L$78:L590)*2</f>
        <v>0.59414977618145337</v>
      </c>
    </row>
    <row r="591" spans="1:14" x14ac:dyDescent="0.25">
      <c r="A591" s="1">
        <f>+BASE!A591</f>
        <v>41299</v>
      </c>
      <c r="B591">
        <f>+IFERROR(BASE!M591/BASE!H591,B590)</f>
        <v>0.77285935683843476</v>
      </c>
      <c r="C591">
        <f>+IFERROR(BASE!C591/BASE!H591,C590)</f>
        <v>0.79058504455637357</v>
      </c>
      <c r="D591">
        <f>+IFERROR(BASE!R823/BASE!H591,D590)</f>
        <v>0</v>
      </c>
      <c r="F591">
        <f>+IFERROR(BASE!C591/BASE!M591,F590)</f>
        <v>1.0229352049128964</v>
      </c>
      <c r="L591">
        <f t="shared" ref="L591:L654" si="8">+(AVERAGE(B539:B591))</f>
        <v>0.79697499817482842</v>
      </c>
      <c r="M591">
        <f>+STDEV($L$78:L591)*2+L591</f>
        <v>1.0003803122761445</v>
      </c>
      <c r="N591">
        <f>L591-STDEV($L$78:L591)*2</f>
        <v>0.59356968407351218</v>
      </c>
    </row>
    <row r="592" spans="1:14" x14ac:dyDescent="0.25">
      <c r="A592" s="1">
        <f>+BASE!A592</f>
        <v>41306</v>
      </c>
      <c r="B592">
        <f>+IFERROR(BASE!M592/BASE!H592,B591)</f>
        <v>0.78231033168128106</v>
      </c>
      <c r="C592">
        <f>+IFERROR(BASE!C592/BASE!H592,C591)</f>
        <v>0.82586732748760971</v>
      </c>
      <c r="D592">
        <f>+IFERROR(BASE!R824/BASE!H592,D591)</f>
        <v>0</v>
      </c>
      <c r="F592">
        <f>+IFERROR(BASE!C592/BASE!M592,F591)</f>
        <v>1.05567738791423</v>
      </c>
      <c r="L592">
        <f t="shared" si="8"/>
        <v>0.79634024737623621</v>
      </c>
      <c r="M592">
        <f>+STDEV($L$78:L592)*2+L592</f>
        <v>0.99954905056646837</v>
      </c>
      <c r="N592">
        <f>L592-STDEV($L$78:L592)*2</f>
        <v>0.59313144418600405</v>
      </c>
    </row>
    <row r="593" spans="1:14" x14ac:dyDescent="0.25">
      <c r="A593" s="1">
        <f>+BASE!A593</f>
        <v>41313</v>
      </c>
      <c r="B593">
        <f>+IFERROR(BASE!M593/BASE!H593,B592)</f>
        <v>0.78425115800308798</v>
      </c>
      <c r="C593">
        <f>+IFERROR(BASE!C593/BASE!H593,C592)</f>
        <v>0.82398353062274832</v>
      </c>
      <c r="D593">
        <f>+IFERROR(BASE!R825/BASE!H593,D592)</f>
        <v>0</v>
      </c>
      <c r="F593">
        <f>+IFERROR(BASE!C593/BASE!M593,F592)</f>
        <v>1.050662816642604</v>
      </c>
      <c r="L593">
        <f t="shared" si="8"/>
        <v>0.79562438006733494</v>
      </c>
      <c r="M593">
        <f>+STDEV($L$78:L593)*2+L593</f>
        <v>0.99863748823377807</v>
      </c>
      <c r="N593">
        <f>L593-STDEV($L$78:L593)*2</f>
        <v>0.5926112719008918</v>
      </c>
    </row>
    <row r="594" spans="1:14" x14ac:dyDescent="0.25">
      <c r="A594" s="1">
        <f>+BASE!A594</f>
        <v>41320</v>
      </c>
      <c r="B594">
        <f>+IFERROR(BASE!M594/BASE!H594,B593)</f>
        <v>0.82865783710501617</v>
      </c>
      <c r="C594">
        <f>+IFERROR(BASE!C594/BASE!H594,C593)</f>
        <v>0.85118364792991974</v>
      </c>
      <c r="D594">
        <f>+IFERROR(BASE!R826/BASE!H594,D593)</f>
        <v>0</v>
      </c>
      <c r="F594">
        <f>+IFERROR(BASE!C594/BASE!M594,F593)</f>
        <v>1.0271834885476971</v>
      </c>
      <c r="L594">
        <f t="shared" si="8"/>
        <v>0.79484984531077618</v>
      </c>
      <c r="M594">
        <f>+STDEV($L$78:L594)*2+L594</f>
        <v>0.99766811166427027</v>
      </c>
      <c r="N594">
        <f>L594-STDEV($L$78:L594)*2</f>
        <v>0.59203157895728209</v>
      </c>
    </row>
    <row r="595" spans="1:14" x14ac:dyDescent="0.25">
      <c r="A595" s="1">
        <f>+BASE!A595</f>
        <v>41327</v>
      </c>
      <c r="B595">
        <f>+IFERROR(BASE!M595/BASE!H595,B594)</f>
        <v>0.78992239589026125</v>
      </c>
      <c r="C595">
        <f>+IFERROR(BASE!C595/BASE!H595,C594)</f>
        <v>0.79604328341895281</v>
      </c>
      <c r="D595">
        <f>+IFERROR(BASE!R827/BASE!H595,D594)</f>
        <v>0</v>
      </c>
      <c r="F595">
        <f>+IFERROR(BASE!C595/BASE!M595,F594)</f>
        <v>1.0077487200774871</v>
      </c>
      <c r="L595">
        <f t="shared" si="8"/>
        <v>0.79418446394577114</v>
      </c>
      <c r="M595">
        <f>+STDEV($L$78:L595)*2+L595</f>
        <v>0.99680871410490002</v>
      </c>
      <c r="N595">
        <f>L595-STDEV($L$78:L595)*2</f>
        <v>0.59156021378664225</v>
      </c>
    </row>
    <row r="596" spans="1:14" x14ac:dyDescent="0.25">
      <c r="A596" s="1">
        <f>+BASE!A596</f>
        <v>41334</v>
      </c>
      <c r="B596">
        <f>+IFERROR(BASE!M596/BASE!H596,B595)</f>
        <v>0.7845256105467906</v>
      </c>
      <c r="C596">
        <f>+IFERROR(BASE!C596/BASE!H596,C595)</f>
        <v>0.81413442835530581</v>
      </c>
      <c r="D596">
        <f>+IFERROR(BASE!R828/BASE!H596,D595)</f>
        <v>1659900.0769397018</v>
      </c>
      <c r="F596">
        <f>+IFERROR(BASE!C596/BASE!M596,F595)</f>
        <v>1.0377410468319559</v>
      </c>
      <c r="L596">
        <f t="shared" si="8"/>
        <v>0.7931556005951711</v>
      </c>
      <c r="M596">
        <f>+STDEV($L$78:L596)*2+L596</f>
        <v>0.99558683310238116</v>
      </c>
      <c r="N596">
        <f>L596-STDEV($L$78:L596)*2</f>
        <v>0.59072436808796103</v>
      </c>
    </row>
    <row r="597" spans="1:14" x14ac:dyDescent="0.25">
      <c r="A597" s="1">
        <f>+BASE!A597</f>
        <v>41341</v>
      </c>
      <c r="B597">
        <f>+IFERROR(BASE!M597/BASE!H597,B596)</f>
        <v>0.80261812231540197</v>
      </c>
      <c r="C597">
        <f>+IFERROR(BASE!C597/BASE!H597,C596)</f>
        <v>0.8283902638576397</v>
      </c>
      <c r="D597">
        <f>+IFERROR(BASE!R829/BASE!H597,D596)</f>
        <v>1586935.8222540398</v>
      </c>
      <c r="F597">
        <f>+IFERROR(BASE!C597/BASE!M597,F596)</f>
        <v>1.0321100917431192</v>
      </c>
      <c r="L597">
        <f t="shared" si="8"/>
        <v>0.79185350822729705</v>
      </c>
      <c r="M597">
        <f>+STDEV($L$78:L597)*2+L597</f>
        <v>0.99409289007630786</v>
      </c>
      <c r="N597">
        <f>L597-STDEV($L$78:L597)*2</f>
        <v>0.58961412637828625</v>
      </c>
    </row>
    <row r="598" spans="1:14" x14ac:dyDescent="0.25">
      <c r="A598" s="1">
        <f>+BASE!A598</f>
        <v>41348</v>
      </c>
      <c r="B598">
        <f>+IFERROR(BASE!M598/BASE!H598,B597)</f>
        <v>0.79219618745035736</v>
      </c>
      <c r="C598">
        <f>+IFERROR(BASE!C598/BASE!H598,C597)</f>
        <v>0.86963860206513099</v>
      </c>
      <c r="D598">
        <f>+IFERROR(BASE!R830/BASE!H598,D597)</f>
        <v>1583300.4523431293</v>
      </c>
      <c r="F598">
        <f>+IFERROR(BASE!C598/BASE!M598,F597)</f>
        <v>1.0977566111041483</v>
      </c>
      <c r="L598">
        <f t="shared" si="8"/>
        <v>0.79057549757009582</v>
      </c>
      <c r="M598">
        <f>+STDEV($L$78:L598)*2+L598</f>
        <v>0.99262423900540131</v>
      </c>
      <c r="N598">
        <f>L598-STDEV($L$78:L598)*2</f>
        <v>0.58852675613479033</v>
      </c>
    </row>
    <row r="599" spans="1:14" x14ac:dyDescent="0.25">
      <c r="A599" s="1">
        <f>+BASE!A599</f>
        <v>41355</v>
      </c>
      <c r="B599">
        <f>+IFERROR(BASE!M599/BASE!H599,B598)</f>
        <v>0.78085642317380355</v>
      </c>
      <c r="C599">
        <f>+IFERROR(BASE!C599/BASE!H599,C598)</f>
        <v>0.85722921914357675</v>
      </c>
      <c r="D599">
        <f>+IFERROR(BASE!R831/BASE!H599,D598)</f>
        <v>1567369.698740554</v>
      </c>
      <c r="F599">
        <f>+IFERROR(BASE!C599/BASE!M599,F598)</f>
        <v>1.0978064516129031</v>
      </c>
      <c r="L599">
        <f t="shared" si="8"/>
        <v>0.78887341700632563</v>
      </c>
      <c r="M599">
        <f>+STDEV($L$78:L599)*2+L599</f>
        <v>0.99073303647055289</v>
      </c>
      <c r="N599">
        <f>L599-STDEV($L$78:L599)*2</f>
        <v>0.58701379754209837</v>
      </c>
    </row>
    <row r="600" spans="1:14" x14ac:dyDescent="0.25">
      <c r="A600" s="1">
        <f>+BASE!A600</f>
        <v>41362</v>
      </c>
      <c r="B600">
        <f>+IFERROR(BASE!M600/BASE!H600,B599)</f>
        <v>0.80779791323448658</v>
      </c>
      <c r="C600">
        <f>+IFERROR(BASE!C600/BASE!H600,C599)</f>
        <v>0.78495332235035697</v>
      </c>
      <c r="D600">
        <f>+IFERROR(BASE!R832/BASE!H600,D599)</f>
        <v>1691356.5185063151</v>
      </c>
      <c r="F600">
        <f>+IFERROR(BASE!C600/BASE!M600,F599)</f>
        <v>0.97171991842284156</v>
      </c>
      <c r="L600">
        <f t="shared" si="8"/>
        <v>0.78716498756726649</v>
      </c>
      <c r="M600">
        <f>+STDEV($L$78:L600)*2+L600</f>
        <v>0.98883710649631451</v>
      </c>
      <c r="N600">
        <f>L600-STDEV($L$78:L600)*2</f>
        <v>0.58549286863821848</v>
      </c>
    </row>
    <row r="601" spans="1:14" x14ac:dyDescent="0.25">
      <c r="A601" s="1">
        <f>+BASE!A601</f>
        <v>41369</v>
      </c>
      <c r="B601">
        <f>+IFERROR(BASE!M601/BASE!H601,B600)</f>
        <v>0.76077961672473871</v>
      </c>
      <c r="C601">
        <f>+IFERROR(BASE!C601/BASE!H601,C600)</f>
        <v>0.74433797909407662</v>
      </c>
      <c r="D601">
        <f>+IFERROR(BASE!R833/BASE!H601,D600)</f>
        <v>1685319.324912892</v>
      </c>
      <c r="F601">
        <f>+IFERROR(BASE!C601/BASE!M601,F600)</f>
        <v>0.97838843566623734</v>
      </c>
      <c r="L601">
        <f t="shared" si="8"/>
        <v>0.78371127443753485</v>
      </c>
      <c r="M601">
        <f>+STDEV($L$78:L601)*2+L601</f>
        <v>0.98519895195039831</v>
      </c>
      <c r="N601">
        <f>L601-STDEV($L$78:L601)*2</f>
        <v>0.5822235969246714</v>
      </c>
    </row>
    <row r="602" spans="1:14" x14ac:dyDescent="0.25">
      <c r="A602" s="1">
        <f>+BASE!A602</f>
        <v>41376</v>
      </c>
      <c r="B602">
        <f>+IFERROR(BASE!M602/BASE!H602,B601)</f>
        <v>0.76935146443514657</v>
      </c>
      <c r="C602">
        <f>+IFERROR(BASE!C602/BASE!H602,C601)</f>
        <v>0.77709205020920502</v>
      </c>
      <c r="D602">
        <f>+IFERROR(BASE!R834/BASE!H602,D601)</f>
        <v>1627211.7426778243</v>
      </c>
      <c r="F602">
        <f>+IFERROR(BASE!C602/BASE!M602,F601)</f>
        <v>1.0100611828687966</v>
      </c>
      <c r="L602">
        <f t="shared" si="8"/>
        <v>0.7797807506457215</v>
      </c>
      <c r="M602">
        <f>+STDEV($L$78:L602)*2+L602</f>
        <v>0.98108791953902907</v>
      </c>
      <c r="N602">
        <f>L602-STDEV($L$78:L602)*2</f>
        <v>0.57847358175241392</v>
      </c>
    </row>
    <row r="603" spans="1:14" x14ac:dyDescent="0.25">
      <c r="A603" s="1">
        <f>+BASE!A603</f>
        <v>41383</v>
      </c>
      <c r="B603">
        <f>+IFERROR(BASE!M603/BASE!H603,B602)</f>
        <v>0.77083777446173518</v>
      </c>
      <c r="C603">
        <f>+IFERROR(BASE!C603/BASE!H603,C602)</f>
        <v>0.791835429545939</v>
      </c>
      <c r="D603">
        <f>+IFERROR(BASE!R835/BASE!H603,D602)</f>
        <v>1616423.6158601576</v>
      </c>
      <c r="F603">
        <f>+IFERROR(BASE!C603/BASE!M603,F602)</f>
        <v>1.0272400442477876</v>
      </c>
      <c r="L603">
        <f t="shared" si="8"/>
        <v>0.77599340171700382</v>
      </c>
      <c r="M603">
        <f>+STDEV($L$78:L603)*2+L603</f>
        <v>0.97712439007178409</v>
      </c>
      <c r="N603">
        <f>L603-STDEV($L$78:L603)*2</f>
        <v>0.57486241336222355</v>
      </c>
    </row>
    <row r="604" spans="1:14" x14ac:dyDescent="0.25">
      <c r="A604" s="1">
        <f>+BASE!A604</f>
        <v>41390</v>
      </c>
      <c r="B604">
        <f>+IFERROR(BASE!M604/BASE!H604,B603)</f>
        <v>0.81485129013196766</v>
      </c>
      <c r="C604">
        <f>+IFERROR(BASE!C604/BASE!H604,C603)</f>
        <v>0.80401812093756153</v>
      </c>
      <c r="D604">
        <f>+IFERROR(BASE!R836/BASE!H604,D603)</f>
        <v>1678294.6882016938</v>
      </c>
      <c r="F604">
        <f>+IFERROR(BASE!C604/BASE!M604,F603)</f>
        <v>0.98670534203529126</v>
      </c>
      <c r="L604">
        <f t="shared" si="8"/>
        <v>0.77444198099217376</v>
      </c>
      <c r="M604">
        <f>+STDEV($L$78:L604)*2+L604</f>
        <v>0.97539897308081691</v>
      </c>
      <c r="N604">
        <f>L604-STDEV($L$78:L604)*2</f>
        <v>0.57348498890353061</v>
      </c>
    </row>
    <row r="605" spans="1:14" x14ac:dyDescent="0.25">
      <c r="A605" s="1">
        <f>+BASE!A605</f>
        <v>41397</v>
      </c>
      <c r="B605">
        <f>+IFERROR(BASE!M605/BASE!H605,B604)</f>
        <v>0.79490902051877677</v>
      </c>
      <c r="C605">
        <f>+IFERROR(BASE!C605/BASE!H605,C604)</f>
        <v>0.80933023615950461</v>
      </c>
      <c r="D605">
        <f>+IFERROR(BASE!R837/BASE!H605,D604)</f>
        <v>1649380.9779326366</v>
      </c>
      <c r="F605">
        <f>+IFERROR(BASE!C605/BASE!M605,F604)</f>
        <v>1.0181419700474856</v>
      </c>
      <c r="L605">
        <f t="shared" si="8"/>
        <v>0.77280102158094499</v>
      </c>
      <c r="M605">
        <f>+STDEV($L$78:L605)*2+L605</f>
        <v>0.97358638269056019</v>
      </c>
      <c r="N605">
        <f>L605-STDEV($L$78:L605)*2</f>
        <v>0.57201566047132979</v>
      </c>
    </row>
    <row r="606" spans="1:14" x14ac:dyDescent="0.25">
      <c r="A606" s="1">
        <f>+BASE!A606</f>
        <v>41404</v>
      </c>
      <c r="B606">
        <f>+IFERROR(BASE!M606/BASE!H606,B605)</f>
        <v>0.77432775240994411</v>
      </c>
      <c r="C606">
        <f>+IFERROR(BASE!C606/BASE!H606,C605)</f>
        <v>0.79117199391171988</v>
      </c>
      <c r="D606">
        <f>+IFERROR(BASE!R838/BASE!H606,D605)</f>
        <v>1844230.5594114661</v>
      </c>
      <c r="F606">
        <f>+IFERROR(BASE!C606/BASE!M606,F605)</f>
        <v>1.0217533743939196</v>
      </c>
      <c r="L606">
        <f t="shared" si="8"/>
        <v>0.77115693097243232</v>
      </c>
      <c r="M606">
        <f>+STDEV($L$78:L606)*2+L606</f>
        <v>0.97177311298519453</v>
      </c>
      <c r="N606">
        <f>L606-STDEV($L$78:L606)*2</f>
        <v>0.57054074895967011</v>
      </c>
    </row>
    <row r="607" spans="1:14" x14ac:dyDescent="0.25">
      <c r="A607" s="1">
        <f>+BASE!A607</f>
        <v>41411</v>
      </c>
      <c r="B607">
        <f>+IFERROR(BASE!M607/BASE!H607,B606)</f>
        <v>0.77586899738798476</v>
      </c>
      <c r="C607">
        <f>+IFERROR(BASE!C607/BASE!H607,C606)</f>
        <v>0.76622463331324098</v>
      </c>
      <c r="D607">
        <f>+IFERROR(BASE!R839/BASE!H607,D606)</f>
        <v>2010440.4534860358</v>
      </c>
      <c r="F607">
        <f>+IFERROR(BASE!C607/BASE!M607,F606)</f>
        <v>0.98756959730674621</v>
      </c>
      <c r="L607">
        <f t="shared" si="8"/>
        <v>0.76973093044740826</v>
      </c>
      <c r="M607">
        <f>+STDEV($L$78:L607)*2+L607</f>
        <v>0.9701801808632522</v>
      </c>
      <c r="N607">
        <f>L607-STDEV($L$78:L607)*2</f>
        <v>0.56928168003156432</v>
      </c>
    </row>
    <row r="608" spans="1:14" x14ac:dyDescent="0.25">
      <c r="A608" s="1">
        <f>+BASE!A608</f>
        <v>41418</v>
      </c>
      <c r="B608">
        <f>+IFERROR(BASE!M608/BASE!H608,B607)</f>
        <v>0.71406379453189728</v>
      </c>
      <c r="C608">
        <f>+IFERROR(BASE!C608/BASE!H608,C607)</f>
        <v>0.74016155758077873</v>
      </c>
      <c r="D608">
        <f>+IFERROR(BASE!R840/BASE!H608,D607)</f>
        <v>2238446.7322908039</v>
      </c>
      <c r="F608">
        <f>+IFERROR(BASE!C608/BASE!M608,F607)</f>
        <v>1.0365482233502539</v>
      </c>
      <c r="L608">
        <f t="shared" si="8"/>
        <v>0.76750730854486771</v>
      </c>
      <c r="M608">
        <f>+STDEV($L$78:L608)*2+L608</f>
        <v>0.96779302969453274</v>
      </c>
      <c r="N608">
        <f>L608-STDEV($L$78:L608)*2</f>
        <v>0.56722158739520268</v>
      </c>
    </row>
    <row r="609" spans="1:14" x14ac:dyDescent="0.25">
      <c r="A609" s="1">
        <f>+BASE!A609</f>
        <v>41425</v>
      </c>
      <c r="B609">
        <f>+IFERROR(BASE!M609/BASE!H609,B608)</f>
        <v>0.75973611406682273</v>
      </c>
      <c r="C609">
        <f>+IFERROR(BASE!C609/BASE!H609,C608)</f>
        <v>0.7604809533943393</v>
      </c>
      <c r="D609">
        <f>+IFERROR(BASE!R841/BASE!H609,D608)</f>
        <v>2208401.1785486275</v>
      </c>
      <c r="F609">
        <f>+IFERROR(BASE!C609/BASE!M609,F608)</f>
        <v>1.0009803921568627</v>
      </c>
      <c r="L609">
        <f t="shared" si="8"/>
        <v>0.76643928804742478</v>
      </c>
      <c r="M609">
        <f>+STDEV($L$78:L609)*2+L609</f>
        <v>0.96656336752763583</v>
      </c>
      <c r="N609">
        <f>L609-STDEV($L$78:L609)*2</f>
        <v>0.56631520856721373</v>
      </c>
    </row>
    <row r="610" spans="1:14" x14ac:dyDescent="0.25">
      <c r="A610" s="1">
        <f>+BASE!A610</f>
        <v>41432</v>
      </c>
      <c r="B610">
        <f>+IFERROR(BASE!M610/BASE!H610,B609)</f>
        <v>0.72591730992915304</v>
      </c>
      <c r="C610">
        <f>+IFERROR(BASE!C610/BASE!H610,C609)</f>
        <v>0.76472454266680767</v>
      </c>
      <c r="D610">
        <f>+IFERROR(BASE!R842/BASE!H610,D609)</f>
        <v>2161559.4754150365</v>
      </c>
      <c r="F610">
        <f>+IFERROR(BASE!C610/BASE!M610,F609)</f>
        <v>1.0534595775673707</v>
      </c>
      <c r="L610">
        <f t="shared" si="8"/>
        <v>0.76484883258947256</v>
      </c>
      <c r="M610">
        <f>+STDEV($L$78:L610)*2+L610</f>
        <v>0.96481395456550023</v>
      </c>
      <c r="N610">
        <f>L610-STDEV($L$78:L610)*2</f>
        <v>0.56488371061344489</v>
      </c>
    </row>
    <row r="611" spans="1:14" x14ac:dyDescent="0.25">
      <c r="A611" s="1">
        <f>+BASE!A611</f>
        <v>41439</v>
      </c>
      <c r="B611">
        <f>+IFERROR(BASE!M611/BASE!H611,B610)</f>
        <v>0.74336885060077085</v>
      </c>
      <c r="C611">
        <f>+IFERROR(BASE!C611/BASE!H611,C610)</f>
        <v>0.77488097936975742</v>
      </c>
      <c r="D611">
        <f>+IFERROR(BASE!R843/BASE!H611,D610)</f>
        <v>2636142.0097483564</v>
      </c>
      <c r="F611">
        <f>+IFERROR(BASE!C611/BASE!M611,F610)</f>
        <v>1.0423909728575784</v>
      </c>
      <c r="L611">
        <f t="shared" si="8"/>
        <v>0.76412287488610064</v>
      </c>
      <c r="M611">
        <f>+STDEV($L$78:L611)*2+L611</f>
        <v>0.96393048250169844</v>
      </c>
      <c r="N611">
        <f>L611-STDEV($L$78:L611)*2</f>
        <v>0.56431526727050285</v>
      </c>
    </row>
    <row r="612" spans="1:14" x14ac:dyDescent="0.25">
      <c r="A612" s="1">
        <f>+BASE!A612</f>
        <v>41446</v>
      </c>
      <c r="B612">
        <f>+IFERROR(BASE!M612/BASE!H612,B611)</f>
        <v>0.76387718242022873</v>
      </c>
      <c r="C612">
        <f>+IFERROR(BASE!C612/BASE!H612,C611)</f>
        <v>0.79590608067429258</v>
      </c>
      <c r="D612">
        <f>+IFERROR(BASE!R844/BASE!H612,D611)</f>
        <v>2720239.1796508129</v>
      </c>
      <c r="F612">
        <f>+IFERROR(BASE!C612/BASE!M612,F611)</f>
        <v>1.0419293820933166</v>
      </c>
      <c r="L612">
        <f t="shared" si="8"/>
        <v>0.76355951982550951</v>
      </c>
      <c r="M612">
        <f>+STDEV($L$78:L612)*2+L612</f>
        <v>0.96321081738164471</v>
      </c>
      <c r="N612">
        <f>L612-STDEV($L$78:L612)*2</f>
        <v>0.56390822226937432</v>
      </c>
    </row>
    <row r="613" spans="1:14" x14ac:dyDescent="0.25">
      <c r="A613" s="1">
        <f>+BASE!A613</f>
        <v>41453</v>
      </c>
      <c r="B613">
        <f>+IFERROR(BASE!M613/BASE!H613,B612)</f>
        <v>0.76036060279870843</v>
      </c>
      <c r="C613">
        <f>+IFERROR(BASE!C613/BASE!H613,C612)</f>
        <v>0.78377287405812712</v>
      </c>
      <c r="D613">
        <f>+IFERROR(BASE!R845/BASE!H613,D612)</f>
        <v>3323764.6696716901</v>
      </c>
      <c r="F613">
        <f>+IFERROR(BASE!C613/BASE!M613,F612)</f>
        <v>1.0307910104406299</v>
      </c>
      <c r="L613">
        <f t="shared" si="8"/>
        <v>0.76353343818082053</v>
      </c>
      <c r="M613">
        <f>+STDEV($L$78:L613)*2+L613</f>
        <v>0.96302881274767571</v>
      </c>
      <c r="N613">
        <f>L613-STDEV($L$78:L613)*2</f>
        <v>0.56403806361396536</v>
      </c>
    </row>
    <row r="614" spans="1:14" x14ac:dyDescent="0.25">
      <c r="A614" s="1">
        <f>+BASE!A614</f>
        <v>41460</v>
      </c>
      <c r="B614">
        <f>+IFERROR(BASE!M614/BASE!H614,B613)</f>
        <v>0.73688800298990909</v>
      </c>
      <c r="C614">
        <f>+IFERROR(BASE!C614/BASE!H614,C613)</f>
        <v>0.77513392300984174</v>
      </c>
      <c r="D614">
        <f>+IFERROR(BASE!R846/BASE!H614,D613)</f>
        <v>2994613.255512645</v>
      </c>
      <c r="F614">
        <f>+IFERROR(BASE!C614/BASE!M614,F613)</f>
        <v>1.0519019442096365</v>
      </c>
      <c r="L614">
        <f t="shared" si="8"/>
        <v>0.76318423666264446</v>
      </c>
      <c r="M614">
        <f>+STDEV($L$78:L614)*2+L614</f>
        <v>0.96252456474443115</v>
      </c>
      <c r="N614">
        <f>L614-STDEV($L$78:L614)*2</f>
        <v>0.56384390858085776</v>
      </c>
    </row>
    <row r="615" spans="1:14" x14ac:dyDescent="0.25">
      <c r="A615" s="1">
        <f>+BASE!A615</f>
        <v>41467</v>
      </c>
      <c r="B615">
        <f>+IFERROR(BASE!M615/BASE!H615,B614)</f>
        <v>0.7934120571783716</v>
      </c>
      <c r="C615">
        <f>+IFERROR(BASE!C615/BASE!H615,C614)</f>
        <v>0.78334369173399621</v>
      </c>
      <c r="D615">
        <f>+IFERROR(BASE!R847/BASE!H615,D614)</f>
        <v>3376584.6824114355</v>
      </c>
      <c r="F615">
        <f>+IFERROR(BASE!C615/BASE!M615,F614)</f>
        <v>0.98731004229985897</v>
      </c>
      <c r="L615">
        <f t="shared" si="8"/>
        <v>0.76341655236457806</v>
      </c>
      <c r="M615">
        <f>+STDEV($L$78:L615)*2+L615</f>
        <v>0.96260182346363676</v>
      </c>
      <c r="N615">
        <f>L615-STDEV($L$78:L615)*2</f>
        <v>0.56423128126551936</v>
      </c>
    </row>
    <row r="616" spans="1:14" x14ac:dyDescent="0.25">
      <c r="A616" s="1">
        <f>+BASE!A616</f>
        <v>41474</v>
      </c>
      <c r="B616">
        <f>+IFERROR(BASE!M616/BASE!H616,B615)</f>
        <v>0.78436624863022031</v>
      </c>
      <c r="C616">
        <f>+IFERROR(BASE!C616/BASE!H616,C615)</f>
        <v>0.80603920613661273</v>
      </c>
      <c r="D616">
        <f>+IFERROR(BASE!R848/BASE!H616,D615)</f>
        <v>3.6549372945330569</v>
      </c>
      <c r="F616">
        <f>+IFERROR(BASE!C616/BASE!M616,F615)</f>
        <v>1.0276311704439616</v>
      </c>
      <c r="L616">
        <f t="shared" si="8"/>
        <v>0.76401419732624254</v>
      </c>
      <c r="M616">
        <f>+STDEV($L$78:L616)*2+L616</f>
        <v>0.96304385972916162</v>
      </c>
      <c r="N616">
        <f>L616-STDEV($L$78:L616)*2</f>
        <v>0.56498453492332346</v>
      </c>
    </row>
    <row r="617" spans="1:14" x14ac:dyDescent="0.25">
      <c r="A617" s="1">
        <f>+BASE!A617</f>
        <v>41481</v>
      </c>
      <c r="B617">
        <f>+IFERROR(BASE!M617/BASE!H617,B616)</f>
        <v>0.7760083691735441</v>
      </c>
      <c r="C617">
        <f>+IFERROR(BASE!C617/BASE!H617,C616)</f>
        <v>0.78182029524584451</v>
      </c>
      <c r="D617">
        <f>+IFERROR(BASE!R849/BASE!H617,D616)</f>
        <v>3.4662327095199355</v>
      </c>
      <c r="F617">
        <f>+IFERROR(BASE!C617/BASE!M617,F616)</f>
        <v>1.0074895146794487</v>
      </c>
      <c r="L617">
        <f t="shared" si="8"/>
        <v>0.76430648020621228</v>
      </c>
      <c r="M617">
        <f>+STDEV($L$78:L617)*2+L617</f>
        <v>0.96318044942267167</v>
      </c>
      <c r="N617">
        <f>L617-STDEV($L$78:L617)*2</f>
        <v>0.56543251098975289</v>
      </c>
    </row>
    <row r="618" spans="1:14" x14ac:dyDescent="0.25">
      <c r="A618" s="1">
        <f>+BASE!A618</f>
        <v>41488</v>
      </c>
      <c r="B618">
        <f>+IFERROR(BASE!M618/BASE!H618,B617)</f>
        <v>0.79473438956197573</v>
      </c>
      <c r="C618">
        <f>+IFERROR(BASE!C618/BASE!H618,C617)</f>
        <v>0.80195712954333642</v>
      </c>
      <c r="D618">
        <f>+IFERROR(BASE!R850/BASE!H618,D617)</f>
        <v>3.7147017707362533</v>
      </c>
      <c r="F618">
        <f>+IFERROR(BASE!C618/BASE!M618,F617)</f>
        <v>1.0090882439167399</v>
      </c>
      <c r="L618">
        <f t="shared" si="8"/>
        <v>0.76504521366784328</v>
      </c>
      <c r="M618">
        <f>+STDEV($L$78:L618)*2+L618</f>
        <v>0.96376276504093195</v>
      </c>
      <c r="N618">
        <f>L618-STDEV($L$78:L618)*2</f>
        <v>0.56632766229475462</v>
      </c>
    </row>
    <row r="619" spans="1:14" x14ac:dyDescent="0.25">
      <c r="A619" s="1">
        <f>+BASE!A619</f>
        <v>41495</v>
      </c>
      <c r="B619">
        <f>+IFERROR(BASE!M619/BASE!H619,B618)</f>
        <v>0.77982465875041618</v>
      </c>
      <c r="C619">
        <f>+IFERROR(BASE!C619/BASE!H619,C618)</f>
        <v>0.85806236821662407</v>
      </c>
      <c r="D619">
        <f>+IFERROR(BASE!R851/BASE!H619,D618)</f>
        <v>4.4122738874708691</v>
      </c>
      <c r="F619">
        <f>+IFERROR(BASE!C619/BASE!M619,F618)</f>
        <v>1.1003273089511882</v>
      </c>
      <c r="L619">
        <f t="shared" si="8"/>
        <v>0.76552993075842457</v>
      </c>
      <c r="M619">
        <f>+STDEV($L$78:L619)*2+L619</f>
        <v>0.96409072662242967</v>
      </c>
      <c r="N619">
        <f>L619-STDEV($L$78:L619)*2</f>
        <v>0.56696913489441947</v>
      </c>
    </row>
    <row r="620" spans="1:14" x14ac:dyDescent="0.25">
      <c r="A620" s="1">
        <f>+BASE!A620</f>
        <v>41502</v>
      </c>
      <c r="B620">
        <f>+IFERROR(BASE!M620/BASE!H620,B619)</f>
        <v>0.75585825871594581</v>
      </c>
      <c r="C620">
        <f>+IFERROR(BASE!C620/BASE!H620,C619)</f>
        <v>0.80710611545056199</v>
      </c>
      <c r="D620">
        <f>+IFERROR(BASE!R852/BASE!H620,D619)</f>
        <v>3.6206896551724137</v>
      </c>
      <c r="F620">
        <f>+IFERROR(BASE!C620/BASE!M620,F619)</f>
        <v>1.0678008821676119</v>
      </c>
      <c r="L620">
        <f t="shared" si="8"/>
        <v>0.76545650167759327</v>
      </c>
      <c r="M620">
        <f>+STDEV($L$78:L620)*2+L620</f>
        <v>0.96386100181129841</v>
      </c>
      <c r="N620">
        <f>L620-STDEV($L$78:L620)*2</f>
        <v>0.56705200154388813</v>
      </c>
    </row>
    <row r="621" spans="1:14" x14ac:dyDescent="0.25">
      <c r="A621" s="1">
        <f>+BASE!A621</f>
        <v>41509</v>
      </c>
      <c r="B621">
        <f>+IFERROR(BASE!M621/BASE!H621,B620)</f>
        <v>0.79331807780320363</v>
      </c>
      <c r="C621">
        <f>+IFERROR(BASE!C621/BASE!H621,C620)</f>
        <v>0.82407322654462245</v>
      </c>
      <c r="D621">
        <f>+IFERROR(BASE!R853/BASE!H621,D620)</f>
        <v>3.1480091533180778</v>
      </c>
      <c r="F621">
        <f>+IFERROR(BASE!C621/BASE!M621,F620)</f>
        <v>1.0387677397023192</v>
      </c>
      <c r="L621">
        <f t="shared" si="8"/>
        <v>0.76640118470651242</v>
      </c>
      <c r="M621">
        <f>+STDEV($L$78:L621)*2+L621</f>
        <v>0.96464842696703279</v>
      </c>
      <c r="N621">
        <f>L621-STDEV($L$78:L621)*2</f>
        <v>0.56815394244599204</v>
      </c>
    </row>
    <row r="622" spans="1:14" x14ac:dyDescent="0.25">
      <c r="A622" s="1">
        <f>+BASE!A622</f>
        <v>41516</v>
      </c>
      <c r="B622">
        <f>+IFERROR(BASE!M622/BASE!H622,B621)</f>
        <v>0.75467416954075162</v>
      </c>
      <c r="C622">
        <f>+IFERROR(BASE!C622/BASE!H622,C621)</f>
        <v>0.78580504628789261</v>
      </c>
      <c r="D622">
        <f>+IFERROR(BASE!R854/BASE!H622,D621)</f>
        <v>2.7750045380286807</v>
      </c>
      <c r="F622">
        <f>+IFERROR(BASE!C622/BASE!M622,F621)</f>
        <v>1.041250751653638</v>
      </c>
      <c r="L622">
        <f t="shared" si="8"/>
        <v>0.76712617487965606</v>
      </c>
      <c r="M622">
        <f>+STDEV($L$78:L622)*2+L622</f>
        <v>0.96521553487378875</v>
      </c>
      <c r="N622">
        <f>L622-STDEV($L$78:L622)*2</f>
        <v>0.56903681488552338</v>
      </c>
    </row>
    <row r="623" spans="1:14" x14ac:dyDescent="0.25">
      <c r="A623" s="1">
        <f>+BASE!A623</f>
        <v>41523</v>
      </c>
      <c r="B623">
        <f>+IFERROR(BASE!M623/BASE!H623,B622)</f>
        <v>0.73024858478956434</v>
      </c>
      <c r="C623">
        <f>+IFERROR(BASE!C623/BASE!H623,C622)</f>
        <v>0.77332020674378532</v>
      </c>
      <c r="D623">
        <f>+IFERROR(BASE!R855/BASE!H623,D622)</f>
        <v>2.9226351628517513</v>
      </c>
      <c r="F623">
        <f>+IFERROR(BASE!C623/BASE!M623,F622)</f>
        <v>1.0589821368385575</v>
      </c>
      <c r="L623">
        <f t="shared" si="8"/>
        <v>0.76739998445840274</v>
      </c>
      <c r="M623">
        <f>+STDEV($L$78:L623)*2+L623</f>
        <v>0.9653314611660313</v>
      </c>
      <c r="N623">
        <f>L623-STDEV($L$78:L623)*2</f>
        <v>0.56946850775077418</v>
      </c>
    </row>
    <row r="624" spans="1:14" x14ac:dyDescent="0.25">
      <c r="A624" s="1">
        <f>+BASE!A624</f>
        <v>41530</v>
      </c>
      <c r="B624">
        <f>+IFERROR(BASE!M624/BASE!H624,B623)</f>
        <v>0.75982936366868103</v>
      </c>
      <c r="C624">
        <f>+IFERROR(BASE!C624/BASE!H624,C623)</f>
        <v>0.71539281905439023</v>
      </c>
      <c r="D624">
        <f>+IFERROR(BASE!R856/BASE!H624,D623)</f>
        <v>2.3293281194454316</v>
      </c>
      <c r="F624">
        <f>+IFERROR(BASE!C624/BASE!M624,F623)</f>
        <v>0.94151773182371101</v>
      </c>
      <c r="L624">
        <f t="shared" si="8"/>
        <v>0.76832182553075778</v>
      </c>
      <c r="M624">
        <f>+STDEV($L$78:L624)*2+L624</f>
        <v>0.96609457675945831</v>
      </c>
      <c r="N624">
        <f>L624-STDEV($L$78:L624)*2</f>
        <v>0.57054907430205726</v>
      </c>
    </row>
    <row r="625" spans="1:14" x14ac:dyDescent="0.25">
      <c r="A625" s="1">
        <f>+BASE!A625</f>
        <v>41537</v>
      </c>
      <c r="B625">
        <f>+IFERROR(BASE!M625/BASE!H625,B624)</f>
        <v>0.74152486479356294</v>
      </c>
      <c r="C625">
        <f>+IFERROR(BASE!C625/BASE!H625,C624)</f>
        <v>0.67062392824165673</v>
      </c>
      <c r="D625">
        <f>+IFERROR(BASE!R857/BASE!H625,D624)</f>
        <v>2.0952380952380953</v>
      </c>
      <c r="F625">
        <f>+IFERROR(BASE!C625/BASE!M625,F624)</f>
        <v>0.90438495063595115</v>
      </c>
      <c r="L625">
        <f t="shared" si="8"/>
        <v>0.7685503247852058</v>
      </c>
      <c r="M625">
        <f>+STDEV($L$78:L625)*2+L625</f>
        <v>0.96616442798036961</v>
      </c>
      <c r="N625">
        <f>L625-STDEV($L$78:L625)*2</f>
        <v>0.57093622159004198</v>
      </c>
    </row>
    <row r="626" spans="1:14" x14ac:dyDescent="0.25">
      <c r="A626" s="1">
        <f>+BASE!A626</f>
        <v>41544</v>
      </c>
      <c r="B626">
        <f>+IFERROR(BASE!M626/BASE!H626,B625)</f>
        <v>0.71962440131081418</v>
      </c>
      <c r="C626">
        <f>+IFERROR(BASE!C626/BASE!H626,C625)</f>
        <v>0.68414418956390211</v>
      </c>
      <c r="D626">
        <f>+IFERROR(BASE!R858/BASE!H626,D625)</f>
        <v>2.0721578018653894</v>
      </c>
      <c r="F626">
        <f>+IFERROR(BASE!C626/BASE!M626,F625)</f>
        <v>0.95069620807426214</v>
      </c>
      <c r="L626">
        <f t="shared" si="8"/>
        <v>0.76776448178049606</v>
      </c>
      <c r="M626">
        <f>+STDEV($L$78:L626)*2+L626</f>
        <v>0.96522132353148793</v>
      </c>
      <c r="N626">
        <f>L626-STDEV($L$78:L626)*2</f>
        <v>0.57030764002950418</v>
      </c>
    </row>
    <row r="627" spans="1:14" x14ac:dyDescent="0.25">
      <c r="A627" s="1">
        <f>+BASE!A627</f>
        <v>41551</v>
      </c>
      <c r="B627">
        <f>+IFERROR(BASE!M627/BASE!H627,B626)</f>
        <v>0.73824641506741817</v>
      </c>
      <c r="C627">
        <f>+IFERROR(BASE!C627/BASE!H627,C626)</f>
        <v>0.74302632517657141</v>
      </c>
      <c r="D627">
        <f>+IFERROR(BASE!R859/BASE!H627,D626)</f>
        <v>2.2153099807376759</v>
      </c>
      <c r="F627">
        <f>+IFERROR(BASE!C627/BASE!M627,F626)</f>
        <v>1.0064746810977969</v>
      </c>
      <c r="L627">
        <f t="shared" si="8"/>
        <v>0.76793960274925854</v>
      </c>
      <c r="M627">
        <f>+STDEV($L$78:L627)*2+L627</f>
        <v>0.96523931973892163</v>
      </c>
      <c r="N627">
        <f>L627-STDEV($L$78:L627)*2</f>
        <v>0.57063988575959546</v>
      </c>
    </row>
    <row r="628" spans="1:14" x14ac:dyDescent="0.25">
      <c r="A628" s="1">
        <f>+BASE!A628</f>
        <v>41558</v>
      </c>
      <c r="B628">
        <f>+IFERROR(BASE!M628/BASE!H628,B627)</f>
        <v>0.78618217772834009</v>
      </c>
      <c r="C628">
        <f>+IFERROR(BASE!C628/BASE!H628,C627)</f>
        <v>0.7208008898776419</v>
      </c>
      <c r="D628">
        <f>+IFERROR(BASE!R860/BASE!H628,D627)</f>
        <v>1.8820912124582867</v>
      </c>
      <c r="F628">
        <f>+IFERROR(BASE!C628/BASE!M628,F627)</f>
        <v>0.91683697531834629</v>
      </c>
      <c r="L628">
        <f t="shared" si="8"/>
        <v>0.76880060956689089</v>
      </c>
      <c r="M628">
        <f>+STDEV($L$78:L628)*2+L628</f>
        <v>0.96594246677324469</v>
      </c>
      <c r="N628">
        <f>L628-STDEV($L$78:L628)*2</f>
        <v>0.57165875236053709</v>
      </c>
    </row>
    <row r="629" spans="1:14" x14ac:dyDescent="0.25">
      <c r="A629" s="1">
        <f>+BASE!A629</f>
        <v>41565</v>
      </c>
      <c r="B629">
        <f>+IFERROR(BASE!M629/BASE!H629,B628)</f>
        <v>0.85139964264443113</v>
      </c>
      <c r="C629">
        <f>+IFERROR(BASE!C629/BASE!H629,C628)</f>
        <v>0.79541393686718276</v>
      </c>
      <c r="D629">
        <f>+IFERROR(BASE!R861/BASE!H629,D628)</f>
        <v>2.0341274568195353</v>
      </c>
      <c r="F629">
        <f>+IFERROR(BASE!C629/BASE!M629,F628)</f>
        <v>0.93424274221755854</v>
      </c>
      <c r="L629">
        <f t="shared" si="8"/>
        <v>0.77126428884206411</v>
      </c>
      <c r="M629">
        <f>+STDEV($L$78:L629)*2+L629</f>
        <v>0.96824566951196311</v>
      </c>
      <c r="N629">
        <f>L629-STDEV($L$78:L629)*2</f>
        <v>0.5742829081721651</v>
      </c>
    </row>
    <row r="630" spans="1:14" x14ac:dyDescent="0.25">
      <c r="A630" s="1">
        <f>+BASE!A630</f>
        <v>41572</v>
      </c>
      <c r="B630">
        <f>+IFERROR(BASE!M630/BASE!H630,B629)</f>
        <v>0.78082913690127642</v>
      </c>
      <c r="C630">
        <f>+IFERROR(BASE!C630/BASE!H630,C629)</f>
        <v>0.74903384471249557</v>
      </c>
      <c r="D630">
        <f>+IFERROR(BASE!R862/BASE!H630,D629)</f>
        <v>2.0766483194753484</v>
      </c>
      <c r="F630">
        <f>+IFERROR(BASE!C630/BASE!M630,F629)</f>
        <v>0.95928008998875136</v>
      </c>
      <c r="L630">
        <f t="shared" si="8"/>
        <v>0.77226549757574625</v>
      </c>
      <c r="M630">
        <f>+STDEV($L$78:L630)*2+L630</f>
        <v>0.96908563983894624</v>
      </c>
      <c r="N630">
        <f>L630-STDEV($L$78:L630)*2</f>
        <v>0.57544535531254626</v>
      </c>
    </row>
    <row r="631" spans="1:14" x14ac:dyDescent="0.25">
      <c r="A631" s="1">
        <f>+BASE!A631</f>
        <v>41579</v>
      </c>
      <c r="B631">
        <f>+IFERROR(BASE!M631/BASE!H631,B630)</f>
        <v>0.78317284709417478</v>
      </c>
      <c r="C631">
        <f>+IFERROR(BASE!C631/BASE!H631,C630)</f>
        <v>0.77648022946117601</v>
      </c>
      <c r="D631">
        <f>+IFERROR(BASE!R863/BASE!H631,D630)</f>
        <v>2.1748958546745887</v>
      </c>
      <c r="F631">
        <f>+IFERROR(BASE!C631/BASE!M631,F630)</f>
        <v>0.9914544820369724</v>
      </c>
      <c r="L631">
        <f t="shared" si="8"/>
        <v>0.77324904031399078</v>
      </c>
      <c r="M631">
        <f>+STDEV($L$78:L631)*2+L631</f>
        <v>0.96990724638822035</v>
      </c>
      <c r="N631">
        <f>L631-STDEV($L$78:L631)*2</f>
        <v>0.57659083423976121</v>
      </c>
    </row>
    <row r="632" spans="1:14" x14ac:dyDescent="0.25">
      <c r="A632" s="1">
        <f>+BASE!A632</f>
        <v>41586</v>
      </c>
      <c r="B632">
        <f>+IFERROR(BASE!M632/BASE!H632,B631)</f>
        <v>0.75235069061669146</v>
      </c>
      <c r="C632">
        <f>+IFERROR(BASE!C632/BASE!H632,C631)</f>
        <v>0.7865897153232605</v>
      </c>
      <c r="D632">
        <f>+IFERROR(BASE!R864/BASE!H632,D631)</f>
        <v>2.0909798326956746</v>
      </c>
      <c r="F632">
        <f>+IFERROR(BASE!C632/BASE!M632,F631)</f>
        <v>1.0455093949319085</v>
      </c>
      <c r="L632">
        <f t="shared" si="8"/>
        <v>0.77329339296713595</v>
      </c>
      <c r="M632">
        <f>+STDEV($L$78:L632)*2+L632</f>
        <v>0.96979000871016052</v>
      </c>
      <c r="N632">
        <f>L632-STDEV($L$78:L632)*2</f>
        <v>0.57679677722411138</v>
      </c>
    </row>
    <row r="633" spans="1:14" x14ac:dyDescent="0.25">
      <c r="A633" s="1">
        <f>+BASE!A633</f>
        <v>41593</v>
      </c>
      <c r="B633">
        <f>+IFERROR(BASE!M633/BASE!H633,B632)</f>
        <v>0.77127248975714036</v>
      </c>
      <c r="C633">
        <f>+IFERROR(BASE!C633/BASE!H633,C632)</f>
        <v>0.72175048987589818</v>
      </c>
      <c r="D633">
        <f>+IFERROR(BASE!R865/BASE!H633,D632)</f>
        <v>1.805355976485957</v>
      </c>
      <c r="F633">
        <f>+IFERROR(BASE!C633/BASE!M633,F632)</f>
        <v>0.93579182385095083</v>
      </c>
      <c r="L633">
        <f t="shared" si="8"/>
        <v>0.77345431043301671</v>
      </c>
      <c r="M633">
        <f>+STDEV($L$78:L633)*2+L633</f>
        <v>0.96978955519675192</v>
      </c>
      <c r="N633">
        <f>L633-STDEV($L$78:L633)*2</f>
        <v>0.57711906566928151</v>
      </c>
    </row>
    <row r="634" spans="1:14" x14ac:dyDescent="0.25">
      <c r="A634" s="1">
        <f>+BASE!A634</f>
        <v>41600</v>
      </c>
      <c r="B634">
        <f>+IFERROR(BASE!M634/BASE!H634,B633)</f>
        <v>0.76270155156677832</v>
      </c>
      <c r="C634">
        <f>+IFERROR(BASE!C634/BASE!H634,C633)</f>
        <v>0.75892911469425017</v>
      </c>
      <c r="D634">
        <f>+IFERROR(BASE!R866/BASE!H634,D633)</f>
        <v>1.5988439306358382</v>
      </c>
      <c r="F634">
        <f>+IFERROR(BASE!C634/BASE!M634,F633)</f>
        <v>0.99505384922217788</v>
      </c>
      <c r="L634">
        <f t="shared" si="8"/>
        <v>0.77308870278273178</v>
      </c>
      <c r="M634">
        <f>+STDEV($L$78:L634)*2+L634</f>
        <v>0.96926336250658651</v>
      </c>
      <c r="N634">
        <f>L634-STDEV($L$78:L634)*2</f>
        <v>0.57691404305887706</v>
      </c>
    </row>
    <row r="635" spans="1:14" x14ac:dyDescent="0.25">
      <c r="A635" s="1">
        <f>+BASE!A635</f>
        <v>41607</v>
      </c>
      <c r="B635">
        <f>+IFERROR(BASE!M635/BASE!H635,B634)</f>
        <v>0.74889453902277248</v>
      </c>
      <c r="C635">
        <f>+IFERROR(BASE!C635/BASE!H635,C634)</f>
        <v>0.72330311739995579</v>
      </c>
      <c r="D635">
        <f>+IFERROR(BASE!R867/BASE!H635,D634)</f>
        <v>1.3546318814945832</v>
      </c>
      <c r="F635">
        <f>+IFERROR(BASE!C635/BASE!M635,F634)</f>
        <v>0.9658277363643073</v>
      </c>
      <c r="L635">
        <f t="shared" si="8"/>
        <v>0.77263498366866257</v>
      </c>
      <c r="M635">
        <f>+STDEV($L$78:L635)*2+L635</f>
        <v>0.96864994092456014</v>
      </c>
      <c r="N635">
        <f>L635-STDEV($L$78:L635)*2</f>
        <v>0.576620026412765</v>
      </c>
    </row>
    <row r="636" spans="1:14" x14ac:dyDescent="0.25">
      <c r="A636" s="1">
        <f>+BASE!A636</f>
        <v>41614</v>
      </c>
      <c r="B636">
        <f>+IFERROR(BASE!M636/BASE!H636,B635)</f>
        <v>0.70532573092320761</v>
      </c>
      <c r="C636">
        <f>+IFERROR(BASE!C636/BASE!H636,C635)</f>
        <v>0.70453718306441826</v>
      </c>
      <c r="D636">
        <f>+IFERROR(BASE!R868/BASE!H636,D635)</f>
        <v>1.7880625985684822</v>
      </c>
      <c r="F636">
        <f>+IFERROR(BASE!C636/BASE!M636,F635)</f>
        <v>0.99888200894392842</v>
      </c>
      <c r="L636">
        <f t="shared" si="8"/>
        <v>0.77134737629553174</v>
      </c>
      <c r="M636">
        <f>+STDEV($L$78:L636)*2+L636</f>
        <v>0.96720445491125795</v>
      </c>
      <c r="N636">
        <f>L636-STDEV($L$78:L636)*2</f>
        <v>0.57549029767980553</v>
      </c>
    </row>
    <row r="637" spans="1:14" x14ac:dyDescent="0.25">
      <c r="A637" s="1">
        <f>+BASE!A637</f>
        <v>41621</v>
      </c>
      <c r="B637">
        <f>+IFERROR(BASE!M637/BASE!H637,B636)</f>
        <v>0.6854647535870243</v>
      </c>
      <c r="C637">
        <f>+IFERROR(BASE!C637/BASE!H637,C636)</f>
        <v>0.70012476606363072</v>
      </c>
      <c r="D637">
        <f>+IFERROR(BASE!R869/BASE!H637,D636)</f>
        <v>1.6524017467248908</v>
      </c>
      <c r="F637">
        <f>+IFERROR(BASE!C637/BASE!M637,F636)</f>
        <v>1.0213869676010194</v>
      </c>
      <c r="L637">
        <f t="shared" si="8"/>
        <v>0.76977742893533141</v>
      </c>
      <c r="M637">
        <f>+STDEV($L$78:L637)*2+L637</f>
        <v>0.96547883591179695</v>
      </c>
      <c r="N637">
        <f>L637-STDEV($L$78:L637)*2</f>
        <v>0.57407602195886587</v>
      </c>
    </row>
    <row r="638" spans="1:14" x14ac:dyDescent="0.25">
      <c r="A638" s="1">
        <f>+BASE!A638</f>
        <v>41628</v>
      </c>
      <c r="B638">
        <f>+IFERROR(BASE!M638/BASE!H638,B637)</f>
        <v>0.71697388632872505</v>
      </c>
      <c r="C638">
        <f>+IFERROR(BASE!C638/BASE!H638,C637)</f>
        <v>0.67441116231438814</v>
      </c>
      <c r="D638">
        <f>+IFERROR(BASE!R870/BASE!H638,D637)</f>
        <v>1.6144393241167436</v>
      </c>
      <c r="F638">
        <f>+IFERROR(BASE!C638/BASE!M638,F637)</f>
        <v>0.94063560078557396</v>
      </c>
      <c r="L638">
        <f t="shared" si="8"/>
        <v>0.76875109643127082</v>
      </c>
      <c r="M638">
        <f>+STDEV($L$78:L638)*2+L638</f>
        <v>0.96429843785191527</v>
      </c>
      <c r="N638">
        <f>L638-STDEV($L$78:L638)*2</f>
        <v>0.57320375501062637</v>
      </c>
    </row>
    <row r="639" spans="1:14" x14ac:dyDescent="0.25">
      <c r="A639" s="1">
        <f>+BASE!A639</f>
        <v>41635</v>
      </c>
      <c r="B639">
        <f>+IFERROR(BASE!M639/BASE!H639,B638)</f>
        <v>0.69201907790143091</v>
      </c>
      <c r="C639">
        <f>+IFERROR(BASE!C639/BASE!H639,C638)</f>
        <v>0.67790143084260734</v>
      </c>
      <c r="D639">
        <f>+IFERROR(BASE!R871/BASE!H639,D638)</f>
        <v>1.8826073131955485</v>
      </c>
      <c r="F639">
        <f>+IFERROR(BASE!C639/BASE!M639,F638)</f>
        <v>0.9795993383569197</v>
      </c>
      <c r="L639">
        <f t="shared" si="8"/>
        <v>0.76748912000696556</v>
      </c>
      <c r="M639">
        <f>+STDEV($L$78:L639)*2+L639</f>
        <v>0.96288432742191765</v>
      </c>
      <c r="N639">
        <f>L639-STDEV($L$78:L639)*2</f>
        <v>0.57209391259201348</v>
      </c>
    </row>
    <row r="640" spans="1:14" x14ac:dyDescent="0.25">
      <c r="A640" s="1">
        <f>+BASE!A640</f>
        <v>41642</v>
      </c>
      <c r="B640">
        <f>+IFERROR(BASE!M640/BASE!H640,B639)</f>
        <v>0.71745131114859684</v>
      </c>
      <c r="C640">
        <f>+IFERROR(BASE!C640/BASE!H640,C639)</f>
        <v>0.69191841742064097</v>
      </c>
      <c r="D640">
        <f>+IFERROR(BASE!R872/BASE!H640,D639)</f>
        <v>1.9792976537340898</v>
      </c>
      <c r="F640">
        <f>+IFERROR(BASE!C640/BASE!M640,F639)</f>
        <v>0.96441167040718179</v>
      </c>
      <c r="L640">
        <f t="shared" si="8"/>
        <v>0.76599674207269552</v>
      </c>
      <c r="M640">
        <f>+STDEV($L$78:L640)*2+L640</f>
        <v>0.96124209439692576</v>
      </c>
      <c r="N640">
        <f>L640-STDEV($L$78:L640)*2</f>
        <v>0.57075138974846529</v>
      </c>
    </row>
    <row r="641" spans="1:14" x14ac:dyDescent="0.25">
      <c r="A641" s="1">
        <f>+BASE!A641</f>
        <v>41649</v>
      </c>
      <c r="B641">
        <f>+IFERROR(BASE!M641/BASE!H641,B640)</f>
        <v>0.72948282370705919</v>
      </c>
      <c r="C641">
        <f>+IFERROR(BASE!C641/BASE!H641,C640)</f>
        <v>0.69286523216308038</v>
      </c>
      <c r="D641">
        <f>+IFERROR(BASE!R873/BASE!H641,D640)</f>
        <v>2.2891657229143072</v>
      </c>
      <c r="F641">
        <f>+IFERROR(BASE!C641/BASE!M641,F640)</f>
        <v>0.94980335334299315</v>
      </c>
      <c r="L641">
        <f t="shared" si="8"/>
        <v>0.76540003473995</v>
      </c>
      <c r="M641">
        <f>+STDEV($L$78:L641)*2+L641</f>
        <v>0.96049665847043131</v>
      </c>
      <c r="N641">
        <f>L641-STDEV($L$78:L641)*2</f>
        <v>0.57030341100946869</v>
      </c>
    </row>
    <row r="642" spans="1:14" x14ac:dyDescent="0.25">
      <c r="A642" s="1">
        <f>+BASE!A642</f>
        <v>41656</v>
      </c>
      <c r="B642">
        <f>+IFERROR(BASE!M642/BASE!H642,B641)</f>
        <v>0.7815599800185542</v>
      </c>
      <c r="C642">
        <f>+IFERROR(BASE!C642/BASE!H642,C641)</f>
        <v>0.72796688788981656</v>
      </c>
      <c r="D642">
        <f>+IFERROR(BASE!R874/BASE!H642,D641)</f>
        <v>1.7249696710197673</v>
      </c>
      <c r="F642">
        <f>+IFERROR(BASE!C642/BASE!M642,F641)</f>
        <v>0.931428049671293</v>
      </c>
      <c r="L642">
        <f t="shared" si="8"/>
        <v>0.76522780076940233</v>
      </c>
      <c r="M642">
        <f>+STDEV($L$78:L642)*2+L642</f>
        <v>0.96017625385587602</v>
      </c>
      <c r="N642">
        <f>L642-STDEV($L$78:L642)*2</f>
        <v>0.57027934768292865</v>
      </c>
    </row>
    <row r="643" spans="1:14" x14ac:dyDescent="0.25">
      <c r="A643" s="1">
        <f>+BASE!A643</f>
        <v>41663</v>
      </c>
      <c r="B643">
        <f>+IFERROR(BASE!M643/BASE!H643,B642)</f>
        <v>0.79130017591556057</v>
      </c>
      <c r="C643">
        <f>+IFERROR(BASE!C643/BASE!H643,C642)</f>
        <v>0.74948024948024949</v>
      </c>
      <c r="D643">
        <f>+IFERROR(BASE!R875/BASE!H643,D642)</f>
        <v>1.8957300495762035</v>
      </c>
      <c r="F643">
        <f>+IFERROR(BASE!C643/BASE!M643,F642)</f>
        <v>0.94715036378334683</v>
      </c>
      <c r="L643">
        <f t="shared" si="8"/>
        <v>0.76545629780175328</v>
      </c>
      <c r="M643">
        <f>+STDEV($L$78:L643)*2+L643</f>
        <v>0.96025659961906995</v>
      </c>
      <c r="N643">
        <f>L643-STDEV($L$78:L643)*2</f>
        <v>0.57065599598443661</v>
      </c>
    </row>
    <row r="644" spans="1:14" x14ac:dyDescent="0.25">
      <c r="A644" s="1">
        <f>+BASE!A644</f>
        <v>41670</v>
      </c>
      <c r="B644">
        <f>+IFERROR(BASE!M644/BASE!H644,B643)</f>
        <v>0.82449485739295358</v>
      </c>
      <c r="C644">
        <f>+IFERROR(BASE!C644/BASE!H644,C643)</f>
        <v>0.72186155080603986</v>
      </c>
      <c r="D644">
        <f>+IFERROR(BASE!R876/BASE!H644,D643)</f>
        <v>1.5911445036107665</v>
      </c>
      <c r="F644">
        <f>+IFERROR(BASE!C644/BASE!M644,F643)</f>
        <v>0.87551977351145716</v>
      </c>
      <c r="L644">
        <f t="shared" si="8"/>
        <v>0.76643055252919712</v>
      </c>
      <c r="M644">
        <f>+STDEV($L$78:L644)*2+L644</f>
        <v>0.96108175158317488</v>
      </c>
      <c r="N644">
        <f>L644-STDEV($L$78:L644)*2</f>
        <v>0.57177935347521935</v>
      </c>
    </row>
    <row r="645" spans="1:14" x14ac:dyDescent="0.25">
      <c r="A645" s="1">
        <f>+BASE!A645</f>
        <v>41677</v>
      </c>
      <c r="B645">
        <f>+IFERROR(BASE!M645/BASE!H645,B644)</f>
        <v>0.78911459140952089</v>
      </c>
      <c r="C645">
        <f>+IFERROR(BASE!C645/BASE!H645,C644)</f>
        <v>0.667545355869127</v>
      </c>
      <c r="D645">
        <f>+IFERROR(BASE!R877/BASE!H645,D644)</f>
        <v>1.7401922778725383</v>
      </c>
      <c r="F645">
        <f>+IFERROR(BASE!C645/BASE!M645,F644)</f>
        <v>0.84594222833562582</v>
      </c>
      <c r="L645">
        <f t="shared" si="8"/>
        <v>0.76655893478822057</v>
      </c>
      <c r="M645">
        <f>+STDEV($L$78:L645)*2+L645</f>
        <v>0.96106119699862957</v>
      </c>
      <c r="N645">
        <f>L645-STDEV($L$78:L645)*2</f>
        <v>0.57205667257781156</v>
      </c>
    </row>
    <row r="646" spans="1:14" x14ac:dyDescent="0.25">
      <c r="A646" s="1">
        <f>+BASE!A646</f>
        <v>41684</v>
      </c>
      <c r="B646">
        <f>+IFERROR(BASE!M646/BASE!H646,B645)</f>
        <v>0.78958597239815986</v>
      </c>
      <c r="C646">
        <f>+IFERROR(BASE!C646/BASE!H646,C645)</f>
        <v>0.68591239415961058</v>
      </c>
      <c r="D646">
        <f>+IFERROR(BASE!R878/BASE!H646,D645)</f>
        <v>1.5806387092472831</v>
      </c>
      <c r="F646">
        <f>+IFERROR(BASE!C646/BASE!M646,F645)</f>
        <v>0.86869880942328803</v>
      </c>
      <c r="L646">
        <f t="shared" si="8"/>
        <v>0.76665959166359932</v>
      </c>
      <c r="M646">
        <f>+STDEV($L$78:L646)*2+L646</f>
        <v>0.96101311914590637</v>
      </c>
      <c r="N646">
        <f>L646-STDEV($L$78:L646)*2</f>
        <v>0.57230606418129226</v>
      </c>
    </row>
    <row r="647" spans="1:14" x14ac:dyDescent="0.25">
      <c r="A647" s="1">
        <f>+BASE!A647</f>
        <v>41691</v>
      </c>
      <c r="B647">
        <f>+IFERROR(BASE!M647/BASE!H647,B646)</f>
        <v>0.81737052912655472</v>
      </c>
      <c r="C647">
        <f>+IFERROR(BASE!C647/BASE!H647,C646)</f>
        <v>0.71070198861640088</v>
      </c>
      <c r="D647">
        <f>+IFERROR(BASE!R879/BASE!H647,D646)</f>
        <v>1.6807673389080178</v>
      </c>
      <c r="F647">
        <f>+IFERROR(BASE!C647/BASE!M647,F646)</f>
        <v>0.8694979367262724</v>
      </c>
      <c r="L647">
        <f t="shared" si="8"/>
        <v>0.7664466235885341</v>
      </c>
      <c r="M647">
        <f>+STDEV($L$78:L647)*2+L647</f>
        <v>0.96065201887611129</v>
      </c>
      <c r="N647">
        <f>L647-STDEV($L$78:L647)*2</f>
        <v>0.57224122830095692</v>
      </c>
    </row>
    <row r="648" spans="1:14" x14ac:dyDescent="0.25">
      <c r="A648" s="1">
        <f>+BASE!A648</f>
        <v>41698</v>
      </c>
      <c r="B648">
        <f>+IFERROR(BASE!M648/BASE!H648,B647)</f>
        <v>0.76901004304160681</v>
      </c>
      <c r="C648">
        <f>+IFERROR(BASE!C648/BASE!H648,C647)</f>
        <v>0.69993851199016188</v>
      </c>
      <c r="D648">
        <f>+IFERROR(BASE!R880/BASE!H648,D647)</f>
        <v>1.4356083896973424</v>
      </c>
      <c r="F648">
        <f>+IFERROR(BASE!C648/BASE!M648,F647)</f>
        <v>0.91018123667377404</v>
      </c>
      <c r="L648">
        <f t="shared" si="8"/>
        <v>0.76605205089327633</v>
      </c>
      <c r="M648">
        <f>+STDEV($L$78:L648)*2+L648</f>
        <v>0.9601101488414604</v>
      </c>
      <c r="N648">
        <f>L648-STDEV($L$78:L648)*2</f>
        <v>0.57199395294509225</v>
      </c>
    </row>
    <row r="649" spans="1:14" x14ac:dyDescent="0.25">
      <c r="A649" s="1">
        <f>+BASE!A649</f>
        <v>41705</v>
      </c>
      <c r="B649">
        <f>+IFERROR(BASE!M649/BASE!H649,B648)</f>
        <v>0.79382852678862059</v>
      </c>
      <c r="C649">
        <f>+IFERROR(BASE!C649/BASE!H649,C648)</f>
        <v>0.72228370548792387</v>
      </c>
      <c r="D649">
        <f>+IFERROR(BASE!R881/BASE!H649,D648)</f>
        <v>1.3898834711281816</v>
      </c>
      <c r="F649">
        <f>+IFERROR(BASE!C649/BASE!M649,F648)</f>
        <v>0.90987370838117099</v>
      </c>
      <c r="L649">
        <f t="shared" si="8"/>
        <v>0.76622757761482041</v>
      </c>
      <c r="M649">
        <f>+STDEV($L$78:L649)*2+L649</f>
        <v>0.96013847639343752</v>
      </c>
      <c r="N649">
        <f>L649-STDEV($L$78:L649)*2</f>
        <v>0.5723166788362033</v>
      </c>
    </row>
    <row r="650" spans="1:14" x14ac:dyDescent="0.25">
      <c r="A650" s="1">
        <f>+BASE!A650</f>
        <v>41712</v>
      </c>
      <c r="B650">
        <f>+IFERROR(BASE!M650/BASE!H650,B649)</f>
        <v>0.75310198394267136</v>
      </c>
      <c r="C650">
        <f>+IFERROR(BASE!C650/BASE!H650,C649)</f>
        <v>0.69278747262955342</v>
      </c>
      <c r="D650">
        <f>+IFERROR(BASE!R882/BASE!H650,D649)</f>
        <v>1.4306283591002587</v>
      </c>
      <c r="F650">
        <f>+IFERROR(BASE!C650/BASE!M650,F649)</f>
        <v>0.91991189427312781</v>
      </c>
      <c r="L650">
        <f t="shared" si="8"/>
        <v>0.76529331085307073</v>
      </c>
      <c r="M650">
        <f>+STDEV($L$78:L650)*2+L650</f>
        <v>0.95905854497259058</v>
      </c>
      <c r="N650">
        <f>L650-STDEV($L$78:L650)*2</f>
        <v>0.57152807673355088</v>
      </c>
    </row>
    <row r="651" spans="1:14" x14ac:dyDescent="0.25">
      <c r="A651" s="1">
        <f>+BASE!A651</f>
        <v>41719</v>
      </c>
      <c r="B651">
        <f>+IFERROR(BASE!M651/BASE!H651,B650)</f>
        <v>0.72049204920492049</v>
      </c>
      <c r="C651">
        <f>+IFERROR(BASE!C651/BASE!H651,C650)</f>
        <v>0.69324932493249325</v>
      </c>
      <c r="D651">
        <f>+IFERROR(BASE!R883/BASE!H651,D650)</f>
        <v>1.3443144314431441</v>
      </c>
      <c r="F651">
        <f>+IFERROR(BASE!C651/BASE!M651,F650)</f>
        <v>0.96218872324477378</v>
      </c>
      <c r="L651">
        <f t="shared" si="8"/>
        <v>0.76394040258428886</v>
      </c>
      <c r="M651">
        <f>+STDEV($L$78:L651)*2+L651</f>
        <v>0.95756209209643539</v>
      </c>
      <c r="N651">
        <f>L651-STDEV($L$78:L651)*2</f>
        <v>0.57031871307214232</v>
      </c>
    </row>
    <row r="652" spans="1:14" x14ac:dyDescent="0.25">
      <c r="A652" s="1">
        <f>+BASE!A652</f>
        <v>41726</v>
      </c>
      <c r="B652">
        <f>+IFERROR(BASE!M652/BASE!H652,B651)</f>
        <v>0.72028423772609806</v>
      </c>
      <c r="C652">
        <f>+IFERROR(BASE!C652/BASE!H652,C651)</f>
        <v>0.68487197556964985</v>
      </c>
      <c r="D652">
        <f>+IFERROR(BASE!R884/BASE!H652,D651)</f>
        <v>1.4071529245947851</v>
      </c>
      <c r="F652">
        <f>+IFERROR(BASE!C652/BASE!M652,F651)</f>
        <v>0.95083571137382794</v>
      </c>
      <c r="L652">
        <f t="shared" si="8"/>
        <v>0.76279753116074733</v>
      </c>
      <c r="M652">
        <f>+STDEV($L$78:L652)*2+L652</f>
        <v>0.95627755215938892</v>
      </c>
      <c r="N652">
        <f>L652-STDEV($L$78:L652)*2</f>
        <v>0.56931751016210574</v>
      </c>
    </row>
    <row r="653" spans="1:14" x14ac:dyDescent="0.25">
      <c r="A653" s="1">
        <f>+BASE!A653</f>
        <v>41733</v>
      </c>
      <c r="B653">
        <f>+IFERROR(BASE!M653/BASE!H653,B652)</f>
        <v>0.69859998777281906</v>
      </c>
      <c r="C653">
        <f>+IFERROR(BASE!C653/BASE!H653,C652)</f>
        <v>0.67946444947117446</v>
      </c>
      <c r="D653">
        <f>+IFERROR(BASE!R885/BASE!H653,D652)</f>
        <v>1.4288072384911659</v>
      </c>
      <c r="F653">
        <f>+IFERROR(BASE!C653/BASE!M653,F652)</f>
        <v>0.97260873370088374</v>
      </c>
      <c r="L653">
        <f t="shared" si="8"/>
        <v>0.76073719294448938</v>
      </c>
      <c r="M653">
        <f>+STDEV($L$78:L653)*2+L653</f>
        <v>0.95407878360134135</v>
      </c>
      <c r="N653">
        <f>L653-STDEV($L$78:L653)*2</f>
        <v>0.56739560228763741</v>
      </c>
    </row>
    <row r="654" spans="1:14" x14ac:dyDescent="0.25">
      <c r="A654" s="1">
        <f>+BASE!A654</f>
        <v>41740</v>
      </c>
      <c r="B654">
        <f>+IFERROR(BASE!M654/BASE!H654,B653)</f>
        <v>0.71259551392654674</v>
      </c>
      <c r="C654">
        <f>+IFERROR(BASE!C654/BASE!H654,C653)</f>
        <v>0.71795661819078138</v>
      </c>
      <c r="D654">
        <f>+IFERROR(BASE!R886/BASE!H654,D653)</f>
        <v>1.6451811683509983</v>
      </c>
      <c r="F654">
        <f>+IFERROR(BASE!C654/BASE!M654,F653)</f>
        <v>1.0075233483223798</v>
      </c>
      <c r="L654">
        <f t="shared" si="8"/>
        <v>0.75982805892942906</v>
      </c>
      <c r="M654">
        <f>+STDEV($L$78:L654)*2+L654</f>
        <v>0.95303284095825347</v>
      </c>
      <c r="N654">
        <f>L654-STDEV($L$78:L654)*2</f>
        <v>0.56662327690060466</v>
      </c>
    </row>
    <row r="655" spans="1:14" x14ac:dyDescent="0.25">
      <c r="A655" s="1">
        <f>+BASE!A655</f>
        <v>41747</v>
      </c>
      <c r="B655">
        <f>+IFERROR(BASE!M655/BASE!H655,B654)</f>
        <v>0.6910663175202485</v>
      </c>
      <c r="C655">
        <f>+IFERROR(BASE!C655/BASE!H655,C654)</f>
        <v>0.70714329212593641</v>
      </c>
      <c r="D655">
        <f>+IFERROR(BASE!R887/BASE!H655,D654)</f>
        <v>1.5438158455636075</v>
      </c>
      <c r="F655">
        <f>+IFERROR(BASE!C655/BASE!M655,F654)</f>
        <v>1.0232640112795206</v>
      </c>
      <c r="L655">
        <f t="shared" ref="L655:L718" si="9">+(AVERAGE(B603:B655))</f>
        <v>0.75835098068575157</v>
      </c>
      <c r="M655">
        <f>+STDEV($L$78:L655)*2+L655</f>
        <v>0.95142146377954173</v>
      </c>
      <c r="N655">
        <f>L655-STDEV($L$78:L655)*2</f>
        <v>0.56528049759196142</v>
      </c>
    </row>
    <row r="656" spans="1:14" x14ac:dyDescent="0.25">
      <c r="A656" s="1">
        <f>+BASE!A656</f>
        <v>41754</v>
      </c>
      <c r="B656">
        <f>+IFERROR(BASE!M656/BASE!H656,B655)</f>
        <v>0.69825746799430999</v>
      </c>
      <c r="C656">
        <f>+IFERROR(BASE!C656/BASE!H656,C655)</f>
        <v>0.67010431484115696</v>
      </c>
      <c r="D656">
        <f>+IFERROR(BASE!R888/BASE!H656,D655)</f>
        <v>1.3977003319108583</v>
      </c>
      <c r="F656">
        <f>+IFERROR(BASE!C656/BASE!M656,F655)</f>
        <v>0.95968084203378334</v>
      </c>
      <c r="L656">
        <f t="shared" si="9"/>
        <v>0.75698154094108316</v>
      </c>
      <c r="M656">
        <f>+STDEV($L$78:L656)*2+L656</f>
        <v>0.94992012244968094</v>
      </c>
      <c r="N656">
        <f>L656-STDEV($L$78:L656)*2</f>
        <v>0.56404295943248539</v>
      </c>
    </row>
    <row r="657" spans="1:14" x14ac:dyDescent="0.25">
      <c r="A657" s="1">
        <f>+BASE!A657</f>
        <v>41761</v>
      </c>
      <c r="B657">
        <f>+IFERROR(BASE!M657/BASE!H657,B656)</f>
        <v>0.72802101576182143</v>
      </c>
      <c r="C657">
        <f>+IFERROR(BASE!C657/BASE!H657,C656)</f>
        <v>0.66444833625218913</v>
      </c>
      <c r="D657">
        <f>+IFERROR(BASE!R889/BASE!H657,D656)</f>
        <v>1.302918855808523</v>
      </c>
      <c r="F657">
        <f>+IFERROR(BASE!C657/BASE!M657,F656)</f>
        <v>0.91267741159490012</v>
      </c>
      <c r="L657">
        <f t="shared" si="9"/>
        <v>0.75534323387749547</v>
      </c>
      <c r="M657">
        <f>+STDEV($L$78:L657)*2+L657</f>
        <v>0.94815279976758648</v>
      </c>
      <c r="N657">
        <f>L657-STDEV($L$78:L657)*2</f>
        <v>0.56253366798740445</v>
      </c>
    </row>
    <row r="658" spans="1:14" x14ac:dyDescent="0.25">
      <c r="A658" s="1">
        <f>+BASE!A658</f>
        <v>41768</v>
      </c>
      <c r="B658">
        <f>+IFERROR(BASE!M658/BASE!H658,B657)</f>
        <v>0.73845787720133271</v>
      </c>
      <c r="C658">
        <f>+IFERROR(BASE!C658/BASE!H658,C657)</f>
        <v>0.69770347453593529</v>
      </c>
      <c r="D658">
        <f>+IFERROR(BASE!R890/BASE!H658,D657)</f>
        <v>1.2652308424559733</v>
      </c>
      <c r="F658">
        <f>+IFERROR(BASE!C658/BASE!M658,F657)</f>
        <v>0.94481147276828881</v>
      </c>
      <c r="L658">
        <f t="shared" si="9"/>
        <v>0.75427811796584565</v>
      </c>
      <c r="M658">
        <f>+STDEV($L$78:L658)*2+L658</f>
        <v>0.94696066145907576</v>
      </c>
      <c r="N658">
        <f>L658-STDEV($L$78:L658)*2</f>
        <v>0.56159557447261554</v>
      </c>
    </row>
    <row r="659" spans="1:14" x14ac:dyDescent="0.25">
      <c r="A659" s="1">
        <f>+BASE!A659</f>
        <v>41775</v>
      </c>
      <c r="B659">
        <f>+IFERROR(BASE!M659/BASE!H659,B658)</f>
        <v>0.7177925103028131</v>
      </c>
      <c r="C659">
        <f>+IFERROR(BASE!C659/BASE!H659,C658)</f>
        <v>0.69587290210834385</v>
      </c>
      <c r="D659">
        <f>+IFERROR(BASE!R891/BASE!H659,D658)</f>
        <v>1.2927790718509227</v>
      </c>
      <c r="F659">
        <f>+IFERROR(BASE!C659/BASE!M659,F658)</f>
        <v>0.96946247295723087</v>
      </c>
      <c r="L659">
        <f t="shared" si="9"/>
        <v>0.75321141528457902</v>
      </c>
      <c r="M659">
        <f>+STDEV($L$78:L659)*2+L659</f>
        <v>0.94576895755512747</v>
      </c>
      <c r="N659">
        <f>L659-STDEV($L$78:L659)*2</f>
        <v>0.56065387301403058</v>
      </c>
    </row>
    <row r="660" spans="1:14" x14ac:dyDescent="0.25">
      <c r="A660" s="1">
        <f>+BASE!A660</f>
        <v>41782</v>
      </c>
      <c r="B660">
        <f>+IFERROR(BASE!M660/BASE!H660,B659)</f>
        <v>0.74470741812815711</v>
      </c>
      <c r="C660">
        <f>+IFERROR(BASE!C660/BASE!H660,C659)</f>
        <v>0.70690731596571887</v>
      </c>
      <c r="D660">
        <f>+IFERROR(BASE!R892/BASE!H660,D659)</f>
        <v>1.2667574777229127</v>
      </c>
      <c r="F660">
        <f>+IFERROR(BASE!C660/BASE!M660,F659)</f>
        <v>0.94924167365292278</v>
      </c>
      <c r="L660">
        <f t="shared" si="9"/>
        <v>0.75262346095892196</v>
      </c>
      <c r="M660">
        <f>+STDEV($L$78:L660)*2+L660</f>
        <v>0.94505721849635138</v>
      </c>
      <c r="N660">
        <f>L660-STDEV($L$78:L660)*2</f>
        <v>0.56018970342149255</v>
      </c>
    </row>
    <row r="661" spans="1:14" x14ac:dyDescent="0.25">
      <c r="A661" s="1">
        <f>+BASE!A661</f>
        <v>41789</v>
      </c>
      <c r="B661">
        <f>+IFERROR(BASE!M661/BASE!H661,B660)</f>
        <v>0.72135845051737857</v>
      </c>
      <c r="C661">
        <f>+IFERROR(BASE!C661/BASE!H661,C660)</f>
        <v>0.69854072698328462</v>
      </c>
      <c r="D661">
        <f>+IFERROR(BASE!R893/BASE!H661,D660)</f>
        <v>1.1642345449721412</v>
      </c>
      <c r="F661">
        <f>+IFERROR(BASE!C661/BASE!M661,F660)</f>
        <v>0.96836839782256878</v>
      </c>
      <c r="L661">
        <f t="shared" si="9"/>
        <v>0.75276109597751606</v>
      </c>
      <c r="M661">
        <f>+STDEV($L$78:L661)*2+L661</f>
        <v>0.94507103510912382</v>
      </c>
      <c r="N661">
        <f>L661-STDEV($L$78:L661)*2</f>
        <v>0.56045115684590829</v>
      </c>
    </row>
    <row r="662" spans="1:14" x14ac:dyDescent="0.25">
      <c r="A662" s="1">
        <f>+BASE!A662</f>
        <v>41796</v>
      </c>
      <c r="B662">
        <f>+IFERROR(BASE!M662/BASE!H662,B661)</f>
        <v>0.71826421590966627</v>
      </c>
      <c r="C662">
        <f>+IFERROR(BASE!C662/BASE!H662,C661)</f>
        <v>0.71993518659172606</v>
      </c>
      <c r="D662">
        <f>+IFERROR(BASE!R894/BASE!H662,D661)</f>
        <v>1.1791483113069015</v>
      </c>
      <c r="F662">
        <f>+IFERROR(BASE!C662/BASE!M662,F661)</f>
        <v>1.002326401127952</v>
      </c>
      <c r="L662">
        <f t="shared" si="9"/>
        <v>0.75197860733304123</v>
      </c>
      <c r="M662">
        <f>+STDEV($L$78:L662)*2+L662</f>
        <v>0.94416628077908482</v>
      </c>
      <c r="N662">
        <f>L662-STDEV($L$78:L662)*2</f>
        <v>0.55979093388699763</v>
      </c>
    </row>
    <row r="663" spans="1:14" x14ac:dyDescent="0.25">
      <c r="A663" s="1">
        <f>+BASE!A663</f>
        <v>41803</v>
      </c>
      <c r="B663">
        <f>+IFERROR(BASE!M663/BASE!H663,B662)</f>
        <v>0.77874986824075054</v>
      </c>
      <c r="C663">
        <f>+IFERROR(BASE!C663/BASE!H663,C662)</f>
        <v>0.70696742911352373</v>
      </c>
      <c r="D663">
        <f>+IFERROR(BASE!R895/BASE!H663,D662)</f>
        <v>1.2584062401180565</v>
      </c>
      <c r="F663">
        <f>+IFERROR(BASE!C663/BASE!M663,F662)</f>
        <v>0.90782349756361658</v>
      </c>
      <c r="L663">
        <f t="shared" si="9"/>
        <v>0.75297544805590166</v>
      </c>
      <c r="M663">
        <f>+STDEV($L$78:L663)*2+L663</f>
        <v>0.94503934166503933</v>
      </c>
      <c r="N663">
        <f>L663-STDEV($L$78:L663)*2</f>
        <v>0.56091155444676399</v>
      </c>
    </row>
    <row r="664" spans="1:14" x14ac:dyDescent="0.25">
      <c r="A664" s="1">
        <f>+BASE!A664</f>
        <v>41810</v>
      </c>
      <c r="B664">
        <f>+IFERROR(BASE!M664/BASE!H664,B663)</f>
        <v>0.79531018106262974</v>
      </c>
      <c r="C664">
        <f>+IFERROR(BASE!C664/BASE!H664,C663)</f>
        <v>0.71665182546749773</v>
      </c>
      <c r="D664">
        <f>+IFERROR(BASE!R896/BASE!H664,D663)</f>
        <v>1.4124666073018701</v>
      </c>
      <c r="F664">
        <f>+IFERROR(BASE!C664/BASE!M664,F663)</f>
        <v>0.90109726058072714</v>
      </c>
      <c r="L664">
        <f t="shared" si="9"/>
        <v>0.75395547315895572</v>
      </c>
      <c r="M664">
        <f>+STDEV($L$78:L664)*2+L664</f>
        <v>0.94589414980522435</v>
      </c>
      <c r="N664">
        <f>L664-STDEV($L$78:L664)*2</f>
        <v>0.5620167965126871</v>
      </c>
    </row>
    <row r="665" spans="1:14" x14ac:dyDescent="0.25">
      <c r="A665" s="1">
        <f>+BASE!A665</f>
        <v>41817</v>
      </c>
      <c r="B665">
        <f>+IFERROR(BASE!M665/BASE!H665,B664)</f>
        <v>0.82254458482815995</v>
      </c>
      <c r="C665">
        <f>+IFERROR(BASE!C665/BASE!H665,C664)</f>
        <v>0.75162481152186345</v>
      </c>
      <c r="D665">
        <f>+IFERROR(BASE!R897/BASE!H665,D664)</f>
        <v>1.2283055165600791</v>
      </c>
      <c r="F665">
        <f>+IFERROR(BASE!C665/BASE!M665,F664)</f>
        <v>0.91378002528445001</v>
      </c>
      <c r="L665">
        <f t="shared" si="9"/>
        <v>0.75506240527986013</v>
      </c>
      <c r="M665">
        <f>+STDEV($L$78:L665)*2+L665</f>
        <v>0.94687426990282741</v>
      </c>
      <c r="N665">
        <f>L665-STDEV($L$78:L665)*2</f>
        <v>0.56325054065689284</v>
      </c>
    </row>
    <row r="666" spans="1:14" x14ac:dyDescent="0.25">
      <c r="A666" s="1">
        <f>+BASE!A666</f>
        <v>41824</v>
      </c>
      <c r="B666">
        <f>+IFERROR(BASE!M666/BASE!H666,B665)</f>
        <v>0.87991314998329806</v>
      </c>
      <c r="C666">
        <f>+IFERROR(BASE!C666/BASE!H666,C665)</f>
        <v>0.84083064246743122</v>
      </c>
      <c r="D666">
        <f>+IFERROR(BASE!R898/BASE!H666,D665)</f>
        <v>1.2495824518427792</v>
      </c>
      <c r="F666">
        <f>+IFERROR(BASE!C666/BASE!M666,F665)</f>
        <v>0.95558367605188232</v>
      </c>
      <c r="L666">
        <f t="shared" si="9"/>
        <v>0.75731811371730517</v>
      </c>
      <c r="M666">
        <f>+STDEV($L$78:L666)*2+L666</f>
        <v>0.94899984792428316</v>
      </c>
      <c r="N666">
        <f>L666-STDEV($L$78:L666)*2</f>
        <v>0.56563637951032719</v>
      </c>
    </row>
    <row r="667" spans="1:14" x14ac:dyDescent="0.25">
      <c r="A667" s="1">
        <f>+BASE!A667</f>
        <v>41831</v>
      </c>
      <c r="B667">
        <f>+IFERROR(BASE!M667/BASE!H667,B666)</f>
        <v>0.87747666816389691</v>
      </c>
      <c r="C667">
        <f>+IFERROR(BASE!C667/BASE!H667,C666)</f>
        <v>0.8741827618905027</v>
      </c>
      <c r="D667">
        <f>+IFERROR(BASE!R899/BASE!H667,D666)</f>
        <v>1.0613365274242652</v>
      </c>
      <c r="F667">
        <f>+IFERROR(BASE!C667/BASE!M667,F666)</f>
        <v>0.99624616084632012</v>
      </c>
      <c r="L667">
        <f t="shared" si="9"/>
        <v>0.75997073004134263</v>
      </c>
      <c r="M667">
        <f>+STDEV($L$78:L667)*2+L667</f>
        <v>0.95151865252056622</v>
      </c>
      <c r="N667">
        <f>L667-STDEV($L$78:L667)*2</f>
        <v>0.56842280756211905</v>
      </c>
    </row>
    <row r="668" spans="1:14" x14ac:dyDescent="0.25">
      <c r="A668" s="1">
        <f>+BASE!A668</f>
        <v>41838</v>
      </c>
      <c r="B668">
        <f>+IFERROR(BASE!M668/BASE!H668,B667)</f>
        <v>0.88394123606889563</v>
      </c>
      <c r="C668">
        <f>+IFERROR(BASE!C668/BASE!H668,C667)</f>
        <v>0.87745694022289766</v>
      </c>
      <c r="D668">
        <f>+IFERROR(BASE!R900/BASE!H668,D667)</f>
        <v>0.82315096251266462</v>
      </c>
      <c r="F668">
        <f>+IFERROR(BASE!C668/BASE!M668,F667)</f>
        <v>0.99266433606510407</v>
      </c>
      <c r="L668">
        <f t="shared" si="9"/>
        <v>0.76167882775625817</v>
      </c>
      <c r="M668">
        <f>+STDEV($L$78:L668)*2+L668</f>
        <v>0.95309081303879062</v>
      </c>
      <c r="N668">
        <f>L668-STDEV($L$78:L668)*2</f>
        <v>0.57026684247372572</v>
      </c>
    </row>
    <row r="669" spans="1:14" x14ac:dyDescent="0.25">
      <c r="A669" s="1">
        <f>+BASE!A669</f>
        <v>41845</v>
      </c>
      <c r="B669">
        <f>+IFERROR(BASE!M669/BASE!H669,B668)</f>
        <v>0.89431884057971012</v>
      </c>
      <c r="C669">
        <f>+IFERROR(BASE!C669/BASE!H669,C668)</f>
        <v>0.91385507246376807</v>
      </c>
      <c r="D669">
        <f>+IFERROR(BASE!R901/BASE!H669,D668)</f>
        <v>0.94197101449275356</v>
      </c>
      <c r="F669">
        <f>+IFERROR(BASE!C669/BASE!M669,F668)</f>
        <v>1.0218448175277113</v>
      </c>
      <c r="L669">
        <f t="shared" si="9"/>
        <v>0.76375340496285227</v>
      </c>
      <c r="M669">
        <f>+STDEV($L$78:L669)*2+L669</f>
        <v>0.95502697344840226</v>
      </c>
      <c r="N669">
        <f>L669-STDEV($L$78:L669)*2</f>
        <v>0.57247983647730227</v>
      </c>
    </row>
    <row r="670" spans="1:14" x14ac:dyDescent="0.25">
      <c r="A670" s="1">
        <f>+BASE!A670</f>
        <v>41852</v>
      </c>
      <c r="B670">
        <f>+IFERROR(BASE!M670/BASE!H670,B669)</f>
        <v>0.88207345718556485</v>
      </c>
      <c r="C670">
        <f>+IFERROR(BASE!C670/BASE!H670,C669)</f>
        <v>0.89146914371129615</v>
      </c>
      <c r="D670">
        <f>+IFERROR(BASE!R902/BASE!H670,D669)</f>
        <v>0.90534913516976301</v>
      </c>
      <c r="F670">
        <f>+IFERROR(BASE!C670/BASE!M670,F669)</f>
        <v>1.0106518186769955</v>
      </c>
      <c r="L670">
        <f t="shared" si="9"/>
        <v>0.76575463303855085</v>
      </c>
      <c r="M670">
        <f>+STDEV($L$78:L670)*2+L670</f>
        <v>0.95688756712422451</v>
      </c>
      <c r="N670">
        <f>L670-STDEV($L$78:L670)*2</f>
        <v>0.57462169895287718</v>
      </c>
    </row>
    <row r="671" spans="1:14" x14ac:dyDescent="0.25">
      <c r="A671" s="1">
        <f>+BASE!A671</f>
        <v>41859</v>
      </c>
      <c r="B671">
        <f>+IFERROR(BASE!M671/BASE!H671,B670)</f>
        <v>0.86654458687087288</v>
      </c>
      <c r="C671">
        <f>+IFERROR(BASE!C671/BASE!H671,C670)</f>
        <v>0.83591365628988401</v>
      </c>
      <c r="D671">
        <f>+IFERROR(BASE!R903/BASE!H671,D670)</f>
        <v>1.021474945896454</v>
      </c>
      <c r="F671">
        <f>+IFERROR(BASE!C671/BASE!M671,F670)</f>
        <v>0.96465163934426224</v>
      </c>
      <c r="L671">
        <f t="shared" si="9"/>
        <v>0.76710954242173757</v>
      </c>
      <c r="M671">
        <f>+STDEV($L$78:L671)*2+L671</f>
        <v>0.95810053068167522</v>
      </c>
      <c r="N671">
        <f>L671-STDEV($L$78:L671)*2</f>
        <v>0.57611855416179991</v>
      </c>
    </row>
    <row r="672" spans="1:14" x14ac:dyDescent="0.25">
      <c r="A672" s="1">
        <f>+BASE!A672</f>
        <v>41866</v>
      </c>
      <c r="B672">
        <f>+IFERROR(BASE!M672/BASE!H672,B671)</f>
        <v>0.90816668528656008</v>
      </c>
      <c r="C672">
        <f>+IFERROR(BASE!C672/BASE!H672,C671)</f>
        <v>0.89688302982906931</v>
      </c>
      <c r="D672">
        <f>+IFERROR(BASE!R904/BASE!H672,D671)</f>
        <v>1.0592671209920679</v>
      </c>
      <c r="F672">
        <f>+IFERROR(BASE!C672/BASE!M672,F671)</f>
        <v>0.98757534752122034</v>
      </c>
      <c r="L672">
        <f t="shared" si="9"/>
        <v>0.76953109009223086</v>
      </c>
      <c r="M672">
        <f>+STDEV($L$78:L672)*2+L672</f>
        <v>0.96037772789723386</v>
      </c>
      <c r="N672">
        <f>L672-STDEV($L$78:L672)*2</f>
        <v>0.57868445228722787</v>
      </c>
    </row>
    <row r="673" spans="1:14" x14ac:dyDescent="0.25">
      <c r="A673" s="1">
        <f>+BASE!A673</f>
        <v>41873</v>
      </c>
      <c r="B673">
        <f>+IFERROR(BASE!M673/BASE!H673,B672)</f>
        <v>0.8511335553884174</v>
      </c>
      <c r="C673">
        <f>+IFERROR(BASE!C673/BASE!H673,C672)</f>
        <v>0.88873965832169344</v>
      </c>
      <c r="D673">
        <f>+IFERROR(BASE!R905/BASE!H673,D672)</f>
        <v>1.0187493284624478</v>
      </c>
      <c r="F673">
        <f>+IFERROR(BASE!C673/BASE!M673,F672)</f>
        <v>1.044183551095121</v>
      </c>
      <c r="L673">
        <f t="shared" si="9"/>
        <v>0.77132873719925865</v>
      </c>
      <c r="M673">
        <f>+STDEV($L$78:L673)*2+L673</f>
        <v>0.96202947049347309</v>
      </c>
      <c r="N673">
        <f>L673-STDEV($L$78:L673)*2</f>
        <v>0.58062800390504421</v>
      </c>
    </row>
    <row r="674" spans="1:14" x14ac:dyDescent="0.25">
      <c r="A674" s="1">
        <f>+BASE!A674</f>
        <v>41880</v>
      </c>
      <c r="B674">
        <f>+IFERROR(BASE!M674/BASE!H674,B673)</f>
        <v>0.89785113671753347</v>
      </c>
      <c r="C674">
        <f>+IFERROR(BASE!C674/BASE!H674,C673)</f>
        <v>0.91726357313401852</v>
      </c>
      <c r="D674">
        <f>+IFERROR(BASE!R906/BASE!H674,D673)</f>
        <v>0.96667704764870754</v>
      </c>
      <c r="F674">
        <f>+IFERROR(BASE!C674/BASE!M674,F673)</f>
        <v>1.0216209966470113</v>
      </c>
      <c r="L674">
        <f t="shared" si="9"/>
        <v>0.77330105906556679</v>
      </c>
      <c r="M674">
        <f>+STDEV($L$78:L674)*2+L674</f>
        <v>0.96385429606296391</v>
      </c>
      <c r="N674">
        <f>L674-STDEV($L$78:L674)*2</f>
        <v>0.58274782206816966</v>
      </c>
    </row>
    <row r="675" spans="1:14" x14ac:dyDescent="0.25">
      <c r="A675" s="1">
        <f>+BASE!A675</f>
        <v>41887</v>
      </c>
      <c r="B675">
        <f>+IFERROR(BASE!M675/BASE!H675,B674)</f>
        <v>0.91507715901466513</v>
      </c>
      <c r="C675">
        <f>+IFERROR(BASE!C675/BASE!H675,C674)</f>
        <v>0.91780887568292924</v>
      </c>
      <c r="D675">
        <f>+IFERROR(BASE!R907/BASE!H675,D674)</f>
        <v>0.98710821431994633</v>
      </c>
      <c r="F675">
        <f>+IFERROR(BASE!C675/BASE!M675,F674)</f>
        <v>1.0029852309626062</v>
      </c>
      <c r="L675">
        <f t="shared" si="9"/>
        <v>0.77632753056507464</v>
      </c>
      <c r="M675">
        <f>+STDEV($L$78:L675)*2+L675</f>
        <v>0.96673093425590451</v>
      </c>
      <c r="N675">
        <f>L675-STDEV($L$78:L675)*2</f>
        <v>0.58592412687424478</v>
      </c>
    </row>
    <row r="676" spans="1:14" x14ac:dyDescent="0.25">
      <c r="A676" s="1">
        <f>+BASE!A676</f>
        <v>41894</v>
      </c>
      <c r="B676">
        <f>+IFERROR(BASE!M676/BASE!H676,B675)</f>
        <v>0.90738996403493755</v>
      </c>
      <c r="C676">
        <f>+IFERROR(BASE!C676/BASE!H676,C675)</f>
        <v>0.87827538962151053</v>
      </c>
      <c r="D676">
        <f>+IFERROR(BASE!R908/BASE!H676,D675)</f>
        <v>0.93599075184106884</v>
      </c>
      <c r="F676">
        <f>+IFERROR(BASE!C676/BASE!M676,F675)</f>
        <v>0.96791393384608126</v>
      </c>
      <c r="L676">
        <f t="shared" si="9"/>
        <v>0.77966982073951574</v>
      </c>
      <c r="M676">
        <f>+STDEV($L$78:L676)*2+L676</f>
        <v>0.96992116813949347</v>
      </c>
      <c r="N676">
        <f>L676-STDEV($L$78:L676)*2</f>
        <v>0.58941847333953801</v>
      </c>
    </row>
    <row r="677" spans="1:14" x14ac:dyDescent="0.25">
      <c r="A677" s="1">
        <f>+BASE!A677</f>
        <v>41901</v>
      </c>
      <c r="B677">
        <f>+IFERROR(BASE!M677/BASE!H677,B676)</f>
        <v>0.95675187193390143</v>
      </c>
      <c r="C677">
        <f>+IFERROR(BASE!C677/BASE!H677,C676)</f>
        <v>0.95477235562440843</v>
      </c>
      <c r="D677">
        <f>+IFERROR(BASE!R909/BASE!H677,D676)</f>
        <v>0.89697908597986065</v>
      </c>
      <c r="F677">
        <f>+IFERROR(BASE!C677/BASE!M677,F676)</f>
        <v>0.99793100346332031</v>
      </c>
      <c r="L677">
        <f t="shared" si="9"/>
        <v>0.78338533976338787</v>
      </c>
      <c r="M677">
        <f>+STDEV($L$78:L677)*2+L677</f>
        <v>0.97348259888726352</v>
      </c>
      <c r="N677">
        <f>L677-STDEV($L$78:L677)*2</f>
        <v>0.59328808063951222</v>
      </c>
    </row>
    <row r="678" spans="1:14" x14ac:dyDescent="0.25">
      <c r="A678" s="1">
        <f>+BASE!A678</f>
        <v>41908</v>
      </c>
      <c r="B678">
        <f>+IFERROR(BASE!M678/BASE!H678,B677)</f>
        <v>0.97062179121505976</v>
      </c>
      <c r="C678">
        <f>+IFERROR(BASE!C678/BASE!H678,C677)</f>
        <v>0.94051014587238191</v>
      </c>
      <c r="D678">
        <f>+IFERROR(BASE!R910/BASE!H678,D677)</f>
        <v>0.80030152391818099</v>
      </c>
      <c r="F678">
        <f>+IFERROR(BASE!C678/BASE!M678,F677)</f>
        <v>0.96897695310860166</v>
      </c>
      <c r="L678">
        <f t="shared" si="9"/>
        <v>0.78770792328077466</v>
      </c>
      <c r="M678">
        <f>+STDEV($L$78:L678)*2+L678</f>
        <v>0.97764929681944901</v>
      </c>
      <c r="N678">
        <f>L678-STDEV($L$78:L678)*2</f>
        <v>0.59776654974210031</v>
      </c>
    </row>
    <row r="679" spans="1:14" x14ac:dyDescent="0.25">
      <c r="A679" s="1">
        <f>+BASE!A679</f>
        <v>41915</v>
      </c>
      <c r="B679">
        <f>+IFERROR(BASE!M679/BASE!H679,B678)</f>
        <v>0.9997946401067872</v>
      </c>
      <c r="C679">
        <f>+IFERROR(BASE!C679/BASE!H679,C678)</f>
        <v>0.93623575315740848</v>
      </c>
      <c r="D679">
        <f>+IFERROR(BASE!R911/BASE!H679,D678)</f>
        <v>1.0669473251873909</v>
      </c>
      <c r="F679">
        <f>+IFERROR(BASE!C679/BASE!M679,F678)</f>
        <v>0.93642805792338513</v>
      </c>
      <c r="L679">
        <f t="shared" si="9"/>
        <v>0.79299415420145336</v>
      </c>
      <c r="M679">
        <f>+STDEV($L$78:L679)*2+L679</f>
        <v>0.98277826546935598</v>
      </c>
      <c r="N679">
        <f>L679-STDEV($L$78:L679)*2</f>
        <v>0.60321004293355074</v>
      </c>
    </row>
    <row r="680" spans="1:14" x14ac:dyDescent="0.25">
      <c r="A680" s="1">
        <f>+BASE!A680</f>
        <v>41922</v>
      </c>
      <c r="B680">
        <f>+IFERROR(BASE!M680/BASE!H680,B679)</f>
        <v>0.96052711116484302</v>
      </c>
      <c r="C680">
        <f>+IFERROR(BASE!C680/BASE!H680,C679)</f>
        <v>0.91615789155534055</v>
      </c>
      <c r="D680">
        <f>+IFERROR(BASE!R912/BASE!H680,D679)</f>
        <v>1.1425376292087286</v>
      </c>
      <c r="F680">
        <f>+IFERROR(BASE!C680/BASE!M680,F679)</f>
        <v>0.95380742605412216</v>
      </c>
      <c r="L680">
        <f t="shared" si="9"/>
        <v>0.79718812959951801</v>
      </c>
      <c r="M680">
        <f>+STDEV($L$78:L680)*2+L680</f>
        <v>0.98681467093146669</v>
      </c>
      <c r="N680">
        <f>L680-STDEV($L$78:L680)*2</f>
        <v>0.60756158826756934</v>
      </c>
    </row>
    <row r="681" spans="1:14" x14ac:dyDescent="0.25">
      <c r="A681" s="1">
        <f>+BASE!A681</f>
        <v>41929</v>
      </c>
      <c r="B681">
        <f>+IFERROR(BASE!M681/BASE!H681,B680)</f>
        <v>0.95623916811091858</v>
      </c>
      <c r="C681">
        <f>+IFERROR(BASE!C681/BASE!H681,C680)</f>
        <v>0.89850519930675909</v>
      </c>
      <c r="D681">
        <f>+IFERROR(BASE!R913/BASE!H681,D680)</f>
        <v>1.0370450606585788</v>
      </c>
      <c r="F681">
        <f>+IFERROR(BASE!C681/BASE!M681,F680)</f>
        <v>0.93962392387856819</v>
      </c>
      <c r="L681">
        <f t="shared" si="9"/>
        <v>0.80039675205956673</v>
      </c>
      <c r="M681">
        <f>+STDEV($L$78:L681)*2+L681</f>
        <v>0.98986599759304128</v>
      </c>
      <c r="N681">
        <f>L681-STDEV($L$78:L681)*2</f>
        <v>0.61092750652609218</v>
      </c>
    </row>
    <row r="682" spans="1:14" x14ac:dyDescent="0.25">
      <c r="A682" s="1">
        <f>+BASE!A682</f>
        <v>41936</v>
      </c>
      <c r="B682">
        <f>+IFERROR(BASE!M682/BASE!H682,B681)</f>
        <v>0.95967491458743148</v>
      </c>
      <c r="C682">
        <f>+IFERROR(BASE!C682/BASE!H682,C681)</f>
        <v>0.91194740656382656</v>
      </c>
      <c r="D682">
        <f>+IFERROR(BASE!R914/BASE!H682,D681)</f>
        <v>0.93213583186665283</v>
      </c>
      <c r="F682">
        <f>+IFERROR(BASE!C682/BASE!M682,F681)</f>
        <v>0.95026700469280967</v>
      </c>
      <c r="L682">
        <f t="shared" si="9"/>
        <v>0.80243968171886859</v>
      </c>
      <c r="M682">
        <f>+STDEV($L$78:L682)*2+L682</f>
        <v>0.99175213464735346</v>
      </c>
      <c r="N682">
        <f>L682-STDEV($L$78:L682)*2</f>
        <v>0.61312722879038373</v>
      </c>
    </row>
    <row r="683" spans="1:14" x14ac:dyDescent="0.25">
      <c r="A683" s="1">
        <f>+BASE!A683</f>
        <v>41943</v>
      </c>
      <c r="B683">
        <f>+IFERROR(BASE!M683/BASE!H683,B682)</f>
        <v>0.99338356032067998</v>
      </c>
      <c r="C683">
        <f>+IFERROR(BASE!C683/BASE!H683,C682)</f>
        <v>0.95938375350140037</v>
      </c>
      <c r="D683">
        <f>+IFERROR(BASE!R915/BASE!H683,D682)</f>
        <v>0.8398531826523713</v>
      </c>
      <c r="F683">
        <f>+IFERROR(BASE!C683/BASE!M683,F682)</f>
        <v>0.96577373717730552</v>
      </c>
      <c r="L683">
        <f t="shared" si="9"/>
        <v>0.80645014253810277</v>
      </c>
      <c r="M683">
        <f>+STDEV($L$78:L683)*2+L683</f>
        <v>0.99560683493492363</v>
      </c>
      <c r="N683">
        <f>L683-STDEV($L$78:L683)*2</f>
        <v>0.6172934501412819</v>
      </c>
    </row>
    <row r="684" spans="1:14" x14ac:dyDescent="0.25">
      <c r="A684" s="1">
        <f>+BASE!A684</f>
        <v>41950</v>
      </c>
      <c r="B684">
        <f>+IFERROR(BASE!M684/BASE!H684,B683)</f>
        <v>0.98740972086667977</v>
      </c>
      <c r="C684">
        <f>+IFERROR(BASE!C684/BASE!H684,C683)</f>
        <v>0.8856138981065782</v>
      </c>
      <c r="D684">
        <f>+IFERROR(BASE!R916/BASE!H684,D683)</f>
        <v>0.92538551629904364</v>
      </c>
      <c r="F684">
        <f>+IFERROR(BASE!C684/BASE!M684,F683)</f>
        <v>0.89690619748937428</v>
      </c>
      <c r="L684">
        <f t="shared" si="9"/>
        <v>0.81030366845833868</v>
      </c>
      <c r="M684">
        <f>+STDEV($L$78:L684)*2+L684</f>
        <v>0.99930612874760627</v>
      </c>
      <c r="N684">
        <f>L684-STDEV($L$78:L684)*2</f>
        <v>0.62130120816907108</v>
      </c>
    </row>
    <row r="685" spans="1:14" x14ac:dyDescent="0.25">
      <c r="A685" s="1">
        <f>+BASE!A685</f>
        <v>41957</v>
      </c>
      <c r="B685">
        <f>+IFERROR(BASE!M685/BASE!H685,B684)</f>
        <v>0.98080073725168948</v>
      </c>
      <c r="C685">
        <f>+IFERROR(BASE!C685/BASE!H685,C684)</f>
        <v>0.8702129838214212</v>
      </c>
      <c r="D685">
        <f>+IFERROR(BASE!R917/BASE!H685,D684)</f>
        <v>0.95351218513209091</v>
      </c>
      <c r="F685">
        <f>+IFERROR(BASE!C685/BASE!M685,F684)</f>
        <v>0.88724748133841413</v>
      </c>
      <c r="L685">
        <f t="shared" si="9"/>
        <v>0.81461404669673487</v>
      </c>
      <c r="M685">
        <f>+STDEV($L$78:L685)*2+L685</f>
        <v>1.0034645410508707</v>
      </c>
      <c r="N685">
        <f>L685-STDEV($L$78:L685)*2</f>
        <v>0.62576355234259917</v>
      </c>
    </row>
    <row r="686" spans="1:14" x14ac:dyDescent="0.25">
      <c r="A686" s="1">
        <f>+BASE!A686</f>
        <v>41964</v>
      </c>
      <c r="B686">
        <f>+IFERROR(BASE!M686/BASE!H686,B685)</f>
        <v>1.0031397956640917</v>
      </c>
      <c r="C686">
        <f>+IFERROR(BASE!C686/BASE!H686,C685)</f>
        <v>0.88945925741340648</v>
      </c>
      <c r="D686">
        <f>+IFERROR(BASE!R918/BASE!H686,D685)</f>
        <v>0.98754049339646155</v>
      </c>
      <c r="F686">
        <f>+IFERROR(BASE!C686/BASE!M686,F685)</f>
        <v>0.88667527821939585</v>
      </c>
      <c r="L686">
        <f t="shared" si="9"/>
        <v>0.8189889015251679</v>
      </c>
      <c r="M686">
        <f>+STDEV($L$78:L686)*2+L686</f>
        <v>1.0076903694412132</v>
      </c>
      <c r="N686">
        <f>L686-STDEV($L$78:L686)*2</f>
        <v>0.63028743360912276</v>
      </c>
    </row>
    <row r="687" spans="1:14" x14ac:dyDescent="0.25">
      <c r="A687" s="1">
        <f>+BASE!A687</f>
        <v>41971</v>
      </c>
      <c r="B687">
        <f>+IFERROR(BASE!M687/BASE!H687,B686)</f>
        <v>0.99426076719317169</v>
      </c>
      <c r="C687">
        <f>+IFERROR(BASE!C687/BASE!H687,C686)</f>
        <v>0.90321789463357194</v>
      </c>
      <c r="D687">
        <f>+IFERROR(BASE!R919/BASE!H687,D686)</f>
        <v>0.99715491023251235</v>
      </c>
      <c r="F687">
        <f>+IFERROR(BASE!C687/BASE!M687,F686)</f>
        <v>0.90843159504662296</v>
      </c>
      <c r="L687">
        <f t="shared" si="9"/>
        <v>0.82335794332943935</v>
      </c>
      <c r="M687">
        <f>+STDEV($L$78:L687)*2+L687</f>
        <v>1.01191396391731</v>
      </c>
      <c r="N687">
        <f>L687-STDEV($L$78:L687)*2</f>
        <v>0.63480192274156866</v>
      </c>
    </row>
    <row r="688" spans="1:14" x14ac:dyDescent="0.25">
      <c r="A688" s="1">
        <f>+BASE!A688</f>
        <v>41978</v>
      </c>
      <c r="B688">
        <f>+IFERROR(BASE!M688/BASE!H688,B687)</f>
        <v>1.0265231597155489</v>
      </c>
      <c r="C688">
        <f>+IFERROR(BASE!C688/BASE!H688,C687)</f>
        <v>0.9060157601383817</v>
      </c>
      <c r="D688">
        <f>+IFERROR(BASE!R920/BASE!H688,D687)</f>
        <v>0.97347684028445125</v>
      </c>
      <c r="F688">
        <f>+IFERROR(BASE!C688/BASE!M688,F687)</f>
        <v>0.88260625351057853</v>
      </c>
      <c r="L688">
        <f t="shared" si="9"/>
        <v>0.82859621919156723</v>
      </c>
      <c r="M688">
        <f>+STDEV($L$78:L688)*2+L688</f>
        <v>1.0170118601070608</v>
      </c>
      <c r="N688">
        <f>L688-STDEV($L$78:L688)*2</f>
        <v>0.64018057827607366</v>
      </c>
    </row>
    <row r="689" spans="1:14" x14ac:dyDescent="0.25">
      <c r="A689" s="1">
        <f>+BASE!A689</f>
        <v>41985</v>
      </c>
      <c r="B689">
        <f>+IFERROR(BASE!M689/BASE!H689,B688)</f>
        <v>1.0077540250928867</v>
      </c>
      <c r="C689">
        <f>+IFERROR(BASE!C689/BASE!H689,C688)</f>
        <v>0.8961822195896828</v>
      </c>
      <c r="D689">
        <f>+IFERROR(BASE!R921/BASE!H689,D688)</f>
        <v>1.0854019708147111</v>
      </c>
      <c r="F689">
        <f>+IFERROR(BASE!C689/BASE!M689,F688)</f>
        <v>0.88928666844776916</v>
      </c>
      <c r="L689">
        <f t="shared" si="9"/>
        <v>0.83430241342118383</v>
      </c>
      <c r="M689">
        <f>+STDEV($L$78:L689)*2+L689</f>
        <v>1.0225842100469307</v>
      </c>
      <c r="N689">
        <f>L689-STDEV($L$78:L689)*2</f>
        <v>0.64602061679543699</v>
      </c>
    </row>
    <row r="690" spans="1:14" x14ac:dyDescent="0.25">
      <c r="A690" s="1">
        <f>+BASE!A690</f>
        <v>41992</v>
      </c>
      <c r="B690">
        <f>+IFERROR(BASE!M690/BASE!H690,B689)</f>
        <v>0.95773223316475908</v>
      </c>
      <c r="C690">
        <f>+IFERROR(BASE!C690/BASE!H690,C689)</f>
        <v>0.90199627362257118</v>
      </c>
      <c r="D690">
        <f>+IFERROR(BASE!R922/BASE!H690,D689)</f>
        <v>1.0985360660101144</v>
      </c>
      <c r="F690">
        <f>+IFERROR(BASE!C690/BASE!M690,F689)</f>
        <v>0.94180423545105885</v>
      </c>
      <c r="L690">
        <f t="shared" si="9"/>
        <v>0.83943953567736751</v>
      </c>
      <c r="M690">
        <f>+STDEV($L$78:L690)*2+L690</f>
        <v>1.0275943202912208</v>
      </c>
      <c r="N690">
        <f>L690-STDEV($L$78:L690)*2</f>
        <v>0.65128475106351424</v>
      </c>
    </row>
    <row r="691" spans="1:14" x14ac:dyDescent="0.25">
      <c r="A691" s="1">
        <f>+BASE!A691</f>
        <v>41999</v>
      </c>
      <c r="B691">
        <f>+IFERROR(BASE!M691/BASE!H691,B690)</f>
        <v>0.96201242489051841</v>
      </c>
      <c r="C691">
        <f>+IFERROR(BASE!C691/BASE!H691,C690)</f>
        <v>0.91511355535186878</v>
      </c>
      <c r="D691">
        <f>+IFERROR(BASE!R923/BASE!H691,D690)</f>
        <v>1.1972196761380998</v>
      </c>
      <c r="F691">
        <f>+IFERROR(BASE!C691/BASE!M691,F690)</f>
        <v>0.95124920601312724</v>
      </c>
      <c r="L691">
        <f t="shared" si="9"/>
        <v>0.84406290432947673</v>
      </c>
      <c r="M691">
        <f>+STDEV($L$78:L691)*2+L691</f>
        <v>1.0320975845710909</v>
      </c>
      <c r="N691">
        <f>L691-STDEV($L$78:L691)*2</f>
        <v>0.65602822408786243</v>
      </c>
    </row>
    <row r="692" spans="1:14" x14ac:dyDescent="0.25">
      <c r="A692" s="1">
        <f>+BASE!A692</f>
        <v>42006</v>
      </c>
      <c r="B692">
        <f>+IFERROR(BASE!M692/BASE!H692,B691)</f>
        <v>0.98529573741601484</v>
      </c>
      <c r="C692">
        <f>+IFERROR(BASE!C692/BASE!H692,C691)</f>
        <v>0.97213349487829059</v>
      </c>
      <c r="D692">
        <f>+IFERROR(BASE!R924/BASE!H692,D691)</f>
        <v>1.3909020817270623</v>
      </c>
      <c r="F692">
        <f>+IFERROR(BASE!C692/BASE!M692,F691)</f>
        <v>0.98664132804203242</v>
      </c>
      <c r="L692">
        <f t="shared" si="9"/>
        <v>0.8495964262071104</v>
      </c>
      <c r="M692">
        <f>+STDEV($L$78:L692)*2+L692</f>
        <v>1.0375201373700165</v>
      </c>
      <c r="N692">
        <f>L692-STDEV($L$78:L692)*2</f>
        <v>0.66167271504420422</v>
      </c>
    </row>
    <row r="693" spans="1:14" x14ac:dyDescent="0.25">
      <c r="A693" s="1">
        <f>+BASE!A693</f>
        <v>42013</v>
      </c>
      <c r="B693">
        <f>+IFERROR(BASE!M693/BASE!H693,B692)</f>
        <v>0.95264268265600716</v>
      </c>
      <c r="C693">
        <f>+IFERROR(BASE!C693/BASE!H693,C692)</f>
        <v>0.96069287141905402</v>
      </c>
      <c r="D693">
        <f>+IFERROR(BASE!R925/BASE!H693,D692)</f>
        <v>1.3888518765267599</v>
      </c>
      <c r="F693">
        <f>+IFERROR(BASE!C693/BASE!M693,F692)</f>
        <v>1.0084503758960313</v>
      </c>
      <c r="L693">
        <f t="shared" si="9"/>
        <v>0.85403399925441992</v>
      </c>
      <c r="M693">
        <f>+STDEV($L$78:L693)*2+L693</f>
        <v>1.0418548055102947</v>
      </c>
      <c r="N693">
        <f>L693-STDEV($L$78:L693)*2</f>
        <v>0.66621319299854498</v>
      </c>
    </row>
    <row r="694" spans="1:14" x14ac:dyDescent="0.25">
      <c r="A694" s="1">
        <f>+BASE!A694</f>
        <v>42020</v>
      </c>
      <c r="B694">
        <f>+IFERROR(BASE!M694/BASE!H694,B693)</f>
        <v>0.98293142800436639</v>
      </c>
      <c r="C694">
        <f>+IFERROR(BASE!C694/BASE!H694,C693)</f>
        <v>0.93976381859680447</v>
      </c>
      <c r="D694">
        <f>+IFERROR(BASE!R926/BASE!H694,D693)</f>
        <v>1.3923786841321821</v>
      </c>
      <c r="F694">
        <f>+IFERROR(BASE!C694/BASE!M694,F693)</f>
        <v>0.95608278647147893</v>
      </c>
      <c r="L694">
        <f t="shared" si="9"/>
        <v>0.8588160483921049</v>
      </c>
      <c r="M694">
        <f>+STDEV($L$78:L694)*2+L694</f>
        <v>1.0465433225033178</v>
      </c>
      <c r="N694">
        <f>L694-STDEV($L$78:L694)*2</f>
        <v>0.67108877428089198</v>
      </c>
    </row>
    <row r="695" spans="1:14" x14ac:dyDescent="0.25">
      <c r="A695" s="1">
        <f>+BASE!A695</f>
        <v>42027</v>
      </c>
      <c r="B695">
        <f>+IFERROR(BASE!M695/BASE!H695,B694)</f>
        <v>0.98959904311196634</v>
      </c>
      <c r="C695">
        <f>+IFERROR(BASE!C695/BASE!H695,C694)</f>
        <v>0.88085703884757394</v>
      </c>
      <c r="D695">
        <f>+IFERROR(BASE!R927/BASE!H695,D694)</f>
        <v>1.5661760882001143</v>
      </c>
      <c r="F695">
        <f>+IFERROR(BASE!C695/BASE!M695,F694)</f>
        <v>0.89011508749802926</v>
      </c>
      <c r="L695">
        <f t="shared" si="9"/>
        <v>0.86274131373349017</v>
      </c>
      <c r="M695">
        <f>+STDEV($L$78:L695)*2+L695</f>
        <v>1.0503832876717387</v>
      </c>
      <c r="N695">
        <f>L695-STDEV($L$78:L695)*2</f>
        <v>0.67509933979524162</v>
      </c>
    </row>
    <row r="696" spans="1:14" x14ac:dyDescent="0.25">
      <c r="A696" s="1">
        <f>+BASE!A696</f>
        <v>42034</v>
      </c>
      <c r="B696">
        <f>+IFERROR(BASE!M696/BASE!H696,B695)</f>
        <v>0.97713548387096771</v>
      </c>
      <c r="C696">
        <f>+IFERROR(BASE!C696/BASE!H696,C695)</f>
        <v>0.84815483870967745</v>
      </c>
      <c r="D696">
        <f>+IFERROR(BASE!R928/BASE!H696,D695)</f>
        <v>1.4960516129032257</v>
      </c>
      <c r="F696">
        <f>+IFERROR(BASE!C696/BASE!M696,F695)</f>
        <v>0.86800126769490804</v>
      </c>
      <c r="L696">
        <f t="shared" si="9"/>
        <v>0.86624764029868651</v>
      </c>
      <c r="M696">
        <f>+STDEV($L$78:L696)*2+L696</f>
        <v>1.053812057896371</v>
      </c>
      <c r="N696">
        <f>L696-STDEV($L$78:L696)*2</f>
        <v>0.67868322270100212</v>
      </c>
    </row>
    <row r="697" spans="1:14" x14ac:dyDescent="0.25">
      <c r="A697" s="1">
        <f>+BASE!A697</f>
        <v>42041</v>
      </c>
      <c r="B697">
        <f>+IFERROR(BASE!M697/BASE!H697,B696)</f>
        <v>0.95891560910572304</v>
      </c>
      <c r="C697">
        <f>+IFERROR(BASE!C697/BASE!H697,C696)</f>
        <v>0.90262209273616112</v>
      </c>
      <c r="D697">
        <f>+IFERROR(BASE!R929/BASE!H697,D696)</f>
        <v>1.2792454693595376</v>
      </c>
      <c r="F697">
        <f>+IFERROR(BASE!C697/BASE!M697,F696)</f>
        <v>0.94129460837324275</v>
      </c>
      <c r="L697">
        <f t="shared" si="9"/>
        <v>0.86878388089704062</v>
      </c>
      <c r="M697">
        <f>+STDEV($L$78:L697)*2+L697</f>
        <v>1.0562765546589536</v>
      </c>
      <c r="N697">
        <f>L697-STDEV($L$78:L697)*2</f>
        <v>0.68129120713512759</v>
      </c>
    </row>
    <row r="698" spans="1:14" x14ac:dyDescent="0.25">
      <c r="A698" s="1">
        <f>+BASE!A698</f>
        <v>42048</v>
      </c>
      <c r="B698">
        <f>+IFERROR(BASE!M698/BASE!H698,B697)</f>
        <v>0.98282976174630643</v>
      </c>
      <c r="C698">
        <f>+IFERROR(BASE!C698/BASE!H698,C697)</f>
        <v>0.91911797329074063</v>
      </c>
      <c r="D698">
        <f>+IFERROR(BASE!R930/BASE!H698,D697)</f>
        <v>1.22077288255912</v>
      </c>
      <c r="F698">
        <f>+IFERROR(BASE!C698/BASE!M698,F697)</f>
        <v>0.93517515348501279</v>
      </c>
      <c r="L698">
        <f t="shared" si="9"/>
        <v>0.87243888411094228</v>
      </c>
      <c r="M698">
        <f>+STDEV($L$78:L698)*2+L698</f>
        <v>1.0598685321830936</v>
      </c>
      <c r="N698">
        <f>L698-STDEV($L$78:L698)*2</f>
        <v>0.68500923603879094</v>
      </c>
    </row>
    <row r="699" spans="1:14" x14ac:dyDescent="0.25">
      <c r="A699" s="1">
        <f>+BASE!A699</f>
        <v>42055</v>
      </c>
      <c r="B699">
        <f>+IFERROR(BASE!M699/BASE!H699,B698)</f>
        <v>0.9382467614136587</v>
      </c>
      <c r="C699">
        <f>+IFERROR(BASE!C699/BASE!H699,C698)</f>
        <v>0.92537626294386455</v>
      </c>
      <c r="D699">
        <f>+IFERROR(BASE!R931/BASE!H699,D698)</f>
        <v>1.1147864000335388</v>
      </c>
      <c r="F699">
        <f>+IFERROR(BASE!C699/BASE!M699,F698)</f>
        <v>0.98628239499553172</v>
      </c>
      <c r="L699">
        <f t="shared" si="9"/>
        <v>0.87524380465840446</v>
      </c>
      <c r="M699">
        <f>+STDEV($L$78:L699)*2+L699</f>
        <v>1.0626173474719263</v>
      </c>
      <c r="N699">
        <f>L699-STDEV($L$78:L699)*2</f>
        <v>0.68787026184488265</v>
      </c>
    </row>
    <row r="700" spans="1:14" x14ac:dyDescent="0.25">
      <c r="A700" s="1">
        <f>+BASE!A700</f>
        <v>42062</v>
      </c>
      <c r="B700">
        <f>+IFERROR(BASE!M700/BASE!H700,B699)</f>
        <v>0.90875102711585865</v>
      </c>
      <c r="C700">
        <f>+IFERROR(BASE!C700/BASE!H700,C699)</f>
        <v>0.85825801150369752</v>
      </c>
      <c r="D700">
        <f>+IFERROR(BASE!R932/BASE!H700,D699)</f>
        <v>1.0755957271980279</v>
      </c>
      <c r="F700">
        <f>+IFERROR(BASE!C700/BASE!M700,F699)</f>
        <v>0.94443690944436909</v>
      </c>
      <c r="L700">
        <f t="shared" si="9"/>
        <v>0.87696796499782548</v>
      </c>
      <c r="M700">
        <f>+STDEV($L$78:L700)*2+L700</f>
        <v>1.0642896994312638</v>
      </c>
      <c r="N700">
        <f>L700-STDEV($L$78:L700)*2</f>
        <v>0.68964623056438712</v>
      </c>
    </row>
    <row r="701" spans="1:14" x14ac:dyDescent="0.25">
      <c r="A701" s="1">
        <f>+BASE!A701</f>
        <v>42069</v>
      </c>
      <c r="B701">
        <f>+IFERROR(BASE!M701/BASE!H701,B700)</f>
        <v>0.89763962637107086</v>
      </c>
      <c r="C701">
        <f>+IFERROR(BASE!C701/BASE!H701,C700)</f>
        <v>0.89601178248905078</v>
      </c>
      <c r="D701">
        <f>+IFERROR(BASE!R933/BASE!H701,D700)</f>
        <v>0.83694430448432244</v>
      </c>
      <c r="F701">
        <f>+IFERROR(BASE!C701/BASE!M701,F700)</f>
        <v>0.9981865284974093</v>
      </c>
      <c r="L701">
        <f t="shared" si="9"/>
        <v>0.87939493826819282</v>
      </c>
      <c r="M701">
        <f>+STDEV($L$78:L701)*2+L701</f>
        <v>1.0666710998294811</v>
      </c>
      <c r="N701">
        <f>L701-STDEV($L$78:L701)*2</f>
        <v>0.69211877670690458</v>
      </c>
    </row>
    <row r="702" spans="1:14" x14ac:dyDescent="0.25">
      <c r="A702" s="1">
        <f>+BASE!A702</f>
        <v>42076</v>
      </c>
      <c r="B702">
        <f>+IFERROR(BASE!M702/BASE!H702,B701)</f>
        <v>0.9482376413212148</v>
      </c>
      <c r="C702">
        <f>+IFERROR(BASE!C702/BASE!H702,C701)</f>
        <v>0.87471366289810104</v>
      </c>
      <c r="D702">
        <f>+IFERROR(BASE!R934/BASE!H702,D701)</f>
        <v>0.73841720239414765</v>
      </c>
      <c r="F702">
        <f>+IFERROR(BASE!C702/BASE!M702,F701)</f>
        <v>0.92246249756477694</v>
      </c>
      <c r="L702">
        <f t="shared" si="9"/>
        <v>0.8823083177876756</v>
      </c>
      <c r="M702">
        <f>+STDEV($L$78:L702)*2+L702</f>
        <v>1.069546631810516</v>
      </c>
      <c r="N702">
        <f>L702-STDEV($L$78:L702)*2</f>
        <v>0.69507000376483519</v>
      </c>
    </row>
    <row r="703" spans="1:14" x14ac:dyDescent="0.25">
      <c r="A703" s="1">
        <f>+BASE!A703</f>
        <v>42083</v>
      </c>
      <c r="B703">
        <f>+IFERROR(BASE!M703/BASE!H703,B702)</f>
        <v>0.97391917293233077</v>
      </c>
      <c r="C703">
        <f>+IFERROR(BASE!C703/BASE!H703,C702)</f>
        <v>0.8939983888292159</v>
      </c>
      <c r="D703">
        <f>+IFERROR(BASE!R935/BASE!H703,D702)</f>
        <v>0.58700322234156821</v>
      </c>
      <c r="F703">
        <f>+IFERROR(BASE!C703/BASE!M703,F702)</f>
        <v>0.91793899707048088</v>
      </c>
      <c r="L703">
        <f t="shared" si="9"/>
        <v>0.88647467984408423</v>
      </c>
      <c r="M703">
        <f>+STDEV($L$78:L703)*2+L703</f>
        <v>1.0736867039502855</v>
      </c>
      <c r="N703">
        <f>L703-STDEV($L$78:L703)*2</f>
        <v>0.69926265573788293</v>
      </c>
    </row>
    <row r="704" spans="1:14" x14ac:dyDescent="0.25">
      <c r="A704" s="1">
        <f>+BASE!A704</f>
        <v>42090</v>
      </c>
      <c r="B704">
        <f>+IFERROR(BASE!M704/BASE!H704,B703)</f>
        <v>0.96570164115803059</v>
      </c>
      <c r="C704">
        <f>+IFERROR(BASE!C704/BASE!H704,C703)</f>
        <v>0.89880140143831833</v>
      </c>
      <c r="D704">
        <f>+IFERROR(BASE!R936/BASE!H704,D703)</f>
        <v>0.72697768762677484</v>
      </c>
      <c r="F704">
        <f>+IFERROR(BASE!C704/BASE!M704,F703)</f>
        <v>0.93072369677296163</v>
      </c>
      <c r="L704">
        <f t="shared" si="9"/>
        <v>0.89110127591867128</v>
      </c>
      <c r="M704">
        <f>+STDEV($L$78:L704)*2+L704</f>
        <v>1.0783004547934656</v>
      </c>
      <c r="N704">
        <f>L704-STDEV($L$78:L704)*2</f>
        <v>0.70390209704387696</v>
      </c>
    </row>
    <row r="705" spans="1:14" x14ac:dyDescent="0.25">
      <c r="A705" s="1">
        <f>+BASE!A705</f>
        <v>42097</v>
      </c>
      <c r="B705">
        <f>+IFERROR(BASE!M705/BASE!H705,B704)</f>
        <v>0.98377451762079404</v>
      </c>
      <c r="C705">
        <f>+IFERROR(BASE!C705/BASE!H705,C704)</f>
        <v>0.87777069047998724</v>
      </c>
      <c r="D705">
        <f>+IFERROR(BASE!R937/BASE!H705,D704)</f>
        <v>0.830848349545527</v>
      </c>
      <c r="F705">
        <f>+IFERROR(BASE!C705/BASE!M705,F704)</f>
        <v>0.89224784212019292</v>
      </c>
      <c r="L705">
        <f t="shared" si="9"/>
        <v>0.89607279063366563</v>
      </c>
      <c r="M705">
        <f>+STDEV($L$78:L705)*2+L705</f>
        <v>1.0832742771521446</v>
      </c>
      <c r="N705">
        <f>L705-STDEV($L$78:L705)*2</f>
        <v>0.70887130411518651</v>
      </c>
    </row>
    <row r="706" spans="1:14" x14ac:dyDescent="0.25">
      <c r="A706" s="1">
        <f>+BASE!A706</f>
        <v>42104</v>
      </c>
      <c r="B706">
        <f>+IFERROR(BASE!M706/BASE!H706,B705)</f>
        <v>0.97951903807615237</v>
      </c>
      <c r="C706">
        <f>+IFERROR(BASE!C706/BASE!H706,C705)</f>
        <v>0.83943887775551096</v>
      </c>
      <c r="D706">
        <f>+IFERROR(BASE!R938/BASE!H706,D705)</f>
        <v>0.92721442885771543</v>
      </c>
      <c r="F706">
        <f>+IFERROR(BASE!C706/BASE!M706,F705)</f>
        <v>0.8569908752403943</v>
      </c>
      <c r="L706">
        <f t="shared" si="9"/>
        <v>0.90137315007335106</v>
      </c>
      <c r="M706">
        <f>+STDEV($L$78:L706)*2+L706</f>
        <v>1.0885939011478014</v>
      </c>
      <c r="N706">
        <f>L706-STDEV($L$78:L706)*2</f>
        <v>0.71415239899890071</v>
      </c>
    </row>
    <row r="707" spans="1:14" x14ac:dyDescent="0.25">
      <c r="A707" s="1">
        <f>+BASE!A707</f>
        <v>42111</v>
      </c>
      <c r="B707">
        <f>+IFERROR(BASE!M707/BASE!H707,B706)</f>
        <v>0.98639828188823864</v>
      </c>
      <c r="C707">
        <f>+IFERROR(BASE!C707/BASE!H707,C706)</f>
        <v>0.85227607697814456</v>
      </c>
      <c r="D707">
        <f>+IFERROR(BASE!R939/BASE!H707,D706)</f>
        <v>0.88482755716511563</v>
      </c>
      <c r="F707">
        <f>+IFERROR(BASE!C707/BASE!M707,F706)</f>
        <v>0.86402834699453546</v>
      </c>
      <c r="L707">
        <f t="shared" si="9"/>
        <v>0.90653924003489239</v>
      </c>
      <c r="M707">
        <f>+STDEV($L$78:L707)*2+L707</f>
        <v>1.0937965213607732</v>
      </c>
      <c r="N707">
        <f>L707-STDEV($L$78:L707)*2</f>
        <v>0.71928195870901168</v>
      </c>
    </row>
    <row r="708" spans="1:14" x14ac:dyDescent="0.25">
      <c r="A708" s="1">
        <f>+BASE!A708</f>
        <v>42118</v>
      </c>
      <c r="B708">
        <f>+IFERROR(BASE!M708/BASE!H708,B707)</f>
        <v>0.99314067700300346</v>
      </c>
      <c r="C708">
        <f>+IFERROR(BASE!C708/BASE!H708,C707)</f>
        <v>0.85445247179154149</v>
      </c>
      <c r="D708">
        <f>+IFERROR(BASE!R940/BASE!H708,D707)</f>
        <v>0.90839353843656145</v>
      </c>
      <c r="F708">
        <f>+IFERROR(BASE!C708/BASE!M708,F707)</f>
        <v>0.8603539172013569</v>
      </c>
      <c r="L708">
        <f t="shared" si="9"/>
        <v>0.91223875625154816</v>
      </c>
      <c r="M708">
        <f>+STDEV($L$78:L708)*2+L708</f>
        <v>1.0995525440196512</v>
      </c>
      <c r="N708">
        <f>L708-STDEV($L$78:L708)*2</f>
        <v>0.72492496848344512</v>
      </c>
    </row>
    <row r="709" spans="1:14" x14ac:dyDescent="0.25">
      <c r="A709" s="1">
        <f>+BASE!A709</f>
        <v>42125</v>
      </c>
      <c r="B709">
        <f>+IFERROR(BASE!M709/BASE!H709,B708)</f>
        <v>0.999528827208087</v>
      </c>
      <c r="C709">
        <f>+IFERROR(BASE!C709/BASE!H709,C708)</f>
        <v>0.86691510322967524</v>
      </c>
      <c r="D709">
        <f>+IFERROR(BASE!R941/BASE!H709,D708)</f>
        <v>1.0510151631971216</v>
      </c>
      <c r="F709">
        <f>+IFERROR(BASE!C709/BASE!M709,F708)</f>
        <v>0.8673237625883865</v>
      </c>
      <c r="L709">
        <f t="shared" si="9"/>
        <v>0.91792312151973265</v>
      </c>
      <c r="M709">
        <f>+STDEV($L$78:L709)*2+L709</f>
        <v>1.1053142208091504</v>
      </c>
      <c r="N709">
        <f>L709-STDEV($L$78:L709)*2</f>
        <v>0.73053202223031488</v>
      </c>
    </row>
    <row r="710" spans="1:14" x14ac:dyDescent="0.25">
      <c r="A710" s="1">
        <f>+BASE!A710</f>
        <v>42132</v>
      </c>
      <c r="B710">
        <f>+IFERROR(BASE!M710/BASE!H710,B709)</f>
        <v>0.96937346867343355</v>
      </c>
      <c r="C710">
        <f>+IFERROR(BASE!C710/BASE!H710,C709)</f>
        <v>0.87206860343017156</v>
      </c>
      <c r="D710">
        <f>+IFERROR(BASE!R942/BASE!H710,D709)</f>
        <v>1.1155057752887643</v>
      </c>
      <c r="F710">
        <f>+IFERROR(BASE!C710/BASE!M710,F709)</f>
        <v>0.89962087019317583</v>
      </c>
      <c r="L710">
        <f t="shared" si="9"/>
        <v>0.92247694138598946</v>
      </c>
      <c r="M710">
        <f>+STDEV($L$78:L710)*2+L710</f>
        <v>1.1099624288207248</v>
      </c>
      <c r="N710">
        <f>L710-STDEV($L$78:L710)*2</f>
        <v>0.73499145395125409</v>
      </c>
    </row>
    <row r="711" spans="1:14" x14ac:dyDescent="0.25">
      <c r="A711" s="1">
        <f>+BASE!A711</f>
        <v>42139</v>
      </c>
      <c r="B711">
        <f>+IFERROR(BASE!M711/BASE!H711,B710)</f>
        <v>0.94222317047151694</v>
      </c>
      <c r="C711">
        <f>+IFERROR(BASE!C711/BASE!H711,C710)</f>
        <v>0.84399402602944307</v>
      </c>
      <c r="D711">
        <f>+IFERROR(BASE!R943/BASE!H711,D710)</f>
        <v>1.2237251973543843</v>
      </c>
      <c r="F711">
        <f>+IFERROR(BASE!C711/BASE!M711,F710)</f>
        <v>0.89574747520492737</v>
      </c>
      <c r="L711">
        <f t="shared" si="9"/>
        <v>0.92632156956089851</v>
      </c>
      <c r="M711">
        <f>+STDEV($L$78:L711)*2+L711</f>
        <v>1.1139160728861113</v>
      </c>
      <c r="N711">
        <f>L711-STDEV($L$78:L711)*2</f>
        <v>0.73872706623568563</v>
      </c>
    </row>
    <row r="712" spans="1:14" x14ac:dyDescent="0.25">
      <c r="A712" s="1">
        <f>+BASE!A712</f>
        <v>42146</v>
      </c>
      <c r="B712">
        <f>+IFERROR(BASE!M712/BASE!H712,B711)</f>
        <v>0.91989915520368004</v>
      </c>
      <c r="C712">
        <f>+IFERROR(BASE!C712/BASE!H712,C711)</f>
        <v>0.84771551152196034</v>
      </c>
      <c r="D712">
        <f>+IFERROR(BASE!R944/BASE!H712,D711)</f>
        <v>1.7255517714184618</v>
      </c>
      <c r="F712">
        <f>+IFERROR(BASE!C712/BASE!M712,F711)</f>
        <v>0.92153091643427254</v>
      </c>
      <c r="L712">
        <f t="shared" si="9"/>
        <v>0.93013490248355646</v>
      </c>
      <c r="M712">
        <f>+STDEV($L$78:L712)*2+L712</f>
        <v>1.1178532459638215</v>
      </c>
      <c r="N712">
        <f>L712-STDEV($L$78:L712)*2</f>
        <v>0.7424165590032914</v>
      </c>
    </row>
    <row r="713" spans="1:14" x14ac:dyDescent="0.25">
      <c r="A713" s="1">
        <f>+BASE!A713</f>
        <v>42153</v>
      </c>
      <c r="B713">
        <f>+IFERROR(BASE!M713/BASE!H713,B712)</f>
        <v>0.90692271218587017</v>
      </c>
      <c r="C713">
        <f>+IFERROR(BASE!C713/BASE!H713,C712)</f>
        <v>0.85789473684210527</v>
      </c>
      <c r="D713">
        <f>+IFERROR(BASE!R945/BASE!H713,D712)</f>
        <v>1.6794689426268372</v>
      </c>
      <c r="F713">
        <f>+IFERROR(BASE!C713/BASE!M713,F712)</f>
        <v>0.94594029382548217</v>
      </c>
      <c r="L713">
        <f t="shared" si="9"/>
        <v>0.93319556840917373</v>
      </c>
      <c r="M713">
        <f>+STDEV($L$78:L713)*2+L713</f>
        <v>1.1210496035947495</v>
      </c>
      <c r="N713">
        <f>L713-STDEV($L$78:L713)*2</f>
        <v>0.74534153322359797</v>
      </c>
    </row>
    <row r="714" spans="1:14" x14ac:dyDescent="0.25">
      <c r="A714" s="1">
        <f>+BASE!A714</f>
        <v>42160</v>
      </c>
      <c r="B714">
        <f>+IFERROR(BASE!M714/BASE!H714,B713)</f>
        <v>0.88956578094620875</v>
      </c>
      <c r="C714">
        <f>+IFERROR(BASE!C714/BASE!H714,C713)</f>
        <v>0.83469431842730613</v>
      </c>
      <c r="D714">
        <f>+IFERROR(BASE!R946/BASE!H714,D713)</f>
        <v>1.5081875135018363</v>
      </c>
      <c r="F714">
        <f>+IFERROR(BASE!C714/BASE!M714,F713)</f>
        <v>0.93831657681286118</v>
      </c>
      <c r="L714">
        <f t="shared" si="9"/>
        <v>0.93636929162481197</v>
      </c>
      <c r="M714">
        <f>+STDEV($L$78:L714)*2+L714</f>
        <v>1.1243715451976377</v>
      </c>
      <c r="N714">
        <f>L714-STDEV($L$78:L714)*2</f>
        <v>0.74836703805198634</v>
      </c>
    </row>
    <row r="715" spans="1:14" x14ac:dyDescent="0.25">
      <c r="A715" s="1">
        <f>+BASE!A715</f>
        <v>42167</v>
      </c>
      <c r="B715">
        <f>+IFERROR(BASE!M715/BASE!H715,B714)</f>
        <v>0.92343918191603869</v>
      </c>
      <c r="C715">
        <f>+IFERROR(BASE!C715/BASE!H715,C714)</f>
        <v>0.82521528525296017</v>
      </c>
      <c r="D715">
        <f>+IFERROR(BASE!R947/BASE!H715,D714)</f>
        <v>1.6730355220667383</v>
      </c>
      <c r="F715">
        <f>+IFERROR(BASE!C715/BASE!M715,F714)</f>
        <v>0.8936325222206033</v>
      </c>
      <c r="L715">
        <f t="shared" si="9"/>
        <v>0.940240517398517</v>
      </c>
      <c r="M715">
        <f>+STDEV($L$78:L715)*2+L715</f>
        <v>1.1284068708165214</v>
      </c>
      <c r="N715">
        <f>L715-STDEV($L$78:L715)*2</f>
        <v>0.75207416398051263</v>
      </c>
    </row>
    <row r="716" spans="1:14" x14ac:dyDescent="0.25">
      <c r="A716" s="1">
        <f>+BASE!A716</f>
        <v>42174</v>
      </c>
      <c r="B716">
        <f>+IFERROR(BASE!M716/BASE!H716,B715)</f>
        <v>0.93959211354938732</v>
      </c>
      <c r="C716">
        <f>+IFERROR(BASE!C716/BASE!H716,C715)</f>
        <v>0.82890083805648418</v>
      </c>
      <c r="D716">
        <f>+IFERROR(BASE!R948/BASE!H716,D715)</f>
        <v>1.7406869156614835</v>
      </c>
      <c r="F716">
        <f>+IFERROR(BASE!C716/BASE!M716,F715)</f>
        <v>0.88219220457826364</v>
      </c>
      <c r="L716">
        <f t="shared" si="9"/>
        <v>0.94327527674396294</v>
      </c>
      <c r="M716">
        <f>+STDEV($L$78:L716)*2+L716</f>
        <v>1.1316180241034155</v>
      </c>
      <c r="N716">
        <f>L716-STDEV($L$78:L716)*2</f>
        <v>0.75493252938451039</v>
      </c>
    </row>
    <row r="717" spans="1:14" x14ac:dyDescent="0.25">
      <c r="A717" s="1">
        <f>+BASE!A717</f>
        <v>42181</v>
      </c>
      <c r="B717">
        <f>+IFERROR(BASE!M717/BASE!H717,B716)</f>
        <v>0.95460698492915796</v>
      </c>
      <c r="C717">
        <f>+IFERROR(BASE!C717/BASE!H717,C716)</f>
        <v>0.82677556177240319</v>
      </c>
      <c r="D717">
        <f>+IFERROR(BASE!R949/BASE!H717,D716)</f>
        <v>1.7989802364407543</v>
      </c>
      <c r="F717">
        <f>+IFERROR(BASE!C717/BASE!M717,F716)</f>
        <v>0.86608999810928333</v>
      </c>
      <c r="L717">
        <f t="shared" si="9"/>
        <v>0.94628087681691631</v>
      </c>
      <c r="M717">
        <f>+STDEV($L$78:L717)*2+L717</f>
        <v>1.1348123262922267</v>
      </c>
      <c r="N717">
        <f>L717-STDEV($L$78:L717)*2</f>
        <v>0.757749427341606</v>
      </c>
    </row>
    <row r="718" spans="1:14" x14ac:dyDescent="0.25">
      <c r="A718" s="1">
        <f>+BASE!A718</f>
        <v>42188</v>
      </c>
      <c r="B718">
        <f>+IFERROR(BASE!M718/BASE!H718,B717)</f>
        <v>1.0002425183101322</v>
      </c>
      <c r="C718">
        <f>+IFERROR(BASE!C718/BASE!H718,C717)</f>
        <v>0.86394722801571511</v>
      </c>
      <c r="D718">
        <f>+IFERROR(BASE!R950/BASE!H718,D717)</f>
        <v>2.1080661589950038</v>
      </c>
      <c r="F718">
        <f>+IFERROR(BASE!C718/BASE!M718,F717)</f>
        <v>0.86373775579478229</v>
      </c>
      <c r="L718">
        <f t="shared" si="9"/>
        <v>0.94963366801468929</v>
      </c>
      <c r="M718">
        <f>+STDEV($L$78:L718)*2+L718</f>
        <v>1.1383679380534046</v>
      </c>
      <c r="N718">
        <f>L718-STDEV($L$78:L718)*2</f>
        <v>0.76089939797597395</v>
      </c>
    </row>
    <row r="719" spans="1:14" x14ac:dyDescent="0.25">
      <c r="A719" s="1">
        <f>+BASE!A719</f>
        <v>42195</v>
      </c>
      <c r="B719">
        <f>+IFERROR(BASE!M719/BASE!H719,B718)</f>
        <v>0.97282608695652173</v>
      </c>
      <c r="C719">
        <f>+IFERROR(BASE!C719/BASE!H719,C718)</f>
        <v>0.87225938312894824</v>
      </c>
      <c r="D719">
        <f>+IFERROR(BASE!R951/BASE!H719,D718)</f>
        <v>2.1778149386845036</v>
      </c>
      <c r="F719">
        <f>+IFERROR(BASE!C719/BASE!M719,F718)</f>
        <v>0.89662417036718711</v>
      </c>
      <c r="L719">
        <f t="shared" ref="L719:L782" si="10">+(AVERAGE(B667:B719))</f>
        <v>0.95138674229720288</v>
      </c>
      <c r="M719">
        <f>+STDEV($L$78:L719)*2+L719</f>
        <v>1.1403303435977916</v>
      </c>
      <c r="N719">
        <f>L719-STDEV($L$78:L719)*2</f>
        <v>0.76244314099661414</v>
      </c>
    </row>
    <row r="720" spans="1:14" x14ac:dyDescent="0.25">
      <c r="A720" s="1">
        <f>+BASE!A720</f>
        <v>42202</v>
      </c>
      <c r="B720">
        <f>+IFERROR(BASE!M720/BASE!H720,B719)</f>
        <v>0.99692189303578294</v>
      </c>
      <c r="C720">
        <f>+IFERROR(BASE!C720/BASE!H720,C719)</f>
        <v>0.86152793809584882</v>
      </c>
      <c r="D720">
        <f>+IFERROR(BASE!R952/BASE!H720,D719)</f>
        <v>1.9751186353725791</v>
      </c>
      <c r="F720">
        <f>+IFERROR(BASE!C720/BASE!M720,F719)</f>
        <v>0.86418800120073758</v>
      </c>
      <c r="L720">
        <f t="shared" si="10"/>
        <v>0.95364042578535169</v>
      </c>
      <c r="M720">
        <f>+STDEV($L$78:L720)*2+L720</f>
        <v>1.1428023320411536</v>
      </c>
      <c r="N720">
        <f>L720-STDEV($L$78:L720)*2</f>
        <v>0.76447851952954982</v>
      </c>
    </row>
    <row r="721" spans="1:14" x14ac:dyDescent="0.25">
      <c r="A721" s="1">
        <f>+BASE!A721</f>
        <v>42209</v>
      </c>
      <c r="B721">
        <f>+IFERROR(BASE!M721/BASE!H721,B720)</f>
        <v>0.97584565023311176</v>
      </c>
      <c r="C721">
        <f>+IFERROR(BASE!C721/BASE!H721,C720)</f>
        <v>0.83850808451542513</v>
      </c>
      <c r="D721">
        <f>+IFERROR(BASE!R953/BASE!H721,D720)</f>
        <v>1.3871143735740501</v>
      </c>
      <c r="F721">
        <f>+IFERROR(BASE!C721/BASE!M721,F720)</f>
        <v>0.85926302414231259</v>
      </c>
      <c r="L721">
        <f t="shared" si="10"/>
        <v>0.95537447133561992</v>
      </c>
      <c r="M721">
        <f>+STDEV($L$78:L721)*2+L721</f>
        <v>1.1447611332969845</v>
      </c>
      <c r="N721">
        <f>L721-STDEV($L$78:L721)*2</f>
        <v>0.76598780937425526</v>
      </c>
    </row>
    <row r="722" spans="1:14" x14ac:dyDescent="0.25">
      <c r="A722" s="1">
        <f>+BASE!A722</f>
        <v>42216</v>
      </c>
      <c r="B722">
        <f>+IFERROR(BASE!M722/BASE!H722,B721)</f>
        <v>0.93966222393302223</v>
      </c>
      <c r="C722">
        <f>+IFERROR(BASE!C722/BASE!H722,C721)</f>
        <v>0.82509743540393599</v>
      </c>
      <c r="D722">
        <f>+IFERROR(BASE!R954/BASE!H722,D721)</f>
        <v>1.5576192080065439</v>
      </c>
      <c r="F722">
        <f>+IFERROR(BASE!C722/BASE!M722,F721)</f>
        <v>0.87807875467253826</v>
      </c>
      <c r="L722">
        <f t="shared" si="10"/>
        <v>0.9562300068705879</v>
      </c>
      <c r="M722">
        <f>+STDEV($L$78:L722)*2+L722</f>
        <v>1.1458435297880112</v>
      </c>
      <c r="N722">
        <f>L722-STDEV($L$78:L722)*2</f>
        <v>0.76661648395316451</v>
      </c>
    </row>
    <row r="723" spans="1:14" x14ac:dyDescent="0.25">
      <c r="A723" s="1">
        <f>+BASE!A723</f>
        <v>42223</v>
      </c>
      <c r="B723">
        <f>+IFERROR(BASE!M723/BASE!H723,B722)</f>
        <v>0.96237890438333562</v>
      </c>
      <c r="C723">
        <f>+IFERROR(BASE!C723/BASE!H723,C722)</f>
        <v>0.80659455232633914</v>
      </c>
      <c r="D723">
        <f>+IFERROR(BASE!R955/BASE!H723,D722)</f>
        <v>1.2772492288978672</v>
      </c>
      <c r="F723">
        <f>+IFERROR(BASE!C723/BASE!M723,F722)</f>
        <v>0.83812576174784448</v>
      </c>
      <c r="L723">
        <f t="shared" si="10"/>
        <v>0.95774520398752705</v>
      </c>
      <c r="M723">
        <f>+STDEV($L$78:L723)*2+L723</f>
        <v>1.1475909566329601</v>
      </c>
      <c r="N723">
        <f>L723-STDEV($L$78:L723)*2</f>
        <v>0.76789945134209403</v>
      </c>
    </row>
    <row r="724" spans="1:14" x14ac:dyDescent="0.25">
      <c r="A724" s="1">
        <f>+BASE!A724</f>
        <v>42230</v>
      </c>
      <c r="B724">
        <f>+IFERROR(BASE!M724/BASE!H724,B723)</f>
        <v>0.99879013092511792</v>
      </c>
      <c r="C724">
        <f>+IFERROR(BASE!C724/BASE!H724,C723)</f>
        <v>0.85442682452577468</v>
      </c>
      <c r="D724">
        <f>+IFERROR(BASE!R956/BASE!H724,D723)</f>
        <v>1.2659983580348271</v>
      </c>
      <c r="F724">
        <f>+IFERROR(BASE!C724/BASE!M724,F723)</f>
        <v>0.85546182132814186</v>
      </c>
      <c r="L724">
        <f t="shared" si="10"/>
        <v>0.96024040293194679</v>
      </c>
      <c r="M724">
        <f>+STDEV($L$78:L724)*2+L724</f>
        <v>1.1503286683321967</v>
      </c>
      <c r="N724">
        <f>L724-STDEV($L$78:L724)*2</f>
        <v>0.77015213753169687</v>
      </c>
    </row>
    <row r="725" spans="1:14" x14ac:dyDescent="0.25">
      <c r="A725" s="1">
        <f>+BASE!A725</f>
        <v>42237</v>
      </c>
      <c r="B725">
        <f>+IFERROR(BASE!M725/BASE!H725,B724)</f>
        <v>1.0179463549497987</v>
      </c>
      <c r="C725">
        <f>+IFERROR(BASE!C725/BASE!H725,C724)</f>
        <v>0.8771402240869185</v>
      </c>
      <c r="D725">
        <f>+IFERROR(BASE!R957/BASE!H725,D724)</f>
        <v>1.4558859193869136</v>
      </c>
      <c r="F725">
        <f>+IFERROR(BASE!C725/BASE!M725,F724)</f>
        <v>0.86167627578977457</v>
      </c>
      <c r="L725">
        <f t="shared" si="10"/>
        <v>0.96231171745389465</v>
      </c>
      <c r="M725">
        <f>+STDEV($L$78:L725)*2+L725</f>
        <v>1.1526506855252829</v>
      </c>
      <c r="N725">
        <f>L725-STDEV($L$78:L725)*2</f>
        <v>0.77197274938250648</v>
      </c>
    </row>
    <row r="726" spans="1:14" x14ac:dyDescent="0.25">
      <c r="A726" s="1">
        <f>+BASE!A726</f>
        <v>42244</v>
      </c>
      <c r="B726">
        <f>+IFERROR(BASE!M726/BASE!H726,B725)</f>
        <v>1.0163267131866167</v>
      </c>
      <c r="C726">
        <f>+IFERROR(BASE!C726/BASE!H726,C725)</f>
        <v>0.84872070137770628</v>
      </c>
      <c r="D726">
        <f>+IFERROR(BASE!R958/BASE!H726,D725)</f>
        <v>1.3105653963141888</v>
      </c>
      <c r="F726">
        <f>+IFERROR(BASE!C726/BASE!M726,F725)</f>
        <v>0.83508648386954798</v>
      </c>
      <c r="L726">
        <f t="shared" si="10"/>
        <v>0.96542856948782285</v>
      </c>
      <c r="M726">
        <f>+STDEV($L$78:L726)*2+L726</f>
        <v>1.1560318257876245</v>
      </c>
      <c r="N726">
        <f>L726-STDEV($L$78:L726)*2</f>
        <v>0.77482531318802117</v>
      </c>
    </row>
    <row r="727" spans="1:14" x14ac:dyDescent="0.25">
      <c r="A727" s="1">
        <f>+BASE!A727</f>
        <v>42251</v>
      </c>
      <c r="B727">
        <f>+IFERROR(BASE!M727/BASE!H727,B726)</f>
        <v>0.99991037418776607</v>
      </c>
      <c r="C727">
        <f>+IFERROR(BASE!C727/BASE!H727,C726)</f>
        <v>0.85234147434461116</v>
      </c>
      <c r="D727">
        <f>+IFERROR(BASE!R959/BASE!H727,D726)</f>
        <v>1.2303383374411829</v>
      </c>
      <c r="F727">
        <f>+IFERROR(BASE!C727/BASE!M727,F726)</f>
        <v>0.85241787298884053</v>
      </c>
      <c r="L727">
        <f t="shared" si="10"/>
        <v>0.96735421547782696</v>
      </c>
      <c r="M727">
        <f>+STDEV($L$78:L727)*2+L727</f>
        <v>1.1582292615207337</v>
      </c>
      <c r="N727">
        <f>L727-STDEV($L$78:L727)*2</f>
        <v>0.77647916943492024</v>
      </c>
    </row>
    <row r="728" spans="1:14" x14ac:dyDescent="0.25">
      <c r="A728" s="1">
        <f>+BASE!A728</f>
        <v>42258</v>
      </c>
      <c r="B728">
        <f>+IFERROR(BASE!M728/BASE!H728,B727)</f>
        <v>0.99277027874127621</v>
      </c>
      <c r="C728">
        <f>+IFERROR(BASE!C728/BASE!H728,C727)</f>
        <v>0.84654603201136702</v>
      </c>
      <c r="D728">
        <f>+IFERROR(BASE!R960/BASE!H728,D727)</f>
        <v>1.2329809018345941</v>
      </c>
      <c r="F728">
        <f>+IFERROR(BASE!C728/BASE!M728,F727)</f>
        <v>0.85271089408991418</v>
      </c>
      <c r="L728">
        <f t="shared" si="10"/>
        <v>0.96882012339719714</v>
      </c>
      <c r="M728">
        <f>+STDEV($L$78:L728)*2+L728</f>
        <v>1.1599720699614533</v>
      </c>
      <c r="N728">
        <f>L728-STDEV($L$78:L728)*2</f>
        <v>0.77766817683294087</v>
      </c>
    </row>
    <row r="729" spans="1:14" x14ac:dyDescent="0.25">
      <c r="A729" s="1">
        <f>+BASE!A729</f>
        <v>42265</v>
      </c>
      <c r="B729">
        <f>+IFERROR(BASE!M729/BASE!H729,B728)</f>
        <v>1.0178380782918148</v>
      </c>
      <c r="C729">
        <f>+IFERROR(BASE!C729/BASE!H729,C728)</f>
        <v>0.81516903914590744</v>
      </c>
      <c r="D729">
        <f>+IFERROR(BASE!R961/BASE!H729,D728)</f>
        <v>1.2349644128113877</v>
      </c>
      <c r="F729">
        <f>+IFERROR(BASE!C729/BASE!M729,F728)</f>
        <v>0.80088282854770332</v>
      </c>
      <c r="L729">
        <f t="shared" si="10"/>
        <v>0.97090405008128911</v>
      </c>
      <c r="M729">
        <f>+STDEV($L$78:L729)*2+L729</f>
        <v>1.1623412447659078</v>
      </c>
      <c r="N729">
        <f>L729-STDEV($L$78:L729)*2</f>
        <v>0.77946685539667038</v>
      </c>
    </row>
    <row r="730" spans="1:14" x14ac:dyDescent="0.25">
      <c r="A730" s="1">
        <f>+BASE!A730</f>
        <v>42272</v>
      </c>
      <c r="B730">
        <f>+IFERROR(BASE!M730/BASE!H730,B729)</f>
        <v>1.0476852295600501</v>
      </c>
      <c r="C730">
        <f>+IFERROR(BASE!C730/BASE!H730,C729)</f>
        <v>0.81021757883638468</v>
      </c>
      <c r="D730">
        <f>+IFERROR(BASE!R962/BASE!H730,D729)</f>
        <v>1.4188632224671716</v>
      </c>
      <c r="F730">
        <f>+IFERROR(BASE!C730/BASE!M730,F729)</f>
        <v>0.77334065230318827</v>
      </c>
      <c r="L730">
        <f t="shared" si="10"/>
        <v>0.97261977381008458</v>
      </c>
      <c r="M730">
        <f>+STDEV($L$78:L730)*2+L730</f>
        <v>1.1643486313296507</v>
      </c>
      <c r="N730">
        <f>L730-STDEV($L$78:L730)*2</f>
        <v>0.78089091629051843</v>
      </c>
    </row>
    <row r="731" spans="1:14" x14ac:dyDescent="0.25">
      <c r="A731" s="1">
        <f>+BASE!A731</f>
        <v>42279</v>
      </c>
      <c r="B731">
        <f>+IFERROR(BASE!M731/BASE!H731,B730)</f>
        <v>0.99429363767265755</v>
      </c>
      <c r="C731">
        <f>+IFERROR(BASE!C731/BASE!H731,C730)</f>
        <v>0.7707322276145272</v>
      </c>
      <c r="D731">
        <f>+IFERROR(BASE!R963/BASE!H731,D730)</f>
        <v>1.2347074822676123</v>
      </c>
      <c r="F731">
        <f>+IFERROR(BASE!C731/BASE!M731,F730)</f>
        <v>0.77515554602016734</v>
      </c>
      <c r="L731">
        <f t="shared" si="10"/>
        <v>0.97306641242249214</v>
      </c>
      <c r="M731">
        <f>+STDEV($L$78:L731)*2+L731</f>
        <v>1.1650866183567437</v>
      </c>
      <c r="N731">
        <f>L731-STDEV($L$78:L731)*2</f>
        <v>0.78104620648824075</v>
      </c>
    </row>
    <row r="732" spans="1:14" x14ac:dyDescent="0.25">
      <c r="A732" s="1">
        <f>+BASE!A732</f>
        <v>42286</v>
      </c>
      <c r="B732">
        <f>+IFERROR(BASE!M732/BASE!H732,B731)</f>
        <v>1.0129318854886478</v>
      </c>
      <c r="C732">
        <f>+IFERROR(BASE!C732/BASE!H732,C731)</f>
        <v>0.81618953603158939</v>
      </c>
      <c r="D732">
        <f>+IFERROR(BASE!R964/BASE!H732,D731)</f>
        <v>0.9940769990128332</v>
      </c>
      <c r="F732">
        <f>+IFERROR(BASE!C732/BASE!M732,F731)</f>
        <v>0.80576941818536207</v>
      </c>
      <c r="L732">
        <f t="shared" si="10"/>
        <v>0.97331428497686689</v>
      </c>
      <c r="M732">
        <f>+STDEV($L$78:L732)*2+L732</f>
        <v>1.1656244804251013</v>
      </c>
      <c r="N732">
        <f>L732-STDEV($L$78:L732)*2</f>
        <v>0.78100408952863243</v>
      </c>
    </row>
    <row r="733" spans="1:14" x14ac:dyDescent="0.25">
      <c r="A733" s="1">
        <f>+BASE!A733</f>
        <v>42293</v>
      </c>
      <c r="B733">
        <f>+IFERROR(BASE!M733/BASE!H733,B732)</f>
        <v>0.99995445851170406</v>
      </c>
      <c r="C733">
        <f>+IFERROR(BASE!C733/BASE!H733,C732)</f>
        <v>0.81765188086346663</v>
      </c>
      <c r="D733">
        <f>+IFERROR(BASE!R965/BASE!H733,D732)</f>
        <v>0.8696147190090171</v>
      </c>
      <c r="F733">
        <f>+IFERROR(BASE!C733/BASE!M733,F732)</f>
        <v>0.81768911964293856</v>
      </c>
      <c r="L733">
        <f t="shared" si="10"/>
        <v>0.97405819719095865</v>
      </c>
      <c r="M733">
        <f>+STDEV($L$78:L733)*2+L733</f>
        <v>1.1666596428813554</v>
      </c>
      <c r="N733">
        <f>L733-STDEV($L$78:L733)*2</f>
        <v>0.78145675150056193</v>
      </c>
    </row>
    <row r="734" spans="1:14" x14ac:dyDescent="0.25">
      <c r="A734" s="1">
        <f>+BASE!A734</f>
        <v>42300</v>
      </c>
      <c r="B734">
        <f>+IFERROR(BASE!M734/BASE!H734,B733)</f>
        <v>1.0292833517089304</v>
      </c>
      <c r="C734">
        <f>+IFERROR(BASE!C734/BASE!H734,C733)</f>
        <v>0.78690187431091507</v>
      </c>
      <c r="D734">
        <f>+IFERROR(BASE!R966/BASE!H734,D733)</f>
        <v>0.83307607497243663</v>
      </c>
      <c r="F734">
        <f>+IFERROR(BASE!C734/BASE!M734,F733)</f>
        <v>0.76451433223360044</v>
      </c>
      <c r="L734">
        <f t="shared" si="10"/>
        <v>0.97543638933431753</v>
      </c>
      <c r="M734">
        <f>+STDEV($L$78:L734)*2+L734</f>
        <v>1.1683336830201962</v>
      </c>
      <c r="N734">
        <f>L734-STDEV($L$78:L734)*2</f>
        <v>0.78253909564843893</v>
      </c>
    </row>
    <row r="735" spans="1:14" x14ac:dyDescent="0.25">
      <c r="A735" s="1">
        <f>+BASE!A735</f>
        <v>42307</v>
      </c>
      <c r="B735">
        <f>+IFERROR(BASE!M735/BASE!H735,B734)</f>
        <v>1.0238330587589237</v>
      </c>
      <c r="C735">
        <f>+IFERROR(BASE!C735/BASE!H735,C734)</f>
        <v>0.85465861248398312</v>
      </c>
      <c r="D735">
        <f>+IFERROR(BASE!R967/BASE!H735,D734)</f>
        <v>0.71784733662822631</v>
      </c>
      <c r="F735">
        <f>+IFERROR(BASE!C735/BASE!M735,F734)</f>
        <v>0.83476364156475702</v>
      </c>
      <c r="L735">
        <f t="shared" si="10"/>
        <v>0.9766469203564212</v>
      </c>
      <c r="M735">
        <f>+STDEV($L$78:L735)*2+L735</f>
        <v>1.1698437599284193</v>
      </c>
      <c r="N735">
        <f>L735-STDEV($L$78:L735)*2</f>
        <v>0.78345008078442324</v>
      </c>
    </row>
    <row r="736" spans="1:14" x14ac:dyDescent="0.25">
      <c r="A736" s="1">
        <f>+BASE!A736</f>
        <v>42314</v>
      </c>
      <c r="B736">
        <f>+IFERROR(BASE!M736/BASE!H736,B735)</f>
        <v>1.0645137035226888</v>
      </c>
      <c r="C736">
        <f>+IFERROR(BASE!C736/BASE!H736,C735)</f>
        <v>0.87766457385615992</v>
      </c>
      <c r="D736">
        <f>+IFERROR(BASE!R968/BASE!H736,D735)</f>
        <v>0.80495507349900364</v>
      </c>
      <c r="F736">
        <f>+IFERROR(BASE!C736/BASE!M736,F735)</f>
        <v>0.82447466007416548</v>
      </c>
      <c r="L736">
        <f t="shared" si="10"/>
        <v>0.97798899853004384</v>
      </c>
      <c r="M736">
        <f>+STDEV($L$78:L736)*2+L736</f>
        <v>1.1714897677169542</v>
      </c>
      <c r="N736">
        <f>L736-STDEV($L$78:L736)*2</f>
        <v>0.78448822934313345</v>
      </c>
    </row>
    <row r="737" spans="1:14" x14ac:dyDescent="0.25">
      <c r="A737" s="1">
        <f>+BASE!A737</f>
        <v>42321</v>
      </c>
      <c r="B737">
        <f>+IFERROR(BASE!M737/BASE!H737,B736)</f>
        <v>1.0285364145658265</v>
      </c>
      <c r="C737">
        <f>+IFERROR(BASE!C737/BASE!H737,C736)</f>
        <v>0.87580532212885165</v>
      </c>
      <c r="D737">
        <f>+IFERROR(BASE!R969/BASE!H737,D736)</f>
        <v>0.89674369747899174</v>
      </c>
      <c r="F737">
        <f>+IFERROR(BASE!C737/BASE!M737,F736)</f>
        <v>0.85150638297872339</v>
      </c>
      <c r="L737">
        <f t="shared" si="10"/>
        <v>0.97876497388285799</v>
      </c>
      <c r="M737">
        <f>+STDEV($L$78:L737)*2+L737</f>
        <v>1.1725710302926489</v>
      </c>
      <c r="N737">
        <f>L737-STDEV($L$78:L737)*2</f>
        <v>0.78495891747306701</v>
      </c>
    </row>
    <row r="738" spans="1:14" x14ac:dyDescent="0.25">
      <c r="A738" s="1">
        <f>+BASE!A738</f>
        <v>42328</v>
      </c>
      <c r="B738">
        <f>+IFERROR(BASE!M738/BASE!H738,B737)</f>
        <v>1.0401067819233458</v>
      </c>
      <c r="C738">
        <f>+IFERROR(BASE!C738/BASE!H738,C737)</f>
        <v>0.87793173584186113</v>
      </c>
      <c r="D738">
        <f>+IFERROR(BASE!R970/BASE!H738,D737)</f>
        <v>0.89204220428398917</v>
      </c>
      <c r="F738">
        <f>+IFERROR(BASE!C738/BASE!M738,F737)</f>
        <v>0.84407846492300176</v>
      </c>
      <c r="L738">
        <f t="shared" si="10"/>
        <v>0.97988395585779509</v>
      </c>
      <c r="M738">
        <f>+STDEV($L$78:L738)*2+L738</f>
        <v>1.1739984733841162</v>
      </c>
      <c r="N738">
        <f>L738-STDEV($L$78:L738)*2</f>
        <v>0.78576943833147395</v>
      </c>
    </row>
    <row r="739" spans="1:14" x14ac:dyDescent="0.25">
      <c r="A739" s="1">
        <f>+BASE!A739</f>
        <v>42335</v>
      </c>
      <c r="B739">
        <f>+IFERROR(BASE!M739/BASE!H739,B738)</f>
        <v>1.023317454063541</v>
      </c>
      <c r="C739">
        <f>+IFERROR(BASE!C739/BASE!H739,C738)</f>
        <v>0.84612629392170202</v>
      </c>
      <c r="D739">
        <f>+IFERROR(BASE!R971/BASE!H739,D738)</f>
        <v>1.1888677961245029</v>
      </c>
      <c r="F739">
        <f>+IFERROR(BASE!C739/BASE!M739,F738)</f>
        <v>0.82684634231711573</v>
      </c>
      <c r="L739">
        <f t="shared" si="10"/>
        <v>0.98026466639363374</v>
      </c>
      <c r="M739">
        <f>+STDEV($L$78:L739)*2+L739</f>
        <v>1.1746868750162025</v>
      </c>
      <c r="N739">
        <f>L739-STDEV($L$78:L739)*2</f>
        <v>0.78584245777106487</v>
      </c>
    </row>
    <row r="740" spans="1:14" x14ac:dyDescent="0.25">
      <c r="A740" s="1">
        <f>+BASE!A740</f>
        <v>42342</v>
      </c>
      <c r="B740">
        <f>+IFERROR(BASE!M740/BASE!H740,B739)</f>
        <v>0.98212615982162121</v>
      </c>
      <c r="C740">
        <f>+IFERROR(BASE!C740/BASE!H740,C739)</f>
        <v>0.85956268431273819</v>
      </c>
      <c r="D740">
        <f>+IFERROR(BASE!R972/BASE!H740,D739)</f>
        <v>1.4405164353017332</v>
      </c>
      <c r="F740">
        <f>+IFERROR(BASE!C740/BASE!M740,F739)</f>
        <v>0.87520597605185102</v>
      </c>
      <c r="L740">
        <f t="shared" si="10"/>
        <v>0.98003571153756674</v>
      </c>
      <c r="M740">
        <f>+STDEV($L$78:L740)*2+L740</f>
        <v>1.1747616222942514</v>
      </c>
      <c r="N740">
        <f>L740-STDEV($L$78:L740)*2</f>
        <v>0.78530980078088208</v>
      </c>
    </row>
    <row r="741" spans="1:14" x14ac:dyDescent="0.25">
      <c r="A741" s="1">
        <f>+BASE!A741</f>
        <v>42349</v>
      </c>
      <c r="B741">
        <f>+IFERROR(BASE!M741/BASE!H741,B740)</f>
        <v>0.94418905329694003</v>
      </c>
      <c r="C741">
        <f>+IFERROR(BASE!C741/BASE!H741,C740)</f>
        <v>0.823480821721017</v>
      </c>
      <c r="D741">
        <f>+IFERROR(BASE!R973/BASE!H741,D740)</f>
        <v>1.5857276253411865</v>
      </c>
      <c r="F741">
        <f>+IFERROR(BASE!C741/BASE!M741,F740)</f>
        <v>0.87215671357930769</v>
      </c>
      <c r="L741">
        <f t="shared" si="10"/>
        <v>0.97848223783155519</v>
      </c>
      <c r="M741">
        <f>+STDEV($L$78:L741)*2+L741</f>
        <v>1.1735009826944522</v>
      </c>
      <c r="N741">
        <f>L741-STDEV($L$78:L741)*2</f>
        <v>0.78346349296865825</v>
      </c>
    </row>
    <row r="742" spans="1:14" x14ac:dyDescent="0.25">
      <c r="A742" s="1">
        <f>+BASE!A742</f>
        <v>42356</v>
      </c>
      <c r="B742">
        <f>+IFERROR(BASE!M742/BASE!H742,B741)</f>
        <v>0.94111737887334823</v>
      </c>
      <c r="C742">
        <f>+IFERROR(BASE!C742/BASE!H742,C741)</f>
        <v>0.8214589289853953</v>
      </c>
      <c r="D742">
        <f>+IFERROR(BASE!R974/BASE!H742,D741)</f>
        <v>1.6861525384437059</v>
      </c>
      <c r="F742">
        <f>+IFERROR(BASE!C742/BASE!M742,F741)</f>
        <v>0.87285491419656791</v>
      </c>
      <c r="L742">
        <f t="shared" si="10"/>
        <v>0.97722494261986592</v>
      </c>
      <c r="M742">
        <f>+STDEV($L$78:L742)*2+L742</f>
        <v>1.1725273894482531</v>
      </c>
      <c r="N742">
        <f>L742-STDEV($L$78:L742)*2</f>
        <v>0.78192249579147877</v>
      </c>
    </row>
    <row r="743" spans="1:14" x14ac:dyDescent="0.25">
      <c r="A743" s="1">
        <f>+BASE!A743</f>
        <v>42363</v>
      </c>
      <c r="B743">
        <f>+IFERROR(BASE!M743/BASE!H743,B742)</f>
        <v>0.89022496659805728</v>
      </c>
      <c r="C743">
        <f>+IFERROR(BASE!C743/BASE!H743,C742)</f>
        <v>0.80987975300617487</v>
      </c>
      <c r="D743">
        <f>+IFERROR(BASE!R975/BASE!H743,D742)</f>
        <v>1.6535586610334743</v>
      </c>
      <c r="F743">
        <f>+IFERROR(BASE!C743/BASE!M743,F742)</f>
        <v>0.9097472924187725</v>
      </c>
      <c r="L743">
        <f t="shared" si="10"/>
        <v>0.97595122060917361</v>
      </c>
      <c r="M743">
        <f>+STDEV($L$78:L743)*2+L743</f>
        <v>1.1715283162230659</v>
      </c>
      <c r="N743">
        <f>L743-STDEV($L$78:L743)*2</f>
        <v>0.78037412499528136</v>
      </c>
    </row>
    <row r="744" spans="1:14" x14ac:dyDescent="0.25">
      <c r="A744" s="1">
        <f>+BASE!A744</f>
        <v>42370</v>
      </c>
      <c r="B744">
        <f>+IFERROR(BASE!M744/BASE!H744,B743)</f>
        <v>0.87700597860289475</v>
      </c>
      <c r="C744">
        <f>+IFERROR(BASE!C744/BASE!H744,C743)</f>
        <v>0.77957835116425422</v>
      </c>
      <c r="D744">
        <f>+IFERROR(BASE!R976/BASE!H744,D743)</f>
        <v>1.8293344870988042</v>
      </c>
      <c r="F744">
        <f>+IFERROR(BASE!C744/BASE!M744,F743)</f>
        <v>0.88890882181459396</v>
      </c>
      <c r="L744">
        <f t="shared" si="10"/>
        <v>0.97434732539619928</v>
      </c>
      <c r="M744">
        <f>+STDEV($L$78:L744)*2+L744</f>
        <v>1.1701885208927809</v>
      </c>
      <c r="N744">
        <f>L744-STDEV($L$78:L744)*2</f>
        <v>0.77850612989961765</v>
      </c>
    </row>
    <row r="745" spans="1:14" x14ac:dyDescent="0.25">
      <c r="A745" s="1">
        <f>+BASE!A745</f>
        <v>42377</v>
      </c>
      <c r="B745">
        <f>+IFERROR(BASE!M745/BASE!H745,B744)</f>
        <v>0.89799209741149899</v>
      </c>
      <c r="C745">
        <f>+IFERROR(BASE!C745/BASE!H745,C744)</f>
        <v>0.82412708652528022</v>
      </c>
      <c r="D745">
        <f>+IFERROR(BASE!R977/BASE!H745,D744)</f>
        <v>1.8008628336424481</v>
      </c>
      <c r="F745">
        <f>+IFERROR(BASE!C745/BASE!M745,F744)</f>
        <v>0.91774425287356332</v>
      </c>
      <c r="L745">
        <f t="shared" si="10"/>
        <v>0.9727000869055481</v>
      </c>
      <c r="M745">
        <f>+STDEV($L$78:L745)*2+L745</f>
        <v>1.1687948277323377</v>
      </c>
      <c r="N745">
        <f>L745-STDEV($L$78:L745)*2</f>
        <v>0.77660534607875853</v>
      </c>
    </row>
    <row r="746" spans="1:14" x14ac:dyDescent="0.25">
      <c r="A746" s="1">
        <f>+BASE!A746</f>
        <v>42384</v>
      </c>
      <c r="B746">
        <f>+IFERROR(BASE!M746/BASE!H746,B745)</f>
        <v>0.89857211058547792</v>
      </c>
      <c r="C746">
        <f>+IFERROR(BASE!C746/BASE!H746,C745)</f>
        <v>0.83117052211275555</v>
      </c>
      <c r="D746">
        <f>+IFERROR(BASE!R978/BASE!H746,D745)</f>
        <v>2.1563734212924786</v>
      </c>
      <c r="F746">
        <f>+IFERROR(BASE!C746/BASE!M746,F745)</f>
        <v>0.92499034003091196</v>
      </c>
      <c r="L746">
        <f t="shared" si="10"/>
        <v>0.97167988743251932</v>
      </c>
      <c r="M746">
        <f>+STDEV($L$78:L746)*2+L746</f>
        <v>1.1680208909236431</v>
      </c>
      <c r="N746">
        <f>L746-STDEV($L$78:L746)*2</f>
        <v>0.77533888394139561</v>
      </c>
    </row>
    <row r="747" spans="1:14" x14ac:dyDescent="0.25">
      <c r="A747" s="1">
        <f>+BASE!A747</f>
        <v>42391</v>
      </c>
      <c r="B747">
        <f>+IFERROR(BASE!M747/BASE!H747,B746)</f>
        <v>0.86940613566000569</v>
      </c>
      <c r="C747">
        <f>+IFERROR(BASE!C747/BASE!H747,C746)</f>
        <v>0.80889389248522381</v>
      </c>
      <c r="D747">
        <f>+IFERROR(BASE!R979/BASE!H747,D746)</f>
        <v>2.2777934140163243</v>
      </c>
      <c r="F747">
        <f>+IFERROR(BASE!C747/BASE!M747,F746)</f>
        <v>0.93039818711557132</v>
      </c>
      <c r="L747">
        <f t="shared" si="10"/>
        <v>0.96953790078451252</v>
      </c>
      <c r="M747">
        <f>+STDEV($L$78:L747)*2+L747</f>
        <v>1.1661125927210627</v>
      </c>
      <c r="N747">
        <f>L747-STDEV($L$78:L747)*2</f>
        <v>0.77296320884796232</v>
      </c>
    </row>
    <row r="748" spans="1:14" x14ac:dyDescent="0.25">
      <c r="A748" s="1">
        <f>+BASE!A748</f>
        <v>42398</v>
      </c>
      <c r="B748">
        <f>+IFERROR(BASE!M748/BASE!H748,B747)</f>
        <v>0.86118669690098271</v>
      </c>
      <c r="C748">
        <f>+IFERROR(BASE!C748/BASE!H748,C747)</f>
        <v>0.8323885109599396</v>
      </c>
      <c r="D748">
        <f>+IFERROR(BASE!R980/BASE!H748,D747)</f>
        <v>1.9900226757369615</v>
      </c>
      <c r="F748">
        <f>+IFERROR(BASE!C748/BASE!M748,F747)</f>
        <v>0.96655988063369458</v>
      </c>
      <c r="L748">
        <f t="shared" si="10"/>
        <v>0.96711502632770119</v>
      </c>
      <c r="M748">
        <f>+STDEV($L$78:L748)*2+L748</f>
        <v>1.1639097977020261</v>
      </c>
      <c r="N748">
        <f>L748-STDEV($L$78:L748)*2</f>
        <v>0.7703202549533763</v>
      </c>
    </row>
    <row r="749" spans="1:14" x14ac:dyDescent="0.25">
      <c r="A749" s="1">
        <f>+BASE!A749</f>
        <v>42405</v>
      </c>
      <c r="B749">
        <f>+IFERROR(BASE!M749/BASE!H749,B748)</f>
        <v>0.85287331458648785</v>
      </c>
      <c r="C749">
        <f>+IFERROR(BASE!C749/BASE!H749,C748)</f>
        <v>0.81458648785060206</v>
      </c>
      <c r="D749">
        <f>+IFERROR(BASE!R981/BASE!H749,D748)</f>
        <v>1.8909438315668037</v>
      </c>
      <c r="F749">
        <f>+IFERROR(BASE!C749/BASE!M749,F748)</f>
        <v>0.95510842456778122</v>
      </c>
      <c r="L749">
        <f t="shared" si="10"/>
        <v>0.96477045709591869</v>
      </c>
      <c r="M749">
        <f>+STDEV($L$78:L749)*2+L749</f>
        <v>1.1617723994108706</v>
      </c>
      <c r="N749">
        <f>L749-STDEV($L$78:L749)*2</f>
        <v>0.76776851478096675</v>
      </c>
    </row>
    <row r="750" spans="1:14" x14ac:dyDescent="0.25">
      <c r="A750" s="1">
        <f>+BASE!A750</f>
        <v>42412</v>
      </c>
      <c r="B750">
        <f>+IFERROR(BASE!M750/BASE!H750,B749)</f>
        <v>0.83368739423180782</v>
      </c>
      <c r="C750">
        <f>+IFERROR(BASE!C750/BASE!H750,C749)</f>
        <v>0.8349836171821553</v>
      </c>
      <c r="D750">
        <f>+IFERROR(BASE!R982/BASE!H750,D749)</f>
        <v>1.8996147337342024</v>
      </c>
      <c r="F750">
        <f>+IFERROR(BASE!C750/BASE!M750,F749)</f>
        <v>1.0015548069448044</v>
      </c>
      <c r="L750">
        <f t="shared" si="10"/>
        <v>0.96240766058886373</v>
      </c>
      <c r="M750">
        <f>+STDEV($L$78:L750)*2+L750</f>
        <v>1.1596040988364071</v>
      </c>
      <c r="N750">
        <f>L750-STDEV($L$78:L750)*2</f>
        <v>0.76521122234132022</v>
      </c>
    </row>
    <row r="751" spans="1:14" x14ac:dyDescent="0.25">
      <c r="A751" s="1">
        <f>+BASE!A751</f>
        <v>42419</v>
      </c>
      <c r="B751">
        <f>+IFERROR(BASE!M751/BASE!H751,B750)</f>
        <v>0.87210169491525424</v>
      </c>
      <c r="C751">
        <f>+IFERROR(BASE!C751/BASE!H751,C750)</f>
        <v>0.86925423728813545</v>
      </c>
      <c r="D751">
        <f>+IFERROR(BASE!R983/BASE!H751,D750)</f>
        <v>1.9481355932203388</v>
      </c>
      <c r="F751">
        <f>+IFERROR(BASE!C751/BASE!M751,F750)</f>
        <v>0.9967349477202937</v>
      </c>
      <c r="L751">
        <f t="shared" si="10"/>
        <v>0.96031845178073072</v>
      </c>
      <c r="M751">
        <f>+STDEV($L$78:L751)*2+L751</f>
        <v>1.1576982411865659</v>
      </c>
      <c r="N751">
        <f>L751-STDEV($L$78:L751)*2</f>
        <v>0.7629386623748956</v>
      </c>
    </row>
    <row r="752" spans="1:14" x14ac:dyDescent="0.25">
      <c r="A752" s="1">
        <f>+BASE!A752</f>
        <v>42426</v>
      </c>
      <c r="B752">
        <f>+IFERROR(BASE!M752/BASE!H752,B751)</f>
        <v>0.91349708628360171</v>
      </c>
      <c r="C752">
        <f>+IFERROR(BASE!C752/BASE!H752,C751)</f>
        <v>0.83676922112914331</v>
      </c>
      <c r="D752">
        <f>+IFERROR(BASE!R984/BASE!H752,D751)</f>
        <v>1.9225202080330848</v>
      </c>
      <c r="F752">
        <f>+IFERROR(BASE!C752/BASE!M752,F751)</f>
        <v>0.91600644785128771</v>
      </c>
      <c r="L752">
        <f t="shared" si="10"/>
        <v>0.95985147677827665</v>
      </c>
      <c r="M752">
        <f>+STDEV($L$78:L752)*2+L752</f>
        <v>1.1574108617502701</v>
      </c>
      <c r="N752">
        <f>L752-STDEV($L$78:L752)*2</f>
        <v>0.76229209180628321</v>
      </c>
    </row>
    <row r="753" spans="1:14" x14ac:dyDescent="0.25">
      <c r="A753" s="1">
        <f>+BASE!A753</f>
        <v>42433</v>
      </c>
      <c r="B753">
        <f>+IFERROR(BASE!M753/BASE!H753,B752)</f>
        <v>0.86981406735922717</v>
      </c>
      <c r="C753">
        <f>+IFERROR(BASE!C753/BASE!H753,C752)</f>
        <v>0.82376100046317735</v>
      </c>
      <c r="D753">
        <f>+IFERROR(BASE!R985/BASE!H753,D752)</f>
        <v>1.8573082776417653</v>
      </c>
      <c r="F753">
        <f>+IFERROR(BASE!C753/BASE!M753,F752)</f>
        <v>0.94705412498573649</v>
      </c>
      <c r="L753">
        <f t="shared" si="10"/>
        <v>0.95911681716022712</v>
      </c>
      <c r="M753">
        <f>+STDEV($L$78:L753)*2+L753</f>
        <v>1.1568509141692924</v>
      </c>
      <c r="N753">
        <f>L753-STDEV($L$78:L753)*2</f>
        <v>0.76138272015116182</v>
      </c>
    </row>
    <row r="754" spans="1:14" x14ac:dyDescent="0.25">
      <c r="A754" s="1">
        <f>+BASE!A754</f>
        <v>42440</v>
      </c>
      <c r="B754">
        <f>+IFERROR(BASE!M754/BASE!H754,B753)</f>
        <v>0.86411499247868961</v>
      </c>
      <c r="C754">
        <f>+IFERROR(BASE!C754/BASE!H754,C753)</f>
        <v>0.8199231154938994</v>
      </c>
      <c r="D754">
        <f>+IFERROR(BASE!R986/BASE!H754,D753)</f>
        <v>1.7978606050476351</v>
      </c>
      <c r="F754">
        <f>+IFERROR(BASE!C754/BASE!M754,F753)</f>
        <v>0.94885880077369433</v>
      </c>
      <c r="L754">
        <f t="shared" si="10"/>
        <v>0.95848427689810667</v>
      </c>
      <c r="M754">
        <f>+STDEV($L$78:L754)*2+L754</f>
        <v>1.156388714605137</v>
      </c>
      <c r="N754">
        <f>L754-STDEV($L$78:L754)*2</f>
        <v>0.7605798391910763</v>
      </c>
    </row>
    <row r="755" spans="1:14" x14ac:dyDescent="0.25">
      <c r="A755" s="1">
        <f>+BASE!A755</f>
        <v>42447</v>
      </c>
      <c r="B755">
        <f>+IFERROR(BASE!M755/BASE!H755,B754)</f>
        <v>0.85793080394450949</v>
      </c>
      <c r="C755">
        <f>+IFERROR(BASE!C755/BASE!H755,C754)</f>
        <v>0.81370549891358857</v>
      </c>
      <c r="D755">
        <f>+IFERROR(BASE!R987/BASE!H755,D754)</f>
        <v>1.7978606050476351</v>
      </c>
      <c r="F755">
        <f>+IFERROR(BASE!C755/BASE!M755,F754)</f>
        <v>0.94845119812974876</v>
      </c>
      <c r="L755">
        <f t="shared" si="10"/>
        <v>0.95678037430609342</v>
      </c>
      <c r="M755">
        <f>+STDEV($L$78:L755)*2+L755</f>
        <v>1.1548462377713131</v>
      </c>
      <c r="N755">
        <f>L755-STDEV($L$78:L755)*2</f>
        <v>0.75871451084087371</v>
      </c>
    </row>
    <row r="756" spans="1:14" x14ac:dyDescent="0.25">
      <c r="A756" s="1">
        <f>+BASE!A756</f>
        <v>42454</v>
      </c>
      <c r="B756">
        <f>+IFERROR(BASE!M756/BASE!H756,B755)</f>
        <v>0.86502040389243484</v>
      </c>
      <c r="C756">
        <f>+IFERROR(BASE!C756/BASE!H756,C755)</f>
        <v>0.83289735272575072</v>
      </c>
      <c r="D756">
        <f>+IFERROR(BASE!R988/BASE!H756,D755)</f>
        <v>1.7758013323567368</v>
      </c>
      <c r="F756">
        <f>+IFERROR(BASE!C756/BASE!M756,F755)</f>
        <v>0.9628644006290068</v>
      </c>
      <c r="L756">
        <f t="shared" si="10"/>
        <v>0.95472568055062379</v>
      </c>
      <c r="M756">
        <f>+STDEV($L$78:L756)*2+L756</f>
        <v>1.152942762041778</v>
      </c>
      <c r="N756">
        <f>L756-STDEV($L$78:L756)*2</f>
        <v>0.75650859905946954</v>
      </c>
    </row>
    <row r="757" spans="1:14" x14ac:dyDescent="0.25">
      <c r="A757" s="1">
        <f>+BASE!A757</f>
        <v>42461</v>
      </c>
      <c r="B757">
        <f>+IFERROR(BASE!M757/BASE!H757,B756)</f>
        <v>0.86210206981298731</v>
      </c>
      <c r="C757">
        <f>+IFERROR(BASE!C757/BASE!H757,C756)</f>
        <v>0.80883990630160141</v>
      </c>
      <c r="D757">
        <f>+IFERROR(BASE!R989/BASE!H757,D756)</f>
        <v>1.9158250451211551</v>
      </c>
      <c r="F757">
        <f>+IFERROR(BASE!C757/BASE!M757,F756)</f>
        <v>0.9382182628062361</v>
      </c>
      <c r="L757">
        <f t="shared" si="10"/>
        <v>0.95277097165732072</v>
      </c>
      <c r="M757">
        <f>+STDEV($L$78:L757)*2+L757</f>
        <v>1.1511297113485794</v>
      </c>
      <c r="N757">
        <f>L757-STDEV($L$78:L757)*2</f>
        <v>0.75441223196606189</v>
      </c>
    </row>
    <row r="758" spans="1:14" x14ac:dyDescent="0.25">
      <c r="A758" s="1">
        <f>+BASE!A758</f>
        <v>42468</v>
      </c>
      <c r="B758">
        <f>+IFERROR(BASE!M758/BASE!H758,B757)</f>
        <v>0.85991370454078486</v>
      </c>
      <c r="C758">
        <f>+IFERROR(BASE!C758/BASE!H758,C757)</f>
        <v>0.7815492089582905</v>
      </c>
      <c r="D758">
        <f>+IFERROR(BASE!R990/BASE!H758,D757)</f>
        <v>1.7638791863570988</v>
      </c>
      <c r="F758">
        <f>+IFERROR(BASE!C758/BASE!M758,F757)</f>
        <v>0.90886934913504724</v>
      </c>
      <c r="L758">
        <f t="shared" si="10"/>
        <v>0.9504339751841131</v>
      </c>
      <c r="M758">
        <f>+STDEV($L$78:L758)*2+L758</f>
        <v>1.1489234793450547</v>
      </c>
      <c r="N758">
        <f>L758-STDEV($L$78:L758)*2</f>
        <v>0.75194447102317163</v>
      </c>
    </row>
    <row r="759" spans="1:14" x14ac:dyDescent="0.25">
      <c r="A759" s="1">
        <f>+BASE!A759</f>
        <v>42475</v>
      </c>
      <c r="B759">
        <f>+IFERROR(BASE!M759/BASE!H759,B758)</f>
        <v>0.89750577192384851</v>
      </c>
      <c r="C759">
        <f>+IFERROR(BASE!C759/BASE!H759,C758)</f>
        <v>0.7988721093069906</v>
      </c>
      <c r="D759">
        <f>+IFERROR(BASE!R991/BASE!H759,D758)</f>
        <v>1.6982703152795124</v>
      </c>
      <c r="F759">
        <f>+IFERROR(BASE!C759/BASE!M759,F758)</f>
        <v>0.8901024754354151</v>
      </c>
      <c r="L759">
        <f t="shared" si="10"/>
        <v>0.94888655506803199</v>
      </c>
      <c r="M759">
        <f>+STDEV($L$78:L759)*2+L759</f>
        <v>1.1474993430540639</v>
      </c>
      <c r="N759">
        <f>L759-STDEV($L$78:L759)*2</f>
        <v>0.75027376708200011</v>
      </c>
    </row>
    <row r="760" spans="1:14" x14ac:dyDescent="0.25">
      <c r="A760" s="1">
        <f>+BASE!A760</f>
        <v>42482</v>
      </c>
      <c r="B760">
        <f>+IFERROR(BASE!M760/BASE!H760,B759)</f>
        <v>0.88344477328364213</v>
      </c>
      <c r="C760">
        <f>+IFERROR(BASE!C760/BASE!H760,C759)</f>
        <v>0.7848660893711864</v>
      </c>
      <c r="D760">
        <f>+IFERROR(BASE!R992/BASE!H760,D759)</f>
        <v>1.63195586247214</v>
      </c>
      <c r="F760">
        <f>+IFERROR(BASE!C760/BASE!M760,F759)</f>
        <v>0.88841556722775961</v>
      </c>
      <c r="L760">
        <f t="shared" si="10"/>
        <v>0.94694403603775656</v>
      </c>
      <c r="M760">
        <f>+STDEV($L$78:L760)*2+L760</f>
        <v>1.1456712262238926</v>
      </c>
      <c r="N760">
        <f>L760-STDEV($L$78:L760)*2</f>
        <v>0.74821684585162052</v>
      </c>
    </row>
    <row r="761" spans="1:14" x14ac:dyDescent="0.25">
      <c r="A761" s="1">
        <f>+BASE!A761</f>
        <v>42489</v>
      </c>
      <c r="B761">
        <f>+IFERROR(BASE!M761/BASE!H761,B760)</f>
        <v>0.89964713637597427</v>
      </c>
      <c r="C761">
        <f>+IFERROR(BASE!C761/BASE!H761,C760)</f>
        <v>0.77839388886734662</v>
      </c>
      <c r="D761">
        <f>+IFERROR(BASE!R993/BASE!H761,D760)</f>
        <v>1.7994881538640506</v>
      </c>
      <c r="F761">
        <f>+IFERROR(BASE!C761/BASE!M761,F760)</f>
        <v>0.86522132666695406</v>
      </c>
      <c r="L761">
        <f t="shared" si="10"/>
        <v>0.94518000696932203</v>
      </c>
      <c r="M761">
        <f>+STDEV($L$78:L761)*2+L761</f>
        <v>1.1440136060204018</v>
      </c>
      <c r="N761">
        <f>L761-STDEV($L$78:L761)*2</f>
        <v>0.74634640791824214</v>
      </c>
    </row>
    <row r="762" spans="1:14" x14ac:dyDescent="0.25">
      <c r="A762" s="1">
        <f>+BASE!A762</f>
        <v>42496</v>
      </c>
      <c r="B762">
        <f>+IFERROR(BASE!M762/BASE!H762,B761)</f>
        <v>0.87086184392674915</v>
      </c>
      <c r="C762">
        <f>+IFERROR(BASE!C762/BASE!H762,C761)</f>
        <v>0.76351698769924448</v>
      </c>
      <c r="D762">
        <f>+IFERROR(BASE!R994/BASE!H762,D761)</f>
        <v>2.1393821935688009</v>
      </c>
      <c r="F762">
        <f>+IFERROR(BASE!C762/BASE!M762,F761)</f>
        <v>0.87673721500590418</v>
      </c>
      <c r="L762">
        <f t="shared" si="10"/>
        <v>0.94275232803948539</v>
      </c>
      <c r="M762">
        <f>+STDEV($L$78:L762)*2+L762</f>
        <v>1.1416820101744414</v>
      </c>
      <c r="N762">
        <f>L762-STDEV($L$78:L762)*2</f>
        <v>0.7438226459045294</v>
      </c>
    </row>
    <row r="763" spans="1:14" x14ac:dyDescent="0.25">
      <c r="A763" s="1">
        <f>+BASE!A763</f>
        <v>42503</v>
      </c>
      <c r="B763">
        <f>+IFERROR(BASE!M763/BASE!H763,B762)</f>
        <v>0.84302395090264226</v>
      </c>
      <c r="C763">
        <f>+IFERROR(BASE!C763/BASE!H763,C762)</f>
        <v>0.77192842625433389</v>
      </c>
      <c r="D763">
        <f>+IFERROR(BASE!R995/BASE!H763,D762)</f>
        <v>2.2249631371298766</v>
      </c>
      <c r="F763">
        <f>+IFERROR(BASE!C763/BASE!M763,F762)</f>
        <v>0.91566606788314264</v>
      </c>
      <c r="L763">
        <f t="shared" si="10"/>
        <v>0.94036837487399871</v>
      </c>
      <c r="M763">
        <f>+STDEV($L$78:L763)*2+L763</f>
        <v>1.1393842511937626</v>
      </c>
      <c r="N763">
        <f>L763-STDEV($L$78:L763)*2</f>
        <v>0.74135249855423468</v>
      </c>
    </row>
    <row r="764" spans="1:14" x14ac:dyDescent="0.25">
      <c r="A764" s="1">
        <f>+BASE!A764</f>
        <v>42510</v>
      </c>
      <c r="B764">
        <f>+IFERROR(BASE!M764/BASE!H764,B763)</f>
        <v>0.8345290539123138</v>
      </c>
      <c r="C764">
        <f>+IFERROR(BASE!C764/BASE!H764,C763)</f>
        <v>0.78409901405496119</v>
      </c>
      <c r="D764">
        <f>+IFERROR(BASE!R996/BASE!H764,D763)</f>
        <v>2.1962659953849379</v>
      </c>
      <c r="E764">
        <f>+BASE!W764/BASE!H764</f>
        <v>1.1685756240822318</v>
      </c>
      <c r="F764">
        <f>+IFERROR(BASE!C764/BASE!M764,F763)</f>
        <v>0.93957066009753154</v>
      </c>
      <c r="L764">
        <f t="shared" si="10"/>
        <v>0.93833641041061755</v>
      </c>
      <c r="M764">
        <f>+STDEV($L$78:L764)*2+L764</f>
        <v>1.1374301245494245</v>
      </c>
      <c r="N764">
        <f>L764-STDEV($L$78:L764)*2</f>
        <v>0.73924269627181061</v>
      </c>
    </row>
    <row r="765" spans="1:14" x14ac:dyDescent="0.25">
      <c r="A765" s="1">
        <f>+BASE!A765</f>
        <v>42517</v>
      </c>
      <c r="B765">
        <f>+IFERROR(BASE!M765/BASE!H765,B764)</f>
        <v>0.81926838102136901</v>
      </c>
      <c r="C765">
        <f>+IFERROR(BASE!C765/BASE!H765,C764)</f>
        <v>0.75830013280212483</v>
      </c>
      <c r="D765">
        <f>+IFERROR(BASE!R997/BASE!H765,D764)</f>
        <v>2.3045595396193006</v>
      </c>
      <c r="E765">
        <f>+IFERROR(BASE!W765/BASE!H765,E764)</f>
        <v>1.1243913235945109</v>
      </c>
      <c r="F765">
        <f>+IFERROR(BASE!C765/BASE!M765,F764)</f>
        <v>0.92558208075449455</v>
      </c>
      <c r="L765">
        <f t="shared" si="10"/>
        <v>0.93643771655812114</v>
      </c>
      <c r="M765">
        <f>+STDEV($L$78:L765)*2+L765</f>
        <v>1.1356015857266242</v>
      </c>
      <c r="N765">
        <f>L765-STDEV($L$78:L765)*2</f>
        <v>0.7372738473896181</v>
      </c>
    </row>
    <row r="766" spans="1:14" x14ac:dyDescent="0.25">
      <c r="A766" s="1">
        <f>+BASE!A766</f>
        <v>42524</v>
      </c>
      <c r="B766">
        <f>+IFERROR(BASE!M766/BASE!H766,B765)</f>
        <v>0.81295220021349779</v>
      </c>
      <c r="C766">
        <f>+IFERROR(BASE!C766/BASE!H766,C765)</f>
        <v>0.7997469655635947</v>
      </c>
      <c r="D766">
        <f>+IFERROR(BASE!R998/BASE!H766,D765)</f>
        <v>2.3491479856086661</v>
      </c>
      <c r="E766">
        <f>+IFERROR(BASE!W766/BASE!H766,E765)</f>
        <v>1.1252125093899499</v>
      </c>
      <c r="F766">
        <f>+IFERROR(BASE!C766/BASE!M766,F765)</f>
        <v>0.98375644392568817</v>
      </c>
      <c r="L766">
        <f t="shared" si="10"/>
        <v>0.93466468803034064</v>
      </c>
      <c r="M766">
        <f>+STDEV($L$78:L766)*2+L766</f>
        <v>1.1338916452283996</v>
      </c>
      <c r="N766">
        <f>L766-STDEV($L$78:L766)*2</f>
        <v>0.7354377308322817</v>
      </c>
    </row>
    <row r="767" spans="1:14" x14ac:dyDescent="0.25">
      <c r="A767" s="1">
        <f>+BASE!A767</f>
        <v>42531</v>
      </c>
      <c r="B767">
        <f>+IFERROR(BASE!M767/BASE!H767,B766)</f>
        <v>0.81252133024913731</v>
      </c>
      <c r="C767">
        <f>+IFERROR(BASE!C767/BASE!H767,C766)</f>
        <v>0.80455803723787489</v>
      </c>
      <c r="D767">
        <f>+IFERROR(BASE!R999/BASE!H767,D766)</f>
        <v>2.1948352356755527</v>
      </c>
      <c r="E767">
        <f>+IFERROR(BASE!W767/BASE!H767,E766)</f>
        <v>1.0923741989306435</v>
      </c>
      <c r="F767">
        <f>+IFERROR(BASE!C767/BASE!M767,F766)</f>
        <v>0.99019928128062729</v>
      </c>
      <c r="L767">
        <f t="shared" si="10"/>
        <v>0.93321101914926374</v>
      </c>
      <c r="M767">
        <f>+STDEV($L$78:L767)*2+L767</f>
        <v>1.132495248594199</v>
      </c>
      <c r="N767">
        <f>L767-STDEV($L$78:L767)*2</f>
        <v>0.73392678970432845</v>
      </c>
    </row>
    <row r="768" spans="1:14" x14ac:dyDescent="0.25">
      <c r="A768" s="1">
        <f>+BASE!A768</f>
        <v>42538</v>
      </c>
      <c r="B768">
        <f>+IFERROR(BASE!M768/BASE!H768,B767)</f>
        <v>0.81294910179640723</v>
      </c>
      <c r="C768">
        <f>+IFERROR(BASE!C768/BASE!H768,C767)</f>
        <v>0.80351796407185616</v>
      </c>
      <c r="D768">
        <f>+IFERROR(BASE!R1000/BASE!H768,D767)</f>
        <v>2.1968562874251498</v>
      </c>
      <c r="E768">
        <f>+IFERROR(BASE!W768/BASE!H768,E767)</f>
        <v>1.1040793413173653</v>
      </c>
      <c r="F768">
        <f>+IFERROR(BASE!C768/BASE!M768,F767)</f>
        <v>0.98839885830034047</v>
      </c>
      <c r="L768">
        <f t="shared" si="10"/>
        <v>0.93112630065644053</v>
      </c>
      <c r="M768">
        <f>+STDEV($L$78:L768)*2+L768</f>
        <v>1.1304599793889791</v>
      </c>
      <c r="N768">
        <f>L768-STDEV($L$78:L768)*2</f>
        <v>0.73179262192390182</v>
      </c>
    </row>
    <row r="769" spans="1:14" x14ac:dyDescent="0.25">
      <c r="A769" s="1">
        <f>+BASE!A769</f>
        <v>42545</v>
      </c>
      <c r="B769">
        <f>+IFERROR(BASE!M769/BASE!H769,B768)</f>
        <v>0.79909755049419839</v>
      </c>
      <c r="C769">
        <f>+IFERROR(BASE!C769/BASE!H769,C768)</f>
        <v>0.80468414267296939</v>
      </c>
      <c r="D769">
        <f>+IFERROR(BASE!R1001/BASE!H769,D768)</f>
        <v>2.0691161724681275</v>
      </c>
      <c r="E769">
        <f>+IFERROR(BASE!W769/BASE!H769,E768)</f>
        <v>1.146612233204412</v>
      </c>
      <c r="F769">
        <f>+IFERROR(BASE!C769/BASE!M769,F768)</f>
        <v>1.0069911266469482</v>
      </c>
      <c r="L769">
        <f t="shared" si="10"/>
        <v>0.92847545984407853</v>
      </c>
      <c r="M769">
        <f>+STDEV($L$78:L769)*2+L769</f>
        <v>1.1278491089132843</v>
      </c>
      <c r="N769">
        <f>L769-STDEV($L$78:L769)*2</f>
        <v>0.72910181077487279</v>
      </c>
    </row>
    <row r="770" spans="1:14" x14ac:dyDescent="0.25">
      <c r="A770" s="1">
        <f>+BASE!A770</f>
        <v>42552</v>
      </c>
      <c r="B770">
        <f>+IFERROR(BASE!M770/BASE!H770,B769)</f>
        <v>0.87160648029095167</v>
      </c>
      <c r="C770">
        <f>+IFERROR(BASE!C770/BASE!H770,C769)</f>
        <v>0.85764666985048299</v>
      </c>
      <c r="D770">
        <f>+IFERROR(BASE!R1002/BASE!H770,D769)</f>
        <v>2.1074905403916091</v>
      </c>
      <c r="E770">
        <f>+IFERROR(BASE!W770/BASE!H770,E769)</f>
        <v>0.76988354579185181</v>
      </c>
      <c r="F770">
        <f>+IFERROR(BASE!C770/BASE!M770,F769)</f>
        <v>0.98398381522380518</v>
      </c>
      <c r="L770">
        <f t="shared" si="10"/>
        <v>0.92690941258675374</v>
      </c>
      <c r="M770">
        <f>+STDEV($L$78:L770)*2+L770</f>
        <v>1.1263173113354266</v>
      </c>
      <c r="N770">
        <f>L770-STDEV($L$78:L770)*2</f>
        <v>0.72750151383808093</v>
      </c>
    </row>
    <row r="771" spans="1:14" x14ac:dyDescent="0.25">
      <c r="A771" s="1">
        <f>+BASE!A771</f>
        <v>42559</v>
      </c>
      <c r="B771">
        <f>+IFERROR(BASE!M771/BASE!H771,B770)</f>
        <v>0.86228646517739815</v>
      </c>
      <c r="C771">
        <f>+IFERROR(BASE!C771/BASE!H771,C770)</f>
        <v>0.86941993617420688</v>
      </c>
      <c r="D771">
        <f>+IFERROR(BASE!R1003/BASE!H771,D770)</f>
        <v>1.9961704524122394</v>
      </c>
      <c r="E771">
        <f>+IFERROR(BASE!W771/BASE!H771,E770)</f>
        <v>0.75749953069269749</v>
      </c>
      <c r="F771">
        <f>+IFERROR(BASE!C771/BASE!M771,F770)</f>
        <v>1.0082727391474726</v>
      </c>
      <c r="L771">
        <f t="shared" si="10"/>
        <v>0.92430646818802309</v>
      </c>
      <c r="M771">
        <f>+STDEV($L$78:L771)*2+L771</f>
        <v>1.1237397599987009</v>
      </c>
      <c r="N771">
        <f>L771-STDEV($L$78:L771)*2</f>
        <v>0.72487317637734527</v>
      </c>
    </row>
    <row r="772" spans="1:14" x14ac:dyDescent="0.25">
      <c r="A772" s="1">
        <f>+BASE!A772</f>
        <v>42566</v>
      </c>
      <c r="B772">
        <f>+IFERROR(BASE!M772/BASE!H772,B771)</f>
        <v>0.86774933677493371</v>
      </c>
      <c r="C772">
        <f>+IFERROR(BASE!C772/BASE!H772,C771)</f>
        <v>0.88972538897253883</v>
      </c>
      <c r="D772">
        <f>+IFERROR(BASE!R1004/BASE!H772,D771)</f>
        <v>2.0419445041944506</v>
      </c>
      <c r="E772">
        <f>+IFERROR(BASE!W772/BASE!H772,E771)</f>
        <v>0.76482397648239764</v>
      </c>
      <c r="F772">
        <f>+IFERROR(BASE!C772/BASE!M772,F771)</f>
        <v>1.0253253460028919</v>
      </c>
      <c r="L772">
        <f t="shared" si="10"/>
        <v>0.92232388799591758</v>
      </c>
      <c r="M772">
        <f>+STDEV($L$78:L772)*2+L772</f>
        <v>1.1217758844990995</v>
      </c>
      <c r="N772">
        <f>L772-STDEV($L$78:L772)*2</f>
        <v>0.72287189149273579</v>
      </c>
    </row>
    <row r="773" spans="1:14" x14ac:dyDescent="0.25">
      <c r="A773" s="1">
        <f>+BASE!A773</f>
        <v>42573</v>
      </c>
      <c r="B773">
        <f>+IFERROR(BASE!M773/BASE!H773,B772)</f>
        <v>0.90076703598028673</v>
      </c>
      <c r="C773">
        <f>+IFERROR(BASE!C773/BASE!H773,C772)</f>
        <v>0.90484307259050645</v>
      </c>
      <c r="D773">
        <f>+IFERROR(BASE!R1005/BASE!H773,D772)</f>
        <v>0.83629154778226544</v>
      </c>
      <c r="E773">
        <f>+IFERROR(BASE!W773/BASE!H773,E772)</f>
        <v>0.8085003890762219</v>
      </c>
      <c r="F773">
        <f>+IFERROR(BASE!C773/BASE!M773,F772)</f>
        <v>1.0045250730182238</v>
      </c>
      <c r="L773">
        <f t="shared" si="10"/>
        <v>0.92050964540996472</v>
      </c>
      <c r="M773">
        <f>+STDEV($L$78:L773)*2+L773</f>
        <v>1.1199743351965359</v>
      </c>
      <c r="N773">
        <f>L773-STDEV($L$78:L773)*2</f>
        <v>0.72104495562339366</v>
      </c>
    </row>
    <row r="774" spans="1:14" x14ac:dyDescent="0.25">
      <c r="A774" s="1">
        <f>+BASE!A774</f>
        <v>42580</v>
      </c>
      <c r="B774">
        <f>+IFERROR(BASE!M774/BASE!H774,B773)</f>
        <v>0.87716625404684812</v>
      </c>
      <c r="C774">
        <f>+IFERROR(BASE!C774/BASE!H774,C773)</f>
        <v>0.90523709769567695</v>
      </c>
      <c r="D774">
        <f>+IFERROR(BASE!R1006/BASE!H774,D773)</f>
        <v>0.83298419348695474</v>
      </c>
      <c r="E774">
        <f>+IFERROR(BASE!W774/BASE!H774,E773)</f>
        <v>0.83923062273852589</v>
      </c>
      <c r="F774">
        <f>+IFERROR(BASE!C774/BASE!M774,F773)</f>
        <v>1.0320017368649588</v>
      </c>
      <c r="L774">
        <f t="shared" si="10"/>
        <v>0.91864777001022391</v>
      </c>
      <c r="M774">
        <f>+STDEV($L$78:L774)*2+L774</f>
        <v>1.1181191489868874</v>
      </c>
      <c r="N774">
        <f>L774-STDEV($L$78:L774)*2</f>
        <v>0.71917639103356057</v>
      </c>
    </row>
    <row r="775" spans="1:14" x14ac:dyDescent="0.25">
      <c r="A775" s="1">
        <f>+BASE!A775</f>
        <v>42587</v>
      </c>
      <c r="B775">
        <f>+IFERROR(BASE!M775/BASE!H775,B774)</f>
        <v>0.90567586584317106</v>
      </c>
      <c r="C775">
        <f>+IFERROR(BASE!C775/BASE!H775,C774)</f>
        <v>0.89985145805644606</v>
      </c>
      <c r="D775">
        <f>+IFERROR(BASE!R1007/BASE!H775,D774)</f>
        <v>0.86553045109842863</v>
      </c>
      <c r="E775">
        <f>+IFERROR(BASE!W775/BASE!H775,E774)</f>
        <v>0.82554139629426948</v>
      </c>
      <c r="F775">
        <f>+IFERROR(BASE!C775/BASE!M775,F774)</f>
        <v>0.99356899305105961</v>
      </c>
      <c r="L775">
        <f t="shared" si="10"/>
        <v>0.9180065179707928</v>
      </c>
      <c r="M775">
        <f>+STDEV($L$78:L775)*2+L775</f>
        <v>1.1174822651865417</v>
      </c>
      <c r="N775">
        <f>L775-STDEV($L$78:L775)*2</f>
        <v>0.7185307707550439</v>
      </c>
    </row>
    <row r="776" spans="1:14" x14ac:dyDescent="0.25">
      <c r="A776" s="1">
        <f>+BASE!A776</f>
        <v>42594</v>
      </c>
      <c r="B776">
        <f>+IFERROR(BASE!M776/BASE!H776,B775)</f>
        <v>0.90838402965231058</v>
      </c>
      <c r="C776">
        <f>+IFERROR(BASE!C776/BASE!H776,C775)</f>
        <v>0.95805970750574121</v>
      </c>
      <c r="D776">
        <f>+IFERROR(BASE!R1008/BASE!H776,D775)</f>
        <v>0.87639498811490268</v>
      </c>
      <c r="E776">
        <f>+IFERROR(BASE!W776/BASE!H776,E775)</f>
        <v>0.85516296684259285</v>
      </c>
      <c r="F776">
        <f>+IFERROR(BASE!C776/BASE!M776,F775)</f>
        <v>1.0546857675078725</v>
      </c>
      <c r="L776">
        <f t="shared" si="10"/>
        <v>0.91698774674945271</v>
      </c>
      <c r="M776">
        <f>+STDEV($L$78:L776)*2+L776</f>
        <v>1.1164644863059741</v>
      </c>
      <c r="N776">
        <f>L776-STDEV($L$78:L776)*2</f>
        <v>0.71751100719293148</v>
      </c>
    </row>
    <row r="777" spans="1:14" x14ac:dyDescent="0.25">
      <c r="A777" s="1">
        <f>+BASE!A777</f>
        <v>42601</v>
      </c>
      <c r="B777">
        <f>+IFERROR(BASE!M777/BASE!H777,B776)</f>
        <v>0.87747867077018982</v>
      </c>
      <c r="C777">
        <f>+IFERROR(BASE!C777/BASE!H777,C776)</f>
        <v>0.95001753087381668</v>
      </c>
      <c r="D777">
        <f>+IFERROR(BASE!R1009/BASE!H777,D776)</f>
        <v>0.82173049203319182</v>
      </c>
      <c r="E777">
        <f>+IFERROR(BASE!W777/BASE!H777,E776)</f>
        <v>0.83953406833145028</v>
      </c>
      <c r="F777">
        <f>+IFERROR(BASE!C777/BASE!M777,F776)</f>
        <v>1.0826673770200674</v>
      </c>
      <c r="L777">
        <f t="shared" si="10"/>
        <v>0.9146988512748313</v>
      </c>
      <c r="M777">
        <f>+STDEV($L$78:L777)*2+L777</f>
        <v>1.1141696871358755</v>
      </c>
      <c r="N777">
        <f>L777-STDEV($L$78:L777)*2</f>
        <v>0.71522801541378711</v>
      </c>
    </row>
    <row r="778" spans="1:14" x14ac:dyDescent="0.25">
      <c r="A778" s="1">
        <f>+BASE!A778</f>
        <v>42608</v>
      </c>
      <c r="B778">
        <f>+IFERROR(BASE!M778/BASE!H778,B777)</f>
        <v>0.87928459413038618</v>
      </c>
      <c r="C778">
        <f>+IFERROR(BASE!C778/BASE!H778,C777)</f>
        <v>0.94701665297587945</v>
      </c>
      <c r="D778">
        <f>+IFERROR(BASE!R1010/BASE!H778,D777)</f>
        <v>0.82383690538421328</v>
      </c>
      <c r="E778">
        <f>+IFERROR(BASE!W778/BASE!H778,E777)</f>
        <v>0.80964827122694349</v>
      </c>
      <c r="F778">
        <f>+IFERROR(BASE!C778/BASE!M778,F777)</f>
        <v>1.0770308717992272</v>
      </c>
      <c r="L778">
        <f t="shared" si="10"/>
        <v>0.91208259163672922</v>
      </c>
      <c r="M778">
        <f>+STDEV($L$78:L778)*2+L778</f>
        <v>1.1115399450129693</v>
      </c>
      <c r="N778">
        <f>L778-STDEV($L$78:L778)*2</f>
        <v>0.71262523826048918</v>
      </c>
    </row>
    <row r="779" spans="1:14" x14ac:dyDescent="0.25">
      <c r="A779" s="1">
        <f>+BASE!A779</f>
        <v>42615</v>
      </c>
      <c r="B779">
        <f>+IFERROR(BASE!M779/BASE!H779,B778)</f>
        <v>0.87208433014354081</v>
      </c>
      <c r="C779">
        <f>+IFERROR(BASE!C779/BASE!H779,C778)</f>
        <v>0.93297697368421051</v>
      </c>
      <c r="D779">
        <f>+IFERROR(BASE!R1011/BASE!H779,D778)</f>
        <v>0.78121261961722499</v>
      </c>
      <c r="E779">
        <f>+IFERROR(BASE!W779/BASE!H779,E778)</f>
        <v>0.8357505980861244</v>
      </c>
      <c r="F779">
        <f>+IFERROR(BASE!C779/BASE!M779,F778)</f>
        <v>1.0698242606086581</v>
      </c>
      <c r="L779">
        <f t="shared" si="10"/>
        <v>0.9093610372396902</v>
      </c>
      <c r="M779">
        <f>+STDEV($L$78:L779)*2+L779</f>
        <v>1.108797310823735</v>
      </c>
      <c r="N779">
        <f>L779-STDEV($L$78:L779)*2</f>
        <v>0.70992476365564527</v>
      </c>
    </row>
    <row r="780" spans="1:14" x14ac:dyDescent="0.25">
      <c r="A780" s="1">
        <f>+BASE!A780</f>
        <v>42622</v>
      </c>
      <c r="B780">
        <f>+IFERROR(BASE!M780/BASE!H780,B779)</f>
        <v>0.89055402414877516</v>
      </c>
      <c r="C780">
        <f>+IFERROR(BASE!C780/BASE!H780,C779)</f>
        <v>0.93357145630314087</v>
      </c>
      <c r="D780">
        <f>+IFERROR(BASE!R1012/BASE!H780,D779)</f>
        <v>0.77369258842256472</v>
      </c>
      <c r="E780">
        <f>+IFERROR(BASE!W780/BASE!H780,E779)</f>
        <v>0.90359902162518924</v>
      </c>
      <c r="F780">
        <f>+IFERROR(BASE!C780/BASE!M780,F779)</f>
        <v>1.0483041241607811</v>
      </c>
      <c r="L780">
        <f t="shared" si="10"/>
        <v>0.90729770988046399</v>
      </c>
      <c r="M780">
        <f>+STDEV($L$78:L780)*2+L780</f>
        <v>1.1067072627537913</v>
      </c>
      <c r="N780">
        <f>L780-STDEV($L$78:L780)*2</f>
        <v>0.7078881570071367</v>
      </c>
    </row>
    <row r="781" spans="1:14" x14ac:dyDescent="0.25">
      <c r="A781" s="1">
        <f>+BASE!A781</f>
        <v>42629</v>
      </c>
      <c r="B781">
        <f>+IFERROR(BASE!M781/BASE!H781,B780)</f>
        <v>0.87908894561162376</v>
      </c>
      <c r="C781">
        <f>+IFERROR(BASE!C781/BASE!H781,C780)</f>
        <v>0.91341056351855487</v>
      </c>
      <c r="D781">
        <f>+IFERROR(BASE!R1013/BASE!H781,D780)</f>
        <v>0.78256430394659338</v>
      </c>
      <c r="E781">
        <f>+IFERROR(BASE!W781/BASE!H781,E780)</f>
        <v>0.9435696053406637</v>
      </c>
      <c r="F781">
        <f>+IFERROR(BASE!C781/BASE!M781,F780)</f>
        <v>1.0390422585544536</v>
      </c>
      <c r="L781">
        <f t="shared" si="10"/>
        <v>0.90515277906669689</v>
      </c>
      <c r="M781">
        <f>+STDEV($L$78:L781)*2+L781</f>
        <v>1.104529933691845</v>
      </c>
      <c r="N781">
        <f>L781-STDEV($L$78:L781)*2</f>
        <v>0.70577562444154873</v>
      </c>
    </row>
    <row r="782" spans="1:14" x14ac:dyDescent="0.25">
      <c r="A782" s="1">
        <f>+BASE!A782</f>
        <v>42636</v>
      </c>
      <c r="B782">
        <f>+IFERROR(BASE!M782/BASE!H782,B781)</f>
        <v>0.85504885993485347</v>
      </c>
      <c r="C782">
        <f>+IFERROR(BASE!C782/BASE!H782,C781)</f>
        <v>0.89243411311815224</v>
      </c>
      <c r="D782">
        <f>+IFERROR(BASE!R1014/BASE!H782,D781)</f>
        <v>0.71172638436482083</v>
      </c>
      <c r="E782">
        <f>+IFERROR(BASE!W782/BASE!H782,E781)</f>
        <v>0.9173082617708026</v>
      </c>
      <c r="F782">
        <f>+IFERROR(BASE!C782/BASE!M782,F781)</f>
        <v>1.0437229437229436</v>
      </c>
      <c r="L782">
        <f t="shared" si="10"/>
        <v>0.90208128438071666</v>
      </c>
      <c r="M782">
        <f>+STDEV($L$78:L782)*2+L782</f>
        <v>1.1014183006151894</v>
      </c>
      <c r="N782">
        <f>L782-STDEV($L$78:L782)*2</f>
        <v>0.7027442681462438</v>
      </c>
    </row>
    <row r="783" spans="1:14" x14ac:dyDescent="0.25">
      <c r="A783" s="1">
        <f>+BASE!A783</f>
        <v>42643</v>
      </c>
      <c r="B783">
        <f>+IFERROR(BASE!M783/BASE!H783,B782)</f>
        <v>0.86698610066130755</v>
      </c>
      <c r="C783">
        <f>+IFERROR(BASE!C783/BASE!H783,C782)</f>
        <v>0.92052429414327019</v>
      </c>
      <c r="D783">
        <f>+IFERROR(BASE!R1015/BASE!H783,D782)</f>
        <v>0.75068308715796139</v>
      </c>
      <c r="E783">
        <f>+IFERROR(BASE!W783/BASE!H783,E782)</f>
        <v>0.91763354848928835</v>
      </c>
      <c r="F783">
        <f>+IFERROR(BASE!C783/BASE!M783,F782)</f>
        <v>1.0617520781949394</v>
      </c>
      <c r="L783">
        <f t="shared" ref="L783:L846" si="11">+(AVERAGE(B731:B783))</f>
        <v>0.89867186685432521</v>
      </c>
      <c r="M783">
        <f>+STDEV($L$78:L783)*2+L783</f>
        <v>1.0979605550376144</v>
      </c>
      <c r="N783">
        <f>L783-STDEV($L$78:L783)*2</f>
        <v>0.69938317867103605</v>
      </c>
    </row>
    <row r="784" spans="1:14" x14ac:dyDescent="0.25">
      <c r="A784" s="1">
        <f>+BASE!A784</f>
        <v>42650</v>
      </c>
      <c r="B784">
        <f>+IFERROR(BASE!M784/BASE!H784,B783)</f>
        <v>0.86334317687286299</v>
      </c>
      <c r="C784">
        <f>+IFERROR(BASE!C784/BASE!H784,C783)</f>
        <v>0.90363692881566682</v>
      </c>
      <c r="D784">
        <f>+IFERROR(BASE!R1016/BASE!H784,D783)</f>
        <v>0.73958657133975758</v>
      </c>
      <c r="E784">
        <f>+IFERROR(BASE!W784/BASE!H784,E783)</f>
        <v>0.88082841156356861</v>
      </c>
      <c r="F784">
        <f>+IFERROR(BASE!C784/BASE!M784,F783)</f>
        <v>1.0466717674062738</v>
      </c>
      <c r="L784">
        <f t="shared" si="11"/>
        <v>0.8962011034430083</v>
      </c>
      <c r="M784">
        <f>+STDEV($L$78:L784)*2+L784</f>
        <v>1.0954357432148907</v>
      </c>
      <c r="N784">
        <f>L784-STDEV($L$78:L784)*2</f>
        <v>0.69696646367112591</v>
      </c>
    </row>
    <row r="785" spans="1:14" x14ac:dyDescent="0.25">
      <c r="A785" s="1">
        <f>+BASE!A785</f>
        <v>42657</v>
      </c>
      <c r="B785">
        <f>+IFERROR(BASE!M785/BASE!H785,B784)</f>
        <v>0.85564172159751839</v>
      </c>
      <c r="C785">
        <f>+IFERROR(BASE!C785/BASE!H785,C784)</f>
        <v>0.91046917409848771</v>
      </c>
      <c r="D785">
        <f>+IFERROR(BASE!R1017/BASE!H785,D784)</f>
        <v>0.7109344707250872</v>
      </c>
      <c r="E785">
        <f>+IFERROR(BASE!W785/BASE!H785,E784)</f>
        <v>0.86921287320666907</v>
      </c>
      <c r="F785">
        <f>+IFERROR(BASE!C785/BASE!M785,F784)</f>
        <v>1.0640775819096389</v>
      </c>
      <c r="L785">
        <f t="shared" si="11"/>
        <v>0.89323336450166635</v>
      </c>
      <c r="M785">
        <f>+STDEV($L$78:L785)*2+L785</f>
        <v>1.0924073885008243</v>
      </c>
      <c r="N785">
        <f>L785-STDEV($L$78:L785)*2</f>
        <v>0.69405934050250839</v>
      </c>
    </row>
    <row r="786" spans="1:14" x14ac:dyDescent="0.25">
      <c r="A786" s="1">
        <f>+BASE!A786</f>
        <v>42664</v>
      </c>
      <c r="B786">
        <f>+IFERROR(BASE!M786/BASE!H786,B785)</f>
        <v>0.91020232794312939</v>
      </c>
      <c r="C786">
        <f>+IFERROR(BASE!C786/BASE!H786,C785)</f>
        <v>0.92285758925083972</v>
      </c>
      <c r="D786">
        <f>+IFERROR(BASE!R1018/BASE!H786,D785)</f>
        <v>0.72677915787829073</v>
      </c>
      <c r="E786">
        <f>+IFERROR(BASE!W786/BASE!H786,E785)</f>
        <v>0.89922662292008437</v>
      </c>
      <c r="F786">
        <f>+IFERROR(BASE!C786/BASE!M786,F785)</f>
        <v>1.0139037892116896</v>
      </c>
      <c r="L786">
        <f t="shared" si="11"/>
        <v>0.89153992807584415</v>
      </c>
      <c r="M786">
        <f>+STDEV($L$78:L786)*2+L786</f>
        <v>1.0906496976772124</v>
      </c>
      <c r="N786">
        <f>L786-STDEV($L$78:L786)*2</f>
        <v>0.69243015847447587</v>
      </c>
    </row>
    <row r="787" spans="1:14" x14ac:dyDescent="0.25">
      <c r="A787" s="1">
        <f>+BASE!A787</f>
        <v>42671</v>
      </c>
      <c r="B787">
        <f>+IFERROR(BASE!M787/BASE!H787,B786)</f>
        <v>0.87153840119243753</v>
      </c>
      <c r="C787">
        <f>+IFERROR(BASE!C787/BASE!H787,C786)</f>
        <v>0.88922883815799791</v>
      </c>
      <c r="D787">
        <f>+IFERROR(BASE!R1019/BASE!H787,D786)</f>
        <v>0.73746763944457527</v>
      </c>
      <c r="E787">
        <f>+IFERROR(BASE!W787/BASE!H787,E786)</f>
        <v>0.88918961324233159</v>
      </c>
      <c r="F787">
        <f>+IFERROR(BASE!C787/BASE!M787,F786)</f>
        <v>1.020297943201764</v>
      </c>
      <c r="L787">
        <f t="shared" si="11"/>
        <v>0.88856360825477831</v>
      </c>
      <c r="M787">
        <f>+STDEV($L$78:L787)*2+L787</f>
        <v>1.0876030150524771</v>
      </c>
      <c r="N787">
        <f>L787-STDEV($L$78:L787)*2</f>
        <v>0.68952420145707949</v>
      </c>
    </row>
    <row r="788" spans="1:14" x14ac:dyDescent="0.25">
      <c r="A788" s="1">
        <f>+BASE!A788</f>
        <v>42678</v>
      </c>
      <c r="B788">
        <f>+IFERROR(BASE!M788/BASE!H788,B787)</f>
        <v>0.86091147023389136</v>
      </c>
      <c r="C788">
        <f>+IFERROR(BASE!C788/BASE!H788,C787)</f>
        <v>0.91338124714386615</v>
      </c>
      <c r="D788">
        <f>+IFERROR(BASE!R1020/BASE!H788,D787)</f>
        <v>0.72136595903784639</v>
      </c>
      <c r="E788">
        <f>+IFERROR(BASE!W788/BASE!H788,E787)</f>
        <v>0.92081758132192271</v>
      </c>
      <c r="F788">
        <f>+IFERROR(BASE!C788/BASE!M788,F787)</f>
        <v>1.0609467741157168</v>
      </c>
      <c r="L788">
        <f t="shared" si="11"/>
        <v>0.88548961601845699</v>
      </c>
      <c r="M788">
        <f>+STDEV($L$78:L788)*2+L788</f>
        <v>1.084452661860017</v>
      </c>
      <c r="N788">
        <f>L788-STDEV($L$78:L788)*2</f>
        <v>0.686526570176897</v>
      </c>
    </row>
    <row r="789" spans="1:14" x14ac:dyDescent="0.25">
      <c r="A789" s="1">
        <f>+BASE!A789</f>
        <v>42685</v>
      </c>
      <c r="B789">
        <f>+IFERROR(BASE!M789/BASE!H789,B788)</f>
        <v>0.8793058568329718</v>
      </c>
      <c r="C789">
        <f>+IFERROR(BASE!C789/BASE!H789,C788)</f>
        <v>0.89787418655097606</v>
      </c>
      <c r="D789">
        <f>+IFERROR(BASE!R1021/BASE!H789,D788)</f>
        <v>0.77015184381778734</v>
      </c>
      <c r="E789">
        <f>+IFERROR(BASE!W789/BASE!H789,E788)</f>
        <v>0.93973969631236443</v>
      </c>
      <c r="F789">
        <f>+IFERROR(BASE!C789/BASE!M789,F788)</f>
        <v>1.0211170317742253</v>
      </c>
      <c r="L789">
        <f t="shared" si="11"/>
        <v>0.88199512834506599</v>
      </c>
      <c r="M789">
        <f>+STDEV($L$78:L789)*2+L789</f>
        <v>1.0808753680113721</v>
      </c>
      <c r="N789">
        <f>L789-STDEV($L$78:L789)*2</f>
        <v>0.68311488867875991</v>
      </c>
    </row>
    <row r="790" spans="1:14" x14ac:dyDescent="0.25">
      <c r="A790" s="1">
        <f>+BASE!A790</f>
        <v>42692</v>
      </c>
      <c r="B790">
        <f>+IFERROR(BASE!M790/BASE!H790,B789)</f>
        <v>0.84550811887904365</v>
      </c>
      <c r="C790">
        <f>+IFERROR(BASE!C790/BASE!H790,C789)</f>
        <v>0.91927756815194817</v>
      </c>
      <c r="D790">
        <f>+IFERROR(BASE!R1022/BASE!H790,D789)</f>
        <v>0.76580319667613528</v>
      </c>
      <c r="E790">
        <f>+IFERROR(BASE!W790/BASE!H790,E789)</f>
        <v>0.96002035019290299</v>
      </c>
      <c r="F790">
        <f>+IFERROR(BASE!C790/BASE!M790,F789)</f>
        <v>1.0872486586772301</v>
      </c>
      <c r="L790">
        <f t="shared" si="11"/>
        <v>0.87854176427550423</v>
      </c>
      <c r="M790">
        <f>+STDEV($L$78:L790)*2+L790</f>
        <v>1.077333213479915</v>
      </c>
      <c r="N790">
        <f>L790-STDEV($L$78:L790)*2</f>
        <v>0.67975031507109351</v>
      </c>
    </row>
    <row r="791" spans="1:14" x14ac:dyDescent="0.25">
      <c r="A791" s="1">
        <f>+BASE!A791</f>
        <v>42699</v>
      </c>
      <c r="B791">
        <f>+IFERROR(BASE!M791/BASE!H791,B790)</f>
        <v>0.87568271573817325</v>
      </c>
      <c r="C791">
        <f>+IFERROR(BASE!C791/BASE!H791,C790)</f>
        <v>0.91836820435257549</v>
      </c>
      <c r="D791">
        <f>+IFERROR(BASE!R1023/BASE!H791,D790)</f>
        <v>0.7882530879758004</v>
      </c>
      <c r="E791">
        <f>+IFERROR(BASE!W791/BASE!H791,E790)</f>
        <v>0.94815561717502739</v>
      </c>
      <c r="F791">
        <f>+IFERROR(BASE!C791/BASE!M791,F790)</f>
        <v>1.048745382142686</v>
      </c>
      <c r="L791">
        <f t="shared" si="11"/>
        <v>0.87543942340408576</v>
      </c>
      <c r="M791">
        <f>+STDEV($L$78:L791)*2+L791</f>
        <v>1.0741370380795812</v>
      </c>
      <c r="N791">
        <f>L791-STDEV($L$78:L791)*2</f>
        <v>0.67674180872859047</v>
      </c>
    </row>
    <row r="792" spans="1:14" x14ac:dyDescent="0.25">
      <c r="A792" s="1">
        <f>+BASE!A792</f>
        <v>42706</v>
      </c>
      <c r="B792">
        <f>+IFERROR(BASE!M792/BASE!H792,B791)</f>
        <v>0.87185022026431724</v>
      </c>
      <c r="C792">
        <f>+IFERROR(BASE!C792/BASE!H792,C791)</f>
        <v>0.93841409691629951</v>
      </c>
      <c r="D792">
        <f>+IFERROR(BASE!R1024/BASE!H792,D791)</f>
        <v>0.8847136563876653</v>
      </c>
      <c r="E792">
        <f>+IFERROR(BASE!W792/BASE!H792,E791)</f>
        <v>0.9653303964757709</v>
      </c>
      <c r="F792">
        <f>+IFERROR(BASE!C792/BASE!M792,F791)</f>
        <v>1.0763478348744377</v>
      </c>
      <c r="L792">
        <f t="shared" si="11"/>
        <v>0.87258155106825142</v>
      </c>
      <c r="M792">
        <f>+STDEV($L$78:L792)*2+L792</f>
        <v>1.0711809646380157</v>
      </c>
      <c r="N792">
        <f>L792-STDEV($L$78:L792)*2</f>
        <v>0.67398213749848723</v>
      </c>
    </row>
    <row r="793" spans="1:14" x14ac:dyDescent="0.25">
      <c r="A793" s="1">
        <f>+BASE!A793</f>
        <v>42713</v>
      </c>
      <c r="B793">
        <f>+IFERROR(BASE!M793/BASE!H793,B792)</f>
        <v>0.90192446693169492</v>
      </c>
      <c r="C793">
        <f>+IFERROR(BASE!C793/BASE!H793,C792)</f>
        <v>0.95789663895916155</v>
      </c>
      <c r="D793">
        <f>+IFERROR(BASE!R1025/BASE!H793,D792)</f>
        <v>0.93183050234911458</v>
      </c>
      <c r="E793">
        <f>+IFERROR(BASE!W793/BASE!H793,E792)</f>
        <v>1.0081315504156125</v>
      </c>
      <c r="F793">
        <f>+IFERROR(BASE!C793/BASE!M793,F792)</f>
        <v>1.0620586025544705</v>
      </c>
      <c r="L793">
        <f t="shared" si="11"/>
        <v>0.87106831157976228</v>
      </c>
      <c r="M793">
        <f>+STDEV($L$78:L793)*2+L793</f>
        <v>1.0695673739556641</v>
      </c>
      <c r="N793">
        <f>L793-STDEV($L$78:L793)*2</f>
        <v>0.6725692492038603</v>
      </c>
    </row>
    <row r="794" spans="1:14" x14ac:dyDescent="0.25">
      <c r="A794" s="1">
        <f>+BASE!A794</f>
        <v>42720</v>
      </c>
      <c r="B794">
        <f>+IFERROR(BASE!M794/BASE!H794,B793)</f>
        <v>0.90392498704235968</v>
      </c>
      <c r="C794">
        <f>+IFERROR(BASE!C794/BASE!H794,C793)</f>
        <v>0.93464637421665175</v>
      </c>
      <c r="D794">
        <f>+IFERROR(BASE!R1026/BASE!H794,D793)</f>
        <v>0.99754982801677428</v>
      </c>
      <c r="E794">
        <f>+IFERROR(BASE!W794/BASE!H794,E793)</f>
        <v>1.0325118974697263</v>
      </c>
      <c r="F794">
        <f>+IFERROR(BASE!C794/BASE!M794,F793)</f>
        <v>1.0339866555462884</v>
      </c>
      <c r="L794">
        <f t="shared" si="11"/>
        <v>0.87030861221646838</v>
      </c>
      <c r="M794">
        <f>+STDEV($L$78:L794)*2+L794</f>
        <v>1.068706336891172</v>
      </c>
      <c r="N794">
        <f>L794-STDEV($L$78:L794)*2</f>
        <v>0.67191088754176487</v>
      </c>
    </row>
    <row r="795" spans="1:14" x14ac:dyDescent="0.25">
      <c r="A795" s="1">
        <f>+BASE!A795</f>
        <v>42727</v>
      </c>
      <c r="B795">
        <f>+IFERROR(BASE!M795/BASE!H795,B794)</f>
        <v>0.89655496545565638</v>
      </c>
      <c r="C795">
        <f>+IFERROR(BASE!C795/BASE!H795,C794)</f>
        <v>0.89279503689429907</v>
      </c>
      <c r="D795">
        <f>+IFERROR(BASE!R1027/BASE!H795,D794)</f>
        <v>1.029703435634723</v>
      </c>
      <c r="E795">
        <f>+IFERROR(BASE!W795/BASE!H795,E794)</f>
        <v>0.99440710626498108</v>
      </c>
      <c r="F795">
        <f>+IFERROR(BASE!C795/BASE!M795,F794)</f>
        <v>0.99580624868945267</v>
      </c>
      <c r="L795">
        <f t="shared" si="11"/>
        <v>0.86946781196330414</v>
      </c>
      <c r="M795">
        <f>+STDEV($L$78:L795)*2+L795</f>
        <v>1.067763120705743</v>
      </c>
      <c r="N795">
        <f>L795-STDEV($L$78:L795)*2</f>
        <v>0.67117250322086519</v>
      </c>
    </row>
    <row r="796" spans="1:14" x14ac:dyDescent="0.25">
      <c r="A796" s="1">
        <f>+BASE!A796</f>
        <v>42734</v>
      </c>
      <c r="B796">
        <f>+IFERROR(BASE!M796/BASE!H796,B795)</f>
        <v>0.92816914852997323</v>
      </c>
      <c r="C796">
        <f>+IFERROR(BASE!C796/BASE!H796,C795)</f>
        <v>0.88445017182130581</v>
      </c>
      <c r="D796">
        <f>+IFERROR(BASE!R1028/BASE!H796,D795)</f>
        <v>1.0753150057273768</v>
      </c>
      <c r="E796">
        <f>+IFERROR(BASE!W796/BASE!H796,E795)</f>
        <v>0.91208476517754866</v>
      </c>
      <c r="F796">
        <f>+IFERROR(BASE!C796/BASE!M796,F795)</f>
        <v>0.95289761917005189</v>
      </c>
      <c r="L796">
        <f t="shared" si="11"/>
        <v>0.87018373992428377</v>
      </c>
      <c r="M796">
        <f>+STDEV($L$78:L796)*2+L796</f>
        <v>1.0683777881708187</v>
      </c>
      <c r="N796">
        <f>L796-STDEV($L$78:L796)*2</f>
        <v>0.67198969167774869</v>
      </c>
    </row>
    <row r="797" spans="1:14" x14ac:dyDescent="0.25">
      <c r="A797" s="1">
        <f>+BASE!A797</f>
        <v>42741</v>
      </c>
      <c r="B797">
        <f>+IFERROR(BASE!M797/BASE!H797,B796)</f>
        <v>0.90017001612973557</v>
      </c>
      <c r="C797">
        <f>+IFERROR(BASE!C797/BASE!H797,C796)</f>
        <v>0.89437203016696465</v>
      </c>
      <c r="D797">
        <f>+IFERROR(BASE!R1029/BASE!H797,D796)</f>
        <v>0.94664109159074072</v>
      </c>
      <c r="E797">
        <f>+IFERROR(BASE!W797/BASE!H797,E796)</f>
        <v>0.89912376302367158</v>
      </c>
      <c r="F797">
        <f>+IFERROR(BASE!C797/BASE!M797,F796)</f>
        <v>0.99355901012155545</v>
      </c>
      <c r="L797">
        <f t="shared" si="11"/>
        <v>0.87062079723611097</v>
      </c>
      <c r="M797">
        <f>+STDEV($L$78:L797)*2+L797</f>
        <v>1.0687143428484678</v>
      </c>
      <c r="N797">
        <f>L797-STDEV($L$78:L797)*2</f>
        <v>0.67252725162375415</v>
      </c>
    </row>
    <row r="798" spans="1:14" x14ac:dyDescent="0.25">
      <c r="A798" s="1">
        <f>+BASE!A798</f>
        <v>42748</v>
      </c>
      <c r="B798">
        <f>+IFERROR(BASE!M798/BASE!H798,B797)</f>
        <v>0.82310884661215433</v>
      </c>
      <c r="C798">
        <f>+IFERROR(BASE!C798/BASE!H798,C797)</f>
        <v>0.85265234005834734</v>
      </c>
      <c r="D798">
        <f>+IFERROR(BASE!R1030/BASE!H798,D797)</f>
        <v>0.82199942474421672</v>
      </c>
      <c r="E798">
        <f>+IFERROR(BASE!W798/BASE!H798,E797)</f>
        <v>0.87143033241566337</v>
      </c>
      <c r="F798">
        <f>+IFERROR(BASE!C798/BASE!M798,F797)</f>
        <v>1.0358925718849838</v>
      </c>
      <c r="L798">
        <f t="shared" si="11"/>
        <v>0.86920790571159501</v>
      </c>
      <c r="M798">
        <f>+STDEV($L$78:L798)*2+L798</f>
        <v>1.0671990605808743</v>
      </c>
      <c r="N798">
        <f>L798-STDEV($L$78:L798)*2</f>
        <v>0.67121675084231569</v>
      </c>
    </row>
    <row r="799" spans="1:14" x14ac:dyDescent="0.25">
      <c r="A799" s="1">
        <f>+BASE!A799</f>
        <v>42755</v>
      </c>
      <c r="B799">
        <f>+IFERROR(BASE!M799/BASE!H799,B798)</f>
        <v>0.78458864884079149</v>
      </c>
      <c r="C799">
        <f>+IFERROR(BASE!C799/BASE!H799,C798)</f>
        <v>0.84592598443856393</v>
      </c>
      <c r="D799">
        <f>+IFERROR(BASE!R1031/BASE!H799,D798)</f>
        <v>0.80548204905407017</v>
      </c>
      <c r="E799">
        <f>+IFERROR(BASE!W799/BASE!H799,E798)</f>
        <v>0.82842924286109254</v>
      </c>
      <c r="F799">
        <f>+IFERROR(BASE!C799/BASE!M799,F798)</f>
        <v>1.0781776994714323</v>
      </c>
      <c r="L799">
        <f t="shared" si="11"/>
        <v>0.86705727435792168</v>
      </c>
      <c r="M799">
        <f>+STDEV($L$78:L799)*2+L799</f>
        <v>1.0649432224109046</v>
      </c>
      <c r="N799">
        <f>L799-STDEV($L$78:L799)*2</f>
        <v>0.66917132630493881</v>
      </c>
    </row>
    <row r="800" spans="1:14" x14ac:dyDescent="0.25">
      <c r="A800" s="1">
        <f>+BASE!A800</f>
        <v>42762</v>
      </c>
      <c r="B800">
        <f>+IFERROR(BASE!M800/BASE!H800,B799)</f>
        <v>0.8583227184944735</v>
      </c>
      <c r="C800">
        <f>+IFERROR(BASE!C800/BASE!H800,C799)</f>
        <v>0.90417882236923197</v>
      </c>
      <c r="D800">
        <f>+IFERROR(BASE!R1032/BASE!H800,D799)</f>
        <v>0.82199942474421672</v>
      </c>
      <c r="E800">
        <f>+IFERROR(BASE!W800/BASE!H800,E799)</f>
        <v>0.86374655873772455</v>
      </c>
      <c r="F800">
        <f>+IFERROR(BASE!C800/BASE!M800,F799)</f>
        <v>1.0534252477380437</v>
      </c>
      <c r="L800">
        <f t="shared" si="11"/>
        <v>0.86684815327932674</v>
      </c>
      <c r="M800">
        <f>+STDEV($L$78:L800)*2+L800</f>
        <v>1.0646287620777604</v>
      </c>
      <c r="N800">
        <f>L800-STDEV($L$78:L800)*2</f>
        <v>0.66906754448089312</v>
      </c>
    </row>
    <row r="801" spans="1:14" x14ac:dyDescent="0.25">
      <c r="A801" s="1">
        <f>+BASE!A801</f>
        <v>42769</v>
      </c>
      <c r="B801">
        <f>+IFERROR(BASE!M801/BASE!H801,B800)</f>
        <v>0.84260603128527656</v>
      </c>
      <c r="C801">
        <f>+IFERROR(BASE!C801/BASE!H801,C800)</f>
        <v>0.87368972746331242</v>
      </c>
      <c r="D801">
        <f>+IFERROR(BASE!R1033/BASE!H801,D800)</f>
        <v>0.79870182228672804</v>
      </c>
      <c r="E801">
        <f>+IFERROR(BASE!W801/BASE!H801,E800)</f>
        <v>0.8437348814707305</v>
      </c>
      <c r="F801">
        <f>+IFERROR(BASE!C801/BASE!M801,F800)</f>
        <v>1.0368899521531101</v>
      </c>
      <c r="L801">
        <f t="shared" si="11"/>
        <v>0.86649757468280397</v>
      </c>
      <c r="M801">
        <f>+STDEV($L$78:L801)*2+L801</f>
        <v>1.0641725276483764</v>
      </c>
      <c r="N801">
        <f>L801-STDEV($L$78:L801)*2</f>
        <v>0.66882262171723139</v>
      </c>
    </row>
    <row r="802" spans="1:14" x14ac:dyDescent="0.25">
      <c r="A802" s="1">
        <f>+BASE!A802</f>
        <v>42776</v>
      </c>
      <c r="B802">
        <f>+IFERROR(BASE!M802/BASE!H802,B801)</f>
        <v>0.79026814523606415</v>
      </c>
      <c r="C802">
        <f>+IFERROR(BASE!C802/BASE!H802,C801)</f>
        <v>0.87668286169936582</v>
      </c>
      <c r="D802">
        <f>+IFERROR(BASE!R1034/BASE!H802,D801)</f>
        <v>0.7333011905203427</v>
      </c>
      <c r="E802">
        <f>+IFERROR(BASE!W802/BASE!H802,E801)</f>
        <v>0.78655935912175945</v>
      </c>
      <c r="F802">
        <f>+IFERROR(BASE!C802/BASE!M802,F801)</f>
        <v>1.1093486014642389</v>
      </c>
      <c r="L802">
        <f t="shared" si="11"/>
        <v>0.8653163450724185</v>
      </c>
      <c r="M802">
        <f>+STDEV($L$78:L802)*2+L802</f>
        <v>1.0628842557240867</v>
      </c>
      <c r="N802">
        <f>L802-STDEV($L$78:L802)*2</f>
        <v>0.66774843442075027</v>
      </c>
    </row>
    <row r="803" spans="1:14" x14ac:dyDescent="0.25">
      <c r="A803" s="1">
        <f>+BASE!A803</f>
        <v>42783</v>
      </c>
      <c r="B803">
        <f>+IFERROR(BASE!M803/BASE!H803,B802)</f>
        <v>0.77052077458168822</v>
      </c>
      <c r="C803">
        <f>+IFERROR(BASE!C803/BASE!H803,C802)</f>
        <v>0.85489753713103966</v>
      </c>
      <c r="D803">
        <f>+IFERROR(BASE!R1035/BASE!H803,D802)</f>
        <v>0.70987027636773825</v>
      </c>
      <c r="E803">
        <f>+IFERROR(BASE!W803/BASE!H803,E802)</f>
        <v>0.85877044557247606</v>
      </c>
      <c r="F803">
        <f>+IFERROR(BASE!C803/BASE!M803,F802)</f>
        <v>1.1095061487409721</v>
      </c>
      <c r="L803">
        <f t="shared" si="11"/>
        <v>0.864124522060152</v>
      </c>
      <c r="M803">
        <f>+STDEV($L$78:L803)*2+L803</f>
        <v>1.0615840395503309</v>
      </c>
      <c r="N803">
        <f>L803-STDEV($L$78:L803)*2</f>
        <v>0.66666500456997313</v>
      </c>
    </row>
    <row r="804" spans="1:14" x14ac:dyDescent="0.25">
      <c r="A804" s="1">
        <f>+BASE!A804</f>
        <v>42790</v>
      </c>
      <c r="B804">
        <f>+IFERROR(BASE!M804/BASE!H804,B803)</f>
        <v>0.77750532620492829</v>
      </c>
      <c r="C804">
        <f>+IFERROR(BASE!C804/BASE!H804,C803)</f>
        <v>0.90123407163243163</v>
      </c>
      <c r="D804">
        <f>+IFERROR(BASE!R1036/BASE!H804,D803)</f>
        <v>0.73545845560155965</v>
      </c>
      <c r="E804">
        <f>+IFERROR(BASE!W804/BASE!H804,E803)</f>
        <v>0.89934477629939302</v>
      </c>
      <c r="F804">
        <f>+IFERROR(BASE!C804/BASE!M804,F803)</f>
        <v>1.1591355599214146</v>
      </c>
      <c r="L804">
        <f t="shared" si="11"/>
        <v>0.86233968491467439</v>
      </c>
      <c r="M804">
        <f>+STDEV($L$78:L804)*2+L804</f>
        <v>1.0596887938409667</v>
      </c>
      <c r="N804">
        <f>L804-STDEV($L$78:L804)*2</f>
        <v>0.66499057598838196</v>
      </c>
    </row>
    <row r="805" spans="1:14" x14ac:dyDescent="0.25">
      <c r="A805" s="1">
        <f>+BASE!A805</f>
        <v>42797</v>
      </c>
      <c r="B805">
        <f>+IFERROR(BASE!M805/BASE!H805,B804)</f>
        <v>0.74148546488972034</v>
      </c>
      <c r="C805">
        <f>+IFERROR(BASE!C805/BASE!H805,C804)</f>
        <v>0.90215104044891292</v>
      </c>
      <c r="D805">
        <f>+IFERROR(BASE!R1037/BASE!H805,D804)</f>
        <v>0.72204037097654128</v>
      </c>
      <c r="E805">
        <f>+IFERROR(BASE!W805/BASE!H805,E804)</f>
        <v>0.86275426700958624</v>
      </c>
      <c r="F805">
        <f>+IFERROR(BASE!C805/BASE!M805,F804)</f>
        <v>1.2166806811015347</v>
      </c>
      <c r="L805">
        <f t="shared" si="11"/>
        <v>0.85909418262422388</v>
      </c>
      <c r="M805">
        <f>+STDEV($L$78:L805)*2+L805</f>
        <v>1.0563293302860384</v>
      </c>
      <c r="N805">
        <f>L805-STDEV($L$78:L805)*2</f>
        <v>0.66185903496240939</v>
      </c>
    </row>
    <row r="806" spans="1:14" x14ac:dyDescent="0.25">
      <c r="A806" s="1">
        <f>+BASE!A806</f>
        <v>42804</v>
      </c>
      <c r="B806">
        <f>+IFERROR(BASE!M806/BASE!H806,B805)</f>
        <v>0.73208418087936156</v>
      </c>
      <c r="C806">
        <f>+IFERROR(BASE!C806/BASE!H806,C805)</f>
        <v>0.89500860585197928</v>
      </c>
      <c r="D806">
        <f>+IFERROR(BASE!R1038/BASE!H806,D805)</f>
        <v>0.70505398216241588</v>
      </c>
      <c r="E806">
        <f>+IFERROR(BASE!W806/BASE!H806,E805)</f>
        <v>0.84783289000156481</v>
      </c>
      <c r="F806">
        <f>+IFERROR(BASE!C806/BASE!M806,F805)</f>
        <v>1.2225487576810046</v>
      </c>
      <c r="L806">
        <f t="shared" si="11"/>
        <v>0.85649550552082987</v>
      </c>
      <c r="M806">
        <f>+STDEV($L$78:L806)*2+L806</f>
        <v>1.0536141149745526</v>
      </c>
      <c r="N806">
        <f>L806-STDEV($L$78:L806)*2</f>
        <v>0.65937689606710714</v>
      </c>
    </row>
    <row r="807" spans="1:14" x14ac:dyDescent="0.25">
      <c r="A807" s="1">
        <f>+BASE!A807</f>
        <v>42811</v>
      </c>
      <c r="B807">
        <f>+IFERROR(BASE!M807/BASE!H807,B806)</f>
        <v>0.7359607387704642</v>
      </c>
      <c r="C807">
        <f>+IFERROR(BASE!C807/BASE!H807,C806)</f>
        <v>0.8720263739557188</v>
      </c>
      <c r="D807">
        <f>+IFERROR(BASE!R1039/BASE!H807,D806)</f>
        <v>0.74798636346607728</v>
      </c>
      <c r="E807">
        <f>+IFERROR(BASE!W807/BASE!H807,E806)</f>
        <v>0.85213351815082616</v>
      </c>
      <c r="F807">
        <f>+IFERROR(BASE!C807/BASE!M807,F806)</f>
        <v>1.1848816492746246</v>
      </c>
      <c r="L807">
        <f t="shared" si="11"/>
        <v>0.85407750073388256</v>
      </c>
      <c r="M807">
        <f>+STDEV($L$78:L807)*2+L807</f>
        <v>1.0510773727806884</v>
      </c>
      <c r="N807">
        <f>L807-STDEV($L$78:L807)*2</f>
        <v>0.65707762868707675</v>
      </c>
    </row>
    <row r="808" spans="1:14" x14ac:dyDescent="0.25">
      <c r="A808" s="1">
        <f>+BASE!A808</f>
        <v>42818</v>
      </c>
      <c r="B808">
        <f>+IFERROR(BASE!M808/BASE!H808,B807)</f>
        <v>0.69445606694560669</v>
      </c>
      <c r="C808">
        <f>+IFERROR(BASE!C808/BASE!H808,C807)</f>
        <v>0.83584379358437944</v>
      </c>
      <c r="D808">
        <f>+IFERROR(BASE!R1040/BASE!H808,D807)</f>
        <v>0.69483960948396095</v>
      </c>
      <c r="E808">
        <f>+IFERROR(BASE!W808/BASE!H808,E807)</f>
        <v>0.7898535564853556</v>
      </c>
      <c r="F808">
        <f>+IFERROR(BASE!C808/BASE!M808,F807)</f>
        <v>1.2035949189134911</v>
      </c>
      <c r="L808">
        <f t="shared" si="11"/>
        <v>0.85099307173390304</v>
      </c>
      <c r="M808">
        <f>+STDEV($L$78:L808)*2+L808</f>
        <v>1.0478715981137756</v>
      </c>
      <c r="N808">
        <f>L808-STDEV($L$78:L808)*2</f>
        <v>0.65411454535403035</v>
      </c>
    </row>
    <row r="809" spans="1:14" x14ac:dyDescent="0.25">
      <c r="A809" s="1">
        <f>+BASE!A809</f>
        <v>42825</v>
      </c>
      <c r="B809">
        <f>+IFERROR(BASE!M809/BASE!H809,B808)</f>
        <v>0.71279139270771064</v>
      </c>
      <c r="C809">
        <f>+IFERROR(BASE!C809/BASE!H809,C808)</f>
        <v>0.83342050209205021</v>
      </c>
      <c r="D809">
        <f>+IFERROR(BASE!R1041/BASE!H809,D808)</f>
        <v>0.6980349671249253</v>
      </c>
      <c r="E809">
        <f>+IFERROR(BASE!W809/BASE!H809,E808)</f>
        <v>0.87634488942020328</v>
      </c>
      <c r="F809">
        <f>+IFERROR(BASE!C809/BASE!M809,F808)</f>
        <v>1.1692348008385745</v>
      </c>
      <c r="L809">
        <f t="shared" si="11"/>
        <v>0.84812082623985152</v>
      </c>
      <c r="M809">
        <f>+STDEV($L$78:L809)*2+L809</f>
        <v>1.0448758468112507</v>
      </c>
      <c r="N809">
        <f>L809-STDEV($L$78:L809)*2</f>
        <v>0.65136580566845226</v>
      </c>
    </row>
    <row r="810" spans="1:14" x14ac:dyDescent="0.25">
      <c r="A810" s="1">
        <f>+BASE!A810</f>
        <v>42832</v>
      </c>
      <c r="B810">
        <f>+IFERROR(BASE!M810/BASE!H810,B809)</f>
        <v>0.71871491180412184</v>
      </c>
      <c r="C810">
        <f>+IFERROR(BASE!C810/BASE!H810,C809)</f>
        <v>0.81589336810460367</v>
      </c>
      <c r="D810">
        <f>+IFERROR(BASE!R1042/BASE!H810,D809)</f>
        <v>0.67814842985982837</v>
      </c>
      <c r="E810">
        <f>+IFERROR(BASE!W810/BASE!H810,E809)</f>
        <v>0.84005215690535706</v>
      </c>
      <c r="F810">
        <f>+IFERROR(BASE!C810/BASE!M810,F809)</f>
        <v>1.135211409565086</v>
      </c>
      <c r="L810">
        <f t="shared" si="11"/>
        <v>0.84541540816421257</v>
      </c>
      <c r="M810">
        <f>+STDEV($L$78:L810)*2+L810</f>
        <v>1.0420451243721116</v>
      </c>
      <c r="N810">
        <f>L810-STDEV($L$78:L810)*2</f>
        <v>0.64878569195631364</v>
      </c>
    </row>
    <row r="811" spans="1:14" x14ac:dyDescent="0.25">
      <c r="A811" s="1">
        <f>+BASE!A811</f>
        <v>42839</v>
      </c>
      <c r="B811">
        <f>+IFERROR(BASE!M811/BASE!H811,B810)</f>
        <v>0.70544508455677379</v>
      </c>
      <c r="C811">
        <f>+IFERROR(BASE!C811/BASE!H811,C810)</f>
        <v>0.79501951310165386</v>
      </c>
      <c r="D811">
        <f>+IFERROR(BASE!R1043/BASE!H811,D810)</f>
        <v>0.68868240104069878</v>
      </c>
      <c r="E811">
        <f>+IFERROR(BASE!W811/BASE!H811,E810)</f>
        <v>0.87024716595428364</v>
      </c>
      <c r="F811">
        <f>+IFERROR(BASE!C811/BASE!M811,F810)</f>
        <v>1.1269757639620652</v>
      </c>
      <c r="L811">
        <f t="shared" si="11"/>
        <v>0.8425009059003632</v>
      </c>
      <c r="M811">
        <f>+STDEV($L$78:L811)*2+L811</f>
        <v>1.0390036017579454</v>
      </c>
      <c r="N811">
        <f>L811-STDEV($L$78:L811)*2</f>
        <v>0.64599821004278113</v>
      </c>
    </row>
    <row r="812" spans="1:14" x14ac:dyDescent="0.25">
      <c r="A812" s="1">
        <f>+BASE!A812</f>
        <v>42846</v>
      </c>
      <c r="B812">
        <f>+IFERROR(BASE!M812/BASE!H812,B811)</f>
        <v>0.69877376287911763</v>
      </c>
      <c r="C812">
        <f>+IFERROR(BASE!C812/BASE!H812,C811)</f>
        <v>0.79719924539254094</v>
      </c>
      <c r="D812">
        <f>+IFERROR(BASE!R1044/BASE!H812,D811)</f>
        <v>0.67080249600928743</v>
      </c>
      <c r="E812">
        <f>+IFERROR(BASE!W812/BASE!H812,E811)</f>
        <v>0.85343201277027991</v>
      </c>
      <c r="F812">
        <f>+IFERROR(BASE!C812/BASE!M812,F811)</f>
        <v>1.140854576605576</v>
      </c>
      <c r="L812">
        <f t="shared" si="11"/>
        <v>0.83875124535234957</v>
      </c>
      <c r="M812">
        <f>+STDEV($L$78:L812)*2+L812</f>
        <v>1.0351250037467241</v>
      </c>
      <c r="N812">
        <f>L812-STDEV($L$78:L812)*2</f>
        <v>0.64237748695797492</v>
      </c>
    </row>
    <row r="813" spans="1:14" x14ac:dyDescent="0.25">
      <c r="A813" s="1">
        <f>+BASE!A813</f>
        <v>42853</v>
      </c>
      <c r="B813">
        <f>+IFERROR(BASE!M813/BASE!H813,B812)</f>
        <v>0.6909301819763648</v>
      </c>
      <c r="C813">
        <f>+IFERROR(BASE!C813/BASE!H813,C812)</f>
        <v>0.8132385992894946</v>
      </c>
      <c r="D813">
        <f>+IFERROR(BASE!R1045/BASE!H813,D812)</f>
        <v>0.66606249546871599</v>
      </c>
      <c r="E813">
        <f>+IFERROR(BASE!W813/BASE!H813,E812)</f>
        <v>0.84956137171028778</v>
      </c>
      <c r="F813">
        <f>+IFERROR(BASE!C813/BASE!M813,F812)</f>
        <v>1.1770199370409233</v>
      </c>
      <c r="L813">
        <f t="shared" si="11"/>
        <v>0.83511889457296695</v>
      </c>
      <c r="M813">
        <f>+STDEV($L$78:L813)*2+L813</f>
        <v>1.031362249530738</v>
      </c>
      <c r="N813">
        <f>L813-STDEV($L$78:L813)*2</f>
        <v>0.63887553961519594</v>
      </c>
    </row>
    <row r="814" spans="1:14" x14ac:dyDescent="0.25">
      <c r="A814" s="1">
        <f>+BASE!A814</f>
        <v>42860</v>
      </c>
      <c r="B814">
        <f>+IFERROR(BASE!M814/BASE!H814,B813)</f>
        <v>0.64403802438520352</v>
      </c>
      <c r="C814">
        <f>+IFERROR(BASE!C814/BASE!H814,C813)</f>
        <v>0.78563063993938143</v>
      </c>
      <c r="D814">
        <f>+IFERROR(BASE!R1046/BASE!H814,D813)</f>
        <v>0.65960597919680375</v>
      </c>
      <c r="E814">
        <f>+IFERROR(BASE!W814/BASE!H814,E813)</f>
        <v>0.79957980298959841</v>
      </c>
      <c r="F814">
        <f>+IFERROR(BASE!C814/BASE!M814,F813)</f>
        <v>1.2198513289480721</v>
      </c>
      <c r="L814">
        <f t="shared" si="11"/>
        <v>0.83029608113917874</v>
      </c>
      <c r="M814">
        <f>+STDEV($L$78:L814)*2+L814</f>
        <v>1.0264075781529745</v>
      </c>
      <c r="N814">
        <f>L814-STDEV($L$78:L814)*2</f>
        <v>0.63418458412538303</v>
      </c>
    </row>
    <row r="815" spans="1:14" x14ac:dyDescent="0.25">
      <c r="A815" s="1">
        <f>+BASE!A815</f>
        <v>42867</v>
      </c>
      <c r="B815">
        <f>+IFERROR(BASE!M815/BASE!H815,B814)</f>
        <v>0.63514474352463179</v>
      </c>
      <c r="C815">
        <f>+IFERROR(BASE!C815/BASE!H815,C814)</f>
        <v>0.7638056543084476</v>
      </c>
      <c r="D815">
        <f>+IFERROR(BASE!R1047/BASE!H815,D814)</f>
        <v>0.68261384797697644</v>
      </c>
      <c r="E815">
        <f>+IFERROR(BASE!W815/BASE!H815,E814)</f>
        <v>0.79275435923480619</v>
      </c>
      <c r="F815">
        <f>+IFERROR(BASE!C815/BASE!M815,F814)</f>
        <v>1.2025694333386643</v>
      </c>
      <c r="L815">
        <f t="shared" si="11"/>
        <v>0.82584858867876154</v>
      </c>
      <c r="M815">
        <f>+STDEV($L$78:L815)*2+L815</f>
        <v>1.0218274856991627</v>
      </c>
      <c r="N815">
        <f>L815-STDEV($L$78:L815)*2</f>
        <v>0.62986969165836026</v>
      </c>
    </row>
    <row r="816" spans="1:14" x14ac:dyDescent="0.25">
      <c r="A816" s="1">
        <f>+BASE!A816</f>
        <v>42874</v>
      </c>
      <c r="B816">
        <f>+IFERROR(BASE!M816/BASE!H816,B815)</f>
        <v>0.60171285604311009</v>
      </c>
      <c r="C816">
        <f>+IFERROR(BASE!C816/BASE!H816,C815)</f>
        <v>0.73970361816782138</v>
      </c>
      <c r="D816">
        <f>+IFERROR(BASE!R1048/BASE!H816,D815)</f>
        <v>0.59683731075186042</v>
      </c>
      <c r="E816">
        <f>+IFERROR(BASE!W816/BASE!H816,E815)</f>
        <v>0.76777007954837062</v>
      </c>
      <c r="F816">
        <f>+IFERROR(BASE!C816/BASE!M816,F815)</f>
        <v>1.2293299216376139</v>
      </c>
      <c r="L816">
        <f t="shared" si="11"/>
        <v>0.82129554915310998</v>
      </c>
      <c r="M816">
        <f>+STDEV($L$78:L816)*2+L816</f>
        <v>1.0171416514379896</v>
      </c>
      <c r="N816">
        <f>L816-STDEV($L$78:L816)*2</f>
        <v>0.62544944686823034</v>
      </c>
    </row>
    <row r="817" spans="1:14" x14ac:dyDescent="0.25">
      <c r="A817" s="1">
        <f>+BASE!A817</f>
        <v>42881</v>
      </c>
      <c r="B817">
        <f>+IFERROR(BASE!M817/BASE!H817,B816)</f>
        <v>0.6270874827639038</v>
      </c>
      <c r="C817">
        <f>+IFERROR(BASE!C817/BASE!H817,C816)</f>
        <v>0.73222000919258468</v>
      </c>
      <c r="D817">
        <f>+IFERROR(BASE!R1049/BASE!H817,D816)</f>
        <v>0.59276850007660487</v>
      </c>
      <c r="E817">
        <f>+IFERROR(BASE!W817/BASE!H817,E816)</f>
        <v>0.74702007047648222</v>
      </c>
      <c r="F817">
        <f>+IFERROR(BASE!C817/BASE!M817,F816)</f>
        <v>1.1676520889323236</v>
      </c>
      <c r="L817">
        <f t="shared" si="11"/>
        <v>0.81738155724464934</v>
      </c>
      <c r="M817">
        <f>+STDEV($L$78:L817)*2+L817</f>
        <v>1.0130951941784643</v>
      </c>
      <c r="N817">
        <f>L817-STDEV($L$78:L817)*2</f>
        <v>0.62166792031083451</v>
      </c>
    </row>
    <row r="818" spans="1:14" x14ac:dyDescent="0.25">
      <c r="A818" s="1">
        <f>+BASE!A818</f>
        <v>42888</v>
      </c>
      <c r="B818">
        <f>+IFERROR(BASE!M818/BASE!H818,B817)</f>
        <v>0.65969840331164986</v>
      </c>
      <c r="C818">
        <f>+IFERROR(BASE!C818/BASE!H818,C817)</f>
        <v>0.72782377291543465</v>
      </c>
      <c r="D818">
        <f>+IFERROR(BASE!R1050/BASE!H818,D817)</f>
        <v>0.58347131874630398</v>
      </c>
      <c r="E818">
        <f>+IFERROR(BASE!W818/BASE!H818,E817)</f>
        <v>0.76017149615612056</v>
      </c>
      <c r="F818">
        <f>+IFERROR(BASE!C818/BASE!M818,F817)</f>
        <v>1.1032674465510286</v>
      </c>
      <c r="L818">
        <f t="shared" si="11"/>
        <v>0.8143708029482396</v>
      </c>
      <c r="M818">
        <f>+STDEV($L$78:L818)*2+L818</f>
        <v>1.0099525763632857</v>
      </c>
      <c r="N818">
        <f>L818-STDEV($L$78:L818)*2</f>
        <v>0.61878902953319348</v>
      </c>
    </row>
    <row r="819" spans="1:14" x14ac:dyDescent="0.25">
      <c r="A819" s="1">
        <f>+BASE!A819</f>
        <v>42895</v>
      </c>
      <c r="B819">
        <f>+IFERROR(BASE!M819/BASE!H819,B818)</f>
        <v>0.65884360311634793</v>
      </c>
      <c r="C819">
        <f>+IFERROR(BASE!C819/BASE!H819,C818)</f>
        <v>0.77551348915073082</v>
      </c>
      <c r="D819">
        <f>+IFERROR(BASE!R1051/BASE!H819,D818)</f>
        <v>0.61654111132573564</v>
      </c>
      <c r="E819">
        <f>+IFERROR(BASE!W819/BASE!H819,E818)</f>
        <v>0.82193677161805434</v>
      </c>
      <c r="F819">
        <f>+IFERROR(BASE!C819/BASE!M819,F818)</f>
        <v>1.1770828243342293</v>
      </c>
      <c r="L819">
        <f t="shared" si="11"/>
        <v>0.811463093569048</v>
      </c>
      <c r="M819">
        <f>+STDEV($L$78:L819)*2+L819</f>
        <v>1.0069138281450887</v>
      </c>
      <c r="N819">
        <f>L819-STDEV($L$78:L819)*2</f>
        <v>0.61601235899300733</v>
      </c>
    </row>
    <row r="820" spans="1:14" x14ac:dyDescent="0.25">
      <c r="A820" s="1">
        <f>+BASE!A820</f>
        <v>42902</v>
      </c>
      <c r="B820">
        <f>+IFERROR(BASE!M820/BASE!H820,B819)</f>
        <v>0.67321756499887242</v>
      </c>
      <c r="C820">
        <f>+IFERROR(BASE!C820/BASE!H820,C819)</f>
        <v>0.7543735300750668</v>
      </c>
      <c r="D820">
        <f>+IFERROR(BASE!R1052/BASE!H820,D819)</f>
        <v>0.59447791488127844</v>
      </c>
      <c r="E820">
        <f>+IFERROR(BASE!W820/BASE!H820,E819)</f>
        <v>0.78543123167627826</v>
      </c>
      <c r="F820">
        <f>+IFERROR(BASE!C820/BASE!M820,F819)</f>
        <v>1.1205493874425727</v>
      </c>
      <c r="L820">
        <f t="shared" si="11"/>
        <v>0.80883472063979756</v>
      </c>
      <c r="M820">
        <f>+STDEV($L$78:L820)*2+L820</f>
        <v>1.0041553836149211</v>
      </c>
      <c r="N820">
        <f>L820-STDEV($L$78:L820)*2</f>
        <v>0.61351405766467393</v>
      </c>
    </row>
    <row r="821" spans="1:14" x14ac:dyDescent="0.25">
      <c r="A821" s="1">
        <f>+BASE!A821</f>
        <v>42909</v>
      </c>
      <c r="B821">
        <f>+IFERROR(BASE!M821/BASE!H821,B820)</f>
        <v>0.67561997207632474</v>
      </c>
      <c r="C821">
        <f>+IFERROR(BASE!C821/BASE!H821,C820)</f>
        <v>0.79795226381224649</v>
      </c>
      <c r="D821">
        <f>+IFERROR(BASE!R1053/BASE!H821,D820)</f>
        <v>0.64307559337809994</v>
      </c>
      <c r="E821">
        <f>+IFERROR(BASE!W821/BASE!H821,E820)</f>
        <v>0.81041819027990158</v>
      </c>
      <c r="F821">
        <f>+IFERROR(BASE!C821/BASE!M821,F820)</f>
        <v>1.1810667191497737</v>
      </c>
      <c r="L821">
        <f t="shared" si="11"/>
        <v>0.80624360498470171</v>
      </c>
      <c r="M821">
        <f>+STDEV($L$78:L821)*2+L821</f>
        <v>1.001435334608235</v>
      </c>
      <c r="N821">
        <f>L821-STDEV($L$78:L821)*2</f>
        <v>0.61105187536116845</v>
      </c>
    </row>
    <row r="822" spans="1:14" x14ac:dyDescent="0.25">
      <c r="A822" s="1">
        <f>+BASE!A822</f>
        <v>42916</v>
      </c>
      <c r="B822">
        <f>+IFERROR(BASE!M822/BASE!H822,B821)</f>
        <v>0.71161210829531452</v>
      </c>
      <c r="C822">
        <f>+IFERROR(BASE!C822/BASE!H822,C821)</f>
        <v>0.64421059642345735</v>
      </c>
      <c r="D822">
        <f>+IFERROR(BASE!R1054/BASE!H822,D821)</f>
        <v>0.64291185187651945</v>
      </c>
      <c r="E822">
        <f>+IFERROR(BASE!W822/BASE!H822,E821)</f>
        <v>0.82746678211062641</v>
      </c>
      <c r="F822">
        <f>+IFERROR(BASE!C822/BASE!M822,F821)</f>
        <v>0.90528335439187624</v>
      </c>
      <c r="L822">
        <f t="shared" si="11"/>
        <v>0.80459293626396811</v>
      </c>
      <c r="M822">
        <f>+STDEV($L$78:L822)*2+L822</f>
        <v>0.99965664249346453</v>
      </c>
      <c r="N822">
        <f>L822-STDEV($L$78:L822)*2</f>
        <v>0.60952923003447168</v>
      </c>
    </row>
    <row r="823" spans="1:14" x14ac:dyDescent="0.25">
      <c r="A823" s="1">
        <f>+BASE!A823</f>
        <v>42923</v>
      </c>
      <c r="B823">
        <f>+IFERROR(BASE!M823/BASE!H823,B822)</f>
        <v>0.70269547187479098</v>
      </c>
      <c r="C823">
        <f>+IFERROR(BASE!C823/BASE!H823,C822)</f>
        <v>0.64758210153167006</v>
      </c>
      <c r="D823">
        <f>+IFERROR(BASE!R1055/BASE!H823,D822)</f>
        <v>0.643033910775199</v>
      </c>
      <c r="E823">
        <f>+IFERROR(BASE!W823/BASE!H823,E822)</f>
        <v>0.82128285733395756</v>
      </c>
      <c r="F823">
        <f>+IFERROR(BASE!C823/BASE!M823,F822)</f>
        <v>0.92156862745098034</v>
      </c>
      <c r="L823">
        <f t="shared" si="11"/>
        <v>0.80140593610517252</v>
      </c>
      <c r="M823">
        <f>+STDEV($L$78:L823)*2+L823</f>
        <v>0.99634334448776873</v>
      </c>
      <c r="N823">
        <f>L823-STDEV($L$78:L823)*2</f>
        <v>0.60646852772257631</v>
      </c>
    </row>
    <row r="824" spans="1:14" x14ac:dyDescent="0.25">
      <c r="A824" s="1">
        <f>+BASE!A824</f>
        <v>42930</v>
      </c>
      <c r="B824">
        <f>+IFERROR(BASE!M824/BASE!H824,B823)</f>
        <v>0.69961741288387957</v>
      </c>
      <c r="C824">
        <f>+IFERROR(BASE!C824/BASE!H824,C823)</f>
        <v>0.65587839933822767</v>
      </c>
      <c r="D824">
        <f>+IFERROR(BASE!R1056/BASE!H824,D823)</f>
        <v>0.69355116671836758</v>
      </c>
      <c r="E824">
        <f>+IFERROR(BASE!W824/BASE!H824,E823)</f>
        <v>0.86002826319236203</v>
      </c>
      <c r="F824">
        <f>+IFERROR(BASE!C824/BASE!M824,F823)</f>
        <v>0.9374815252734261</v>
      </c>
      <c r="L824">
        <f t="shared" si="11"/>
        <v>0.79833670870340812</v>
      </c>
      <c r="M824">
        <f>+STDEV($L$78:L824)*2+L824</f>
        <v>0.99314974432935321</v>
      </c>
      <c r="N824">
        <f>L824-STDEV($L$78:L824)*2</f>
        <v>0.60352367307746302</v>
      </c>
    </row>
    <row r="825" spans="1:14" x14ac:dyDescent="0.25">
      <c r="A825" s="1">
        <f>+BASE!A825</f>
        <v>42937</v>
      </c>
      <c r="B825">
        <f>+IFERROR(BASE!M825/BASE!H825,B824)</f>
        <v>0.65841080512190853</v>
      </c>
      <c r="C825">
        <f>+IFERROR(BASE!C825/BASE!H825,C824)</f>
        <v>0.67423259077354858</v>
      </c>
      <c r="D825">
        <f>+IFERROR(BASE!R1057/BASE!H825,D824)</f>
        <v>0.33390633222241711</v>
      </c>
      <c r="E825">
        <f>+IFERROR(BASE!W825/BASE!H825,E824)</f>
        <v>0.88623048587967024</v>
      </c>
      <c r="F825">
        <f>+IFERROR(BASE!C825/BASE!M825,F824)</f>
        <v>1.0240302642796248</v>
      </c>
      <c r="L825">
        <f t="shared" si="11"/>
        <v>0.79438692508731357</v>
      </c>
      <c r="M825">
        <f>+STDEV($L$78:L825)*2+L825</f>
        <v>0.98907836365220714</v>
      </c>
      <c r="N825">
        <f>L825-STDEV($L$78:L825)*2</f>
        <v>0.59969548652242</v>
      </c>
    </row>
    <row r="826" spans="1:14" x14ac:dyDescent="0.25">
      <c r="A826" s="1">
        <f>+BASE!A826</f>
        <v>42944</v>
      </c>
      <c r="B826">
        <f>+IFERROR(BASE!M826/BASE!H826,B825)</f>
        <v>0.67164336772421562</v>
      </c>
      <c r="C826">
        <f>+IFERROR(BASE!C826/BASE!H826,C825)</f>
        <v>0.69988379872530726</v>
      </c>
      <c r="D826">
        <f>+IFERROR(BASE!R1058/BASE!H826,D825)</f>
        <v>0.3319835205464981</v>
      </c>
      <c r="E826">
        <f>+IFERROR(BASE!W826/BASE!H826,E825)</f>
        <v>0.93330751082784602</v>
      </c>
      <c r="F826">
        <f>+IFERROR(BASE!C826/BASE!M826,F825)</f>
        <v>1.0420467652301562</v>
      </c>
      <c r="L826">
        <f t="shared" si="11"/>
        <v>0.79006383700701033</v>
      </c>
      <c r="M826">
        <f>+STDEV($L$78:L826)*2+L826</f>
        <v>0.98463716780510979</v>
      </c>
      <c r="N826">
        <f>L826-STDEV($L$78:L826)*2</f>
        <v>0.59549050620891086</v>
      </c>
    </row>
    <row r="827" spans="1:14" x14ac:dyDescent="0.25">
      <c r="A827" s="1">
        <f>+BASE!A827</f>
        <v>42951</v>
      </c>
      <c r="B827">
        <f>+IFERROR(BASE!M827/BASE!H827,B826)</f>
        <v>0.68299349084762828</v>
      </c>
      <c r="C827">
        <f>+IFERROR(BASE!C827/BASE!H827,C826)</f>
        <v>0.70751968928687026</v>
      </c>
      <c r="D827">
        <f>+IFERROR(BASE!R1059/BASE!H827,D826)</f>
        <v>0.33840399899305929</v>
      </c>
      <c r="E827">
        <f>+IFERROR(BASE!W827/BASE!H827,E826)</f>
        <v>0.93454885460495563</v>
      </c>
      <c r="F827">
        <f>+IFERROR(BASE!C827/BASE!M827,F826)</f>
        <v>1.0359098567818028</v>
      </c>
      <c r="L827">
        <f t="shared" si="11"/>
        <v>0.78640019996551558</v>
      </c>
      <c r="M827">
        <f>+STDEV($L$78:L827)*2+L827</f>
        <v>0.98085879560413836</v>
      </c>
      <c r="N827">
        <f>L827-STDEV($L$78:L827)*2</f>
        <v>0.5919416043268928</v>
      </c>
    </row>
    <row r="828" spans="1:14" x14ac:dyDescent="0.25">
      <c r="A828" s="1">
        <f>+BASE!A828</f>
        <v>42958</v>
      </c>
      <c r="B828">
        <f>+IFERROR(BASE!M828/BASE!H828,B827)</f>
        <v>0.6779643231899265</v>
      </c>
      <c r="C828">
        <f>+IFERROR(BASE!C828/BASE!H828,C827)</f>
        <v>0.67310248338579926</v>
      </c>
      <c r="D828">
        <f>+IFERROR(BASE!R1060/BASE!H828,D827)</f>
        <v>0.31594963273871984</v>
      </c>
      <c r="E828">
        <f>+IFERROR(BASE!W828/BASE!H828,E827)</f>
        <v>0.89807625043721584</v>
      </c>
      <c r="F828">
        <f>+IFERROR(BASE!C828/BASE!M828,F827)</f>
        <v>0.99282876747665494</v>
      </c>
      <c r="L828">
        <f t="shared" si="11"/>
        <v>0.78210375576451097</v>
      </c>
      <c r="M828">
        <f>+STDEV($L$78:L828)*2+L828</f>
        <v>0.97645198171770031</v>
      </c>
      <c r="N828">
        <f>L828-STDEV($L$78:L828)*2</f>
        <v>0.58775552981132162</v>
      </c>
    </row>
    <row r="829" spans="1:14" x14ac:dyDescent="0.25">
      <c r="A829" s="1">
        <f>+BASE!A829</f>
        <v>42965</v>
      </c>
      <c r="B829">
        <f>+IFERROR(BASE!M829/BASE!H829,B828)</f>
        <v>0.62122618857051382</v>
      </c>
      <c r="C829">
        <f>+IFERROR(BASE!C829/BASE!H829,C828)</f>
        <v>0.68410437009764691</v>
      </c>
      <c r="D829">
        <f>+IFERROR(BASE!R1061/BASE!H829,D828)</f>
        <v>0.31045301744837522</v>
      </c>
      <c r="E829">
        <f>+IFERROR(BASE!W829/BASE!H829,E828)</f>
        <v>0.9214663038258365</v>
      </c>
      <c r="F829">
        <f>+IFERROR(BASE!C829/BASE!M829,F828)</f>
        <v>1.101216244073387</v>
      </c>
      <c r="L829">
        <f t="shared" si="11"/>
        <v>0.77668568329126941</v>
      </c>
      <c r="M829">
        <f>+STDEV($L$78:L829)*2+L829</f>
        <v>0.97092968417119774</v>
      </c>
      <c r="N829">
        <f>L829-STDEV($L$78:L829)*2</f>
        <v>0.58244168241134109</v>
      </c>
    </row>
    <row r="830" spans="1:14" x14ac:dyDescent="0.25">
      <c r="A830" s="1">
        <f>+BASE!A830</f>
        <v>42972</v>
      </c>
      <c r="B830">
        <f>+IFERROR(BASE!M830/BASE!H830,B829)</f>
        <v>0.63860001216323048</v>
      </c>
      <c r="C830">
        <f>+IFERROR(BASE!C830/BASE!H830,C829)</f>
        <v>0.7028218694885362</v>
      </c>
      <c r="D830">
        <f>+IFERROR(BASE!R1062/BASE!H830,D829)</f>
        <v>0.32217356930000607</v>
      </c>
      <c r="E830">
        <f>+IFERROR(BASE!W830/BASE!H830,E829)</f>
        <v>0.95706379614425596</v>
      </c>
      <c r="F830">
        <f>+IFERROR(BASE!C830/BASE!M830,F829)</f>
        <v>1.1005666396838247</v>
      </c>
      <c r="L830">
        <f t="shared" si="11"/>
        <v>0.77217853878925136</v>
      </c>
      <c r="M830">
        <f>+STDEV($L$78:L830)*2+L830</f>
        <v>0.96632403172194592</v>
      </c>
      <c r="N830">
        <f>L830-STDEV($L$78:L830)*2</f>
        <v>0.57803304585655679</v>
      </c>
    </row>
    <row r="831" spans="1:14" x14ac:dyDescent="0.25">
      <c r="A831" s="1">
        <f>+BASE!A831</f>
        <v>42979</v>
      </c>
      <c r="B831">
        <f>+IFERROR(BASE!M831/BASE!H831,B830)</f>
        <v>0.61889618688144554</v>
      </c>
      <c r="C831">
        <f>+IFERROR(BASE!C831/BASE!H831,C830)</f>
        <v>0.6950099563111124</v>
      </c>
      <c r="D831">
        <f>+IFERROR(BASE!R1063/BASE!H831,D830)</f>
        <v>0.33569114631319286</v>
      </c>
      <c r="E831">
        <f>+IFERROR(BASE!W831/BASE!H831,E830)</f>
        <v>0.93235652509882017</v>
      </c>
      <c r="F831">
        <f>+IFERROR(BASE!C831/BASE!M831,F830)</f>
        <v>1.1229830964271994</v>
      </c>
      <c r="L831">
        <f t="shared" si="11"/>
        <v>0.76726554997323348</v>
      </c>
      <c r="M831">
        <f>+STDEV($L$78:L831)*2+L831</f>
        <v>0.96131934792908558</v>
      </c>
      <c r="N831">
        <f>L831-STDEV($L$78:L831)*2</f>
        <v>0.57321175201738139</v>
      </c>
    </row>
    <row r="832" spans="1:14" x14ac:dyDescent="0.25">
      <c r="A832" s="1">
        <f>+BASE!A832</f>
        <v>42986</v>
      </c>
      <c r="B832">
        <f>+IFERROR(BASE!M832/BASE!H832,B831)</f>
        <v>0.62379935965848454</v>
      </c>
      <c r="C832">
        <f>+IFERROR(BASE!C832/BASE!H832,C831)</f>
        <v>0.66980908336297873</v>
      </c>
      <c r="D832">
        <f>+IFERROR(BASE!R1064/BASE!H832,D831)</f>
        <v>0.37371042333689075</v>
      </c>
      <c r="E832">
        <f>+IFERROR(BASE!W832/BASE!H832,E831)</f>
        <v>0.91281275939760453</v>
      </c>
      <c r="F832">
        <f>+IFERROR(BASE!C832/BASE!M832,F831)</f>
        <v>1.0737572474099419</v>
      </c>
      <c r="L832">
        <f t="shared" si="11"/>
        <v>0.76258092788860998</v>
      </c>
      <c r="M832">
        <f>+STDEV($L$78:L832)*2+L832</f>
        <v>0.95655010366482762</v>
      </c>
      <c r="N832">
        <f>L832-STDEV($L$78:L832)*2</f>
        <v>0.56861175211239234</v>
      </c>
    </row>
    <row r="833" spans="1:14" x14ac:dyDescent="0.25">
      <c r="A833" s="1">
        <f>+BASE!A833</f>
        <v>42993</v>
      </c>
      <c r="B833">
        <f>+IFERROR(BASE!M833/BASE!H833,B832)</f>
        <v>0.66081517962353087</v>
      </c>
      <c r="C833">
        <f>+IFERROR(BASE!C833/BASE!H833,C832)</f>
        <v>0.67311236667975949</v>
      </c>
      <c r="D833">
        <f>+IFERROR(BASE!R1065/BASE!H833,D832)</f>
        <v>0.39716590627549325</v>
      </c>
      <c r="E833">
        <f>+IFERROR(BASE!W833/BASE!H833,E832)</f>
        <v>0.96474000664712822</v>
      </c>
      <c r="F833">
        <f>+IFERROR(BASE!C833/BASE!M833,F832)</f>
        <v>1.0186091170956975</v>
      </c>
      <c r="L833">
        <f t="shared" si="11"/>
        <v>0.75824623270888825</v>
      </c>
      <c r="M833">
        <f>+STDEV($L$78:L833)*2+L833</f>
        <v>0.95213782633674671</v>
      </c>
      <c r="N833">
        <f>L833-STDEV($L$78:L833)*2</f>
        <v>0.56435463908102979</v>
      </c>
    </row>
    <row r="834" spans="1:14" x14ac:dyDescent="0.25">
      <c r="A834" s="1">
        <f>+BASE!A834</f>
        <v>43000</v>
      </c>
      <c r="B834">
        <f>+IFERROR(BASE!M834/BASE!H834,B833)</f>
        <v>0.65912368275097055</v>
      </c>
      <c r="C834">
        <f>+IFERROR(BASE!C834/BASE!H834,C833)</f>
        <v>0.68757626178591236</v>
      </c>
      <c r="D834">
        <f>+IFERROR(BASE!R1066/BASE!H834,D833)</f>
        <v>0.3540765391014975</v>
      </c>
      <c r="E834">
        <f>+IFERROR(BASE!W834/BASE!H834,E833)</f>
        <v>0.9359955629506379</v>
      </c>
      <c r="F834">
        <f>+IFERROR(BASE!C834/BASE!M834,F833)</f>
        <v>1.0431672837428476</v>
      </c>
      <c r="L834">
        <f t="shared" si="11"/>
        <v>0.75409594473038555</v>
      </c>
      <c r="M834">
        <f>+STDEV($L$78:L834)*2+L834</f>
        <v>0.94791713336629102</v>
      </c>
      <c r="N834">
        <f>L834-STDEV($L$78:L834)*2</f>
        <v>0.56027475609448008</v>
      </c>
    </row>
    <row r="835" spans="1:14" x14ac:dyDescent="0.25">
      <c r="A835" s="1">
        <f>+BASE!A835</f>
        <v>43007</v>
      </c>
      <c r="B835">
        <f>+IFERROR(BASE!M835/BASE!H835,B834)</f>
        <v>0.70406701201366695</v>
      </c>
      <c r="C835">
        <f>+IFERROR(BASE!C835/BASE!H835,C834)</f>
        <v>0.86042837723648913</v>
      </c>
      <c r="D835">
        <f>+IFERROR(BASE!R1067/BASE!H835,D834)</f>
        <v>0.48822513685293356</v>
      </c>
      <c r="E835">
        <f>+IFERROR(BASE!W835/BASE!H835,E834)</f>
        <v>0.89661633417833131</v>
      </c>
      <c r="F835">
        <f>+IFERROR(BASE!C835/BASE!M835,F834)</f>
        <v>1.2220830724274681</v>
      </c>
      <c r="L835">
        <f t="shared" si="11"/>
        <v>0.75124723061866483</v>
      </c>
      <c r="M835">
        <f>+STDEV($L$78:L835)*2+L835</f>
        <v>0.94500318117683701</v>
      </c>
      <c r="N835">
        <f>L835-STDEV($L$78:L835)*2</f>
        <v>0.55749128006049264</v>
      </c>
    </row>
    <row r="836" spans="1:14" x14ac:dyDescent="0.25">
      <c r="A836" s="1">
        <f>+BASE!A836</f>
        <v>43014</v>
      </c>
      <c r="B836">
        <f>+IFERROR(BASE!M836/BASE!H836,B835)</f>
        <v>0.69412218288878758</v>
      </c>
      <c r="C836">
        <f>+IFERROR(BASE!C836/BASE!H836,C835)</f>
        <v>0.86488381059198771</v>
      </c>
      <c r="D836">
        <f>+IFERROR(BASE!R1068/BASE!H836,D835)</f>
        <v>0.4563106796116505</v>
      </c>
      <c r="E836">
        <f>+IFERROR(BASE!W836/BASE!H836,E835)</f>
        <v>0.84791980652623467</v>
      </c>
      <c r="F836">
        <f>+IFERROR(BASE!C836/BASE!M836,F835)</f>
        <v>1.2460109068874976</v>
      </c>
      <c r="L836">
        <f t="shared" si="11"/>
        <v>0.74798564726446648</v>
      </c>
      <c r="M836">
        <f>+STDEV($L$78:L836)*2+L836</f>
        <v>0.94168250844605972</v>
      </c>
      <c r="N836">
        <f>L836-STDEV($L$78:L836)*2</f>
        <v>0.55428878608287324</v>
      </c>
    </row>
    <row r="837" spans="1:14" x14ac:dyDescent="0.25">
      <c r="A837" s="1">
        <f>+BASE!A837</f>
        <v>43021</v>
      </c>
      <c r="B837">
        <f>+IFERROR(BASE!M837/BASE!H837,B836)</f>
        <v>0.71084545485955153</v>
      </c>
      <c r="C837">
        <f>+IFERROR(BASE!C837/BASE!H837,C836)</f>
        <v>0.87008948623155857</v>
      </c>
      <c r="D837">
        <f>+IFERROR(BASE!R1069/BASE!H837,D836)</f>
        <v>0.44549632035379888</v>
      </c>
      <c r="E837">
        <f>+IFERROR(BASE!W837/BASE!H837,E836)</f>
        <v>0.85353971599350453</v>
      </c>
      <c r="F837">
        <f>+IFERROR(BASE!C837/BASE!M837,F836)</f>
        <v>1.2240206085350442</v>
      </c>
      <c r="L837">
        <f t="shared" si="11"/>
        <v>0.74510833175478142</v>
      </c>
      <c r="M837">
        <f>+STDEV($L$78:L837)*2+L837</f>
        <v>0.93875172524255679</v>
      </c>
      <c r="N837">
        <f>L837-STDEV($L$78:L837)*2</f>
        <v>0.55146493826700604</v>
      </c>
    </row>
    <row r="838" spans="1:14" x14ac:dyDescent="0.25">
      <c r="A838" s="1">
        <f>+BASE!A838</f>
        <v>43028</v>
      </c>
      <c r="B838">
        <f>+IFERROR(BASE!M838/BASE!H838,B837)</f>
        <v>0.70411386911994445</v>
      </c>
      <c r="C838">
        <f>+IFERROR(BASE!C838/BASE!H838,C837)</f>
        <v>0.86967540357576811</v>
      </c>
      <c r="D838">
        <f>+IFERROR(BASE!R1070/BASE!H838,D837)</f>
        <v>0.44763061968408263</v>
      </c>
      <c r="E838">
        <f>+IFERROR(BASE!W838/BASE!H838,E837)</f>
        <v>0.88481166464155536</v>
      </c>
      <c r="F838">
        <f>+IFERROR(BASE!C838/BASE!M838,F837)</f>
        <v>1.2351346021102456</v>
      </c>
      <c r="L838">
        <f t="shared" si="11"/>
        <v>0.74224931567029873</v>
      </c>
      <c r="M838">
        <f>+STDEV($L$78:L838)*2+L838</f>
        <v>0.93584501049376612</v>
      </c>
      <c r="N838">
        <f>L838-STDEV($L$78:L838)*2</f>
        <v>0.54865362084683134</v>
      </c>
    </row>
    <row r="839" spans="1:14" x14ac:dyDescent="0.25">
      <c r="A839" s="1">
        <f>+BASE!A839</f>
        <v>43035</v>
      </c>
      <c r="B839">
        <f>+IFERROR(BASE!M839/BASE!H839,B838)</f>
        <v>0.71977835191732387</v>
      </c>
      <c r="C839">
        <f>+IFERROR(BASE!C839/BASE!H839,C838)</f>
        <v>0.90858716344846335</v>
      </c>
      <c r="D839">
        <f>+IFERROR(BASE!R1071/BASE!H839,D838)</f>
        <v>0.43588523252651618</v>
      </c>
      <c r="E839">
        <f>+IFERROR(BASE!W839/BASE!H839,E838)</f>
        <v>0.87802556431873813</v>
      </c>
      <c r="F839">
        <f>+IFERROR(BASE!C839/BASE!M839,F838)</f>
        <v>1.2623152127709818</v>
      </c>
      <c r="L839">
        <f t="shared" si="11"/>
        <v>0.73865641046226482</v>
      </c>
      <c r="M839">
        <f>+STDEV($L$78:L839)*2+L839</f>
        <v>0.93221194394660567</v>
      </c>
      <c r="N839">
        <f>L839-STDEV($L$78:L839)*2</f>
        <v>0.54510087697792398</v>
      </c>
    </row>
    <row r="840" spans="1:14" x14ac:dyDescent="0.25">
      <c r="A840" s="1">
        <f>+BASE!A840</f>
        <v>43042</v>
      </c>
      <c r="B840">
        <f>+IFERROR(BASE!M840/BASE!H840,B839)</f>
        <v>0.7092021519744014</v>
      </c>
      <c r="C840">
        <f>+IFERROR(BASE!C840/BASE!H840,C839)</f>
        <v>0.8490453250817539</v>
      </c>
      <c r="D840">
        <f>+IFERROR(BASE!R1072/BASE!H840,D839)</f>
        <v>0.45149266851858361</v>
      </c>
      <c r="E840">
        <f>+IFERROR(BASE!W840/BASE!H840,E839)</f>
        <v>0.92221948732374559</v>
      </c>
      <c r="F840">
        <f>+IFERROR(BASE!C840/BASE!M840,F839)</f>
        <v>1.1971837969160593</v>
      </c>
      <c r="L840">
        <f t="shared" si="11"/>
        <v>0.73559346236381129</v>
      </c>
      <c r="M840">
        <f>+STDEV($L$78:L840)*2+L840</f>
        <v>0.92911547053370669</v>
      </c>
      <c r="N840">
        <f>L840-STDEV($L$78:L840)*2</f>
        <v>0.54207145419391589</v>
      </c>
    </row>
    <row r="841" spans="1:14" x14ac:dyDescent="0.25">
      <c r="A841" s="1">
        <f>+BASE!A841</f>
        <v>43049</v>
      </c>
      <c r="B841">
        <f>+IFERROR(BASE!M841/BASE!H841,B840)</f>
        <v>0.69952119170065608</v>
      </c>
      <c r="C841">
        <f>+IFERROR(BASE!C841/BASE!H841,C840)</f>
        <v>0.84741975527575808</v>
      </c>
      <c r="D841">
        <f>+IFERROR(BASE!R1073/BASE!H841,D840)</f>
        <v>0.45667671572973934</v>
      </c>
      <c r="E841">
        <f>+IFERROR(BASE!W841/BASE!H841,E840)</f>
        <v>0.8837737187444582</v>
      </c>
      <c r="F841">
        <f>+IFERROR(BASE!C841/BASE!M841,F840)</f>
        <v>1.2114282817015667</v>
      </c>
      <c r="L841">
        <f t="shared" si="11"/>
        <v>0.73254836276884472</v>
      </c>
      <c r="M841">
        <f>+STDEV($L$78:L841)*2+L841</f>
        <v>0.92604364546025886</v>
      </c>
      <c r="N841">
        <f>L841-STDEV($L$78:L841)*2</f>
        <v>0.53905308007743058</v>
      </c>
    </row>
    <row r="842" spans="1:14" x14ac:dyDescent="0.25">
      <c r="A842" s="1">
        <f>+BASE!A842</f>
        <v>43056</v>
      </c>
      <c r="B842">
        <f>+IFERROR(BASE!M842/BASE!H842,B841)</f>
        <v>0.69189040719631956</v>
      </c>
      <c r="C842">
        <f>+IFERROR(BASE!C842/BASE!H842,C841)</f>
        <v>0.72062761793586494</v>
      </c>
      <c r="D842">
        <f>+IFERROR(BASE!R1074/BASE!H842,D841)</f>
        <v>0.44269724644647401</v>
      </c>
      <c r="E842">
        <f>+IFERROR(BASE!W842/BASE!H842,E841)</f>
        <v>0.85209091533337911</v>
      </c>
      <c r="F842">
        <f>+IFERROR(BASE!C842/BASE!M842,F841)</f>
        <v>1.041534339023422</v>
      </c>
      <c r="L842">
        <f t="shared" si="11"/>
        <v>0.72901222220966255</v>
      </c>
      <c r="M842">
        <f>+STDEV($L$78:L842)*2+L842</f>
        <v>0.92248896317558726</v>
      </c>
      <c r="N842">
        <f>L842-STDEV($L$78:L842)*2</f>
        <v>0.53553548124373784</v>
      </c>
    </row>
    <row r="843" spans="1:14" x14ac:dyDescent="0.25">
      <c r="A843" s="1">
        <f>+BASE!A843</f>
        <v>43063</v>
      </c>
      <c r="B843">
        <f>+IFERROR(BASE!M843/BASE!H843,B842)</f>
        <v>0.67364990689013027</v>
      </c>
      <c r="C843">
        <f>+IFERROR(BASE!C843/BASE!H843,C842)</f>
        <v>0.69815775472200048</v>
      </c>
      <c r="D843">
        <f>+IFERROR(BASE!R1075/BASE!H843,D842)</f>
        <v>0.43412476722532589</v>
      </c>
      <c r="E843">
        <f>+IFERROR(BASE!W843/BASE!H843,E842)</f>
        <v>0.91660015961691943</v>
      </c>
      <c r="F843">
        <f>+IFERROR(BASE!C843/BASE!M843,F842)</f>
        <v>1.036380689110475</v>
      </c>
      <c r="L843">
        <f t="shared" si="11"/>
        <v>0.72576961443628685</v>
      </c>
      <c r="M843">
        <f>+STDEV($L$78:L843)*2+L843</f>
        <v>0.91923553863531193</v>
      </c>
      <c r="N843">
        <f>L843-STDEV($L$78:L843)*2</f>
        <v>0.53230369023726176</v>
      </c>
    </row>
    <row r="844" spans="1:14" x14ac:dyDescent="0.25">
      <c r="A844" s="1">
        <f>+BASE!A844</f>
        <v>43070</v>
      </c>
      <c r="B844">
        <f>+IFERROR(BASE!M844/BASE!H844,B843)</f>
        <v>0.63277539388777881</v>
      </c>
      <c r="C844">
        <f>+IFERROR(BASE!C844/BASE!H844,C843)</f>
        <v>0.6678895476432245</v>
      </c>
      <c r="D844">
        <f>+IFERROR(BASE!R1076/BASE!H844,D843)</f>
        <v>0.4317534147859412</v>
      </c>
      <c r="E844">
        <f>+IFERROR(BASE!W844/BASE!H844,E843)</f>
        <v>0.84601526417504669</v>
      </c>
      <c r="F844">
        <f>+IFERROR(BASE!C844/BASE!M844,F843)</f>
        <v>1.0554922869862307</v>
      </c>
      <c r="L844">
        <f t="shared" si="11"/>
        <v>0.72118645742024146</v>
      </c>
      <c r="M844">
        <f>+STDEV($L$78:L844)*2+L844</f>
        <v>0.91465299625098706</v>
      </c>
      <c r="N844">
        <f>L844-STDEV($L$78:L844)*2</f>
        <v>0.52771991858949585</v>
      </c>
    </row>
    <row r="845" spans="1:14" x14ac:dyDescent="0.25">
      <c r="A845" s="1">
        <f>+BASE!A845</f>
        <v>43077</v>
      </c>
      <c r="B845">
        <f>+IFERROR(BASE!M845/BASE!H845,B844)</f>
        <v>0.62890216119697062</v>
      </c>
      <c r="C845">
        <f>+IFERROR(BASE!C845/BASE!H845,C844)</f>
        <v>0.70596022412413018</v>
      </c>
      <c r="D845">
        <f>+IFERROR(BASE!R1077/BASE!H845,D844)</f>
        <v>0.40191490671756663</v>
      </c>
      <c r="E845">
        <f>+IFERROR(BASE!W845/BASE!H845,E844)</f>
        <v>0.83720214272520155</v>
      </c>
      <c r="F845">
        <f>+IFERROR(BASE!C845/BASE!M845,F844)</f>
        <v>1.1225279028784021</v>
      </c>
      <c r="L845">
        <f t="shared" si="11"/>
        <v>0.71660253177746125</v>
      </c>
      <c r="M845">
        <f>+STDEV($L$78:L845)*2+L845</f>
        <v>0.91008159451761872</v>
      </c>
      <c r="N845">
        <f>L845-STDEV($L$78:L845)*2</f>
        <v>0.52312346903730378</v>
      </c>
    </row>
    <row r="846" spans="1:14" x14ac:dyDescent="0.25">
      <c r="A846" s="1">
        <f>+BASE!A846</f>
        <v>43084</v>
      </c>
      <c r="B846">
        <f>+IFERROR(BASE!M846/BASE!H846,B845)</f>
        <v>0.65638485822689496</v>
      </c>
      <c r="C846">
        <f>+IFERROR(BASE!C846/BASE!H846,C845)</f>
        <v>0.67031598459176878</v>
      </c>
      <c r="D846">
        <f>+IFERROR(BASE!R1078/BASE!H846,D845)</f>
        <v>0.37654589162105018</v>
      </c>
      <c r="E846">
        <f>+IFERROR(BASE!W846/BASE!H846,E845)</f>
        <v>0.82842413183885077</v>
      </c>
      <c r="F846">
        <f>+IFERROR(BASE!C846/BASE!M846,F845)</f>
        <v>1.0212240215328949</v>
      </c>
      <c r="L846">
        <f t="shared" si="11"/>
        <v>0.71196970897171041</v>
      </c>
      <c r="M846">
        <f>+STDEV($L$78:L846)*2+L846</f>
        <v>0.90547381341957656</v>
      </c>
      <c r="N846">
        <f>L846-STDEV($L$78:L846)*2</f>
        <v>0.51846560452384427</v>
      </c>
    </row>
    <row r="847" spans="1:14" x14ac:dyDescent="0.25">
      <c r="A847" s="1">
        <f>+BASE!A847</f>
        <v>43091</v>
      </c>
      <c r="B847">
        <f>+IFERROR(BASE!M847/BASE!H847,B846)</f>
        <v>0.68453296780149386</v>
      </c>
      <c r="C847">
        <f>+IFERROR(BASE!C847/BASE!H847,C846)</f>
        <v>0.68000111897501891</v>
      </c>
      <c r="D847">
        <f>+IFERROR(BASE!R1079/BASE!H847,D846)</f>
        <v>0.37074439813131171</v>
      </c>
      <c r="E847">
        <f>+IFERROR(BASE!W847/BASE!H847,E846)</f>
        <v>0.8690239740397796</v>
      </c>
      <c r="F847">
        <f>+IFERROR(BASE!C847/BASE!M847,F846)</f>
        <v>0.99337964854924399</v>
      </c>
      <c r="L847">
        <f t="shared" ref="L847:L907" si="12">+(AVERAGE(B795:B847))</f>
        <v>0.70783023691056179</v>
      </c>
      <c r="M847">
        <f>+STDEV($L$78:L847)*2+L847</f>
        <v>0.90137091430209404</v>
      </c>
      <c r="N847">
        <f>L847-STDEV($L$78:L847)*2</f>
        <v>0.51428955951902955</v>
      </c>
    </row>
    <row r="848" spans="1:14" x14ac:dyDescent="0.25">
      <c r="A848" s="1">
        <f>+BASE!A848</f>
        <v>43098</v>
      </c>
      <c r="B848">
        <f>+IFERROR(BASE!M848/BASE!H848,B847)</f>
        <v>0.86582816073178703</v>
      </c>
      <c r="C848">
        <f>+IFERROR(BASE!C848/BASE!H848,C847)</f>
        <v>0.70173146030708922</v>
      </c>
      <c r="D848">
        <f>+IFERROR(BASE!R1080/BASE!H848,D847)</f>
        <v>0.44697811172819346</v>
      </c>
      <c r="E848">
        <f>+IFERROR(BASE!W848/BASE!H848,E847)</f>
        <v>1.0400196014374388</v>
      </c>
      <c r="F848">
        <f>+IFERROR(BASE!C848/BASE!M848,F847)</f>
        <v>0.81047428592989479</v>
      </c>
      <c r="L848">
        <f t="shared" si="12"/>
        <v>0.70725048587803607</v>
      </c>
      <c r="M848">
        <f>+STDEV($L$78:L848)*2+L848</f>
        <v>0.90082892510539658</v>
      </c>
      <c r="N848">
        <f>L848-STDEV($L$78:L848)*2</f>
        <v>0.51367204665067556</v>
      </c>
    </row>
    <row r="849" spans="1:14" x14ac:dyDescent="0.25">
      <c r="A849" s="1">
        <f>+BASE!A849</f>
        <v>43105</v>
      </c>
      <c r="B849">
        <f>+IFERROR(BASE!M849/BASE!H849,B848)</f>
        <v>0.86803911797682831</v>
      </c>
      <c r="C849">
        <f>+IFERROR(BASE!C849/BASE!H849,C848)</f>
        <v>0.67746356048336864</v>
      </c>
      <c r="D849">
        <f>+IFERROR(BASE!R1081/BASE!H849,D848)</f>
        <v>0.4301108757941946</v>
      </c>
      <c r="E849">
        <f>+IFERROR(BASE!W849/BASE!H849,E848)</f>
        <v>1.0144512271085089</v>
      </c>
      <c r="F849">
        <f>+IFERROR(BASE!C849/BASE!M849,F848)</f>
        <v>0.78045280040185128</v>
      </c>
      <c r="L849">
        <f t="shared" si="12"/>
        <v>0.70611595699967478</v>
      </c>
      <c r="M849">
        <f>+STDEV($L$78:L849)*2+L849</f>
        <v>0.89973499562390602</v>
      </c>
      <c r="N849">
        <f>L849-STDEV($L$78:L849)*2</f>
        <v>0.51249691837544353</v>
      </c>
    </row>
    <row r="850" spans="1:14" x14ac:dyDescent="0.25">
      <c r="A850" s="1">
        <f>+BASE!A850</f>
        <v>43112</v>
      </c>
      <c r="B850">
        <f>+IFERROR(BASE!M850/BASE!H850,B849)</f>
        <v>0.85701263976665054</v>
      </c>
      <c r="C850">
        <f>+IFERROR(BASE!C850/BASE!H850,C849)</f>
        <v>0.65128220709771512</v>
      </c>
      <c r="D850">
        <f>+IFERROR(BASE!R1082/BASE!H850,D849)</f>
        <v>0.41850996596985901</v>
      </c>
      <c r="E850">
        <f>+IFERROR(BASE!W850/BASE!H850,E849)</f>
        <v>1.0257960622265436</v>
      </c>
      <c r="F850">
        <f>+IFERROR(BASE!C850/BASE!M850,F849)</f>
        <v>0.75994469261859177</v>
      </c>
      <c r="L850">
        <f t="shared" si="12"/>
        <v>0.70530166687961637</v>
      </c>
      <c r="M850">
        <f>+STDEV($L$78:L850)*2+L850</f>
        <v>0.89896319209859887</v>
      </c>
      <c r="N850">
        <f>L850-STDEV($L$78:L850)*2</f>
        <v>0.51164014166063387</v>
      </c>
    </row>
    <row r="851" spans="1:14" x14ac:dyDescent="0.25">
      <c r="A851" s="1">
        <f>+BASE!A851</f>
        <v>43119</v>
      </c>
      <c r="B851">
        <f>+IFERROR(BASE!M851/BASE!H851,B850)</f>
        <v>0.83540455176078154</v>
      </c>
      <c r="C851">
        <f>+IFERROR(BASE!C851/BASE!H851,C850)</f>
        <v>0.6353573220769253</v>
      </c>
      <c r="D851">
        <f>+IFERROR(BASE!R1083/BASE!H851,D850)</f>
        <v>0.40821206128051479</v>
      </c>
      <c r="E851">
        <f>+IFERROR(BASE!W851/BASE!H851,E850)</f>
        <v>1.0434217905953893</v>
      </c>
      <c r="F851">
        <f>+IFERROR(BASE!C851/BASE!M851,F850)</f>
        <v>0.76053849687290209</v>
      </c>
      <c r="L851">
        <f t="shared" si="12"/>
        <v>0.70553366131638307</v>
      </c>
      <c r="M851">
        <f>+STDEV($L$78:L851)*2+L851</f>
        <v>0.89923642867332843</v>
      </c>
      <c r="N851">
        <f>L851-STDEV($L$78:L851)*2</f>
        <v>0.5118308939594377</v>
      </c>
    </row>
    <row r="852" spans="1:14" x14ac:dyDescent="0.25">
      <c r="A852" s="1">
        <f>+BASE!A852</f>
        <v>43126</v>
      </c>
      <c r="B852">
        <f>+IFERROR(BASE!M852/BASE!H852,B851)</f>
        <v>0.88321054912400176</v>
      </c>
      <c r="C852">
        <f>+IFERROR(BASE!C852/BASE!H852,C851)</f>
        <v>0.65678202191543367</v>
      </c>
      <c r="D852">
        <f>+IFERROR(BASE!R1084/BASE!H852,D851)</f>
        <v>0.52448461586083084</v>
      </c>
      <c r="E852">
        <f>+IFERROR(BASE!W852/BASE!H852,E851)</f>
        <v>1.1055531480220393</v>
      </c>
      <c r="F852">
        <f>+IFERROR(BASE!C852/BASE!M852,F851)</f>
        <v>0.7436301825955911</v>
      </c>
      <c r="L852">
        <f t="shared" si="12"/>
        <v>0.70739445188776451</v>
      </c>
      <c r="M852">
        <f>+STDEV($L$78:L852)*2+L852</f>
        <v>0.90113243259132836</v>
      </c>
      <c r="N852">
        <f>L852-STDEV($L$78:L852)*2</f>
        <v>0.51365647118420066</v>
      </c>
    </row>
    <row r="853" spans="1:14" x14ac:dyDescent="0.25">
      <c r="A853" s="1">
        <f>+BASE!A853</f>
        <v>43133</v>
      </c>
      <c r="B853">
        <f>+IFERROR(BASE!M853/BASE!H853,B852)</f>
        <v>0.83952664260866738</v>
      </c>
      <c r="C853">
        <f>+IFERROR(BASE!C853/BASE!H853,C852)</f>
        <v>0.63799213238401764</v>
      </c>
      <c r="D853">
        <f>+IFERROR(BASE!R1085/BASE!H853,D852)</f>
        <v>0.55144835657856239</v>
      </c>
      <c r="E853">
        <f>+IFERROR(BASE!W853/BASE!H853,E852)</f>
        <v>1.0870314379531194</v>
      </c>
      <c r="F853">
        <f>+IFERROR(BASE!C853/BASE!M853,F852)</f>
        <v>0.75994268675212018</v>
      </c>
      <c r="L853">
        <f t="shared" si="12"/>
        <v>0.70703980894652296</v>
      </c>
      <c r="M853">
        <f>+STDEV($L$78:L853)*2+L853</f>
        <v>0.90081352847953489</v>
      </c>
      <c r="N853">
        <f>L853-STDEV($L$78:L853)*2</f>
        <v>0.51326608941351104</v>
      </c>
    </row>
    <row r="854" spans="1:14" x14ac:dyDescent="0.25">
      <c r="A854" s="1">
        <f>+BASE!A854</f>
        <v>43140</v>
      </c>
      <c r="B854">
        <f>+IFERROR(BASE!M854/BASE!H854,B853)</f>
        <v>0.84715185540188964</v>
      </c>
      <c r="C854">
        <f>+IFERROR(BASE!C854/BASE!H854,C853)</f>
        <v>0.64719978091195407</v>
      </c>
      <c r="D854">
        <f>+IFERROR(BASE!R1086/BASE!H854,D853)</f>
        <v>0.64586471313158977</v>
      </c>
      <c r="E854">
        <f>+IFERROR(BASE!W854/BASE!H854,E853)</f>
        <v>1.0883541010543614</v>
      </c>
      <c r="F854">
        <f>+IFERROR(BASE!C854/BASE!M854,F853)</f>
        <v>0.76397139047157236</v>
      </c>
      <c r="L854">
        <f t="shared" si="12"/>
        <v>0.70712557921287422</v>
      </c>
      <c r="M854">
        <f>+STDEV($L$78:L854)*2+L854</f>
        <v>0.90093427584849506</v>
      </c>
      <c r="N854">
        <f>L854-STDEV($L$78:L854)*2</f>
        <v>0.51331688257725339</v>
      </c>
    </row>
    <row r="855" spans="1:14" x14ac:dyDescent="0.25">
      <c r="A855" s="1">
        <f>+BASE!A855</f>
        <v>43147</v>
      </c>
      <c r="B855">
        <f>+IFERROR(BASE!M855/BASE!H855,B854)</f>
        <v>0.85664104719586887</v>
      </c>
      <c r="C855">
        <f>+IFERROR(BASE!C855/BASE!H855,C854)</f>
        <v>0.65038429206196713</v>
      </c>
      <c r="D855">
        <f>+IFERROR(BASE!R1087/BASE!H855,D854)</f>
        <v>0.61813978623754051</v>
      </c>
      <c r="E855">
        <f>+IFERROR(BASE!W855/BASE!H855,E854)</f>
        <v>1.0914194788038909</v>
      </c>
      <c r="F855">
        <f>+IFERROR(BASE!C855/BASE!M855,F854)</f>
        <v>0.75922615918410263</v>
      </c>
      <c r="L855">
        <f t="shared" si="12"/>
        <v>0.70837789811777629</v>
      </c>
      <c r="M855">
        <f>+STDEV($L$78:L855)*2+L855</f>
        <v>0.9022174472471669</v>
      </c>
      <c r="N855">
        <f>L855-STDEV($L$78:L855)*2</f>
        <v>0.51453834898838569</v>
      </c>
    </row>
    <row r="856" spans="1:14" x14ac:dyDescent="0.25">
      <c r="A856" s="1">
        <f>+BASE!A856</f>
        <v>43154</v>
      </c>
      <c r="B856">
        <f>+IFERROR(BASE!M856/BASE!H856,B855)</f>
        <v>0.86886107247720601</v>
      </c>
      <c r="C856">
        <f>+IFERROR(BASE!C856/BASE!H856,C855)</f>
        <v>0.69309225776541494</v>
      </c>
      <c r="D856">
        <f>+IFERROR(BASE!R1088/BASE!H856,D855)</f>
        <v>0.6420645958893525</v>
      </c>
      <c r="E856">
        <f>+IFERROR(BASE!W856/BASE!H856,E855)</f>
        <v>1.1191778704991502</v>
      </c>
      <c r="F856">
        <f>+IFERROR(BASE!C856/BASE!M856,F855)</f>
        <v>0.79770204894706898</v>
      </c>
      <c r="L856">
        <f t="shared" si="12"/>
        <v>0.71023337543655962</v>
      </c>
      <c r="M856">
        <f>+STDEV($L$78:L856)*2+L856</f>
        <v>0.90409802421810936</v>
      </c>
      <c r="N856">
        <f>L856-STDEV($L$78:L856)*2</f>
        <v>0.51636872665500988</v>
      </c>
    </row>
    <row r="857" spans="1:14" x14ac:dyDescent="0.25">
      <c r="A857" s="1">
        <f>+BASE!A857</f>
        <v>43161</v>
      </c>
      <c r="B857">
        <f>+IFERROR(BASE!M857/BASE!H857,B856)</f>
        <v>0.85692686935086282</v>
      </c>
      <c r="C857">
        <f>+IFERROR(BASE!C857/BASE!H857,C856)</f>
        <v>0.70698438783894813</v>
      </c>
      <c r="D857">
        <f>+IFERROR(BASE!R1089/BASE!H857,D856)</f>
        <v>0.72019720624486439</v>
      </c>
      <c r="E857">
        <f>+IFERROR(BASE!W857/BASE!H857,E856)</f>
        <v>1.0989646672144617</v>
      </c>
      <c r="F857">
        <f>+IFERROR(BASE!C857/BASE!M857,F856)</f>
        <v>0.82502301319423121</v>
      </c>
      <c r="L857">
        <f t="shared" si="12"/>
        <v>0.71173189511855839</v>
      </c>
      <c r="M857">
        <f>+STDEV($L$78:L857)*2+L857</f>
        <v>0.90561701440261422</v>
      </c>
      <c r="N857">
        <f>L857-STDEV($L$78:L857)*2</f>
        <v>0.51784677583450256</v>
      </c>
    </row>
    <row r="858" spans="1:14" x14ac:dyDescent="0.25">
      <c r="A858" s="1">
        <f>+BASE!A858</f>
        <v>43168</v>
      </c>
      <c r="B858">
        <f>+IFERROR(BASE!M858/BASE!H858,B857)</f>
        <v>0.82040816326530619</v>
      </c>
      <c r="C858">
        <f>+IFERROR(BASE!C858/BASE!H858,C857)</f>
        <v>0.68839383081476868</v>
      </c>
      <c r="D858">
        <f>+IFERROR(BASE!R1090/BASE!H858,D857)</f>
        <v>0.67586851534506942</v>
      </c>
      <c r="E858">
        <f>+IFERROR(BASE!W858/BASE!H858,E857)</f>
        <v>1.0581087396790778</v>
      </c>
      <c r="F858">
        <f>+IFERROR(BASE!C858/BASE!M858,F857)</f>
        <v>0.83908700770954381</v>
      </c>
      <c r="L858">
        <f t="shared" si="12"/>
        <v>0.71322100263507893</v>
      </c>
      <c r="M858">
        <f>+STDEV($L$78:L858)*2+L858</f>
        <v>0.90712208491943869</v>
      </c>
      <c r="N858">
        <f>L858-STDEV($L$78:L858)*2</f>
        <v>0.51931992035071917</v>
      </c>
    </row>
    <row r="859" spans="1:14" x14ac:dyDescent="0.25">
      <c r="A859" s="1">
        <f>+BASE!A859</f>
        <v>43175</v>
      </c>
      <c r="B859">
        <f>+IFERROR(BASE!M859/BASE!H859,B858)</f>
        <v>0.83795758723950375</v>
      </c>
      <c r="C859">
        <f>+IFERROR(BASE!C859/BASE!H859,C858)</f>
        <v>0.66769541037707014</v>
      </c>
      <c r="D859">
        <f>+IFERROR(BASE!R1091/BASE!H859,D858)</f>
        <v>0.71777791358552834</v>
      </c>
      <c r="E859">
        <f>+IFERROR(BASE!W859/BASE!H859,E858)</f>
        <v>1.0736111959909551</v>
      </c>
      <c r="F859">
        <f>+IFERROR(BASE!C859/BASE!M859,F858)</f>
        <v>0.79681289428581836</v>
      </c>
      <c r="L859">
        <f t="shared" si="12"/>
        <v>0.7152186140758362</v>
      </c>
      <c r="M859">
        <f>+STDEV($L$78:L859)*2+L859</f>
        <v>0.90912988873095801</v>
      </c>
      <c r="N859">
        <f>L859-STDEV($L$78:L859)*2</f>
        <v>0.52130733942071439</v>
      </c>
    </row>
    <row r="860" spans="1:14" x14ac:dyDescent="0.25">
      <c r="A860" s="1">
        <f>+BASE!A860</f>
        <v>43182</v>
      </c>
      <c r="B860">
        <f>+IFERROR(BASE!M860/BASE!H860,B859)</f>
        <v>0.82025731584258332</v>
      </c>
      <c r="C860">
        <f>+IFERROR(BASE!C860/BASE!H860,C859)</f>
        <v>0.67703077699293646</v>
      </c>
      <c r="D860">
        <f>+IFERROR(BASE!R1092/BASE!H860,D859)</f>
        <v>0.7349583753784058</v>
      </c>
      <c r="E860">
        <f>+IFERROR(BASE!W860/BASE!H860,E859)</f>
        <v>1.0806950050454087</v>
      </c>
      <c r="F860">
        <f>+IFERROR(BASE!C860/BASE!M860,F859)</f>
        <v>0.82538828233123163</v>
      </c>
      <c r="L860">
        <f t="shared" si="12"/>
        <v>0.71680911553002724</v>
      </c>
      <c r="M860">
        <f>+STDEV($L$78:L860)*2+L860</f>
        <v>0.91072602364986044</v>
      </c>
      <c r="N860">
        <f>L860-STDEV($L$78:L860)*2</f>
        <v>0.52289220741019404</v>
      </c>
    </row>
    <row r="861" spans="1:14" x14ac:dyDescent="0.25">
      <c r="A861" s="1">
        <f>+BASE!A861</f>
        <v>43189</v>
      </c>
      <c r="B861">
        <f>+IFERROR(BASE!M861/BASE!H861,B860)</f>
        <v>0.7809055521409547</v>
      </c>
      <c r="C861">
        <f>+IFERROR(BASE!C861/BASE!H861,C860)</f>
        <v>0.81114525711944274</v>
      </c>
      <c r="D861">
        <f>+IFERROR(BASE!R1093/BASE!H861,D860)</f>
        <v>0.98971522229051423</v>
      </c>
      <c r="E861">
        <f>+IFERROR(BASE!W861/BASE!H861,E860)</f>
        <v>1.3477566072526121</v>
      </c>
      <c r="F861">
        <f>+IFERROR(BASE!C861/BASE!M861,F860)</f>
        <v>1.0387238954769651</v>
      </c>
      <c r="L861">
        <f t="shared" si="12"/>
        <v>0.71844023789220368</v>
      </c>
      <c r="M861">
        <f>+STDEV($L$78:L861)*2+L861</f>
        <v>0.91235821810869366</v>
      </c>
      <c r="N861">
        <f>L861-STDEV($L$78:L861)*2</f>
        <v>0.5245222576757137</v>
      </c>
    </row>
    <row r="862" spans="1:14" x14ac:dyDescent="0.25">
      <c r="A862" s="1">
        <f>+BASE!A862</f>
        <v>43196</v>
      </c>
      <c r="B862">
        <f>+IFERROR(BASE!M862/BASE!H862,B861)</f>
        <v>0.78884398383418031</v>
      </c>
      <c r="C862">
        <f>+IFERROR(BASE!C862/BASE!H862,C861)</f>
        <v>0.80981153215157464</v>
      </c>
      <c r="D862">
        <f>+IFERROR(BASE!R1094/BASE!H862,D861)</f>
        <v>0.95914529230522982</v>
      </c>
      <c r="E862">
        <f>+IFERROR(BASE!W862/BASE!H862,E861)</f>
        <v>1.3361210035612823</v>
      </c>
      <c r="F862">
        <f>+IFERROR(BASE!C862/BASE!M862,F861)</f>
        <v>1.026580095363701</v>
      </c>
      <c r="L862">
        <f t="shared" si="12"/>
        <v>0.71987519244175968</v>
      </c>
      <c r="M862">
        <f>+STDEV($L$78:L862)*2+L862</f>
        <v>0.91379028187115063</v>
      </c>
      <c r="N862">
        <f>L862-STDEV($L$78:L862)*2</f>
        <v>0.52596010301236873</v>
      </c>
    </row>
    <row r="863" spans="1:14" x14ac:dyDescent="0.25">
      <c r="A863" s="1">
        <f>+BASE!A863</f>
        <v>43203</v>
      </c>
      <c r="B863">
        <f>+IFERROR(BASE!M863/BASE!H863,B862)</f>
        <v>0.78837567984414314</v>
      </c>
      <c r="C863">
        <f>+IFERROR(BASE!C863/BASE!H863,C862)</f>
        <v>0.81037421868658166</v>
      </c>
      <c r="D863">
        <f>+IFERROR(BASE!R1095/BASE!H863,D862)</f>
        <v>0.96395811348323723</v>
      </c>
      <c r="E863">
        <f>+IFERROR(BASE!W863/BASE!H863,E862)</f>
        <v>1.3536001298806721</v>
      </c>
      <c r="F863">
        <f>+IFERROR(BASE!C863/BASE!M863,F862)</f>
        <v>1.0279036243822075</v>
      </c>
      <c r="L863">
        <f t="shared" si="12"/>
        <v>0.72118954655572232</v>
      </c>
      <c r="M863">
        <f>+STDEV($L$78:L863)*2+L863</f>
        <v>0.91509816511914455</v>
      </c>
      <c r="N863">
        <f>L863-STDEV($L$78:L863)*2</f>
        <v>0.52728092799230009</v>
      </c>
    </row>
    <row r="864" spans="1:14" x14ac:dyDescent="0.25">
      <c r="A864" s="1">
        <f>+BASE!A864</f>
        <v>43210</v>
      </c>
      <c r="B864">
        <f>+IFERROR(BASE!M864/BASE!H864,B863)</f>
        <v>0.78714379838576842</v>
      </c>
      <c r="C864">
        <f>+IFERROR(BASE!C864/BASE!H864,C863)</f>
        <v>0.81444572558062922</v>
      </c>
      <c r="D864">
        <f>+IFERROR(BASE!R1096/BASE!H864,D863)</f>
        <v>0.93106572228627915</v>
      </c>
      <c r="E864">
        <f>+IFERROR(BASE!W864/BASE!H864,E863)</f>
        <v>1.2913029154999178</v>
      </c>
      <c r="F864">
        <f>+IFERROR(BASE!C864/BASE!M864,F863)</f>
        <v>1.0346848025111168</v>
      </c>
      <c r="L864">
        <f t="shared" si="12"/>
        <v>0.72273103172230713</v>
      </c>
      <c r="M864">
        <f>+STDEV($L$78:L864)*2+L864</f>
        <v>0.91662911848659845</v>
      </c>
      <c r="N864">
        <f>L864-STDEV($L$78:L864)*2</f>
        <v>0.5288329449580158</v>
      </c>
    </row>
    <row r="865" spans="1:14" x14ac:dyDescent="0.25">
      <c r="A865" s="1">
        <f>+BASE!A865</f>
        <v>43217</v>
      </c>
      <c r="B865">
        <f>+IFERROR(BASE!M865/BASE!H865,B864)</f>
        <v>0.79246627000754211</v>
      </c>
      <c r="C865">
        <f>+IFERROR(BASE!C865/BASE!H865,C864)</f>
        <v>0.76569177909997477</v>
      </c>
      <c r="D865">
        <f>+IFERROR(BASE!R1097/BASE!H865,D864)</f>
        <v>0.94896505488980143</v>
      </c>
      <c r="E865">
        <f>+IFERROR(BASE!W865/BASE!H865,E864)</f>
        <v>1.2806083968825943</v>
      </c>
      <c r="F865">
        <f>+IFERROR(BASE!C865/BASE!M865,F864)</f>
        <v>0.9662137154338285</v>
      </c>
      <c r="L865">
        <f t="shared" si="12"/>
        <v>0.72449881487567347</v>
      </c>
      <c r="M865">
        <f>+STDEV($L$78:L865)*2+L865</f>
        <v>0.91838186218872808</v>
      </c>
      <c r="N865">
        <f>L865-STDEV($L$78:L865)*2</f>
        <v>0.53061576756261886</v>
      </c>
    </row>
    <row r="866" spans="1:14" x14ac:dyDescent="0.25">
      <c r="A866" s="1">
        <f>+BASE!A866</f>
        <v>43224</v>
      </c>
      <c r="B866">
        <f>+IFERROR(BASE!M866/BASE!H866,B865)</f>
        <v>0.82777647884030858</v>
      </c>
      <c r="C866">
        <f>+IFERROR(BASE!C866/BASE!H866,C865)</f>
        <v>0.78657937806873968</v>
      </c>
      <c r="D866">
        <f>+IFERROR(BASE!R1098/BASE!H866,D865)</f>
        <v>1.0555997194295066</v>
      </c>
      <c r="E866">
        <f>+IFERROR(BASE!W866/BASE!H866,E865)</f>
        <v>1.2844049567453824</v>
      </c>
      <c r="F866">
        <f>+IFERROR(BASE!C866/BASE!M866,F865)</f>
        <v>0.95023161224720365</v>
      </c>
      <c r="L866">
        <f t="shared" si="12"/>
        <v>0.72708082047688016</v>
      </c>
      <c r="M866">
        <f>+STDEV($L$78:L866)*2+L866</f>
        <v>0.92094254901974337</v>
      </c>
      <c r="N866">
        <f>L866-STDEV($L$78:L866)*2</f>
        <v>0.53321909193401695</v>
      </c>
    </row>
    <row r="867" spans="1:14" x14ac:dyDescent="0.25">
      <c r="A867" s="1">
        <f>+BASE!A867</f>
        <v>43231</v>
      </c>
      <c r="B867">
        <f>+IFERROR(BASE!M867/BASE!H867,B866)</f>
        <v>0.80049339851066748</v>
      </c>
      <c r="C867">
        <f>+IFERROR(BASE!C867/BASE!H867,C866)</f>
        <v>0.77075243272876792</v>
      </c>
      <c r="D867">
        <f>+IFERROR(BASE!R1099/BASE!H867,D866)</f>
        <v>0.98926401388825447</v>
      </c>
      <c r="E867">
        <f>+IFERROR(BASE!W867/BASE!H867,E866)</f>
        <v>1.2548311937502856</v>
      </c>
      <c r="F867">
        <f>+IFERROR(BASE!C867/BASE!M867,F866)</f>
        <v>0.96284670699691821</v>
      </c>
      <c r="L867">
        <f t="shared" si="12"/>
        <v>0.73003280866792652</v>
      </c>
      <c r="M867">
        <f>+STDEV($L$78:L867)*2+L867</f>
        <v>0.92386633433424759</v>
      </c>
      <c r="N867">
        <f>L867-STDEV($L$78:L867)*2</f>
        <v>0.53619928300160546</v>
      </c>
    </row>
    <row r="868" spans="1:14" x14ac:dyDescent="0.25">
      <c r="A868" s="1">
        <f>+BASE!A868</f>
        <v>43238</v>
      </c>
      <c r="B868">
        <f>+IFERROR(BASE!M868/BASE!H868,B867)</f>
        <v>0.83770024753631323</v>
      </c>
      <c r="C868">
        <f>+IFERROR(BASE!C868/BASE!H868,C867)</f>
        <v>0.87828686189341942</v>
      </c>
      <c r="D868">
        <f>+IFERROR(BASE!R1100/BASE!H868,D867)</f>
        <v>0.91845313156788577</v>
      </c>
      <c r="E868">
        <f>+IFERROR(BASE!W868/BASE!H868,E867)</f>
        <v>1.2882630423614032</v>
      </c>
      <c r="F868">
        <f>+IFERROR(BASE!C868/BASE!M868,F867)</f>
        <v>1.0484500446030329</v>
      </c>
      <c r="L868">
        <f t="shared" si="12"/>
        <v>0.73385461063041124</v>
      </c>
      <c r="M868">
        <f>+STDEV($L$78:L868)*2+L868</f>
        <v>0.92765147300060846</v>
      </c>
      <c r="N868">
        <f>L868-STDEV($L$78:L868)*2</f>
        <v>0.54005774826021402</v>
      </c>
    </row>
    <row r="869" spans="1:14" x14ac:dyDescent="0.25">
      <c r="A869" s="1">
        <f>+BASE!A869</f>
        <v>43245</v>
      </c>
      <c r="B869">
        <f>+IFERROR(BASE!M869/BASE!H869,B868)</f>
        <v>0.82713478131508478</v>
      </c>
      <c r="C869">
        <f>+IFERROR(BASE!C869/BASE!H869,C868)</f>
        <v>0.92824556183675488</v>
      </c>
      <c r="D869">
        <f>+IFERROR(BASE!R1101/BASE!H869,D868)</f>
        <v>0.98804919170881678</v>
      </c>
      <c r="E869">
        <f>+IFERROR(BASE!W869/BASE!H869,E868)</f>
        <v>1.1899236338391352</v>
      </c>
      <c r="F869">
        <f>+IFERROR(BASE!C869/BASE!M869,F868)</f>
        <v>1.1222422062350119</v>
      </c>
      <c r="L869">
        <f t="shared" si="12"/>
        <v>0.73810785450346716</v>
      </c>
      <c r="M869">
        <f>+STDEV($L$78:L869)*2+L869</f>
        <v>0.93185916649545752</v>
      </c>
      <c r="N869">
        <f>L869-STDEV($L$78:L869)*2</f>
        <v>0.5443565425114768</v>
      </c>
    </row>
    <row r="870" spans="1:14" x14ac:dyDescent="0.25">
      <c r="A870" s="1">
        <f>+BASE!A870</f>
        <v>43252</v>
      </c>
      <c r="B870">
        <f>+IFERROR(BASE!M870/BASE!H870,B869)</f>
        <v>0.77334674377671619</v>
      </c>
      <c r="C870">
        <f>+IFERROR(BASE!C870/BASE!H870,C869)</f>
        <v>0.92305758109127478</v>
      </c>
      <c r="D870">
        <f>+IFERROR(BASE!R1102/BASE!H870,D869)</f>
        <v>1.0650741765149612</v>
      </c>
      <c r="E870">
        <f>+IFERROR(BASE!W870/BASE!H870,E869)</f>
        <v>1.1659039476992707</v>
      </c>
      <c r="F870">
        <f>+IFERROR(BASE!C870/BASE!M870,F869)</f>
        <v>1.193588242944466</v>
      </c>
      <c r="L870">
        <f t="shared" si="12"/>
        <v>0.74086746320182217</v>
      </c>
      <c r="M870">
        <f>+STDEV($L$78:L870)*2+L870</f>
        <v>0.93456771880146494</v>
      </c>
      <c r="N870">
        <f>L870-STDEV($L$78:L870)*2</f>
        <v>0.54716720760217941</v>
      </c>
    </row>
    <row r="871" spans="1:14" x14ac:dyDescent="0.25">
      <c r="A871" s="1">
        <f>+BASE!A871</f>
        <v>43259</v>
      </c>
      <c r="B871">
        <f>+IFERROR(BASE!M871/BASE!H871,B870)</f>
        <v>0.77727939635296583</v>
      </c>
      <c r="C871">
        <f>+IFERROR(BASE!C871/BASE!H871,C870)</f>
        <v>0.82536155942150502</v>
      </c>
      <c r="D871">
        <f>+IFERROR(BASE!R1103/BASE!H871,D870)</f>
        <v>0.91414797736323616</v>
      </c>
      <c r="E871">
        <f>+IFERROR(BASE!W871/BASE!H871,E870)</f>
        <v>1.1171242926011318</v>
      </c>
      <c r="F871">
        <f>+IFERROR(BASE!C871/BASE!M871,F870)</f>
        <v>1.0618595620752886</v>
      </c>
      <c r="L871">
        <f t="shared" si="12"/>
        <v>0.74308597250448849</v>
      </c>
      <c r="M871">
        <f>+STDEV($L$78:L871)*2+L871</f>
        <v>0.93673090656471403</v>
      </c>
      <c r="N871">
        <f>L871-STDEV($L$78:L871)*2</f>
        <v>0.54944103844426295</v>
      </c>
    </row>
    <row r="872" spans="1:14" x14ac:dyDescent="0.25">
      <c r="A872" s="1">
        <f>+BASE!A872</f>
        <v>43266</v>
      </c>
      <c r="B872">
        <f>+IFERROR(BASE!M872/BASE!H872,B871)</f>
        <v>0.8373006594023289</v>
      </c>
      <c r="C872">
        <f>+IFERROR(BASE!C872/BASE!H872,C871)</f>
        <v>0.81705092830753401</v>
      </c>
      <c r="D872">
        <f>+IFERROR(BASE!R1104/BASE!H872,D871)</f>
        <v>1.0043024832811112</v>
      </c>
      <c r="E872">
        <f>+IFERROR(BASE!W872/BASE!H872,E871)</f>
        <v>1.0563999438806528</v>
      </c>
      <c r="F872">
        <f>+IFERROR(BASE!C872/BASE!M872,F871)</f>
        <v>0.97581546023235033</v>
      </c>
      <c r="L872">
        <f t="shared" si="12"/>
        <v>0.74645308677403532</v>
      </c>
      <c r="M872">
        <f>+STDEV($L$78:L872)*2+L872</f>
        <v>0.94003653705847146</v>
      </c>
      <c r="N872">
        <f>L872-STDEV($L$78:L872)*2</f>
        <v>0.55286963648959919</v>
      </c>
    </row>
    <row r="873" spans="1:14" x14ac:dyDescent="0.25">
      <c r="A873" s="1">
        <f>+BASE!A873</f>
        <v>43273</v>
      </c>
      <c r="B873">
        <f>+IFERROR(BASE!M873/BASE!H873,B872)</f>
        <v>0.84705314009661847</v>
      </c>
      <c r="C873">
        <f>+IFERROR(BASE!C873/BASE!H873,C872)</f>
        <v>0.89062801932367153</v>
      </c>
      <c r="D873">
        <f>+IFERROR(BASE!R1105/BASE!H873,D872)</f>
        <v>1.1051690821256039</v>
      </c>
      <c r="E873">
        <f>+IFERROR(BASE!W873/BASE!H873,E872)</f>
        <v>1.0075362318840579</v>
      </c>
      <c r="F873">
        <f>+IFERROR(BASE!C873/BASE!M873,F872)</f>
        <v>1.0514429109159347</v>
      </c>
      <c r="L873">
        <f t="shared" si="12"/>
        <v>0.74973300328531356</v>
      </c>
      <c r="M873">
        <f>+STDEV($L$78:L873)*2+L873</f>
        <v>0.94324928953597242</v>
      </c>
      <c r="N873">
        <f>L873-STDEV($L$78:L873)*2</f>
        <v>0.5562167170346547</v>
      </c>
    </row>
    <row r="874" spans="1:14" x14ac:dyDescent="0.25">
      <c r="A874" s="1">
        <f>+BASE!A874</f>
        <v>43280</v>
      </c>
      <c r="B874">
        <f>+IFERROR(BASE!M874/BASE!H874,B873)</f>
        <v>0.69589145080178383</v>
      </c>
      <c r="C874">
        <f>+IFERROR(BASE!C874/BASE!H874,C873)</f>
        <v>0.74855299364266059</v>
      </c>
      <c r="D874">
        <f>+IFERROR(BASE!R1106/BASE!H874,D873)</f>
        <v>1.053847613625581</v>
      </c>
      <c r="E874">
        <f>+IFERROR(BASE!W874/BASE!H874,E873)</f>
        <v>0.77915361988803489</v>
      </c>
      <c r="F874">
        <f>+IFERROR(BASE!C874/BASE!M874,F873)</f>
        <v>1.0756749386419415</v>
      </c>
      <c r="L874">
        <f t="shared" si="12"/>
        <v>0.75011548401598238</v>
      </c>
      <c r="M874">
        <f>+STDEV($L$78:L874)*2+L874</f>
        <v>0.94356397393866187</v>
      </c>
      <c r="N874">
        <f>L874-STDEV($L$78:L874)*2</f>
        <v>0.55666699409330289</v>
      </c>
    </row>
    <row r="875" spans="1:14" x14ac:dyDescent="0.25">
      <c r="A875" s="1">
        <f>+BASE!A875</f>
        <v>43287</v>
      </c>
      <c r="B875">
        <f>+IFERROR(BASE!M875/BASE!H875,B874)</f>
        <v>0.66141381766381768</v>
      </c>
      <c r="C875">
        <f>+IFERROR(BASE!C875/BASE!H875,C874)</f>
        <v>0.78142806267806275</v>
      </c>
      <c r="D875">
        <f>+IFERROR(BASE!R1107/BASE!H875,D874)</f>
        <v>0.9773415242165242</v>
      </c>
      <c r="E875">
        <f>+IFERROR(BASE!W875/BASE!H875,E874)</f>
        <v>0.85033831908831903</v>
      </c>
      <c r="F875">
        <f>+IFERROR(BASE!C875/BASE!M875,F874)</f>
        <v>1.1814510701305694</v>
      </c>
      <c r="L875">
        <f t="shared" si="12"/>
        <v>0.74916834645689767</v>
      </c>
      <c r="M875">
        <f>+STDEV($L$78:L875)*2+L875</f>
        <v>0.94255064234655916</v>
      </c>
      <c r="N875">
        <f>L875-STDEV($L$78:L875)*2</f>
        <v>0.55578605056723618</v>
      </c>
    </row>
    <row r="876" spans="1:14" x14ac:dyDescent="0.25">
      <c r="A876" s="1">
        <f>+BASE!A876</f>
        <v>43294</v>
      </c>
      <c r="B876">
        <f>+IFERROR(BASE!M876/BASE!H876,B875)</f>
        <v>0.68805593873376769</v>
      </c>
      <c r="C876">
        <f>+IFERROR(BASE!C876/BASE!H876,C875)</f>
        <v>0.81049326927650667</v>
      </c>
      <c r="D876">
        <f>+IFERROR(BASE!R1108/BASE!H876,D875)</f>
        <v>1.112876373495695</v>
      </c>
      <c r="E876">
        <f>+IFERROR(BASE!W876/BASE!H876,E875)</f>
        <v>0.81544023212671835</v>
      </c>
      <c r="F876">
        <f>+IFERROR(BASE!C876/BASE!M876,F875)</f>
        <v>1.1779467680608366</v>
      </c>
      <c r="L876">
        <f t="shared" si="12"/>
        <v>0.7488921288504633</v>
      </c>
      <c r="M876">
        <f>+STDEV($L$78:L876)*2+L876</f>
        <v>0.94220870320833694</v>
      </c>
      <c r="N876">
        <f>L876-STDEV($L$78:L876)*2</f>
        <v>0.55557555449258966</v>
      </c>
    </row>
    <row r="877" spans="1:14" x14ac:dyDescent="0.25">
      <c r="A877" s="1">
        <f>+BASE!A877</f>
        <v>43301</v>
      </c>
      <c r="B877">
        <f>+IFERROR(BASE!M877/BASE!H877,B876)</f>
        <v>0.6967759612750023</v>
      </c>
      <c r="C877">
        <f>+IFERROR(BASE!C877/BASE!H877,C876)</f>
        <v>0.81153530002739971</v>
      </c>
      <c r="D877">
        <f>+IFERROR(BASE!R1109/BASE!H877,D876)</f>
        <v>0.36866380491369077</v>
      </c>
      <c r="E877">
        <f>+IFERROR(BASE!W877/BASE!H877,E876)</f>
        <v>0.77737692939994518</v>
      </c>
      <c r="F877">
        <f>+IFERROR(BASE!C877/BASE!M877,F876)</f>
        <v>1.1647004849914797</v>
      </c>
      <c r="L877">
        <f t="shared" si="12"/>
        <v>0.74883851655595612</v>
      </c>
      <c r="M877">
        <f>+STDEV($L$78:L877)*2+L877</f>
        <v>0.94208946377997071</v>
      </c>
      <c r="N877">
        <f>L877-STDEV($L$78:L877)*2</f>
        <v>0.55558756933194153</v>
      </c>
    </row>
    <row r="878" spans="1:14" x14ac:dyDescent="0.25">
      <c r="A878" s="1">
        <f>+BASE!A878</f>
        <v>43308</v>
      </c>
      <c r="B878">
        <f>+IFERROR(BASE!M878/BASE!H878,B877)</f>
        <v>0.73124098124098125</v>
      </c>
      <c r="C878">
        <f>+IFERROR(BASE!C878/BASE!H878,C877)</f>
        <v>0.83419011544011545</v>
      </c>
      <c r="D878">
        <f>+IFERROR(BASE!R1110/BASE!H878,D877)</f>
        <v>0.3720689033189033</v>
      </c>
      <c r="E878">
        <f>+IFERROR(BASE!W878/BASE!H878,E877)</f>
        <v>0.89263167388167386</v>
      </c>
      <c r="F878">
        <f>+IFERROR(BASE!C878/BASE!M878,F877)</f>
        <v>1.1407868771583622</v>
      </c>
      <c r="L878">
        <f t="shared" si="12"/>
        <v>0.75021267082235377</v>
      </c>
      <c r="M878">
        <f>+STDEV($L$78:L878)*2+L878</f>
        <v>0.94339569788194355</v>
      </c>
      <c r="N878">
        <f>L878-STDEV($L$78:L878)*2</f>
        <v>0.55702964376276398</v>
      </c>
    </row>
    <row r="879" spans="1:14" x14ac:dyDescent="0.25">
      <c r="A879" s="1">
        <f>+BASE!A879</f>
        <v>43315</v>
      </c>
      <c r="B879">
        <f>+IFERROR(BASE!M879/BASE!H879,B878)</f>
        <v>0.6734603651797163</v>
      </c>
      <c r="C879">
        <f>+IFERROR(BASE!C879/BASE!H879,C878)</f>
        <v>0.75060789601662325</v>
      </c>
      <c r="D879">
        <f>+IFERROR(BASE!R1111/BASE!H879,D878)</f>
        <v>0.41102612847605996</v>
      </c>
      <c r="E879">
        <f>+IFERROR(BASE!W879/BASE!H879,E878)</f>
        <v>0.8568902250320527</v>
      </c>
      <c r="F879">
        <f>+IFERROR(BASE!C879/BASE!M879,F878)</f>
        <v>1.1145539289699993</v>
      </c>
      <c r="L879">
        <f t="shared" si="12"/>
        <v>0.75024695379321227</v>
      </c>
      <c r="M879">
        <f>+STDEV($L$78:L879)*2+L879</f>
        <v>0.94336201814085952</v>
      </c>
      <c r="N879">
        <f>L879-STDEV($L$78:L879)*2</f>
        <v>0.55713188944556502</v>
      </c>
    </row>
    <row r="880" spans="1:14" x14ac:dyDescent="0.25">
      <c r="A880" s="1">
        <f>+BASE!A880</f>
        <v>43322</v>
      </c>
      <c r="B880">
        <f>+IFERROR(BASE!M880/BASE!H880,B879)</f>
        <v>0.64275390248602815</v>
      </c>
      <c r="C880">
        <f>+IFERROR(BASE!C880/BASE!H880,C879)</f>
        <v>0.69830410483715555</v>
      </c>
      <c r="D880">
        <f>+IFERROR(BASE!R1112/BASE!H880,D879)</f>
        <v>0.50693775293890919</v>
      </c>
      <c r="E880">
        <f>+IFERROR(BASE!W880/BASE!H880,E879)</f>
        <v>0.83681826941607251</v>
      </c>
      <c r="F880">
        <f>+IFERROR(BASE!C880/BASE!M880,F879)</f>
        <v>1.0864253054493667</v>
      </c>
      <c r="L880">
        <f t="shared" si="12"/>
        <v>0.74948771627695565</v>
      </c>
      <c r="M880">
        <f>+STDEV($L$78:L880)*2+L880</f>
        <v>0.94253608942151013</v>
      </c>
      <c r="N880">
        <f>L880-STDEV($L$78:L880)*2</f>
        <v>0.55643934313240118</v>
      </c>
    </row>
    <row r="881" spans="1:14" x14ac:dyDescent="0.25">
      <c r="A881" s="1">
        <f>+BASE!A881</f>
        <v>43329</v>
      </c>
      <c r="B881">
        <f>+IFERROR(BASE!M881/BASE!H881,B880)</f>
        <v>0.62849650349650343</v>
      </c>
      <c r="C881">
        <f>+IFERROR(BASE!C881/BASE!H881,C880)</f>
        <v>0.68068696009872487</v>
      </c>
      <c r="D881">
        <f>+IFERROR(BASE!R1113/BASE!H881,D880)</f>
        <v>0.5360962566844919</v>
      </c>
      <c r="E881">
        <f>+IFERROR(BASE!W881/BASE!H881,E880)</f>
        <v>0.77452694364459063</v>
      </c>
      <c r="F881">
        <f>+IFERROR(BASE!C881/BASE!M881,F880)</f>
        <v>1.0830401701709893</v>
      </c>
      <c r="L881">
        <f t="shared" si="12"/>
        <v>0.74855436118840057</v>
      </c>
      <c r="M881">
        <f>+STDEV($L$78:L881)*2+L881</f>
        <v>0.94153761489623644</v>
      </c>
      <c r="N881">
        <f>L881-STDEV($L$78:L881)*2</f>
        <v>0.55557110748056471</v>
      </c>
    </row>
    <row r="882" spans="1:14" x14ac:dyDescent="0.25">
      <c r="A882" s="1">
        <f>+BASE!A882</f>
        <v>43336</v>
      </c>
      <c r="B882">
        <f>+IFERROR(BASE!M882/BASE!H882,B881)</f>
        <v>0.65623603039785428</v>
      </c>
      <c r="C882">
        <f>+IFERROR(BASE!C882/BASE!H882,C881)</f>
        <v>0.73044255699597671</v>
      </c>
      <c r="D882">
        <f>+IFERROR(BASE!R1114/BASE!H882,D881)</f>
        <v>0.55006705409029955</v>
      </c>
      <c r="E882">
        <f>+IFERROR(BASE!W882/BASE!H882,E881)</f>
        <v>0.57208314707197139</v>
      </c>
      <c r="F882">
        <f>+IFERROR(BASE!C882/BASE!M882,F881)</f>
        <v>1.1130790190735693</v>
      </c>
      <c r="L882">
        <f t="shared" si="12"/>
        <v>0.74921492424174652</v>
      </c>
      <c r="M882">
        <f>+STDEV($L$78:L882)*2+L882</f>
        <v>0.94213195626647095</v>
      </c>
      <c r="N882">
        <f>L882-STDEV($L$78:L882)*2</f>
        <v>0.55629789221702208</v>
      </c>
    </row>
    <row r="883" spans="1:14" x14ac:dyDescent="0.25">
      <c r="A883" s="1">
        <f>+BASE!A883</f>
        <v>43343</v>
      </c>
      <c r="B883">
        <f>+IFERROR(BASE!M883/BASE!H883,B882)</f>
        <v>0.7077462944534646</v>
      </c>
      <c r="C883">
        <f>+IFERROR(BASE!C883/BASE!H883,C882)</f>
        <v>0.80809720840098465</v>
      </c>
      <c r="D883">
        <f>+IFERROR(BASE!R1115/BASE!H883,D882)</f>
        <v>0.53925522442780083</v>
      </c>
      <c r="E883">
        <f>+IFERROR(BASE!W883/BASE!H883,E882)</f>
        <v>0.7184308385272089</v>
      </c>
      <c r="F883">
        <f>+IFERROR(BASE!C883/BASE!M883,F882)</f>
        <v>1.1417893879967438</v>
      </c>
      <c r="L883">
        <f t="shared" si="12"/>
        <v>0.7505195710774113</v>
      </c>
      <c r="M883">
        <f>+STDEV($L$78:L883)*2+L883</f>
        <v>0.94336824400433161</v>
      </c>
      <c r="N883">
        <f>L883-STDEV($L$78:L883)*2</f>
        <v>0.55767089815049098</v>
      </c>
    </row>
    <row r="884" spans="1:14" x14ac:dyDescent="0.25">
      <c r="A884" s="1">
        <f>+BASE!A884</f>
        <v>43350</v>
      </c>
      <c r="B884">
        <f>+IFERROR(BASE!M884/BASE!H884,B883)</f>
        <v>0.71890560032852524</v>
      </c>
      <c r="C884">
        <f>+IFERROR(BASE!C884/BASE!H884,C883)</f>
        <v>0.76797905651660592</v>
      </c>
      <c r="D884">
        <f>+IFERROR(BASE!R1116/BASE!H884,D883)</f>
        <v>0.52420306965761521</v>
      </c>
      <c r="E884">
        <f>+IFERROR(BASE!W884/BASE!H884,E883)</f>
        <v>0.80401416765053135</v>
      </c>
      <c r="F884">
        <f>+IFERROR(BASE!C884/BASE!M884,F883)</f>
        <v>1.0682613352374151</v>
      </c>
      <c r="L884">
        <f t="shared" si="12"/>
        <v>0.75240654114245054</v>
      </c>
      <c r="M884">
        <f>+STDEV($L$78:L884)*2+L884</f>
        <v>0.94518385323340626</v>
      </c>
      <c r="N884">
        <f>L884-STDEV($L$78:L884)*2</f>
        <v>0.55962922905149481</v>
      </c>
    </row>
    <row r="885" spans="1:14" x14ac:dyDescent="0.25">
      <c r="A885" s="1">
        <f>+BASE!A885</f>
        <v>43357</v>
      </c>
      <c r="B885">
        <f>+IFERROR(BASE!M885/BASE!H885,B884)</f>
        <v>0.73990467710679308</v>
      </c>
      <c r="C885">
        <f>+IFERROR(BASE!C885/BASE!H885,C884)</f>
        <v>0.78112397213638507</v>
      </c>
      <c r="D885">
        <f>+IFERROR(BASE!R1117/BASE!H885,D884)</f>
        <v>0.52307128266904102</v>
      </c>
      <c r="E885">
        <f>+IFERROR(BASE!W885/BASE!H885,E884)</f>
        <v>0.7777719583093281</v>
      </c>
      <c r="F885">
        <f>+IFERROR(BASE!C885/BASE!M885,F884)</f>
        <v>1.0557089261697459</v>
      </c>
      <c r="L885">
        <f t="shared" si="12"/>
        <v>0.75459720750939974</v>
      </c>
      <c r="M885">
        <f>+STDEV($L$78:L885)*2+L885</f>
        <v>0.94729980612284603</v>
      </c>
      <c r="N885">
        <f>L885-STDEV($L$78:L885)*2</f>
        <v>0.56189460889595344</v>
      </c>
    </row>
    <row r="886" spans="1:14" x14ac:dyDescent="0.25">
      <c r="A886" s="1">
        <f>+BASE!A886</f>
        <v>43364</v>
      </c>
      <c r="B886">
        <f>+IFERROR(BASE!M886/BASE!H886,B885)</f>
        <v>0.74995935620224352</v>
      </c>
      <c r="C886">
        <f>+IFERROR(BASE!C886/BASE!H886,C885)</f>
        <v>0.69582181759063566</v>
      </c>
      <c r="D886">
        <f>+IFERROR(BASE!R1118/BASE!H886,D885)</f>
        <v>0.3962363843277516</v>
      </c>
      <c r="E886">
        <f>+IFERROR(BASE!W886/BASE!H886,E885)</f>
        <v>0.75796618436026664</v>
      </c>
      <c r="F886">
        <f>+IFERROR(BASE!C886/BASE!M886,F885)</f>
        <v>0.9278127032300022</v>
      </c>
      <c r="L886">
        <f t="shared" si="12"/>
        <v>0.75627917310522463</v>
      </c>
      <c r="M886">
        <f>+STDEV($L$78:L886)*2+L886</f>
        <v>0.94890459469307431</v>
      </c>
      <c r="N886">
        <f>L886-STDEV($L$78:L886)*2</f>
        <v>0.56365375151737496</v>
      </c>
    </row>
    <row r="887" spans="1:14" x14ac:dyDescent="0.25">
      <c r="A887" s="1">
        <f>+BASE!A887</f>
        <v>43371</v>
      </c>
      <c r="B887">
        <f>+IFERROR(BASE!M887/BASE!H887,B886)</f>
        <v>1.0361473772243648</v>
      </c>
      <c r="C887">
        <f>+IFERROR(BASE!C887/BASE!H887,C886)</f>
        <v>0.71913766668215406</v>
      </c>
      <c r="D887">
        <f>+IFERROR(BASE!R1119/BASE!H887,D886)</f>
        <v>0.43418668401245181</v>
      </c>
      <c r="E887">
        <f>+IFERROR(BASE!W887/BASE!H887,E886)</f>
        <v>0.74887329833201688</v>
      </c>
      <c r="F887">
        <f>+IFERROR(BASE!C887/BASE!M887,F886)</f>
        <v>0.69404959418860135</v>
      </c>
      <c r="L887">
        <f t="shared" si="12"/>
        <v>0.76339282771793016</v>
      </c>
      <c r="M887">
        <f>+STDEV($L$78:L887)*2+L887</f>
        <v>0.95593134048273665</v>
      </c>
      <c r="N887">
        <f>L887-STDEV($L$78:L887)*2</f>
        <v>0.57085431495312366</v>
      </c>
    </row>
    <row r="888" spans="1:14" x14ac:dyDescent="0.25">
      <c r="A888" s="1">
        <f>+BASE!A888</f>
        <v>43378</v>
      </c>
      <c r="B888">
        <f>+IFERROR(BASE!M888/BASE!H888,B887)</f>
        <v>1.0509667024704619</v>
      </c>
      <c r="C888">
        <f>+IFERROR(BASE!C888/BASE!H888,C887)</f>
        <v>0.74935553168635871</v>
      </c>
      <c r="D888">
        <f>+IFERROR(BASE!R1120/BASE!H888,D887)</f>
        <v>0.47889366272824918</v>
      </c>
      <c r="E888">
        <f>+IFERROR(BASE!W888/BASE!H888,E887)</f>
        <v>0.76267454350161112</v>
      </c>
      <c r="F888">
        <f>+IFERROR(BASE!C888/BASE!M888,F887)</f>
        <v>0.71301548367315648</v>
      </c>
      <c r="L888">
        <f t="shared" si="12"/>
        <v>0.76993810489636039</v>
      </c>
      <c r="M888">
        <f>+STDEV($L$78:L888)*2+L888</f>
        <v>0.96238196181012714</v>
      </c>
      <c r="N888">
        <f>L888-STDEV($L$78:L888)*2</f>
        <v>0.57749424798259363</v>
      </c>
    </row>
    <row r="889" spans="1:14" x14ac:dyDescent="0.25">
      <c r="A889" s="1">
        <f>+BASE!A889</f>
        <v>43385</v>
      </c>
      <c r="B889">
        <f>+IFERROR(BASE!M889/BASE!H889,B888)</f>
        <v>0.96562835660580015</v>
      </c>
      <c r="C889">
        <f>+IFERROR(BASE!C889/BASE!H889,C888)</f>
        <v>0.71552094522019327</v>
      </c>
      <c r="D889">
        <f>+IFERROR(BASE!R1121/BASE!H889,D888)</f>
        <v>0.45843179377013965</v>
      </c>
      <c r="E889">
        <f>+IFERROR(BASE!W889/BASE!H889,E888)</f>
        <v>0.74097744360902251</v>
      </c>
      <c r="F889">
        <f>+IFERROR(BASE!C889/BASE!M889,F888)</f>
        <v>0.74098998887652945</v>
      </c>
      <c r="L889">
        <f t="shared" si="12"/>
        <v>0.77506086289102094</v>
      </c>
      <c r="M889">
        <f>+STDEV($L$78:L889)*2+L889</f>
        <v>0.96740482949658491</v>
      </c>
      <c r="N889">
        <f>L889-STDEV($L$78:L889)*2</f>
        <v>0.58271689628545698</v>
      </c>
    </row>
    <row r="890" spans="1:14" x14ac:dyDescent="0.25">
      <c r="A890" s="1">
        <f>+BASE!A890</f>
        <v>43392</v>
      </c>
      <c r="B890">
        <f>+IFERROR(BASE!M890/BASE!H890,B889)</f>
        <v>1.0077582686810944</v>
      </c>
      <c r="C890">
        <f>+IFERROR(BASE!C890/BASE!H890,C889)</f>
        <v>0.72262731143907133</v>
      </c>
      <c r="D890">
        <f>+IFERROR(BASE!R1122/BASE!H890,D889)</f>
        <v>0.54786210114915712</v>
      </c>
      <c r="E890">
        <f>+IFERROR(BASE!W890/BASE!H890,E889)</f>
        <v>0.75628536428863091</v>
      </c>
      <c r="F890">
        <f>+IFERROR(BASE!C890/BASE!M890,F889)</f>
        <v>0.71706413521648527</v>
      </c>
      <c r="L890">
        <f t="shared" si="12"/>
        <v>0.78066299145369156</v>
      </c>
      <c r="M890">
        <f>+STDEV($L$78:L890)*2+L890</f>
        <v>0.9729021319161486</v>
      </c>
      <c r="N890">
        <f>L890-STDEV($L$78:L890)*2</f>
        <v>0.58842385099123451</v>
      </c>
    </row>
    <row r="891" spans="1:14" x14ac:dyDescent="0.25">
      <c r="A891" s="1">
        <f>+BASE!A891</f>
        <v>43399</v>
      </c>
      <c r="B891">
        <f>+IFERROR(BASE!M891/BASE!H891,B890)</f>
        <v>1.0759852074425056</v>
      </c>
      <c r="C891">
        <f>+IFERROR(BASE!C891/BASE!H891,C890)</f>
        <v>0.81792441927655146</v>
      </c>
      <c r="D891">
        <f>+IFERROR(BASE!R1123/BASE!H891,D890)</f>
        <v>0.54819137871258528</v>
      </c>
      <c r="E891">
        <f>+IFERROR(BASE!W891/BASE!H891,E890)</f>
        <v>0.84826071882584075</v>
      </c>
      <c r="F891">
        <f>+IFERROR(BASE!C891/BASE!M891,F890)</f>
        <v>0.76016325653831696</v>
      </c>
      <c r="L891">
        <f t="shared" si="12"/>
        <v>0.78767943179940025</v>
      </c>
      <c r="M891">
        <f>+STDEV($L$78:L891)*2+L891</f>
        <v>0.97980868966359025</v>
      </c>
      <c r="N891">
        <f>L891-STDEV($L$78:L891)*2</f>
        <v>0.59555017393521026</v>
      </c>
    </row>
    <row r="892" spans="1:14" x14ac:dyDescent="0.25">
      <c r="A892" s="1">
        <f>+BASE!A892</f>
        <v>43406</v>
      </c>
      <c r="B892">
        <f>+IFERROR(BASE!M892/BASE!H892,B891)</f>
        <v>1.050699032109387</v>
      </c>
      <c r="C892">
        <f>+IFERROR(BASE!C892/BASE!H892,C891)</f>
        <v>0.79146822348543044</v>
      </c>
      <c r="D892">
        <f>+IFERROR(BASE!R1124/BASE!H892,D891)</f>
        <v>0.48343319506324572</v>
      </c>
      <c r="E892">
        <f>+IFERROR(BASE!W892/BASE!H892,E891)</f>
        <v>0.8338198391970093</v>
      </c>
      <c r="F892">
        <f>+IFERROR(BASE!C892/BASE!M892,F891)</f>
        <v>0.75327776965443305</v>
      </c>
      <c r="L892">
        <f t="shared" si="12"/>
        <v>0.79392321821811851</v>
      </c>
      <c r="M892">
        <f>+STDEV($L$78:L892)*2+L892</f>
        <v>0.9859391977475962</v>
      </c>
      <c r="N892">
        <f>L892-STDEV($L$78:L892)*2</f>
        <v>0.60190723868864082</v>
      </c>
    </row>
    <row r="893" spans="1:14" x14ac:dyDescent="0.25">
      <c r="A893" s="1">
        <f>+BASE!A893</f>
        <v>43413</v>
      </c>
      <c r="B893">
        <f>+IFERROR(BASE!M893/BASE!H893,B892)</f>
        <v>1.0264331556619166</v>
      </c>
      <c r="C893">
        <f>+IFERROR(BASE!C893/BASE!H893,C892)</f>
        <v>0.76036114434896107</v>
      </c>
      <c r="D893">
        <f>+IFERROR(BASE!R1125/BASE!H893,D892)</f>
        <v>0.55156097030349183</v>
      </c>
      <c r="E893">
        <f>+IFERROR(BASE!W893/BASE!H893,E892)</f>
        <v>0.81284673120852824</v>
      </c>
      <c r="F893">
        <f>+IFERROR(BASE!C893/BASE!M893,F892)</f>
        <v>0.74077999152183127</v>
      </c>
      <c r="L893">
        <f t="shared" si="12"/>
        <v>0.79990870885373189</v>
      </c>
      <c r="M893">
        <f>+STDEV($L$78:L893)*2+L893</f>
        <v>0.99180911605894417</v>
      </c>
      <c r="N893">
        <f>L893-STDEV($L$78:L893)*2</f>
        <v>0.6080083016485196</v>
      </c>
    </row>
    <row r="894" spans="1:14" x14ac:dyDescent="0.25">
      <c r="A894" s="1">
        <f>+BASE!A894</f>
        <v>43420</v>
      </c>
      <c r="B894">
        <f>+IFERROR(BASE!M894/BASE!H894,B893)</f>
        <v>1.0750332005312084</v>
      </c>
      <c r="C894">
        <f>+IFERROR(BASE!C894/BASE!H894,C893)</f>
        <v>0.78506486873020731</v>
      </c>
      <c r="D894">
        <f>+IFERROR(BASE!R1126/BASE!H894,D893)</f>
        <v>0.52104402901215652</v>
      </c>
      <c r="E894">
        <f>+IFERROR(BASE!W894/BASE!H894,E893)</f>
        <v>0.81295331494534673</v>
      </c>
      <c r="F894">
        <f>+IFERROR(BASE!C894/BASE!M894,F893)</f>
        <v>0.73027034731790752</v>
      </c>
      <c r="L894">
        <f t="shared" si="12"/>
        <v>0.80699384109581784</v>
      </c>
      <c r="M894">
        <f>+STDEV($L$78:L894)*2+L894</f>
        <v>0.9987771193397571</v>
      </c>
      <c r="N894">
        <f>L894-STDEV($L$78:L894)*2</f>
        <v>0.61521056285187858</v>
      </c>
    </row>
    <row r="895" spans="1:14" x14ac:dyDescent="0.25">
      <c r="A895" s="1">
        <f>+BASE!A895</f>
        <v>43427</v>
      </c>
      <c r="B895">
        <f>+IFERROR(BASE!M895/BASE!H895,B894)</f>
        <v>1.04701846433256</v>
      </c>
      <c r="C895">
        <f>+IFERROR(BASE!C895/BASE!H895,C894)</f>
        <v>0.77923519321965495</v>
      </c>
      <c r="D895">
        <f>+IFERROR(BASE!R1127/BASE!H895,D894)</f>
        <v>0.50681061446877207</v>
      </c>
      <c r="E895">
        <f>+IFERROR(BASE!W895/BASE!H895,E894)</f>
        <v>0.84935929774997476</v>
      </c>
      <c r="F895">
        <f>+IFERROR(BASE!C895/BASE!M895,F894)</f>
        <v>0.7442420738170954</v>
      </c>
      <c r="L895">
        <f t="shared" si="12"/>
        <v>0.81369437047574678</v>
      </c>
      <c r="M895">
        <f>+STDEV($L$78:L895)*2+L895</f>
        <v>1.0053602454509694</v>
      </c>
      <c r="N895">
        <f>L895-STDEV($L$78:L895)*2</f>
        <v>0.62202849550052408</v>
      </c>
    </row>
    <row r="896" spans="1:14" x14ac:dyDescent="0.25">
      <c r="A896" s="1">
        <f>+BASE!A896</f>
        <v>43434</v>
      </c>
      <c r="B896">
        <f>+IFERROR(BASE!M896/BASE!H896,B895)</f>
        <v>1.0064550315525798</v>
      </c>
      <c r="C896">
        <f>+IFERROR(BASE!C896/BASE!H896,C895)</f>
        <v>0.73606628450310718</v>
      </c>
      <c r="D896">
        <f>+IFERROR(BASE!R1128/BASE!H896,D895)</f>
        <v>0.51943735247362599</v>
      </c>
      <c r="E896">
        <f>+IFERROR(BASE!W896/BASE!H896,E895)</f>
        <v>0.80798689724938588</v>
      </c>
      <c r="F896">
        <f>+IFERROR(BASE!C896/BASE!M896,F895)</f>
        <v>0.73134542669793712</v>
      </c>
      <c r="L896">
        <f t="shared" si="12"/>
        <v>0.81997371245050998</v>
      </c>
      <c r="M896">
        <f>+STDEV($L$78:L896)*2+L896</f>
        <v>1.011522980963109</v>
      </c>
      <c r="N896">
        <f>L896-STDEV($L$78:L896)*2</f>
        <v>0.62842444393791097</v>
      </c>
    </row>
    <row r="897" spans="1:14" x14ac:dyDescent="0.25">
      <c r="A897" s="1">
        <f>+BASE!A897</f>
        <v>43441</v>
      </c>
      <c r="B897">
        <f>+IFERROR(BASE!M897/BASE!H897,B896)</f>
        <v>0.98763384819482614</v>
      </c>
      <c r="C897">
        <f>+IFERROR(BASE!C897/BASE!H897,C896)</f>
        <v>0.69051454562683601</v>
      </c>
      <c r="D897">
        <f>+IFERROR(BASE!R1129/BASE!H897,D896)</f>
        <v>0.55088600397991105</v>
      </c>
      <c r="E897">
        <f>+IFERROR(BASE!W897/BASE!H897,E896)</f>
        <v>0.79891973846299635</v>
      </c>
      <c r="F897">
        <f>+IFERROR(BASE!C897/BASE!M897,F896)</f>
        <v>0.69916047013672356</v>
      </c>
      <c r="L897">
        <f t="shared" si="12"/>
        <v>0.82666915498460525</v>
      </c>
      <c r="M897">
        <f>+STDEV($L$78:L897)*2+L897</f>
        <v>1.018103754610596</v>
      </c>
      <c r="N897">
        <f>L897-STDEV($L$78:L897)*2</f>
        <v>0.63523455535861439</v>
      </c>
    </row>
    <row r="898" spans="1:14" x14ac:dyDescent="0.25">
      <c r="A898" s="1">
        <f>+BASE!A898</f>
        <v>43448</v>
      </c>
      <c r="B898">
        <f>+IFERROR(BASE!M898/BASE!H898,B897)</f>
        <v>0.93379419133339514</v>
      </c>
      <c r="C898">
        <f>+IFERROR(BASE!C898/BASE!H898,C897)</f>
        <v>0.66948130277442697</v>
      </c>
      <c r="D898">
        <f>+IFERROR(BASE!R1130/BASE!H898,D897)</f>
        <v>0.55841143175280683</v>
      </c>
      <c r="E898">
        <f>+IFERROR(BASE!W898/BASE!H898,E897)</f>
        <v>0.77117936345921856</v>
      </c>
      <c r="F898">
        <f>+IFERROR(BASE!C898/BASE!M898,F897)</f>
        <v>0.71694738411089576</v>
      </c>
      <c r="L898">
        <f t="shared" si="12"/>
        <v>0.83242183479849996</v>
      </c>
      <c r="M898">
        <f>+STDEV($L$78:L898)*2+L898</f>
        <v>1.0237443617010185</v>
      </c>
      <c r="N898">
        <f>L898-STDEV($L$78:L898)*2</f>
        <v>0.64109930789598157</v>
      </c>
    </row>
    <row r="899" spans="1:14" x14ac:dyDescent="0.25">
      <c r="A899" s="1">
        <f>+BASE!A899</f>
        <v>43455</v>
      </c>
      <c r="B899">
        <f>+IFERROR(BASE!M899/BASE!H899,B898)</f>
        <v>0.92533971194462816</v>
      </c>
      <c r="C899">
        <f>+IFERROR(BASE!C899/BASE!H899,C898)</f>
        <v>0.64919334317268051</v>
      </c>
      <c r="D899">
        <f>+IFERROR(BASE!R1131/BASE!H899,D898)</f>
        <v>0.63540129268665069</v>
      </c>
      <c r="E899">
        <f>+IFERROR(BASE!W899/BASE!H899,E898)</f>
        <v>0.72914652145147341</v>
      </c>
      <c r="F899">
        <f>+IFERROR(BASE!C899/BASE!M899,F898)</f>
        <v>0.70157298427015735</v>
      </c>
      <c r="L899">
        <f t="shared" si="12"/>
        <v>0.8374964546799667</v>
      </c>
      <c r="M899">
        <f>+STDEV($L$78:L899)*2+L899</f>
        <v>1.0287099085852596</v>
      </c>
      <c r="N899">
        <f>L899-STDEV($L$78:L899)*2</f>
        <v>0.64628300077467382</v>
      </c>
    </row>
    <row r="900" spans="1:14" x14ac:dyDescent="0.25">
      <c r="A900" s="1">
        <f>+BASE!A900</f>
        <v>43462</v>
      </c>
      <c r="B900">
        <f>+IFERROR(BASE!M900/BASE!H900,B899)</f>
        <v>0.92332747389101444</v>
      </c>
      <c r="C900">
        <f>+IFERROR(BASE!C900/BASE!H900,C899)</f>
        <v>0.70308137731361808</v>
      </c>
      <c r="D900">
        <f>+IFERROR(BASE!R1132/BASE!H900,D899)</f>
        <v>0.66559818012615046</v>
      </c>
      <c r="E900">
        <f>+IFERROR(BASE!W900/BASE!H900,E899)</f>
        <v>0.78042601592389627</v>
      </c>
      <c r="F900">
        <f>+IFERROR(BASE!C900/BASE!M900,F899)</f>
        <v>0.76146480766000335</v>
      </c>
      <c r="G900">
        <f>+IFERROR(BASE!$R900/BASE!H900,G899)</f>
        <v>0.84008892565401716</v>
      </c>
      <c r="H900">
        <f>+IFERROR(BASE!$R900/BASE!C900,H899)</f>
        <v>1.1948672696521803</v>
      </c>
      <c r="I900">
        <f>+IFERROR(BASE!$R900/BASE!M900,I899)</f>
        <v>0.90984937566493085</v>
      </c>
      <c r="L900">
        <f t="shared" si="12"/>
        <v>0.84200201139863695</v>
      </c>
      <c r="M900">
        <f>+STDEV($L$78:L900)*2+L900</f>
        <v>1.0331096105298356</v>
      </c>
      <c r="N900">
        <f>L900-STDEV($L$78:L900)*2</f>
        <v>0.65089441226743816</v>
      </c>
    </row>
    <row r="901" spans="1:14" x14ac:dyDescent="0.25">
      <c r="A901" s="1">
        <f>+BASE!A901</f>
        <v>43469</v>
      </c>
      <c r="B901">
        <f>+IFERROR(BASE!M901/BASE!H901,B900)</f>
        <v>0.87954630671166112</v>
      </c>
      <c r="C901">
        <f>+IFERROR(BASE!C901/BASE!H901,C900)</f>
        <v>0.677212223472066</v>
      </c>
      <c r="D901">
        <f>+IFERROR(BASE!R1133/BASE!H901,D900)</f>
        <v>0.62593738282714662</v>
      </c>
      <c r="E901">
        <f>+IFERROR(BASE!W901/BASE!H901,E900)</f>
        <v>0.74104799400074994</v>
      </c>
      <c r="F901">
        <f>+IFERROR(BASE!C901/BASE!M901,F900)</f>
        <v>0.76995630395395931</v>
      </c>
      <c r="G901">
        <f>+IFERROR(BASE!$R901/BASE!H901,G900)</f>
        <v>0.76157667791526062</v>
      </c>
      <c r="H901">
        <f>+IFERROR(BASE!$R901/BASE!C901,H900)</f>
        <v>1.1245760952315038</v>
      </c>
      <c r="I901">
        <f>+IFERROR(BASE!$R901/BASE!M901,I900)</f>
        <v>0.86587445379942451</v>
      </c>
      <c r="L901">
        <f t="shared" si="12"/>
        <v>0.84226084434165338</v>
      </c>
      <c r="M901">
        <f>+STDEV($L$78:L901)*2+L901</f>
        <v>1.0332629516079836</v>
      </c>
      <c r="N901">
        <f>L901-STDEV($L$78:L901)*2</f>
        <v>0.651258737075323</v>
      </c>
    </row>
    <row r="902" spans="1:14" x14ac:dyDescent="0.25">
      <c r="A902" s="1">
        <f>+BASE!A902</f>
        <v>43476</v>
      </c>
      <c r="B902">
        <f>+IFERROR(BASE!M902/BASE!H902,B901)</f>
        <v>0.88705735993246537</v>
      </c>
      <c r="C902">
        <f>+IFERROR(BASE!C902/BASE!H902,C901)</f>
        <v>0.71528857688719061</v>
      </c>
      <c r="D902">
        <f>+IFERROR(BASE!R1134/BASE!H902,D901)</f>
        <v>0.578664415515173</v>
      </c>
      <c r="E902">
        <f>+IFERROR(BASE!W902/BASE!H902,E901)</f>
        <v>0.75545385879948457</v>
      </c>
      <c r="F902">
        <f>+IFERROR(BASE!C902/BASE!M902,F901)</f>
        <v>0.80636113198096682</v>
      </c>
      <c r="G902">
        <f>+IFERROR(BASE!$R902/BASE!H902,G901)</f>
        <v>0.7534989114497711</v>
      </c>
      <c r="H902">
        <f>+IFERROR(BASE!$R902/BASE!C902,H901)</f>
        <v>1.0534194670476427</v>
      </c>
      <c r="I902">
        <f>+IFERROR(BASE!$R902/BASE!M902,I901)</f>
        <v>0.84943651389932384</v>
      </c>
      <c r="L902">
        <f t="shared" si="12"/>
        <v>0.84261967909553337</v>
      </c>
      <c r="M902">
        <f>+STDEV($L$78:L902)*2+L902</f>
        <v>1.0335167317911838</v>
      </c>
      <c r="N902">
        <f>L902-STDEV($L$78:L902)*2</f>
        <v>0.65172262639988299</v>
      </c>
    </row>
    <row r="903" spans="1:14" x14ac:dyDescent="0.25">
      <c r="A903" s="1">
        <f>+BASE!A903</f>
        <v>43483</v>
      </c>
      <c r="B903">
        <f>+IFERROR(BASE!M903/BASE!H903,B902)</f>
        <v>0.88632221421608093</v>
      </c>
      <c r="C903">
        <f>+IFERROR(BASE!C903/BASE!H903,C902)</f>
        <v>0.71491544102064175</v>
      </c>
      <c r="D903">
        <f>+IFERROR(BASE!R1135/BASE!H903,D902)</f>
        <v>0.54435637689145078</v>
      </c>
      <c r="E903">
        <f>+IFERROR(BASE!W903/BASE!H903,E902)</f>
        <v>0.7227143644301276</v>
      </c>
      <c r="F903">
        <f>+IFERROR(BASE!C903/BASE!M903,F902)</f>
        <v>0.80660896179044528</v>
      </c>
      <c r="G903">
        <f>+IFERROR(BASE!$R903/BASE!H903,G902)</f>
        <v>0.78023142457508576</v>
      </c>
      <c r="H903">
        <f>+IFERROR(BASE!$R903/BASE!C903,H902)</f>
        <v>1.0913618307938577</v>
      </c>
      <c r="I903">
        <f>+IFERROR(BASE!$R903/BASE!M903,I902)</f>
        <v>0.8803022332743532</v>
      </c>
      <c r="L903">
        <f t="shared" si="12"/>
        <v>0.84317268993420169</v>
      </c>
      <c r="M903">
        <f>+STDEV($L$78:L903)*2+L903</f>
        <v>1.0339652729980715</v>
      </c>
      <c r="N903">
        <f>L903-STDEV($L$78:L903)*2</f>
        <v>0.65238010687033177</v>
      </c>
    </row>
    <row r="904" spans="1:14" x14ac:dyDescent="0.25">
      <c r="A904" s="1">
        <f>+BASE!A904</f>
        <v>43490</v>
      </c>
      <c r="B904">
        <f>+IFERROR(BASE!M904/BASE!H904,B903)</f>
        <v>0.84293590337107016</v>
      </c>
      <c r="C904">
        <f>+IFERROR(BASE!C904/BASE!H904,C903)</f>
        <v>0.71701527713480073</v>
      </c>
      <c r="D904">
        <f>+IFERROR(BASE!R1136/BASE!H904,D903)</f>
        <v>0.5531753714069273</v>
      </c>
      <c r="E904">
        <f>+IFERROR(BASE!W904/BASE!H904,E903)</f>
        <v>0.69803459450359828</v>
      </c>
      <c r="F904">
        <f>+IFERROR(BASE!C904/BASE!M904,F903)</f>
        <v>0.85061660592141397</v>
      </c>
      <c r="G904">
        <f>+IFERROR(BASE!$R904/BASE!H904,G903)</f>
        <v>0.7980724716973191</v>
      </c>
      <c r="H904">
        <f>+IFERROR(BASE!$R904/BASE!C904,H903)</f>
        <v>1.1130480718436344</v>
      </c>
      <c r="I904">
        <f>+IFERROR(BASE!$R904/BASE!M904,I903)</f>
        <v>0.94677717309900655</v>
      </c>
      <c r="L904">
        <f t="shared" si="12"/>
        <v>0.84331479090798078</v>
      </c>
      <c r="M904">
        <f>+STDEV($L$78:L904)*2+L904</f>
        <v>1.0340031805430225</v>
      </c>
      <c r="N904">
        <f>L904-STDEV($L$78:L904)*2</f>
        <v>0.65262640127293903</v>
      </c>
    </row>
    <row r="905" spans="1:14" x14ac:dyDescent="0.25">
      <c r="A905" s="1">
        <f>+BASE!A905</f>
        <v>43497</v>
      </c>
      <c r="B905">
        <f>+IFERROR(BASE!M905/BASE!H905,B904)</f>
        <v>0.84091633466135463</v>
      </c>
      <c r="C905">
        <f>+IFERROR(BASE!C905/BASE!H905,C904)</f>
        <v>0.71378486055776902</v>
      </c>
      <c r="D905">
        <f>+IFERROR(BASE!R1137/BASE!H905,D904)</f>
        <v>0.52007968127490045</v>
      </c>
      <c r="E905">
        <f>+IFERROR(BASE!W905/BASE!H905,E904)</f>
        <v>0.75629482071713161</v>
      </c>
      <c r="F905">
        <f>+IFERROR(BASE!C905/BASE!M905,F904)</f>
        <v>0.84881792770171038</v>
      </c>
      <c r="G905">
        <f>+IFERROR(BASE!$R905/BASE!H905,G904)</f>
        <v>0.75549800796812761</v>
      </c>
      <c r="H905">
        <f>+IFERROR(BASE!$R905/BASE!C905,H904)</f>
        <v>1.0584393837910249</v>
      </c>
      <c r="I905">
        <f>+IFERROR(BASE!$R905/BASE!M905,I904)</f>
        <v>0.8984223243473729</v>
      </c>
      <c r="L905">
        <f t="shared" si="12"/>
        <v>0.84251678686151577</v>
      </c>
      <c r="M905">
        <f>+STDEV($L$78:L905)*2+L905</f>
        <v>1.0331005550608257</v>
      </c>
      <c r="N905">
        <f>L905-STDEV($L$78:L905)*2</f>
        <v>0.65193301866220588</v>
      </c>
    </row>
    <row r="906" spans="1:14" x14ac:dyDescent="0.25">
      <c r="A906" s="1">
        <f>+BASE!A906</f>
        <v>43504</v>
      </c>
      <c r="B906">
        <f>+IFERROR(BASE!M906/BASE!H906,B905)</f>
        <v>0.83280992384391928</v>
      </c>
      <c r="C906">
        <f>+IFERROR(BASE!C906/BASE!H906,C905)</f>
        <v>0.70640653215042792</v>
      </c>
      <c r="D906">
        <f>+IFERROR(BASE!R1138/BASE!H906,D905)</f>
        <v>0.51244406061081882</v>
      </c>
      <c r="E906">
        <f>+IFERROR(BASE!W906/BASE!H906,E905)</f>
        <v>0.7709036664834733</v>
      </c>
      <c r="F906">
        <f>+IFERROR(BASE!C906/BASE!M906,F905)</f>
        <v>0.84822059863304267</v>
      </c>
      <c r="G906">
        <f>+IFERROR(BASE!$R906/BASE!H906,G905)</f>
        <v>0.73109837481353535</v>
      </c>
      <c r="H906">
        <f>+IFERROR(BASE!$R906/BASE!C906,H905)</f>
        <v>1.0349541539316476</v>
      </c>
      <c r="I906">
        <f>+IFERROR(BASE!$R906/BASE!M906,I905)</f>
        <v>0.87786943200565637</v>
      </c>
      <c r="L906">
        <f t="shared" si="12"/>
        <v>0.8423900563187845</v>
      </c>
      <c r="M906">
        <f>+STDEV($L$78:L906)*2+L906</f>
        <v>1.0328692797614722</v>
      </c>
      <c r="N906">
        <f>L906-STDEV($L$78:L906)*2</f>
        <v>0.65191083287609664</v>
      </c>
    </row>
    <row r="907" spans="1:14" x14ac:dyDescent="0.25">
      <c r="A907" s="1">
        <f>+BASE!A907</f>
        <v>43511</v>
      </c>
      <c r="B907">
        <f>+IFERROR(BASE!M907/BASE!H907,B906)</f>
        <v>0.82472266244057046</v>
      </c>
      <c r="C907">
        <f>+IFERROR(BASE!C907/BASE!H907,C906)</f>
        <v>0.72492076069730593</v>
      </c>
      <c r="D907">
        <f>+IFERROR(BASE!R1139/BASE!H907,D906)</f>
        <v>0.52080031695721074</v>
      </c>
      <c r="E907">
        <f>+IFERROR(BASE!W907/BASE!H907,E906)</f>
        <v>0.77004754358161642</v>
      </c>
      <c r="F907">
        <f>+IFERROR(BASE!C907/BASE!M907,F906)</f>
        <v>0.87898731744811698</v>
      </c>
      <c r="G907">
        <f>+IFERROR(BASE!$R907/BASE!H907,G906)</f>
        <v>0.81604595879556252</v>
      </c>
      <c r="H907">
        <f>+IFERROR(BASE!$R907/BASE!C907,H906)</f>
        <v>1.125703667267858</v>
      </c>
      <c r="I907">
        <f>+IFERROR(BASE!$R907/BASE!M907,I906)</f>
        <v>0.98947924673328203</v>
      </c>
      <c r="L907">
        <f t="shared" si="12"/>
        <v>0.84196686399875964</v>
      </c>
      <c r="M907">
        <f>+STDEV($L$78:L907)*2+L907</f>
        <v>1.032341405295143</v>
      </c>
      <c r="N907">
        <f>L907-STDEV($L$78:L907)*2</f>
        <v>0.65159232270237644</v>
      </c>
    </row>
    <row r="908" spans="1:14" x14ac:dyDescent="0.25">
      <c r="A908" s="1">
        <f>+BASE!A908</f>
        <v>43518</v>
      </c>
      <c r="B908">
        <f>+IFERROR(BASE!M908/BASE!H908,B907)</f>
        <v>0.81051523007128967</v>
      </c>
      <c r="C908">
        <f>+IFERROR(BASE!C908/BASE!H908,C907)</f>
        <v>0.710750162022035</v>
      </c>
      <c r="D908">
        <f>+IFERROR(BASE!R1140/BASE!H908,D907)</f>
        <v>0.52997407647440054</v>
      </c>
      <c r="E908">
        <f>+IFERROR(BASE!W908/BASE!H908,E907)</f>
        <v>0.75056707712248871</v>
      </c>
      <c r="F908">
        <f>+IFERROR(BASE!C908/BASE!M908,F907)</f>
        <v>0.87691154422788609</v>
      </c>
      <c r="G908">
        <f>+IFERROR(BASE!$R908/BASE!H908,G907)</f>
        <v>0.88549092676604024</v>
      </c>
      <c r="H908">
        <f>+IFERROR(BASE!$R908/BASE!C908,H907)</f>
        <v>1.2458539921354079</v>
      </c>
      <c r="I908">
        <f>+IFERROR(BASE!$R908/BASE!M908,I907)</f>
        <v>1.0925037481259372</v>
      </c>
      <c r="L908">
        <f>+(AVERAGE(B856:B908))</f>
        <v>0.84109656556244694</v>
      </c>
      <c r="M908">
        <f>+STDEV($L$78:L908)*2+L908</f>
        <v>1.0313659791392178</v>
      </c>
      <c r="N908">
        <f>L908-STDEV($L$78:L908)*2</f>
        <v>0.65082715198567609</v>
      </c>
    </row>
    <row r="909" spans="1:14" x14ac:dyDescent="0.25">
      <c r="A909" s="1">
        <f>+BASE!A909</f>
        <v>43525</v>
      </c>
      <c r="B909">
        <f>+IFERROR(BASE!M909/BASE!H909,B908)</f>
        <v>0.81243744882176328</v>
      </c>
      <c r="C909">
        <f>+IFERROR(BASE!C909/BASE!H909,C908)</f>
        <v>0.70712401055408969</v>
      </c>
      <c r="D909">
        <f>+IFERROR(BASE!R1141/BASE!H909,D908)</f>
        <v>0.58279501410244738</v>
      </c>
      <c r="E909">
        <f>+IFERROR(BASE!W909/BASE!H909,E908)</f>
        <v>0.72686743699390421</v>
      </c>
      <c r="F909">
        <f>+IFERROR(BASE!C909/BASE!M909,F908)</f>
        <v>0.87037348115795954</v>
      </c>
      <c r="G909">
        <f>+IFERROR(BASE!$R909/BASE!H909,G908)</f>
        <v>0.94823037030297519</v>
      </c>
      <c r="H909">
        <f>+IFERROR(BASE!$R909/BASE!C909,H908)</f>
        <v>1.3409675759135358</v>
      </c>
      <c r="I909">
        <f>+IFERROR(BASE!$R909/BASE!M909,I908)</f>
        <v>1.1671426171678145</v>
      </c>
      <c r="L909">
        <f t="shared" ref="L909:L921" si="13">+(AVERAGE(B857:B909))</f>
        <v>0.84003196888970277</v>
      </c>
      <c r="M909">
        <f>+STDEV($L$78:L909)*2+L909</f>
        <v>1.0301957009397074</v>
      </c>
      <c r="N909">
        <f>L909-STDEV($L$78:L909)*2</f>
        <v>0.64986823683969819</v>
      </c>
    </row>
    <row r="910" spans="1:14" x14ac:dyDescent="0.25">
      <c r="A910" s="1">
        <f>+BASE!A910</f>
        <v>43532</v>
      </c>
      <c r="B910">
        <f>+IFERROR(BASE!M910/BASE!H910,B909)</f>
        <v>0.89589691420820627</v>
      </c>
      <c r="C910">
        <f>+IFERROR(BASE!C910/BASE!H910,C909)</f>
        <v>0.73811945938090406</v>
      </c>
      <c r="D910">
        <f>+IFERROR(BASE!R1142/BASE!H910,D909)</f>
        <v>0.7183064477062443</v>
      </c>
      <c r="E910">
        <f>+IFERROR(BASE!W910/BASE!H910,E909)</f>
        <v>0.73356585767572546</v>
      </c>
      <c r="F910">
        <f>+IFERROR(BASE!C910/BASE!M910,F909)</f>
        <v>0.82388882880934367</v>
      </c>
      <c r="G910">
        <f>+IFERROR(BASE!$R910/BASE!H910,G909)</f>
        <v>0.95146054352565046</v>
      </c>
      <c r="H910">
        <f>+IFERROR(BASE!$R910/BASE!C910,H909)</f>
        <v>1.2890332742665878</v>
      </c>
      <c r="I910">
        <f>+IFERROR(BASE!$R910/BASE!M910,I909)</f>
        <v>1.0620201146317725</v>
      </c>
      <c r="L910">
        <f t="shared" si="13"/>
        <v>0.84076725275493547</v>
      </c>
      <c r="M910">
        <f>+STDEV($L$78:L910)*2+L910</f>
        <v>1.0308259749370743</v>
      </c>
      <c r="N910">
        <f>L910-STDEV($L$78:L910)*2</f>
        <v>0.65070853057279665</v>
      </c>
    </row>
    <row r="911" spans="1:14" x14ac:dyDescent="0.25">
      <c r="A911" s="1">
        <f>+BASE!A911</f>
        <v>43539</v>
      </c>
      <c r="B911">
        <f>+IFERROR(BASE!M911/BASE!H911,B910)</f>
        <v>0.85943907612538284</v>
      </c>
      <c r="C911">
        <f>+IFERROR(BASE!C911/BASE!H911,C910)</f>
        <v>0.77860004713645992</v>
      </c>
      <c r="D911">
        <f>+IFERROR(BASE!R1143/BASE!H911,D910)</f>
        <v>0.77963704925760069</v>
      </c>
      <c r="E911">
        <f>+IFERROR(BASE!W911/BASE!H911,E910)</f>
        <v>0.68682535941550782</v>
      </c>
      <c r="F911">
        <f>+IFERROR(BASE!C911/BASE!M911,F910)</f>
        <v>0.90593977952064941</v>
      </c>
      <c r="G911">
        <f>+IFERROR(BASE!$R911/BASE!H911,G910)</f>
        <v>0.9795899127975487</v>
      </c>
      <c r="H911">
        <f>+IFERROR(BASE!$R911/BASE!C911,H910)</f>
        <v>1.2581426322799369</v>
      </c>
      <c r="I911">
        <f>+IFERROR(BASE!$R911/BASE!M911,I910)</f>
        <v>1.1398014588932155</v>
      </c>
      <c r="L911">
        <f t="shared" si="13"/>
        <v>0.84150368507305029</v>
      </c>
      <c r="M911">
        <f>+STDEV($L$78:L911)*2+L911</f>
        <v>1.0314580802662967</v>
      </c>
      <c r="N911">
        <f>L911-STDEV($L$78:L911)*2</f>
        <v>0.65154928987980387</v>
      </c>
    </row>
    <row r="912" spans="1:14" x14ac:dyDescent="0.25">
      <c r="A912" s="1">
        <f>+BASE!A912</f>
        <v>43546</v>
      </c>
      <c r="B912">
        <f>+IFERROR(BASE!M912/BASE!H912,B911)</f>
        <v>0.84534357156920648</v>
      </c>
      <c r="C912">
        <f>+IFERROR(BASE!C912/BASE!H912,C911)</f>
        <v>0.7948907265209687</v>
      </c>
      <c r="D912">
        <f>+IFERROR(BASE!R1144/BASE!H912,D911)</f>
        <v>0.85174246898995865</v>
      </c>
      <c r="E912">
        <f>+IFERROR(BASE!W912/BASE!H912,E911)</f>
        <v>0.64855286473715301</v>
      </c>
      <c r="F912">
        <f>+IFERROR(BASE!C912/BASE!M912,F911)</f>
        <v>0.94031675788983349</v>
      </c>
      <c r="G912">
        <f>+IFERROR(BASE!$R912/BASE!H912,G911)</f>
        <v>0.93035046268950572</v>
      </c>
      <c r="H912">
        <f>+IFERROR(BASE!$R912/BASE!C912,H911)</f>
        <v>1.1704130286705059</v>
      </c>
      <c r="I912">
        <f>+IFERROR(BASE!$R912/BASE!M912,I911)</f>
        <v>1.1005589845114707</v>
      </c>
      <c r="L912">
        <f t="shared" si="13"/>
        <v>0.84164304326795047</v>
      </c>
      <c r="M912">
        <f>+STDEV($L$78:L912)*2+L912</f>
        <v>1.0314933791429057</v>
      </c>
      <c r="N912">
        <f>L912-STDEV($L$78:L912)*2</f>
        <v>0.65179270739299522</v>
      </c>
    </row>
    <row r="913" spans="1:14" x14ac:dyDescent="0.25">
      <c r="A913" s="1">
        <f>+BASE!A913</f>
        <v>43553</v>
      </c>
      <c r="B913">
        <f>+IFERROR(BASE!M913/BASE!H913,B912)</f>
        <v>0.7028843461215345</v>
      </c>
      <c r="C913">
        <f>+IFERROR(BASE!C913/BASE!H913,C912)</f>
        <v>0.81080929711565386</v>
      </c>
      <c r="D913">
        <f>+IFERROR(BASE!R1145/BASE!H913,D912)</f>
        <v>0.79451134136096335</v>
      </c>
      <c r="E913">
        <f>+IFERROR(BASE!W913/BASE!H913,E912)</f>
        <v>0.68339400728087363</v>
      </c>
      <c r="F913">
        <f>+IFERROR(BASE!C913/BASE!M913,F912)</f>
        <v>1.1535458167330679</v>
      </c>
      <c r="G913">
        <f>+IFERROR(BASE!$R913/BASE!H913,G912)</f>
        <v>1.0724166900028003</v>
      </c>
      <c r="H913">
        <f>+IFERROR(BASE!$R913/BASE!C913,H912)</f>
        <v>1.3226497202459073</v>
      </c>
      <c r="I913">
        <f>+IFERROR(BASE!$R913/BASE!M913,I912)</f>
        <v>1.5257370517928288</v>
      </c>
      <c r="L913">
        <f t="shared" si="13"/>
        <v>0.83942845893359086</v>
      </c>
      <c r="M913">
        <f>+STDEV($L$78:L913)*2+L913</f>
        <v>1.0291734071635212</v>
      </c>
      <c r="N913">
        <f>L913-STDEV($L$78:L913)*2</f>
        <v>0.64968351070366048</v>
      </c>
    </row>
    <row r="914" spans="1:14" x14ac:dyDescent="0.25">
      <c r="A914" s="1">
        <f>+BASE!A914</f>
        <v>43560</v>
      </c>
      <c r="B914">
        <f>+IFERROR(BASE!M914/BASE!H914,B913)</f>
        <v>0.67986649318323245</v>
      </c>
      <c r="C914">
        <f>+IFERROR(BASE!C914/BASE!H914,C913)</f>
        <v>0.82372574531877574</v>
      </c>
      <c r="D914">
        <f>+IFERROR(BASE!R1146/BASE!H914,D913)</f>
        <v>0.89817276687220671</v>
      </c>
      <c r="E914">
        <f>+IFERROR(BASE!W914/BASE!H914,E913)</f>
        <v>0.68501442552469316</v>
      </c>
      <c r="F914">
        <f>+IFERROR(BASE!C914/BASE!M914,F913)</f>
        <v>1.2115992677650191</v>
      </c>
      <c r="G914">
        <f>+IFERROR(BASE!$R914/BASE!H914,G913)</f>
        <v>1.0186683260734286</v>
      </c>
      <c r="H914">
        <f>+IFERROR(BASE!$R914/BASE!C914,H913)</f>
        <v>1.2366595700844722</v>
      </c>
      <c r="I914">
        <f>+IFERROR(BASE!$R914/BASE!M914,I913)</f>
        <v>1.49833582958895</v>
      </c>
      <c r="L914">
        <f t="shared" si="13"/>
        <v>0.83752206159476594</v>
      </c>
      <c r="M914">
        <f>+STDEV($L$78:L914)*2+L914</f>
        <v>1.0271606085426508</v>
      </c>
      <c r="N914">
        <f>L914-STDEV($L$78:L914)*2</f>
        <v>0.64788351464688099</v>
      </c>
    </row>
    <row r="915" spans="1:14" x14ac:dyDescent="0.25">
      <c r="A915" s="1">
        <f>+BASE!A915</f>
        <v>43567</v>
      </c>
      <c r="B915">
        <f>+IFERROR(BASE!M915/BASE!H915,B914)</f>
        <v>0.6718310667355254</v>
      </c>
      <c r="C915">
        <f>+IFERROR(BASE!C915/BASE!H915,C914)</f>
        <v>0.85287198026051536</v>
      </c>
      <c r="D915">
        <f>+IFERROR(BASE!R1147/BASE!H915,D914)</f>
        <v>0.85631491363975443</v>
      </c>
      <c r="E915">
        <f>+IFERROR(BASE!W915/BASE!H915,E914)</f>
        <v>0.665805933321857</v>
      </c>
      <c r="F915">
        <f>+IFERROR(BASE!C915/BASE!M915,F914)</f>
        <v>1.2694738640245984</v>
      </c>
      <c r="G915">
        <f>+IFERROR(BASE!$R915/BASE!H915,G914)</f>
        <v>0.99787685774946933</v>
      </c>
      <c r="H915">
        <f>+IFERROR(BASE!$R915/BASE!C915,H914)</f>
        <v>1.1700195115387204</v>
      </c>
      <c r="I915">
        <f>+IFERROR(BASE!$R915/BASE!M915,I914)</f>
        <v>1.4853091902972326</v>
      </c>
      <c r="L915">
        <f t="shared" si="13"/>
        <v>0.83531427070611208</v>
      </c>
      <c r="M915">
        <f>+STDEV($L$78:L915)*2+L915</f>
        <v>1.0248453356888458</v>
      </c>
      <c r="N915">
        <f>L915-STDEV($L$78:L915)*2</f>
        <v>0.64578320572337833</v>
      </c>
    </row>
    <row r="916" spans="1:14" x14ac:dyDescent="0.25">
      <c r="A916" s="1">
        <f>+BASE!A916</f>
        <v>43574</v>
      </c>
      <c r="B916">
        <f>+IFERROR(BASE!M916/BASE!H916,B915)</f>
        <v>0.6735495455055549</v>
      </c>
      <c r="C916">
        <f>+IFERROR(BASE!C916/BASE!H916,C915)</f>
        <v>0.87790371451015603</v>
      </c>
      <c r="D916">
        <f>+IFERROR(BASE!R1148/BASE!H916,D915)</f>
        <v>0.83565256424643697</v>
      </c>
      <c r="E916">
        <f>+IFERROR(BASE!W916/BASE!H916,E915)</f>
        <v>0.66137358321176076</v>
      </c>
      <c r="F916">
        <f>+IFERROR(BASE!C916/BASE!M916,F915)</f>
        <v>1.3033988670443186</v>
      </c>
      <c r="G916">
        <f>+IFERROR(BASE!$R916/BASE!H916,G915)</f>
        <v>1.0640219952867243</v>
      </c>
      <c r="H916">
        <f>+IFERROR(BASE!$R916/BASE!C916,H915)</f>
        <v>1.2120030678767737</v>
      </c>
      <c r="I916">
        <f>+IFERROR(BASE!$R916/BASE!M916,I915)</f>
        <v>1.5797234255248254</v>
      </c>
      <c r="L916">
        <f t="shared" si="13"/>
        <v>0.83314773986953505</v>
      </c>
      <c r="M916">
        <f>+STDEV($L$78:L916)*2+L916</f>
        <v>1.0225703912475568</v>
      </c>
      <c r="N916">
        <f>L916-STDEV($L$78:L916)*2</f>
        <v>0.64372508849151344</v>
      </c>
    </row>
    <row r="917" spans="1:14" x14ac:dyDescent="0.25">
      <c r="A917" s="1">
        <f>+BASE!A917</f>
        <v>43581</v>
      </c>
      <c r="B917">
        <f>+IFERROR(BASE!M917/BASE!H917,B916)</f>
        <v>0.69724304408588478</v>
      </c>
      <c r="C917">
        <f>+IFERROR(BASE!C917/BASE!H917,C916)</f>
        <v>0.88171769787828724</v>
      </c>
      <c r="D917">
        <f>+IFERROR(BASE!R1149/BASE!H917,D916)</f>
        <v>1.0066065303011054</v>
      </c>
      <c r="E917">
        <f>+IFERROR(BASE!W917/BASE!H917,E916)</f>
        <v>0.68371236183458262</v>
      </c>
      <c r="F917">
        <f>+IFERROR(BASE!C917/BASE!M917,F916)</f>
        <v>1.2645772594752187</v>
      </c>
      <c r="G917">
        <f>+IFERROR(BASE!$R917/BASE!H917,G916)</f>
        <v>1.1830771185363995</v>
      </c>
      <c r="H917">
        <f>+IFERROR(BASE!$R917/BASE!C917,H916)</f>
        <v>1.3417867435158504</v>
      </c>
      <c r="I917">
        <f>+IFERROR(BASE!$R917/BASE!M917,I916)</f>
        <v>1.6967930029154521</v>
      </c>
      <c r="L917">
        <f t="shared" si="13"/>
        <v>0.83145149922236739</v>
      </c>
      <c r="M917">
        <f>+STDEV($L$78:L917)*2+L917</f>
        <v>1.0207651345143374</v>
      </c>
      <c r="N917">
        <f>L917-STDEV($L$78:L917)*2</f>
        <v>0.6421378639303974</v>
      </c>
    </row>
    <row r="918" spans="1:14" x14ac:dyDescent="0.25">
      <c r="A918" s="1">
        <f>+BASE!A918</f>
        <v>43588</v>
      </c>
      <c r="B918">
        <f>+IFERROR(BASE!M918/BASE!H918,B917)</f>
        <v>0.67504671309665365</v>
      </c>
      <c r="C918">
        <f>+IFERROR(BASE!C918/BASE!H918,C917)</f>
        <v>0.88075420417869887</v>
      </c>
      <c r="D918">
        <f>+IFERROR(BASE!R1150/BASE!H918,D917)</f>
        <v>0.96698941169809183</v>
      </c>
      <c r="E918">
        <f>+IFERROR(BASE!W918/BASE!H918,E917)</f>
        <v>0.67261196987713034</v>
      </c>
      <c r="F918">
        <f>+IFERROR(BASE!C918/BASE!M918,F917)</f>
        <v>1.3047307498741822</v>
      </c>
      <c r="G918">
        <f>+IFERROR(BASE!$R918/BASE!H918,G917)</f>
        <v>1.1219636487175131</v>
      </c>
      <c r="H918">
        <f>+IFERROR(BASE!$R918/BASE!C918,H917)</f>
        <v>1.2738669238187077</v>
      </c>
      <c r="I918">
        <f>+IFERROR(BASE!$R918/BASE!M918,I917)</f>
        <v>1.6620533467539005</v>
      </c>
      <c r="L918">
        <f t="shared" si="13"/>
        <v>0.82923603588442629</v>
      </c>
      <c r="M918">
        <f>+STDEV($L$78:L918)*2+L918</f>
        <v>1.018439924486614</v>
      </c>
      <c r="N918">
        <f>L918-STDEV($L$78:L918)*2</f>
        <v>0.64003214728223845</v>
      </c>
    </row>
    <row r="919" spans="1:14" x14ac:dyDescent="0.25">
      <c r="A919" s="1">
        <f>+BASE!A919</f>
        <v>43595</v>
      </c>
      <c r="B919">
        <f>+IFERROR(BASE!M919/BASE!H919,B918)</f>
        <v>0.65327210103329514</v>
      </c>
      <c r="C919">
        <f>+IFERROR(BASE!C919/BASE!H919,C918)</f>
        <v>0.87682466786944391</v>
      </c>
      <c r="D919">
        <f>+IFERROR(BASE!R1151/BASE!H919,D918)</f>
        <v>1.0047017658957957</v>
      </c>
      <c r="E919">
        <f>+IFERROR(BASE!W919/BASE!H919,E918)</f>
        <v>0.61358044940134493</v>
      </c>
      <c r="F919">
        <f>+IFERROR(BASE!C919/BASE!M919,F918)</f>
        <v>1.3422043685664071</v>
      </c>
      <c r="G919">
        <f>+IFERROR(BASE!$R919/BASE!H919,G918)</f>
        <v>1.1113662456946038</v>
      </c>
      <c r="H919">
        <f>+IFERROR(BASE!$R919/BASE!C919,H918)</f>
        <v>1.2674897119341564</v>
      </c>
      <c r="I919">
        <f>+IFERROR(BASE!$R919/BASE!M919,I918)</f>
        <v>1.7012302284710017</v>
      </c>
      <c r="L919">
        <f t="shared" si="13"/>
        <v>0.82594350045410525</v>
      </c>
      <c r="M919">
        <f>+STDEV($L$78:L919)*2+L919</f>
        <v>1.0150366982318775</v>
      </c>
      <c r="N919">
        <f>L919-STDEV($L$78:L919)*2</f>
        <v>0.63685030267633302</v>
      </c>
    </row>
    <row r="920" spans="1:14" x14ac:dyDescent="0.25">
      <c r="A920" s="1">
        <f>+BASE!A920</f>
        <v>43602</v>
      </c>
      <c r="B920">
        <f>+IFERROR(BASE!M920/BASE!H920,B919)</f>
        <v>0.6698733897274286</v>
      </c>
      <c r="C920">
        <f>+IFERROR(BASE!C920/BASE!H920,C919)</f>
        <v>0.86012052855642185</v>
      </c>
      <c r="D920">
        <f>+IFERROR(BASE!R1152/BASE!H920,D919)</f>
        <v>0.90656272460883502</v>
      </c>
      <c r="E920">
        <f>+IFERROR(BASE!W920/BASE!H920,E919)</f>
        <v>0.62907060319566532</v>
      </c>
      <c r="F920">
        <f>+IFERROR(BASE!C920/BASE!M920,F919)</f>
        <v>1.2840046219874546</v>
      </c>
      <c r="G920">
        <f>+IFERROR(BASE!$R920/BASE!H920,G919)</f>
        <v>1.1201415381213025</v>
      </c>
      <c r="H920">
        <f>+IFERROR(BASE!$R920/BASE!C920,H919)</f>
        <v>1.3023076428617342</v>
      </c>
      <c r="I920">
        <f>+IFERROR(BASE!$R920/BASE!M920,I919)</f>
        <v>1.6721690326840539</v>
      </c>
      <c r="L920">
        <f t="shared" si="13"/>
        <v>0.823478971986497</v>
      </c>
      <c r="M920">
        <f>+STDEV($L$78:L920)*2+L920</f>
        <v>1.0124610031671097</v>
      </c>
      <c r="N920">
        <f>L920-STDEV($L$78:L920)*2</f>
        <v>0.63449694080588426</v>
      </c>
    </row>
    <row r="921" spans="1:14" x14ac:dyDescent="0.25">
      <c r="A921" s="1">
        <f>+BASE!A921</f>
        <v>43609</v>
      </c>
      <c r="B921">
        <f>+IFERROR(BASE!M921/BASE!H921,B920)</f>
        <v>0.68812158922833677</v>
      </c>
      <c r="C921">
        <f>+IFERROR(BASE!C921/BASE!H921,C920)</f>
        <v>0.88203192737287706</v>
      </c>
      <c r="D921">
        <f>+IFERROR(BASE!R1153/BASE!H921,D920)</f>
        <v>0.81103687458560714</v>
      </c>
      <c r="E921">
        <f>+IFERROR(BASE!W921/BASE!H921,E920)</f>
        <v>0.62375682154332635</v>
      </c>
      <c r="F921">
        <f>+IFERROR(BASE!C921/BASE!M921,F920)</f>
        <v>1.2817966202193893</v>
      </c>
      <c r="G921">
        <f>+IFERROR(BASE!$R921/BASE!H921,G920)</f>
        <v>1.0280512062018665</v>
      </c>
      <c r="H921">
        <f>+IFERROR(BASE!$R921/BASE!C921,H920)</f>
        <v>1.1655487452295592</v>
      </c>
      <c r="I921">
        <f>+IFERROR(BASE!$R921/BASE!M921,I920)</f>
        <v>1.4939964423361991</v>
      </c>
      <c r="L921">
        <f t="shared" si="13"/>
        <v>0.82065673315049736</v>
      </c>
      <c r="M921">
        <f>+STDEV($L$78:L921)*2+L921</f>
        <v>1.009527215038629</v>
      </c>
      <c r="N921">
        <f>L921-STDEV($L$78:L921)*2</f>
        <v>0.63178625126236576</v>
      </c>
    </row>
    <row r="922" spans="1:14" x14ac:dyDescent="0.25">
      <c r="A922" s="1">
        <f>+BASE!A922</f>
        <v>43616</v>
      </c>
      <c r="B922">
        <f>+IFERROR(BASE!M922/BASE!H922,B921)</f>
        <v>0.67306974014193477</v>
      </c>
      <c r="C922">
        <f>+IFERROR(BASE!C922/BASE!H922,C921)</f>
        <v>0.9121711754975721</v>
      </c>
      <c r="D922">
        <f>+IFERROR(BASE!R1154/BASE!H922,D921)</f>
        <v>0.85843871725094711</v>
      </c>
      <c r="E922">
        <f>+IFERROR(BASE!W922/BASE!H922,E921)</f>
        <v>0.65193959767354992</v>
      </c>
      <c r="F922">
        <f>+IFERROR(BASE!C922/BASE!M922,F921)</f>
        <v>1.3552402092912637</v>
      </c>
      <c r="G922">
        <f>+IFERROR(BASE!$R922/BASE!H922,G921)</f>
        <v>1.1011152019636092</v>
      </c>
      <c r="H922">
        <f>+IFERROR(BASE!$R922/BASE!C922,H921)</f>
        <v>1.2071365896460955</v>
      </c>
      <c r="I922">
        <f>+IFERROR(BASE!$R922/BASE!M922,I921)</f>
        <v>1.6359600443951166</v>
      </c>
      <c r="L922">
        <f t="shared" ref="L922:L933" si="14">+(AVERAGE(B870:B922))</f>
        <v>0.81774984558119268</v>
      </c>
      <c r="M922">
        <f>+STDEV($L$78:L922)*2+L922</f>
        <v>1.0065085893766625</v>
      </c>
      <c r="N922">
        <f>L922-STDEV($L$78:L922)*2</f>
        <v>0.62899110178572282</v>
      </c>
    </row>
    <row r="923" spans="1:14" x14ac:dyDescent="0.25">
      <c r="A923" s="1">
        <f>+BASE!A923</f>
        <v>43623</v>
      </c>
      <c r="B923">
        <f>+IFERROR(BASE!M923/BASE!H923,B922)</f>
        <v>0.66335206085616272</v>
      </c>
      <c r="C923">
        <f>+IFERROR(BASE!C923/BASE!H923,C922)</f>
        <v>0.95629692238850506</v>
      </c>
      <c r="D923">
        <f>+IFERROR(BASE!R1155/BASE!H923,D922)</f>
        <v>0.74911748620295338</v>
      </c>
      <c r="E923">
        <f>+IFERROR(BASE!W923/BASE!H923,E922)</f>
        <v>0.63068662059364589</v>
      </c>
      <c r="F923">
        <f>+IFERROR(BASE!C923/BASE!M923,F922)</f>
        <v>1.441612951581472</v>
      </c>
      <c r="G923">
        <f>+IFERROR(BASE!$R923/BASE!H923,G922)</f>
        <v>1.1689454581613883</v>
      </c>
      <c r="H923">
        <f>+IFERROR(BASE!$R923/BASE!C923,H922)</f>
        <v>1.2223666424040762</v>
      </c>
      <c r="I923">
        <f>+IFERROR(BASE!$R923/BASE!M923,I922)</f>
        <v>1.762179583270874</v>
      </c>
      <c r="L923">
        <f t="shared" si="14"/>
        <v>0.81567447420533323</v>
      </c>
      <c r="M923">
        <f>+STDEV($L$78:L923)*2+L923</f>
        <v>1.0043215323170807</v>
      </c>
      <c r="N923">
        <f>L923-STDEV($L$78:L923)*2</f>
        <v>0.62702741609358581</v>
      </c>
    </row>
    <row r="924" spans="1:14" x14ac:dyDescent="0.25">
      <c r="A924" s="1">
        <f>+BASE!A924</f>
        <v>43630</v>
      </c>
      <c r="B924">
        <f>+IFERROR(BASE!M924/BASE!H924,B923)</f>
        <v>0.63613466543531194</v>
      </c>
      <c r="C924">
        <f>+IFERROR(BASE!C924/BASE!H924,C923)</f>
        <v>0.92956091008311637</v>
      </c>
      <c r="D924">
        <f>+IFERROR(BASE!R1156/BASE!H924,D923)</f>
        <v>0.86105280832843589</v>
      </c>
      <c r="E924">
        <f>+IFERROR(BASE!W924/BASE!H924,E923)</f>
        <v>0.64171773990429015</v>
      </c>
      <c r="F924">
        <f>+IFERROR(BASE!C924/BASE!M924,F923)</f>
        <v>1.4612643526461659</v>
      </c>
      <c r="G924">
        <f>+IFERROR(BASE!$R924/BASE!H924,G923)</f>
        <v>1.0601964570565023</v>
      </c>
      <c r="H924">
        <f>+IFERROR(BASE!$R924/BASE!C924,H923)</f>
        <v>1.1405346820809248</v>
      </c>
      <c r="I924">
        <f>+IFERROR(BASE!$R924/BASE!M924,I923)</f>
        <v>1.6666226738814833</v>
      </c>
      <c r="L924">
        <f t="shared" si="14"/>
        <v>0.8130113660748115</v>
      </c>
      <c r="M924">
        <f>+STDEV($L$78:L924)*2+L924</f>
        <v>1.0015469078836416</v>
      </c>
      <c r="N924">
        <f>L924-STDEV($L$78:L924)*2</f>
        <v>0.62447582426598125</v>
      </c>
    </row>
    <row r="925" spans="1:14" x14ac:dyDescent="0.25">
      <c r="A925" s="1">
        <f>+BASE!A925</f>
        <v>43637</v>
      </c>
      <c r="B925">
        <f>+IFERROR(BASE!M925/BASE!H925,B924)</f>
        <v>0.61271724598930477</v>
      </c>
      <c r="C925">
        <f>+IFERROR(BASE!C925/BASE!H925,C924)</f>
        <v>0.91234959893048129</v>
      </c>
      <c r="D925">
        <f>+IFERROR(BASE!R1157/BASE!H925,D924)</f>
        <v>0.86472259358288761</v>
      </c>
      <c r="E925">
        <f>+IFERROR(BASE!W925/BASE!H925,E924)</f>
        <v>0.6074532085561497</v>
      </c>
      <c r="F925">
        <f>+IFERROR(BASE!C925/BASE!M925,F924)</f>
        <v>1.489022228283104</v>
      </c>
      <c r="G925">
        <f>+IFERROR(BASE!$R925/BASE!H925,G924)</f>
        <v>1.0451203208556148</v>
      </c>
      <c r="H925">
        <f>+IFERROR(BASE!$R925/BASE!C925,H924)</f>
        <v>1.145526147083066</v>
      </c>
      <c r="I925">
        <f>+IFERROR(BASE!$R925/BASE!M925,I924)</f>
        <v>1.7057138960861857</v>
      </c>
      <c r="L925">
        <f t="shared" si="14"/>
        <v>0.80877394318022611</v>
      </c>
      <c r="M925">
        <f>+STDEV($L$78:L925)*2+L925</f>
        <v>0.99719848657125265</v>
      </c>
      <c r="N925">
        <f>L925-STDEV($L$78:L925)*2</f>
        <v>0.62034939978919956</v>
      </c>
    </row>
    <row r="926" spans="1:14" x14ac:dyDescent="0.25">
      <c r="A926" s="1">
        <f>+BASE!A926</f>
        <v>43644</v>
      </c>
      <c r="B926">
        <f>+IFERROR(BASE!M926/BASE!H926,B925)</f>
        <v>0.63917669469869443</v>
      </c>
      <c r="C926">
        <f>+IFERROR(BASE!C926/BASE!H926,C925)</f>
        <v>1.0991497467825118</v>
      </c>
      <c r="D926">
        <f>+IFERROR(BASE!R1158/BASE!H926,D925)</f>
        <v>1.1082562839752823</v>
      </c>
      <c r="E926">
        <f>+IFERROR(BASE!W926/BASE!H926,E925)</f>
        <v>0.66877294057519865</v>
      </c>
      <c r="F926">
        <f>+IFERROR(BASE!C926/BASE!M926,F925)</f>
        <v>1.7196336410554627</v>
      </c>
      <c r="G926">
        <f>+IFERROR(BASE!$R926/BASE!H926,G925)</f>
        <v>1.303814523997584</v>
      </c>
      <c r="H926">
        <f>+IFERROR(BASE!$R926/BASE!C926,H925)</f>
        <v>1.1862028152343915</v>
      </c>
      <c r="I926">
        <f>+IFERROR(BASE!$R926/BASE!M926,I925)</f>
        <v>2.039834266191757</v>
      </c>
      <c r="L926">
        <f t="shared" si="14"/>
        <v>0.80485174609724641</v>
      </c>
      <c r="M926">
        <f>+STDEV($L$78:L926)*2+L926</f>
        <v>0.99316618298763826</v>
      </c>
      <c r="N926">
        <f>L926-STDEV($L$78:L926)*2</f>
        <v>0.61653730920685457</v>
      </c>
    </row>
    <row r="927" spans="1:14" x14ac:dyDescent="0.25">
      <c r="A927" s="1">
        <f>+BASE!A927</f>
        <v>43651</v>
      </c>
      <c r="B927">
        <f>+IFERROR(BASE!M927/BASE!H927,B926)</f>
        <v>0.65788137549042236</v>
      </c>
      <c r="C927">
        <f>+IFERROR(BASE!C927/BASE!H927,C926)</f>
        <v>1.0655896607431341</v>
      </c>
      <c r="D927">
        <f>+IFERROR(BASE!R1159/BASE!H927,D926)</f>
        <v>1.2438033694899608</v>
      </c>
      <c r="E927">
        <f>+IFERROR(BASE!W927/BASE!H927,E926)</f>
        <v>0.68612970228479109</v>
      </c>
      <c r="F927">
        <f>+IFERROR(BASE!C927/BASE!M927,F926)</f>
        <v>1.6197291798217921</v>
      </c>
      <c r="G927">
        <f>+IFERROR(BASE!$R927/BASE!H927,G926)</f>
        <v>1.3900761597045925</v>
      </c>
      <c r="H927">
        <f>+IFERROR(BASE!$R927/BASE!C927,H926)</f>
        <v>1.3045135580005196</v>
      </c>
      <c r="I927">
        <f>+IFERROR(BASE!$R927/BASE!M927,I926)</f>
        <v>2.1129586753665897</v>
      </c>
      <c r="L927">
        <f t="shared" si="14"/>
        <v>0.80413457486495632</v>
      </c>
      <c r="M927">
        <f>+STDEV($L$78:L927)*2+L927</f>
        <v>0.99233926664499683</v>
      </c>
      <c r="N927">
        <f>L927-STDEV($L$78:L927)*2</f>
        <v>0.61592988308491581</v>
      </c>
    </row>
    <row r="928" spans="1:14" x14ac:dyDescent="0.25">
      <c r="A928" s="1">
        <f>+BASE!A928</f>
        <v>43658</v>
      </c>
      <c r="B928">
        <f>+IFERROR(BASE!M928/BASE!H928,B927)</f>
        <v>0.66189073379753616</v>
      </c>
      <c r="C928">
        <f>+IFERROR(BASE!C928/BASE!H928,C927)</f>
        <v>1.0323156579182289</v>
      </c>
      <c r="D928">
        <f>+IFERROR(BASE!R1160/BASE!H928,D927)</f>
        <v>1.2524995536511336</v>
      </c>
      <c r="E928">
        <f>+IFERROR(BASE!W928/BASE!H928,E927)</f>
        <v>0.6615782895911444</v>
      </c>
      <c r="F928">
        <f>+IFERROR(BASE!C928/BASE!M928,F927)</f>
        <v>1.5596466383437859</v>
      </c>
      <c r="G928">
        <f>+IFERROR(BASE!$R928/BASE!H928,G927)</f>
        <v>1.2937868237814676</v>
      </c>
      <c r="H928">
        <f>+IFERROR(BASE!$R928/BASE!C928,H927)</f>
        <v>1.2532860601867866</v>
      </c>
      <c r="I928">
        <f>+IFERROR(BASE!$R928/BASE!M928,I927)</f>
        <v>1.9546833906534493</v>
      </c>
      <c r="L928">
        <f t="shared" si="14"/>
        <v>0.80414357328257369</v>
      </c>
      <c r="M928">
        <f>+STDEV($L$78:L928)*2+L928</f>
        <v>0.99223870938119119</v>
      </c>
      <c r="N928">
        <f>L928-STDEV($L$78:L928)*2</f>
        <v>0.61604843718395619</v>
      </c>
    </row>
    <row r="929" spans="1:14" x14ac:dyDescent="0.25">
      <c r="A929" s="1">
        <f>+BASE!A929</f>
        <v>43665</v>
      </c>
      <c r="B929">
        <f>+IFERROR(BASE!M929/BASE!H929,B928)</f>
        <v>0.64219965837919901</v>
      </c>
      <c r="C929">
        <f>+IFERROR(BASE!C929/BASE!H929,C928)</f>
        <v>1.0005219206680582</v>
      </c>
      <c r="D929">
        <f>+IFERROR(BASE!R1161/BASE!H929,D928)</f>
        <v>0.59522679825393809</v>
      </c>
      <c r="E929">
        <f>+IFERROR(BASE!W929/BASE!H929,E928)</f>
        <v>0.6540140444107041</v>
      </c>
      <c r="F929">
        <f>+IFERROR(BASE!C929/BASE!M929,F928)</f>
        <v>1.5579608422608053</v>
      </c>
      <c r="G929">
        <f>+IFERROR(BASE!$R929/BASE!H929,G928)</f>
        <v>1.2291706206111215</v>
      </c>
      <c r="H929">
        <f>+IFERROR(BASE!$R929/BASE!C929,H928)</f>
        <v>1.2285294257125243</v>
      </c>
      <c r="I929">
        <f>+IFERROR(BASE!$R929/BASE!M929,I928)</f>
        <v>1.9140007388252678</v>
      </c>
      <c r="L929">
        <f t="shared" si="14"/>
        <v>0.80327836044569501</v>
      </c>
      <c r="M929">
        <f>+STDEV($L$78:L929)*2+L929</f>
        <v>0.99126435151623604</v>
      </c>
      <c r="N929">
        <f>L929-STDEV($L$78:L929)*2</f>
        <v>0.61529236937515397</v>
      </c>
    </row>
    <row r="930" spans="1:14" x14ac:dyDescent="0.25">
      <c r="A930" s="1">
        <f>+BASE!A930</f>
        <v>43672</v>
      </c>
      <c r="B930">
        <f>+IFERROR(BASE!M930/BASE!H930,B929)</f>
        <v>0.6333808228640504</v>
      </c>
      <c r="C930">
        <f>+IFERROR(BASE!C930/BASE!H930,C929)</f>
        <v>1.0082890817251651</v>
      </c>
      <c r="D930">
        <f>+IFERROR(BASE!R1162/BASE!H930,D929)</f>
        <v>0.54220092388723395</v>
      </c>
      <c r="E930">
        <f>+IFERROR(BASE!W930/BASE!H930,E929)</f>
        <v>0.61494625048568841</v>
      </c>
      <c r="F930">
        <f>+IFERROR(BASE!C930/BASE!M930,F929)</f>
        <v>1.5919160248108513</v>
      </c>
      <c r="G930">
        <f>+IFERROR(BASE!$R930/BASE!H930,G929)</f>
        <v>1.1878858524370763</v>
      </c>
      <c r="H930">
        <f>+IFERROR(BASE!$R930/BASE!C930,H929)</f>
        <v>1.1781203168486405</v>
      </c>
      <c r="I930">
        <f>+IFERROR(BASE!$R930/BASE!M930,I929)</f>
        <v>1.8754686115465884</v>
      </c>
      <c r="L930">
        <f t="shared" si="14"/>
        <v>0.8020822257586957</v>
      </c>
      <c r="M930">
        <f>+STDEV($L$78:L930)*2+L930</f>
        <v>0.98995959532809674</v>
      </c>
      <c r="N930">
        <f>L930-STDEV($L$78:L930)*2</f>
        <v>0.61420485618929466</v>
      </c>
    </row>
    <row r="931" spans="1:14" x14ac:dyDescent="0.25">
      <c r="A931" s="1">
        <f>+BASE!A931</f>
        <v>43679</v>
      </c>
      <c r="B931">
        <f>+IFERROR(BASE!M931/BASE!H931,B930)</f>
        <v>0.65069045911047352</v>
      </c>
      <c r="C931">
        <f>+IFERROR(BASE!C931/BASE!H931,C930)</f>
        <v>0.98914992826398851</v>
      </c>
      <c r="D931">
        <f>+IFERROR(BASE!R1163/BASE!H931,D930)</f>
        <v>0.63046987087517936</v>
      </c>
      <c r="E931">
        <f>+IFERROR(BASE!W931/BASE!H931,E930)</f>
        <v>0.64392037302725968</v>
      </c>
      <c r="F931">
        <f>+IFERROR(BASE!C931/BASE!M931,F930)</f>
        <v>1.5201543443808998</v>
      </c>
      <c r="G931">
        <f>+IFERROR(BASE!$R931/BASE!H931,G930)</f>
        <v>1.1922076757532281</v>
      </c>
      <c r="H931">
        <f>+IFERROR(BASE!$R931/BASE!C931,H930)</f>
        <v>1.2052851056114586</v>
      </c>
      <c r="I931">
        <f>+IFERROR(BASE!$R931/BASE!M931,I930)</f>
        <v>1.8322193895128505</v>
      </c>
      <c r="L931">
        <f t="shared" si="14"/>
        <v>0.80056240458642214</v>
      </c>
      <c r="M931">
        <f>+STDEV($L$78:L931)*2+L931</f>
        <v>0.9883318154868479</v>
      </c>
      <c r="N931">
        <f>L931-STDEV($L$78:L931)*2</f>
        <v>0.61279299368599638</v>
      </c>
    </row>
    <row r="932" spans="1:14" x14ac:dyDescent="0.25">
      <c r="A932" s="1">
        <f>+BASE!A932</f>
        <v>43686</v>
      </c>
      <c r="B932">
        <f>+IFERROR(BASE!M932/BASE!H932,B931)</f>
        <v>0.63251553546929218</v>
      </c>
      <c r="C932">
        <f>+IFERROR(BASE!C932/BASE!H932,C931)</f>
        <v>1.0700508433540472</v>
      </c>
      <c r="D932">
        <f>+IFERROR(BASE!R1164/BASE!H932,D931)</f>
        <v>0.62811718182551846</v>
      </c>
      <c r="E932">
        <f>+IFERROR(BASE!W932/BASE!H932,E931)</f>
        <v>0.60071826325558864</v>
      </c>
      <c r="F932">
        <f>+IFERROR(BASE!C932/BASE!M932,F931)</f>
        <v>1.6917384370015951</v>
      </c>
      <c r="G932">
        <f>+IFERROR(BASE!$R932/BASE!H932,G931)</f>
        <v>1.0564119118715196</v>
      </c>
      <c r="H932">
        <f>+IFERROR(BASE!$R932/BASE!C932,H931)</f>
        <v>0.98725394071951122</v>
      </c>
      <c r="I932">
        <f>+IFERROR(BASE!$R932/BASE!M932,I931)</f>
        <v>1.6701754385964913</v>
      </c>
      <c r="L932">
        <f t="shared" si="14"/>
        <v>0.79978986062962165</v>
      </c>
      <c r="M932">
        <f>+STDEV($L$78:L932)*2+L932</f>
        <v>0.98745176164413417</v>
      </c>
      <c r="N932">
        <f>L932-STDEV($L$78:L932)*2</f>
        <v>0.61212795961510913</v>
      </c>
    </row>
    <row r="933" spans="1:14" x14ac:dyDescent="0.25">
      <c r="A933" s="1">
        <f>+BASE!A933</f>
        <v>43693</v>
      </c>
      <c r="B933">
        <f>+IFERROR(BASE!M933/BASE!H933,B932)</f>
        <v>0.66284114765570334</v>
      </c>
      <c r="C933">
        <f>+IFERROR(BASE!C933/BASE!H933,C932)</f>
        <v>1.1485654303708888</v>
      </c>
      <c r="D933">
        <f>+IFERROR(BASE!R1165/BASE!H933,D932)</f>
        <v>1.089293212036389</v>
      </c>
      <c r="E933">
        <f>+IFERROR(BASE!W933/BASE!H933,E932)</f>
        <v>0.67928621413575929</v>
      </c>
      <c r="F933">
        <f>+IFERROR(BASE!C933/BASE!M933,F932)</f>
        <v>1.7327913851351351</v>
      </c>
      <c r="G933">
        <f>+IFERROR(BASE!$R933/BASE!H933,G932)</f>
        <v>1.5111266620013997</v>
      </c>
      <c r="H933">
        <f>+IFERROR(BASE!$R933/BASE!C933,H932)</f>
        <v>1.3156644123560595</v>
      </c>
      <c r="I933">
        <f>+IFERROR(BASE!$R933/BASE!M933,I932)</f>
        <v>2.2797719594594597</v>
      </c>
      <c r="L933">
        <f t="shared" si="14"/>
        <v>0.8001688652554646</v>
      </c>
      <c r="M933">
        <f>+STDEV($L$78:L933)*2+L933</f>
        <v>0.98772331007456338</v>
      </c>
      <c r="N933">
        <f>L933-STDEV($L$78:L933)*2</f>
        <v>0.61261442043636583</v>
      </c>
    </row>
    <row r="934" spans="1:14" x14ac:dyDescent="0.25">
      <c r="A934" s="1">
        <f>+BASE!A934</f>
        <v>43700</v>
      </c>
      <c r="B934">
        <f>+IFERROR(BASE!M934/BASE!H934,B933)</f>
        <v>0.69159693165969316</v>
      </c>
      <c r="C934">
        <f>+IFERROR(BASE!C934/BASE!H934,C933)</f>
        <v>1.1246513249651324</v>
      </c>
      <c r="D934">
        <f>+IFERROR(BASE!R1166/BASE!H934,D933)</f>
        <v>1.4345362622036262</v>
      </c>
      <c r="E934">
        <f>+IFERROR(BASE!W934/BASE!H934,E933)</f>
        <v>0.6912482566248257</v>
      </c>
      <c r="F934">
        <f>+IFERROR(BASE!C934/BASE!M934,F933)</f>
        <v>1.6261658684144189</v>
      </c>
      <c r="G934">
        <f>+IFERROR(BASE!$R934/BASE!H934,G933)</f>
        <v>1.742154811715481</v>
      </c>
      <c r="H934">
        <f>+IFERROR(BASE!$R934/BASE!C934,H933)</f>
        <v>1.5490621609052859</v>
      </c>
      <c r="I934">
        <f>+IFERROR(BASE!$R934/BASE!M934,I933)</f>
        <v>2.5190320141164606</v>
      </c>
      <c r="L934">
        <f t="shared" ref="L934:L946" si="15">+(AVERAGE(B882:B934))</f>
        <v>0.80135943937175114</v>
      </c>
      <c r="M934">
        <f>+STDEV($L$78:L934)*2+L934</f>
        <v>0.98880622584905287</v>
      </c>
      <c r="N934">
        <f>L934-STDEV($L$78:L934)*2</f>
        <v>0.61391265289444941</v>
      </c>
    </row>
    <row r="935" spans="1:14" x14ac:dyDescent="0.25">
      <c r="A935" s="1">
        <f>+BASE!A935</f>
        <v>43707</v>
      </c>
      <c r="B935">
        <f>+IFERROR(BASE!M935/BASE!H935,B934)</f>
        <v>0.75585658993685068</v>
      </c>
      <c r="C935">
        <f>+IFERROR(BASE!C935/BASE!H935,C934)</f>
        <v>1.1320024444897128</v>
      </c>
      <c r="D935">
        <f>+IFERROR(BASE!R1167/BASE!H935,D934)</f>
        <v>1.5174169892035039</v>
      </c>
      <c r="E935">
        <f>+IFERROR(BASE!W935/BASE!H935,E934)</f>
        <v>0.65726217152169486</v>
      </c>
      <c r="F935">
        <f>+IFERROR(BASE!C935/BASE!M935,F934)</f>
        <v>1.4976418272470018</v>
      </c>
      <c r="G935">
        <f>+IFERROR(BASE!$R935/BASE!H935,G934)</f>
        <v>1.7812181707068648</v>
      </c>
      <c r="H935">
        <f>+IFERROR(BASE!$R935/BASE!C935,H934)</f>
        <v>1.573510887169336</v>
      </c>
      <c r="I935">
        <f>+IFERROR(BASE!$R935/BASE!M935,I934)</f>
        <v>2.3565557202533349</v>
      </c>
      <c r="L935">
        <f t="shared" si="15"/>
        <v>0.80323907257060001</v>
      </c>
      <c r="M935">
        <f>+STDEV($L$78:L935)*2+L935</f>
        <v>0.9905778485943052</v>
      </c>
      <c r="N935">
        <f>L935-STDEV($L$78:L935)*2</f>
        <v>0.61590029654689482</v>
      </c>
    </row>
    <row r="936" spans="1:14" x14ac:dyDescent="0.25">
      <c r="A936" s="1">
        <f>+BASE!A936</f>
        <v>43714</v>
      </c>
      <c r="B936">
        <f>+IFERROR(BASE!M936/BASE!H936,B935)</f>
        <v>0.75321431874942191</v>
      </c>
      <c r="C936">
        <f>+IFERROR(BASE!C936/BASE!H936,C935)</f>
        <v>1.1224678568125059</v>
      </c>
      <c r="D936">
        <f>+IFERROR(BASE!R1168/BASE!H936,D935)</f>
        <v>1.2672278235130887</v>
      </c>
      <c r="E936">
        <f>+IFERROR(BASE!W936/BASE!H936,E935)</f>
        <v>0.80085098510776065</v>
      </c>
      <c r="F936">
        <f>+IFERROR(BASE!C936/BASE!M936,F935)</f>
        <v>1.4902370133857301</v>
      </c>
      <c r="G936">
        <f>+IFERROR(BASE!$R936/BASE!H936,G935)</f>
        <v>1.8233280917583943</v>
      </c>
      <c r="H936">
        <f>+IFERROR(BASE!$R936/BASE!C936,H935)</f>
        <v>1.6243922538112896</v>
      </c>
      <c r="I936">
        <f>+IFERROR(BASE!$R936/BASE!M936,I935)</f>
        <v>2.4207294608866512</v>
      </c>
      <c r="L936">
        <f t="shared" si="15"/>
        <v>0.80409695982146712</v>
      </c>
      <c r="M936">
        <f>+STDEV($L$78:L936)*2+L936</f>
        <v>0.99132769627103001</v>
      </c>
      <c r="N936">
        <f>L936-STDEV($L$78:L936)*2</f>
        <v>0.61686622337190422</v>
      </c>
    </row>
    <row r="937" spans="1:14" x14ac:dyDescent="0.25">
      <c r="A937" s="1">
        <f>+BASE!A937</f>
        <v>43721</v>
      </c>
      <c r="B937">
        <f>+IFERROR(BASE!M937/BASE!H937,B936)</f>
        <v>0.78222494101197237</v>
      </c>
      <c r="C937">
        <f>+IFERROR(BASE!C937/BASE!H937,C936)</f>
        <v>1.1809840076902909</v>
      </c>
      <c r="D937">
        <f>+IFERROR(BASE!R1169/BASE!H937,D936)</f>
        <v>1.1996853971860526</v>
      </c>
      <c r="E937">
        <f>+IFERROR(BASE!W937/BASE!H937,E936)</f>
        <v>0.7800401992484487</v>
      </c>
      <c r="F937">
        <f>+IFERROR(BASE!C937/BASE!M937,F936)</f>
        <v>1.5097754440844597</v>
      </c>
      <c r="G937">
        <f>+IFERROR(BASE!$R937/BASE!H937,G936)</f>
        <v>1.8212881237437732</v>
      </c>
      <c r="H937">
        <f>+IFERROR(BASE!$R937/BASE!C937,H936)</f>
        <v>1.5421784815746633</v>
      </c>
      <c r="I937">
        <f>+IFERROR(BASE!$R937/BASE!M937,I936)</f>
        <v>2.3283432018768853</v>
      </c>
      <c r="L937">
        <f t="shared" si="15"/>
        <v>0.80529166436266442</v>
      </c>
      <c r="M937">
        <f>+STDEV($L$78:L937)*2+L937</f>
        <v>0.99241427868372645</v>
      </c>
      <c r="N937">
        <f>L937-STDEV($L$78:L937)*2</f>
        <v>0.61816905004160239</v>
      </c>
    </row>
    <row r="938" spans="1:14" x14ac:dyDescent="0.25">
      <c r="A938" s="1">
        <f>+BASE!A938</f>
        <v>43728</v>
      </c>
      <c r="B938">
        <f>+IFERROR(BASE!M938/BASE!H938,B937)</f>
        <v>0.71843150803247535</v>
      </c>
      <c r="C938">
        <f>+IFERROR(BASE!C938/BASE!H938,C937)</f>
        <v>1.0650371394023148</v>
      </c>
      <c r="D938">
        <f>+IFERROR(BASE!R1170/BASE!H938,D937)</f>
        <v>1.2289687338054933</v>
      </c>
      <c r="E938">
        <f>+IFERROR(BASE!W938/BASE!H938,E937)</f>
        <v>0.74036966660908621</v>
      </c>
      <c r="F938">
        <f>+IFERROR(BASE!C938/BASE!M938,F937)</f>
        <v>1.4824477037749459</v>
      </c>
      <c r="G938">
        <f>+IFERROR(BASE!$R938/BASE!H938,G937)</f>
        <v>1.9980998445327347</v>
      </c>
      <c r="H938">
        <f>+IFERROR(BASE!$R938/BASE!C938,H937)</f>
        <v>1.8760846646662881</v>
      </c>
      <c r="I938">
        <f>+IFERROR(BASE!$R938/BASE!M938,I937)</f>
        <v>2.7811974032219284</v>
      </c>
      <c r="L938">
        <f t="shared" si="15"/>
        <v>0.80488651022918667</v>
      </c>
      <c r="M938">
        <f>+STDEV($L$78:L938)*2+L938</f>
        <v>0.99190127668495132</v>
      </c>
      <c r="N938">
        <f>L938-STDEV($L$78:L938)*2</f>
        <v>0.61787174377342202</v>
      </c>
    </row>
    <row r="939" spans="1:14" x14ac:dyDescent="0.25">
      <c r="A939" s="1">
        <f>+BASE!A939</f>
        <v>43735</v>
      </c>
      <c r="B939">
        <f>+IFERROR(BASE!M939/BASE!H939,B938)</f>
        <v>0.69409951186092322</v>
      </c>
      <c r="C939">
        <f>+IFERROR(BASE!C939/BASE!H939,C938)</f>
        <v>1.0715937312665926</v>
      </c>
      <c r="D939">
        <f>+IFERROR(BASE!R1171/BASE!H939,D938)</f>
        <v>1.1303416973537725</v>
      </c>
      <c r="E939">
        <f>+IFERROR(BASE!W939/BASE!H939,E938)</f>
        <v>0.73229425366104306</v>
      </c>
      <c r="F939">
        <f>+IFERROR(BASE!C939/BASE!M939,F938)</f>
        <v>1.54386181369525</v>
      </c>
      <c r="G939">
        <f>+IFERROR(BASE!$R939/BASE!H939,G938)</f>
        <v>1.7994347863321059</v>
      </c>
      <c r="H939">
        <f>+IFERROR(BASE!$R939/BASE!C939,H938)</f>
        <v>1.6792136178374488</v>
      </c>
      <c r="I939">
        <f>+IFERROR(BASE!$R939/BASE!M939,I938)</f>
        <v>2.5924737816162864</v>
      </c>
      <c r="L939">
        <f t="shared" si="15"/>
        <v>0.80383255090199202</v>
      </c>
      <c r="M939">
        <f>+STDEV($L$78:L939)*2+L939</f>
        <v>0.99073990120621414</v>
      </c>
      <c r="N939">
        <f>L939-STDEV($L$78:L939)*2</f>
        <v>0.6169252005977699</v>
      </c>
    </row>
    <row r="940" spans="1:14" x14ac:dyDescent="0.25">
      <c r="A940" s="1">
        <f>+BASE!A940</f>
        <v>43742</v>
      </c>
      <c r="B940">
        <f>+IFERROR(BASE!M940/BASE!H940,B939)</f>
        <v>0.67831031681559695</v>
      </c>
      <c r="C940">
        <f>+IFERROR(BASE!C940/BASE!H940,C939)</f>
        <v>1.0072208683094139</v>
      </c>
      <c r="D940">
        <f>+IFERROR(BASE!R1172/BASE!H940,D939)</f>
        <v>1.1989349219243612</v>
      </c>
      <c r="E940">
        <f>+IFERROR(BASE!W940/BASE!H940,E939)</f>
        <v>0.78653308060294236</v>
      </c>
      <c r="F940">
        <f>+IFERROR(BASE!C940/BASE!M940,F939)</f>
        <v>1.484896872920825</v>
      </c>
      <c r="G940">
        <f>+IFERROR(BASE!$R940/BASE!H940,G939)</f>
        <v>2.0201281704124923</v>
      </c>
      <c r="H940">
        <f>+IFERROR(BASE!$R940/BASE!C940,H939)</f>
        <v>2.0056456671744782</v>
      </c>
      <c r="I940">
        <f>+IFERROR(BASE!$R940/BASE!M940,I939)</f>
        <v>2.9781769793745845</v>
      </c>
      <c r="L940">
        <f t="shared" si="15"/>
        <v>0.79708090825276989</v>
      </c>
      <c r="M940">
        <f>+STDEV($L$78:L940)*2+L940</f>
        <v>0.98388325070462201</v>
      </c>
      <c r="N940">
        <f>L940-STDEV($L$78:L940)*2</f>
        <v>0.61027856580091777</v>
      </c>
    </row>
    <row r="941" spans="1:14" x14ac:dyDescent="0.25">
      <c r="A941" s="1">
        <f>+BASE!A941</f>
        <v>43749</v>
      </c>
      <c r="B941">
        <f>+IFERROR(BASE!M941/BASE!H941,B940)</f>
        <v>0.68096947935368046</v>
      </c>
      <c r="C941">
        <f>+IFERROR(BASE!C941/BASE!H941,C940)</f>
        <v>1.0396768402154397</v>
      </c>
      <c r="D941">
        <f>+IFERROR(BASE!R1173/BASE!H941,D940)</f>
        <v>1.26983842010772</v>
      </c>
      <c r="E941">
        <f>+IFERROR(BASE!W941/BASE!H941,E940)</f>
        <v>0.79614003590664273</v>
      </c>
      <c r="F941">
        <f>+IFERROR(BASE!C941/BASE!M941,F940)</f>
        <v>1.5267598207223831</v>
      </c>
      <c r="G941">
        <f>+IFERROR(BASE!$R941/BASE!H941,G940)</f>
        <v>2.2026032315978452</v>
      </c>
      <c r="H941">
        <f>+IFERROR(BASE!$R941/BASE!C941,H940)</f>
        <v>2.1185460196857195</v>
      </c>
      <c r="I941">
        <f>+IFERROR(BASE!$R941/BASE!M941,I940)</f>
        <v>3.2345109412074873</v>
      </c>
      <c r="L941">
        <f t="shared" si="15"/>
        <v>0.79009982857132122</v>
      </c>
      <c r="M941">
        <f>+STDEV($L$78:L941)*2+L941</f>
        <v>0.97680082262334866</v>
      </c>
      <c r="N941">
        <f>L941-STDEV($L$78:L941)*2</f>
        <v>0.60339883451929377</v>
      </c>
    </row>
    <row r="942" spans="1:14" x14ac:dyDescent="0.25">
      <c r="A942" s="1">
        <f>+BASE!A942</f>
        <v>43756</v>
      </c>
      <c r="B942">
        <f>+IFERROR(BASE!M942/BASE!H942,B941)</f>
        <v>0.65496515679442513</v>
      </c>
      <c r="C942">
        <f>+IFERROR(BASE!C942/BASE!H942,C941)</f>
        <v>1.01698606271777</v>
      </c>
      <c r="D942">
        <f>+IFERROR(BASE!R1174/BASE!H942,D941)</f>
        <v>1.2297909407665506</v>
      </c>
      <c r="E942">
        <f>+IFERROR(BASE!W942/BASE!H942,E941)</f>
        <v>0.76358885017421618</v>
      </c>
      <c r="F942">
        <f>+IFERROR(BASE!C942/BASE!M942,F941)</f>
        <v>1.5527330762069425</v>
      </c>
      <c r="G942">
        <f>+IFERROR(BASE!$R942/BASE!H942,G941)</f>
        <v>2.2209059233449477</v>
      </c>
      <c r="H942">
        <f>+IFERROR(BASE!$R942/BASE!C942,H941)</f>
        <v>2.1838115631691646</v>
      </c>
      <c r="I942">
        <f>+IFERROR(BASE!$R942/BASE!M942,I941)</f>
        <v>3.3908764463359486</v>
      </c>
      <c r="L942">
        <f t="shared" si="15"/>
        <v>0.78423825876355957</v>
      </c>
      <c r="M942">
        <f>+STDEV($L$78:L942)*2+L942</f>
        <v>0.9708419195006639</v>
      </c>
      <c r="N942">
        <f>L942-STDEV($L$78:L942)*2</f>
        <v>0.59763459802645524</v>
      </c>
    </row>
    <row r="943" spans="1:14" x14ac:dyDescent="0.25">
      <c r="A943" s="1">
        <f>+BASE!A943</f>
        <v>43763</v>
      </c>
      <c r="B943">
        <f>+IFERROR(BASE!M943/BASE!H943,B942)</f>
        <v>0.62156752862060682</v>
      </c>
      <c r="C943">
        <f>+IFERROR(BASE!C943/BASE!H943,C942)</f>
        <v>0.99327515811384182</v>
      </c>
      <c r="D943">
        <f>+IFERROR(BASE!R1175/BASE!H943,D942)</f>
        <v>1.1168841565927468</v>
      </c>
      <c r="E943">
        <f>+IFERROR(BASE!W943/BASE!H943,E942)</f>
        <v>0.72820430710111272</v>
      </c>
      <c r="F943">
        <f>+IFERROR(BASE!C943/BASE!M943,F942)</f>
        <v>1.5980164863472437</v>
      </c>
      <c r="G943">
        <f>+IFERROR(BASE!$R943/BASE!H943,G942)</f>
        <v>2.2958930429909534</v>
      </c>
      <c r="H943">
        <f>+IFERROR(BASE!$R943/BASE!C943,H942)</f>
        <v>2.3114370919642138</v>
      </c>
      <c r="I943">
        <f>+IFERROR(BASE!$R943/BASE!M943,I942)</f>
        <v>3.6937145801133435</v>
      </c>
      <c r="L943">
        <f t="shared" si="15"/>
        <v>0.77695164102656911</v>
      </c>
      <c r="M943">
        <f>+STDEV($L$78:L943)*2+L943</f>
        <v>0.96346408272771789</v>
      </c>
      <c r="N943">
        <f>L943-STDEV($L$78:L943)*2</f>
        <v>0.59043919932542033</v>
      </c>
    </row>
    <row r="944" spans="1:14" x14ac:dyDescent="0.25">
      <c r="A944" s="1">
        <f>+BASE!A944</f>
        <v>43770</v>
      </c>
      <c r="B944">
        <f>+IFERROR(BASE!M944/BASE!H944,B943)</f>
        <v>0.61153746658618613</v>
      </c>
      <c r="C944">
        <f>+IFERROR(BASE!C944/BASE!H944,C943)</f>
        <v>0.97697680434595158</v>
      </c>
      <c r="D944">
        <f>+IFERROR(BASE!R1176/BASE!H944,D943)</f>
        <v>1.3134431318444426</v>
      </c>
      <c r="E944">
        <f>+IFERROR(BASE!W944/BASE!H944,E943)</f>
        <v>0.77183754419246364</v>
      </c>
      <c r="F944">
        <f>+IFERROR(BASE!C944/BASE!M944,F943)</f>
        <v>1.5975747320924985</v>
      </c>
      <c r="G944">
        <f>+IFERROR(BASE!$R944/BASE!H944,G943)</f>
        <v>3.3640596706044668</v>
      </c>
      <c r="H944">
        <f>+IFERROR(BASE!$R944/BASE!C944,H943)</f>
        <v>3.4433362753751102</v>
      </c>
      <c r="I944">
        <f>+IFERROR(BASE!$R944/BASE!M944,I943)</f>
        <v>5.5009870276367732</v>
      </c>
      <c r="L944">
        <f t="shared" si="15"/>
        <v>0.76818847610475205</v>
      </c>
      <c r="M944">
        <f>+STDEV($L$78:L944)*2+L944</f>
        <v>0.95461872592118424</v>
      </c>
      <c r="N944">
        <f>L944-STDEV($L$78:L944)*2</f>
        <v>0.58175822628831986</v>
      </c>
    </row>
    <row r="945" spans="1:14" x14ac:dyDescent="0.25">
      <c r="A945" s="1">
        <f>+BASE!A945</f>
        <v>43777</v>
      </c>
      <c r="B945">
        <f>+IFERROR(BASE!M945/BASE!H945,B944)</f>
        <v>0.56549600532623168</v>
      </c>
      <c r="C945">
        <f>+IFERROR(BASE!C945/BASE!H945,C944)</f>
        <v>0.9483189081225033</v>
      </c>
      <c r="D945">
        <f>+IFERROR(BASE!R1177/BASE!H945,D944)</f>
        <v>1.2212882822902797</v>
      </c>
      <c r="E945">
        <f>+IFERROR(BASE!W945/BASE!H945,E944)</f>
        <v>0.73976364846870846</v>
      </c>
      <c r="F945">
        <f>+IFERROR(BASE!C945/BASE!M945,F944)</f>
        <v>1.6769683590875644</v>
      </c>
      <c r="G945">
        <f>+IFERROR(BASE!$R945/BASE!H945,G944)</f>
        <v>2.9477363515312915</v>
      </c>
      <c r="H945">
        <f>+IFERROR(BASE!$R945/BASE!C945,H944)</f>
        <v>3.1083808688021062</v>
      </c>
      <c r="I945">
        <f>+IFERROR(BASE!$R945/BASE!M945,I944)</f>
        <v>5.2126563649742454</v>
      </c>
      <c r="L945">
        <f t="shared" si="15"/>
        <v>0.75903370201450371</v>
      </c>
      <c r="M945">
        <f>+STDEV($L$78:L945)*2+L945</f>
        <v>0.94539316095645143</v>
      </c>
      <c r="N945">
        <f>L945-STDEV($L$78:L945)*2</f>
        <v>0.57267424307255599</v>
      </c>
    </row>
    <row r="946" spans="1:14" x14ac:dyDescent="0.25">
      <c r="A946" s="1">
        <f>+BASE!A946</f>
        <v>43784</v>
      </c>
      <c r="B946">
        <f>+IFERROR(BASE!M946/BASE!H946,B945)</f>
        <v>0.55849849301306065</v>
      </c>
      <c r="C946">
        <f>+IFERROR(BASE!C946/BASE!H946,C945)</f>
        <v>1.0044752945474473</v>
      </c>
      <c r="D946">
        <f>+IFERROR(BASE!R1178/BASE!H946,D945)</f>
        <v>1.360672207507535</v>
      </c>
      <c r="E946">
        <f>+IFERROR(BASE!W946/BASE!H946,E945)</f>
        <v>0.72052242213900819</v>
      </c>
      <c r="F946">
        <f>+IFERROR(BASE!C946/BASE!M946,F945)</f>
        <v>1.7985282093213411</v>
      </c>
      <c r="G946">
        <f>+IFERROR(BASE!$R946/BASE!H946,G945)</f>
        <v>3.1881450360763539</v>
      </c>
      <c r="H946">
        <f>+IFERROR(BASE!$R946/BASE!C946,H945)</f>
        <v>3.1739407164939077</v>
      </c>
      <c r="I946">
        <f>+IFERROR(BASE!$R946/BASE!M946,I945)</f>
        <v>5.7084219133278813</v>
      </c>
      <c r="L946">
        <f t="shared" si="15"/>
        <v>0.75020474611546861</v>
      </c>
      <c r="M946">
        <f>+STDEV($L$78:L946)*2+L946</f>
        <v>0.9365063086068014</v>
      </c>
      <c r="N946">
        <f>L946-STDEV($L$78:L946)*2</f>
        <v>0.56390318362413583</v>
      </c>
    </row>
    <row r="947" spans="1:14" x14ac:dyDescent="0.25">
      <c r="A947" s="1">
        <f>+BASE!A947</f>
        <v>43791</v>
      </c>
      <c r="B947">
        <f>+IFERROR(BASE!M947/BASE!H947,B946)</f>
        <v>0.59842587047651641</v>
      </c>
      <c r="C947">
        <f>+IFERROR(BASE!C947/BASE!H947,C946)</f>
        <v>0.99324150911113007</v>
      </c>
      <c r="D947">
        <f>+IFERROR(BASE!R1179/BASE!H947,D946)</f>
        <v>1.2649499529472152</v>
      </c>
      <c r="E947">
        <f>+IFERROR(BASE!W947/BASE!H947,E946)</f>
        <v>0.73051586962101112</v>
      </c>
      <c r="F947">
        <f>+IFERROR(BASE!C947/BASE!M947,F946)</f>
        <v>1.6597569692637599</v>
      </c>
      <c r="G947">
        <f>+IFERROR(BASE!$R947/BASE!H947,G946)</f>
        <v>3.1912054067927111</v>
      </c>
      <c r="H947">
        <f>+IFERROR(BASE!$R947/BASE!C947,H946)</f>
        <v>3.2129198966408268</v>
      </c>
      <c r="I947">
        <f>+IFERROR(BASE!$R947/BASE!M947,I946)</f>
        <v>5.3326661901358108</v>
      </c>
      <c r="L947">
        <f t="shared" ref="L947:L956" si="16">+(AVERAGE(B895:B947))</f>
        <v>0.74121215498236137</v>
      </c>
      <c r="M947">
        <f>+STDEV($L$78:L947)*2+L947</f>
        <v>0.92747085330338819</v>
      </c>
      <c r="N947">
        <f>L947-STDEV($L$78:L947)*2</f>
        <v>0.55495345666133455</v>
      </c>
    </row>
    <row r="948" spans="1:14" x14ac:dyDescent="0.25">
      <c r="A948" s="1">
        <f>+BASE!A948</f>
        <v>43798</v>
      </c>
      <c r="B948">
        <f>+IFERROR(BASE!M948/BASE!H948,B947)</f>
        <v>0.58386153096050708</v>
      </c>
      <c r="C948">
        <f>+IFERROR(BASE!C948/BASE!H948,C947)</f>
        <v>0.9764342597107103</v>
      </c>
      <c r="D948">
        <f>+IFERROR(BASE!R1180/BASE!H948,D947)</f>
        <v>1.4662766130342924</v>
      </c>
      <c r="E948">
        <f>+IFERROR(BASE!W948/BASE!H948,E947)</f>
        <v>0.71314805785795554</v>
      </c>
      <c r="F948">
        <f>+IFERROR(BASE!C948/BASE!M948,F947)</f>
        <v>1.6723729993041057</v>
      </c>
      <c r="G948">
        <f>+IFERROR(BASE!$R948/BASE!H948,G947)</f>
        <v>2.9199577441898263</v>
      </c>
      <c r="H948">
        <f>+IFERROR(BASE!$R948/BASE!C948,H947)</f>
        <v>2.9904294274300933</v>
      </c>
      <c r="I948">
        <f>+IFERROR(BASE!$R948/BASE!M948,I947)</f>
        <v>5.001113430758525</v>
      </c>
      <c r="L948">
        <f t="shared" si="16"/>
        <v>0.73247334491873761</v>
      </c>
      <c r="M948">
        <f>+STDEV($L$78:L948)*2+L948</f>
        <v>0.91870560466643159</v>
      </c>
      <c r="N948">
        <f>L948-STDEV($L$78:L948)*2</f>
        <v>0.54624108517104364</v>
      </c>
    </row>
    <row r="949" spans="1:14" x14ac:dyDescent="0.25">
      <c r="A949" s="1">
        <f>+BASE!A949</f>
        <v>43805</v>
      </c>
      <c r="B949">
        <f>+IFERROR(BASE!M949/BASE!H949,B948)</f>
        <v>0.5909662157167147</v>
      </c>
      <c r="C949">
        <f>+IFERROR(BASE!C949/BASE!H949,C948)</f>
        <v>1.041398684113255</v>
      </c>
      <c r="D949">
        <f>+IFERROR(BASE!R1181/BASE!H949,D948)</f>
        <v>1.2989576402750056</v>
      </c>
      <c r="E949">
        <f>+IFERROR(BASE!W949/BASE!H949,E948)</f>
        <v>0.6823390256523989</v>
      </c>
      <c r="F949">
        <f>+IFERROR(BASE!C949/BASE!M949,F948)</f>
        <v>1.7621966474856143</v>
      </c>
      <c r="G949">
        <f>+IFERROR(BASE!$R949/BASE!H949,G948)</f>
        <v>2.9473645301988616</v>
      </c>
      <c r="H949">
        <f>+IFERROR(BASE!$R949/BASE!C949,H948)</f>
        <v>2.8301980549442747</v>
      </c>
      <c r="I949">
        <f>+IFERROR(BASE!$R949/BASE!M949,I948)</f>
        <v>4.9873655241431072</v>
      </c>
      <c r="L949">
        <f t="shared" si="16"/>
        <v>0.72463393329919279</v>
      </c>
      <c r="M949">
        <f>+STDEV($L$78:L949)*2+L949</f>
        <v>0.91085598131180534</v>
      </c>
      <c r="N949">
        <f>L949-STDEV($L$78:L949)*2</f>
        <v>0.53841188528658024</v>
      </c>
    </row>
    <row r="950" spans="1:14" x14ac:dyDescent="0.25">
      <c r="A950" s="1">
        <f>+BASE!A950</f>
        <v>43812</v>
      </c>
      <c r="B950">
        <f>+IFERROR(BASE!M950/BASE!H950,B949)</f>
        <v>0.66465144051350944</v>
      </c>
      <c r="C950">
        <f>+IFERROR(BASE!C950/BASE!H950,C949)</f>
        <v>1.0268696820420957</v>
      </c>
      <c r="D950">
        <f>+IFERROR(BASE!R1182/BASE!H950,D949)</f>
        <v>1.305194805194805</v>
      </c>
      <c r="E950">
        <f>+IFERROR(BASE!W950/BASE!H950,E949)</f>
        <v>0.70428422152560077</v>
      </c>
      <c r="F950">
        <f>+IFERROR(BASE!C950/BASE!M950,F949)</f>
        <v>1.5449747332959012</v>
      </c>
      <c r="G950">
        <f>+IFERROR(BASE!$R950/BASE!H950,G949)</f>
        <v>3.2439170025376916</v>
      </c>
      <c r="H950">
        <f>+IFERROR(BASE!$R950/BASE!C950,H949)</f>
        <v>3.159034743422009</v>
      </c>
      <c r="I950">
        <f>+IFERROR(BASE!$R950/BASE!M950,I949)</f>
        <v>4.880628860190904</v>
      </c>
      <c r="L950">
        <f t="shared" si="16"/>
        <v>0.71853992560709257</v>
      </c>
      <c r="M950">
        <f>+STDEV($L$78:L950)*2+L950</f>
        <v>0.90476529127459515</v>
      </c>
      <c r="N950">
        <f>L950-STDEV($L$78:L950)*2</f>
        <v>0.53231455993958998</v>
      </c>
    </row>
    <row r="951" spans="1:14" x14ac:dyDescent="0.25">
      <c r="A951" s="1">
        <f>+BASE!A951</f>
        <v>43819</v>
      </c>
      <c r="B951">
        <f>+IFERROR(BASE!M951/BASE!H951,B950)</f>
        <v>0.68093270365997638</v>
      </c>
      <c r="C951">
        <f>+IFERROR(BASE!C951/BASE!H951,C950)</f>
        <v>1.1320100354191265</v>
      </c>
      <c r="D951">
        <f>+IFERROR(BASE!R1183/BASE!H951,D950)</f>
        <v>1.3544126328217236</v>
      </c>
      <c r="E951">
        <f>+IFERROR(BASE!W951/BASE!H951,E950)</f>
        <v>0.72291912632821731</v>
      </c>
      <c r="F951">
        <f>+IFERROR(BASE!C951/BASE!M951,F950)</f>
        <v>1.6624403987863026</v>
      </c>
      <c r="G951">
        <f>+IFERROR(BASE!$R951/BASE!H951,G950)</f>
        <v>3.4595631641086184</v>
      </c>
      <c r="H951">
        <f>+IFERROR(BASE!$R951/BASE!C951,H950)</f>
        <v>3.0561241118571147</v>
      </c>
      <c r="I951">
        <f>+IFERROR(BASE!$R951/BASE!M951,I950)</f>
        <v>5.080624187256177</v>
      </c>
      <c r="L951">
        <f t="shared" si="16"/>
        <v>0.71376895414155639</v>
      </c>
      <c r="M951">
        <f>+STDEV($L$78:L951)*2+L951</f>
        <v>0.9000087366494578</v>
      </c>
      <c r="N951">
        <f>L951-STDEV($L$78:L951)*2</f>
        <v>0.52752917163365498</v>
      </c>
    </row>
    <row r="952" spans="1:14" x14ac:dyDescent="0.25">
      <c r="A952" s="1">
        <f>+BASE!A952</f>
        <v>43826</v>
      </c>
      <c r="B952">
        <f>+IFERROR(BASE!M952/BASE!H952,B951)</f>
        <v>0.70426216324889424</v>
      </c>
      <c r="C952">
        <f>+IFERROR(BASE!C952/BASE!H952,C951)</f>
        <v>1.1198230800160838</v>
      </c>
      <c r="D952">
        <f>+IFERROR(BASE!R1184/BASE!H952,D951)</f>
        <v>1.1615065004691061</v>
      </c>
      <c r="E952">
        <f>+IFERROR(BASE!W952/BASE!H952,E951)</f>
        <v>0.80237233614796943</v>
      </c>
      <c r="F952">
        <f>+IFERROR(BASE!C952/BASE!M952,F951)</f>
        <v>1.5900656580074224</v>
      </c>
      <c r="G952">
        <f>+IFERROR(BASE!$R952/BASE!H952,G951)</f>
        <v>3.0960997185363892</v>
      </c>
      <c r="H952">
        <f>+IFERROR(BASE!$R952/BASE!C952,H951)</f>
        <v>2.7648114901256733</v>
      </c>
      <c r="I952">
        <f>+IFERROR(BASE!$R952/BASE!M952,I951)</f>
        <v>4.39623180131316</v>
      </c>
      <c r="L952">
        <f t="shared" si="16"/>
        <v>0.70959767963786324</v>
      </c>
      <c r="M952">
        <f>+STDEV($L$78:L952)*2+L952</f>
        <v>0.89586193268959058</v>
      </c>
      <c r="N952">
        <f>L952-STDEV($L$78:L952)*2</f>
        <v>0.52333342658613591</v>
      </c>
    </row>
    <row r="953" spans="1:14" x14ac:dyDescent="0.25">
      <c r="A953" s="1">
        <f>+BASE!A953</f>
        <v>43833</v>
      </c>
      <c r="B953">
        <f>+IFERROR(BASE!M953/BASE!H953,B952)</f>
        <v>0.41740046662150976</v>
      </c>
      <c r="C953">
        <f>+IFERROR(BASE!C953/BASE!H953,C952)</f>
        <v>0.67479491232031308</v>
      </c>
      <c r="D953">
        <f>+IFERROR(BASE!R1185/BASE!H953,D952)</f>
        <v>1.3621585007902461</v>
      </c>
      <c r="E953">
        <f>+IFERROR(BASE!W953/BASE!H953,E952)</f>
        <v>0.51569202980356743</v>
      </c>
      <c r="F953">
        <f>+IFERROR(BASE!C953/BASE!M953,F952)</f>
        <v>1.6166606563288857</v>
      </c>
      <c r="G953">
        <f>+IFERROR(BASE!$R953/BASE!H953,G952)</f>
        <v>2.1048393166252728</v>
      </c>
      <c r="H953">
        <f>+IFERROR(BASE!$R953/BASE!C953,H952)</f>
        <v>3.1192281954048631</v>
      </c>
      <c r="I953">
        <f>+IFERROR(BASE!$R953/BASE!M953,I952)</f>
        <v>5.0427335016227914</v>
      </c>
      <c r="L953">
        <f t="shared" si="16"/>
        <v>0.70005188704787258</v>
      </c>
      <c r="M953">
        <f>+STDEV($L$78:L953)*2+L953</f>
        <v>0.88636551546368714</v>
      </c>
      <c r="N953">
        <f>L953-STDEV($L$78:L953)*2</f>
        <v>0.51373825863205802</v>
      </c>
    </row>
    <row r="954" spans="1:14" x14ac:dyDescent="0.25">
      <c r="A954" s="1">
        <f>+BASE!A954</f>
        <v>43840</v>
      </c>
      <c r="B954">
        <f>+IFERROR(BASE!M954/BASE!H954,B953)</f>
        <v>0.43783086738156646</v>
      </c>
      <c r="C954">
        <f>+IFERROR(BASE!C954/BASE!H954,C953)</f>
        <v>0.66071670965114704</v>
      </c>
      <c r="D954">
        <f>+IFERROR(BASE!R1186/BASE!H954,D953)</f>
        <v>1.2572960499524908</v>
      </c>
      <c r="E954">
        <f>+IFERROR(BASE!W954/BASE!H954,E953)</f>
        <v>0.51031627528166146</v>
      </c>
      <c r="F954">
        <f>+IFERROR(BASE!C954/BASE!M954,F953)</f>
        <v>1.5090683614943421</v>
      </c>
      <c r="G954">
        <f>+IFERROR(BASE!$R954/BASE!H954,G953)</f>
        <v>2.1970951540654271</v>
      </c>
      <c r="H954">
        <f>+IFERROR(BASE!$R954/BASE!C954,H953)</f>
        <v>3.3253210066769388</v>
      </c>
      <c r="I954">
        <f>+IFERROR(BASE!$R954/BASE!M954,I953)</f>
        <v>5.0181367229886842</v>
      </c>
      <c r="L954">
        <f t="shared" si="16"/>
        <v>0.69171763347560644</v>
      </c>
      <c r="M954">
        <f>+STDEV($L$78:L954)*2+L954</f>
        <v>0.87810397640410065</v>
      </c>
      <c r="N954">
        <f>L954-STDEV($L$78:L954)*2</f>
        <v>0.50533129054711223</v>
      </c>
    </row>
    <row r="955" spans="1:14" x14ac:dyDescent="0.25">
      <c r="A955" s="1">
        <f>+BASE!A955</f>
        <v>43847</v>
      </c>
      <c r="B955">
        <f>+IFERROR(BASE!M955/BASE!H955,B954)</f>
        <v>0.43774724879522403</v>
      </c>
      <c r="C955">
        <f>+IFERROR(BASE!C955/BASE!H955,C954)</f>
        <v>0.63777601956412289</v>
      </c>
      <c r="D955">
        <f>+IFERROR(BASE!R1187/BASE!H955,D954)</f>
        <v>1.3999136876933034</v>
      </c>
      <c r="E955">
        <f>+IFERROR(BASE!W955/BASE!H955,E954)</f>
        <v>0.49097317125800183</v>
      </c>
      <c r="F955">
        <f>+IFERROR(BASE!C955/BASE!M955,F954)</f>
        <v>1.4569503779165298</v>
      </c>
      <c r="G955">
        <f>+IFERROR(BASE!$R955/BASE!H955,G954)</f>
        <v>2.1147234409839601</v>
      </c>
      <c r="H955">
        <f>+IFERROR(BASE!$R955/BASE!C955,H954)</f>
        <v>3.3157776023457766</v>
      </c>
      <c r="I955">
        <f>+IFERROR(BASE!$R955/BASE!M955,I954)</f>
        <v>4.8309234308248437</v>
      </c>
      <c r="L955">
        <f t="shared" si="16"/>
        <v>0.68324008420886617</v>
      </c>
      <c r="M955">
        <f>+STDEV($L$78:L955)*2+L955</f>
        <v>0.86972444193769605</v>
      </c>
      <c r="N955">
        <f>L955-STDEV($L$78:L955)*2</f>
        <v>0.4967557264800363</v>
      </c>
    </row>
    <row r="956" spans="1:14" x14ac:dyDescent="0.25">
      <c r="A956" s="1">
        <f>+BASE!A956</f>
        <v>43854</v>
      </c>
      <c r="B956">
        <f>+IFERROR(BASE!M956/BASE!H956,B955)</f>
        <v>0.4172288129022253</v>
      </c>
      <c r="C956">
        <f>+IFERROR(BASE!C956/BASE!H956,C955)</f>
        <v>0.6492982864231992</v>
      </c>
      <c r="D956">
        <f>+IFERROR(BASE!R1188/BASE!H956,D955)</f>
        <v>1.5343103047220281</v>
      </c>
      <c r="E956">
        <f>+IFERROR(BASE!W956/BASE!H956,E955)</f>
        <v>0.49755757152826241</v>
      </c>
      <c r="F956">
        <f>+IFERROR(BASE!C956/BASE!M956,F955)</f>
        <v>1.556216316669764</v>
      </c>
      <c r="G956">
        <f>+IFERROR(BASE!$R956/BASE!H956,G955)</f>
        <v>2.2717686283631853</v>
      </c>
      <c r="H956">
        <f>+IFERROR(BASE!$R956/BASE!C956,H955)</f>
        <v>3.4988058275614997</v>
      </c>
      <c r="I956">
        <f>+IFERROR(BASE!$R956/BASE!M956,I955)</f>
        <v>5.4448987177104629</v>
      </c>
      <c r="L956">
        <f t="shared" si="16"/>
        <v>0.67438926531615184</v>
      </c>
      <c r="M956">
        <f>+STDEV($L$78:L956)*2+L956</f>
        <v>0.86099973094797799</v>
      </c>
      <c r="N956">
        <f>L956-STDEV($L$78:L956)*2</f>
        <v>0.48777879968432575</v>
      </c>
    </row>
    <row r="957" spans="1:14" x14ac:dyDescent="0.25">
      <c r="A957" s="1">
        <f>+BASE!A957</f>
        <v>43861</v>
      </c>
      <c r="B957">
        <f>+IFERROR(BASE!M957/BASE!H957,B956)</f>
        <v>0.40540138382560825</v>
      </c>
      <c r="C957">
        <f>+IFERROR(BASE!C957/BASE!H957,C956)</f>
        <v>0.65091883044416332</v>
      </c>
      <c r="D957">
        <f>+IFERROR(BASE!R1189/BASE!H957,D956)</f>
        <v>1.4937132653820397</v>
      </c>
      <c r="E957">
        <f>+IFERROR(BASE!W957/BASE!H957,E956)</f>
        <v>0.47459266423629193</v>
      </c>
      <c r="F957">
        <f>+IFERROR(BASE!C957/BASE!M957,F956)</f>
        <v>1.6056157093044594</v>
      </c>
      <c r="G957">
        <f>+IFERROR(BASE!$R957/BASE!H957,G956)</f>
        <v>2.2331671750613791</v>
      </c>
      <c r="H957">
        <f>+IFERROR(BASE!$R957/BASE!C957,H956)</f>
        <v>3.4307920905246312</v>
      </c>
      <c r="I957">
        <f>+IFERROR(BASE!$R957/BASE!M957,I956)</f>
        <v>5.508533675903835</v>
      </c>
      <c r="L957">
        <f>+(AVERAGE(B905:B957))</f>
        <v>0.66613389702284131</v>
      </c>
      <c r="M957">
        <f>+STDEV($L$78:L957)*2+L957</f>
        <v>0.8528980982076394</v>
      </c>
      <c r="N957">
        <f>L957-STDEV($L$78:L957)*2</f>
        <v>0.47936969583804323</v>
      </c>
    </row>
    <row r="958" spans="1:14" x14ac:dyDescent="0.25">
      <c r="A958" s="1">
        <f>+BASE!A958</f>
        <v>43868</v>
      </c>
      <c r="B958">
        <f>+IFERROR(BASE!M958/BASE!H958,B957)</f>
        <v>0.41134700903744081</v>
      </c>
      <c r="C958">
        <f>+IFERROR(BASE!C958/BASE!H958,C957)</f>
        <v>0.66539951226509819</v>
      </c>
      <c r="D958">
        <f>+IFERROR(BASE!R1190/BASE!H958,D957)</f>
        <v>1.3278582699756132</v>
      </c>
      <c r="E958">
        <f>+IFERROR(BASE!W958/BASE!H958,E957)</f>
        <v>0.48328790704346569</v>
      </c>
      <c r="F958">
        <f>+IFERROR(BASE!C958/BASE!M958,F957)</f>
        <v>1.6176111595466434</v>
      </c>
      <c r="G958">
        <f>+IFERROR(BASE!$R958/BASE!H958,G957)</f>
        <v>2.1014918949935444</v>
      </c>
      <c r="H958">
        <f>+IFERROR(BASE!$R958/BASE!C958,H957)</f>
        <v>3.1582408106068773</v>
      </c>
      <c r="I958">
        <f>+IFERROR(BASE!$R958/BASE!M958,I957)</f>
        <v>5.1088055797733212</v>
      </c>
      <c r="L958">
        <f>+(AVERAGE(B906:B958))</f>
        <v>0.65802881540729585</v>
      </c>
      <c r="M958">
        <f>+STDEV($L$78:L958)*2+L958</f>
        <v>0.84497521385022134</v>
      </c>
      <c r="N958">
        <f>L958-STDEV($L$78:L958)*2</f>
        <v>0.47108241696437031</v>
      </c>
    </row>
    <row r="959" spans="1:14" x14ac:dyDescent="0.25">
      <c r="A959" s="1">
        <f>+BASE!A959</f>
        <v>43875</v>
      </c>
      <c r="B959">
        <f>+IFERROR(BASE!M959/BASE!H959,B958)</f>
        <v>0.39693050794640067</v>
      </c>
      <c r="C959">
        <f>+IFERROR(BASE!C959/BASE!H959,C958)</f>
        <v>0.67591149890931757</v>
      </c>
      <c r="D959">
        <f>+IFERROR(BASE!R1191/BASE!H959,D958)</f>
        <v>1.5506388282954191</v>
      </c>
      <c r="E959">
        <f>+IFERROR(BASE!W959/BASE!H959,E958)</f>
        <v>0.47834216266749763</v>
      </c>
      <c r="F959">
        <f>+IFERROR(BASE!C959/BASE!M959,F958)</f>
        <v>1.7028459273797842</v>
      </c>
      <c r="G959">
        <f>+IFERROR(BASE!$R959/BASE!H959,G958)</f>
        <v>2.1389062013088185</v>
      </c>
      <c r="H959">
        <f>+IFERROR(BASE!$R959/BASE!C959,H958)</f>
        <v>3.1644767173812816</v>
      </c>
      <c r="I959">
        <f>+IFERROR(BASE!$R959/BASE!M959,I958)</f>
        <v>5.3886162904808641</v>
      </c>
      <c r="L959">
        <f>+(AVERAGE(B907:B959))</f>
        <v>0.64980467548470133</v>
      </c>
      <c r="M959">
        <f>+STDEV($L$78:L959)*2+L959</f>
        <v>0.83696351271127878</v>
      </c>
      <c r="N959">
        <f>L959-STDEV($L$78:L959)*2</f>
        <v>0.46264583825812389</v>
      </c>
    </row>
    <row r="960" spans="1:14" x14ac:dyDescent="0.25">
      <c r="A960" s="1">
        <f>+BASE!A960</f>
        <v>43882</v>
      </c>
      <c r="B960">
        <f>+IFERROR(BASE!M960/BASE!H960,B959)</f>
        <v>0.40346047974832872</v>
      </c>
      <c r="C960">
        <f>+IFERROR(BASE!C960/BASE!H960,C959)</f>
        <v>0.71026346834447496</v>
      </c>
      <c r="D960">
        <f>+IFERROR(BASE!R1192/BASE!H960,D959)</f>
        <v>1.5940228077074321</v>
      </c>
      <c r="E960">
        <f>+IFERROR(BASE!W960/BASE!H960,E959)</f>
        <v>0.49626425481714509</v>
      </c>
      <c r="F960">
        <f>+IFERROR(BASE!C960/BASE!M960,F959)</f>
        <v>1.760428849902534</v>
      </c>
      <c r="G960">
        <f>+IFERROR(BASE!$R960/BASE!H960,G959)</f>
        <v>2.320408965788439</v>
      </c>
      <c r="H960">
        <f>+IFERROR(BASE!$R960/BASE!C960,H959)</f>
        <v>3.266969327870668</v>
      </c>
      <c r="I960">
        <f>+IFERROR(BASE!$R960/BASE!M960,I959)</f>
        <v>5.7512670565302146</v>
      </c>
      <c r="L960">
        <f>+(AVERAGE(B908:B960))</f>
        <v>0.64185633241503637</v>
      </c>
      <c r="M960">
        <f>+STDEV($L$78:L960)*2+L960</f>
        <v>0.82925804006433324</v>
      </c>
      <c r="N960">
        <f>L960-STDEV($L$78:L960)*2</f>
        <v>0.45445462476573945</v>
      </c>
    </row>
    <row r="961" spans="1:14" x14ac:dyDescent="0.25">
      <c r="A961" s="1">
        <f>+BASE!A961</f>
        <v>43889</v>
      </c>
      <c r="B961">
        <f>+IFERROR(BASE!M961/BASE!H961,B960)</f>
        <v>0.40704674220963172</v>
      </c>
      <c r="C961">
        <f>+IFERROR(BASE!C961/BASE!H961,C960)</f>
        <v>0.69068696883852698</v>
      </c>
      <c r="D961">
        <f>+IFERROR(BASE!R1193/BASE!H961,D960)</f>
        <v>1.7890403682719549</v>
      </c>
      <c r="E961">
        <f>+IFERROR(BASE!W961/BASE!H961,E960)</f>
        <v>0.49893767705382436</v>
      </c>
      <c r="F961">
        <f>+IFERROR(BASE!C961/BASE!M961,F960)</f>
        <v>1.6968247063940844</v>
      </c>
      <c r="G961">
        <f>+IFERROR(BASE!$R961/BASE!H961,G960)</f>
        <v>2.4576841359773369</v>
      </c>
      <c r="H961">
        <f>+IFERROR(BASE!$R961/BASE!C961,H960)</f>
        <v>3.5583183799025888</v>
      </c>
      <c r="I961">
        <f>+IFERROR(BASE!$R961/BASE!M961,I960)</f>
        <v>6.0378425402348848</v>
      </c>
      <c r="L961">
        <f t="shared" ref="L961:L1024" si="17">+(AVERAGE(B909:B961))</f>
        <v>0.63424371943651436</v>
      </c>
      <c r="M961">
        <f>+STDEV($L$78:L961)*2+L961</f>
        <v>0.82191848757210084</v>
      </c>
      <c r="N961">
        <f>L961-STDEV($L$78:L961)*2</f>
        <v>0.44656895130092789</v>
      </c>
    </row>
    <row r="962" spans="1:14" x14ac:dyDescent="0.25">
      <c r="A962" s="1">
        <f>+BASE!A962</f>
        <v>43896</v>
      </c>
      <c r="B962">
        <f>+IFERROR(BASE!M962/BASE!H962,B961)</f>
        <v>0.42150231399074406</v>
      </c>
      <c r="C962">
        <f>+IFERROR(BASE!C962/BASE!H962,C961)</f>
        <v>0.69793520825916699</v>
      </c>
      <c r="D962">
        <f>+IFERROR(BASE!R1194/BASE!H962,D961)</f>
        <v>1.801174795300819</v>
      </c>
      <c r="E962">
        <f>+IFERROR(BASE!W962/BASE!H962,E961)</f>
        <v>0.48647205411178357</v>
      </c>
      <c r="F962">
        <f>+IFERROR(BASE!C962/BASE!M962,F961)</f>
        <v>1.6558277027027026</v>
      </c>
      <c r="G962">
        <f>+IFERROR(BASE!$R962/BASE!H962,G961)</f>
        <v>2.6349234603061586</v>
      </c>
      <c r="H962">
        <f>+IFERROR(BASE!$R962/BASE!C962,H961)</f>
        <v>3.7753124203009434</v>
      </c>
      <c r="I962">
        <f>+IFERROR(BASE!$R962/BASE!M962,I961)</f>
        <v>6.2512668918918912</v>
      </c>
      <c r="L962">
        <f t="shared" si="17"/>
        <v>0.62686758481706129</v>
      </c>
      <c r="M962">
        <f>+STDEV($L$78:L962)*2+L962</f>
        <v>0.81484560682952933</v>
      </c>
      <c r="N962">
        <f>L962-STDEV($L$78:L962)*2</f>
        <v>0.43888956280459324</v>
      </c>
    </row>
    <row r="963" spans="1:14" x14ac:dyDescent="0.25">
      <c r="A963" s="1">
        <f>+BASE!A963</f>
        <v>43903</v>
      </c>
      <c r="B963">
        <f>+IFERROR(BASE!M963/BASE!H963,B962)</f>
        <v>0.39638622247317901</v>
      </c>
      <c r="C963">
        <f>+IFERROR(BASE!C963/BASE!H963,C962)</f>
        <v>0.68255223037831747</v>
      </c>
      <c r="D963">
        <f>+IFERROR(BASE!R1195/BASE!H963,D962)</f>
        <v>2.2286843591191419</v>
      </c>
      <c r="E963">
        <f>+IFERROR(BASE!W963/BASE!H963,E962)</f>
        <v>0.42315076228119708</v>
      </c>
      <c r="F963">
        <f>+IFERROR(BASE!C963/BASE!M963,F962)</f>
        <v>1.7219373219373222</v>
      </c>
      <c r="G963">
        <f>+IFERROR(BASE!$R963/BASE!H963,G962)</f>
        <v>2.6145680406549974</v>
      </c>
      <c r="H963">
        <f>+IFERROR(BASE!$R963/BASE!C963,H962)</f>
        <v>3.8305757776307079</v>
      </c>
      <c r="I963">
        <f>+IFERROR(BASE!$R963/BASE!M963,I962)</f>
        <v>6.596011396011396</v>
      </c>
      <c r="L963">
        <f t="shared" si="17"/>
        <v>0.61744285478432481</v>
      </c>
      <c r="M963">
        <f>+STDEV($L$78:L963)*2+L963</f>
        <v>0.80576473386938197</v>
      </c>
      <c r="N963">
        <f>L963-STDEV($L$78:L963)*2</f>
        <v>0.42912097569926766</v>
      </c>
    </row>
    <row r="964" spans="1:14" x14ac:dyDescent="0.25">
      <c r="A964" s="1">
        <f>+BASE!A964</f>
        <v>43910</v>
      </c>
      <c r="B964">
        <f>+IFERROR(BASE!M964/BASE!H964,B963)</f>
        <v>0.45301563663440064</v>
      </c>
      <c r="C964">
        <f>+IFERROR(BASE!C964/BASE!H964,C963)</f>
        <v>0.72047654504839909</v>
      </c>
      <c r="D964">
        <f>+IFERROR(BASE!R1196/BASE!H964,D963)</f>
        <v>2.899329858525689</v>
      </c>
      <c r="E964">
        <f>+IFERROR(BASE!W964/BASE!H964,E963)</f>
        <v>0.52137006701414745</v>
      </c>
      <c r="F964">
        <f>+IFERROR(BASE!C964/BASE!M964,F963)</f>
        <v>1.5904010519395133</v>
      </c>
      <c r="G964">
        <f>+IFERROR(BASE!$R964/BASE!H964,G963)</f>
        <v>2.9992553983618762</v>
      </c>
      <c r="H964">
        <f>+IFERROR(BASE!$R964/BASE!C964,H963)</f>
        <v>4.1628772219925585</v>
      </c>
      <c r="I964">
        <f>+IFERROR(BASE!$R964/BASE!M964,I963)</f>
        <v>6.6206443129520043</v>
      </c>
      <c r="L964">
        <f t="shared" si="17"/>
        <v>0.60977448800147616</v>
      </c>
      <c r="M964">
        <f>+STDEV($L$78:L964)*2+L964</f>
        <v>0.79847396913525592</v>
      </c>
      <c r="N964">
        <f>L964-STDEV($L$78:L964)*2</f>
        <v>0.42107500686769639</v>
      </c>
    </row>
    <row r="965" spans="1:14" x14ac:dyDescent="0.25">
      <c r="A965" s="1">
        <f>+BASE!A965</f>
        <v>43917</v>
      </c>
      <c r="B965">
        <f>+IFERROR(BASE!M965/BASE!H965,B964)</f>
        <v>0.43712757830404897</v>
      </c>
      <c r="C965">
        <f>+IFERROR(BASE!C965/BASE!H965,C964)</f>
        <v>0.69854851031321619</v>
      </c>
      <c r="D965">
        <f>+IFERROR(BASE!R1197/BASE!H965,D964)</f>
        <v>2.9610389610389611</v>
      </c>
      <c r="E965">
        <f>+IFERROR(BASE!W965/BASE!H965,E964)</f>
        <v>0.53980137509549275</v>
      </c>
      <c r="F965">
        <f>+IFERROR(BASE!C965/BASE!M965,F964)</f>
        <v>1.5980426424327157</v>
      </c>
      <c r="G965">
        <f>+IFERROR(BASE!$R965/BASE!H965,G964)</f>
        <v>2.917494270435447</v>
      </c>
      <c r="H965">
        <f>+IFERROR(BASE!$R965/BASE!C965,H964)</f>
        <v>4.1765091863517059</v>
      </c>
      <c r="I965">
        <f>+IFERROR(BASE!$R965/BASE!M965,I964)</f>
        <v>6.6742397763019916</v>
      </c>
      <c r="L965">
        <f t="shared" si="17"/>
        <v>0.60207229944930352</v>
      </c>
      <c r="M965">
        <f>+STDEV($L$78:L965)*2+L965</f>
        <v>0.79118425905405076</v>
      </c>
      <c r="N965">
        <f>L965-STDEV($L$78:L965)*2</f>
        <v>0.41296033984455632</v>
      </c>
    </row>
    <row r="966" spans="1:14" x14ac:dyDescent="0.25">
      <c r="A966" s="1">
        <f>+BASE!A966</f>
        <v>43924</v>
      </c>
      <c r="B966">
        <f>+IFERROR(BASE!M966/BASE!H966,B965)</f>
        <v>0.69941980160958261</v>
      </c>
      <c r="C966">
        <f>+IFERROR(BASE!C966/BASE!H966,C965)</f>
        <v>1.1551562792438705</v>
      </c>
      <c r="D966">
        <f>+IFERROR(BASE!R1198/BASE!H966,D965)</f>
        <v>3.5828186412128016</v>
      </c>
      <c r="E966">
        <f>+IFERROR(BASE!W966/BASE!H966,E965)</f>
        <v>0.89256971738723567</v>
      </c>
      <c r="F966">
        <f>+IFERROR(BASE!C966/BASE!M966,F965)</f>
        <v>1.6515921862456515</v>
      </c>
      <c r="G966">
        <f>+IFERROR(BASE!$R966/BASE!H966,G965)</f>
        <v>3.5354669661239004</v>
      </c>
      <c r="H966">
        <f>+IFERROR(BASE!$R966/BASE!C966,H965)</f>
        <v>3.0605962410887884</v>
      </c>
      <c r="I966">
        <f>+IFERROR(BASE!$R966/BASE!M966,I965)</f>
        <v>5.0548568370350555</v>
      </c>
      <c r="L966">
        <f t="shared" si="17"/>
        <v>0.60200693068492706</v>
      </c>
      <c r="M966">
        <f>+STDEV($L$78:L966)*2+L966</f>
        <v>0.79152870656616103</v>
      </c>
      <c r="N966">
        <f>L966-STDEV($L$78:L966)*2</f>
        <v>0.41248515480369308</v>
      </c>
    </row>
    <row r="967" spans="1:14" x14ac:dyDescent="0.25">
      <c r="A967" s="1">
        <f>+BASE!A967</f>
        <v>43931</v>
      </c>
      <c r="B967">
        <f>+IFERROR(BASE!M967/BASE!H967,B966)</f>
        <v>0.71289625360230546</v>
      </c>
      <c r="C967">
        <f>+IFERROR(BASE!C967/BASE!H967,C966)</f>
        <v>1.0992435158501439</v>
      </c>
      <c r="D967">
        <f>+IFERROR(BASE!R1199/BASE!H967,D966)</f>
        <v>3.3733789625360231</v>
      </c>
      <c r="E967">
        <f>+IFERROR(BASE!W967/BASE!H967,E966)</f>
        <v>0.84906340057636875</v>
      </c>
      <c r="F967">
        <f>+IFERROR(BASE!C967/BASE!M967,F966)</f>
        <v>1.5419403739262254</v>
      </c>
      <c r="G967">
        <f>+IFERROR(BASE!$R967/BASE!H967,G966)</f>
        <v>3.5317002881844379</v>
      </c>
      <c r="H967">
        <f>+IFERROR(BASE!$R967/BASE!C967,H966)</f>
        <v>3.2128461412420126</v>
      </c>
      <c r="I967">
        <f>+IFERROR(BASE!$R967/BASE!M967,I966)</f>
        <v>4.9540171803941391</v>
      </c>
      <c r="L967">
        <f t="shared" si="17"/>
        <v>0.60263013371170204</v>
      </c>
      <c r="M967">
        <f>+STDEV($L$78:L967)*2+L967</f>
        <v>0.79255570215902815</v>
      </c>
      <c r="N967">
        <f>L967-STDEV($L$78:L967)*2</f>
        <v>0.41270456526437593</v>
      </c>
    </row>
    <row r="968" spans="1:14" x14ac:dyDescent="0.25">
      <c r="A968" s="1">
        <f>+BASE!A968</f>
        <v>43938</v>
      </c>
      <c r="B968">
        <f>+IFERROR(BASE!M968/BASE!H968,B967)</f>
        <v>0.72857142857142865</v>
      </c>
      <c r="C968">
        <f>+IFERROR(BASE!C968/BASE!H968,C967)</f>
        <v>1.0837881219903691</v>
      </c>
      <c r="D968">
        <f>+IFERROR(BASE!R1200/BASE!H968,D967)</f>
        <v>2.9065810593900481</v>
      </c>
      <c r="E968">
        <f>+IFERROR(BASE!W968/BASE!H968,E967)</f>
        <v>0.85473515248796139</v>
      </c>
      <c r="F968">
        <f>+IFERROR(BASE!C968/BASE!M968,F967)</f>
        <v>1.4875523243005067</v>
      </c>
      <c r="G968">
        <f>+IFERROR(BASE!$R968/BASE!H968,G967)</f>
        <v>3.4367576243980733</v>
      </c>
      <c r="H968">
        <f>+IFERROR(BASE!$R968/BASE!C968,H967)</f>
        <v>3.1710604265402837</v>
      </c>
      <c r="I968">
        <f>+IFERROR(BASE!$R968/BASE!M968,I967)</f>
        <v>4.7171183079973558</v>
      </c>
      <c r="L968">
        <f t="shared" si="17"/>
        <v>0.60370070657653041</v>
      </c>
      <c r="M968">
        <f>+STDEV($L$78:L968)*2+L968</f>
        <v>0.79402194394027115</v>
      </c>
      <c r="N968">
        <f>L968-STDEV($L$78:L968)*2</f>
        <v>0.41337946921278967</v>
      </c>
    </row>
    <row r="969" spans="1:14" x14ac:dyDescent="0.25">
      <c r="A969" s="1">
        <f>+BASE!A969</f>
        <v>43945</v>
      </c>
      <c r="B969">
        <f>+IFERROR(BASE!M969/BASE!H969,B968)</f>
        <v>0.74826172223212706</v>
      </c>
      <c r="C969">
        <f>+IFERROR(BASE!C969/BASE!H969,C968)</f>
        <v>1.1422713496166876</v>
      </c>
      <c r="D969">
        <f>+IFERROR(BASE!R1201/BASE!H969,D968)</f>
        <v>3.217864146906757</v>
      </c>
      <c r="E969">
        <f>+IFERROR(BASE!W969/BASE!H969,E968)</f>
        <v>0.90747013727937254</v>
      </c>
      <c r="F969">
        <f>+IFERROR(BASE!C969/BASE!M969,F968)</f>
        <v>1.5265665951870384</v>
      </c>
      <c r="G969">
        <f>+IFERROR(BASE!$R969/BASE!H969,G968)</f>
        <v>4.5660545551791767</v>
      </c>
      <c r="H969">
        <f>+IFERROR(BASE!$R969/BASE!C969,H968)</f>
        <v>3.9973466520992664</v>
      </c>
      <c r="I969">
        <f>+IFERROR(BASE!$R969/BASE!M969,I968)</f>
        <v>6.1022158684774839</v>
      </c>
      <c r="L969">
        <f t="shared" si="17"/>
        <v>0.60511037028835246</v>
      </c>
      <c r="M969">
        <f>+STDEV($L$78:L969)*2+L969</f>
        <v>0.79581764335060823</v>
      </c>
      <c r="N969">
        <f>L969-STDEV($L$78:L969)*2</f>
        <v>0.41440309722609669</v>
      </c>
    </row>
    <row r="970" spans="1:14" x14ac:dyDescent="0.25">
      <c r="A970" s="1">
        <f>+BASE!A970</f>
        <v>43952</v>
      </c>
      <c r="B970">
        <f>+IFERROR(BASE!M970/BASE!H970,B969)</f>
        <v>0.74275362318840576</v>
      </c>
      <c r="C970">
        <f>+IFERROR(BASE!C970/BASE!H970,C969)</f>
        <v>1.112469806763285</v>
      </c>
      <c r="D970">
        <f>+IFERROR(BASE!R1202/BASE!H970,D969)</f>
        <v>2.7471316425120773</v>
      </c>
      <c r="E970">
        <f>+IFERROR(BASE!W970/BASE!H970,E969)</f>
        <v>0.87726449275362317</v>
      </c>
      <c r="F970">
        <f>+IFERROR(BASE!C970/BASE!M970,F969)</f>
        <v>1.4977642276422765</v>
      </c>
      <c r="G970">
        <f>+IFERROR(BASE!$R970/BASE!H970,G969)</f>
        <v>4.2374698067632854</v>
      </c>
      <c r="H970">
        <f>+IFERROR(BASE!$R970/BASE!C970,H969)</f>
        <v>3.8090650020355548</v>
      </c>
      <c r="I970">
        <f>+IFERROR(BASE!$R970/BASE!M970,I969)</f>
        <v>5.7050813008130081</v>
      </c>
      <c r="L970">
        <f t="shared" si="17"/>
        <v>0.60596906046009802</v>
      </c>
      <c r="M970">
        <f>+STDEV($L$78:L970)*2+L970</f>
        <v>0.797055522160243</v>
      </c>
      <c r="N970">
        <f>L970-STDEV($L$78:L970)*2</f>
        <v>0.41488259875995304</v>
      </c>
    </row>
    <row r="971" spans="1:14" x14ac:dyDescent="0.25">
      <c r="A971" s="1">
        <f>+BASE!A971</f>
        <v>43959</v>
      </c>
      <c r="B971">
        <f>+IFERROR(BASE!M971/BASE!H971,B970)</f>
        <v>0.76719576719576721</v>
      </c>
      <c r="C971">
        <f>+IFERROR(BASE!C971/BASE!H971,C970)</f>
        <v>1.1067234481868629</v>
      </c>
      <c r="D971">
        <f>+IFERROR(BASE!R1203/BASE!H971,D970)</f>
        <v>2.4894825138727579</v>
      </c>
      <c r="E971">
        <f>+IFERROR(BASE!W971/BASE!H971,E970)</f>
        <v>0.88940508452703571</v>
      </c>
      <c r="F971">
        <f>+IFERROR(BASE!C971/BASE!M971,F970)</f>
        <v>1.4425567703952902</v>
      </c>
      <c r="G971">
        <f>+IFERROR(BASE!$R971/BASE!H971,G970)</f>
        <v>4.2833914053426243</v>
      </c>
      <c r="H971">
        <f>+IFERROR(BASE!$R971/BASE!C971,H970)</f>
        <v>3.8703358208955221</v>
      </c>
      <c r="I971">
        <f>+IFERROR(BASE!$R971/BASE!M971,I970)</f>
        <v>5.5831791421362489</v>
      </c>
      <c r="L971">
        <f t="shared" si="17"/>
        <v>0.60770772185819466</v>
      </c>
      <c r="M971">
        <f>+STDEV($L$78:L971)*2+L971</f>
        <v>0.79916246675858438</v>
      </c>
      <c r="N971">
        <f>L971-STDEV($L$78:L971)*2</f>
        <v>0.416252976957805</v>
      </c>
    </row>
    <row r="972" spans="1:14" x14ac:dyDescent="0.25">
      <c r="A972" s="1">
        <f>+BASE!A972</f>
        <v>43966</v>
      </c>
      <c r="B972">
        <f>+IFERROR(BASE!M972/BASE!H972,B971)</f>
        <v>0.79223392920563518</v>
      </c>
      <c r="C972">
        <f>+IFERROR(BASE!C972/BASE!H972,C971)</f>
        <v>1.0755297738842191</v>
      </c>
      <c r="D972">
        <f>+IFERROR(BASE!R1204/BASE!H972,D971)</f>
        <v>2.322362969101456</v>
      </c>
      <c r="E972">
        <f>+IFERROR(BASE!W972/BASE!H972,E971)</f>
        <v>0.90955368769977507</v>
      </c>
      <c r="F972">
        <f>+IFERROR(BASE!C972/BASE!M972,F971)</f>
        <v>1.3575911536162582</v>
      </c>
      <c r="G972">
        <f>+IFERROR(BASE!$R972/BASE!H972,G971)</f>
        <v>4.7419202083579961</v>
      </c>
      <c r="H972">
        <f>+IFERROR(BASE!$R972/BASE!C972,H971)</f>
        <v>4.4089157952669229</v>
      </c>
      <c r="I972">
        <f>+IFERROR(BASE!$R972/BASE!M972,I971)</f>
        <v>5.9855050806933647</v>
      </c>
      <c r="L972">
        <f t="shared" si="17"/>
        <v>0.61032964314446514</v>
      </c>
      <c r="M972">
        <f>+STDEV($L$78:L972)*2+L972</f>
        <v>0.80213786547916976</v>
      </c>
      <c r="N972">
        <f>L972-STDEV($L$78:L972)*2</f>
        <v>0.41852142080976051</v>
      </c>
    </row>
    <row r="973" spans="1:14" x14ac:dyDescent="0.25">
      <c r="A973" s="1">
        <f>+BASE!A973</f>
        <v>43973</v>
      </c>
      <c r="B973">
        <f>+IFERROR(BASE!M973/BASE!H973,B972)</f>
        <v>0.7640574546264336</v>
      </c>
      <c r="C973">
        <f>+IFERROR(BASE!C973/BASE!H973,C972)</f>
        <v>1.0508852020933082</v>
      </c>
      <c r="D973">
        <f>+IFERROR(BASE!R1205/BASE!H973,D972)</f>
        <v>2.2303752366106222</v>
      </c>
      <c r="E973">
        <f>+IFERROR(BASE!W973/BASE!H973,E972)</f>
        <v>0.98708384366996993</v>
      </c>
      <c r="F973">
        <f>+IFERROR(BASE!C973/BASE!M973,F972)</f>
        <v>1.3754007577965606</v>
      </c>
      <c r="G973">
        <f>+IFERROR(BASE!$R973/BASE!H973,G972)</f>
        <v>4.9162676762053223</v>
      </c>
      <c r="H973">
        <f>+IFERROR(BASE!$R973/BASE!C973,H972)</f>
        <v>4.6782157236702693</v>
      </c>
      <c r="I973">
        <f>+IFERROR(BASE!$R973/BASE!M973,I972)</f>
        <v>6.4344214514718745</v>
      </c>
      <c r="L973">
        <f t="shared" si="17"/>
        <v>0.61210670097274844</v>
      </c>
      <c r="M973">
        <f>+STDEV($L$78:L973)*2+L973</f>
        <v>0.80425778082472987</v>
      </c>
      <c r="N973">
        <f>L973-STDEV($L$78:L973)*2</f>
        <v>0.41995562112076701</v>
      </c>
    </row>
    <row r="974" spans="1:14" x14ac:dyDescent="0.25">
      <c r="A974" s="1">
        <f>+BASE!A974</f>
        <v>43980</v>
      </c>
      <c r="B974">
        <f>+IFERROR(BASE!M974/BASE!H974,B973)</f>
        <v>0.78588235294117637</v>
      </c>
      <c r="C974">
        <f>+IFERROR(BASE!C974/BASE!H974,C973)</f>
        <v>1.027843137254902</v>
      </c>
      <c r="D974">
        <f>+IFERROR(BASE!R1206/BASE!H974,D973)</f>
        <v>2.8427450980392157</v>
      </c>
      <c r="E974">
        <f>+IFERROR(BASE!W974/BASE!H974,E973)</f>
        <v>0.98379084967320263</v>
      </c>
      <c r="F974">
        <f>+IFERROR(BASE!C974/BASE!M974,F973)</f>
        <v>1.3078842315369263</v>
      </c>
      <c r="G974">
        <f>+IFERROR(BASE!$R974/BASE!H974,G973)</f>
        <v>5.7047058823529406</v>
      </c>
      <c r="H974">
        <f>+IFERROR(BASE!$R974/BASE!C974,H973)</f>
        <v>5.5501716901945821</v>
      </c>
      <c r="I974">
        <f>+IFERROR(BASE!$R974/BASE!M974,I973)</f>
        <v>7.2589820359281436</v>
      </c>
      <c r="L974">
        <f t="shared" si="17"/>
        <v>0.61395124368431142</v>
      </c>
      <c r="M974">
        <f>+STDEV($L$78:L974)*2+L974</f>
        <v>0.80643445057800056</v>
      </c>
      <c r="N974">
        <f>L974-STDEV($L$78:L974)*2</f>
        <v>0.42146803679062228</v>
      </c>
    </row>
    <row r="975" spans="1:14" x14ac:dyDescent="0.25">
      <c r="A975" s="1">
        <f>+BASE!A975</f>
        <v>43987</v>
      </c>
      <c r="B975">
        <f>+IFERROR(BASE!M975/BASE!H975,B974)</f>
        <v>0.77083751757380992</v>
      </c>
      <c r="C975">
        <f>+IFERROR(BASE!C975/BASE!H975,C974)</f>
        <v>1.0207873066880899</v>
      </c>
      <c r="D975">
        <f>+IFERROR(BASE!R1207/BASE!H975,D974)</f>
        <v>2.3086965254067082</v>
      </c>
      <c r="E975">
        <f>+IFERROR(BASE!W975/BASE!H975,E974)</f>
        <v>0.99246836714199638</v>
      </c>
      <c r="F975">
        <f>+IFERROR(BASE!C975/BASE!M975,F974)</f>
        <v>1.3242574257425743</v>
      </c>
      <c r="G975">
        <f>+IFERROR(BASE!$R975/BASE!H975,G974)</f>
        <v>4.5985137577826878</v>
      </c>
      <c r="H975">
        <f>+IFERROR(BASE!$R975/BASE!C975,H974)</f>
        <v>4.5048696507624202</v>
      </c>
      <c r="I975">
        <f>+IFERROR(BASE!$R975/BASE!M975,I974)</f>
        <v>5.9656070870244928</v>
      </c>
      <c r="L975">
        <f t="shared" si="17"/>
        <v>0.61579591873019579</v>
      </c>
      <c r="M975">
        <f>+STDEV($L$78:L975)*2+L975</f>
        <v>0.80860072057611587</v>
      </c>
      <c r="N975">
        <f>L975-STDEV($L$78:L975)*2</f>
        <v>0.42299111688427571</v>
      </c>
    </row>
    <row r="976" spans="1:14" x14ac:dyDescent="0.25">
      <c r="A976" s="1">
        <f>+BASE!A976</f>
        <v>43994</v>
      </c>
      <c r="B976">
        <f>+IFERROR(BASE!M976/BASE!H976,B975)</f>
        <v>0.75822050290135401</v>
      </c>
      <c r="C976">
        <f>+IFERROR(BASE!C976/BASE!H976,C975)</f>
        <v>0.98635854626896069</v>
      </c>
      <c r="D976">
        <f>+IFERROR(BASE!R1208/BASE!H976,D975)</f>
        <v>2.3344192201974958</v>
      </c>
      <c r="E976">
        <f>+IFERROR(BASE!W976/BASE!H976,E975)</f>
        <v>0.95581797821439474</v>
      </c>
      <c r="F976">
        <f>+IFERROR(BASE!C976/BASE!M976,F975)</f>
        <v>1.3008861439312567</v>
      </c>
      <c r="G976">
        <f>+IFERROR(BASE!$R976/BASE!H976,G975)</f>
        <v>4.7347042654993388</v>
      </c>
      <c r="H976">
        <f>+IFERROR(BASE!$R976/BASE!C976,H975)</f>
        <v>4.8001857776860355</v>
      </c>
      <c r="I976">
        <f>+IFERROR(BASE!$R976/BASE!M976,I975)</f>
        <v>6.2444951664876474</v>
      </c>
      <c r="L976">
        <f t="shared" si="17"/>
        <v>0.61758588933482217</v>
      </c>
      <c r="M976">
        <f>+STDEV($L$78:L976)*2+L976</f>
        <v>0.8107021891019186</v>
      </c>
      <c r="N976">
        <f>L976-STDEV($L$78:L976)*2</f>
        <v>0.42446958956772574</v>
      </c>
    </row>
    <row r="977" spans="1:14" x14ac:dyDescent="0.25">
      <c r="A977" s="1">
        <f>+BASE!A977</f>
        <v>44001</v>
      </c>
      <c r="B977">
        <f>+IFERROR(BASE!M977/BASE!H977,B976)</f>
        <v>0.72294048509456144</v>
      </c>
      <c r="C977">
        <f>+IFERROR(BASE!C977/BASE!H977,C976)</f>
        <v>0.95480286355379851</v>
      </c>
      <c r="D977">
        <f>+IFERROR(BASE!R1209/BASE!H977,D976)</f>
        <v>2.4406453680948816</v>
      </c>
      <c r="E977">
        <f>+IFERROR(BASE!W977/BASE!H977,E976)</f>
        <v>0.87904690672080354</v>
      </c>
      <c r="F977">
        <f>+IFERROR(BASE!C977/BASE!M977,F976)</f>
        <v>1.3207212533254507</v>
      </c>
      <c r="G977">
        <f>+IFERROR(BASE!$R977/BASE!H977,G976)</f>
        <v>4.772411582434021</v>
      </c>
      <c r="H977">
        <f>+IFERROR(BASE!$R977/BASE!C977,H976)</f>
        <v>4.9983213965980307</v>
      </c>
      <c r="I977">
        <f>+IFERROR(BASE!$R977/BASE!M977,I976)</f>
        <v>6.6013892994383685</v>
      </c>
      <c r="L977">
        <f t="shared" si="17"/>
        <v>0.61922373498877004</v>
      </c>
      <c r="M977">
        <f>+STDEV($L$78:L977)*2+L977</f>
        <v>0.8126422787489207</v>
      </c>
      <c r="N977">
        <f>L977-STDEV($L$78:L977)*2</f>
        <v>0.42580519122861943</v>
      </c>
    </row>
    <row r="978" spans="1:14" x14ac:dyDescent="0.25">
      <c r="A978" s="1">
        <f>+BASE!A978</f>
        <v>44008</v>
      </c>
      <c r="B978">
        <f>+IFERROR(BASE!M978/BASE!H978,B977)</f>
        <v>0.74776662622697709</v>
      </c>
      <c r="C978">
        <f>+IFERROR(BASE!C978/BASE!H978,C977)</f>
        <v>0.93481857284658665</v>
      </c>
      <c r="D978">
        <f>+IFERROR(BASE!R1210/BASE!H978,D977)</f>
        <v>2.4865997573618617</v>
      </c>
      <c r="E978">
        <f>+IFERROR(BASE!W978/BASE!H978,E977)</f>
        <v>0.90559170618727258</v>
      </c>
      <c r="F978">
        <f>+IFERROR(BASE!C978/BASE!M978,F977)</f>
        <v>1.2501474926253686</v>
      </c>
      <c r="G978">
        <f>+IFERROR(BASE!$R978/BASE!H978,G977)</f>
        <v>5.4797617734642108</v>
      </c>
      <c r="H978">
        <f>+IFERROR(BASE!$R978/BASE!C978,H977)</f>
        <v>5.8618452100047191</v>
      </c>
      <c r="I978">
        <f>+IFERROR(BASE!$R978/BASE!M978,I977)</f>
        <v>7.3281710914454266</v>
      </c>
      <c r="L978">
        <f t="shared" si="17"/>
        <v>0.62177183650268852</v>
      </c>
      <c r="M978">
        <f>+STDEV($L$78:L978)*2+L978</f>
        <v>0.81547964176039878</v>
      </c>
      <c r="N978">
        <f>L978-STDEV($L$78:L978)*2</f>
        <v>0.42806403124497827</v>
      </c>
    </row>
    <row r="979" spans="1:14" x14ac:dyDescent="0.25">
      <c r="A979" s="1">
        <f>+BASE!A979</f>
        <v>44015</v>
      </c>
      <c r="B979">
        <f>+IFERROR(BASE!M979/BASE!H979,B978)</f>
        <v>0.80057314054969386</v>
      </c>
      <c r="C979">
        <f>+IFERROR(BASE!C979/BASE!H979,C978)</f>
        <v>1.0639572749772046</v>
      </c>
      <c r="D979">
        <f>+IFERROR(BASE!R1211/BASE!H979,D978)</f>
        <v>2.9445095740523639</v>
      </c>
      <c r="E979">
        <f>+IFERROR(BASE!W979/BASE!H979,E978)</f>
        <v>0.94411879640484553</v>
      </c>
      <c r="F979">
        <f>+IFERROR(BASE!C979/BASE!M979,F978)</f>
        <v>1.3289944679466319</v>
      </c>
      <c r="G979">
        <f>+IFERROR(BASE!$R979/BASE!H979,G978)</f>
        <v>7.3793148365246832</v>
      </c>
      <c r="H979">
        <f>+IFERROR(BASE!$R979/BASE!C979,H978)</f>
        <v>6.9357247796278161</v>
      </c>
      <c r="I979">
        <f>+IFERROR(BASE!$R979/BASE!M979,I978)</f>
        <v>9.2175398633257402</v>
      </c>
      <c r="L979">
        <f t="shared" si="17"/>
        <v>0.62481705246214136</v>
      </c>
      <c r="M979">
        <f>+STDEV($L$78:L979)*2+L979</f>
        <v>0.81879934466612636</v>
      </c>
      <c r="N979">
        <f>L979-STDEV($L$78:L979)*2</f>
        <v>0.43083476025815637</v>
      </c>
    </row>
    <row r="980" spans="1:14" x14ac:dyDescent="0.25">
      <c r="A980" s="1">
        <f>+BASE!A980</f>
        <v>44022</v>
      </c>
      <c r="B980">
        <f>+IFERROR(BASE!M980/BASE!H980,B979)</f>
        <v>0.77217741935483875</v>
      </c>
      <c r="C980">
        <f>+IFERROR(BASE!C980/BASE!H980,C979)</f>
        <v>1.0454749103942651</v>
      </c>
      <c r="D980">
        <f>+IFERROR(BASE!R1212/BASE!H980,D979)</f>
        <v>2.797043010752688</v>
      </c>
      <c r="E980">
        <f>+IFERROR(BASE!W980/BASE!H980,E979)</f>
        <v>0.90288978494623662</v>
      </c>
      <c r="F980">
        <f>+IFERROR(BASE!C980/BASE!M980,F979)</f>
        <v>1.3539309544531477</v>
      </c>
      <c r="G980">
        <f>+IFERROR(BASE!$R980/BASE!H980,G979)</f>
        <v>5.897849462365591</v>
      </c>
      <c r="H980">
        <f>+IFERROR(BASE!$R980/BASE!C980,H979)</f>
        <v>5.6413113349046498</v>
      </c>
      <c r="I980">
        <f>+IFERROR(BASE!$R980/BASE!M980,I979)</f>
        <v>7.6379460400348131</v>
      </c>
      <c r="L980">
        <f t="shared" si="17"/>
        <v>0.62697358159165861</v>
      </c>
      <c r="M980">
        <f>+STDEV($L$78:L980)*2+L980</f>
        <v>0.82121959954274382</v>
      </c>
      <c r="N980">
        <f>L980-STDEV($L$78:L980)*2</f>
        <v>0.43272756364057335</v>
      </c>
    </row>
    <row r="981" spans="1:14" x14ac:dyDescent="0.25">
      <c r="A981" s="1">
        <f>+BASE!A981</f>
        <v>44029</v>
      </c>
      <c r="B981">
        <f>+IFERROR(BASE!M981/BASE!H981,B980)</f>
        <v>0.73738933498044057</v>
      </c>
      <c r="C981">
        <f>+IFERROR(BASE!C981/BASE!H981,C980)</f>
        <v>1.0474572781552398</v>
      </c>
      <c r="D981">
        <f>+IFERROR(BASE!R1213/BASE!H981,D980)</f>
        <v>2.7626106650195594</v>
      </c>
      <c r="E981">
        <f>+IFERROR(BASE!W981/BASE!H981,E980)</f>
        <v>0.93308626724315413</v>
      </c>
      <c r="F981">
        <f>+IFERROR(BASE!C981/BASE!M981,F980)</f>
        <v>1.4204942063381265</v>
      </c>
      <c r="G981">
        <f>+IFERROR(BASE!$R981/BASE!H981,G980)</f>
        <v>5.3995264566604897</v>
      </c>
      <c r="H981">
        <f>+IFERROR(BASE!$R981/BASE!C981,H980)</f>
        <v>5.1548894348894345</v>
      </c>
      <c r="I981">
        <f>+IFERROR(BASE!$R981/BASE!M981,I980)</f>
        <v>7.3224905765740607</v>
      </c>
      <c r="L981">
        <f t="shared" si="17"/>
        <v>0.62839808350077009</v>
      </c>
      <c r="M981">
        <f>+STDEV($L$78:L981)*2+L981</f>
        <v>0.82290025276574386</v>
      </c>
      <c r="N981">
        <f>L981-STDEV($L$78:L981)*2</f>
        <v>0.43389591423579632</v>
      </c>
    </row>
    <row r="982" spans="1:14" x14ac:dyDescent="0.25">
      <c r="A982" s="1">
        <f>+BASE!A982</f>
        <v>44036</v>
      </c>
      <c r="B982">
        <f>+IFERROR(BASE!M982/BASE!H982,B981)</f>
        <v>0.72196261682242979</v>
      </c>
      <c r="C982">
        <f>+IFERROR(BASE!C982/BASE!H982,C981)</f>
        <v>1.0115887850467289</v>
      </c>
      <c r="D982">
        <f>+IFERROR(BASE!R1214/BASE!H982,D981)</f>
        <v>1.9346728971962617</v>
      </c>
      <c r="E982">
        <f>+IFERROR(BASE!W982/BASE!H982,E981)</f>
        <v>0.91626168224299065</v>
      </c>
      <c r="F982">
        <f>+IFERROR(BASE!C982/BASE!M982,F981)</f>
        <v>1.4011650485436895</v>
      </c>
      <c r="G982">
        <f>+IFERROR(BASE!$R982/BASE!H982,G981)</f>
        <v>4.9306542056074765</v>
      </c>
      <c r="H982">
        <f>+IFERROR(BASE!$R982/BASE!C982,H981)</f>
        <v>4.8741685144124167</v>
      </c>
      <c r="I982">
        <f>+IFERROR(BASE!$R982/BASE!M982,I981)</f>
        <v>6.8295145631067964</v>
      </c>
      <c r="L982">
        <f t="shared" si="17"/>
        <v>0.62990304498083105</v>
      </c>
      <c r="M982">
        <f>+STDEV($L$78:L982)*2+L982</f>
        <v>0.82465358954929358</v>
      </c>
      <c r="N982">
        <f>L982-STDEV($L$78:L982)*2</f>
        <v>0.43515250041236853</v>
      </c>
    </row>
    <row r="983" spans="1:14" x14ac:dyDescent="0.25">
      <c r="A983" s="1">
        <f>+BASE!A983</f>
        <v>44043</v>
      </c>
      <c r="B983">
        <f>+IFERROR(BASE!M983/BASE!H983,B982)</f>
        <v>0.70657596371882081</v>
      </c>
      <c r="C983">
        <f>+IFERROR(BASE!C983/BASE!H983,C982)</f>
        <v>0.96226757369614502</v>
      </c>
      <c r="D983">
        <f>+IFERROR(BASE!R1215/BASE!H983,D982)</f>
        <v>1.8797278911564625</v>
      </c>
      <c r="E983">
        <f>+IFERROR(BASE!W983/BASE!H983,E982)</f>
        <v>0.94829931972789117</v>
      </c>
      <c r="F983">
        <f>+IFERROR(BASE!C983/BASE!M983,F982)</f>
        <v>1.3618741976893451</v>
      </c>
      <c r="G983">
        <f>+IFERROR(BASE!$R983/BASE!H983,G982)</f>
        <v>5.2126984126984128</v>
      </c>
      <c r="H983">
        <f>+IFERROR(BASE!$R983/BASE!C983,H982)</f>
        <v>5.4170986897916862</v>
      </c>
      <c r="I983">
        <f>+IFERROR(BASE!$R983/BASE!M983,I982)</f>
        <v>7.3774069319640558</v>
      </c>
      <c r="L983">
        <f t="shared" si="17"/>
        <v>0.63128408537431713</v>
      </c>
      <c r="M983">
        <f>+STDEV($L$78:L983)*2+L983</f>
        <v>0.82627584968102941</v>
      </c>
      <c r="N983">
        <f>L983-STDEV($L$78:L983)*2</f>
        <v>0.4362923210676049</v>
      </c>
    </row>
    <row r="984" spans="1:14" x14ac:dyDescent="0.25">
      <c r="A984" s="1">
        <f>+BASE!A984</f>
        <v>44050</v>
      </c>
      <c r="B984">
        <f>+IFERROR(BASE!M984/BASE!H984,B983)</f>
        <v>0.6744088896315481</v>
      </c>
      <c r="C984">
        <f>+IFERROR(BASE!C984/BASE!H984,C983)</f>
        <v>0.94435625365527609</v>
      </c>
      <c r="D984">
        <f>+IFERROR(BASE!R1216/BASE!H984,D983)</f>
        <v>1.7237864483248391</v>
      </c>
      <c r="E984">
        <f>+IFERROR(BASE!W984/BASE!H984,E983)</f>
        <v>0.91753697050714345</v>
      </c>
      <c r="F984">
        <f>+IFERROR(BASE!C984/BASE!M984,F983)</f>
        <v>1.4002725470763133</v>
      </c>
      <c r="G984">
        <f>+IFERROR(BASE!$R984/BASE!H984,G983)</f>
        <v>5.1268276380650013</v>
      </c>
      <c r="H984">
        <f>+IFERROR(BASE!$R984/BASE!C984,H983)</f>
        <v>5.4289126780500752</v>
      </c>
      <c r="I984">
        <f>+IFERROR(BASE!$R984/BASE!M984,I983)</f>
        <v>7.6019573835480676</v>
      </c>
      <c r="L984">
        <f t="shared" si="17"/>
        <v>0.63173160293131869</v>
      </c>
      <c r="M984">
        <f>+STDEV($L$78:L984)*2+L984</f>
        <v>0.82696122113609016</v>
      </c>
      <c r="N984">
        <f>L984-STDEV($L$78:L984)*2</f>
        <v>0.43650198472654722</v>
      </c>
    </row>
    <row r="985" spans="1:14" x14ac:dyDescent="0.25">
      <c r="A985" s="1">
        <f>+BASE!A985</f>
        <v>44057</v>
      </c>
      <c r="B985">
        <f>+IFERROR(BASE!M985/BASE!H985,B984)</f>
        <v>0.65639301391612959</v>
      </c>
      <c r="C985">
        <f>+IFERROR(BASE!C985/BASE!H985,C984)</f>
        <v>0.96460259643224056</v>
      </c>
      <c r="D985">
        <f>+IFERROR(BASE!R1217/BASE!H985,D984)</f>
        <v>1.9355561782011768</v>
      </c>
      <c r="E985">
        <f>+IFERROR(BASE!W985/BASE!H985,E984)</f>
        <v>0.92388157280283922</v>
      </c>
      <c r="F985">
        <f>+IFERROR(BASE!C985/BASE!M985,F984)</f>
        <v>1.4695503699487762</v>
      </c>
      <c r="G985">
        <f>+IFERROR(BASE!$R985/BASE!H985,G984)</f>
        <v>5.2432053796581677</v>
      </c>
      <c r="H985">
        <f>+IFERROR(BASE!$R985/BASE!C985,H984)</f>
        <v>5.4356119287374129</v>
      </c>
      <c r="I985">
        <f>+IFERROR(BASE!$R985/BASE!M985,I984)</f>
        <v>7.9879055207740475</v>
      </c>
      <c r="L985">
        <f t="shared" si="17"/>
        <v>0.63218212139257968</v>
      </c>
      <c r="M985">
        <f>+STDEV($L$78:L985)*2+L985</f>
        <v>0.82764625116911139</v>
      </c>
      <c r="N985">
        <f>L985-STDEV($L$78:L985)*2</f>
        <v>0.43671799161604796</v>
      </c>
    </row>
    <row r="986" spans="1:14" x14ac:dyDescent="0.25">
      <c r="A986" s="1">
        <f>+BASE!A986</f>
        <v>44064</v>
      </c>
      <c r="B986">
        <f>+IFERROR(BASE!M986/BASE!H986,B985)</f>
        <v>0.66390662410215484</v>
      </c>
      <c r="C986">
        <f>+IFERROR(BASE!C986/BASE!H986,C985)</f>
        <v>0.97426177174780537</v>
      </c>
      <c r="D986">
        <f>+IFERROR(BASE!R1218/BASE!H986,D985)</f>
        <v>1.9642857142857144</v>
      </c>
      <c r="E986">
        <f>+IFERROR(BASE!W986/BASE!H986,E985)</f>
        <v>0.99042298483639268</v>
      </c>
      <c r="F986">
        <f>+IFERROR(BASE!C986/BASE!M986,F985)</f>
        <v>1.4674680691209618</v>
      </c>
      <c r="G986">
        <f>+IFERROR(BASE!$R986/BASE!H986,G985)</f>
        <v>5.3654229848363935</v>
      </c>
      <c r="H986">
        <f>+IFERROR(BASE!$R986/BASE!C986,H985)</f>
        <v>5.5071677247593698</v>
      </c>
      <c r="I986">
        <f>+IFERROR(BASE!$R986/BASE!M986,I985)</f>
        <v>8.0815927873779128</v>
      </c>
      <c r="L986">
        <f t="shared" si="17"/>
        <v>0.63220222472175802</v>
      </c>
      <c r="M986">
        <f>+STDEV($L$78:L986)*2+L986</f>
        <v>0.82789924033012485</v>
      </c>
      <c r="N986">
        <f>L986-STDEV($L$78:L986)*2</f>
        <v>0.43650520911339119</v>
      </c>
    </row>
    <row r="987" spans="1:14" x14ac:dyDescent="0.25">
      <c r="A987" s="1">
        <f>+BASE!A987</f>
        <v>44071</v>
      </c>
      <c r="B987">
        <f>+IFERROR(BASE!M987/BASE!H987,B986)</f>
        <v>0.68740454128907447</v>
      </c>
      <c r="C987">
        <f>+IFERROR(BASE!C987/BASE!H987,C986)</f>
        <v>0.96782405050402198</v>
      </c>
      <c r="D987">
        <f>+IFERROR(BASE!R1219/BASE!H987,D986)</f>
        <v>1.8013440586498319</v>
      </c>
      <c r="E987">
        <f>+IFERROR(BASE!W987/BASE!H987,E986)</f>
        <v>1.0049893086243764</v>
      </c>
      <c r="F987">
        <f>+IFERROR(BASE!C987/BASE!M987,F986)</f>
        <v>1.4079395645089616</v>
      </c>
      <c r="G987">
        <f>+IFERROR(BASE!$R987/BASE!H987,G986)</f>
        <v>5.4763262396904597</v>
      </c>
      <c r="H987">
        <f>+IFERROR(BASE!$R987/BASE!C987,H986)</f>
        <v>5.658390320883746</v>
      </c>
      <c r="I987">
        <f>+IFERROR(BASE!$R987/BASE!M987,I986)</f>
        <v>7.966671604206784</v>
      </c>
      <c r="L987">
        <f t="shared" si="17"/>
        <v>0.63212312301665197</v>
      </c>
      <c r="M987">
        <f>+STDEV($L$78:L987)*2+L987</f>
        <v>0.82805179850474653</v>
      </c>
      <c r="N987">
        <f>L987-STDEV($L$78:L987)*2</f>
        <v>0.43619444752855741</v>
      </c>
    </row>
    <row r="988" spans="1:14" x14ac:dyDescent="0.25">
      <c r="A988" s="1">
        <f>+BASE!A988</f>
        <v>44078</v>
      </c>
      <c r="B988">
        <f>+IFERROR(BASE!M988/BASE!H988,B987)</f>
        <v>0.66652342071336479</v>
      </c>
      <c r="C988">
        <f>+IFERROR(BASE!C988/BASE!H988,C987)</f>
        <v>1.0075204125483455</v>
      </c>
      <c r="D988">
        <f>+IFERROR(BASE!R1220/BASE!H988,D987)</f>
        <v>1.8907391491190375</v>
      </c>
      <c r="E988">
        <f>+IFERROR(BASE!W988/BASE!H988,E987)</f>
        <v>1.0005371723248819</v>
      </c>
      <c r="F988">
        <f>+IFERROR(BASE!C988/BASE!M988,F987)</f>
        <v>1.511605415860735</v>
      </c>
      <c r="G988">
        <f>+IFERROR(BASE!$R988/BASE!H988,G987)</f>
        <v>5.4699183498066182</v>
      </c>
      <c r="H988">
        <f>+IFERROR(BASE!$R988/BASE!C988,H987)</f>
        <v>5.4290893580720843</v>
      </c>
      <c r="I988">
        <f>+IFERROR(BASE!$R988/BASE!M988,I987)</f>
        <v>8.2066408768536441</v>
      </c>
      <c r="L988">
        <f t="shared" si="17"/>
        <v>0.6304375915218694</v>
      </c>
      <c r="M988">
        <f>+STDEV($L$78:L988)*2+L988</f>
        <v>0.8266029861060451</v>
      </c>
      <c r="N988">
        <f>L988-STDEV($L$78:L988)*2</f>
        <v>0.43427219693769376</v>
      </c>
    </row>
    <row r="989" spans="1:14" x14ac:dyDescent="0.25">
      <c r="A989" s="1">
        <f>+BASE!A989</f>
        <v>44085</v>
      </c>
      <c r="B989">
        <f>+IFERROR(BASE!M989/BASE!H989,B988)</f>
        <v>0.68606009130480949</v>
      </c>
      <c r="C989">
        <f>+IFERROR(BASE!C989/BASE!H989,C988)</f>
        <v>0.98545493152139296</v>
      </c>
      <c r="D989">
        <f>+IFERROR(BASE!R1221/BASE!H989,D988)</f>
        <v>1.8953179743072512</v>
      </c>
      <c r="E989">
        <f>+IFERROR(BASE!W989/BASE!H989,E988)</f>
        <v>1.0198534876313834</v>
      </c>
      <c r="F989">
        <f>+IFERROR(BASE!C989/BASE!M989,F988)</f>
        <v>1.4363974001857012</v>
      </c>
      <c r="G989">
        <f>+IFERROR(BASE!$R989/BASE!H989,G988)</f>
        <v>5.2967406306401958</v>
      </c>
      <c r="H989">
        <f>+IFERROR(BASE!$R989/BASE!C989,H988)</f>
        <v>5.3749191984486098</v>
      </c>
      <c r="I989">
        <f>+IFERROR(BASE!$R989/BASE!M989,I988)</f>
        <v>7.7205199628597958</v>
      </c>
      <c r="L989">
        <f t="shared" si="17"/>
        <v>0.62917053062668782</v>
      </c>
      <c r="M989">
        <f>+STDEV($L$78:L989)*2+L989</f>
        <v>0.82557606133646522</v>
      </c>
      <c r="N989">
        <f>L989-STDEV($L$78:L989)*2</f>
        <v>0.43276499991691042</v>
      </c>
    </row>
    <row r="990" spans="1:14" x14ac:dyDescent="0.25">
      <c r="A990" s="1">
        <f>+BASE!A990</f>
        <v>44092</v>
      </c>
      <c r="B990">
        <f>+IFERROR(BASE!M990/BASE!H990,B989)</f>
        <v>0.69578920827029744</v>
      </c>
      <c r="C990">
        <f>+IFERROR(BASE!C990/BASE!H990,C989)</f>
        <v>1.0520675743822492</v>
      </c>
      <c r="D990">
        <f>+IFERROR(BASE!R1222/BASE!H990,D989)</f>
        <v>2.0363086232980332</v>
      </c>
      <c r="E990">
        <f>+IFERROR(BASE!W990/BASE!H990,E989)</f>
        <v>1.0015128593040847</v>
      </c>
      <c r="F990">
        <f>+IFERROR(BASE!C990/BASE!M990,F989)</f>
        <v>1.5120492842906326</v>
      </c>
      <c r="G990">
        <f>+IFERROR(BASE!$R990/BASE!H990,G989)</f>
        <v>5.4114977307110435</v>
      </c>
      <c r="H990">
        <f>+IFERROR(BASE!$R990/BASE!C990,H989)</f>
        <v>5.143678849610545</v>
      </c>
      <c r="I990">
        <f>+IFERROR(BASE!$R990/BASE!M990,I989)</f>
        <v>7.7774959231744889</v>
      </c>
      <c r="L990">
        <f t="shared" si="17"/>
        <v>0.62753966774476944</v>
      </c>
      <c r="M990">
        <f>+STDEV($L$78:L990)*2+L990</f>
        <v>0.82419018893434182</v>
      </c>
      <c r="N990">
        <f>L990-STDEV($L$78:L990)*2</f>
        <v>0.43088914655519706</v>
      </c>
    </row>
    <row r="991" spans="1:14" x14ac:dyDescent="0.25">
      <c r="A991" s="1">
        <f>+BASE!A991</f>
        <v>44099</v>
      </c>
      <c r="B991">
        <f>+IFERROR(BASE!M991/BASE!H991,B990)</f>
        <v>0.70258349086326399</v>
      </c>
      <c r="C991">
        <f>+IFERROR(BASE!C991/BASE!H991,C990)</f>
        <v>1.0614996849401388</v>
      </c>
      <c r="D991">
        <f>+IFERROR(BASE!R1223/BASE!H991,D990)</f>
        <v>2.1136735979836168</v>
      </c>
      <c r="E991">
        <f>+IFERROR(BASE!W991/BASE!H991,E990)</f>
        <v>0.96055450535601761</v>
      </c>
      <c r="F991">
        <f>+IFERROR(BASE!C991/BASE!M991,F990)</f>
        <v>1.5108520179372198</v>
      </c>
      <c r="G991">
        <f>+IFERROR(BASE!$R991/BASE!H991,G990)</f>
        <v>5.6546943919344681</v>
      </c>
      <c r="H991">
        <f>+IFERROR(BASE!$R991/BASE!C991,H990)</f>
        <v>5.3270806126083343</v>
      </c>
      <c r="I991">
        <f>+IFERROR(BASE!$R991/BASE!M991,I990)</f>
        <v>8.0484304932735427</v>
      </c>
      <c r="L991">
        <f t="shared" si="17"/>
        <v>0.62724064855289752</v>
      </c>
      <c r="M991">
        <f>+STDEV($L$78:L991)*2+L991</f>
        <v>0.8241357322373597</v>
      </c>
      <c r="N991">
        <f>L991-STDEV($L$78:L991)*2</f>
        <v>0.43034556486843539</v>
      </c>
    </row>
    <row r="992" spans="1:14" x14ac:dyDescent="0.25">
      <c r="A992" s="1">
        <f>+BASE!A992</f>
        <v>44106</v>
      </c>
      <c r="B992">
        <f>+IFERROR(BASE!M992/BASE!H992,B991)</f>
        <v>0.6861637757160145</v>
      </c>
      <c r="C992">
        <f>+IFERROR(BASE!C992/BASE!H992,C991)</f>
        <v>1.0194971090493479</v>
      </c>
      <c r="D992">
        <f>+IFERROR(BASE!R1224/BASE!H992,D991)</f>
        <v>2.1964501815248081</v>
      </c>
      <c r="E992">
        <f>+IFERROR(BASE!W992/BASE!H992,E991)</f>
        <v>0.96315718703778408</v>
      </c>
      <c r="F992">
        <f>+IFERROR(BASE!C992/BASE!M992,F991)</f>
        <v>1.4857926709778562</v>
      </c>
      <c r="G992">
        <f>+IFERROR(BASE!$R992/BASE!H992,G991)</f>
        <v>6.0057819013042888</v>
      </c>
      <c r="H992">
        <f>+IFERROR(BASE!$R992/BASE!C992,H991)</f>
        <v>5.8909258770772883</v>
      </c>
      <c r="I992">
        <f>+IFERROR(BASE!$R992/BASE!M992,I991)</f>
        <v>8.752694493435234</v>
      </c>
      <c r="L992">
        <f t="shared" si="17"/>
        <v>0.62709091768223879</v>
      </c>
      <c r="M992">
        <f>+STDEV($L$78:L992)*2+L992</f>
        <v>0.82422954926301351</v>
      </c>
      <c r="N992">
        <f>L992-STDEV($L$78:L992)*2</f>
        <v>0.42995228610146408</v>
      </c>
    </row>
    <row r="993" spans="1:14" x14ac:dyDescent="0.25">
      <c r="A993" s="1">
        <f>+BASE!A993</f>
        <v>44113</v>
      </c>
      <c r="B993">
        <f>+IFERROR(BASE!M993/BASE!H993,B992)</f>
        <v>0.70184300341296924</v>
      </c>
      <c r="C993">
        <f>+IFERROR(BASE!C993/BASE!H993,C992)</f>
        <v>1.0536518771331058</v>
      </c>
      <c r="D993">
        <f>+IFERROR(BASE!R1225/BASE!H993,D992)</f>
        <v>2.1516723549488055</v>
      </c>
      <c r="E993">
        <f>+IFERROR(BASE!W993/BASE!H993,E992)</f>
        <v>0.93064846416382241</v>
      </c>
      <c r="F993">
        <f>+IFERROR(BASE!C993/BASE!M993,F992)</f>
        <v>1.5012643454580821</v>
      </c>
      <c r="G993">
        <f>+IFERROR(BASE!$R993/BASE!H993,G992)</f>
        <v>6.3354266211604093</v>
      </c>
      <c r="H993">
        <f>+IFERROR(BASE!$R993/BASE!C993,H992)</f>
        <v>6.0128271572946357</v>
      </c>
      <c r="I993">
        <f>+IFERROR(BASE!$R993/BASE!M993,I992)</f>
        <v>9.0268430266485122</v>
      </c>
      <c r="L993">
        <f t="shared" si="17"/>
        <v>0.62753493063690624</v>
      </c>
      <c r="M993">
        <f>+STDEV($L$78:L993)*2+L993</f>
        <v>0.82491377004683342</v>
      </c>
      <c r="N993">
        <f>L993-STDEV($L$78:L993)*2</f>
        <v>0.43015609122697912</v>
      </c>
    </row>
    <row r="994" spans="1:14" x14ac:dyDescent="0.25">
      <c r="A994" s="1">
        <f>+BASE!A994</f>
        <v>44120</v>
      </c>
      <c r="B994">
        <f>+IFERROR(BASE!M994/BASE!H994,B993)</f>
        <v>0.73113571980427505</v>
      </c>
      <c r="C994">
        <f>+IFERROR(BASE!C994/BASE!H994,C993)</f>
        <v>1.0485449394797837</v>
      </c>
      <c r="D994">
        <f>+IFERROR(BASE!R1226/BASE!H994,D993)</f>
        <v>1.8904197785217616</v>
      </c>
      <c r="E994">
        <f>+IFERROR(BASE!W994/BASE!H994,E993)</f>
        <v>0.93677568890033491</v>
      </c>
      <c r="F994">
        <f>+IFERROR(BASE!C994/BASE!M994,F993)</f>
        <v>1.4341317365269461</v>
      </c>
      <c r="G994">
        <f>+IFERROR(BASE!$R994/BASE!H994,G993)</f>
        <v>6.9649755343806339</v>
      </c>
      <c r="H994">
        <f>+IFERROR(BASE!$R994/BASE!C994,H993)</f>
        <v>6.6425150435957256</v>
      </c>
      <c r="I994">
        <f>+IFERROR(BASE!$R994/BASE!M994,I993)</f>
        <v>9.5262416343783016</v>
      </c>
      <c r="L994">
        <f t="shared" si="17"/>
        <v>0.62848146347559697</v>
      </c>
      <c r="M994">
        <f>+STDEV($L$78:L994)*2+L994</f>
        <v>0.82609524871620044</v>
      </c>
      <c r="N994">
        <f>L994-STDEV($L$78:L994)*2</f>
        <v>0.4308676782349935</v>
      </c>
    </row>
    <row r="995" spans="1:14" x14ac:dyDescent="0.25">
      <c r="A995" s="1">
        <f>+BASE!A995</f>
        <v>44127</v>
      </c>
      <c r="B995">
        <f>+IFERROR(BASE!M995/BASE!H995,B994)</f>
        <v>0.77452923686818631</v>
      </c>
      <c r="C995">
        <f>+IFERROR(BASE!C995/BASE!H995,C994)</f>
        <v>1.0246531219028741</v>
      </c>
      <c r="D995">
        <f>+IFERROR(BASE!R1227/BASE!H995,D994)</f>
        <v>1.6650148662041626</v>
      </c>
      <c r="E995">
        <f>+IFERROR(BASE!W995/BASE!H995,E994)</f>
        <v>0.97534687809712584</v>
      </c>
      <c r="F995">
        <f>+IFERROR(BASE!C995/BASE!M995,F994)</f>
        <v>1.322936660268714</v>
      </c>
      <c r="G995">
        <f>+IFERROR(BASE!$R995/BASE!H995,G994)</f>
        <v>6.9166253716551038</v>
      </c>
      <c r="H995">
        <f>+IFERROR(BASE!$R995/BASE!C995,H994)</f>
        <v>6.7502115826381335</v>
      </c>
      <c r="I995">
        <f>+IFERROR(BASE!$R995/BASE!M995,I994)</f>
        <v>8.9301023672424833</v>
      </c>
      <c r="L995">
        <f t="shared" si="17"/>
        <v>0.63073738951472424</v>
      </c>
      <c r="M995">
        <f>+STDEV($L$78:L995)*2+L995</f>
        <v>0.82857589993569014</v>
      </c>
      <c r="N995">
        <f>L995-STDEV($L$78:L995)*2</f>
        <v>0.43289887909375835</v>
      </c>
    </row>
    <row r="996" spans="1:14" x14ac:dyDescent="0.25">
      <c r="A996" s="1">
        <f>+BASE!A996</f>
        <v>44134</v>
      </c>
      <c r="B996">
        <f>+IFERROR(BASE!M996/BASE!H996,B995)</f>
        <v>0.76290076335877854</v>
      </c>
      <c r="C996">
        <f>+IFERROR(BASE!C996/BASE!H996,C995)</f>
        <v>1.0059541984732825</v>
      </c>
      <c r="D996">
        <f>+IFERROR(BASE!R1228/BASE!H996,D995)</f>
        <v>1.8696183206106869</v>
      </c>
      <c r="E996">
        <f>+IFERROR(BASE!W996/BASE!H996,E995)</f>
        <v>1.0490076335877863</v>
      </c>
      <c r="F996">
        <f>+IFERROR(BASE!C996/BASE!M996,F995)</f>
        <v>1.3185911546928157</v>
      </c>
      <c r="G996">
        <f>+IFERROR(BASE!$R996/BASE!H996,G995)</f>
        <v>7.9920610687022897</v>
      </c>
      <c r="H996">
        <f>+IFERROR(BASE!$R996/BASE!C996,H995)</f>
        <v>7.9447564122021541</v>
      </c>
      <c r="I996">
        <f>+IFERROR(BASE!$R996/BASE!M996,I995)</f>
        <v>10.475885531318792</v>
      </c>
      <c r="L996">
        <f t="shared" si="17"/>
        <v>0.63340405432110503</v>
      </c>
      <c r="M996">
        <f>+STDEV($L$78:L996)*2+L996</f>
        <v>0.83145573508134252</v>
      </c>
      <c r="N996">
        <f>L996-STDEV($L$78:L996)*2</f>
        <v>0.43535237356086753</v>
      </c>
    </row>
    <row r="997" spans="1:14" x14ac:dyDescent="0.25">
      <c r="A997" s="1">
        <f>+BASE!A997</f>
        <v>44141</v>
      </c>
      <c r="B997">
        <f>+IFERROR(BASE!M997/BASE!H997,B996)</f>
        <v>0.72634401736687515</v>
      </c>
      <c r="C997">
        <f>+IFERROR(BASE!C997/BASE!H997,C996)</f>
        <v>0.96782020176222705</v>
      </c>
      <c r="D997">
        <f>+IFERROR(BASE!R1229/BASE!H997,D996)</f>
        <v>1.607712935768101</v>
      </c>
      <c r="E997">
        <f>+IFERROR(BASE!W997/BASE!H997,E996)</f>
        <v>0.96718171370195372</v>
      </c>
      <c r="F997">
        <f>+IFERROR(BASE!C997/BASE!M997,F996)</f>
        <v>1.3324542897327709</v>
      </c>
      <c r="G997">
        <f>+IFERROR(BASE!$R997/BASE!H997,G996)</f>
        <v>7.3127314519218496</v>
      </c>
      <c r="H997">
        <f>+IFERROR(BASE!$R997/BASE!C997,H996)</f>
        <v>7.5558780841799713</v>
      </c>
      <c r="I997">
        <f>+IFERROR(BASE!$R997/BASE!M997,I996)</f>
        <v>10.067862165963433</v>
      </c>
      <c r="L997">
        <f t="shared" si="17"/>
        <v>0.63557021565658955</v>
      </c>
      <c r="M997">
        <f>+STDEV($L$78:L997)*2+L997</f>
        <v>0.83382562366389679</v>
      </c>
      <c r="N997">
        <f>L997-STDEV($L$78:L997)*2</f>
        <v>0.43731480764928232</v>
      </c>
    </row>
    <row r="998" spans="1:14" x14ac:dyDescent="0.25">
      <c r="A998" s="1">
        <f>+BASE!A998</f>
        <v>44148</v>
      </c>
      <c r="B998">
        <f>+IFERROR(BASE!M998/BASE!H998,B997)</f>
        <v>0.74862654132584538</v>
      </c>
      <c r="C998">
        <f>+IFERROR(BASE!C998/BASE!H998,C997)</f>
        <v>0.98205347332438031</v>
      </c>
      <c r="D998">
        <f>+IFERROR(BASE!R1230/BASE!H998,D997)</f>
        <v>1.5426687828104015</v>
      </c>
      <c r="E998">
        <f>+IFERROR(BASE!W998/BASE!H998,E997)</f>
        <v>0.97094371871566343</v>
      </c>
      <c r="F998">
        <f>+IFERROR(BASE!C998/BASE!M998,F997)</f>
        <v>1.3118069145466407</v>
      </c>
      <c r="G998">
        <f>+IFERROR(BASE!$R998/BASE!H998,G997)</f>
        <v>7.253937248199243</v>
      </c>
      <c r="H998">
        <f>+IFERROR(BASE!$R998/BASE!C998,H997)</f>
        <v>7.3864992541024366</v>
      </c>
      <c r="I998">
        <f>+IFERROR(BASE!$R998/BASE!M998,I997)</f>
        <v>9.6896607958251799</v>
      </c>
      <c r="L998">
        <f t="shared" si="17"/>
        <v>0.63902550878865783</v>
      </c>
      <c r="M998">
        <f>+STDEV($L$78:L998)*2+L998</f>
        <v>0.83747072214575369</v>
      </c>
      <c r="N998">
        <f>L998-STDEV($L$78:L998)*2</f>
        <v>0.44058029543156196</v>
      </c>
    </row>
    <row r="999" spans="1:14" x14ac:dyDescent="0.25">
      <c r="A999" s="1">
        <f>+BASE!A999</f>
        <v>44155</v>
      </c>
      <c r="B999">
        <f>+IFERROR(BASE!M999/BASE!H999,B998)</f>
        <v>0.73005334914048603</v>
      </c>
      <c r="C999">
        <f>+IFERROR(BASE!C999/BASE!H999,C998)</f>
        <v>0.98636633076467095</v>
      </c>
      <c r="D999">
        <f>+IFERROR(BASE!R1231/BASE!H999,D998)</f>
        <v>1.4572614107883817</v>
      </c>
      <c r="E999">
        <f>+IFERROR(BASE!W999/BASE!H999,E998)</f>
        <v>0.90657972732661529</v>
      </c>
      <c r="F999">
        <f>+IFERROR(BASE!C999/BASE!M999,F998)</f>
        <v>1.3510880155894771</v>
      </c>
      <c r="G999">
        <f>+IFERROR(BASE!$R999/BASE!H999,G998)</f>
        <v>6.8618850029638416</v>
      </c>
      <c r="H999">
        <f>+IFERROR(BASE!$R999/BASE!C999,H998)</f>
        <v>6.9567307692307701</v>
      </c>
      <c r="I999">
        <f>+IFERROR(BASE!$R999/BASE!M999,I998)</f>
        <v>9.3991555699902563</v>
      </c>
      <c r="L999">
        <f t="shared" si="17"/>
        <v>0.64226239286653375</v>
      </c>
      <c r="M999">
        <f>+STDEV($L$78:L999)*2+L999</f>
        <v>0.84088464754270731</v>
      </c>
      <c r="N999">
        <f>L999-STDEV($L$78:L999)*2</f>
        <v>0.44364013819036019</v>
      </c>
    </row>
    <row r="1000" spans="1:14" x14ac:dyDescent="0.25">
      <c r="A1000" s="1">
        <f>+BASE!A1000</f>
        <v>44162</v>
      </c>
      <c r="B1000">
        <f>+IFERROR(BASE!M1000/BASE!H1000,B999)</f>
        <v>0.75397426192278583</v>
      </c>
      <c r="C1000">
        <f>+IFERROR(BASE!C1000/BASE!H1000,C999)</f>
        <v>0.99124040229263544</v>
      </c>
      <c r="D1000">
        <f>+IFERROR(BASE!R1232/BASE!H1000,D999)</f>
        <v>1.3615226559965394</v>
      </c>
      <c r="E1000">
        <f>+IFERROR(BASE!W1000/BASE!H1000,E999)</f>
        <v>0.90018384340867319</v>
      </c>
      <c r="F1000">
        <f>+IFERROR(BASE!C1000/BASE!M1000,F999)</f>
        <v>1.3146873207114169</v>
      </c>
      <c r="G1000">
        <f>+IFERROR(BASE!$R1000/BASE!H1000,G999)</f>
        <v>6.3480047582999894</v>
      </c>
      <c r="H1000">
        <f>+IFERROR(BASE!$R1000/BASE!C1000,H999)</f>
        <v>6.4041021165175653</v>
      </c>
      <c r="I1000">
        <f>+IFERROR(BASE!$R1000/BASE!M1000,I999)</f>
        <v>8.4193918531267933</v>
      </c>
      <c r="L1000">
        <f t="shared" si="17"/>
        <v>0.64519726817684064</v>
      </c>
      <c r="M1000">
        <f>+STDEV($L$78:L1000)*2+L1000</f>
        <v>0.84398518430692238</v>
      </c>
      <c r="N1000">
        <f>L1000-STDEV($L$78:L1000)*2</f>
        <v>0.44640935204675886</v>
      </c>
    </row>
    <row r="1001" spans="1:14" x14ac:dyDescent="0.25">
      <c r="A1001" s="1">
        <f>+BASE!A1001</f>
        <v>44169</v>
      </c>
      <c r="B1001">
        <f>+IFERROR(BASE!M1001/BASE!H1001,B1000)</f>
        <v>0.75833615914999442</v>
      </c>
      <c r="C1001">
        <f>+IFERROR(BASE!C1001/BASE!H1001,C1000)</f>
        <v>0.97524584604950826</v>
      </c>
      <c r="D1001">
        <f>+IFERROR(BASE!R1233/BASE!H1001,D1000)</f>
        <v>1.6334350627331298</v>
      </c>
      <c r="E1001">
        <f>+IFERROR(BASE!W1001/BASE!H1001,E1000)</f>
        <v>0.89589691420820605</v>
      </c>
      <c r="F1001">
        <f>+IFERROR(BASE!C1001/BASE!M1001,F1000)</f>
        <v>1.2860336860933075</v>
      </c>
      <c r="G1001">
        <f>+IFERROR(BASE!$R1001/BASE!H1001,G1000)</f>
        <v>6.5308014016050633</v>
      </c>
      <c r="H1001">
        <f>+IFERROR(BASE!$R1001/BASE!C1001,H1000)</f>
        <v>6.6965693092257768</v>
      </c>
      <c r="I1001">
        <f>+IFERROR(BASE!$R1001/BASE!M1001,I1000)</f>
        <v>8.6120137129229395</v>
      </c>
      <c r="L1001">
        <f t="shared" si="17"/>
        <v>0.64848924229362337</v>
      </c>
      <c r="M1001">
        <f>+STDEV($L$78:L1001)*2+L1001</f>
        <v>0.84743052264714935</v>
      </c>
      <c r="N1001">
        <f>L1001-STDEV($L$78:L1001)*2</f>
        <v>0.44954796194009738</v>
      </c>
    </row>
    <row r="1002" spans="1:14" x14ac:dyDescent="0.25">
      <c r="A1002" s="1">
        <f>+BASE!A1002</f>
        <v>44176</v>
      </c>
      <c r="B1002">
        <f>+IFERROR(BASE!M1002/BASE!H1002,B1001)</f>
        <v>0.73424814179531162</v>
      </c>
      <c r="C1002">
        <f>+IFERROR(BASE!C1002/BASE!H1002,C1001)</f>
        <v>0.95471698113207537</v>
      </c>
      <c r="D1002">
        <f>+IFERROR(BASE!R1234/BASE!H1002,D1001)</f>
        <v>1.7970268724985703</v>
      </c>
      <c r="E1002">
        <f>+IFERROR(BASE!W1002/BASE!H1002,E1001)</f>
        <v>0.92681532304173808</v>
      </c>
      <c r="F1002">
        <f>+IFERROR(BASE!C1002/BASE!M1002,F1001)</f>
        <v>1.3002647562684939</v>
      </c>
      <c r="G1002">
        <f>+IFERROR(BASE!$R1002/BASE!H1002,G1001)</f>
        <v>6.5600914808461974</v>
      </c>
      <c r="H1002">
        <f>+IFERROR(BASE!$R1002/BASE!C1002,H1001)</f>
        <v>6.8712420649179542</v>
      </c>
      <c r="I1002">
        <f>+IFERROR(BASE!$R1002/BASE!M1002,I1001)</f>
        <v>8.9344338888023671</v>
      </c>
      <c r="L1002">
        <f t="shared" si="17"/>
        <v>0.65119267486114429</v>
      </c>
      <c r="M1002">
        <f>+STDEV($L$78:L1002)*2+L1002</f>
        <v>0.85027730273027513</v>
      </c>
      <c r="N1002">
        <f>L1002-STDEV($L$78:L1002)*2</f>
        <v>0.45210804699201346</v>
      </c>
    </row>
    <row r="1003" spans="1:14" x14ac:dyDescent="0.25">
      <c r="A1003" s="1">
        <f>+BASE!A1003</f>
        <v>44183</v>
      </c>
      <c r="B1003">
        <f>+IFERROR(BASE!M1003/BASE!H1003,B1002)</f>
        <v>0.70022938548834956</v>
      </c>
      <c r="C1003">
        <f>+IFERROR(BASE!C1003/BASE!H1003,C1002)</f>
        <v>0.97356030423759499</v>
      </c>
      <c r="D1003">
        <f>+IFERROR(BASE!R1235/BASE!H1003,D1002)</f>
        <v>2.0054328141977544</v>
      </c>
      <c r="E1003">
        <f>+IFERROR(BASE!W1003/BASE!H1003,E1002)</f>
        <v>0.93130508269950496</v>
      </c>
      <c r="F1003">
        <f>+IFERROR(BASE!C1003/BASE!M1003,F1002)</f>
        <v>1.3903448275862069</v>
      </c>
      <c r="G1003">
        <f>+IFERROR(BASE!$R1003/BASE!H1003,G1002)</f>
        <v>6.418930339249064</v>
      </c>
      <c r="H1003">
        <f>+IFERROR(BASE!$R1003/BASE!C1003,H1002)</f>
        <v>6.5932539682539675</v>
      </c>
      <c r="I1003">
        <f>+IFERROR(BASE!$R1003/BASE!M1003,I1002)</f>
        <v>9.1668965517241379</v>
      </c>
      <c r="L1003">
        <f t="shared" si="17"/>
        <v>0.65186395684180165</v>
      </c>
      <c r="M1003">
        <f>+STDEV($L$78:L1003)*2+L1003</f>
        <v>0.8510887737768682</v>
      </c>
      <c r="N1003">
        <f>L1003-STDEV($L$78:L1003)*2</f>
        <v>0.4526391399067351</v>
      </c>
    </row>
    <row r="1004" spans="1:14" x14ac:dyDescent="0.25">
      <c r="A1004" s="1">
        <f>+BASE!A1004</f>
        <v>44190</v>
      </c>
      <c r="B1004">
        <f>+IFERROR(BASE!M1004/BASE!H1004,B1003)</f>
        <v>0.71924068432153732</v>
      </c>
      <c r="C1004">
        <f>+IFERROR(BASE!C1004/BASE!H1004,C1003)</f>
        <v>0.93824701195219118</v>
      </c>
      <c r="D1004">
        <f>+IFERROR(BASE!#REF!/BASE!H1004,D1003)</f>
        <v>2.0054328141977544</v>
      </c>
      <c r="E1004">
        <f>+IFERROR(BASE!W1004/BASE!H1004,E1003)</f>
        <v>0.93648933677056478</v>
      </c>
      <c r="F1004">
        <f>+IFERROR(BASE!C1004/BASE!M1004,F1003)</f>
        <v>1.304496578690127</v>
      </c>
      <c r="G1004">
        <f>+IFERROR(BASE!$R1004/BASE!H1004,G1003)</f>
        <v>6.6742441996719002</v>
      </c>
      <c r="H1004">
        <f>+IFERROR(BASE!$R1004/BASE!C1004,H1003)</f>
        <v>7.1135256650430883</v>
      </c>
      <c r="I1004">
        <f>+IFERROR(BASE!$R1004/BASE!M1004,I1003)</f>
        <v>9.279569892473118</v>
      </c>
      <c r="L1004">
        <f t="shared" si="17"/>
        <v>0.65258674892975554</v>
      </c>
      <c r="M1004">
        <f>+STDEV($L$78:L1004)*2+L1004</f>
        <v>0.85194846409887104</v>
      </c>
      <c r="N1004">
        <f>L1004-STDEV($L$78:L1004)*2</f>
        <v>0.45322503376064005</v>
      </c>
    </row>
    <row r="1005" spans="1:14" x14ac:dyDescent="0.25">
      <c r="A1005" s="1">
        <f>+BASE!A1005</f>
        <v>44197</v>
      </c>
      <c r="B1005">
        <f>+IFERROR(BASE!M1005/BASE!H1005,B1004)</f>
        <v>0.8392857142857143</v>
      </c>
      <c r="C1005">
        <f>+IFERROR(BASE!C1005/BASE!H1005,C1004)</f>
        <v>0.95674603174603179</v>
      </c>
      <c r="D1005">
        <f>+IFERROR(BASE!#REF!/BASE!H1005,D1004)</f>
        <v>2.0054328141977544</v>
      </c>
      <c r="E1005">
        <f>+IFERROR(BASE!W1005/BASE!H1005,E1004)</f>
        <v>0.95357142857142863</v>
      </c>
      <c r="F1005">
        <f>+IFERROR(BASE!C1005/BASE!M1005,F1004)</f>
        <v>1.1399527186761229</v>
      </c>
      <c r="G1005">
        <f>+IFERROR(BASE!$R1005/BASE!H1005,G1004)</f>
        <v>4.4779761904761903</v>
      </c>
      <c r="H1005">
        <f>+IFERROR(BASE!$R1005/BASE!C1005,H1004)</f>
        <v>4.6804230609705515</v>
      </c>
      <c r="I1005">
        <f>+IFERROR(BASE!$R1005/BASE!M1005,I1004)</f>
        <v>5.3354609929078016</v>
      </c>
      <c r="L1005">
        <f t="shared" si="17"/>
        <v>0.65513436310026152</v>
      </c>
      <c r="M1005">
        <f>+STDEV($L$78:L1005)*2+L1005</f>
        <v>0.85462386965353287</v>
      </c>
      <c r="N1005">
        <f>L1005-STDEV($L$78:L1005)*2</f>
        <v>0.45564485654699011</v>
      </c>
    </row>
    <row r="1006" spans="1:14" x14ac:dyDescent="0.25">
      <c r="A1006" s="1">
        <f>+BASE!A1006</f>
        <v>44204</v>
      </c>
      <c r="B1006">
        <f>+IFERROR(BASE!M1006/BASE!H1006,B1005)</f>
        <v>0.8049227013832384</v>
      </c>
      <c r="C1006">
        <f>+IFERROR(BASE!C1006/BASE!H1006,C1005)</f>
        <v>0.95606183889340923</v>
      </c>
      <c r="D1006">
        <f>+IFERROR(BASE!#REF!/BASE!H1006,D1005)</f>
        <v>2.0054328141977544</v>
      </c>
      <c r="E1006">
        <f>+IFERROR(BASE!W1006/BASE!H1006,E1005)</f>
        <v>0.93144833197721721</v>
      </c>
      <c r="F1006">
        <f>+IFERROR(BASE!C1006/BASE!M1006,F1005)</f>
        <v>1.1877685114986101</v>
      </c>
      <c r="G1006">
        <f>+IFERROR(BASE!$R1006/BASE!H1006,G1005)</f>
        <v>4.4487388120423104</v>
      </c>
      <c r="H1006">
        <f>+IFERROR(BASE!$R1006/BASE!C1006,H1005)</f>
        <v>4.6531914893617019</v>
      </c>
      <c r="I1006">
        <f>+IFERROR(BASE!$R1006/BASE!M1006,I1005)</f>
        <v>5.5269143290371492</v>
      </c>
      <c r="L1006">
        <f t="shared" si="17"/>
        <v>0.66244610337878462</v>
      </c>
      <c r="M1006">
        <f>+STDEV($L$78:L1006)*2+L1006</f>
        <v>0.86203986807913124</v>
      </c>
      <c r="N1006">
        <f>L1006-STDEV($L$78:L1006)*2</f>
        <v>0.462852338678438</v>
      </c>
    </row>
    <row r="1007" spans="1:14" x14ac:dyDescent="0.25">
      <c r="A1007" s="1">
        <f>+BASE!A1007</f>
        <v>44211</v>
      </c>
      <c r="B1007">
        <f>+IFERROR(BASE!M1007/BASE!H1007,B1006)</f>
        <v>0.82564422277639227</v>
      </c>
      <c r="C1007">
        <f>+IFERROR(BASE!C1007/BASE!H1007,C1006)</f>
        <v>0.9420199501246882</v>
      </c>
      <c r="D1007">
        <f>+IFERROR(BASE!#REF!/BASE!H1007,D1006)</f>
        <v>2.0054328141977544</v>
      </c>
      <c r="E1007">
        <f>+IFERROR(BASE!W1007/BASE!H1007,E1006)</f>
        <v>0.92040731504571904</v>
      </c>
      <c r="F1007">
        <f>+IFERROR(BASE!C1007/BASE!M1007,F1006)</f>
        <v>1.1409514220991694</v>
      </c>
      <c r="G1007">
        <f>+IFERROR(BASE!$R1007/BASE!H1007,G1006)</f>
        <v>4.6014131338320858</v>
      </c>
      <c r="H1007">
        <f>+IFERROR(BASE!$R1007/BASE!C1007,H1006)</f>
        <v>4.8846238694021622</v>
      </c>
      <c r="I1007">
        <f>+IFERROR(BASE!$R1007/BASE!M1007,I1006)</f>
        <v>5.5731185502139438</v>
      </c>
      <c r="L1007">
        <f t="shared" si="17"/>
        <v>0.66976333649944175</v>
      </c>
      <c r="M1007">
        <f>+STDEV($L$78:L1007)*2+L1007</f>
        <v>0.86943914860335181</v>
      </c>
      <c r="N1007">
        <f>L1007-STDEV($L$78:L1007)*2</f>
        <v>0.4700875243955317</v>
      </c>
    </row>
    <row r="1008" spans="1:14" x14ac:dyDescent="0.25">
      <c r="A1008" s="1">
        <f>+BASE!A1008</f>
        <v>44218</v>
      </c>
      <c r="B1008">
        <f>+IFERROR(BASE!M1008/BASE!H1008,B1007)</f>
        <v>0.83917935142289879</v>
      </c>
      <c r="C1008">
        <f>+IFERROR(BASE!C1008/BASE!H1008,C1007)</f>
        <v>0.95477608647694689</v>
      </c>
      <c r="D1008">
        <f>+IFERROR(BASE!#REF!/BASE!H1008,D1007)</f>
        <v>2.0054328141977544</v>
      </c>
      <c r="E1008">
        <f>+IFERROR(BASE!W1008/BASE!H1008,E1007)</f>
        <v>0.94661372159717627</v>
      </c>
      <c r="F1008">
        <f>+IFERROR(BASE!C1008/BASE!M1008,F1007)</f>
        <v>1.1377497371188223</v>
      </c>
      <c r="G1008">
        <f>+IFERROR(BASE!$R1008/BASE!H1008,G1007)</f>
        <v>4.7988087359364657</v>
      </c>
      <c r="H1008">
        <f>+IFERROR(BASE!$R1008/BASE!C1008,H1007)</f>
        <v>5.0261090573012934</v>
      </c>
      <c r="I1008">
        <f>+IFERROR(BASE!$R1008/BASE!M1008,I1007)</f>
        <v>5.7184542586750791</v>
      </c>
      <c r="L1008">
        <f t="shared" si="17"/>
        <v>0.67733752711505835</v>
      </c>
      <c r="M1008">
        <f>+STDEV($L$78:L1008)*2+L1008</f>
        <v>0.87707380532585433</v>
      </c>
      <c r="N1008">
        <f>L1008-STDEV($L$78:L1008)*2</f>
        <v>0.47760124890426237</v>
      </c>
    </row>
    <row r="1009" spans="1:14" x14ac:dyDescent="0.25">
      <c r="A1009" s="1">
        <f>+BASE!A1009</f>
        <v>44225</v>
      </c>
      <c r="B1009">
        <f>+IFERROR(BASE!M1009/BASE!H1009,B1008)</f>
        <v>0.83178779383221912</v>
      </c>
      <c r="C1009">
        <f>+IFERROR(BASE!C1009/BASE!H1009,C1008)</f>
        <v>0.93185249083459132</v>
      </c>
      <c r="D1009">
        <f>+IFERROR(BASE!#REF!/BASE!H1009,D1008)</f>
        <v>2.0054328141977544</v>
      </c>
      <c r="E1009">
        <f>+IFERROR(BASE!W1009/BASE!H1009,E1008)</f>
        <v>0.88979943929264615</v>
      </c>
      <c r="F1009">
        <f>+IFERROR(BASE!C1009/BASE!M1009,F1008)</f>
        <v>1.1203007518796992</v>
      </c>
      <c r="G1009">
        <f>+IFERROR(BASE!$R1009/BASE!H1009,G1008)</f>
        <v>4.5488462367910287</v>
      </c>
      <c r="H1009">
        <f>+IFERROR(BASE!$R1009/BASE!C1009,H1008)</f>
        <v>4.8815089099745439</v>
      </c>
      <c r="I1009">
        <f>+IFERROR(BASE!$R1009/BASE!M1009,I1008)</f>
        <v>5.4687581021519325</v>
      </c>
      <c r="L1009">
        <f t="shared" si="17"/>
        <v>0.68515939467977516</v>
      </c>
      <c r="M1009">
        <f>+STDEV($L$78:L1009)*2+L1009</f>
        <v>0.88493532433319189</v>
      </c>
      <c r="N1009">
        <f>L1009-STDEV($L$78:L1009)*2</f>
        <v>0.48538346502635843</v>
      </c>
    </row>
    <row r="1010" spans="1:14" x14ac:dyDescent="0.25">
      <c r="A1010" s="1">
        <f>+BASE!A1010</f>
        <v>44232</v>
      </c>
      <c r="B1010">
        <f>+IFERROR(BASE!M1010/BASE!H1010,B1009)</f>
        <v>0.81079478054567022</v>
      </c>
      <c r="C1010">
        <f>+IFERROR(BASE!C1010/BASE!H1010,C1009)</f>
        <v>0.92941874258600232</v>
      </c>
      <c r="D1010">
        <f>+IFERROR(BASE!#REF!/BASE!H1010,D1009)</f>
        <v>2.0054328141977544</v>
      </c>
      <c r="E1010">
        <f>+IFERROR(BASE!W1010/BASE!H1010,E1009)</f>
        <v>0.87425860023724788</v>
      </c>
      <c r="F1010">
        <f>+IFERROR(BASE!C1010/BASE!M1010,F1009)</f>
        <v>1.1463057790782736</v>
      </c>
      <c r="G1010">
        <f>+IFERROR(BASE!$R1010/BASE!H1010,G1009)</f>
        <v>4.362198497429814</v>
      </c>
      <c r="H1010">
        <f>+IFERROR(BASE!$R1010/BASE!C1010,H1009)</f>
        <v>4.6934694745798762</v>
      </c>
      <c r="I1010">
        <f>+IFERROR(BASE!$R1010/BASE!M1010,I1009)</f>
        <v>5.3801511826383805</v>
      </c>
      <c r="L1010">
        <f t="shared" si="17"/>
        <v>0.69280832669336123</v>
      </c>
      <c r="M1010">
        <f>+STDEV($L$78:L1010)*2+L1010</f>
        <v>0.89260495575839538</v>
      </c>
      <c r="N1010">
        <f>L1010-STDEV($L$78:L1010)*2</f>
        <v>0.49301169762832708</v>
      </c>
    </row>
    <row r="1011" spans="1:14" x14ac:dyDescent="0.25">
      <c r="A1011" s="1">
        <f>+BASE!A1011</f>
        <v>44239</v>
      </c>
      <c r="B1011">
        <f>+IFERROR(BASE!M1011/BASE!H1011,B1010)</f>
        <v>0.81426269137792107</v>
      </c>
      <c r="C1011">
        <f>+IFERROR(BASE!C1011/BASE!H1011,C1010)</f>
        <v>0.95406929895245773</v>
      </c>
      <c r="D1011">
        <f>+IFERROR(BASE!#REF!/BASE!H1011,D1010)</f>
        <v>2.0054328141977544</v>
      </c>
      <c r="E1011">
        <f>+IFERROR(BASE!W1011/BASE!H1011,E1010)</f>
        <v>0.88839645447219984</v>
      </c>
      <c r="F1011">
        <f>+IFERROR(BASE!C1011/BASE!M1011,F1010)</f>
        <v>1.1716971796140525</v>
      </c>
      <c r="G1011">
        <f>+IFERROR(BASE!$R1011/BASE!H1011,G1010)</f>
        <v>4.2101128122481875</v>
      </c>
      <c r="H1011">
        <f>+IFERROR(BASE!$R1011/BASE!C1011,H1010)</f>
        <v>4.4127956081081079</v>
      </c>
      <c r="I1011">
        <f>+IFERROR(BASE!$R1011/BASE!M1011,I1010)</f>
        <v>5.1704601682335483</v>
      </c>
      <c r="L1011">
        <f t="shared" si="17"/>
        <v>0.7004105093790306</v>
      </c>
      <c r="M1011">
        <f>+STDEV($L$78:L1011)*2+L1011</f>
        <v>0.90021036817339939</v>
      </c>
      <c r="N1011">
        <f>L1011-STDEV($L$78:L1011)*2</f>
        <v>0.50061065058466181</v>
      </c>
    </row>
    <row r="1012" spans="1:14" x14ac:dyDescent="0.25">
      <c r="A1012" s="1">
        <f>+BASE!A1012</f>
        <v>44246</v>
      </c>
      <c r="B1012">
        <f>+IFERROR(BASE!M1012/BASE!H1012,B1011)</f>
        <v>0.79546351084812617</v>
      </c>
      <c r="C1012">
        <f>+IFERROR(BASE!C1012/BASE!H1012,C1011)</f>
        <v>0.92721893491124263</v>
      </c>
      <c r="D1012">
        <f>+IFERROR(BASE!#REF!/BASE!H1012,D1011)</f>
        <v>2.0054328141977544</v>
      </c>
      <c r="E1012">
        <f>+IFERROR(BASE!W1012/BASE!H1012,E1011)</f>
        <v>1.0185404339250492</v>
      </c>
      <c r="F1012">
        <f>+IFERROR(BASE!C1012/BASE!M1012,F1011)</f>
        <v>1.1656335234316886</v>
      </c>
      <c r="G1012">
        <f>+IFERROR(BASE!$R1012/BASE!H1012,G1011)</f>
        <v>3.9305719921104534</v>
      </c>
      <c r="H1012">
        <f>+IFERROR(BASE!$R1012/BASE!C1012,H1011)</f>
        <v>4.2390980642416505</v>
      </c>
      <c r="I1012">
        <f>+IFERROR(BASE!$R1012/BASE!M1012,I1011)</f>
        <v>4.9412348127944457</v>
      </c>
      <c r="L1012">
        <f t="shared" si="17"/>
        <v>0.70792999999981787</v>
      </c>
      <c r="M1012">
        <f>+STDEV($L$78:L1012)*2+L1012</f>
        <v>0.90771713458142056</v>
      </c>
      <c r="N1012">
        <f>L1012-STDEV($L$78:L1012)*2</f>
        <v>0.50814286541821518</v>
      </c>
    </row>
    <row r="1013" spans="1:14" x14ac:dyDescent="0.25">
      <c r="A1013" s="1">
        <f>+BASE!A1013</f>
        <v>44253</v>
      </c>
      <c r="B1013">
        <f>+IFERROR(BASE!M1013/BASE!H1013,B1012)</f>
        <v>0.82392026578073085</v>
      </c>
      <c r="C1013">
        <f>+IFERROR(BASE!C1013/BASE!H1013,C1012)</f>
        <v>0.95171650055370993</v>
      </c>
      <c r="D1013">
        <f>+IFERROR(BASE!#REF!/BASE!H1013,D1012)</f>
        <v>2.0054328141977544</v>
      </c>
      <c r="E1013">
        <f>+IFERROR(BASE!W1013/BASE!H1013,E1012)</f>
        <v>0.96832779623477294</v>
      </c>
      <c r="F1013">
        <f>+IFERROR(BASE!C1013/BASE!M1013,F1012)</f>
        <v>1.1551075268817206</v>
      </c>
      <c r="G1013">
        <f>+IFERROR(BASE!$R1013/BASE!H1013,G1012)</f>
        <v>4.4137320044296784</v>
      </c>
      <c r="H1013">
        <f>+IFERROR(BASE!$R1013/BASE!C1013,H1012)</f>
        <v>4.6376541773330224</v>
      </c>
      <c r="I1013">
        <f>+IFERROR(BASE!$R1013/BASE!M1013,I1012)</f>
        <v>5.3569892473118275</v>
      </c>
      <c r="L1013">
        <f t="shared" si="17"/>
        <v>0.71586320350986321</v>
      </c>
      <c r="M1013">
        <f>+STDEV($L$78:L1013)*2+L1013</f>
        <v>0.91562220704267028</v>
      </c>
      <c r="N1013">
        <f>L1013-STDEV($L$78:L1013)*2</f>
        <v>0.51610419997705614</v>
      </c>
    </row>
    <row r="1014" spans="1:14" x14ac:dyDescent="0.25">
      <c r="A1014" s="1">
        <f>+BASE!A1014</f>
        <v>44260</v>
      </c>
      <c r="B1014">
        <f>+IFERROR(BASE!M1014/BASE!H1014,B1013)</f>
        <v>0.81679909194097622</v>
      </c>
      <c r="C1014">
        <f>+IFERROR(BASE!C1014/BASE!H1014,C1013)</f>
        <v>0.96345062429057893</v>
      </c>
      <c r="D1014">
        <f>+IFERROR(BASE!#REF!/BASE!H1014,D1013)</f>
        <v>2.0054328141977544</v>
      </c>
      <c r="E1014">
        <f>+IFERROR(BASE!W1014/BASE!H1014,E1013)</f>
        <v>0.95482406356413163</v>
      </c>
      <c r="F1014">
        <f>+IFERROR(BASE!C1014/BASE!M1014,F1013)</f>
        <v>1.179544191217343</v>
      </c>
      <c r="G1014">
        <f>+IFERROR(BASE!$R1014/BASE!H1014,G1013)</f>
        <v>4.3650397275822925</v>
      </c>
      <c r="H1014">
        <f>+IFERROR(BASE!$R1014/BASE!C1014,H1013)</f>
        <v>4.5306314797360985</v>
      </c>
      <c r="I1014">
        <f>+IFERROR(BASE!$R1014/BASE!M1014,I1013)</f>
        <v>5.3440800444691492</v>
      </c>
      <c r="L1014">
        <f t="shared" si="17"/>
        <v>0.72359437991988862</v>
      </c>
      <c r="M1014">
        <f>+STDEV($L$78:L1014)*2+L1014</f>
        <v>0.92331161859196142</v>
      </c>
      <c r="N1014">
        <f>L1014-STDEV($L$78:L1014)*2</f>
        <v>0.52387714124781581</v>
      </c>
    </row>
    <row r="1015" spans="1:14" x14ac:dyDescent="0.25">
      <c r="A1015" s="1">
        <f>+BASE!A1015</f>
        <v>44267</v>
      </c>
      <c r="B1015">
        <f>+IFERROR(BASE!M1015/BASE!H1015,B1014)</f>
        <v>0.81827687160184015</v>
      </c>
      <c r="C1015">
        <f>+IFERROR(BASE!C1015/BASE!H1015,C1014)</f>
        <v>0.95838561271434541</v>
      </c>
      <c r="D1015">
        <f>+IFERROR(BASE!#REF!/BASE!H1015,D1014)</f>
        <v>2.0054328141977544</v>
      </c>
      <c r="E1015">
        <f>+IFERROR(BASE!W1015/BASE!H1015,E1014)</f>
        <v>0.90046005855290667</v>
      </c>
      <c r="F1015">
        <f>+IFERROR(BASE!C1015/BASE!M1015,F1014)</f>
        <v>1.1712241247124968</v>
      </c>
      <c r="G1015">
        <f>+IFERROR(BASE!$R1015/BASE!H1015,G1014)</f>
        <v>3.9642409033877035</v>
      </c>
      <c r="H1015">
        <f>+IFERROR(BASE!$R1015/BASE!C1015,H1014)</f>
        <v>4.1363735544403228</v>
      </c>
      <c r="I1015">
        <f>+IFERROR(BASE!$R1015/BASE!M1015,I1014)</f>
        <v>4.8446204957832864</v>
      </c>
      <c r="L1015">
        <f t="shared" si="17"/>
        <v>0.73108069232764505</v>
      </c>
      <c r="M1015">
        <f>+STDEV($L$78:L1015)*2+L1015</f>
        <v>0.93074425459044896</v>
      </c>
      <c r="N1015">
        <f>L1015-STDEV($L$78:L1015)*2</f>
        <v>0.53141713006484115</v>
      </c>
    </row>
    <row r="1016" spans="1:14" x14ac:dyDescent="0.25">
      <c r="A1016" s="1">
        <f>+BASE!A1016</f>
        <v>44274</v>
      </c>
      <c r="B1016">
        <f>+IFERROR(BASE!M1016/BASE!H1016,B1015)</f>
        <v>0.79592265657839423</v>
      </c>
      <c r="C1016">
        <f>+IFERROR(BASE!C1016/BASE!H1016,C1015)</f>
        <v>0.9569146700294241</v>
      </c>
      <c r="D1016">
        <f>+IFERROR(BASE!#REF!/BASE!H1016,D1015)</f>
        <v>2.0054328141977544</v>
      </c>
      <c r="E1016">
        <f>+IFERROR(BASE!W1016/BASE!H1016,E1015)</f>
        <v>0.89218158890290034</v>
      </c>
      <c r="F1016">
        <f>+IFERROR(BASE!C1016/BASE!M1016,F1015)</f>
        <v>1.2022709268550305</v>
      </c>
      <c r="G1016">
        <f>+IFERROR(BASE!$R1016/BASE!H1016,G1015)</f>
        <v>4.0004203446826399</v>
      </c>
      <c r="H1016">
        <f>+IFERROR(BASE!$R1016/BASE!C1016,H1015)</f>
        <v>4.1805403030968593</v>
      </c>
      <c r="I1016">
        <f>+IFERROR(BASE!$R1016/BASE!M1016,I1015)</f>
        <v>5.0261420649590711</v>
      </c>
      <c r="L1016">
        <f t="shared" si="17"/>
        <v>0.73861911561264915</v>
      </c>
      <c r="M1016">
        <f>+STDEV($L$78:L1016)*2+L1016</f>
        <v>0.93821828230228865</v>
      </c>
      <c r="N1016">
        <f>L1016-STDEV($L$78:L1016)*2</f>
        <v>0.53901994892300964</v>
      </c>
    </row>
    <row r="1017" spans="1:14" x14ac:dyDescent="0.25">
      <c r="A1017" s="1">
        <f>+BASE!A1017</f>
        <v>44281</v>
      </c>
      <c r="B1017">
        <f>+IFERROR(BASE!M1017/BASE!H1017,B1016)</f>
        <v>0.79796149490373725</v>
      </c>
      <c r="C1017">
        <f>+IFERROR(BASE!C1017/BASE!H1017,C1016)</f>
        <v>0.96149490373725932</v>
      </c>
      <c r="D1017">
        <f>+IFERROR(BASE!#REF!/BASE!H1017,D1016)</f>
        <v>2.0054328141977544</v>
      </c>
      <c r="E1017">
        <f>+IFERROR(BASE!W1017/BASE!H1017,E1016)</f>
        <v>0.88924122310305775</v>
      </c>
      <c r="F1017">
        <f>+IFERROR(BASE!C1017/BASE!M1017,F1016)</f>
        <v>1.2049389724666477</v>
      </c>
      <c r="G1017">
        <f>+IFERROR(BASE!$R1017/BASE!H1017,G1016)</f>
        <v>4.1528878822197051</v>
      </c>
      <c r="H1017">
        <f>+IFERROR(BASE!$R1017/BASE!C1017,H1016)</f>
        <v>4.3191990577149584</v>
      </c>
      <c r="I1017">
        <f>+IFERROR(BASE!$R1017/BASE!M1017,I1016)</f>
        <v>5.204371274481975</v>
      </c>
      <c r="L1017">
        <f t="shared" si="17"/>
        <v>0.74512752803282534</v>
      </c>
      <c r="M1017">
        <f>+STDEV($L$78:L1017)*2+L1017</f>
        <v>0.94465407302633442</v>
      </c>
      <c r="N1017">
        <f>L1017-STDEV($L$78:L1017)*2</f>
        <v>0.54560098303931626</v>
      </c>
    </row>
    <row r="1018" spans="1:14" x14ac:dyDescent="0.25">
      <c r="A1018" s="1">
        <f>+BASE!A1018</f>
        <v>44288</v>
      </c>
      <c r="B1018">
        <f>+IFERROR(BASE!M1018/BASE!H1018,B1017)</f>
        <v>0.78122352143704465</v>
      </c>
      <c r="C1018">
        <f>+IFERROR(BASE!C1018/BASE!H1018,C1017)</f>
        <v>0.93052025080494849</v>
      </c>
      <c r="D1018">
        <f>+IFERROR(BASE!#REF!/BASE!H1018,D1017)</f>
        <v>2.0054328141977544</v>
      </c>
      <c r="E1018">
        <f>+IFERROR(BASE!W1018/BASE!H1018,E1017)</f>
        <v>0.87832570750720218</v>
      </c>
      <c r="F1018">
        <f>+IFERROR(BASE!C1018/BASE!M1018,F1017)</f>
        <v>1.1911062906724512</v>
      </c>
      <c r="G1018">
        <f>+IFERROR(BASE!$R1018/BASE!H1018,G1017)</f>
        <v>3.1531943738349435</v>
      </c>
      <c r="H1018">
        <f>+IFERROR(BASE!$R1018/BASE!C1018,H1017)</f>
        <v>3.3886359497359315</v>
      </c>
      <c r="I1018">
        <f>+IFERROR(BASE!$R1018/BASE!M1018,I1017)</f>
        <v>4.0362255965292837</v>
      </c>
      <c r="L1018">
        <f t="shared" si="17"/>
        <v>0.75161990431835346</v>
      </c>
      <c r="M1018">
        <f>+STDEV($L$78:L1018)*2+L1018</f>
        <v>0.95106656457933147</v>
      </c>
      <c r="N1018">
        <f>L1018-STDEV($L$78:L1018)*2</f>
        <v>0.55217324405737545</v>
      </c>
    </row>
    <row r="1019" spans="1:14" x14ac:dyDescent="0.25">
      <c r="A1019" s="1">
        <f>+BASE!A1019</f>
        <v>44295</v>
      </c>
      <c r="B1019">
        <f>+IFERROR(BASE!M1019/BASE!H1019,B1018)</f>
        <v>0.79075182967398538</v>
      </c>
      <c r="C1019">
        <f>+IFERROR(BASE!C1019/BASE!H1019,C1018)</f>
        <v>0.92065868263473061</v>
      </c>
      <c r="D1019">
        <f>+IFERROR(BASE!#REF!/BASE!H1019,D1018)</f>
        <v>2.0054328141977544</v>
      </c>
      <c r="E1019">
        <f>+IFERROR(BASE!W1019/BASE!H1019,E1018)</f>
        <v>0.88273453093812371</v>
      </c>
      <c r="F1019">
        <f>+IFERROR(BASE!C1019/BASE!M1019,F1018)</f>
        <v>1.1642827092974337</v>
      </c>
      <c r="G1019">
        <f>+IFERROR(BASE!$R1019/BASE!H1019,G1018)</f>
        <v>3.1272455089820363</v>
      </c>
      <c r="H1019">
        <f>+IFERROR(BASE!$R1019/BASE!C1019,H1018)</f>
        <v>3.396747967479675</v>
      </c>
      <c r="I1019">
        <f>+IFERROR(BASE!$R1019/BASE!M1019,I1018)</f>
        <v>3.9547749263777874</v>
      </c>
      <c r="L1019">
        <f t="shared" si="17"/>
        <v>0.75334315013088948</v>
      </c>
      <c r="M1019">
        <f>+STDEV($L$78:L1019)*2+L1019</f>
        <v>0.95270821891838264</v>
      </c>
      <c r="N1019">
        <f>L1019-STDEV($L$78:L1019)*2</f>
        <v>0.55397808134339632</v>
      </c>
    </row>
    <row r="1020" spans="1:14" x14ac:dyDescent="0.25">
      <c r="A1020" s="1">
        <f>+BASE!A1020</f>
        <v>44302</v>
      </c>
      <c r="B1020">
        <f>+IFERROR(BASE!M1020/BASE!H1020,B1019)</f>
        <v>0.79013605442176882</v>
      </c>
      <c r="C1020">
        <f>+IFERROR(BASE!C1020/BASE!H1020,C1019)</f>
        <v>0.92959183673469392</v>
      </c>
      <c r="D1020">
        <f>+IFERROR(BASE!#REF!/BASE!H1020,D1019)</f>
        <v>2.0054328141977544</v>
      </c>
      <c r="E1020">
        <f>+IFERROR(BASE!W1020/BASE!H1020,E1019)</f>
        <v>0.884013605442177</v>
      </c>
      <c r="F1020">
        <f>+IFERROR(BASE!C1020/BASE!M1020,F1019)</f>
        <v>1.1764959104606112</v>
      </c>
      <c r="G1020">
        <f>+IFERROR(BASE!$R1020/BASE!H1020,G1019)</f>
        <v>2.953061224489796</v>
      </c>
      <c r="H1020">
        <f>+IFERROR(BASE!$R1020/BASE!C1020,H1019)</f>
        <v>3.1767288693743141</v>
      </c>
      <c r="I1020">
        <f>+IFERROR(BASE!$R1020/BASE!M1020,I1019)</f>
        <v>3.7374085234610415</v>
      </c>
      <c r="L1020">
        <f t="shared" si="17"/>
        <v>0.75480050486333217</v>
      </c>
      <c r="M1020">
        <f>+STDEV($L$78:L1020)*2+L1020</f>
        <v>0.95408260939200618</v>
      </c>
      <c r="N1020">
        <f>L1020-STDEV($L$78:L1020)*2</f>
        <v>0.55551840033465816</v>
      </c>
    </row>
    <row r="1021" spans="1:14" x14ac:dyDescent="0.25">
      <c r="A1021" s="1">
        <f>+BASE!A1021</f>
        <v>44309</v>
      </c>
      <c r="B1021">
        <f>+IFERROR(BASE!M1021/BASE!H1021,B1020)</f>
        <v>0.77655172413793117</v>
      </c>
      <c r="C1021">
        <f>+IFERROR(BASE!C1021/BASE!H1021,C1020)</f>
        <v>0.91758620689655179</v>
      </c>
      <c r="D1021">
        <f>+IFERROR(BASE!#REF!/BASE!H1021,D1020)</f>
        <v>2.0054328141977544</v>
      </c>
      <c r="E1021">
        <f>+IFERROR(BASE!W1021/BASE!H1021,E1020)</f>
        <v>0.93724137931034479</v>
      </c>
      <c r="F1021">
        <f>+IFERROR(BASE!C1021/BASE!M1021,F1020)</f>
        <v>1.1816163410301954</v>
      </c>
      <c r="G1021">
        <f>+IFERROR(BASE!$R1021/BASE!H1021,G1020)</f>
        <v>3.0606896551724136</v>
      </c>
      <c r="H1021">
        <f>+IFERROR(BASE!$R1021/BASE!C1021,H1020)</f>
        <v>3.3355881247651258</v>
      </c>
      <c r="I1021">
        <f>+IFERROR(BASE!$R1021/BASE!M1021,I1020)</f>
        <v>3.9413854351687383</v>
      </c>
      <c r="L1021">
        <f t="shared" si="17"/>
        <v>0.75570579345892652</v>
      </c>
      <c r="M1021">
        <f>+STDEV($L$78:L1021)*2+L1021</f>
        <v>0.95490414353001263</v>
      </c>
      <c r="N1021">
        <f>L1021-STDEV($L$78:L1021)*2</f>
        <v>0.55650744338784042</v>
      </c>
    </row>
    <row r="1022" spans="1:14" x14ac:dyDescent="0.25">
      <c r="A1022" s="1">
        <f>+BASE!A1022</f>
        <v>44316</v>
      </c>
      <c r="B1022">
        <f>+IFERROR(BASE!M1022/BASE!H1022,B1021)</f>
        <v>0.77122069523039605</v>
      </c>
      <c r="C1022">
        <f>+IFERROR(BASE!C1022/BASE!H1022,C1021)</f>
        <v>0.94341147938561032</v>
      </c>
      <c r="D1022">
        <f>+IFERROR(BASE!#REF!/BASE!H1022,D1021)</f>
        <v>2.0054328141977544</v>
      </c>
      <c r="E1022">
        <f>+IFERROR(BASE!W1022/BASE!H1022,E1021)</f>
        <v>0.90412287793047696</v>
      </c>
      <c r="F1022">
        <f>+IFERROR(BASE!C1022/BASE!M1022,F1021)</f>
        <v>1.2232704402515724</v>
      </c>
      <c r="G1022">
        <f>+IFERROR(BASE!$R1022/BASE!H1022,G1021)</f>
        <v>2.9204527081649148</v>
      </c>
      <c r="H1022">
        <f>+IFERROR(BASE!$R1022/BASE!C1022,H1021)</f>
        <v>3.0956298200514136</v>
      </c>
      <c r="I1022">
        <f>+IFERROR(BASE!$R1022/BASE!M1022,I1021)</f>
        <v>3.7867924528301891</v>
      </c>
      <c r="L1022">
        <f t="shared" si="17"/>
        <v>0.75613898162870519</v>
      </c>
      <c r="M1022">
        <f>+STDEV($L$78:L1022)*2+L1022</f>
        <v>0.95525325739880307</v>
      </c>
      <c r="N1022">
        <f>L1022-STDEV($L$78:L1022)*2</f>
        <v>0.55702470585860731</v>
      </c>
    </row>
    <row r="1023" spans="1:14" x14ac:dyDescent="0.25">
      <c r="A1023" s="1">
        <f>+BASE!A1023</f>
        <v>44323</v>
      </c>
      <c r="B1023">
        <f>+IFERROR(BASE!M1023/BASE!H1023,B1022)</f>
        <v>0.76629859325366823</v>
      </c>
      <c r="C1023">
        <f>+IFERROR(BASE!C1023/BASE!H1023,C1022)</f>
        <v>0.94206625321433979</v>
      </c>
      <c r="D1023">
        <f>+IFERROR(BASE!#REF!/BASE!H1023,D1022)</f>
        <v>2.0054328141977544</v>
      </c>
      <c r="E1023">
        <f>+IFERROR(BASE!W1023/BASE!H1023,E1022)</f>
        <v>0.8559975797912569</v>
      </c>
      <c r="F1023">
        <f>+IFERROR(BASE!C1023/BASE!M1023,F1022)</f>
        <v>1.2293722858270824</v>
      </c>
      <c r="G1023">
        <f>+IFERROR(BASE!$R1023/BASE!H1023,G1022)</f>
        <v>2.8379972772651643</v>
      </c>
      <c r="H1023">
        <f>+IFERROR(BASE!$R1023/BASE!C1023,H1022)</f>
        <v>3.0125240847784203</v>
      </c>
      <c r="I1023">
        <f>+IFERROR(BASE!$R1023/BASE!M1023,I1022)</f>
        <v>3.7035136202131858</v>
      </c>
      <c r="L1023">
        <f t="shared" si="17"/>
        <v>0.75658322634691788</v>
      </c>
      <c r="M1023">
        <f>+STDEV($L$78:L1023)*2+L1023</f>
        <v>0.95561310348016515</v>
      </c>
      <c r="N1023">
        <f>L1023-STDEV($L$78:L1023)*2</f>
        <v>0.55755334921367061</v>
      </c>
    </row>
    <row r="1024" spans="1:14" x14ac:dyDescent="0.25">
      <c r="A1024" s="1">
        <f>+BASE!A1024</f>
        <v>44330</v>
      </c>
      <c r="B1024">
        <f>+IFERROR(BASE!M1024/BASE!H1024,B1023)</f>
        <v>0.79302458547741561</v>
      </c>
      <c r="C1024">
        <f>+IFERROR(BASE!C1024/BASE!H1024,C1023)</f>
        <v>0.9682675814751287</v>
      </c>
      <c r="D1024">
        <f>+IFERROR(BASE!#REF!/BASE!H1024,D1023)</f>
        <v>2.0054328141977544</v>
      </c>
      <c r="E1024">
        <f>+IFERROR(BASE!W1024/BASE!H1024,E1023)</f>
        <v>0.84233847913093207</v>
      </c>
      <c r="F1024">
        <f>+IFERROR(BASE!C1024/BASE!M1024,F1023)</f>
        <v>1.220980533525595</v>
      </c>
      <c r="G1024">
        <f>+IFERROR(BASE!$R1024/BASE!H1024,G1023)</f>
        <v>2.8706403659233852</v>
      </c>
      <c r="H1024">
        <f>+IFERROR(BASE!$R1024/BASE!C1024,H1023)</f>
        <v>2.9647180395630355</v>
      </c>
      <c r="I1024">
        <f>+IFERROR(BASE!$R1024/BASE!M1024,I1023)</f>
        <v>3.6198630136986307</v>
      </c>
      <c r="L1024">
        <f t="shared" si="17"/>
        <v>0.75707056254091121</v>
      </c>
      <c r="M1024">
        <f>+STDEV($L$78:L1024)*2+L1024</f>
        <v>0.95601568268104054</v>
      </c>
      <c r="N1024">
        <f>L1024-STDEV($L$78:L1024)*2</f>
        <v>0.55812544240078188</v>
      </c>
    </row>
    <row r="1025" spans="1:14" x14ac:dyDescent="0.25">
      <c r="A1025" s="1">
        <f>+BASE!A1025</f>
        <v>44337</v>
      </c>
      <c r="B1025">
        <f>+IFERROR(BASE!M1025/BASE!H1025,B1024)</f>
        <v>0.82929530665928275</v>
      </c>
      <c r="C1025">
        <f>+IFERROR(BASE!C1025/BASE!H1025,C1024)</f>
        <v>0.96552678942267756</v>
      </c>
      <c r="D1025">
        <f>+IFERROR(BASE!#REF!/BASE!H1025,D1024)</f>
        <v>2.0054328141977544</v>
      </c>
      <c r="E1025">
        <f>+IFERROR(BASE!W1025/BASE!H1025,E1024)</f>
        <v>0.86113803128893807</v>
      </c>
      <c r="F1025">
        <f>+IFERROR(BASE!C1025/BASE!M1025,F1024)</f>
        <v>1.1642737896494157</v>
      </c>
      <c r="G1025">
        <f>+IFERROR(BASE!$R1025/BASE!H1025,G1024)</f>
        <v>2.855738612764779</v>
      </c>
      <c r="H1025">
        <f>+IFERROR(BASE!$R1025/BASE!C1025,H1024)</f>
        <v>2.9577000286779467</v>
      </c>
      <c r="I1025">
        <f>+IFERROR(BASE!$R1025/BASE!M1025,I1024)</f>
        <v>3.4435726210350586</v>
      </c>
      <c r="L1025">
        <f t="shared" ref="L1025:L1088" si="18">+(AVERAGE(B973:B1025))</f>
        <v>0.75776983381362151</v>
      </c>
      <c r="M1025">
        <f>+STDEV($L$78:L1025)*2+L1025</f>
        <v>0.95662965122280896</v>
      </c>
      <c r="N1025">
        <f>L1025-STDEV($L$78:L1025)*2</f>
        <v>0.55891001640443405</v>
      </c>
    </row>
    <row r="1026" spans="1:14" x14ac:dyDescent="0.25">
      <c r="A1026" s="1">
        <f>+BASE!A1026</f>
        <v>44344</v>
      </c>
      <c r="B1026">
        <f>+IFERROR(BASE!M1026/BASE!H1026,B1025)</f>
        <v>0.8297297297297298</v>
      </c>
      <c r="C1026">
        <f>+IFERROR(BASE!C1026/BASE!H1026,C1025)</f>
        <v>0.96537966537966535</v>
      </c>
      <c r="D1026">
        <f>+IFERROR(BASE!#REF!/BASE!H1026,D1025)</f>
        <v>2.0054328141977544</v>
      </c>
      <c r="E1026">
        <f>+IFERROR(BASE!W1026/BASE!H1026,E1025)</f>
        <v>0.85392535392535385</v>
      </c>
      <c r="F1026">
        <f>+IFERROR(BASE!C1026/BASE!M1026,F1025)</f>
        <v>1.1634868931285869</v>
      </c>
      <c r="G1026">
        <f>+IFERROR(BASE!$R1026/BASE!H1026,G1025)</f>
        <v>2.724710424710425</v>
      </c>
      <c r="H1026">
        <f>+IFERROR(BASE!$R1026/BASE!C1026,H1025)</f>
        <v>2.8224236768430879</v>
      </c>
      <c r="I1026">
        <f>+IFERROR(BASE!$R1026/BASE!M1026,I1025)</f>
        <v>3.2838529548627271</v>
      </c>
      <c r="L1026">
        <f t="shared" si="18"/>
        <v>0.75900893334387232</v>
      </c>
      <c r="M1026">
        <f>+STDEV($L$78:L1026)*2+L1026</f>
        <v>0.95778243328118029</v>
      </c>
      <c r="N1026">
        <f>L1026-STDEV($L$78:L1026)*2</f>
        <v>0.56023543340656434</v>
      </c>
    </row>
    <row r="1027" spans="1:14" x14ac:dyDescent="0.25">
      <c r="A1027" s="1">
        <f>+BASE!A1027</f>
        <v>44351</v>
      </c>
      <c r="B1027">
        <f>+IFERROR(BASE!M1027/BASE!H1027,B1026)</f>
        <v>0.84994324631101026</v>
      </c>
      <c r="C1027">
        <f>+IFERROR(BASE!C1027/BASE!H1027,C1026)</f>
        <v>0.92883087400681041</v>
      </c>
      <c r="D1027">
        <f>+IFERROR(BASE!#REF!/BASE!H1027,D1026)</f>
        <v>2.0054328141977544</v>
      </c>
      <c r="E1027">
        <f>+IFERROR(BASE!W1027/BASE!H1027,E1026)</f>
        <v>0.89648127128263333</v>
      </c>
      <c r="F1027">
        <f>+IFERROR(BASE!C1027/BASE!M1027,F1026)</f>
        <v>1.092815170940171</v>
      </c>
      <c r="G1027">
        <f>+IFERROR(BASE!$R1027/BASE!H1027,G1026)</f>
        <v>2.4868331441543701</v>
      </c>
      <c r="H1027">
        <f>+IFERROR(BASE!$R1027/BASE!C1027,H1026)</f>
        <v>2.6773799340095321</v>
      </c>
      <c r="I1027">
        <f>+IFERROR(BASE!$R1027/BASE!M1027,I1026)</f>
        <v>2.9258814102564101</v>
      </c>
      <c r="L1027">
        <f t="shared" si="18"/>
        <v>0.76021762944518989</v>
      </c>
      <c r="M1027">
        <f>+STDEV($L$78:L1027)*2+L1027</f>
        <v>0.95890386128048855</v>
      </c>
      <c r="N1027">
        <f>L1027-STDEV($L$78:L1027)*2</f>
        <v>0.56153139760989124</v>
      </c>
    </row>
    <row r="1028" spans="1:14" x14ac:dyDescent="0.25">
      <c r="A1028" s="1">
        <f>+BASE!A1028</f>
        <v>44358</v>
      </c>
      <c r="B1028">
        <f>+IFERROR(BASE!M1028/BASE!H1028,B1027)</f>
        <v>0.86252873563218391</v>
      </c>
      <c r="C1028">
        <f>+IFERROR(BASE!C1028/BASE!H1028,C1027)</f>
        <v>0.93034482758620696</v>
      </c>
      <c r="D1028">
        <f>+IFERROR(BASE!#REF!/BASE!H1028,D1027)</f>
        <v>2.0054328141977544</v>
      </c>
      <c r="E1028">
        <f>+IFERROR(BASE!W1028/BASE!H1028,E1027)</f>
        <v>0.88482758620689661</v>
      </c>
      <c r="F1028">
        <f>+IFERROR(BASE!C1028/BASE!M1028,F1027)</f>
        <v>1.0786247334754797</v>
      </c>
      <c r="G1028">
        <f>+IFERROR(BASE!$R1028/BASE!H1028,G1027)</f>
        <v>2.5896551724137931</v>
      </c>
      <c r="H1028">
        <f>+IFERROR(BASE!$R1028/BASE!C1028,H1027)</f>
        <v>2.7835433654558934</v>
      </c>
      <c r="I1028">
        <f>+IFERROR(BASE!$R1028/BASE!M1028,I1027)</f>
        <v>3.0023987206823031</v>
      </c>
      <c r="L1028">
        <f t="shared" si="18"/>
        <v>0.76194765242742335</v>
      </c>
      <c r="M1028">
        <f>+STDEV($L$78:L1028)*2+L1028</f>
        <v>0.96054526969831644</v>
      </c>
      <c r="N1028">
        <f>L1028-STDEV($L$78:L1028)*2</f>
        <v>0.56335003515653026</v>
      </c>
    </row>
    <row r="1029" spans="1:14" x14ac:dyDescent="0.25">
      <c r="A1029" s="1">
        <f>+BASE!A1029</f>
        <v>44365</v>
      </c>
      <c r="B1029">
        <f>+IFERROR(BASE!M1029/BASE!H1029,B1028)</f>
        <v>0.86121078828568121</v>
      </c>
      <c r="C1029">
        <f>+IFERROR(BASE!C1029/BASE!H1029,C1028)</f>
        <v>0.92151869429332101</v>
      </c>
      <c r="D1029">
        <f>+IFERROR(BASE!#REF!/BASE!H1029,D1028)</f>
        <v>2.0054328141977544</v>
      </c>
      <c r="E1029">
        <f>+IFERROR(BASE!W1029/BASE!H1029,E1028)</f>
        <v>0.95022572056951027</v>
      </c>
      <c r="F1029">
        <f>+IFERROR(BASE!C1029/BASE!M1029,F1028)</f>
        <v>1.0700268817204301</v>
      </c>
      <c r="G1029">
        <f>+IFERROR(BASE!$R1029/BASE!H1029,G1028)</f>
        <v>2.5136011112397267</v>
      </c>
      <c r="H1029">
        <f>+IFERROR(BASE!$R1029/BASE!C1029,H1028)</f>
        <v>2.7276724029644517</v>
      </c>
      <c r="I1029">
        <f>+IFERROR(BASE!$R1029/BASE!M1029,I1028)</f>
        <v>2.9186827956989245</v>
      </c>
      <c r="L1029">
        <f t="shared" si="18"/>
        <v>0.76389086535920314</v>
      </c>
      <c r="M1029">
        <f>+STDEV($L$78:L1029)*2+L1029</f>
        <v>0.96239842510184859</v>
      </c>
      <c r="N1029">
        <f>L1029-STDEV($L$78:L1029)*2</f>
        <v>0.5653833056165577</v>
      </c>
    </row>
    <row r="1030" spans="1:14" x14ac:dyDescent="0.25">
      <c r="A1030" s="1">
        <f>+BASE!A1030</f>
        <v>44372</v>
      </c>
      <c r="B1030">
        <f>+IFERROR(BASE!M1030/BASE!H1030,B1029)</f>
        <v>0.84115523465703967</v>
      </c>
      <c r="C1030">
        <f>+IFERROR(BASE!C1030/BASE!H1030,C1029)</f>
        <v>0.90505415162454872</v>
      </c>
      <c r="D1030">
        <f>+IFERROR(BASE!#REF!/BASE!H1030,D1029)</f>
        <v>2.0054328141977544</v>
      </c>
      <c r="E1030">
        <f>+IFERROR(BASE!W1030/BASE!H1030,E1029)</f>
        <v>0.91877256317689526</v>
      </c>
      <c r="F1030">
        <f>+IFERROR(BASE!C1030/BASE!M1030,F1029)</f>
        <v>1.0759656652360516</v>
      </c>
      <c r="G1030">
        <f>+IFERROR(BASE!$R1030/BASE!H1030,G1029)</f>
        <v>2.4073405535499401</v>
      </c>
      <c r="H1030">
        <f>+IFERROR(BASE!$R1030/BASE!C1030,H1029)</f>
        <v>2.6598856535035238</v>
      </c>
      <c r="I1030">
        <f>+IFERROR(BASE!$R1030/BASE!M1030,I1029)</f>
        <v>2.8619456366237488</v>
      </c>
      <c r="L1030">
        <f t="shared" si="18"/>
        <v>0.76612133233208024</v>
      </c>
      <c r="M1030">
        <f>+STDEV($L$78:L1030)*2+L1030</f>
        <v>0.96453726777201432</v>
      </c>
      <c r="N1030">
        <f>L1030-STDEV($L$78:L1030)*2</f>
        <v>0.56770539689214616</v>
      </c>
    </row>
    <row r="1031" spans="1:14" x14ac:dyDescent="0.25">
      <c r="A1031" s="1">
        <f>+BASE!A1031</f>
        <v>44379</v>
      </c>
      <c r="B1031">
        <f>+IFERROR(BASE!M1031/BASE!H1031,B1030)</f>
        <v>0.88345260698115968</v>
      </c>
      <c r="C1031">
        <f>+IFERROR(BASE!C1031/BASE!H1031,C1030)</f>
        <v>0.9826201256024536</v>
      </c>
      <c r="D1031">
        <f>+IFERROR(BASE!#REF!/BASE!H1031,D1030)</f>
        <v>2.0054328141977544</v>
      </c>
      <c r="E1031">
        <f>+IFERROR(BASE!W1031/BASE!H1031,E1030)</f>
        <v>0.9856871622608443</v>
      </c>
      <c r="F1031">
        <f>+IFERROR(BASE!C1031/BASE!M1031,F1030)</f>
        <v>1.1122499586708545</v>
      </c>
      <c r="G1031">
        <f>+IFERROR(BASE!$R1031/BASE!H1031,G1030)</f>
        <v>2.9785307433912664</v>
      </c>
      <c r="H1031">
        <f>+IFERROR(BASE!$R1031/BASE!C1031,H1030)</f>
        <v>3.0312128418549351</v>
      </c>
      <c r="I1031">
        <f>+IFERROR(BASE!$R1031/BASE!M1031,I1030)</f>
        <v>3.3714663580757152</v>
      </c>
      <c r="L1031">
        <f t="shared" si="18"/>
        <v>0.76868144517649861</v>
      </c>
      <c r="M1031">
        <f>+STDEV($L$78:L1031)*2+L1031</f>
        <v>0.96700407851207903</v>
      </c>
      <c r="N1031">
        <f>L1031-STDEV($L$78:L1031)*2</f>
        <v>0.57035881184091819</v>
      </c>
    </row>
    <row r="1032" spans="1:14" x14ac:dyDescent="0.25">
      <c r="A1032" s="1">
        <f>+BASE!A1032</f>
        <v>44386</v>
      </c>
      <c r="B1032">
        <f>+IFERROR(BASE!M1032/BASE!H1032,B1031)</f>
        <v>0.87191450933172798</v>
      </c>
      <c r="C1032">
        <f>+IFERROR(BASE!C1032/BASE!H1032,C1031)</f>
        <v>0.95815773630343182</v>
      </c>
      <c r="D1032">
        <f>+IFERROR(BASE!#REF!/BASE!H1032,D1031)</f>
        <v>2.0054328141977544</v>
      </c>
      <c r="E1032">
        <f>+IFERROR(BASE!W1032/BASE!H1032,E1031)</f>
        <v>0.9701986754966887</v>
      </c>
      <c r="F1032">
        <f>+IFERROR(BASE!C1032/BASE!M1032,F1031)</f>
        <v>1.0989124805800103</v>
      </c>
      <c r="G1032">
        <f>+IFERROR(BASE!$R1032/BASE!H1032,G1031)</f>
        <v>3.0109873570138475</v>
      </c>
      <c r="H1032">
        <f>+IFERROR(BASE!$R1032/BASE!C1032,H1031)</f>
        <v>3.1424756519007224</v>
      </c>
      <c r="I1032">
        <f>+IFERROR(BASE!$R1032/BASE!M1032,I1031)</f>
        <v>3.4533057137925081</v>
      </c>
      <c r="L1032">
        <f t="shared" si="18"/>
        <v>0.77002750873842385</v>
      </c>
      <c r="M1032">
        <f>+STDEV($L$78:L1032)*2+L1032</f>
        <v>0.96825607905334965</v>
      </c>
      <c r="N1032">
        <f>L1032-STDEV($L$78:L1032)*2</f>
        <v>0.57179893842349805</v>
      </c>
    </row>
    <row r="1033" spans="1:14" x14ac:dyDescent="0.25">
      <c r="A1033" s="1">
        <f>+BASE!A1033</f>
        <v>44393</v>
      </c>
      <c r="B1033">
        <f>+IFERROR(BASE!M1033/BASE!H1033,B1032)</f>
        <v>0.89800509974501286</v>
      </c>
      <c r="C1033">
        <f>+IFERROR(BASE!C1033/BASE!H1033,C1032)</f>
        <v>0.96685165741712908</v>
      </c>
      <c r="D1033">
        <f>+IFERROR(BASE!#REF!/BASE!H1033,D1032)</f>
        <v>2.0054328141977544</v>
      </c>
      <c r="E1033">
        <f>+IFERROR(BASE!W1033/BASE!H1033,E1032)</f>
        <v>0.9878506074696265</v>
      </c>
      <c r="F1033">
        <f>+IFERROR(BASE!C1033/BASE!M1033,F1032)</f>
        <v>1.0766661099047936</v>
      </c>
      <c r="G1033">
        <f>+IFERROR(BASE!$R1033/BASE!H1033,G1032)</f>
        <v>2.9715014249287539</v>
      </c>
      <c r="H1033">
        <f>+IFERROR(BASE!$R1033/BASE!C1033,H1032)</f>
        <v>3.0733788395904442</v>
      </c>
      <c r="I1033">
        <f>+IFERROR(BASE!$R1033/BASE!M1033,I1032)</f>
        <v>3.3090028394855522</v>
      </c>
      <c r="L1033">
        <f t="shared" si="18"/>
        <v>0.77240161591559708</v>
      </c>
      <c r="M1033">
        <f>+STDEV($L$78:L1033)*2+L1033</f>
        <v>0.97053478084928657</v>
      </c>
      <c r="N1033">
        <f>L1033-STDEV($L$78:L1033)*2</f>
        <v>0.5742684509819076</v>
      </c>
    </row>
    <row r="1034" spans="1:14" x14ac:dyDescent="0.25">
      <c r="A1034" s="1">
        <f>+BASE!A1034</f>
        <v>44400</v>
      </c>
      <c r="B1034">
        <f>+IFERROR(BASE!M1034/BASE!H1034,B1033)</f>
        <v>0.87516659262549967</v>
      </c>
      <c r="C1034">
        <f>+IFERROR(BASE!C1034/BASE!H1034,C1033)</f>
        <v>0.94994817118317776</v>
      </c>
      <c r="D1034">
        <f>+IFERROR(BASE!#REF!/BASE!H1034,D1033)</f>
        <v>2.0054328141977544</v>
      </c>
      <c r="E1034">
        <f>+IFERROR(BASE!W1034/BASE!H1034,E1033)</f>
        <v>0.97941655560491625</v>
      </c>
      <c r="F1034">
        <f>+IFERROR(BASE!C1034/BASE!M1034,F1033)</f>
        <v>1.0854483925549916</v>
      </c>
      <c r="G1034">
        <f>+IFERROR(BASE!$R1034/BASE!H1034,G1033)</f>
        <v>2.9278839034503186</v>
      </c>
      <c r="H1034">
        <f>+IFERROR(BASE!$R1034/BASE!C1034,H1033)</f>
        <v>3.0821512081060018</v>
      </c>
      <c r="I1034">
        <f>+IFERROR(BASE!$R1034/BASE!M1034,I1033)</f>
        <v>3.3455160744500847</v>
      </c>
      <c r="L1034">
        <f t="shared" si="18"/>
        <v>0.77500118681456032</v>
      </c>
      <c r="M1034">
        <f>+STDEV($L$78:L1034)*2+L1034</f>
        <v>0.97303760742893397</v>
      </c>
      <c r="N1034">
        <f>L1034-STDEV($L$78:L1034)*2</f>
        <v>0.57696476620018666</v>
      </c>
    </row>
    <row r="1035" spans="1:14" x14ac:dyDescent="0.25">
      <c r="A1035" s="1">
        <f>+BASE!A1035</f>
        <v>44407</v>
      </c>
      <c r="B1035">
        <f>+IFERROR(BASE!M1035/BASE!H1035,B1034)</f>
        <v>0.90801142341800689</v>
      </c>
      <c r="C1035">
        <f>+IFERROR(BASE!C1035/BASE!H1035,C1034)</f>
        <v>0.95986772884413041</v>
      </c>
      <c r="D1035">
        <f>+IFERROR(BASE!#REF!/BASE!H1035,D1034)</f>
        <v>2.0054328141977544</v>
      </c>
      <c r="E1035">
        <f>+IFERROR(BASE!W1035/BASE!H1035,E1034)</f>
        <v>1</v>
      </c>
      <c r="F1035">
        <f>+IFERROR(BASE!C1035/BASE!M1035,F1034)</f>
        <v>1.0571097500413837</v>
      </c>
      <c r="G1035">
        <f>+IFERROR(BASE!$R1035/BASE!H1035,G1034)</f>
        <v>2.8376672177964828</v>
      </c>
      <c r="H1035">
        <f>+IFERROR(BASE!$R1035/BASE!C1035,H1034)</f>
        <v>2.9563106796116507</v>
      </c>
      <c r="I1035">
        <f>+IFERROR(BASE!$R1035/BASE!M1035,I1034)</f>
        <v>3.1251448435689455</v>
      </c>
      <c r="L1035">
        <f t="shared" si="18"/>
        <v>0.77851154165598624</v>
      </c>
      <c r="M1035">
        <f>+STDEV($L$78:L1035)*2+L1035</f>
        <v>0.97644959587819802</v>
      </c>
      <c r="N1035">
        <f>L1035-STDEV($L$78:L1035)*2</f>
        <v>0.58057348743377446</v>
      </c>
    </row>
    <row r="1036" spans="1:14" x14ac:dyDescent="0.25">
      <c r="A1036" s="1">
        <f>+BASE!A1036</f>
        <v>44414</v>
      </c>
      <c r="B1036">
        <f>+IFERROR(BASE!M1036/BASE!H1036,B1035)</f>
        <v>0.87960506926024162</v>
      </c>
      <c r="C1036">
        <f>+IFERROR(BASE!C1036/BASE!H1036,C1035)</f>
        <v>0.94400235779546116</v>
      </c>
      <c r="D1036">
        <f>+IFERROR(BASE!#REF!/BASE!H1036,D1035)</f>
        <v>2.0054328141977544</v>
      </c>
      <c r="E1036">
        <f>+IFERROR(BASE!W1036/BASE!H1036,E1035)</f>
        <v>0.98172708517536111</v>
      </c>
      <c r="F1036">
        <f>+IFERROR(BASE!C1036/BASE!M1036,F1035)</f>
        <v>1.073211593231697</v>
      </c>
      <c r="G1036">
        <f>+IFERROR(BASE!$R1036/BASE!H1036,G1035)</f>
        <v>2.6961391099322132</v>
      </c>
      <c r="H1036">
        <f>+IFERROR(BASE!$R1036/BASE!C1036,H1035)</f>
        <v>2.8560724320949111</v>
      </c>
      <c r="I1036">
        <f>+IFERROR(BASE!$R1036/BASE!M1036,I1035)</f>
        <v>3.0651700452337072</v>
      </c>
      <c r="L1036">
        <f t="shared" si="18"/>
        <v>0.7817762417605415</v>
      </c>
      <c r="M1036">
        <f>+STDEV($L$78:L1036)*2+L1036</f>
        <v>0.97961467178360906</v>
      </c>
      <c r="N1036">
        <f>L1036-STDEV($L$78:L1036)*2</f>
        <v>0.58393781173747394</v>
      </c>
    </row>
    <row r="1037" spans="1:14" x14ac:dyDescent="0.25">
      <c r="A1037" s="1">
        <f>+BASE!A1037</f>
        <v>44421</v>
      </c>
      <c r="B1037">
        <f>+IFERROR(BASE!M1037/BASE!H1037,B1036)</f>
        <v>0.88860435339308586</v>
      </c>
      <c r="C1037">
        <f>+IFERROR(BASE!C1037/BASE!H1037,C1036)</f>
        <v>0.9640062597809077</v>
      </c>
      <c r="D1037">
        <f>+IFERROR(BASE!#REF!/BASE!H1037,D1036)</f>
        <v>2.0054328141977544</v>
      </c>
      <c r="E1037">
        <f>+IFERROR(BASE!W1037/BASE!H1037,E1036)</f>
        <v>1.0052639066723574</v>
      </c>
      <c r="F1037">
        <f>+IFERROR(BASE!C1037/BASE!M1037,F1036)</f>
        <v>1.0848543067563239</v>
      </c>
      <c r="G1037">
        <f>+IFERROR(BASE!$R1037/BASE!H1037,G1036)</f>
        <v>2.6360791008678333</v>
      </c>
      <c r="H1037">
        <f>+IFERROR(BASE!$R1037/BASE!C1037,H1036)</f>
        <v>2.7345041322314052</v>
      </c>
      <c r="I1037">
        <f>+IFERROR(BASE!$R1037/BASE!M1037,I1036)</f>
        <v>2.9665385846942041</v>
      </c>
      <c r="L1037">
        <f t="shared" si="18"/>
        <v>0.7858176656050988</v>
      </c>
      <c r="M1037">
        <f>+STDEV($L$78:L1037)*2+L1037</f>
        <v>0.98355519742795217</v>
      </c>
      <c r="N1037">
        <f>L1037-STDEV($L$78:L1037)*2</f>
        <v>0.58808013378224544</v>
      </c>
    </row>
    <row r="1038" spans="1:14" x14ac:dyDescent="0.25">
      <c r="A1038" s="1">
        <f>+BASE!A1038</f>
        <v>44428</v>
      </c>
      <c r="B1038">
        <f>+IFERROR(BASE!M1038/BASE!H1038,B1037)</f>
        <v>0.8891989952553726</v>
      </c>
      <c r="C1038">
        <f>+IFERROR(BASE!C1038/BASE!H1038,C1037)</f>
        <v>0.94850683784538092</v>
      </c>
      <c r="D1038">
        <f>+IFERROR(BASE!#REF!/BASE!H1038,D1037)</f>
        <v>2.0054328141977544</v>
      </c>
      <c r="E1038">
        <f>+IFERROR(BASE!W1038/BASE!H1038,E1037)</f>
        <v>0.95590287468601731</v>
      </c>
      <c r="F1038">
        <f>+IFERROR(BASE!C1038/BASE!M1038,F1037)</f>
        <v>1.0666980539861894</v>
      </c>
      <c r="G1038">
        <f>+IFERROR(BASE!$R1038/BASE!H1038,G1037)</f>
        <v>2.5152107172760254</v>
      </c>
      <c r="H1038">
        <f>+IFERROR(BASE!$R1038/BASE!C1038,H1037)</f>
        <v>2.6517581285861409</v>
      </c>
      <c r="I1038">
        <f>+IFERROR(BASE!$R1038/BASE!M1038,I1037)</f>
        <v>2.8286252354048966</v>
      </c>
      <c r="L1038">
        <f t="shared" si="18"/>
        <v>0.79021023129074497</v>
      </c>
      <c r="M1038">
        <f>+STDEV($L$78:L1038)*2+L1038</f>
        <v>0.98784586364279314</v>
      </c>
      <c r="N1038">
        <f>L1038-STDEV($L$78:L1038)*2</f>
        <v>0.59257459893869679</v>
      </c>
    </row>
    <row r="1039" spans="1:14" x14ac:dyDescent="0.25">
      <c r="A1039" s="1">
        <f>+BASE!A1039</f>
        <v>44435</v>
      </c>
      <c r="B1039">
        <f>+IFERROR(BASE!M1039/BASE!H1039,B1038)</f>
        <v>0.9158157207314177</v>
      </c>
      <c r="C1039">
        <f>+IFERROR(BASE!C1039/BASE!H1039,C1038)</f>
        <v>0.96283543101401092</v>
      </c>
      <c r="D1039">
        <f>+IFERROR(BASE!#REF!/BASE!H1039,D1038)</f>
        <v>2.0054328141977544</v>
      </c>
      <c r="E1039">
        <f>+IFERROR(BASE!W1039/BASE!H1039,E1038)</f>
        <v>0.90560436950843037</v>
      </c>
      <c r="F1039">
        <f>+IFERROR(BASE!C1039/BASE!M1039,F1038)</f>
        <v>1.0513418903150524</v>
      </c>
      <c r="G1039">
        <f>+IFERROR(BASE!$R1039/BASE!H1039,G1038)</f>
        <v>2.3706957967228686</v>
      </c>
      <c r="H1039">
        <f>+IFERROR(BASE!$R1039/BASE!C1039,H1038)</f>
        <v>2.4622024910593168</v>
      </c>
      <c r="I1039">
        <f>+IFERROR(BASE!$R1039/BASE!M1039,I1038)</f>
        <v>2.5886166212887334</v>
      </c>
      <c r="L1039">
        <f t="shared" si="18"/>
        <v>0.79496323311393857</v>
      </c>
      <c r="M1039">
        <f>+STDEV($L$78:L1039)*2+L1039</f>
        <v>0.99249633237308021</v>
      </c>
      <c r="N1039">
        <f>L1039-STDEV($L$78:L1039)*2</f>
        <v>0.59743013385479693</v>
      </c>
    </row>
    <row r="1040" spans="1:14" x14ac:dyDescent="0.25">
      <c r="A1040" s="1">
        <f>+BASE!A1040</f>
        <v>44442</v>
      </c>
      <c r="B1040">
        <f>+IFERROR(BASE!M1040/BASE!H1040,B1039)</f>
        <v>0.91642245926620569</v>
      </c>
      <c r="C1040">
        <f>+IFERROR(BASE!C1040/BASE!H1040,C1039)</f>
        <v>0.96108310866252489</v>
      </c>
      <c r="D1040">
        <f>+IFERROR(BASE!#REF!/BASE!H1040,D1039)</f>
        <v>2.0054328141977544</v>
      </c>
      <c r="E1040">
        <f>+IFERROR(BASE!W1040/BASE!H1040,E1039)</f>
        <v>0.96776462313913969</v>
      </c>
      <c r="F1040">
        <f>+IFERROR(BASE!C1040/BASE!M1040,F1039)</f>
        <v>1.0487336914811971</v>
      </c>
      <c r="G1040">
        <f>+IFERROR(BASE!$R1040/BASE!H1040,G1039)</f>
        <v>2.335951236666276</v>
      </c>
      <c r="H1040">
        <f>+IFERROR(BASE!$R1040/BASE!C1040,H1039)</f>
        <v>2.4305403097938774</v>
      </c>
      <c r="I1040">
        <f>+IFERROR(BASE!$R1040/BASE!M1040,I1039)</f>
        <v>2.5489895113839856</v>
      </c>
      <c r="L1040">
        <f t="shared" si="18"/>
        <v>0.79928432590595988</v>
      </c>
      <c r="M1040">
        <f>+STDEV($L$78:L1040)*2+L1040</f>
        <v>0.99671474575078667</v>
      </c>
      <c r="N1040">
        <f>L1040-STDEV($L$78:L1040)*2</f>
        <v>0.60185390606113309</v>
      </c>
    </row>
    <row r="1041" spans="1:14" x14ac:dyDescent="0.25">
      <c r="A1041" s="1">
        <f>+BASE!A1041</f>
        <v>44449</v>
      </c>
      <c r="B1041">
        <f>+IFERROR(BASE!M1041/BASE!H1041,B1040)</f>
        <v>0.89421783953384137</v>
      </c>
      <c r="C1041">
        <f>+IFERROR(BASE!C1041/BASE!H1041,C1040)</f>
        <v>0.97086508292245632</v>
      </c>
      <c r="D1041">
        <f>+IFERROR(BASE!#REF!/BASE!H1041,D1040)</f>
        <v>2.0054328141977544</v>
      </c>
      <c r="E1041">
        <f>+IFERROR(BASE!W1041/BASE!H1041,E1040)</f>
        <v>0.97837292693859257</v>
      </c>
      <c r="F1041">
        <f>+IFERROR(BASE!C1041/BASE!M1041,F1040)</f>
        <v>1.0857142857142856</v>
      </c>
      <c r="G1041">
        <f>+IFERROR(BASE!$R1041/BASE!H1041,G1040)</f>
        <v>2.0937920215150156</v>
      </c>
      <c r="H1041">
        <f>+IFERROR(BASE!$R1041/BASE!C1041,H1040)</f>
        <v>2.1566251154201295</v>
      </c>
      <c r="I1041">
        <f>+IFERROR(BASE!$R1041/BASE!M1041,I1040)</f>
        <v>2.3414786967418544</v>
      </c>
      <c r="L1041">
        <f t="shared" si="18"/>
        <v>0.80358044701578035</v>
      </c>
      <c r="M1041">
        <f>+STDEV($L$78:L1041)*2+L1041</f>
        <v>1.000908432932657</v>
      </c>
      <c r="N1041">
        <f>L1041-STDEV($L$78:L1041)*2</f>
        <v>0.60625246109890374</v>
      </c>
    </row>
    <row r="1042" spans="1:14" x14ac:dyDescent="0.25">
      <c r="A1042" s="1">
        <f>+BASE!A1042</f>
        <v>44456</v>
      </c>
      <c r="B1042">
        <f>+IFERROR(BASE!M1042/BASE!H1042,B1041)</f>
        <v>0.8676836524937791</v>
      </c>
      <c r="C1042">
        <f>+IFERROR(BASE!C1042/BASE!H1042,C1041)</f>
        <v>0.99383317104836089</v>
      </c>
      <c r="D1042">
        <f>+IFERROR(BASE!#REF!/BASE!H1042,D1041)</f>
        <v>2.0054328141977544</v>
      </c>
      <c r="E1042">
        <f>+IFERROR(BASE!W1042/BASE!H1042,E1041)</f>
        <v>0.90619928594612142</v>
      </c>
      <c r="F1042">
        <f>+IFERROR(BASE!C1042/BASE!M1042,F1041)</f>
        <v>1.1453865336658353</v>
      </c>
      <c r="G1042">
        <f>+IFERROR(BASE!$R1042/BASE!H1042,G1041)</f>
        <v>2.0256410256410255</v>
      </c>
      <c r="H1042">
        <f>+IFERROR(BASE!$R1042/BASE!C1042,H1041)</f>
        <v>2.0382103200522534</v>
      </c>
      <c r="I1042">
        <f>+IFERROR(BASE!$R1042/BASE!M1042,I1041)</f>
        <v>2.3345386533665833</v>
      </c>
      <c r="L1042">
        <f t="shared" si="18"/>
        <v>0.80700730666085529</v>
      </c>
      <c r="M1042">
        <f>+STDEV($L$78:L1042)*2+L1042</f>
        <v>1.0042333639946779</v>
      </c>
      <c r="N1042">
        <f>L1042-STDEV($L$78:L1042)*2</f>
        <v>0.6097812493270327</v>
      </c>
    </row>
    <row r="1043" spans="1:14" x14ac:dyDescent="0.25">
      <c r="A1043" s="1">
        <f>+BASE!A1043</f>
        <v>44463</v>
      </c>
      <c r="B1043">
        <f>+IFERROR(BASE!M1043/BASE!H1043,B1042)</f>
        <v>0.87681759073176502</v>
      </c>
      <c r="C1043">
        <f>+IFERROR(BASE!C1043/BASE!H1043,C1042)</f>
        <v>0.95850573353824331</v>
      </c>
      <c r="D1043">
        <f>+IFERROR(BASE!#REF!/BASE!H1043,D1042)</f>
        <v>2.0054328141977544</v>
      </c>
      <c r="E1043">
        <f>+IFERROR(BASE!W1043/BASE!H1043,E1042)</f>
        <v>0.94881191630216333</v>
      </c>
      <c r="F1043">
        <f>+IFERROR(BASE!C1043/BASE!M1043,F1042)</f>
        <v>1.0931643521639476</v>
      </c>
      <c r="G1043">
        <f>+IFERROR(BASE!$R1043/BASE!H1043,G1042)</f>
        <v>2.1904480435039604</v>
      </c>
      <c r="H1043">
        <f>+IFERROR(BASE!$R1043/BASE!C1043,H1042)</f>
        <v>2.2852738036507154</v>
      </c>
      <c r="I1043">
        <f>+IFERROR(BASE!$R1043/BASE!M1043,I1042)</f>
        <v>2.4981798570850748</v>
      </c>
      <c r="L1043">
        <f t="shared" si="18"/>
        <v>0.81042293651861907</v>
      </c>
      <c r="M1043">
        <f>+STDEV($L$78:L1043)*2+L1043</f>
        <v>1.0075478127966415</v>
      </c>
      <c r="N1043">
        <f>L1043-STDEV($L$78:L1043)*2</f>
        <v>0.61329806024059663</v>
      </c>
    </row>
    <row r="1044" spans="1:14" x14ac:dyDescent="0.25">
      <c r="A1044" s="1">
        <f>+BASE!A1044</f>
        <v>44470</v>
      </c>
      <c r="B1044">
        <f>+IFERROR(BASE!M1044/BASE!H1044,B1043)</f>
        <v>0.86964526819688237</v>
      </c>
      <c r="C1044">
        <f>+IFERROR(BASE!C1044/BASE!H1044,C1043)</f>
        <v>0.93064931876764456</v>
      </c>
      <c r="D1044">
        <f>+IFERROR(BASE!#REF!/BASE!H1044,D1043)</f>
        <v>2.0054328141977544</v>
      </c>
      <c r="E1044">
        <f>+IFERROR(BASE!W1044/BASE!H1044,E1043)</f>
        <v>0.95409353136123731</v>
      </c>
      <c r="F1044">
        <f>+IFERROR(BASE!C1044/BASE!M1044,F1043)</f>
        <v>1.0701482004234297</v>
      </c>
      <c r="G1044">
        <f>+IFERROR(BASE!$R1044/BASE!H1044,G1043)</f>
        <v>2.2695470725420401</v>
      </c>
      <c r="H1044">
        <f>+IFERROR(BASE!$R1044/BASE!C1044,H1043)</f>
        <v>2.4386705354787654</v>
      </c>
      <c r="I1044">
        <f>+IFERROR(BASE!$R1044/BASE!M1044,I1043)</f>
        <v>2.6097388849682428</v>
      </c>
      <c r="L1044">
        <f t="shared" si="18"/>
        <v>0.81357504552491366</v>
      </c>
      <c r="M1044">
        <f>+STDEV($L$78:L1044)*2+L1044</f>
        <v>1.0105996568887725</v>
      </c>
      <c r="N1044">
        <f>L1044-STDEV($L$78:L1044)*2</f>
        <v>0.61655043416105482</v>
      </c>
    </row>
    <row r="1045" spans="1:14" x14ac:dyDescent="0.25">
      <c r="A1045" s="1">
        <f>+BASE!A1045</f>
        <v>44477</v>
      </c>
      <c r="B1045">
        <f>+IFERROR(BASE!M1045/BASE!H1045,B1044)</f>
        <v>0.85345360187816632</v>
      </c>
      <c r="C1045">
        <f>+IFERROR(BASE!C1045/BASE!H1045,C1044)</f>
        <v>0.90732731990609161</v>
      </c>
      <c r="D1045">
        <f>+IFERROR(BASE!#REF!/BASE!H1045,D1044)</f>
        <v>2.0054328141977544</v>
      </c>
      <c r="E1045">
        <f>+IFERROR(BASE!W1045/BASE!H1045,E1044)</f>
        <v>0.94575559125169895</v>
      </c>
      <c r="F1045">
        <f>+IFERROR(BASE!C1045/BASE!M1045,F1044)</f>
        <v>1.0631243665846242</v>
      </c>
      <c r="G1045">
        <f>+IFERROR(BASE!$R1045/BASE!H1045,G1044)</f>
        <v>2.270357098727295</v>
      </c>
      <c r="H1045">
        <f>+IFERROR(BASE!$R1045/BASE!C1045,H1044)</f>
        <v>2.5022470379953696</v>
      </c>
      <c r="I1045">
        <f>+IFERROR(BASE!$R1045/BASE!M1045,I1044)</f>
        <v>2.6601997973070799</v>
      </c>
      <c r="L1045">
        <f t="shared" si="18"/>
        <v>0.81673145733929375</v>
      </c>
      <c r="M1045">
        <f>+STDEV($L$78:L1045)*2+L1045</f>
        <v>1.0136569258216004</v>
      </c>
      <c r="N1045">
        <f>L1045-STDEV($L$78:L1045)*2</f>
        <v>0.61980598885698712</v>
      </c>
    </row>
    <row r="1046" spans="1:14" x14ac:dyDescent="0.25">
      <c r="A1046" s="1">
        <f>+BASE!A1046</f>
        <v>44484</v>
      </c>
      <c r="B1046">
        <f>+IFERROR(BASE!M1046/BASE!H1046,B1045)</f>
        <v>0.82020647256698753</v>
      </c>
      <c r="C1046">
        <f>+IFERROR(BASE!C1046/BASE!H1046,C1045)</f>
        <v>0.88980396705718601</v>
      </c>
      <c r="D1046">
        <f>+IFERROR(BASE!#REF!/BASE!H1046,D1045)</f>
        <v>2.0054328141977544</v>
      </c>
      <c r="E1046">
        <f>+IFERROR(BASE!W1046/BASE!H1046,E1045)</f>
        <v>0.95093376638441018</v>
      </c>
      <c r="F1046">
        <f>+IFERROR(BASE!C1046/BASE!M1046,F1045)</f>
        <v>1.0848536274925753</v>
      </c>
      <c r="G1046">
        <f>+IFERROR(BASE!$R1046/BASE!H1046,G1045)</f>
        <v>2.221436028302981</v>
      </c>
      <c r="H1046">
        <f>+IFERROR(BASE!$R1046/BASE!C1046,H1045)</f>
        <v>2.4965454308434363</v>
      </c>
      <c r="I1046">
        <f>+IFERROR(BASE!$R1046/BASE!M1046,I1045)</f>
        <v>2.7083863668505166</v>
      </c>
      <c r="L1046">
        <f t="shared" si="18"/>
        <v>0.81896473034219974</v>
      </c>
      <c r="M1046">
        <f>+STDEV($L$78:L1046)*2+L1046</f>
        <v>1.0157920161612077</v>
      </c>
      <c r="N1046">
        <f>L1046-STDEV($L$78:L1046)*2</f>
        <v>0.62213744452319175</v>
      </c>
    </row>
    <row r="1047" spans="1:14" x14ac:dyDescent="0.25">
      <c r="A1047" s="1">
        <f>+BASE!A1047</f>
        <v>44491</v>
      </c>
      <c r="B1047">
        <f>+IFERROR(BASE!M1047/BASE!H1047,B1046)</f>
        <v>0.83375742154368104</v>
      </c>
      <c r="C1047">
        <f>+IFERROR(BASE!C1047/BASE!H1047,C1046)</f>
        <v>0.8682145886344359</v>
      </c>
      <c r="D1047">
        <f>+IFERROR(BASE!#REF!/BASE!H1047,D1046)</f>
        <v>2.0054328141977544</v>
      </c>
      <c r="E1047">
        <f>+IFERROR(BASE!W1047/BASE!H1047,E1046)</f>
        <v>0.92822307039864282</v>
      </c>
      <c r="F1047">
        <f>+IFERROR(BASE!C1047/BASE!M1047,F1046)</f>
        <v>1.0413275686673449</v>
      </c>
      <c r="G1047">
        <f>+IFERROR(BASE!$R1047/BASE!H1047,G1046)</f>
        <v>2.1375106022052583</v>
      </c>
      <c r="H1047">
        <f>+IFERROR(BASE!$R1047/BASE!C1047,H1046)</f>
        <v>2.4619611674197093</v>
      </c>
      <c r="I1047">
        <f>+IFERROR(BASE!$R1047/BASE!M1047,I1046)</f>
        <v>2.5637080366225837</v>
      </c>
      <c r="L1047">
        <f t="shared" si="18"/>
        <v>0.82090098886558482</v>
      </c>
      <c r="M1047">
        <f>+STDEV($L$78:L1047)*2+L1047</f>
        <v>1.0176310249560296</v>
      </c>
      <c r="N1047">
        <f>L1047-STDEV($L$78:L1047)*2</f>
        <v>0.62417095277514001</v>
      </c>
    </row>
    <row r="1048" spans="1:14" x14ac:dyDescent="0.25">
      <c r="A1048" s="1">
        <f>+BASE!A1048</f>
        <v>44498</v>
      </c>
      <c r="B1048">
        <f>+IFERROR(BASE!M1048/BASE!H1048,B1047)</f>
        <v>0.81352007057785614</v>
      </c>
      <c r="C1048">
        <f>+IFERROR(BASE!C1048/BASE!H1048,C1047)</f>
        <v>0.82664314071460077</v>
      </c>
      <c r="D1048">
        <f>+IFERROR(BASE!#REF!/BASE!H1048,D1047)</f>
        <v>2.0054328141977544</v>
      </c>
      <c r="E1048">
        <f>+IFERROR(BASE!W1048/BASE!H1048,E1047)</f>
        <v>0.87450374944861053</v>
      </c>
      <c r="F1048">
        <f>+IFERROR(BASE!C1048/BASE!M1048,F1047)</f>
        <v>1.0161312186525688</v>
      </c>
      <c r="G1048">
        <f>+IFERROR(BASE!$R1048/BASE!H1048,G1047)</f>
        <v>2.0519408910454344</v>
      </c>
      <c r="H1048">
        <f>+IFERROR(BASE!$R1048/BASE!C1048,H1047)</f>
        <v>2.4822572038420492</v>
      </c>
      <c r="I1048">
        <f>+IFERROR(BASE!$R1048/BASE!M1048,I1047)</f>
        <v>2.5222990375491392</v>
      </c>
      <c r="L1048">
        <f t="shared" si="18"/>
        <v>0.82163666497331445</v>
      </c>
      <c r="M1048">
        <f>+STDEV($L$78:L1048)*2+L1048</f>
        <v>1.0182699138952538</v>
      </c>
      <c r="N1048">
        <f>L1048-STDEV($L$78:L1048)*2</f>
        <v>0.62500341605137522</v>
      </c>
    </row>
    <row r="1049" spans="1:14" x14ac:dyDescent="0.25">
      <c r="A1049" s="1">
        <f>+BASE!A1049</f>
        <v>44505</v>
      </c>
      <c r="B1049">
        <f>+IFERROR(BASE!M1049/BASE!H1049,B1048)</f>
        <v>0.77030895271937627</v>
      </c>
      <c r="C1049">
        <f>+IFERROR(BASE!C1049/BASE!H1049,C1048)</f>
        <v>0.78926068502615743</v>
      </c>
      <c r="D1049">
        <f>+IFERROR(BASE!#REF!/BASE!H1049,D1048)</f>
        <v>2.0054328141977544</v>
      </c>
      <c r="E1049">
        <f>+IFERROR(BASE!W1049/BASE!H1049,E1048)</f>
        <v>0.81995854308557903</v>
      </c>
      <c r="F1049">
        <f>+IFERROR(BASE!C1049/BASE!M1049,F1048)</f>
        <v>1.0246027678113787</v>
      </c>
      <c r="G1049">
        <f>+IFERROR(BASE!$R1049/BASE!H1049,G1048)</f>
        <v>1.9094857368473006</v>
      </c>
      <c r="H1049">
        <f>+IFERROR(BASE!$R1049/BASE!C1049,H1048)</f>
        <v>2.4193346673336671</v>
      </c>
      <c r="I1049">
        <f>+IFERROR(BASE!$R1049/BASE!M1049,I1048)</f>
        <v>2.4788569964120963</v>
      </c>
      <c r="L1049">
        <f t="shared" si="18"/>
        <v>0.8217764421310616</v>
      </c>
      <c r="M1049">
        <f>+STDEV($L$78:L1049)*2+L1049</f>
        <v>1.0183131079485006</v>
      </c>
      <c r="N1049">
        <f>L1049-STDEV($L$78:L1049)*2</f>
        <v>0.6252397763136226</v>
      </c>
    </row>
    <row r="1050" spans="1:14" x14ac:dyDescent="0.25">
      <c r="A1050" s="1">
        <f>+BASE!A1050</f>
        <v>44512</v>
      </c>
      <c r="B1050">
        <f>+IFERROR(BASE!M1050/BASE!H1050,B1049)</f>
        <v>0.78661985566608139</v>
      </c>
      <c r="C1050">
        <f>+IFERROR(BASE!C1050/BASE!H1050,C1049)</f>
        <v>0.82319094987322006</v>
      </c>
      <c r="D1050">
        <f>+IFERROR(BASE!#REF!/BASE!H1050,D1049)</f>
        <v>2.0054328141977544</v>
      </c>
      <c r="E1050">
        <f>+IFERROR(BASE!W1050/BASE!H1050,E1049)</f>
        <v>0.83196801248293339</v>
      </c>
      <c r="F1050">
        <f>+IFERROR(BASE!C1050/BASE!M1050,F1049)</f>
        <v>1.0464914455740144</v>
      </c>
      <c r="G1050">
        <f>+IFERROR(BASE!$R1050/BASE!H1050,G1049)</f>
        <v>1.92441973863858</v>
      </c>
      <c r="H1050">
        <f>+IFERROR(BASE!$R1050/BASE!C1050,H1049)</f>
        <v>2.3377561900248787</v>
      </c>
      <c r="I1050">
        <f>+IFERROR(BASE!$R1050/BASE!M1050,I1049)</f>
        <v>2.4464418546987354</v>
      </c>
      <c r="L1050">
        <f t="shared" si="18"/>
        <v>0.82291372209897107</v>
      </c>
      <c r="M1050">
        <f>+STDEV($L$78:L1050)*2+L1050</f>
        <v>1.0193544636302541</v>
      </c>
      <c r="N1050">
        <f>L1050-STDEV($L$78:L1050)*2</f>
        <v>0.62647298056768819</v>
      </c>
    </row>
    <row r="1051" spans="1:14" x14ac:dyDescent="0.25">
      <c r="A1051" s="1">
        <f>+BASE!A1051</f>
        <v>44519</v>
      </c>
      <c r="B1051">
        <f>+IFERROR(BASE!M1051/BASE!H1051,B1050)</f>
        <v>0.78742618964918376</v>
      </c>
      <c r="C1051">
        <f>+IFERROR(BASE!C1051/BASE!H1051,C1050)</f>
        <v>0.84705337501447264</v>
      </c>
      <c r="D1051">
        <f>+IFERROR(BASE!#REF!/BASE!H1051,D1050)</f>
        <v>2.0054328141977544</v>
      </c>
      <c r="E1051">
        <f>+IFERROR(BASE!W1051/BASE!H1051,E1050)</f>
        <v>0.87252518235498444</v>
      </c>
      <c r="F1051">
        <f>+IFERROR(BASE!C1051/BASE!M1051,F1050)</f>
        <v>1.0757241582120276</v>
      </c>
      <c r="G1051">
        <f>+IFERROR(BASE!$R1051/BASE!H1051,G1050)</f>
        <v>2.2173208289915478</v>
      </c>
      <c r="H1051">
        <f>+IFERROR(BASE!$R1051/BASE!C1051,H1050)</f>
        <v>2.6176872607982502</v>
      </c>
      <c r="I1051">
        <f>+IFERROR(BASE!$R1051/BASE!M1051,I1050)</f>
        <v>2.8159094250845462</v>
      </c>
      <c r="L1051">
        <f t="shared" si="18"/>
        <v>0.82364579093526036</v>
      </c>
      <c r="M1051">
        <f>+STDEV($L$78:L1051)*2+L1051</f>
        <v>1.0199910945824744</v>
      </c>
      <c r="N1051">
        <f>L1051-STDEV($L$78:L1051)*2</f>
        <v>0.62730048728804644</v>
      </c>
    </row>
    <row r="1052" spans="1:14" x14ac:dyDescent="0.25">
      <c r="A1052" s="1">
        <f>+BASE!A1052</f>
        <v>44526</v>
      </c>
      <c r="B1052">
        <f>+IFERROR(BASE!M1052/BASE!H1052,B1051)</f>
        <v>0.76138774491451389</v>
      </c>
      <c r="C1052">
        <f>+IFERROR(BASE!C1052/BASE!H1052,C1051)</f>
        <v>0.82503431923124926</v>
      </c>
      <c r="D1052">
        <f>+IFERROR(BASE!#REF!/BASE!H1052,D1051)</f>
        <v>2.0054328141977544</v>
      </c>
      <c r="E1052">
        <f>+IFERROR(BASE!W1052/BASE!H1052,E1051)</f>
        <v>0.88468738300262073</v>
      </c>
      <c r="F1052">
        <f>+IFERROR(BASE!C1052/BASE!M1052,F1051)</f>
        <v>1.0835928536305524</v>
      </c>
      <c r="G1052">
        <f>+IFERROR(BASE!$R1052/BASE!H1052,G1051)</f>
        <v>2.3027580182203917</v>
      </c>
      <c r="H1052">
        <f>+IFERROR(BASE!$R1052/BASE!C1052,H1051)</f>
        <v>2.7911057328694597</v>
      </c>
      <c r="I1052">
        <f>+IFERROR(BASE!$R1052/BASE!M1052,I1051)</f>
        <v>3.0244222258646123</v>
      </c>
      <c r="L1052">
        <f t="shared" si="18"/>
        <v>0.82423700594986482</v>
      </c>
      <c r="M1052">
        <f>+STDEV($L$78:L1052)*2+L1052</f>
        <v>1.0204872977336814</v>
      </c>
      <c r="N1052">
        <f>L1052-STDEV($L$78:L1052)*2</f>
        <v>0.62798671416604823</v>
      </c>
    </row>
    <row r="1053" spans="1:14" x14ac:dyDescent="0.25">
      <c r="A1053" s="1">
        <f>+BASE!A1053</f>
        <v>44533</v>
      </c>
      <c r="B1053">
        <f>+IFERROR(BASE!M1053/BASE!H1053,B1052)</f>
        <v>0.78675512380049761</v>
      </c>
      <c r="C1053">
        <f>+IFERROR(BASE!C1053/BASE!H1053,C1052)</f>
        <v>0.85392725980334083</v>
      </c>
      <c r="D1053">
        <f>+IFERROR(BASE!#REF!/BASE!H1053,D1052)</f>
        <v>2.0054328141977544</v>
      </c>
      <c r="E1053">
        <f>+IFERROR(BASE!W1053/BASE!H1053,E1052)</f>
        <v>0.95036133159578251</v>
      </c>
      <c r="F1053">
        <f>+IFERROR(BASE!C1053/BASE!M1053,F1052)</f>
        <v>1.0853787080258996</v>
      </c>
      <c r="G1053">
        <f>+IFERROR(BASE!$R1053/BASE!H1053,G1052)</f>
        <v>2.2917900722663194</v>
      </c>
      <c r="H1053">
        <f>+IFERROR(BASE!$R1053/BASE!C1053,H1052)</f>
        <v>2.6838235294117649</v>
      </c>
      <c r="I1053">
        <f>+IFERROR(BASE!$R1053/BASE!M1053,I1052)</f>
        <v>2.9129649149224517</v>
      </c>
      <c r="L1053">
        <f t="shared" si="18"/>
        <v>0.82485551277774616</v>
      </c>
      <c r="M1053">
        <f>+STDEV($L$78:L1053)*2+L1053</f>
        <v>1.0210112381055978</v>
      </c>
      <c r="N1053">
        <f>L1053-STDEV($L$78:L1053)*2</f>
        <v>0.62869978744989452</v>
      </c>
    </row>
    <row r="1054" spans="1:14" x14ac:dyDescent="0.25">
      <c r="A1054" s="1">
        <f>+BASE!A1054</f>
        <v>44540</v>
      </c>
      <c r="B1054">
        <f>+IFERROR(BASE!M1054/BASE!H1054,B1053)</f>
        <v>0.74126810271388588</v>
      </c>
      <c r="C1054">
        <f>+IFERROR(BASE!C1054/BASE!H1054,C1053)</f>
        <v>0.83412437629305103</v>
      </c>
      <c r="D1054">
        <f>+IFERROR(BASE!#REF!/BASE!H1054,D1053)</f>
        <v>2.0054328141977544</v>
      </c>
      <c r="E1054">
        <f>+IFERROR(BASE!W1054/BASE!H1054,E1053)</f>
        <v>0.93367409030059634</v>
      </c>
      <c r="F1054">
        <f>+IFERROR(BASE!C1054/BASE!M1054,F1053)</f>
        <v>1.1252667870628796</v>
      </c>
      <c r="G1054">
        <f>+IFERROR(BASE!$R1054/BASE!H1054,G1053)</f>
        <v>2.3495192892783257</v>
      </c>
      <c r="H1054">
        <f>+IFERROR(BASE!$R1054/BASE!C1054,H1053)</f>
        <v>2.8167493434490809</v>
      </c>
      <c r="I1054">
        <f>+IFERROR(BASE!$R1054/BASE!M1054,I1053)</f>
        <v>3.1695944836644232</v>
      </c>
      <c r="L1054">
        <f t="shared" si="18"/>
        <v>0.82453347397706478</v>
      </c>
      <c r="M1054">
        <f>+STDEV($L$78:L1054)*2+L1054</f>
        <v>1.020594607421095</v>
      </c>
      <c r="N1054">
        <f>L1054-STDEV($L$78:L1054)*2</f>
        <v>0.62847234053303469</v>
      </c>
    </row>
    <row r="1055" spans="1:14" x14ac:dyDescent="0.25">
      <c r="A1055" s="1">
        <f>+BASE!A1055</f>
        <v>44547</v>
      </c>
      <c r="B1055">
        <f>+IFERROR(BASE!M1055/BASE!H1055,B1054)</f>
        <v>0.76565008025682191</v>
      </c>
      <c r="C1055">
        <f>+IFERROR(BASE!C1055/BASE!H1055,C1054)</f>
        <v>0.84849981479194969</v>
      </c>
      <c r="D1055">
        <f>+IFERROR(BASE!#REF!/BASE!H1055,D1054)</f>
        <v>2.0054328141977544</v>
      </c>
      <c r="E1055">
        <f>+IFERROR(BASE!W1055/BASE!H1055,E1054)</f>
        <v>0.84282010124706752</v>
      </c>
      <c r="F1055">
        <f>+IFERROR(BASE!C1055/BASE!M1055,F1054)</f>
        <v>1.1082083534913725</v>
      </c>
      <c r="G1055">
        <f>+IFERROR(BASE!$R1055/BASE!H1055,G1054)</f>
        <v>2.3741202617607113</v>
      </c>
      <c r="H1055">
        <f>+IFERROR(BASE!$R1055/BASE!C1055,H1054)</f>
        <v>2.7980209545983703</v>
      </c>
      <c r="I1055">
        <f>+IFERROR(BASE!$R1055/BASE!M1055,I1054)</f>
        <v>3.100790195129818</v>
      </c>
      <c r="L1055">
        <f t="shared" si="18"/>
        <v>0.82512596338199895</v>
      </c>
      <c r="M1055">
        <f>+STDEV($L$78:L1055)*2+L1055</f>
        <v>1.0210929388479446</v>
      </c>
      <c r="N1055">
        <f>L1055-STDEV($L$78:L1055)*2</f>
        <v>0.62915898791605329</v>
      </c>
    </row>
    <row r="1056" spans="1:14" x14ac:dyDescent="0.25">
      <c r="A1056" s="1">
        <f>+BASE!A1056</f>
        <v>44554</v>
      </c>
      <c r="B1056">
        <f>+IFERROR(BASE!M1056/BASE!H1056,B1055)</f>
        <v>0.76199756394640694</v>
      </c>
      <c r="C1056">
        <f>+IFERROR(BASE!C1056/BASE!H1056,C1055)</f>
        <v>0.83593179049939104</v>
      </c>
      <c r="D1056">
        <f>+IFERROR(BASE!#REF!/BASE!H1056,D1055)</f>
        <v>2.0054328141977544</v>
      </c>
      <c r="E1056">
        <f>+IFERROR(BASE!W1056/BASE!H1056,E1055)</f>
        <v>0.85809987819732036</v>
      </c>
      <c r="F1056">
        <f>+IFERROR(BASE!C1056/BASE!M1056,F1055)</f>
        <v>1.0970268542199488</v>
      </c>
      <c r="G1056">
        <f>+IFERROR(BASE!$R1056/BASE!H1056,G1055)</f>
        <v>2.4509135200974423</v>
      </c>
      <c r="H1056">
        <f>+IFERROR(BASE!$R1056/BASE!C1056,H1055)</f>
        <v>2.9319539559959202</v>
      </c>
      <c r="I1056">
        <f>+IFERROR(BASE!$R1056/BASE!M1056,I1055)</f>
        <v>3.2164322250639383</v>
      </c>
      <c r="L1056">
        <f t="shared" si="18"/>
        <v>0.82629140071139617</v>
      </c>
      <c r="M1056">
        <f>+STDEV($L$78:L1056)*2+L1056</f>
        <v>1.0221649593615307</v>
      </c>
      <c r="N1056">
        <f>L1056-STDEV($L$78:L1056)*2</f>
        <v>0.6304178420612615</v>
      </c>
    </row>
    <row r="1057" spans="1:14" x14ac:dyDescent="0.25">
      <c r="A1057" s="1">
        <f>+BASE!A1057</f>
        <v>44561</v>
      </c>
      <c r="B1057">
        <f>+IFERROR(BASE!M1057/BASE!H1057,B1056)</f>
        <v>0.82742511679032693</v>
      </c>
      <c r="C1057">
        <f>+IFERROR(BASE!C1057/BASE!H1057,C1056)</f>
        <v>0.80626545754328105</v>
      </c>
      <c r="D1057">
        <f>+IFERROR(BASE!#REF!/BASE!H1057,D1056)</f>
        <v>2.0054328141977544</v>
      </c>
      <c r="E1057">
        <f>+IFERROR(BASE!W1057/BASE!H1057,E1056)</f>
        <v>2.2327562517175048</v>
      </c>
      <c r="F1057">
        <f>+IFERROR(BASE!C1057/BASE!M1057,F1056)</f>
        <v>0.97442710063101967</v>
      </c>
      <c r="G1057">
        <f>+IFERROR(BASE!$R1057/BASE!H1057,G1056)</f>
        <v>2.615553723550426</v>
      </c>
      <c r="H1057">
        <f>+IFERROR(BASE!$R1057/BASE!C1057,H1056)</f>
        <v>3.2440354464894341</v>
      </c>
      <c r="I1057">
        <f>+IFERROR(BASE!$R1057/BASE!M1057,I1056)</f>
        <v>3.1610760544669545</v>
      </c>
      <c r="L1057">
        <f t="shared" si="18"/>
        <v>0.82833261641835443</v>
      </c>
      <c r="M1057">
        <f>+STDEV($L$78:L1057)*2+L1057</f>
        <v>1.0241140194254925</v>
      </c>
      <c r="N1057">
        <f>L1057-STDEV($L$78:L1057)*2</f>
        <v>0.63255121341121634</v>
      </c>
    </row>
    <row r="1058" spans="1:14" x14ac:dyDescent="0.25">
      <c r="A1058" s="1">
        <f>+BASE!A1058</f>
        <v>44568</v>
      </c>
      <c r="B1058">
        <f>+IFERROR(BASE!M1058/BASE!H1058,B1057)</f>
        <v>0.80395878524945763</v>
      </c>
      <c r="C1058">
        <f>+IFERROR(BASE!C1058/BASE!H1058,C1057)</f>
        <v>0.810466377440347</v>
      </c>
      <c r="D1058">
        <f>+IFERROR(BASE!#REF!/BASE!H1058,D1057)</f>
        <v>2.0054328141977544</v>
      </c>
      <c r="E1058">
        <f>+IFERROR(BASE!W1058/BASE!H1058,E1057)</f>
        <v>2.2367136659436007</v>
      </c>
      <c r="F1058">
        <f>+IFERROR(BASE!C1058/BASE!M1058,F1057)</f>
        <v>1.0080944350758854</v>
      </c>
      <c r="G1058">
        <f>+IFERROR(BASE!$R1058/BASE!H1058,G1057)</f>
        <v>2.5563991323210411</v>
      </c>
      <c r="H1058">
        <f>+IFERROR(BASE!$R1058/BASE!C1058,H1057)</f>
        <v>3.1542321846771495</v>
      </c>
      <c r="I1058">
        <f>+IFERROR(BASE!$R1058/BASE!M1058,I1057)</f>
        <v>3.1797639123102868</v>
      </c>
      <c r="L1058">
        <f t="shared" si="18"/>
        <v>0.82766607058748143</v>
      </c>
      <c r="M1058">
        <f>+STDEV($L$78:L1058)*2+L1058</f>
        <v>1.0233550691466147</v>
      </c>
      <c r="N1058">
        <f>L1058-STDEV($L$78:L1058)*2</f>
        <v>0.63197707202834819</v>
      </c>
    </row>
    <row r="1059" spans="1:14" x14ac:dyDescent="0.25">
      <c r="A1059" s="1">
        <f>+BASE!A1059</f>
        <v>44575</v>
      </c>
      <c r="B1059">
        <f>+IFERROR(BASE!M1059/BASE!H1059,B1058)</f>
        <v>0.81477457903313411</v>
      </c>
      <c r="C1059">
        <f>+IFERROR(BASE!C1059/BASE!H1059,C1058)</f>
        <v>0.84573601303639323</v>
      </c>
      <c r="D1059">
        <f>+IFERROR(BASE!#REF!/BASE!H1059,D1058)</f>
        <v>2.0054328141977544</v>
      </c>
      <c r="E1059">
        <f>+IFERROR(BASE!W1059/BASE!H1059,E1058)</f>
        <v>2.1822379141770774</v>
      </c>
      <c r="F1059">
        <f>+IFERROR(BASE!C1059/BASE!M1059,F1058)</f>
        <v>1.038</v>
      </c>
      <c r="G1059">
        <f>+IFERROR(BASE!$R1059/BASE!H1059,G1058)</f>
        <v>2.5556762629005974</v>
      </c>
      <c r="H1059">
        <f>+IFERROR(BASE!$R1059/BASE!C1059,H1058)</f>
        <v>3.0218368657675012</v>
      </c>
      <c r="I1059">
        <f>+IFERROR(BASE!$R1059/BASE!M1059,I1058)</f>
        <v>3.1366666666666667</v>
      </c>
      <c r="L1059">
        <f t="shared" si="18"/>
        <v>0.82785195507144183</v>
      </c>
      <c r="M1059">
        <f>+STDEV($L$78:L1059)*2+L1059</f>
        <v>1.0234487829468986</v>
      </c>
      <c r="N1059">
        <f>L1059-STDEV($L$78:L1059)*2</f>
        <v>0.63225512719598509</v>
      </c>
    </row>
    <row r="1060" spans="1:14" x14ac:dyDescent="0.25">
      <c r="A1060" s="1">
        <f>+BASE!A1060</f>
        <v>44582</v>
      </c>
      <c r="B1060">
        <f>+IFERROR(BASE!M1060/BASE!H1060,B1059)</f>
        <v>0.83560090702947842</v>
      </c>
      <c r="C1060">
        <f>+IFERROR(BASE!C1060/BASE!H1060,C1059)</f>
        <v>0.86252834467120187</v>
      </c>
      <c r="D1060">
        <f>+IFERROR(BASE!#REF!/BASE!H1060,D1059)</f>
        <v>2.0054328141977544</v>
      </c>
      <c r="E1060">
        <f>+IFERROR(BASE!W1060/BASE!H1060,E1059)</f>
        <v>2.204081632653061</v>
      </c>
      <c r="F1060">
        <f>+IFERROR(BASE!C1060/BASE!M1060,F1059)</f>
        <v>1.0322252374491181</v>
      </c>
      <c r="G1060">
        <f>+IFERROR(BASE!$R1060/BASE!H1060,G1059)</f>
        <v>2.560374149659864</v>
      </c>
      <c r="H1060">
        <f>+IFERROR(BASE!$R1060/BASE!C1060,H1059)</f>
        <v>2.9684521853434109</v>
      </c>
      <c r="I1060">
        <f>+IFERROR(BASE!$R1060/BASE!M1060,I1059)</f>
        <v>3.0641112618724557</v>
      </c>
      <c r="L1060">
        <f t="shared" si="18"/>
        <v>0.82803981703848129</v>
      </c>
      <c r="M1060">
        <f>+STDEV($L$78:L1060)*2+L1060</f>
        <v>1.0235447090430578</v>
      </c>
      <c r="N1060">
        <f>L1060-STDEV($L$78:L1060)*2</f>
        <v>0.63253492503390474</v>
      </c>
    </row>
    <row r="1061" spans="1:14" x14ac:dyDescent="0.25">
      <c r="A1061" s="1">
        <f>+BASE!A1061</f>
        <v>44589</v>
      </c>
      <c r="B1061">
        <f>+IFERROR(BASE!M1061/BASE!H1061,B1060)</f>
        <v>0.81430395913154519</v>
      </c>
      <c r="C1061">
        <f>+IFERROR(BASE!C1061/BASE!H1061,C1060)</f>
        <v>0.81839080459770119</v>
      </c>
      <c r="D1061">
        <f>+IFERROR(BASE!#REF!/BASE!H1061,D1060)</f>
        <v>2.0054328141977544</v>
      </c>
      <c r="E1061">
        <f>+IFERROR(BASE!W1061/BASE!H1061,E1060)</f>
        <v>2.1338441890166027</v>
      </c>
      <c r="F1061">
        <f>+IFERROR(BASE!C1061/BASE!M1061,F1060)</f>
        <v>1.0050188205771644</v>
      </c>
      <c r="G1061">
        <f>+IFERROR(BASE!$R1061/BASE!H1061,G1060)</f>
        <v>2.4768837803320563</v>
      </c>
      <c r="H1061">
        <f>+IFERROR(BASE!$R1061/BASE!C1061,H1060)</f>
        <v>3.0265293383270908</v>
      </c>
      <c r="I1061">
        <f>+IFERROR(BASE!$R1061/BASE!M1061,I1060)</f>
        <v>3.0417189460476792</v>
      </c>
      <c r="L1061">
        <f t="shared" si="18"/>
        <v>0.8275704700141161</v>
      </c>
      <c r="M1061">
        <f>+STDEV($L$78:L1061)*2+L1061</f>
        <v>1.0229832917979795</v>
      </c>
      <c r="N1061">
        <f>L1061-STDEV($L$78:L1061)*2</f>
        <v>0.63215764823025256</v>
      </c>
    </row>
    <row r="1062" spans="1:14" x14ac:dyDescent="0.25">
      <c r="A1062" s="1">
        <f>+BASE!A1062</f>
        <v>44596</v>
      </c>
      <c r="B1062">
        <f>+IFERROR(BASE!M1062/BASE!H1062,B1061)</f>
        <v>0.83500000000000008</v>
      </c>
      <c r="C1062">
        <f>+IFERROR(BASE!C1062/BASE!H1062,C1061)</f>
        <v>0.81526315789473691</v>
      </c>
      <c r="D1062">
        <f>+IFERROR(BASE!#REF!/BASE!H1062,D1061)</f>
        <v>2.0054328141977544</v>
      </c>
      <c r="E1062">
        <f>+IFERROR(BASE!W1062/BASE!H1062,E1061)</f>
        <v>2.1513157894736841</v>
      </c>
      <c r="F1062">
        <f>+IFERROR(BASE!C1062/BASE!M1062,F1061)</f>
        <v>0.97636306334699019</v>
      </c>
      <c r="G1062">
        <f>+IFERROR(BASE!$R1062/BASE!H1062,G1061)</f>
        <v>2.7881578947368424</v>
      </c>
      <c r="H1062">
        <f>+IFERROR(BASE!$R1062/BASE!C1062,H1061)</f>
        <v>3.4199483537766304</v>
      </c>
      <c r="I1062">
        <f>+IFERROR(BASE!$R1062/BASE!M1062,I1061)</f>
        <v>3.3391112511818468</v>
      </c>
      <c r="L1062">
        <f t="shared" si="18"/>
        <v>0.82763107767765898</v>
      </c>
      <c r="M1062">
        <f>+STDEV($L$78:L1062)*2+L1062</f>
        <v>1.0229519917046959</v>
      </c>
      <c r="N1062">
        <f>L1062-STDEV($L$78:L1062)*2</f>
        <v>0.63231016365062209</v>
      </c>
    </row>
    <row r="1063" spans="1:14" x14ac:dyDescent="0.25">
      <c r="A1063" s="1">
        <f>+BASE!A1063</f>
        <v>44603</v>
      </c>
      <c r="B1063">
        <f>+IFERROR(BASE!M1063/BASE!H1063,B1062)</f>
        <v>0.82298474945533773</v>
      </c>
      <c r="C1063">
        <f>+IFERROR(BASE!C1063/BASE!H1063,C1062)</f>
        <v>0.83061002178649235</v>
      </c>
      <c r="D1063">
        <f>+IFERROR(BASE!#REF!/BASE!H1063,D1062)</f>
        <v>2.0054328141977544</v>
      </c>
      <c r="E1063">
        <f>+IFERROR(BASE!W1063/BASE!H1063,E1062)</f>
        <v>2.1963507625272332</v>
      </c>
      <c r="F1063">
        <f>+IFERROR(BASE!C1063/BASE!M1063,F1062)</f>
        <v>1.0092653871608206</v>
      </c>
      <c r="G1063">
        <f>+IFERROR(BASE!$R1063/BASE!H1063,G1062)</f>
        <v>3.0759803921568625</v>
      </c>
      <c r="H1063">
        <f>+IFERROR(BASE!$R1063/BASE!C1063,H1062)</f>
        <v>3.7032786885245899</v>
      </c>
      <c r="I1063">
        <f>+IFERROR(BASE!$R1063/BASE!M1063,I1062)</f>
        <v>3.7375909993381859</v>
      </c>
      <c r="L1063">
        <f t="shared" si="18"/>
        <v>0.82786107709104895</v>
      </c>
      <c r="M1063">
        <f>+STDEV($L$78:L1063)*2+L1063</f>
        <v>1.023090339854807</v>
      </c>
      <c r="N1063">
        <f>L1063-STDEV($L$78:L1063)*2</f>
        <v>0.63263181432729088</v>
      </c>
    </row>
    <row r="1064" spans="1:14" x14ac:dyDescent="0.25">
      <c r="A1064" s="1">
        <f>+BASE!A1064</f>
        <v>44610</v>
      </c>
      <c r="B1064">
        <f>+IFERROR(BASE!M1064/BASE!H1064,B1063)</f>
        <v>0.86935740839086573</v>
      </c>
      <c r="C1064">
        <f>+IFERROR(BASE!C1064/BASE!H1064,C1063)</f>
        <v>0.81598513011152418</v>
      </c>
      <c r="D1064">
        <f>+IFERROR(BASE!#REF!/BASE!H1064,D1063)</f>
        <v>2.0054328141977544</v>
      </c>
      <c r="E1064">
        <f>+IFERROR(BASE!W1064/BASE!H1064,E1063)</f>
        <v>2.1548061603823685</v>
      </c>
      <c r="F1064">
        <f>+IFERROR(BASE!C1064/BASE!M1064,F1063)</f>
        <v>0.93860720830788025</v>
      </c>
      <c r="G1064">
        <f>+IFERROR(BASE!$R1064/BASE!H1064,G1063)</f>
        <v>3.3473181093998936</v>
      </c>
      <c r="H1064">
        <f>+IFERROR(BASE!$R1064/BASE!C1064,H1063)</f>
        <v>4.1021802798568174</v>
      </c>
      <c r="I1064">
        <f>+IFERROR(BASE!$R1064/BASE!M1064,I1063)</f>
        <v>3.8503359804520461</v>
      </c>
      <c r="L1064">
        <f t="shared" si="18"/>
        <v>0.82890060005355726</v>
      </c>
      <c r="M1064">
        <f>+STDEV($L$78:L1064)*2+L1064</f>
        <v>1.0240389308165596</v>
      </c>
      <c r="N1064">
        <f>L1064-STDEV($L$78:L1064)*2</f>
        <v>0.6337622692905549</v>
      </c>
    </row>
    <row r="1065" spans="1:14" x14ac:dyDescent="0.25">
      <c r="A1065" s="1">
        <f>+BASE!A1065</f>
        <v>44617</v>
      </c>
      <c r="B1065">
        <f>+IFERROR(BASE!M1065/BASE!H1065,B1064)</f>
        <v>0.8351264120494889</v>
      </c>
      <c r="C1065">
        <f>+IFERROR(BASE!C1065/BASE!H1065,C1064)</f>
        <v>0.82490586336740168</v>
      </c>
      <c r="D1065">
        <f>+IFERROR(BASE!#REF!/BASE!H1065,D1064)</f>
        <v>2.0054328141977544</v>
      </c>
      <c r="E1065">
        <f>+IFERROR(BASE!W1065/BASE!H1065,E1064)</f>
        <v>2.1597633136094676</v>
      </c>
      <c r="F1065">
        <f>+IFERROR(BASE!C1065/BASE!M1065,F1064)</f>
        <v>0.98776167471819643</v>
      </c>
      <c r="G1065">
        <f>+IFERROR(BASE!$R1065/BASE!H1065,G1064)</f>
        <v>3.5355029585798814</v>
      </c>
      <c r="H1065">
        <f>+IFERROR(BASE!$R1065/BASE!C1065,H1064)</f>
        <v>4.2859471796543858</v>
      </c>
      <c r="I1065">
        <f>+IFERROR(BASE!$R1065/BASE!M1065,I1064)</f>
        <v>4.2334943639291467</v>
      </c>
      <c r="L1065">
        <f t="shared" si="18"/>
        <v>0.82964895667999827</v>
      </c>
      <c r="M1065">
        <f>+STDEV($L$78:L1065)*2+L1065</f>
        <v>1.0246969201023586</v>
      </c>
      <c r="N1065">
        <f>L1065-STDEV($L$78:L1065)*2</f>
        <v>0.63460099325763797</v>
      </c>
    </row>
    <row r="1066" spans="1:14" x14ac:dyDescent="0.25">
      <c r="A1066" s="1">
        <f>+BASE!A1066</f>
        <v>44624</v>
      </c>
      <c r="B1066">
        <f>+IFERROR(BASE!M1066/BASE!H1066,B1065)</f>
        <v>0.77811466372657112</v>
      </c>
      <c r="C1066">
        <f>+IFERROR(BASE!C1066/BASE!H1066,C1065)</f>
        <v>0.82001102535832404</v>
      </c>
      <c r="D1066">
        <f>+IFERROR(BASE!#REF!/BASE!H1066,D1065)</f>
        <v>2.0054328141977544</v>
      </c>
      <c r="E1066">
        <f>+IFERROR(BASE!W1066/BASE!H1066,E1065)</f>
        <v>2.1474641675854467</v>
      </c>
      <c r="F1066">
        <f>+IFERROR(BASE!C1066/BASE!M1066,F1065)</f>
        <v>1.0538434289762664</v>
      </c>
      <c r="G1066">
        <f>+IFERROR(BASE!$R1066/BASE!H1066,G1065)</f>
        <v>3.5192943770672542</v>
      </c>
      <c r="H1066">
        <f>+IFERROR(BASE!$R1066/BASE!C1066,H1065)</f>
        <v>4.2917647058823531</v>
      </c>
      <c r="I1066">
        <f>+IFERROR(BASE!$R1066/BASE!M1066,I1065)</f>
        <v>4.5228480340063761</v>
      </c>
      <c r="L1066">
        <f t="shared" si="18"/>
        <v>0.82878470003746685</v>
      </c>
      <c r="M1066">
        <f>+STDEV($L$78:L1066)*2+L1066</f>
        <v>1.0237419148872675</v>
      </c>
      <c r="N1066">
        <f>L1066-STDEV($L$78:L1066)*2</f>
        <v>0.63382748518766607</v>
      </c>
    </row>
    <row r="1067" spans="1:14" x14ac:dyDescent="0.25">
      <c r="A1067" s="1">
        <f>+BASE!A1067</f>
        <v>44631</v>
      </c>
      <c r="B1067">
        <f>+IFERROR(BASE!M1067/BASE!H1067,B1066)</f>
        <v>0.78976183958390356</v>
      </c>
      <c r="C1067">
        <f>+IFERROR(BASE!C1067/BASE!H1067,C1066)</f>
        <v>0.8368464275937586</v>
      </c>
      <c r="D1067">
        <f>+IFERROR(BASE!#REF!/BASE!H1067,D1066)</f>
        <v>2.0054328141977544</v>
      </c>
      <c r="E1067">
        <f>+IFERROR(BASE!W1067/BASE!H1067,E1066)</f>
        <v>2.0944429236244182</v>
      </c>
      <c r="F1067">
        <f>+IFERROR(BASE!C1067/BASE!M1067,F1066)</f>
        <v>1.059618717504333</v>
      </c>
      <c r="G1067">
        <f>+IFERROR(BASE!$R1067/BASE!H1067,G1066)</f>
        <v>3.6378319189707087</v>
      </c>
      <c r="H1067">
        <f>+IFERROR(BASE!$R1067/BASE!C1067,H1066)</f>
        <v>4.3470722930978081</v>
      </c>
      <c r="I1067">
        <f>+IFERROR(BASE!$R1067/BASE!M1067,I1066)</f>
        <v>4.6062391681109185</v>
      </c>
      <c r="L1067">
        <f t="shared" si="18"/>
        <v>0.82827456320054105</v>
      </c>
      <c r="M1067">
        <f>+STDEV($L$78:L1067)*2+L1067</f>
        <v>1.0231408642673572</v>
      </c>
      <c r="N1067">
        <f>L1067-STDEV($L$78:L1067)*2</f>
        <v>0.63340826213372492</v>
      </c>
    </row>
    <row r="1068" spans="1:14" x14ac:dyDescent="0.25">
      <c r="A1068" s="1">
        <f>+BASE!A1068</f>
        <v>44638</v>
      </c>
      <c r="B1068">
        <f>+IFERROR(BASE!M1068/BASE!H1068,B1067)</f>
        <v>0.7947891485361267</v>
      </c>
      <c r="C1068">
        <f>+IFERROR(BASE!C1068/BASE!H1068,C1067)</f>
        <v>0.85925329035723874</v>
      </c>
      <c r="D1068">
        <f>+IFERROR(BASE!#REF!/BASE!H1068,D1067)</f>
        <v>2.0054328141977544</v>
      </c>
      <c r="E1068">
        <f>+IFERROR(BASE!W1068/BASE!H1068,E1067)</f>
        <v>2.0335750738651623</v>
      </c>
      <c r="F1068">
        <f>+IFERROR(BASE!C1068/BASE!M1068,F1067)</f>
        <v>1.0811084825954715</v>
      </c>
      <c r="G1068">
        <f>+IFERROR(BASE!$R1068/BASE!H1068,G1067)</f>
        <v>3.496911093204405</v>
      </c>
      <c r="H1068">
        <f>+IFERROR(BASE!$R1068/BASE!C1068,H1067)</f>
        <v>4.0697092841512976</v>
      </c>
      <c r="I1068">
        <f>+IFERROR(BASE!$R1068/BASE!M1068,I1067)</f>
        <v>4.3997972287935116</v>
      </c>
      <c r="L1068">
        <f t="shared" si="18"/>
        <v>0.82783139861439548</v>
      </c>
      <c r="M1068">
        <f>+STDEV($L$78:L1068)*2+L1068</f>
        <v>1.0226066642066434</v>
      </c>
      <c r="N1068">
        <f>L1068-STDEV($L$78:L1068)*2</f>
        <v>0.63305613302214758</v>
      </c>
    </row>
    <row r="1069" spans="1:14" x14ac:dyDescent="0.25">
      <c r="A1069" s="1">
        <f>+BASE!A1069</f>
        <v>44645</v>
      </c>
      <c r="B1069">
        <f>+IFERROR(BASE!M1069/BASE!H1069,B1068)</f>
        <v>0.79974874371859295</v>
      </c>
      <c r="C1069">
        <f>+IFERROR(BASE!C1069/BASE!H1069,C1068)</f>
        <v>0.86984924623115578</v>
      </c>
      <c r="D1069">
        <f>+IFERROR(BASE!#REF!/BASE!H1069,D1068)</f>
        <v>2.0054328141977544</v>
      </c>
      <c r="E1069">
        <f>+IFERROR(BASE!W1069/BASE!H1069,E1068)</f>
        <v>1.9688442211055275</v>
      </c>
      <c r="F1069">
        <f>+IFERROR(BASE!C1069/BASE!M1069,F1068)</f>
        <v>1.0876531573986805</v>
      </c>
      <c r="G1069">
        <f>+IFERROR(BASE!$R1069/BASE!H1069,G1068)</f>
        <v>3.2396984924623116</v>
      </c>
      <c r="H1069">
        <f>+IFERROR(BASE!$R1069/BASE!C1069,H1068)</f>
        <v>3.7244367417677644</v>
      </c>
      <c r="I1069">
        <f>+IFERROR(BASE!$R1069/BASE!M1069,I1068)</f>
        <v>4.050895381715363</v>
      </c>
      <c r="L1069">
        <f t="shared" si="18"/>
        <v>0.82790358893779548</v>
      </c>
      <c r="M1069">
        <f>+STDEV($L$78:L1069)*2+L1069</f>
        <v>1.0225879854046447</v>
      </c>
      <c r="N1069">
        <f>L1069-STDEV($L$78:L1069)*2</f>
        <v>0.63321919247094627</v>
      </c>
    </row>
    <row r="1070" spans="1:14" x14ac:dyDescent="0.25">
      <c r="A1070" s="1">
        <f>+BASE!A1070</f>
        <v>44652</v>
      </c>
      <c r="B1070">
        <f>+IFERROR(BASE!M1070/BASE!H1070,B1069)</f>
        <v>0.78134201146753446</v>
      </c>
      <c r="C1070">
        <f>+IFERROR(BASE!C1070/BASE!H1070,C1069)</f>
        <v>0.87804122113745542</v>
      </c>
      <c r="D1070">
        <f>+IFERROR(BASE!#REF!/BASE!H1070,D1069)</f>
        <v>2.0054328141977544</v>
      </c>
      <c r="E1070">
        <f>+IFERROR(BASE!W1070/BASE!H1070,E1069)</f>
        <v>0.86161475282814204</v>
      </c>
      <c r="F1070">
        <f>+IFERROR(BASE!C1070/BASE!M1070,F1069)</f>
        <v>1.1237604125347085</v>
      </c>
      <c r="G1070">
        <f>+IFERROR(BASE!$R1070/BASE!H1070,G1069)</f>
        <v>1.9981403998140401</v>
      </c>
      <c r="H1070">
        <f>+IFERROR(BASE!$R1070/BASE!C1070,H1069)</f>
        <v>2.2756794917049068</v>
      </c>
      <c r="I1070">
        <f>+IFERROR(BASE!$R1070/BASE!M1070,I1069)</f>
        <v>2.5573185243950816</v>
      </c>
      <c r="L1070">
        <f t="shared" si="18"/>
        <v>0.82759001377862185</v>
      </c>
      <c r="M1070">
        <f>+STDEV($L$78:L1070)*2+L1070</f>
        <v>1.0221834944181492</v>
      </c>
      <c r="N1070">
        <f>L1070-STDEV($L$78:L1070)*2</f>
        <v>0.63299653313909454</v>
      </c>
    </row>
    <row r="1071" spans="1:14" x14ac:dyDescent="0.25">
      <c r="A1071" s="1">
        <f>+BASE!A1071</f>
        <v>44659</v>
      </c>
      <c r="B1071">
        <f>+IFERROR(BASE!M1071/BASE!H1071,B1070)</f>
        <v>0.77882547559966908</v>
      </c>
      <c r="C1071">
        <f>+IFERROR(BASE!C1071/BASE!H1071,C1070)</f>
        <v>0.90885028949545077</v>
      </c>
      <c r="D1071">
        <f>+IFERROR(BASE!#REF!/BASE!H1071,D1070)</f>
        <v>2.0054328141977544</v>
      </c>
      <c r="E1071">
        <f>+IFERROR(BASE!W1071/BASE!H1071,E1070)</f>
        <v>0.86435070306038042</v>
      </c>
      <c r="F1071">
        <f>+IFERROR(BASE!C1071/BASE!M1071,F1070)</f>
        <v>1.1669498725573493</v>
      </c>
      <c r="G1071">
        <f>+IFERROR(BASE!$R1071/BASE!H1071,G1070)</f>
        <v>2.121091811414392</v>
      </c>
      <c r="H1071">
        <f>+IFERROR(BASE!$R1071/BASE!C1071,H1070)</f>
        <v>2.3338187113214417</v>
      </c>
      <c r="I1071">
        <f>+IFERROR(BASE!$R1071/BASE!M1071,I1070)</f>
        <v>2.7234494477485134</v>
      </c>
      <c r="L1071">
        <f t="shared" si="18"/>
        <v>0.8275447676307468</v>
      </c>
      <c r="M1071">
        <f>+STDEV($L$78:L1071)*2+L1071</f>
        <v>1.0220474339312602</v>
      </c>
      <c r="N1071">
        <f>L1071-STDEV($L$78:L1071)*2</f>
        <v>0.63304210133023331</v>
      </c>
    </row>
    <row r="1072" spans="1:14" x14ac:dyDescent="0.25">
      <c r="A1072" s="1">
        <f>+BASE!A1072</f>
        <v>44666</v>
      </c>
      <c r="B1072">
        <f>+IFERROR(BASE!M1072/BASE!H1072,B1071)</f>
        <v>0.76052497017214926</v>
      </c>
      <c r="C1072">
        <f>+IFERROR(BASE!C1072/BASE!H1072,C1071)</f>
        <v>0.90420998806885966</v>
      </c>
      <c r="D1072">
        <f>+IFERROR(BASE!#REF!/BASE!H1072,D1071)</f>
        <v>2.0054328141977544</v>
      </c>
      <c r="E1072">
        <f>+IFERROR(BASE!W1072/BASE!H1072,E1071)</f>
        <v>0.8573376512698142</v>
      </c>
      <c r="F1072">
        <f>+IFERROR(BASE!C1072/BASE!M1072,F1071)</f>
        <v>1.1889287315105335</v>
      </c>
      <c r="G1072">
        <f>+IFERROR(BASE!$R1072/BASE!H1072,G1071)</f>
        <v>2.1885120163627065</v>
      </c>
      <c r="H1072">
        <f>+IFERROR(BASE!$R1072/BASE!C1072,H1071)</f>
        <v>2.4203581526861453</v>
      </c>
      <c r="I1072">
        <f>+IFERROR(BASE!$R1072/BASE!M1072,I1071)</f>
        <v>2.8776333482743168</v>
      </c>
      <c r="L1072">
        <f t="shared" si="18"/>
        <v>0.82697444952693855</v>
      </c>
      <c r="M1072">
        <f>+STDEV($L$78:L1072)*2+L1072</f>
        <v>1.0213861201729435</v>
      </c>
      <c r="N1072">
        <f>L1072-STDEV($L$78:L1072)*2</f>
        <v>0.6325627788809336</v>
      </c>
    </row>
    <row r="1073" spans="1:14" x14ac:dyDescent="0.25">
      <c r="A1073" s="1">
        <f>+BASE!A1073</f>
        <v>44673</v>
      </c>
      <c r="B1073">
        <f>+IFERROR(BASE!M1073/BASE!H1073,B1072)</f>
        <v>0.77972086766436854</v>
      </c>
      <c r="C1073">
        <f>+IFERROR(BASE!C1073/BASE!H1073,C1072)</f>
        <v>0.9122246510845804</v>
      </c>
      <c r="D1073">
        <f>+IFERROR(BASE!#REF!/BASE!H1073,D1072)</f>
        <v>2.0054328141977544</v>
      </c>
      <c r="E1073">
        <f>+IFERROR(BASE!W1073/BASE!H1073,E1072)</f>
        <v>0.87153186480578437</v>
      </c>
      <c r="F1073">
        <f>+IFERROR(BASE!C1073/BASE!M1073,F1072)</f>
        <v>1.1699374595643734</v>
      </c>
      <c r="G1073">
        <f>+IFERROR(BASE!$R1073/BASE!H1073,G1072)</f>
        <v>2.1651252732470154</v>
      </c>
      <c r="H1073">
        <f>+IFERROR(BASE!$R1073/BASE!C1073,H1072)</f>
        <v>2.3734562211981567</v>
      </c>
      <c r="I1073">
        <f>+IFERROR(BASE!$R1073/BASE!M1073,I1072)</f>
        <v>2.7767953418158293</v>
      </c>
      <c r="L1073">
        <f t="shared" si="18"/>
        <v>0.82677793656925158</v>
      </c>
      <c r="M1073">
        <f>+STDEV($L$78:L1073)*2+L1073</f>
        <v>1.0210986340364812</v>
      </c>
      <c r="N1073">
        <f>L1073-STDEV($L$78:L1073)*2</f>
        <v>0.63245723910202201</v>
      </c>
    </row>
    <row r="1074" spans="1:14" x14ac:dyDescent="0.25">
      <c r="A1074" s="1">
        <f>+BASE!A1074</f>
        <v>44680</v>
      </c>
      <c r="B1074">
        <f>+IFERROR(BASE!M1074/BASE!H1074,B1073)</f>
        <v>0.77176757982900013</v>
      </c>
      <c r="C1074">
        <f>+IFERROR(BASE!C1074/BASE!H1074,C1073)</f>
        <v>0.88413889373582266</v>
      </c>
      <c r="D1074">
        <f>+IFERROR(BASE!#REF!/BASE!H1074,D1073)</f>
        <v>2.0054328141977544</v>
      </c>
      <c r="E1074">
        <f>+IFERROR(BASE!W1074/BASE!H1074,E1073)</f>
        <v>0.88187052870354199</v>
      </c>
      <c r="F1074">
        <f>+IFERROR(BASE!C1074/BASE!M1074,F1073)</f>
        <v>1.1456025322179517</v>
      </c>
      <c r="G1074">
        <f>+IFERROR(BASE!$R1074/BASE!H1074,G1073)</f>
        <v>2.2498691327865989</v>
      </c>
      <c r="H1074">
        <f>+IFERROR(BASE!$R1074/BASE!C1074,H1073)</f>
        <v>2.5447010065127293</v>
      </c>
      <c r="I1074">
        <f>+IFERROR(BASE!$R1074/BASE!M1074,I1073)</f>
        <v>2.915215916798553</v>
      </c>
      <c r="L1074">
        <f t="shared" si="18"/>
        <v>0.82668766969549834</v>
      </c>
      <c r="M1074">
        <f>+STDEV($L$78:L1074)*2+L1074</f>
        <v>1.0209174731480686</v>
      </c>
      <c r="N1074">
        <f>L1074-STDEV($L$78:L1074)*2</f>
        <v>0.6324578662429281</v>
      </c>
    </row>
    <row r="1075" spans="1:14" x14ac:dyDescent="0.25">
      <c r="A1075" s="1">
        <f>+BASE!A1075</f>
        <v>44687</v>
      </c>
      <c r="B1075">
        <f>+IFERROR(BASE!M1075/BASE!H1075,B1074)</f>
        <v>0.76550188420692022</v>
      </c>
      <c r="C1075">
        <f>+IFERROR(BASE!C1075/BASE!H1075,C1074)</f>
        <v>0.86193902021240154</v>
      </c>
      <c r="D1075">
        <f>+IFERROR(BASE!#REF!/BASE!H1075,D1074)</f>
        <v>2.0054328141977544</v>
      </c>
      <c r="E1075">
        <f>+IFERROR(BASE!W1075/BASE!H1075,E1074)</f>
        <v>0.85320315176430284</v>
      </c>
      <c r="F1075">
        <f>+IFERROR(BASE!C1075/BASE!M1075,F1074)</f>
        <v>1.1259789662116804</v>
      </c>
      <c r="G1075">
        <f>+IFERROR(BASE!$R1075/BASE!H1075,G1074)</f>
        <v>2.2362110311750603</v>
      </c>
      <c r="H1075">
        <f>+IFERROR(BASE!$R1075/BASE!C1075,H1074)</f>
        <v>2.5943958664546902</v>
      </c>
      <c r="I1075">
        <f>+IFERROR(BASE!$R1075/BASE!M1075,I1074)</f>
        <v>2.921235175654509</v>
      </c>
      <c r="L1075">
        <f t="shared" si="18"/>
        <v>0.82657976760071572</v>
      </c>
      <c r="M1075">
        <f>+STDEV($L$78:L1075)*2+L1075</f>
        <v>1.0207187470843053</v>
      </c>
      <c r="N1075">
        <f>L1075-STDEV($L$78:L1075)*2</f>
        <v>0.63244078811712612</v>
      </c>
    </row>
    <row r="1076" spans="1:14" x14ac:dyDescent="0.25">
      <c r="A1076" s="1">
        <f>+BASE!A1076</f>
        <v>44694</v>
      </c>
      <c r="B1076">
        <f>+IFERROR(BASE!M1076/BASE!H1076,B1075)</f>
        <v>0.74072273537514177</v>
      </c>
      <c r="C1076">
        <f>+IFERROR(BASE!C1076/BASE!H1076,C1075)</f>
        <v>0.90471560525036465</v>
      </c>
      <c r="D1076">
        <f>+IFERROR(BASE!#REF!/BASE!H1076,D1075)</f>
        <v>2.0054328141977544</v>
      </c>
      <c r="E1076">
        <f>+IFERROR(BASE!W1076/BASE!H1076,E1075)</f>
        <v>0.81818181818181823</v>
      </c>
      <c r="F1076">
        <f>+IFERROR(BASE!C1076/BASE!M1076,F1075)</f>
        <v>1.2213957558521111</v>
      </c>
      <c r="G1076">
        <f>+IFERROR(BASE!$R1076/BASE!H1076,G1075)</f>
        <v>2.1359585156376601</v>
      </c>
      <c r="H1076">
        <f>+IFERROR(BASE!$R1076/BASE!C1076,H1075)</f>
        <v>2.3609170696758017</v>
      </c>
      <c r="I1076">
        <f>+IFERROR(BASE!$R1076/BASE!M1076,I1075)</f>
        <v>2.8836140888208268</v>
      </c>
      <c r="L1076">
        <f t="shared" si="18"/>
        <v>0.82609720424451716</v>
      </c>
      <c r="M1076">
        <f>+STDEV($L$78:L1076)*2+L1076</f>
        <v>1.0201452369019068</v>
      </c>
      <c r="N1076">
        <f>L1076-STDEV($L$78:L1076)*2</f>
        <v>0.63204917158712748</v>
      </c>
    </row>
    <row r="1077" spans="1:14" x14ac:dyDescent="0.25">
      <c r="A1077" s="1">
        <f>+BASE!A1077</f>
        <v>44701</v>
      </c>
      <c r="B1077">
        <f>+IFERROR(BASE!M1077/BASE!H1077,B1076)</f>
        <v>0.74155653450807635</v>
      </c>
      <c r="C1077">
        <f>+IFERROR(BASE!C1077/BASE!H1077,C1076)</f>
        <v>0.89933104911078487</v>
      </c>
      <c r="D1077">
        <f>+IFERROR(BASE!#REF!/BASE!H1077,D1076)</f>
        <v>2.0054328141977544</v>
      </c>
      <c r="E1077">
        <f>+IFERROR(BASE!W1077/BASE!H1077,E1076)</f>
        <v>0.85250448686572033</v>
      </c>
      <c r="F1077">
        <f>+IFERROR(BASE!C1077/BASE!M1077,F1076)</f>
        <v>1.2127612761276128</v>
      </c>
      <c r="G1077">
        <f>+IFERROR(BASE!$R1077/BASE!H1077,G1076)</f>
        <v>2.1300375265132976</v>
      </c>
      <c r="H1077">
        <f>+IFERROR(BASE!$R1077/BASE!C1077,H1076)</f>
        <v>2.3684687953555881</v>
      </c>
      <c r="I1077">
        <f>+IFERROR(BASE!$R1077/BASE!M1077,I1076)</f>
        <v>2.8723872387238725</v>
      </c>
      <c r="L1077">
        <f t="shared" si="18"/>
        <v>0.82512610894320915</v>
      </c>
      <c r="M1077">
        <f>+STDEV($L$78:L1077)*2+L1077</f>
        <v>1.0190828353615085</v>
      </c>
      <c r="N1077">
        <f>L1077-STDEV($L$78:L1077)*2</f>
        <v>0.63116938252490973</v>
      </c>
    </row>
    <row r="1078" spans="1:14" x14ac:dyDescent="0.25">
      <c r="A1078" s="1">
        <f>+BASE!A1078</f>
        <v>44708</v>
      </c>
      <c r="B1078">
        <f>+IFERROR(BASE!M1078/BASE!H1078,B1077)</f>
        <v>0.76521465639251451</v>
      </c>
      <c r="C1078">
        <f>+IFERROR(BASE!C1078/BASE!H1078,C1077)</f>
        <v>0.92703255228809567</v>
      </c>
      <c r="D1078">
        <f>+IFERROR(BASE!#REF!/BASE!H1078,D1077)</f>
        <v>2.0054328141977544</v>
      </c>
      <c r="E1078">
        <f>+IFERROR(BASE!W1078/BASE!H1078,E1077)</f>
        <v>0.88032709545526022</v>
      </c>
      <c r="F1078">
        <f>+IFERROR(BASE!C1078/BASE!M1078,F1077)</f>
        <v>1.2114673242909988</v>
      </c>
      <c r="G1078">
        <f>+IFERROR(BASE!$R1078/BASE!H1078,G1077)</f>
        <v>2.0445038528070452</v>
      </c>
      <c r="H1078">
        <f>+IFERROR(BASE!$R1078/BASE!C1078,H1077)</f>
        <v>2.205428329092451</v>
      </c>
      <c r="I1078">
        <f>+IFERROR(BASE!$R1078/BASE!M1078,I1077)</f>
        <v>2.6718043567612004</v>
      </c>
      <c r="L1078">
        <f t="shared" si="18"/>
        <v>0.82391704007025102</v>
      </c>
      <c r="M1078">
        <f>+STDEV($L$78:L1078)*2+L1078</f>
        <v>1.0177820109403952</v>
      </c>
      <c r="N1078">
        <f>L1078-STDEV($L$78:L1078)*2</f>
        <v>0.63005206920010681</v>
      </c>
    </row>
    <row r="1079" spans="1:14" x14ac:dyDescent="0.25">
      <c r="A1079" s="1">
        <f>+BASE!A1079</f>
        <v>44715</v>
      </c>
      <c r="B1079">
        <f>+IFERROR(BASE!M1079/BASE!H1079,B1078)</f>
        <v>0.74779339653481536</v>
      </c>
      <c r="C1079">
        <f>+IFERROR(BASE!C1079/BASE!H1079,C1078)</f>
        <v>0.87806472703497873</v>
      </c>
      <c r="D1079">
        <f>+IFERROR(BASE!#REF!/BASE!H1079,D1078)</f>
        <v>2.0054328141977544</v>
      </c>
      <c r="E1079">
        <f>+IFERROR(BASE!W1079/BASE!H1079,E1078)</f>
        <v>0.87250735534488399</v>
      </c>
      <c r="F1079">
        <f>+IFERROR(BASE!C1079/BASE!M1079,F1078)</f>
        <v>1.1742076502732239</v>
      </c>
      <c r="G1079">
        <f>+IFERROR(BASE!$R1079/BASE!H1079,G1078)</f>
        <v>2.1662307943772472</v>
      </c>
      <c r="H1079">
        <f>+IFERROR(BASE!$R1079/BASE!C1079,H1078)</f>
        <v>2.4670513775130303</v>
      </c>
      <c r="I1079">
        <f>+IFERROR(BASE!$R1079/BASE!M1079,I1078)</f>
        <v>2.8968306010928959</v>
      </c>
      <c r="L1079">
        <f t="shared" si="18"/>
        <v>0.82237107151940358</v>
      </c>
      <c r="M1079">
        <f>+STDEV($L$78:L1079)*2+L1079</f>
        <v>1.0161437230879347</v>
      </c>
      <c r="N1079">
        <f>L1079-STDEV($L$78:L1079)*2</f>
        <v>0.62859841995087251</v>
      </c>
    </row>
    <row r="1080" spans="1:14" x14ac:dyDescent="0.25">
      <c r="A1080" s="1">
        <f>+BASE!A1080</f>
        <v>44722</v>
      </c>
      <c r="B1080">
        <f>+IFERROR(BASE!M1080/BASE!H1080,B1079)</f>
        <v>0.74024622854170286</v>
      </c>
      <c r="C1080">
        <f>+IFERROR(BASE!C1080/BASE!H1080,C1079)</f>
        <v>0.85902548985607774</v>
      </c>
      <c r="D1080">
        <f>+IFERROR(BASE!#REF!/BASE!H1080,D1079)</f>
        <v>2.0054328141977544</v>
      </c>
      <c r="E1080">
        <f>+IFERROR(BASE!W1080/BASE!H1080,E1079)</f>
        <v>0.91399341078550378</v>
      </c>
      <c r="F1080">
        <f>+IFERROR(BASE!C1080/BASE!M1080,F1079)</f>
        <v>1.1604591239166082</v>
      </c>
      <c r="G1080">
        <f>+IFERROR(BASE!$R1080/BASE!H1080,G1079)</f>
        <v>2.3724640194208431</v>
      </c>
      <c r="H1080">
        <f>+IFERROR(BASE!$R1080/BASE!C1080,H1079)</f>
        <v>2.7618086394832462</v>
      </c>
      <c r="I1080">
        <f>+IFERROR(BASE!$R1080/BASE!M1080,I1079)</f>
        <v>3.204966034200047</v>
      </c>
      <c r="L1080">
        <f t="shared" si="18"/>
        <v>0.82030131646715254</v>
      </c>
      <c r="M1080">
        <f>+STDEV($L$78:L1080)*2+L1080</f>
        <v>1.013980930312935</v>
      </c>
      <c r="N1080">
        <f>L1080-STDEV($L$78:L1080)*2</f>
        <v>0.62662170262137007</v>
      </c>
    </row>
    <row r="1081" spans="1:14" x14ac:dyDescent="0.25">
      <c r="A1081" s="1">
        <f>+BASE!A1081</f>
        <v>44729</v>
      </c>
      <c r="B1081">
        <f>+IFERROR(BASE!M1081/BASE!H1081,B1080)</f>
        <v>0.78200387392146509</v>
      </c>
      <c r="C1081">
        <f>+IFERROR(BASE!C1081/BASE!H1081,C1080)</f>
        <v>0.87057580559957748</v>
      </c>
      <c r="D1081">
        <f>+IFERROR(BASE!#REF!/BASE!H1081,D1080)</f>
        <v>2.0054328141977544</v>
      </c>
      <c r="E1081">
        <f>+IFERROR(BASE!W1081/BASE!H1081,E1080)</f>
        <v>0.8425779186476493</v>
      </c>
      <c r="F1081">
        <f>+IFERROR(BASE!C1081/BASE!M1081,F1080)</f>
        <v>1.1132627786534564</v>
      </c>
      <c r="G1081">
        <f>+IFERROR(BASE!$R1081/BASE!H1081,G1080)</f>
        <v>2.4317661560133828</v>
      </c>
      <c r="H1081">
        <f>+IFERROR(BASE!$R1081/BASE!C1081,H1080)</f>
        <v>2.7932847896440127</v>
      </c>
      <c r="I1081">
        <f>+IFERROR(BASE!$R1081/BASE!M1081,I1080)</f>
        <v>3.1096599864895293</v>
      </c>
      <c r="L1081">
        <f t="shared" si="18"/>
        <v>0.81878197945374298</v>
      </c>
      <c r="M1081">
        <f>+STDEV($L$78:L1081)*2+L1081</f>
        <v>1.0123681224250887</v>
      </c>
      <c r="N1081">
        <f>L1081-STDEV($L$78:L1081)*2</f>
        <v>0.6251958364823974</v>
      </c>
    </row>
    <row r="1082" spans="1:14" x14ac:dyDescent="0.25">
      <c r="A1082" s="1">
        <f>+BASE!A1082</f>
        <v>44736</v>
      </c>
      <c r="B1082">
        <f>+IFERROR(BASE!M1082/BASE!H1082,B1081)</f>
        <v>0.77216816596291538</v>
      </c>
      <c r="C1082">
        <f>+IFERROR(BASE!C1082/BASE!H1082,C1081)</f>
        <v>0.83954470350651733</v>
      </c>
      <c r="D1082">
        <f>+IFERROR(BASE!#REF!/BASE!H1082,D1081)</f>
        <v>2.0054328141977544</v>
      </c>
      <c r="E1082">
        <f>+IFERROR(BASE!W1082/BASE!H1082,E1081)</f>
        <v>0.8667156232788692</v>
      </c>
      <c r="F1082">
        <f>+IFERROR(BASE!C1082/BASE!M1082,F1081)</f>
        <v>1.0872563005230622</v>
      </c>
      <c r="G1082">
        <f>+IFERROR(BASE!$R1082/BASE!H1082,G1081)</f>
        <v>2.5287314117863047</v>
      </c>
      <c r="H1082">
        <f>+IFERROR(BASE!$R1082/BASE!C1082,H1081)</f>
        <v>3.0120271156789853</v>
      </c>
      <c r="I1082">
        <f>+IFERROR(BASE!$R1082/BASE!M1082,I1081)</f>
        <v>3.2748454588682834</v>
      </c>
      <c r="L1082">
        <f t="shared" si="18"/>
        <v>0.81710192997595499</v>
      </c>
      <c r="M1082">
        <f>+STDEV($L$78:L1082)*2+L1082</f>
        <v>1.010594166562975</v>
      </c>
      <c r="N1082">
        <f>L1082-STDEV($L$78:L1082)*2</f>
        <v>0.6236096933889349</v>
      </c>
    </row>
    <row r="1083" spans="1:14" x14ac:dyDescent="0.25">
      <c r="A1083" s="1">
        <f>+BASE!A1083</f>
        <v>44743</v>
      </c>
      <c r="B1083">
        <f>+IFERROR(BASE!M1083/BASE!H1083,B1082)</f>
        <v>0.71560872081805904</v>
      </c>
      <c r="C1083">
        <f>+IFERROR(BASE!C1083/BASE!H1083,C1082)</f>
        <v>0.79934400926104576</v>
      </c>
      <c r="D1083">
        <f>+IFERROR(BASE!#REF!/BASE!H1083,D1082)</f>
        <v>2.0054328141977544</v>
      </c>
      <c r="E1083">
        <f>+IFERROR(BASE!W1083/BASE!H1083,E1082)</f>
        <v>0.88848157437777353</v>
      </c>
      <c r="F1083">
        <f>+IFERROR(BASE!C1083/BASE!M1083,F1082)</f>
        <v>1.1170126718792126</v>
      </c>
      <c r="G1083">
        <f>+IFERROR(BASE!$R1083/BASE!H1083,G1082)</f>
        <v>2.6681458614701912</v>
      </c>
      <c r="H1083">
        <f>+IFERROR(BASE!$R1083/BASE!C1083,H1082)</f>
        <v>3.3379193820902726</v>
      </c>
      <c r="I1083">
        <f>+IFERROR(BASE!$R1083/BASE!M1083,I1082)</f>
        <v>3.7284982475060664</v>
      </c>
      <c r="L1083">
        <f t="shared" si="18"/>
        <v>0.81473312782804963</v>
      </c>
      <c r="M1083">
        <f>+STDEV($L$78:L1083)*2+L1083</f>
        <v>1.008130889784417</v>
      </c>
      <c r="N1083">
        <f>L1083-STDEV($L$78:L1083)*2</f>
        <v>0.62133536587168214</v>
      </c>
    </row>
    <row r="1084" spans="1:14" x14ac:dyDescent="0.25">
      <c r="A1084" s="1">
        <f>+BASE!A1084</f>
        <v>44750</v>
      </c>
      <c r="B1084">
        <f>+IFERROR(BASE!M1084/BASE!H1084,B1083)</f>
        <v>0.76047166490672291</v>
      </c>
      <c r="C1084">
        <f>+IFERROR(BASE!C1084/BASE!H1084,C1083)</f>
        <v>0.83984512495600139</v>
      </c>
      <c r="D1084">
        <f>+IFERROR(BASE!#REF!/BASE!H1084,D1083)</f>
        <v>2.0054328141977544</v>
      </c>
      <c r="E1084">
        <f>+IFERROR(BASE!W1084/BASE!H1084,E1083)</f>
        <v>0.89422738472368879</v>
      </c>
      <c r="F1084">
        <f>+IFERROR(BASE!C1084/BASE!M1084,F1083)</f>
        <v>1.1043739875028928</v>
      </c>
      <c r="G1084">
        <f>+IFERROR(BASE!$R1084/BASE!H1084,G1083)</f>
        <v>2.9820485744456176</v>
      </c>
      <c r="H1084">
        <f>+IFERROR(BASE!$R1084/BASE!C1084,H1083)</f>
        <v>3.5507124895222124</v>
      </c>
      <c r="I1084">
        <f>+IFERROR(BASE!$R1084/BASE!M1084,I1083)</f>
        <v>3.92131451052997</v>
      </c>
      <c r="L1084">
        <f t="shared" si="18"/>
        <v>0.81241273269456959</v>
      </c>
      <c r="M1084">
        <f>+STDEV($L$78:L1084)*2+L1084</f>
        <v>1.0057155807303608</v>
      </c>
      <c r="N1084">
        <f>L1084-STDEV($L$78:L1084)*2</f>
        <v>0.61910988465877836</v>
      </c>
    </row>
    <row r="1085" spans="1:14" x14ac:dyDescent="0.25">
      <c r="A1085" s="1">
        <f>+BASE!A1085</f>
        <v>44757</v>
      </c>
      <c r="B1085">
        <f>+IFERROR(BASE!M1085/BASE!H1085,B1084)</f>
        <v>0.8039396170839469</v>
      </c>
      <c r="C1085">
        <f>+IFERROR(BASE!C1085/BASE!H1085,C1084)</f>
        <v>0.81553755522827687</v>
      </c>
      <c r="D1085">
        <f>+IFERROR(BASE!#REF!/BASE!H1085,D1084)</f>
        <v>2.0054328141977544</v>
      </c>
      <c r="E1085">
        <f>+IFERROR(BASE!W1085/BASE!H1085,E1084)</f>
        <v>0.88070692194403533</v>
      </c>
      <c r="F1085">
        <f>+IFERROR(BASE!C1085/BASE!M1085,F1084)</f>
        <v>1.0144263796656745</v>
      </c>
      <c r="G1085">
        <f>+IFERROR(BASE!$R1085/BASE!H1085,G1084)</f>
        <v>3.1226067746686299</v>
      </c>
      <c r="H1085">
        <f>+IFERROR(BASE!$R1085/BASE!C1085,H1084)</f>
        <v>3.8288939051918733</v>
      </c>
      <c r="I1085">
        <f>+IFERROR(BASE!$R1085/BASE!M1085,I1084)</f>
        <v>3.8841309823677581</v>
      </c>
      <c r="L1085">
        <f t="shared" si="18"/>
        <v>0.81113018755781907</v>
      </c>
      <c r="M1085">
        <f>+STDEV($L$78:L1085)*2+L1085</f>
        <v>1.0043379899638851</v>
      </c>
      <c r="N1085">
        <f>L1085-STDEV($L$78:L1085)*2</f>
        <v>0.61792238515175291</v>
      </c>
    </row>
    <row r="1086" spans="1:14" x14ac:dyDescent="0.25">
      <c r="A1086" s="1">
        <f>+BASE!A1086</f>
        <v>44764</v>
      </c>
      <c r="B1086">
        <f>+IFERROR(BASE!M1086/BASE!H1086,B1085)</f>
        <v>0.79209472401184056</v>
      </c>
      <c r="C1086">
        <f>+IFERROR(BASE!C1086/BASE!H1086,C1085)</f>
        <v>0.82831272853909099</v>
      </c>
      <c r="D1086">
        <f>+IFERROR(BASE!#REF!/BASE!H1086,D1085)</f>
        <v>2.0054328141977544</v>
      </c>
      <c r="E1086">
        <f>+IFERROR(BASE!W1086/BASE!H1086,E1085)</f>
        <v>1.0844506355563295</v>
      </c>
      <c r="F1086">
        <f>+IFERROR(BASE!C1086/BASE!M1086,F1085)</f>
        <v>1.0457243350186853</v>
      </c>
      <c r="G1086">
        <f>+IFERROR(BASE!$R1086/BASE!H1086,G1085)</f>
        <v>3.2852167856520982</v>
      </c>
      <c r="H1086">
        <f>+IFERROR(BASE!$R1086/BASE!C1086,H1085)</f>
        <v>3.9661551397939876</v>
      </c>
      <c r="I1086">
        <f>+IFERROR(BASE!$R1086/BASE!M1086,I1085)</f>
        <v>4.1475049461420088</v>
      </c>
      <c r="L1086">
        <f t="shared" si="18"/>
        <v>0.80913187858172131</v>
      </c>
      <c r="M1086">
        <f>+STDEV($L$78:L1086)*2+L1086</f>
        <v>1.0022444206152883</v>
      </c>
      <c r="N1086">
        <f>L1086-STDEV($L$78:L1086)*2</f>
        <v>0.61601933654815433</v>
      </c>
    </row>
    <row r="1087" spans="1:14" x14ac:dyDescent="0.25">
      <c r="A1087" s="1">
        <f>+BASE!A1087</f>
        <v>44771</v>
      </c>
      <c r="B1087">
        <f>+IFERROR(BASE!M1087/BASE!H1087,B1086)</f>
        <v>0.78014294592914857</v>
      </c>
      <c r="C1087">
        <f>+IFERROR(BASE!C1087/BASE!H1087,C1086)</f>
        <v>0.84850839030453706</v>
      </c>
      <c r="D1087">
        <f>+IFERROR(BASE!#REF!/BASE!H1087,D1086)</f>
        <v>2.0054328141977544</v>
      </c>
      <c r="E1087">
        <f>+IFERROR(BASE!W1087/BASE!H1087,E1086)</f>
        <v>0.98570540708514609</v>
      </c>
      <c r="F1087">
        <f>+IFERROR(BASE!C1087/BASE!M1087,F1086)</f>
        <v>1.0876319458275245</v>
      </c>
      <c r="G1087">
        <f>+IFERROR(BASE!$R1087/BASE!H1087,G1086)</f>
        <v>3.1990366687383469</v>
      </c>
      <c r="H1087">
        <f>+IFERROR(BASE!$R1087/BASE!C1087,H1086)</f>
        <v>3.770188610144662</v>
      </c>
      <c r="I1087">
        <f>+IFERROR(BASE!$R1087/BASE!M1087,I1086)</f>
        <v>4.1005775741884083</v>
      </c>
      <c r="L1087">
        <f t="shared" si="18"/>
        <v>0.8073389795874506</v>
      </c>
      <c r="M1087">
        <f>+STDEV($L$78:L1087)*2+L1087</f>
        <v>1.0003561538593297</v>
      </c>
      <c r="N1087">
        <f>L1087-STDEV($L$78:L1087)*2</f>
        <v>0.61432180531557157</v>
      </c>
    </row>
    <row r="1088" spans="1:14" x14ac:dyDescent="0.25">
      <c r="A1088" s="1">
        <f>+BASE!A1088</f>
        <v>44778</v>
      </c>
      <c r="B1088">
        <f>+IFERROR(BASE!M1088/BASE!H1088,B1087)</f>
        <v>0.78016424510423243</v>
      </c>
      <c r="C1088">
        <f>+IFERROR(BASE!C1088/BASE!H1088,C1087)</f>
        <v>0.82943777637397353</v>
      </c>
      <c r="D1088">
        <f>+IFERROR(BASE!#REF!/BASE!H1088,D1087)</f>
        <v>2.0054328141977544</v>
      </c>
      <c r="E1088">
        <f>+IFERROR(BASE!W1088/BASE!H1088,E1087)</f>
        <v>1.0439039797852181</v>
      </c>
      <c r="F1088">
        <f>+IFERROR(BASE!C1088/BASE!M1088,F1087)</f>
        <v>1.0631578947368421</v>
      </c>
      <c r="G1088">
        <f>+IFERROR(BASE!$R1088/BASE!H1088,G1087)</f>
        <v>3.2807959570435883</v>
      </c>
      <c r="H1088">
        <f>+IFERROR(BASE!$R1088/BASE!C1088,H1087)</f>
        <v>3.9554455445544554</v>
      </c>
      <c r="I1088">
        <f>+IFERROR(BASE!$R1088/BASE!M1088,I1087)</f>
        <v>4.2052631578947368</v>
      </c>
      <c r="L1088">
        <f t="shared" si="18"/>
        <v>0.8049267686758701</v>
      </c>
      <c r="M1088">
        <f>+STDEV($L$78:L1088)*2+L1088</f>
        <v>0.99784848693718065</v>
      </c>
      <c r="N1088">
        <f>L1088-STDEV($L$78:L1088)*2</f>
        <v>0.61200505041455955</v>
      </c>
    </row>
    <row r="1089" spans="1:14" x14ac:dyDescent="0.25">
      <c r="A1089" s="1">
        <f>+BASE!A1089</f>
        <v>44785</v>
      </c>
      <c r="B1089">
        <f>+IFERROR(BASE!M1089/BASE!H1089,B1088)</f>
        <v>0.80744583460482156</v>
      </c>
      <c r="C1089">
        <f>+IFERROR(BASE!C1089/BASE!H1089,C1088)</f>
        <v>0.83140067134574314</v>
      </c>
      <c r="D1089">
        <f>+IFERROR(BASE!#REF!/BASE!H1089,D1088)</f>
        <v>2.0054328141977544</v>
      </c>
      <c r="E1089">
        <f>+IFERROR(BASE!W1089/BASE!H1089,E1088)</f>
        <v>1.0300579798596279</v>
      </c>
      <c r="F1089">
        <f>+IFERROR(BASE!C1089/BASE!M1089,F1088)</f>
        <v>1.0296674225245654</v>
      </c>
      <c r="G1089">
        <f>+IFERROR(BASE!$R1089/BASE!H1089,G1088)</f>
        <v>3.3433018004272199</v>
      </c>
      <c r="H1089">
        <f>+IFERROR(BASE!$R1089/BASE!C1089,H1088)</f>
        <v>4.0212883097816103</v>
      </c>
      <c r="I1089">
        <f>+IFERROR(BASE!$R1089/BASE!M1089,I1088)</f>
        <v>4.1405895691609977</v>
      </c>
      <c r="L1089">
        <f t="shared" ref="L1089:L1152" si="19">+(AVERAGE(B1037:B1089))</f>
        <v>0.80356527368237141</v>
      </c>
      <c r="M1089">
        <f>+STDEV($L$78:L1089)*2+L1089</f>
        <v>0.99639160075585564</v>
      </c>
      <c r="N1089">
        <f>L1089-STDEV($L$78:L1089)*2</f>
        <v>0.61073894660888717</v>
      </c>
    </row>
    <row r="1090" spans="1:14" x14ac:dyDescent="0.25">
      <c r="A1090" s="1">
        <f>+BASE!A1090</f>
        <v>44792</v>
      </c>
      <c r="B1090">
        <f>+IFERROR(BASE!M1090/BASE!H1090,B1089)</f>
        <v>0.79031059592807251</v>
      </c>
      <c r="C1090">
        <f>+IFERROR(BASE!C1090/BASE!H1090,C1089)</f>
        <v>0.84395898350423526</v>
      </c>
      <c r="D1090">
        <f>+IFERROR(BASE!#REF!/BASE!H1090,D1089)</f>
        <v>2.0054328141977544</v>
      </c>
      <c r="E1090">
        <f>+IFERROR(BASE!W1090/BASE!H1090,E1089)</f>
        <v>0.97666815277158558</v>
      </c>
      <c r="F1090">
        <f>+IFERROR(BASE!C1090/BASE!M1090,F1089)</f>
        <v>1.0678826626551334</v>
      </c>
      <c r="G1090">
        <f>+IFERROR(BASE!$R1090/BASE!H1090,G1089)</f>
        <v>3.2236587903105955</v>
      </c>
      <c r="H1090">
        <f>+IFERROR(BASE!$R1090/BASE!C1090,H1089)</f>
        <v>3.8196865645360103</v>
      </c>
      <c r="I1090">
        <f>+IFERROR(BASE!$R1090/BASE!M1090,I1089)</f>
        <v>4.0789770590447532</v>
      </c>
      <c r="L1090">
        <f t="shared" si="19"/>
        <v>0.80171067448491828</v>
      </c>
      <c r="M1090">
        <f>+STDEV($L$78:L1090)*2+L1090</f>
        <v>0.99444170853678404</v>
      </c>
      <c r="N1090">
        <f>L1090-STDEV($L$78:L1090)*2</f>
        <v>0.60897964043305253</v>
      </c>
    </row>
    <row r="1091" spans="1:14" x14ac:dyDescent="0.25">
      <c r="A1091" s="1">
        <f>+BASE!A1091</f>
        <v>44799</v>
      </c>
      <c r="B1091">
        <f>+IFERROR(BASE!M1091/BASE!H1091,B1090)</f>
        <v>0.82979306564341515</v>
      </c>
      <c r="C1091">
        <f>+IFERROR(BASE!C1091/BASE!H1091,C1090)</f>
        <v>0.84418254077017951</v>
      </c>
      <c r="D1091">
        <f>+IFERROR(BASE!#REF!/BASE!H1091,D1090)</f>
        <v>2.0054328141977544</v>
      </c>
      <c r="E1091">
        <f>+IFERROR(BASE!W1091/BASE!H1091,E1090)</f>
        <v>0.96423187611347128</v>
      </c>
      <c r="F1091">
        <f>+IFERROR(BASE!C1091/BASE!M1091,F1090)</f>
        <v>1.0173410404624277</v>
      </c>
      <c r="G1091">
        <f>+IFERROR(BASE!$R1091/BASE!H1091,G1090)</f>
        <v>3.2191311497875841</v>
      </c>
      <c r="H1091">
        <f>+IFERROR(BASE!$R1091/BASE!C1091,H1090)</f>
        <v>3.8133116883116887</v>
      </c>
      <c r="I1091">
        <f>+IFERROR(BASE!$R1091/BASE!M1091,I1090)</f>
        <v>3.8794384805945499</v>
      </c>
      <c r="L1091">
        <f t="shared" si="19"/>
        <v>0.80058980788846612</v>
      </c>
      <c r="M1091">
        <f>+STDEV($L$78:L1091)*2+L1091</f>
        <v>0.99322569811825523</v>
      </c>
      <c r="N1091">
        <f>L1091-STDEV($L$78:L1091)*2</f>
        <v>0.60795391765867701</v>
      </c>
    </row>
    <row r="1092" spans="1:14" x14ac:dyDescent="0.25">
      <c r="A1092" s="1">
        <f>+BASE!A1092</f>
        <v>44806</v>
      </c>
      <c r="B1092">
        <f>+IFERROR(BASE!M1092/BASE!H1092,B1091)</f>
        <v>0.82435392028033294</v>
      </c>
      <c r="C1092">
        <f>+IFERROR(BASE!C1092/BASE!H1092,C1091)</f>
        <v>0.8680099284567091</v>
      </c>
      <c r="D1092">
        <f>+IFERROR(BASE!#REF!/BASE!H1092,D1091)</f>
        <v>2.0054328141977544</v>
      </c>
      <c r="E1092">
        <f>+IFERROR(BASE!W1092/BASE!H1092,E1091)</f>
        <v>0.97430281792962481</v>
      </c>
      <c r="F1092">
        <f>+IFERROR(BASE!C1092/BASE!M1092,F1091)</f>
        <v>1.0529578462628411</v>
      </c>
      <c r="G1092">
        <f>+IFERROR(BASE!$R1092/BASE!H1092,G1091)</f>
        <v>3.4029785370127033</v>
      </c>
      <c r="H1092">
        <f>+IFERROR(BASE!$R1092/BASE!C1092,H1091)</f>
        <v>3.9204373423044578</v>
      </c>
      <c r="I1092">
        <f>+IFERROR(BASE!$R1092/BASE!M1092,I1091)</f>
        <v>4.1280552603613181</v>
      </c>
      <c r="L1092">
        <f t="shared" si="19"/>
        <v>0.79886411354033249</v>
      </c>
      <c r="M1092">
        <f>+STDEV($L$78:L1092)*2+L1092</f>
        <v>0.99140506335908196</v>
      </c>
      <c r="N1092">
        <f>L1092-STDEV($L$78:L1092)*2</f>
        <v>0.60632316372158301</v>
      </c>
    </row>
    <row r="1093" spans="1:14" x14ac:dyDescent="0.25">
      <c r="A1093" s="1">
        <f>+BASE!A1093</f>
        <v>44813</v>
      </c>
      <c r="B1093">
        <f>+IFERROR(BASE!M1093/BASE!H1093,B1092)</f>
        <v>0.82996853696906137</v>
      </c>
      <c r="C1093">
        <f>+IFERROR(BASE!C1093/BASE!H1093,C1092)</f>
        <v>0.88371788148925012</v>
      </c>
      <c r="D1093">
        <f>+IFERROR(BASE!#REF!/BASE!H1093,D1092)</f>
        <v>2.0054328141977544</v>
      </c>
      <c r="E1093">
        <f>+IFERROR(BASE!W1093/BASE!H1093,E1092)</f>
        <v>0.91950707918196117</v>
      </c>
      <c r="F1093">
        <f>+IFERROR(BASE!C1093/BASE!M1093,F1092)</f>
        <v>1.0647607013110094</v>
      </c>
      <c r="G1093">
        <f>+IFERROR(BASE!$R1093/BASE!H1093,G1092)</f>
        <v>3.1664918720503406</v>
      </c>
      <c r="H1093">
        <f>+IFERROR(BASE!$R1093/BASE!C1093,H1092)</f>
        <v>3.5831479009049101</v>
      </c>
      <c r="I1093">
        <f>+IFERROR(BASE!$R1093/BASE!M1093,I1092)</f>
        <v>3.8151950718685832</v>
      </c>
      <c r="L1093">
        <f t="shared" si="19"/>
        <v>0.79723290745925435</v>
      </c>
      <c r="M1093">
        <f>+STDEV($L$78:L1093)*2+L1093</f>
        <v>0.98967917221150836</v>
      </c>
      <c r="N1093">
        <f>L1093-STDEV($L$78:L1093)*2</f>
        <v>0.60478664270700033</v>
      </c>
    </row>
    <row r="1094" spans="1:14" x14ac:dyDescent="0.25">
      <c r="A1094" s="1">
        <f>+BASE!A1094</f>
        <v>44820</v>
      </c>
      <c r="B1094">
        <f>+IFERROR(BASE!M1094/BASE!H1094,B1093)</f>
        <v>0.82971887550200807</v>
      </c>
      <c r="C1094">
        <f>+IFERROR(BASE!C1094/BASE!H1094,C1093)</f>
        <v>0.93775100401606426</v>
      </c>
      <c r="D1094">
        <f>+IFERROR(BASE!#REF!/BASE!H1094,D1093)</f>
        <v>2.0054328141977544</v>
      </c>
      <c r="E1094">
        <f>+IFERROR(BASE!W1094/BASE!H1094,E1093)</f>
        <v>0.9536813922356091</v>
      </c>
      <c r="F1094">
        <f>+IFERROR(BASE!C1094/BASE!M1094,F1093)</f>
        <v>1.1302032913843174</v>
      </c>
      <c r="G1094">
        <f>+IFERROR(BASE!$R1094/BASE!H1094,G1093)</f>
        <v>3.2088353413654618</v>
      </c>
      <c r="H1094">
        <f>+IFERROR(BASE!$R1094/BASE!C1094,H1093)</f>
        <v>3.4218415417558883</v>
      </c>
      <c r="I1094">
        <f>+IFERROR(BASE!$R1094/BASE!M1094,I1093)</f>
        <v>3.8673765730880927</v>
      </c>
      <c r="L1094">
        <f t="shared" si="19"/>
        <v>0.79601594587374802</v>
      </c>
      <c r="M1094">
        <f>+STDEV($L$78:L1094)*2+L1094</f>
        <v>0.98836778627762345</v>
      </c>
      <c r="N1094">
        <f>L1094-STDEV($L$78:L1094)*2</f>
        <v>0.60366410546987259</v>
      </c>
    </row>
    <row r="1095" spans="1:14" x14ac:dyDescent="0.25">
      <c r="A1095" s="1">
        <f>+BASE!A1095</f>
        <v>44827</v>
      </c>
      <c r="B1095">
        <f>+IFERROR(BASE!M1095/BASE!H1095,B1094)</f>
        <v>0.84391427416093812</v>
      </c>
      <c r="C1095">
        <f>+IFERROR(BASE!C1095/BASE!H1095,C1094)</f>
        <v>0.9401536595228468</v>
      </c>
      <c r="D1095">
        <f>+IFERROR(BASE!#REF!/BASE!H1095,D1094)</f>
        <v>2.0054328141977544</v>
      </c>
      <c r="E1095">
        <f>+IFERROR(BASE!W1095/BASE!H1095,E1094)</f>
        <v>0.95686750235880846</v>
      </c>
      <c r="F1095">
        <f>+IFERROR(BASE!C1095/BASE!M1095,F1094)</f>
        <v>1.1140392908481074</v>
      </c>
      <c r="G1095">
        <f>+IFERROR(BASE!$R1095/BASE!H1095,G1094)</f>
        <v>3.2012400593071844</v>
      </c>
      <c r="H1095">
        <f>+IFERROR(BASE!$R1095/BASE!C1095,H1094)</f>
        <v>3.4050179211469533</v>
      </c>
      <c r="I1095">
        <f>+IFERROR(BASE!$R1095/BASE!M1095,I1094)</f>
        <v>3.7933237501996486</v>
      </c>
      <c r="L1095">
        <f t="shared" si="19"/>
        <v>0.79556746703727932</v>
      </c>
      <c r="M1095">
        <f>+STDEV($L$78:L1095)*2+L1095</f>
        <v>0.98782507415803222</v>
      </c>
      <c r="N1095">
        <f>L1095-STDEV($L$78:L1095)*2</f>
        <v>0.60330985991652641</v>
      </c>
    </row>
    <row r="1096" spans="1:14" x14ac:dyDescent="0.25">
      <c r="A1096" s="1">
        <f>+BASE!A1096</f>
        <v>44834</v>
      </c>
      <c r="B1096">
        <f>+IFERROR(BASE!M1096/BASE!H1096,B1095)</f>
        <v>0.88473635522664207</v>
      </c>
      <c r="C1096">
        <f>+IFERROR(BASE!C1096/BASE!H1096,C1095)</f>
        <v>0.92802960222016662</v>
      </c>
      <c r="D1096">
        <f>+IFERROR(BASE!#REF!/BASE!H1096,D1095)</f>
        <v>2.0054328141977544</v>
      </c>
      <c r="E1096">
        <f>+IFERROR(BASE!W1096/BASE!H1096,E1095)</f>
        <v>1.0464384828862165</v>
      </c>
      <c r="F1096">
        <f>+IFERROR(BASE!C1096/BASE!M1096,F1095)</f>
        <v>1.0489335006273526</v>
      </c>
      <c r="G1096">
        <f>+IFERROR(BASE!$R1096/BASE!H1096,G1095)</f>
        <v>4.1831637372802968</v>
      </c>
      <c r="H1096">
        <f>+IFERROR(BASE!$R1096/BASE!C1096,H1095)</f>
        <v>4.5075757575757578</v>
      </c>
      <c r="I1096">
        <f>+IFERROR(BASE!$R1096/BASE!M1096,I1095)</f>
        <v>4.7281472187369307</v>
      </c>
      <c r="L1096">
        <f t="shared" si="19"/>
        <v>0.79571687768812616</v>
      </c>
      <c r="M1096">
        <f>+STDEV($L$78:L1096)*2+L1096</f>
        <v>0.98788037205786483</v>
      </c>
      <c r="N1096">
        <f>L1096-STDEV($L$78:L1096)*2</f>
        <v>0.60355338331838748</v>
      </c>
    </row>
    <row r="1097" spans="1:14" x14ac:dyDescent="0.25">
      <c r="A1097" s="1">
        <f>+BASE!A1097</f>
        <v>44841</v>
      </c>
      <c r="B1097">
        <f>+IFERROR(BASE!M1097/BASE!H1097,B1096)</f>
        <v>0.89766606822262107</v>
      </c>
      <c r="C1097">
        <f>+IFERROR(BASE!C1097/BASE!H1097,C1096)</f>
        <v>0.95870736086175934</v>
      </c>
      <c r="D1097">
        <f>+IFERROR(BASE!#REF!/BASE!H1097,D1096)</f>
        <v>2.0054328141977544</v>
      </c>
      <c r="E1097">
        <f>+IFERROR(BASE!W1097/BASE!H1097,E1096)</f>
        <v>1.0820466786355476</v>
      </c>
      <c r="F1097">
        <f>+IFERROR(BASE!C1097/BASE!M1097,F1096)</f>
        <v>1.0680000000000001</v>
      </c>
      <c r="G1097">
        <f>+IFERROR(BASE!$R1097/BASE!H1097,G1096)</f>
        <v>4.0660682226211851</v>
      </c>
      <c r="H1097">
        <f>+IFERROR(BASE!$R1097/BASE!C1097,H1096)</f>
        <v>4.2411985018726588</v>
      </c>
      <c r="I1097">
        <f>+IFERROR(BASE!$R1097/BASE!M1097,I1096)</f>
        <v>4.5296000000000003</v>
      </c>
      <c r="L1097">
        <f t="shared" si="19"/>
        <v>0.79624557202823432</v>
      </c>
      <c r="M1097">
        <f>+STDEV($L$78:L1097)*2+L1097</f>
        <v>0.98831503239552609</v>
      </c>
      <c r="N1097">
        <f>L1097-STDEV($L$78:L1097)*2</f>
        <v>0.60417611166094254</v>
      </c>
    </row>
    <row r="1098" spans="1:14" x14ac:dyDescent="0.25">
      <c r="A1098" s="1">
        <f>+BASE!A1098</f>
        <v>44848</v>
      </c>
      <c r="B1098">
        <f>+IFERROR(BASE!M1098/BASE!H1098,B1097)</f>
        <v>0.89334356416650684</v>
      </c>
      <c r="C1098">
        <f>+IFERROR(BASE!C1098/BASE!H1098,C1097)</f>
        <v>0.97084212545559179</v>
      </c>
      <c r="D1098">
        <f>+IFERROR(BASE!#REF!/BASE!H1098,D1097)</f>
        <v>2.0054328141977544</v>
      </c>
      <c r="E1098">
        <f>+IFERROR(BASE!W1098/BASE!H1098,E1097)</f>
        <v>1.1367734509879148</v>
      </c>
      <c r="F1098">
        <f>+IFERROR(BASE!C1098/BASE!M1098,F1097)</f>
        <v>1.0867511273351944</v>
      </c>
      <c r="G1098">
        <f>+IFERROR(BASE!$R1098/BASE!H1098,G1097)</f>
        <v>4.3303280260886252</v>
      </c>
      <c r="H1098">
        <f>+IFERROR(BASE!$R1098/BASE!C1098,H1097)</f>
        <v>4.460383323453863</v>
      </c>
      <c r="I1098">
        <f>+IFERROR(BASE!$R1098/BASE!M1098,I1097)</f>
        <v>4.8473266051105863</v>
      </c>
      <c r="L1098">
        <f t="shared" si="19"/>
        <v>0.79699821282612759</v>
      </c>
      <c r="M1098">
        <f>+STDEV($L$78:L1098)*2+L1098</f>
        <v>0.98897370260902173</v>
      </c>
      <c r="N1098">
        <f>L1098-STDEV($L$78:L1098)*2</f>
        <v>0.60502272304323346</v>
      </c>
    </row>
    <row r="1099" spans="1:14" x14ac:dyDescent="0.25">
      <c r="A1099" s="1">
        <f>+BASE!A1099</f>
        <v>44855</v>
      </c>
      <c r="B1099">
        <f>+IFERROR(BASE!M1099/BASE!H1099,B1098)</f>
        <v>0.85854189336235032</v>
      </c>
      <c r="C1099">
        <f>+IFERROR(BASE!C1099/BASE!H1099,C1098)</f>
        <v>0.93380486035545884</v>
      </c>
      <c r="D1099">
        <f>+IFERROR(BASE!#REF!/BASE!H1099,D1098)</f>
        <v>2.0054328141977544</v>
      </c>
      <c r="E1099">
        <f>+IFERROR(BASE!W1099/BASE!H1099,E1098)</f>
        <v>1.0632934348929997</v>
      </c>
      <c r="F1099">
        <f>+IFERROR(BASE!C1099/BASE!M1099,F1098)</f>
        <v>1.0876637093367132</v>
      </c>
      <c r="G1099">
        <f>+IFERROR(BASE!$R1099/BASE!H1099,G1098)</f>
        <v>3.9270946681175189</v>
      </c>
      <c r="H1099">
        <f>+IFERROR(BASE!$R1099/BASE!C1099,H1098)</f>
        <v>4.2054767916100211</v>
      </c>
      <c r="I1099">
        <f>+IFERROR(BASE!$R1099/BASE!M1099,I1098)</f>
        <v>4.5741444866920151</v>
      </c>
      <c r="L1099">
        <f t="shared" si="19"/>
        <v>0.79772152265245522</v>
      </c>
      <c r="M1099">
        <f>+STDEV($L$78:L1099)*2+L1099</f>
        <v>0.98960311904160347</v>
      </c>
      <c r="N1099">
        <f>L1099-STDEV($L$78:L1099)*2</f>
        <v>0.60583992626330696</v>
      </c>
    </row>
    <row r="1100" spans="1:14" x14ac:dyDescent="0.25">
      <c r="A1100" s="1">
        <f>+BASE!A1100</f>
        <v>44862</v>
      </c>
      <c r="B1100">
        <f>+IFERROR(BASE!M1100/BASE!H1100,B1099)</f>
        <v>0.85664399926484103</v>
      </c>
      <c r="C1100">
        <f>+IFERROR(BASE!C1100/BASE!H1100,C1099)</f>
        <v>0.95993383569196833</v>
      </c>
      <c r="D1100">
        <f>+IFERROR(BASE!#REF!/BASE!H1100,D1099)</f>
        <v>2.0054328141977544</v>
      </c>
      <c r="E1100">
        <f>+IFERROR(BASE!W1100/BASE!H1100,E1099)</f>
        <v>1.1159713287998529</v>
      </c>
      <c r="F1100">
        <f>+IFERROR(BASE!C1100/BASE!M1100,F1099)</f>
        <v>1.1205749839090324</v>
      </c>
      <c r="G1100">
        <f>+IFERROR(BASE!$R1100/BASE!H1100,G1099)</f>
        <v>3.614225326226796</v>
      </c>
      <c r="H1100">
        <f>+IFERROR(BASE!$R1100/BASE!C1100,H1099)</f>
        <v>3.765077541642734</v>
      </c>
      <c r="I1100">
        <f>+IFERROR(BASE!$R1100/BASE!M1100,I1099)</f>
        <v>4.219051705642566</v>
      </c>
      <c r="L1100">
        <f t="shared" si="19"/>
        <v>0.79815334487360901</v>
      </c>
      <c r="M1100">
        <f>+STDEV($L$78:L1100)*2+L1100</f>
        <v>0.98994115445717257</v>
      </c>
      <c r="N1100">
        <f>L1100-STDEV($L$78:L1100)*2</f>
        <v>0.60636553529004544</v>
      </c>
    </row>
    <row r="1101" spans="1:14" x14ac:dyDescent="0.25">
      <c r="A1101" s="1">
        <f>+BASE!A1101</f>
        <v>44869</v>
      </c>
      <c r="B1101">
        <f>+IFERROR(BASE!M1101/BASE!H1101,B1100)</f>
        <v>0.87067427755975735</v>
      </c>
      <c r="C1101">
        <f>+IFERROR(BASE!C1101/BASE!H1101,C1100)</f>
        <v>0.94577238672850517</v>
      </c>
      <c r="D1101">
        <f>+IFERROR(BASE!#REF!/BASE!H1101,D1100)</f>
        <v>2.0054328141977544</v>
      </c>
      <c r="E1101">
        <f>+IFERROR(BASE!W1101/BASE!H1101,E1100)</f>
        <v>1.1373528362468783</v>
      </c>
      <c r="F1101">
        <f>+IFERROR(BASE!C1101/BASE!M1101,F1100)</f>
        <v>1.0862528170456873</v>
      </c>
      <c r="G1101">
        <f>+IFERROR(BASE!$R1101/BASE!H1101,G1100)</f>
        <v>3.5542276132714949</v>
      </c>
      <c r="H1101">
        <f>+IFERROR(BASE!$R1101/BASE!C1101,H1100)</f>
        <v>3.7580158430780837</v>
      </c>
      <c r="I1101">
        <f>+IFERROR(BASE!$R1101/BASE!M1101,I1100)</f>
        <v>4.082155296045892</v>
      </c>
      <c r="L1101">
        <f t="shared" si="19"/>
        <v>0.79923172613741855</v>
      </c>
      <c r="M1101">
        <f>+STDEV($L$78:L1101)*2+L1101</f>
        <v>0.99092582547893149</v>
      </c>
      <c r="N1101">
        <f>L1101-STDEV($L$78:L1101)*2</f>
        <v>0.60753762679590562</v>
      </c>
    </row>
    <row r="1102" spans="1:14" x14ac:dyDescent="0.25">
      <c r="A1102" s="1">
        <f>+BASE!A1102</f>
        <v>44876</v>
      </c>
      <c r="B1102">
        <f>+IFERROR(BASE!M1102/BASE!H1102,B1101)</f>
        <v>0.81584194308501001</v>
      </c>
      <c r="C1102">
        <f>+IFERROR(BASE!C1102/BASE!H1102,C1101)</f>
        <v>0.88598876200833798</v>
      </c>
      <c r="D1102">
        <f>+IFERROR(BASE!#REF!/BASE!H1102,D1101)</f>
        <v>2.0054328141977544</v>
      </c>
      <c r="E1102">
        <f>+IFERROR(BASE!W1102/BASE!H1102,E1101)</f>
        <v>1.1143737538517311</v>
      </c>
      <c r="F1102">
        <f>+IFERROR(BASE!C1102/BASE!M1102,F1101)</f>
        <v>1.0859808931348589</v>
      </c>
      <c r="G1102">
        <f>+IFERROR(BASE!$R1102/BASE!H1102,G1101)</f>
        <v>3.8388617001993843</v>
      </c>
      <c r="H1102">
        <f>+IFERROR(BASE!$R1102/BASE!C1102,H1101)</f>
        <v>4.3328559738134205</v>
      </c>
      <c r="I1102">
        <f>+IFERROR(BASE!$R1102/BASE!M1102,I1101)</f>
        <v>4.7053988002666074</v>
      </c>
      <c r="L1102">
        <f t="shared" si="19"/>
        <v>0.80009083916318524</v>
      </c>
      <c r="M1102">
        <f>+STDEV($L$78:L1102)*2+L1102</f>
        <v>0.99169133404943666</v>
      </c>
      <c r="N1102">
        <f>L1102-STDEV($L$78:L1102)*2</f>
        <v>0.60849034427693383</v>
      </c>
    </row>
    <row r="1103" spans="1:14" x14ac:dyDescent="0.25">
      <c r="A1103" s="1">
        <f>+BASE!A1103</f>
        <v>44883</v>
      </c>
      <c r="B1103">
        <f>+IFERROR(BASE!M1103/BASE!H1103,B1102)</f>
        <v>0.81767857142857125</v>
      </c>
      <c r="C1103">
        <f>+IFERROR(BASE!C1103/BASE!H1103,C1102)</f>
        <v>0.8805357142857142</v>
      </c>
      <c r="D1103">
        <f>+IFERROR(BASE!#REF!/BASE!H1103,D1102)</f>
        <v>2.0054328141977544</v>
      </c>
      <c r="E1103">
        <f>+IFERROR(BASE!W1103/BASE!H1103,E1102)</f>
        <v>1.0501785714285712</v>
      </c>
      <c r="F1103">
        <f>+IFERROR(BASE!C1103/BASE!M1103,F1102)</f>
        <v>1.0768726796243722</v>
      </c>
      <c r="G1103">
        <f>+IFERROR(BASE!$R1103/BASE!H1103,G1102)</f>
        <v>3.8941071428571421</v>
      </c>
      <c r="H1103">
        <f>+IFERROR(BASE!$R1103/BASE!C1103,H1102)</f>
        <v>4.4224295274792134</v>
      </c>
      <c r="I1103">
        <f>+IFERROR(BASE!$R1103/BASE!M1103,I1102)</f>
        <v>4.7623935357064857</v>
      </c>
      <c r="L1103">
        <f t="shared" si="19"/>
        <v>0.80067685266813804</v>
      </c>
      <c r="M1103">
        <f>+STDEV($L$78:L1103)*2+L1103</f>
        <v>0.99218386728517483</v>
      </c>
      <c r="N1103">
        <f>L1103-STDEV($L$78:L1103)*2</f>
        <v>0.60916983805110125</v>
      </c>
    </row>
    <row r="1104" spans="1:14" x14ac:dyDescent="0.25">
      <c r="A1104" s="1">
        <f>+BASE!A1104</f>
        <v>44890</v>
      </c>
      <c r="B1104">
        <f>+IFERROR(BASE!M1104/BASE!H1104,B1103)</f>
        <v>0.8989052343482723</v>
      </c>
      <c r="C1104">
        <f>+IFERROR(BASE!C1104/BASE!H1104,C1103)</f>
        <v>0.89445774888812868</v>
      </c>
      <c r="D1104">
        <f>+IFERROR(BASE!#REF!/BASE!H1104,D1103)</f>
        <v>2.0054328141977544</v>
      </c>
      <c r="E1104">
        <f>+IFERROR(BASE!W1104/BASE!H1104,E1103)</f>
        <v>1.0463564830653438</v>
      </c>
      <c r="F1104">
        <f>+IFERROR(BASE!C1104/BASE!M1104,F1103)</f>
        <v>0.99505233111322566</v>
      </c>
      <c r="G1104">
        <f>+IFERROR(BASE!$R1104/BASE!H1104,G1103)</f>
        <v>3.6734519329456039</v>
      </c>
      <c r="H1104">
        <f>+IFERROR(BASE!$R1104/BASE!C1104,H1103)</f>
        <v>4.1069038056989857</v>
      </c>
      <c r="I1104">
        <f>+IFERROR(BASE!$R1104/BASE!M1104,I1103)</f>
        <v>4.0865842055185535</v>
      </c>
      <c r="L1104">
        <f t="shared" si="19"/>
        <v>0.80278023087000761</v>
      </c>
      <c r="M1104">
        <f>+STDEV($L$78:L1104)*2+L1104</f>
        <v>0.99419391356660158</v>
      </c>
      <c r="N1104">
        <f>L1104-STDEV($L$78:L1104)*2</f>
        <v>0.61136654817341363</v>
      </c>
    </row>
    <row r="1105" spans="1:14" x14ac:dyDescent="0.25">
      <c r="A1105" s="1">
        <f>+BASE!A1105</f>
        <v>44897</v>
      </c>
      <c r="B1105">
        <f>+IFERROR(BASE!M1105/BASE!H1105,B1104)</f>
        <v>0.84521880064829813</v>
      </c>
      <c r="C1105">
        <f>+IFERROR(BASE!C1105/BASE!H1105,C1104)</f>
        <v>0.86126418152350082</v>
      </c>
      <c r="D1105">
        <f>+IFERROR(BASE!#REF!/BASE!H1105,D1104)</f>
        <v>2.0054328141977544</v>
      </c>
      <c r="E1105">
        <f>+IFERROR(BASE!W1105/BASE!H1105,E1104)</f>
        <v>1.0243111831442464</v>
      </c>
      <c r="F1105">
        <f>+IFERROR(BASE!C1105/BASE!M1105,F1104)</f>
        <v>1.0189837008628955</v>
      </c>
      <c r="G1105">
        <f>+IFERROR(BASE!$R1105/BASE!H1105,G1104)</f>
        <v>3.7077795786061589</v>
      </c>
      <c r="H1105">
        <f>+IFERROR(BASE!$R1105/BASE!C1105,H1104)</f>
        <v>4.305043281896876</v>
      </c>
      <c r="I1105">
        <f>+IFERROR(BASE!$R1105/BASE!M1105,I1104)</f>
        <v>4.386768935762225</v>
      </c>
      <c r="L1105">
        <f t="shared" si="19"/>
        <v>0.80436194890272061</v>
      </c>
      <c r="M1105">
        <f>+STDEV($L$78:L1105)*2+L1105</f>
        <v>0.99568250399641045</v>
      </c>
      <c r="N1105">
        <f>L1105-STDEV($L$78:L1105)*2</f>
        <v>0.61304139380903078</v>
      </c>
    </row>
    <row r="1106" spans="1:14" x14ac:dyDescent="0.25">
      <c r="A1106" s="1">
        <f>+BASE!A1106</f>
        <v>44904</v>
      </c>
      <c r="B1106">
        <f>+IFERROR(BASE!M1106/BASE!H1106,B1105)</f>
        <v>0.85389453313981611</v>
      </c>
      <c r="C1106">
        <f>+IFERROR(BASE!C1106/BASE!H1106,C1105)</f>
        <v>0.87421383647798745</v>
      </c>
      <c r="D1106">
        <f>+IFERROR(BASE!#REF!/BASE!H1106,D1105)</f>
        <v>2.0054328141977544</v>
      </c>
      <c r="E1106">
        <f>+IFERROR(BASE!W1106/BASE!H1106,E1105)</f>
        <v>1.0738590549911307</v>
      </c>
      <c r="F1106">
        <f>+IFERROR(BASE!C1106/BASE!M1106,F1105)</f>
        <v>1.0237960339943344</v>
      </c>
      <c r="G1106">
        <f>+IFERROR(BASE!$R1106/BASE!H1106,G1105)</f>
        <v>3.5821641670698274</v>
      </c>
      <c r="H1106">
        <f>+IFERROR(BASE!$R1106/BASE!C1106,H1105)</f>
        <v>4.0975834716841906</v>
      </c>
      <c r="I1106">
        <f>+IFERROR(BASE!$R1106/BASE!M1106,I1105)</f>
        <v>4.19508970727101</v>
      </c>
      <c r="L1106">
        <f t="shared" si="19"/>
        <v>0.80562873021100956</v>
      </c>
      <c r="M1106">
        <f>+STDEV($L$78:L1106)*2+L1106</f>
        <v>0.99685638452812009</v>
      </c>
      <c r="N1106">
        <f>L1106-STDEV($L$78:L1106)*2</f>
        <v>0.61440107589389903</v>
      </c>
    </row>
    <row r="1107" spans="1:14" x14ac:dyDescent="0.25">
      <c r="A1107" s="1">
        <f>+BASE!A1107</f>
        <v>44911</v>
      </c>
      <c r="B1107">
        <f>+IFERROR(BASE!M1107/BASE!H1107,B1106)</f>
        <v>0.8453504043126685</v>
      </c>
      <c r="C1107">
        <f>+IFERROR(BASE!C1107/BASE!H1107,C1106)</f>
        <v>0.85865902964959573</v>
      </c>
      <c r="D1107">
        <f>+IFERROR(BASE!#REF!/BASE!H1107,D1106)</f>
        <v>2.0054328141977544</v>
      </c>
      <c r="E1107">
        <f>+IFERROR(BASE!W1107/BASE!H1107,E1106)</f>
        <v>1.0651954177897573</v>
      </c>
      <c r="F1107">
        <f>+IFERROR(BASE!C1107/BASE!M1107,F1106)</f>
        <v>1.0157433240334794</v>
      </c>
      <c r="G1107">
        <f>+IFERROR(BASE!$R1107/BASE!H1107,G1106)</f>
        <v>3.6986185983827493</v>
      </c>
      <c r="H1107">
        <f>+IFERROR(BASE!$R1107/BASE!C1107,H1106)</f>
        <v>4.3074357465175588</v>
      </c>
      <c r="I1107">
        <f>+IFERROR(BASE!$R1107/BASE!M1107,I1106)</f>
        <v>4.375249103228378</v>
      </c>
      <c r="L1107">
        <f t="shared" si="19"/>
        <v>0.80759254722230744</v>
      </c>
      <c r="M1107">
        <f>+STDEV($L$78:L1107)*2+L1107</f>
        <v>0.99872764130525626</v>
      </c>
      <c r="N1107">
        <f>L1107-STDEV($L$78:L1107)*2</f>
        <v>0.61645745313935862</v>
      </c>
    </row>
    <row r="1108" spans="1:14" x14ac:dyDescent="0.25">
      <c r="A1108" s="1">
        <f>+BASE!A1108</f>
        <v>44918</v>
      </c>
      <c r="B1108">
        <f>+IFERROR(BASE!M1108/BASE!H1108,B1107)</f>
        <v>0.86646926113931189</v>
      </c>
      <c r="C1108">
        <f>+IFERROR(BASE!C1108/BASE!H1108,C1107)</f>
        <v>0.86322617033276916</v>
      </c>
      <c r="D1108">
        <f>+IFERROR(BASE!#REF!/BASE!H1108,D1107)</f>
        <v>2.0054328141977544</v>
      </c>
      <c r="E1108">
        <f>+IFERROR(BASE!W1108/BASE!H1108,E1107)</f>
        <v>1.0989847715736039</v>
      </c>
      <c r="F1108">
        <f>+IFERROR(BASE!C1108/BASE!M1108,F1107)</f>
        <v>0.99625711960943841</v>
      </c>
      <c r="G1108">
        <f>+IFERROR(BASE!$R1108/BASE!H1108,G1107)</f>
        <v>3.2989283699943597</v>
      </c>
      <c r="H1108">
        <f>+IFERROR(BASE!$R1108/BASE!C1108,H1107)</f>
        <v>3.8216269193074157</v>
      </c>
      <c r="I1108">
        <f>+IFERROR(BASE!$R1108/BASE!M1108,I1107)</f>
        <v>3.807323026851098</v>
      </c>
      <c r="L1108">
        <f t="shared" si="19"/>
        <v>0.80949479591820328</v>
      </c>
      <c r="M1108">
        <f>+STDEV($L$78:L1108)*2+L1108</f>
        <v>1.0005377372943292</v>
      </c>
      <c r="N1108">
        <f>L1108-STDEV($L$78:L1108)*2</f>
        <v>0.61845185454207741</v>
      </c>
    </row>
    <row r="1109" spans="1:14" x14ac:dyDescent="0.25">
      <c r="A1109" s="1">
        <f>+BASE!A1109</f>
        <v>44925</v>
      </c>
      <c r="B1109">
        <f>+IFERROR(BASE!M1109/BASE!H1109,B1108)</f>
        <v>0.92105263157894735</v>
      </c>
      <c r="C1109">
        <f>+IFERROR(BASE!C1109/BASE!H1109,C1108)</f>
        <v>0.86047666335650452</v>
      </c>
      <c r="D1109">
        <f>+IFERROR(BASE!#REF!/BASE!H1109,D1108)</f>
        <v>2.0054328141977544</v>
      </c>
      <c r="E1109">
        <f>+IFERROR(BASE!W1109/BASE!H1109,E1108)</f>
        <v>1.1087388282025818</v>
      </c>
      <c r="F1109">
        <f>+IFERROR(BASE!C1109/BASE!M1109,F1108)</f>
        <v>0.93423180592991917</v>
      </c>
      <c r="G1109">
        <f>+IFERROR(BASE!$R1109/BASE!H1109,G1108)</f>
        <v>4.0084409136047672</v>
      </c>
      <c r="H1109">
        <f>+IFERROR(BASE!$R1109/BASE!C1109,H1108)</f>
        <v>4.6583958453548755</v>
      </c>
      <c r="I1109">
        <f>+IFERROR(BASE!$R1109/BASE!M1109,I1108)</f>
        <v>4.3520215633423183</v>
      </c>
      <c r="L1109">
        <f t="shared" si="19"/>
        <v>0.81249583493013822</v>
      </c>
      <c r="M1109">
        <f>+STDEV($L$78:L1109)*2+L1109</f>
        <v>1.0034473365035561</v>
      </c>
      <c r="N1109">
        <f>L1109-STDEV($L$78:L1109)*2</f>
        <v>0.62154433335672032</v>
      </c>
    </row>
    <row r="1110" spans="1:14" x14ac:dyDescent="0.25">
      <c r="A1110" s="1">
        <f>+BASE!A1110</f>
        <v>44932</v>
      </c>
      <c r="B1110">
        <f>+IFERROR(BASE!M1110/BASE!H1110,B1109)</f>
        <v>0.88748913987836675</v>
      </c>
      <c r="C1110">
        <f>+IFERROR(BASE!C1110/BASE!H1110,C1109)</f>
        <v>0.82493483927019995</v>
      </c>
      <c r="D1110">
        <f>+IFERROR(BASE!#REF!/BASE!H1110,D1109)</f>
        <v>2.0054328141977544</v>
      </c>
      <c r="E1110">
        <f>+IFERROR(BASE!W1110/BASE!H1110,E1109)</f>
        <v>1.0464813205907906</v>
      </c>
      <c r="F1110">
        <f>+IFERROR(BASE!C1110/BASE!M1110,F1109)</f>
        <v>0.92951541850220265</v>
      </c>
      <c r="G1110">
        <f>+IFERROR(BASE!$R1110/BASE!H1110,G1109)</f>
        <v>3.5842745438748915</v>
      </c>
      <c r="H1110">
        <f>+IFERROR(BASE!$R1110/BASE!C1110,H1109)</f>
        <v>4.344918378093733</v>
      </c>
      <c r="I1110">
        <f>+IFERROR(BASE!$R1110/BASE!M1110,I1109)</f>
        <v>4.0386686245717076</v>
      </c>
      <c r="L1110">
        <f t="shared" si="19"/>
        <v>0.81362911838462937</v>
      </c>
      <c r="M1110">
        <f>+STDEV($L$78:L1110)*2+L1110</f>
        <v>1.0044895774061171</v>
      </c>
      <c r="N1110">
        <f>L1110-STDEV($L$78:L1110)*2</f>
        <v>0.62276865936314174</v>
      </c>
    </row>
    <row r="1111" spans="1:14" x14ac:dyDescent="0.25">
      <c r="A1111" s="1">
        <f>+BASE!A1111</f>
        <v>44939</v>
      </c>
      <c r="B1111">
        <f>+IFERROR(BASE!M1111/BASE!H1111,B1110)</f>
        <v>0.85529157667386613</v>
      </c>
      <c r="C1111">
        <f>+IFERROR(BASE!C1111/BASE!H1111,C1110)</f>
        <v>0.80057595392368608</v>
      </c>
      <c r="D1111">
        <f>+IFERROR(BASE!#REF!/BASE!H1111,D1110)</f>
        <v>2.0054328141977544</v>
      </c>
      <c r="E1111">
        <f>+IFERROR(BASE!W1111/BASE!H1111,E1110)</f>
        <v>1.0874730021598271</v>
      </c>
      <c r="F1111">
        <f>+IFERROR(BASE!C1111/BASE!M1111,F1110)</f>
        <v>0.93602693602693599</v>
      </c>
      <c r="G1111">
        <f>+IFERROR(BASE!$R1111/BASE!H1111,G1110)</f>
        <v>3.3466522678185746</v>
      </c>
      <c r="H1111">
        <f>+IFERROR(BASE!$R1111/BASE!C1111,H1110)</f>
        <v>4.1803057553956835</v>
      </c>
      <c r="I1111">
        <f>+IFERROR(BASE!$R1111/BASE!M1111,I1110)</f>
        <v>3.9128787878787876</v>
      </c>
      <c r="L1111">
        <f t="shared" si="19"/>
        <v>0.81459766161905223</v>
      </c>
      <c r="M1111">
        <f>+STDEV($L$78:L1111)*2+L1111</f>
        <v>1.0053674558651196</v>
      </c>
      <c r="N1111">
        <f>L1111-STDEV($L$78:L1111)*2</f>
        <v>0.62382786737298479</v>
      </c>
    </row>
    <row r="1112" spans="1:14" x14ac:dyDescent="0.25">
      <c r="A1112" s="1">
        <f>+BASE!A1112</f>
        <v>44946</v>
      </c>
      <c r="B1112">
        <f>+IFERROR(BASE!M1112/BASE!H1112,B1111)</f>
        <v>0.80949263502454993</v>
      </c>
      <c r="C1112">
        <f>+IFERROR(BASE!C1112/BASE!H1112,C1111)</f>
        <v>0.82749590834697229</v>
      </c>
      <c r="D1112">
        <f>+IFERROR(BASE!#REF!/BASE!H1112,D1111)</f>
        <v>2.0054328141977544</v>
      </c>
      <c r="E1112">
        <f>+IFERROR(BASE!W1112/BASE!H1112,E1111)</f>
        <v>0.99672667757774136</v>
      </c>
      <c r="F1112">
        <f>+IFERROR(BASE!C1112/BASE!M1112,F1111)</f>
        <v>1.0222401940962396</v>
      </c>
      <c r="G1112">
        <f>+IFERROR(BASE!$R1112/BASE!H1112,G1111)</f>
        <v>3.4441898527004913</v>
      </c>
      <c r="H1112">
        <f>+IFERROR(BASE!$R1112/BASE!C1112,H1111)</f>
        <v>4.1621835443037973</v>
      </c>
      <c r="I1112">
        <f>+IFERROR(BASE!$R1112/BASE!M1112,I1111)</f>
        <v>4.254751314193288</v>
      </c>
      <c r="L1112">
        <f t="shared" si="19"/>
        <v>0.8144980022981354</v>
      </c>
      <c r="M1112">
        <f>+STDEV($L$78:L1112)*2+L1112</f>
        <v>1.0051772344631298</v>
      </c>
      <c r="N1112">
        <f>L1112-STDEV($L$78:L1112)*2</f>
        <v>0.62381877013314102</v>
      </c>
    </row>
    <row r="1113" spans="1:14" x14ac:dyDescent="0.25">
      <c r="A1113" s="1">
        <f>+BASE!A1113</f>
        <v>44953</v>
      </c>
      <c r="B1113">
        <f>+IFERROR(BASE!M1113/BASE!H1113,B1112)</f>
        <v>0.81981981981981977</v>
      </c>
      <c r="C1113">
        <f>+IFERROR(BASE!C1113/BASE!H1113,C1112)</f>
        <v>0.82782782782782771</v>
      </c>
      <c r="D1113">
        <f>+IFERROR(BASE!#REF!/BASE!H1113,D1112)</f>
        <v>2.0054328141977544</v>
      </c>
      <c r="E1113">
        <f>+IFERROR(BASE!W1113/BASE!H1113,E1112)</f>
        <v>0.97764431097764415</v>
      </c>
      <c r="F1113">
        <f>+IFERROR(BASE!C1113/BASE!M1113,F1112)</f>
        <v>1.0097680097680097</v>
      </c>
      <c r="G1113">
        <f>+IFERROR(BASE!$R1113/BASE!H1113,G1112)</f>
        <v>3.4788121454788117</v>
      </c>
      <c r="H1113">
        <f>+IFERROR(BASE!$R1113/BASE!C1113,H1112)</f>
        <v>4.202337767029424</v>
      </c>
      <c r="I1113">
        <f>+IFERROR(BASE!$R1113/BASE!M1113,I1112)</f>
        <v>4.2433862433862428</v>
      </c>
      <c r="L1113">
        <f t="shared" si="19"/>
        <v>0.81420024593568896</v>
      </c>
      <c r="M1113">
        <f>+STDEV($L$78:L1113)*2+L1113</f>
        <v>1.0047889674627564</v>
      </c>
      <c r="N1113">
        <f>L1113-STDEV($L$78:L1113)*2</f>
        <v>0.62361152440862155</v>
      </c>
    </row>
    <row r="1114" spans="1:14" x14ac:dyDescent="0.25">
      <c r="A1114" s="1">
        <f>+BASE!A1114</f>
        <v>44960</v>
      </c>
      <c r="B1114">
        <f>+IFERROR(BASE!M1114/BASE!H1114,B1113)</f>
        <v>0.81195652173913035</v>
      </c>
      <c r="C1114">
        <f>+IFERROR(BASE!C1114/BASE!H1114,C1113)</f>
        <v>0.84202898550724625</v>
      </c>
      <c r="D1114">
        <f>+IFERROR(BASE!#REF!/BASE!H1114,D1113)</f>
        <v>2.0054328141977544</v>
      </c>
      <c r="E1114">
        <f>+IFERROR(BASE!W1114/BASE!H1114,E1113)</f>
        <v>0.99057971014492741</v>
      </c>
      <c r="F1114">
        <f>+IFERROR(BASE!C1114/BASE!M1114,F1113)</f>
        <v>1.037037037037037</v>
      </c>
      <c r="G1114">
        <f>+IFERROR(BASE!$R1114/BASE!H1114,G1113)</f>
        <v>3.5666666666666664</v>
      </c>
      <c r="H1114">
        <f>+IFERROR(BASE!$R1114/BASE!C1114,H1113)</f>
        <v>4.2358003442340797</v>
      </c>
      <c r="I1114">
        <f>+IFERROR(BASE!$R1114/BASE!M1114,I1113)</f>
        <v>4.3926818384649717</v>
      </c>
      <c r="L1114">
        <f t="shared" si="19"/>
        <v>0.81415595466413382</v>
      </c>
      <c r="M1114">
        <f>+STDEV($L$78:L1114)*2+L1114</f>
        <v>1.0046542829320295</v>
      </c>
      <c r="N1114">
        <f>L1114-STDEV($L$78:L1114)*2</f>
        <v>0.62365762639623812</v>
      </c>
    </row>
    <row r="1115" spans="1:14" x14ac:dyDescent="0.25">
      <c r="A1115" s="1">
        <f>+BASE!A1115</f>
        <v>44967</v>
      </c>
      <c r="B1115">
        <f>+IFERROR(BASE!M1115/BASE!H1115,B1114)</f>
        <v>0.80650744202146074</v>
      </c>
      <c r="C1115">
        <f>+IFERROR(BASE!C1115/BASE!H1115,C1114)</f>
        <v>0.81100726895119424</v>
      </c>
      <c r="D1115">
        <f>+IFERROR(BASE!#REF!/BASE!H1115,D1114)</f>
        <v>2.0054328141977544</v>
      </c>
      <c r="E1115">
        <f>+IFERROR(BASE!W1115/BASE!H1115,E1114)</f>
        <v>0.98407753547940469</v>
      </c>
      <c r="F1115">
        <f>+IFERROR(BASE!C1115/BASE!M1115,F1114)</f>
        <v>1.0055793991416309</v>
      </c>
      <c r="G1115">
        <f>+IFERROR(BASE!$R1115/BASE!H1115,G1114)</f>
        <v>3.5638629283489101</v>
      </c>
      <c r="H1115">
        <f>+IFERROR(BASE!$R1115/BASE!C1115,H1114)</f>
        <v>4.394366197183099</v>
      </c>
      <c r="I1115">
        <f>+IFERROR(BASE!$R1115/BASE!M1115,I1114)</f>
        <v>4.4188841201716738</v>
      </c>
      <c r="L1115">
        <f t="shared" si="19"/>
        <v>0.81361835923057657</v>
      </c>
      <c r="M1115">
        <f>+STDEV($L$78:L1115)*2+L1115</f>
        <v>1.0040262884540001</v>
      </c>
      <c r="N1115">
        <f>L1115-STDEV($L$78:L1115)*2</f>
        <v>0.62321043000715304</v>
      </c>
    </row>
    <row r="1116" spans="1:14" x14ac:dyDescent="0.25">
      <c r="A1116" s="1">
        <f>+BASE!A1116</f>
        <v>44974</v>
      </c>
      <c r="B1116">
        <f>+IFERROR(BASE!M1116/BASE!H1116,B1115)</f>
        <v>0.81020205366015241</v>
      </c>
      <c r="C1116">
        <f>+IFERROR(BASE!C1116/BASE!H1116,C1115)</f>
        <v>0.76946008612123218</v>
      </c>
      <c r="D1116">
        <f>+IFERROR(BASE!#REF!/BASE!H1116,D1115)</f>
        <v>2.0054328141977544</v>
      </c>
      <c r="E1116">
        <f>+IFERROR(BASE!W1116/BASE!H1116,E1115)</f>
        <v>0.97979463398476319</v>
      </c>
      <c r="F1116">
        <f>+IFERROR(BASE!C1116/BASE!M1116,F1115)</f>
        <v>0.9497138184791496</v>
      </c>
      <c r="G1116">
        <f>+IFERROR(BASE!$R1116/BASE!H1116,G1115)</f>
        <v>3.3825770122557142</v>
      </c>
      <c r="H1116">
        <f>+IFERROR(BASE!$R1116/BASE!C1116,H1115)</f>
        <v>4.3960396039603964</v>
      </c>
      <c r="I1116">
        <f>+IFERROR(BASE!$R1116/BASE!M1116,I1115)</f>
        <v>4.1749795584627964</v>
      </c>
      <c r="L1116">
        <f t="shared" si="19"/>
        <v>0.81337717629104478</v>
      </c>
      <c r="M1116">
        <f>+STDEV($L$78:L1116)*2+L1116</f>
        <v>1.0036947767656841</v>
      </c>
      <c r="N1116">
        <f>L1116-STDEV($L$78:L1116)*2</f>
        <v>0.62305957581640548</v>
      </c>
    </row>
    <row r="1117" spans="1:14" x14ac:dyDescent="0.25">
      <c r="A1117" s="1">
        <f>+BASE!A1117</f>
        <v>44981</v>
      </c>
      <c r="B1117">
        <f>+IFERROR(BASE!M1117/BASE!H1117,B1116)</f>
        <v>0.87367724867724861</v>
      </c>
      <c r="C1117">
        <f>+IFERROR(BASE!C1117/BASE!H1117,C1116)</f>
        <v>0.78240740740740744</v>
      </c>
      <c r="D1117">
        <f>+IFERROR(BASE!#REF!/BASE!H1117,D1116)</f>
        <v>2.0054328141977544</v>
      </c>
      <c r="E1117">
        <f>+IFERROR(BASE!W1117/BASE!H1117,E1116)</f>
        <v>0.99669312169312174</v>
      </c>
      <c r="F1117">
        <f>+IFERROR(BASE!C1117/BASE!M1117,F1116)</f>
        <v>0.89553368660105981</v>
      </c>
      <c r="G1117">
        <f>+IFERROR(BASE!$R1117/BASE!H1117,G1116)</f>
        <v>3.3025793650793651</v>
      </c>
      <c r="H1117">
        <f>+IFERROR(BASE!$R1117/BASE!C1117,H1116)</f>
        <v>4.2210481825866442</v>
      </c>
      <c r="I1117">
        <f>+IFERROR(BASE!$R1117/BASE!M1117,I1116)</f>
        <v>3.7800908402725213</v>
      </c>
      <c r="L1117">
        <f t="shared" si="19"/>
        <v>0.81345868271154265</v>
      </c>
      <c r="M1117">
        <f>+STDEV($L$78:L1117)*2+L1117</f>
        <v>1.0036861023509072</v>
      </c>
      <c r="N1117">
        <f>L1117-STDEV($L$78:L1117)*2</f>
        <v>0.62323126307217813</v>
      </c>
    </row>
    <row r="1118" spans="1:14" x14ac:dyDescent="0.25">
      <c r="A1118" s="1">
        <f>+BASE!A1118</f>
        <v>44988</v>
      </c>
      <c r="B1118">
        <f>+IFERROR(BASE!M1118/BASE!H1118,B1117)</f>
        <v>0.90119250425894393</v>
      </c>
      <c r="C1118">
        <f>+IFERROR(BASE!C1118/BASE!H1118,C1117)</f>
        <v>0.77444633730834755</v>
      </c>
      <c r="D1118">
        <f>+IFERROR(BASE!#REF!/BASE!H1118,D1117)</f>
        <v>2.0054328141977544</v>
      </c>
      <c r="E1118">
        <f>+IFERROR(BASE!W1118/BASE!H1118,E1117)</f>
        <v>1.0528109028960819</v>
      </c>
      <c r="F1118">
        <f>+IFERROR(BASE!C1118/BASE!M1118,F1117)</f>
        <v>0.8593572778827977</v>
      </c>
      <c r="G1118">
        <f>+IFERROR(BASE!$R1118/BASE!H1118,G1117)</f>
        <v>3.3216354344122658</v>
      </c>
      <c r="H1118">
        <f>+IFERROR(BASE!$R1118/BASE!C1118,H1117)</f>
        <v>4.2890453145622525</v>
      </c>
      <c r="I1118">
        <f>+IFERROR(BASE!$R1118/BASE!M1118,I1117)</f>
        <v>3.685822306238185</v>
      </c>
      <c r="L1118">
        <f t="shared" si="19"/>
        <v>0.81470521275323049</v>
      </c>
      <c r="M1118">
        <f>+STDEV($L$78:L1118)*2+L1118</f>
        <v>1.0048428944122199</v>
      </c>
      <c r="N1118">
        <f>L1118-STDEV($L$78:L1118)*2</f>
        <v>0.62456753109424101</v>
      </c>
    </row>
    <row r="1119" spans="1:14" x14ac:dyDescent="0.25">
      <c r="A1119" s="1">
        <f>+BASE!A1119</f>
        <v>44995</v>
      </c>
      <c r="B1119">
        <f>+IFERROR(BASE!M1119/BASE!H1119,B1118)</f>
        <v>0.9066011235955056</v>
      </c>
      <c r="C1119">
        <f>+IFERROR(BASE!C1119/BASE!H1119,C1118)</f>
        <v>0.8086376404494382</v>
      </c>
      <c r="D1119">
        <f>+IFERROR(BASE!#REF!/BASE!H1119,D1118)</f>
        <v>2.0054328141977544</v>
      </c>
      <c r="E1119">
        <f>+IFERROR(BASE!W1119/BASE!H1119,E1118)</f>
        <v>1.0519662921348314</v>
      </c>
      <c r="F1119">
        <f>+IFERROR(BASE!C1119/BASE!M1119,F1118)</f>
        <v>0.89194422927962824</v>
      </c>
      <c r="G1119">
        <f>+IFERROR(BASE!$R1119/BASE!H1119,G1118)</f>
        <v>3.28125</v>
      </c>
      <c r="H1119">
        <f>+IFERROR(BASE!$R1119/BASE!C1119,H1118)</f>
        <v>4.0577507598784193</v>
      </c>
      <c r="I1119">
        <f>+IFERROR(BASE!$R1119/BASE!M1119,I1118)</f>
        <v>3.6192873741285827</v>
      </c>
      <c r="L1119">
        <f t="shared" si="19"/>
        <v>0.81712948558094622</v>
      </c>
      <c r="M1119">
        <f>+STDEV($L$78:L1119)*2+L1119</f>
        <v>1.0071782573062118</v>
      </c>
      <c r="N1119">
        <f>L1119-STDEV($L$78:L1119)*2</f>
        <v>0.62708071385568065</v>
      </c>
    </row>
    <row r="1120" spans="1:14" x14ac:dyDescent="0.25">
      <c r="A1120" s="1">
        <f>+BASE!A1120</f>
        <v>45002</v>
      </c>
      <c r="B1120">
        <f>+IFERROR(BASE!M1120/BASE!H1120,B1119)</f>
        <v>0.86906141367323286</v>
      </c>
      <c r="C1120">
        <f>+IFERROR(BASE!C1120/BASE!H1120,C1119)</f>
        <v>0.8269602162997296</v>
      </c>
      <c r="D1120">
        <f>+IFERROR(BASE!#REF!/BASE!H1120,D1119)</f>
        <v>2.0054328141977544</v>
      </c>
      <c r="E1120">
        <f>+IFERROR(BASE!W1120/BASE!H1120,E1119)</f>
        <v>0.98725376593279246</v>
      </c>
      <c r="F1120">
        <f>+IFERROR(BASE!C1120/BASE!M1120,F1119)</f>
        <v>0.9515555555555556</v>
      </c>
      <c r="G1120">
        <f>+IFERROR(BASE!$R1120/BASE!H1120,G1119)</f>
        <v>3.4441869447663191</v>
      </c>
      <c r="H1120">
        <f>+IFERROR(BASE!$R1120/BASE!C1120,H1119)</f>
        <v>4.1648762260625878</v>
      </c>
      <c r="I1120">
        <f>+IFERROR(BASE!$R1120/BASE!M1120,I1119)</f>
        <v>3.963111111111111</v>
      </c>
      <c r="L1120">
        <f t="shared" si="19"/>
        <v>0.81862570395999035</v>
      </c>
      <c r="M1120">
        <f>+STDEV($L$78:L1120)*2+L1120</f>
        <v>1.0085861815738966</v>
      </c>
      <c r="N1120">
        <f>L1120-STDEV($L$78:L1120)*2</f>
        <v>0.62866522634608424</v>
      </c>
    </row>
    <row r="1121" spans="1:14" x14ac:dyDescent="0.25">
      <c r="A1121" s="1">
        <f>+BASE!A1121</f>
        <v>45009</v>
      </c>
      <c r="B1121">
        <f>+IFERROR(BASE!M1121/BASE!H1121,B1120)</f>
        <v>0.85663647105159502</v>
      </c>
      <c r="C1121">
        <f>+IFERROR(BASE!C1121/BASE!H1121,C1120)</f>
        <v>0.8070106341079164</v>
      </c>
      <c r="D1121">
        <f>+IFERROR(BASE!#REF!/BASE!H1121,D1120)</f>
        <v>2.0054328141977544</v>
      </c>
      <c r="E1121">
        <f>+IFERROR(BASE!W1121/BASE!H1121,E1120)</f>
        <v>0.9952737298148876</v>
      </c>
      <c r="F1121">
        <f>+IFERROR(BASE!C1121/BASE!M1121,F1120)</f>
        <v>0.9420689655172414</v>
      </c>
      <c r="G1121">
        <f>+IFERROR(BASE!$R1121/BASE!H1121,G1120)</f>
        <v>3.3619535250098465</v>
      </c>
      <c r="H1121">
        <f>+IFERROR(BASE!$R1121/BASE!C1121,H1120)</f>
        <v>4.1659346022449979</v>
      </c>
      <c r="I1121">
        <f>+IFERROR(BASE!$R1121/BASE!M1121,I1120)</f>
        <v>3.9245977011494255</v>
      </c>
      <c r="L1121">
        <f t="shared" si="19"/>
        <v>0.81979263457348972</v>
      </c>
      <c r="M1121">
        <f>+STDEV($L$78:L1121)*2+L1121</f>
        <v>1.0096653548306791</v>
      </c>
      <c r="N1121">
        <f>L1121-STDEV($L$78:L1121)*2</f>
        <v>0.62991991431630034</v>
      </c>
    </row>
    <row r="1122" spans="1:14" x14ac:dyDescent="0.25">
      <c r="A1122" s="1">
        <f>+BASE!A1122</f>
        <v>45016</v>
      </c>
      <c r="B1122">
        <f>+IFERROR(BASE!M1122/BASE!H1122,B1121)</f>
        <v>0.84748010610079572</v>
      </c>
      <c r="C1122">
        <f>+IFERROR(BASE!C1122/BASE!H1122,C1121)</f>
        <v>0.82729148246389628</v>
      </c>
      <c r="D1122">
        <f>+IFERROR(BASE!#REF!/BASE!H1122,D1121)</f>
        <v>2.0054328141977544</v>
      </c>
      <c r="E1122">
        <f>+IFERROR(BASE!W1122/BASE!H1122,E1121)</f>
        <v>1.0048629531388151</v>
      </c>
      <c r="F1122">
        <f>+IFERROR(BASE!C1122/BASE!M1122,F1121)</f>
        <v>0.97617805599026264</v>
      </c>
      <c r="G1122">
        <f>+IFERROR(BASE!$R1122/BASE!H1122,G1121)</f>
        <v>1.3840259357500737</v>
      </c>
      <c r="H1122">
        <f>+IFERROR(BASE!$R1122/BASE!C1122,H1121)</f>
        <v>1.6729604560028501</v>
      </c>
      <c r="I1122">
        <f>+IFERROR(BASE!$R1122/BASE!M1122,I1121)</f>
        <v>1.6331072856894455</v>
      </c>
      <c r="L1122">
        <f t="shared" si="19"/>
        <v>0.82069322631655006</v>
      </c>
      <c r="M1122">
        <f>+STDEV($L$78:L1122)*2+L1122</f>
        <v>1.010478648301095</v>
      </c>
      <c r="N1122">
        <f>L1122-STDEV($L$78:L1122)*2</f>
        <v>0.63090780433200522</v>
      </c>
    </row>
    <row r="1123" spans="1:14" x14ac:dyDescent="0.25">
      <c r="A1123" s="1">
        <f>+BASE!A1123</f>
        <v>45023</v>
      </c>
      <c r="B1123">
        <f>+IFERROR(BASE!M1123/BASE!H1123,B1122)</f>
        <v>0.84835355285961878</v>
      </c>
      <c r="C1123">
        <f>+IFERROR(BASE!C1123/BASE!H1123,C1122)</f>
        <v>0.82611207394569608</v>
      </c>
      <c r="D1123">
        <f>+IFERROR(BASE!#REF!/BASE!H1123,D1122)</f>
        <v>2.0054328141977544</v>
      </c>
      <c r="E1123">
        <f>+IFERROR(BASE!W1123/BASE!H1123,E1122)</f>
        <v>1.0007221259387638</v>
      </c>
      <c r="F1123">
        <f>+IFERROR(BASE!C1123/BASE!M1123,F1122)</f>
        <v>0.97378277153558035</v>
      </c>
      <c r="G1123">
        <f>+IFERROR(BASE!$R1123/BASE!H1123,G1122)</f>
        <v>1.370161756210283</v>
      </c>
      <c r="H1123">
        <f>+IFERROR(BASE!$R1123/BASE!C1123,H1122)</f>
        <v>1.6585664335664336</v>
      </c>
      <c r="I1123">
        <f>+IFERROR(BASE!$R1123/BASE!M1123,I1122)</f>
        <v>1.6150834184542049</v>
      </c>
      <c r="L1123">
        <f t="shared" si="19"/>
        <v>0.82195759502206123</v>
      </c>
      <c r="M1123">
        <f>+STDEV($L$78:L1123)*2+L1123</f>
        <v>1.0116563398941441</v>
      </c>
      <c r="N1123">
        <f>L1123-STDEV($L$78:L1123)*2</f>
        <v>0.6322588501499784</v>
      </c>
    </row>
    <row r="1124" spans="1:14" x14ac:dyDescent="0.25">
      <c r="A1124" s="1">
        <f>+BASE!A1124</f>
        <v>45030</v>
      </c>
      <c r="B1124">
        <f>+IFERROR(BASE!M1124/BASE!H1124,B1123)</f>
        <v>0.90650510204081625</v>
      </c>
      <c r="C1124">
        <f>+IFERROR(BASE!C1124/BASE!H1124,C1123)</f>
        <v>0.82971938775510201</v>
      </c>
      <c r="D1124">
        <f>+IFERROR(BASE!#REF!/BASE!H1124,D1123)</f>
        <v>2.0054328141977544</v>
      </c>
      <c r="E1124">
        <f>+IFERROR(BASE!W1124/BASE!H1124,E1123)</f>
        <v>0.99744897959183676</v>
      </c>
      <c r="F1124">
        <f>+IFERROR(BASE!C1124/BASE!M1124,F1123)</f>
        <v>0.91529477979456864</v>
      </c>
      <c r="G1124">
        <f>+IFERROR(BASE!$R1124/BASE!H1124,G1123)</f>
        <v>1.204081632653061</v>
      </c>
      <c r="H1124">
        <f>+IFERROR(BASE!$R1124/BASE!C1124,H1123)</f>
        <v>1.4511913912375096</v>
      </c>
      <c r="I1124">
        <f>+IFERROR(BASE!$R1124/BASE!M1124,I1123)</f>
        <v>1.3282679048825101</v>
      </c>
      <c r="L1124">
        <f t="shared" si="19"/>
        <v>0.82436664457755449</v>
      </c>
      <c r="M1124">
        <f>+STDEV($L$78:L1124)*2+L1124</f>
        <v>1.0139798731916847</v>
      </c>
      <c r="N1124">
        <f>L1124-STDEV($L$78:L1124)*2</f>
        <v>0.63475341596342438</v>
      </c>
    </row>
    <row r="1125" spans="1:14" x14ac:dyDescent="0.25">
      <c r="A1125" s="1">
        <f>+BASE!A1125</f>
        <v>45037</v>
      </c>
      <c r="B1125">
        <f>+IFERROR(BASE!M1125/BASE!H1125,B1124)</f>
        <v>0.88500369367150944</v>
      </c>
      <c r="C1125">
        <f>+IFERROR(BASE!C1125/BASE!H1125,C1124)</f>
        <v>0.78761388820487566</v>
      </c>
      <c r="D1125">
        <f>+IFERROR(BASE!#REF!/BASE!H1125,D1124)</f>
        <v>2.0054328141977544</v>
      </c>
      <c r="E1125">
        <f>+IFERROR(BASE!W1125/BASE!H1125,E1124)</f>
        <v>0.97857670524501339</v>
      </c>
      <c r="F1125">
        <f>+IFERROR(BASE!C1125/BASE!M1125,F1124)</f>
        <v>0.88995548135781866</v>
      </c>
      <c r="G1125">
        <f>+IFERROR(BASE!$R1125/BASE!H1125,G1124)</f>
        <v>1.2485840925880325</v>
      </c>
      <c r="H1125">
        <f>+IFERROR(BASE!$R1125/BASE!C1125,H1124)</f>
        <v>1.5852743473503204</v>
      </c>
      <c r="I1125">
        <f>+IFERROR(BASE!$R1125/BASE!M1125,I1124)</f>
        <v>1.4108235948803562</v>
      </c>
      <c r="L1125">
        <f t="shared" si="19"/>
        <v>0.82671529973791968</v>
      </c>
      <c r="M1125">
        <f>+STDEV($L$78:L1125)*2+L1125</f>
        <v>1.0162442544805508</v>
      </c>
      <c r="N1125">
        <f>L1125-STDEV($L$78:L1125)*2</f>
        <v>0.63718634499528859</v>
      </c>
    </row>
    <row r="1126" spans="1:14" x14ac:dyDescent="0.25">
      <c r="A1126" s="1">
        <f>+BASE!A1126</f>
        <v>45044</v>
      </c>
      <c r="B1126">
        <f>+IFERROR(BASE!M1126/BASE!H1126,B1125)</f>
        <v>0.86839805219128485</v>
      </c>
      <c r="C1126">
        <f>+IFERROR(BASE!C1126/BASE!H1126,C1125)</f>
        <v>0.78474216506430261</v>
      </c>
      <c r="D1126">
        <f>+IFERROR(BASE!#REF!/BASE!H1126,D1125)</f>
        <v>2.0054328141977544</v>
      </c>
      <c r="E1126">
        <f>+IFERROR(BASE!W1126/BASE!H1126,E1125)</f>
        <v>0.93919340741665625</v>
      </c>
      <c r="F1126">
        <f>+IFERROR(BASE!C1126/BASE!M1126,F1125)</f>
        <v>0.90366642703091293</v>
      </c>
      <c r="G1126">
        <f>+IFERROR(BASE!$R1126/BASE!H1126,G1125)</f>
        <v>1.2736920963915597</v>
      </c>
      <c r="H1126">
        <f>+IFERROR(BASE!$R1126/BASE!C1126,H1125)</f>
        <v>1.623070803500398</v>
      </c>
      <c r="I1126">
        <f>+IFERROR(BASE!$R1126/BASE!M1126,I1125)</f>
        <v>1.4667145938173975</v>
      </c>
      <c r="L1126">
        <f t="shared" si="19"/>
        <v>0.82838845416295581</v>
      </c>
      <c r="M1126">
        <f>+STDEV($L$78:L1126)*2+L1126</f>
        <v>1.0178341161250435</v>
      </c>
      <c r="N1126">
        <f>L1126-STDEV($L$78:L1126)*2</f>
        <v>0.63894279220086803</v>
      </c>
    </row>
    <row r="1127" spans="1:14" x14ac:dyDescent="0.25">
      <c r="A1127" s="1">
        <f>+BASE!A1127</f>
        <v>45051</v>
      </c>
      <c r="B1127">
        <f>+IFERROR(BASE!M1127/BASE!H1127,B1126)</f>
        <v>0.81651823837989512</v>
      </c>
      <c r="C1127">
        <f>+IFERROR(BASE!C1127/BASE!H1127,C1126)</f>
        <v>0.77101378553129196</v>
      </c>
      <c r="D1127">
        <f>+IFERROR(BASE!#REF!/BASE!H1127,D1126)</f>
        <v>2.0054328141977544</v>
      </c>
      <c r="E1127">
        <f>+IFERROR(BASE!W1127/BASE!H1127,E1126)</f>
        <v>0.87641820178113949</v>
      </c>
      <c r="F1127">
        <f>+IFERROR(BASE!C1127/BASE!M1127,F1126)</f>
        <v>0.94427013297474971</v>
      </c>
      <c r="G1127">
        <f>+IFERROR(BASE!$R1127/BASE!H1127,G1126)</f>
        <v>1.2255703306087593</v>
      </c>
      <c r="H1127">
        <f>+IFERROR(BASE!$R1127/BASE!C1127,H1126)</f>
        <v>1.5895569620253163</v>
      </c>
      <c r="I1127">
        <f>+IFERROR(BASE!$R1127/BASE!M1127,I1126)</f>
        <v>1.5009711639025847</v>
      </c>
      <c r="L1127">
        <f t="shared" si="19"/>
        <v>0.82923280621108597</v>
      </c>
      <c r="M1127">
        <f>+STDEV($L$78:L1127)*2+L1127</f>
        <v>1.0185957436346249</v>
      </c>
      <c r="N1127">
        <f>L1127-STDEV($L$78:L1127)*2</f>
        <v>0.63986986878754704</v>
      </c>
    </row>
    <row r="1128" spans="1:14" x14ac:dyDescent="0.25">
      <c r="A1128" s="1">
        <f>+BASE!A1128</f>
        <v>45058</v>
      </c>
      <c r="B1128">
        <f>+IFERROR(BASE!M1128/BASE!H1128,B1127)</f>
        <v>0.84783338931810548</v>
      </c>
      <c r="C1128">
        <f>+IFERROR(BASE!C1128/BASE!H1128,C1127)</f>
        <v>0.75310715485387969</v>
      </c>
      <c r="D1128">
        <f>+IFERROR(BASE!#REF!/BASE!H1128,D1127)</f>
        <v>2.0054328141977544</v>
      </c>
      <c r="E1128">
        <f>+IFERROR(BASE!W1128/BASE!H1128,E1127)</f>
        <v>0.90874482140857682</v>
      </c>
      <c r="F1128">
        <f>+IFERROR(BASE!C1128/BASE!M1128,F1127)</f>
        <v>0.88827258320126778</v>
      </c>
      <c r="G1128">
        <f>+IFERROR(BASE!$R1128/BASE!H1128,G1127)</f>
        <v>1.2073675960138843</v>
      </c>
      <c r="H1128">
        <f>+IFERROR(BASE!$R1128/BASE!C1128,H1127)</f>
        <v>1.6031816830211123</v>
      </c>
      <c r="I1128">
        <f>+IFERROR(BASE!$R1128/BASE!M1128,I1127)</f>
        <v>1.4240623349181194</v>
      </c>
      <c r="L1128">
        <f t="shared" si="19"/>
        <v>0.83078623083582526</v>
      </c>
      <c r="M1128">
        <f>+STDEV($L$78:L1128)*2+L1128</f>
        <v>1.0200674325268875</v>
      </c>
      <c r="N1128">
        <f>L1128-STDEV($L$78:L1128)*2</f>
        <v>0.64150502914476304</v>
      </c>
    </row>
    <row r="1129" spans="1:14" x14ac:dyDescent="0.25">
      <c r="A1129" s="1">
        <f>+BASE!A1129</f>
        <v>45065</v>
      </c>
      <c r="B1129">
        <f>+IFERROR(BASE!M1129/BASE!H1129,B1128)</f>
        <v>0.86075663466967822</v>
      </c>
      <c r="C1129">
        <f>+IFERROR(BASE!C1129/BASE!H1129,C1128)</f>
        <v>0.76928289102202152</v>
      </c>
      <c r="D1129">
        <f>+IFERROR(BASE!#REF!/BASE!H1129,D1128)</f>
        <v>2.0054328141977544</v>
      </c>
      <c r="E1129">
        <f>+IFERROR(BASE!W1129/BASE!H1129,E1128)</f>
        <v>0.91891586674195369</v>
      </c>
      <c r="F1129">
        <f>+IFERROR(BASE!C1129/BASE!M1129,F1128)</f>
        <v>0.89372868013644713</v>
      </c>
      <c r="G1129">
        <f>+IFERROR(BASE!$R1129/BASE!H1129,G1128)</f>
        <v>1.3130434782608698</v>
      </c>
      <c r="H1129">
        <f>+IFERROR(BASE!$R1129/BASE!C1129,H1128)</f>
        <v>1.7068408690546095</v>
      </c>
      <c r="I1129">
        <f>+IFERROR(BASE!$R1129/BASE!M1129,I1128)</f>
        <v>1.5254526371031227</v>
      </c>
      <c r="L1129">
        <f t="shared" si="19"/>
        <v>0.83305102138855258</v>
      </c>
      <c r="M1129">
        <f>+STDEV($L$78:L1129)*2+L1129</f>
        <v>1.0222519620724038</v>
      </c>
      <c r="N1129">
        <f>L1129-STDEV($L$78:L1129)*2</f>
        <v>0.6438500807047014</v>
      </c>
    </row>
    <row r="1130" spans="1:14" x14ac:dyDescent="0.25">
      <c r="A1130" s="1">
        <f>+BASE!A1130</f>
        <v>45072</v>
      </c>
      <c r="B1130">
        <f>+IFERROR(BASE!M1130/BASE!H1130,B1129)</f>
        <v>0.87537789721195836</v>
      </c>
      <c r="C1130">
        <f>+IFERROR(BASE!C1130/BASE!H1130,C1129)</f>
        <v>0.7817713581905722</v>
      </c>
      <c r="D1130">
        <f>+IFERROR(BASE!#REF!/BASE!H1130,D1129)</f>
        <v>2.0054328141977544</v>
      </c>
      <c r="E1130">
        <f>+IFERROR(BASE!W1130/BASE!H1130,E1129)</f>
        <v>0.88534318665323031</v>
      </c>
      <c r="F1130">
        <f>+IFERROR(BASE!C1130/BASE!M1130,F1129)</f>
        <v>0.8930672806344333</v>
      </c>
      <c r="G1130">
        <f>+IFERROR(BASE!$R1130/BASE!H1130,G1129)</f>
        <v>1.3476654350016795</v>
      </c>
      <c r="H1130">
        <f>+IFERROR(BASE!$R1130/BASE!C1130,H1129)</f>
        <v>1.7238613577771411</v>
      </c>
      <c r="I1130">
        <f>+IFERROR(BASE!$R1130/BASE!M1130,I1129)</f>
        <v>1.5395241749808135</v>
      </c>
      <c r="L1130">
        <f t="shared" si="19"/>
        <v>0.8355759527603237</v>
      </c>
      <c r="M1130">
        <f>+STDEV($L$78:L1130)*2+L1130</f>
        <v>1.0246983794585793</v>
      </c>
      <c r="N1130">
        <f>L1130-STDEV($L$78:L1130)*2</f>
        <v>0.64645352606206796</v>
      </c>
    </row>
    <row r="1131" spans="1:14" x14ac:dyDescent="0.25">
      <c r="A1131" s="1">
        <f>+BASE!A1131</f>
        <v>45079</v>
      </c>
      <c r="B1131">
        <f>+IFERROR(BASE!M1131/BASE!H1131,B1130)</f>
        <v>0.85656565656565653</v>
      </c>
      <c r="C1131">
        <f>+IFERROR(BASE!C1131/BASE!H1131,C1130)</f>
        <v>0.77384370015948967</v>
      </c>
      <c r="D1131">
        <f>+IFERROR(BASE!#REF!/BASE!H1131,D1130)</f>
        <v>2.0054328141977544</v>
      </c>
      <c r="E1131">
        <f>+IFERROR(BASE!W1131/BASE!H1131,E1130)</f>
        <v>0.86709197235513025</v>
      </c>
      <c r="F1131">
        <f>+IFERROR(BASE!C1131/BASE!M1131,F1130)</f>
        <v>0.90342601787487586</v>
      </c>
      <c r="G1131">
        <f>+IFERROR(BASE!$R1131/BASE!H1131,G1130)</f>
        <v>1.327485380116959</v>
      </c>
      <c r="H1131">
        <f>+IFERROR(BASE!$R1131/BASE!C1131,H1130)</f>
        <v>1.7154438032426489</v>
      </c>
      <c r="I1131">
        <f>+IFERROR(BASE!$R1131/BASE!M1131,I1130)</f>
        <v>1.5497765640516385</v>
      </c>
      <c r="L1131">
        <f t="shared" si="19"/>
        <v>0.83729955653717536</v>
      </c>
      <c r="M1131">
        <f>+STDEV($L$78:L1131)*2+L1131</f>
        <v>1.0263447602738776</v>
      </c>
      <c r="N1131">
        <f>L1131-STDEV($L$78:L1131)*2</f>
        <v>0.64825435280047317</v>
      </c>
    </row>
    <row r="1132" spans="1:14" x14ac:dyDescent="0.25">
      <c r="A1132" s="1">
        <f>+BASE!A1132</f>
        <v>45086</v>
      </c>
      <c r="B1132">
        <f>+IFERROR(BASE!M1132/BASE!H1132,B1131)</f>
        <v>0.81733378561736769</v>
      </c>
      <c r="C1132">
        <f>+IFERROR(BASE!C1132/BASE!H1132,C1131)</f>
        <v>0.72574626865671643</v>
      </c>
      <c r="D1132">
        <f>+IFERROR(BASE!#REF!/BASE!H1132,D1131)</f>
        <v>2.0054328141977544</v>
      </c>
      <c r="E1132">
        <f>+IFERROR(BASE!W1132/BASE!H1132,E1131)</f>
        <v>0.81606173677069205</v>
      </c>
      <c r="F1132">
        <f>+IFERROR(BASE!C1132/BASE!M1132,F1131)</f>
        <v>0.88794355675451342</v>
      </c>
      <c r="G1132">
        <f>+IFERROR(BASE!$R1132/BASE!H1132,G1131)</f>
        <v>1.0917571234735415</v>
      </c>
      <c r="H1132">
        <f>+IFERROR(BASE!$R1132/BASE!C1132,H1131)</f>
        <v>1.5043234400560879</v>
      </c>
      <c r="I1132">
        <f>+IFERROR(BASE!$R1132/BASE!M1132,I1131)</f>
        <v>1.3357543058725878</v>
      </c>
      <c r="L1132">
        <f t="shared" si="19"/>
        <v>0.83861163935005389</v>
      </c>
      <c r="M1132">
        <f>+STDEV($L$78:L1132)*2+L1132</f>
        <v>1.0275806604143516</v>
      </c>
      <c r="N1132">
        <f>L1132-STDEV($L$78:L1132)*2</f>
        <v>0.6496426182857562</v>
      </c>
    </row>
    <row r="1133" spans="1:14" x14ac:dyDescent="0.25">
      <c r="A1133" s="1">
        <f>+BASE!A1133</f>
        <v>45093</v>
      </c>
      <c r="B1133">
        <f>+IFERROR(BASE!M1133/BASE!H1133,B1132)</f>
        <v>0.76370794559770938</v>
      </c>
      <c r="C1133">
        <f>+IFERROR(BASE!C1133/BASE!H1133,C1132)</f>
        <v>0.71173944166070147</v>
      </c>
      <c r="D1133">
        <f>+IFERROR(BASE!#REF!/BASE!H1133,D1132)</f>
        <v>2.0054328141977544</v>
      </c>
      <c r="E1133">
        <f>+IFERROR(BASE!W1133/BASE!H1133,E1132)</f>
        <v>0.80916249105225491</v>
      </c>
      <c r="F1133">
        <f>+IFERROR(BASE!C1133/BASE!M1133,F1132)</f>
        <v>0.93195238541569037</v>
      </c>
      <c r="G1133">
        <f>+IFERROR(BASE!$R1133/BASE!H1133,G1132)</f>
        <v>0.95597709377236928</v>
      </c>
      <c r="H1133">
        <f>+IFERROR(BASE!$R1133/BASE!C1133,H1132)</f>
        <v>1.3431559891380871</v>
      </c>
      <c r="I1133">
        <f>+IFERROR(BASE!$R1133/BASE!M1133,I1132)</f>
        <v>1.2517574280626114</v>
      </c>
      <c r="L1133">
        <f t="shared" si="19"/>
        <v>0.83905431325677093</v>
      </c>
      <c r="M1133">
        <f>+STDEV($L$78:L1133)*2+L1133</f>
        <v>1.027947567357254</v>
      </c>
      <c r="N1133">
        <f>L1133-STDEV($L$78:L1133)*2</f>
        <v>0.65016105915628786</v>
      </c>
    </row>
    <row r="1134" spans="1:14" x14ac:dyDescent="0.25">
      <c r="A1134" s="1">
        <f>+BASE!A1134</f>
        <v>45100</v>
      </c>
      <c r="B1134">
        <f>+IFERROR(BASE!M1134/BASE!H1134,B1133)</f>
        <v>0.76621535407953489</v>
      </c>
      <c r="C1134">
        <f>+IFERROR(BASE!C1134/BASE!H1134,C1133)</f>
        <v>0.74346069327284325</v>
      </c>
      <c r="D1134">
        <f>+IFERROR(BASE!#REF!/BASE!H1134,D1133)</f>
        <v>2.0054328141977544</v>
      </c>
      <c r="E1134">
        <f>+IFERROR(BASE!W1134/BASE!H1134,E1133)</f>
        <v>0.81576522293896647</v>
      </c>
      <c r="F1134">
        <f>+IFERROR(BASE!C1134/BASE!M1134,F1133)</f>
        <v>0.9703025256730502</v>
      </c>
      <c r="G1134">
        <f>+IFERROR(BASE!$R1134/BASE!H1134,G1133)</f>
        <v>0.92322960232508677</v>
      </c>
      <c r="H1134">
        <f>+IFERROR(BASE!$R1134/BASE!C1134,H1133)</f>
        <v>1.2418001525553013</v>
      </c>
      <c r="I1134">
        <f>+IFERROR(BASE!$R1134/BASE!M1134,I1133)</f>
        <v>1.2049218244055879</v>
      </c>
      <c r="L1134">
        <f t="shared" si="19"/>
        <v>0.83875641665597966</v>
      </c>
      <c r="M1134">
        <f>+STDEV($L$78:L1134)*2+L1134</f>
        <v>1.0275737703516881</v>
      </c>
      <c r="N1134">
        <f>L1134-STDEV($L$78:L1134)*2</f>
        <v>0.64993906296027126</v>
      </c>
    </row>
    <row r="1135" spans="1:14" x14ac:dyDescent="0.25">
      <c r="A1135" s="1">
        <f>+BASE!A1135</f>
        <v>45107</v>
      </c>
      <c r="B1135">
        <f>+IFERROR(BASE!M1135/BASE!H1135,B1134)</f>
        <v>0.72172425032594523</v>
      </c>
      <c r="C1135">
        <f>+IFERROR(BASE!C1135/BASE!H1135,C1134)</f>
        <v>0.8104628422425032</v>
      </c>
      <c r="D1135">
        <f>+IFERROR(BASE!#REF!/BASE!H1135,D1134)</f>
        <v>2.0054328141977544</v>
      </c>
      <c r="E1135">
        <f>+IFERROR(BASE!W1135/BASE!H1135,E1134)</f>
        <v>0.76026727509778358</v>
      </c>
      <c r="F1135">
        <f>+IFERROR(BASE!C1135/BASE!M1135,F1134)</f>
        <v>1.1229535960257424</v>
      </c>
      <c r="G1135">
        <f>+IFERROR(BASE!$R1135/BASE!H1135,G1134)</f>
        <v>1.0465286831812255</v>
      </c>
      <c r="H1135">
        <f>+IFERROR(BASE!$R1135/BASE!C1135,H1134)</f>
        <v>1.2912728735169916</v>
      </c>
      <c r="I1135">
        <f>+IFERROR(BASE!$R1135/BASE!M1135,I1134)</f>
        <v>1.4500395167663993</v>
      </c>
      <c r="L1135">
        <f t="shared" si="19"/>
        <v>0.83780464466282945</v>
      </c>
      <c r="M1135">
        <f>+STDEV($L$78:L1135)*2+L1135</f>
        <v>1.026545493978211</v>
      </c>
      <c r="N1135">
        <f>L1135-STDEV($L$78:L1135)*2</f>
        <v>0.64906379534744796</v>
      </c>
    </row>
    <row r="1136" spans="1:14" x14ac:dyDescent="0.25">
      <c r="A1136" s="1">
        <f>+BASE!A1136</f>
        <v>45114</v>
      </c>
      <c r="B1136">
        <f>+IFERROR(BASE!M1136/BASE!H1136,B1135)</f>
        <v>0.7363341376154422</v>
      </c>
      <c r="C1136">
        <f>+IFERROR(BASE!C1136/BASE!H1136,C1135)</f>
        <v>0.78167900823695813</v>
      </c>
      <c r="D1136">
        <f>+IFERROR(BASE!#REF!/BASE!H1136,D1135)</f>
        <v>2.0054328141977544</v>
      </c>
      <c r="E1136">
        <f>+IFERROR(BASE!W1136/BASE!H1136,E1135)</f>
        <v>0.73849737914967961</v>
      </c>
      <c r="F1136">
        <f>+IFERROR(BASE!C1136/BASE!M1136,F1135)</f>
        <v>1.0615819209039548</v>
      </c>
      <c r="G1136">
        <f>+IFERROR(BASE!$R1136/BASE!H1136,G1135)</f>
        <v>1.0936017971545053</v>
      </c>
      <c r="H1136">
        <f>+IFERROR(BASE!$R1136/BASE!C1136,H1135)</f>
        <v>1.3990420436402342</v>
      </c>
      <c r="I1136">
        <f>+IFERROR(BASE!$R1136/BASE!M1136,I1135)</f>
        <v>1.4851977401129943</v>
      </c>
      <c r="L1136">
        <f t="shared" si="19"/>
        <v>0.83819569026277996</v>
      </c>
      <c r="M1136">
        <f>+STDEV($L$78:L1136)*2+L1136</f>
        <v>1.0268604061718529</v>
      </c>
      <c r="N1136">
        <f>L1136-STDEV($L$78:L1136)*2</f>
        <v>0.64953097435370688</v>
      </c>
    </row>
    <row r="1137" spans="1:14" x14ac:dyDescent="0.25">
      <c r="A1137" s="1">
        <f>+BASE!A1137</f>
        <v>45121</v>
      </c>
      <c r="B1137">
        <f>+IFERROR(BASE!M1137/BASE!H1137,B1136)</f>
        <v>0.73792992087841114</v>
      </c>
      <c r="C1137">
        <f>+IFERROR(BASE!C1137/BASE!H1137,C1136)</f>
        <v>0.84256418537057975</v>
      </c>
      <c r="D1137">
        <f>+IFERROR(BASE!#REF!/BASE!H1137,D1136)</f>
        <v>2.0054328141977544</v>
      </c>
      <c r="E1137">
        <f>+IFERROR(BASE!W1137/BASE!H1137,E1136)</f>
        <v>0.75859841756822222</v>
      </c>
      <c r="F1137">
        <f>+IFERROR(BASE!C1137/BASE!M1137,F1136)</f>
        <v>1.1417943107221007</v>
      </c>
      <c r="G1137">
        <f>+IFERROR(BASE!$R1137/BASE!H1137,G1136)</f>
        <v>1.0539318585499757</v>
      </c>
      <c r="H1137">
        <f>+IFERROR(BASE!$R1137/BASE!C1137,H1136)</f>
        <v>1.250862399386738</v>
      </c>
      <c r="I1137">
        <f>+IFERROR(BASE!$R1137/BASE!M1137,I1136)</f>
        <v>1.4282275711159735</v>
      </c>
      <c r="L1137">
        <f t="shared" si="19"/>
        <v>0.83777037433771739</v>
      </c>
      <c r="M1137">
        <f>+STDEV($L$78:L1137)*2+L1137</f>
        <v>1.0263587397199185</v>
      </c>
      <c r="N1137">
        <f>L1137-STDEV($L$78:L1137)*2</f>
        <v>0.64918200895551637</v>
      </c>
    </row>
    <row r="1138" spans="1:14" x14ac:dyDescent="0.25">
      <c r="A1138" s="1">
        <f>+BASE!A1138</f>
        <v>45128</v>
      </c>
      <c r="B1138">
        <f>+IFERROR(BASE!M1138/BASE!H1138,B1137)</f>
        <v>0.72289066586951645</v>
      </c>
      <c r="C1138">
        <f>+IFERROR(BASE!C1138/BASE!H1138,C1137)</f>
        <v>0.84119273596891109</v>
      </c>
      <c r="D1138">
        <f>+IFERROR(BASE!#REF!/BASE!H1138,D1137)</f>
        <v>2.0054328141977544</v>
      </c>
      <c r="E1138">
        <f>+IFERROR(BASE!W1138/BASE!H1138,E1137)</f>
        <v>0.75995814961512587</v>
      </c>
      <c r="F1138">
        <f>+IFERROR(BASE!C1138/BASE!M1138,F1137)</f>
        <v>1.1636514008063681</v>
      </c>
      <c r="G1138">
        <f>+IFERROR(BASE!$R1138/BASE!H1138,G1137)</f>
        <v>0.97556236454674528</v>
      </c>
      <c r="H1138">
        <f>+IFERROR(BASE!$R1138/BASE!C1138,H1137)</f>
        <v>1.1597370291400142</v>
      </c>
      <c r="I1138">
        <f>+IFERROR(BASE!$R1138/BASE!M1138,I1137)</f>
        <v>1.3495296185257932</v>
      </c>
      <c r="L1138">
        <f t="shared" si="19"/>
        <v>0.83624114884310552</v>
      </c>
      <c r="M1138">
        <f>+STDEV($L$78:L1138)*2+L1138</f>
        <v>1.0247521856879174</v>
      </c>
      <c r="N1138">
        <f>L1138-STDEV($L$78:L1138)*2</f>
        <v>0.64773011199829367</v>
      </c>
    </row>
    <row r="1139" spans="1:14" x14ac:dyDescent="0.25">
      <c r="A1139" s="1">
        <f>+BASE!A1139</f>
        <v>45135</v>
      </c>
      <c r="B1139">
        <f>+IFERROR(BASE!M1139/BASE!H1139,B1138)</f>
        <v>0.71894712249824777</v>
      </c>
      <c r="C1139">
        <f>+IFERROR(BASE!C1139/BASE!H1139,C1138)</f>
        <v>0.8604470056849155</v>
      </c>
      <c r="D1139">
        <f>+IFERROR(BASE!#REF!/BASE!H1139,D1138)</f>
        <v>2.0054328141977544</v>
      </c>
      <c r="E1139">
        <f>+IFERROR(BASE!W1139/BASE!H1139,E1138)</f>
        <v>0.79059263297251003</v>
      </c>
      <c r="F1139">
        <f>+IFERROR(BASE!C1139/BASE!M1139,F1138)</f>
        <v>1.196815424610052</v>
      </c>
      <c r="G1139">
        <f>+IFERROR(BASE!$R1139/BASE!H1139,G1138)</f>
        <v>1.0236741686784518</v>
      </c>
      <c r="H1139">
        <f>+IFERROR(BASE!$R1139/BASE!C1139,H1138)</f>
        <v>1.1897004253778622</v>
      </c>
      <c r="I1139">
        <f>+IFERROR(BASE!$R1139/BASE!M1139,I1138)</f>
        <v>1.4238518197573657</v>
      </c>
      <c r="L1139">
        <f t="shared" si="19"/>
        <v>0.83486100541832076</v>
      </c>
      <c r="M1139">
        <f>+STDEV($L$78:L1139)*2+L1139</f>
        <v>1.023293884270533</v>
      </c>
      <c r="N1139">
        <f>L1139-STDEV($L$78:L1139)*2</f>
        <v>0.64642812656610849</v>
      </c>
    </row>
    <row r="1140" spans="1:14" x14ac:dyDescent="0.25">
      <c r="A1140" s="1">
        <f>+BASE!A1140</f>
        <v>45142</v>
      </c>
      <c r="B1140">
        <f>+IFERROR(BASE!M1140/BASE!H1140,B1139)</f>
        <v>0.66223623939325671</v>
      </c>
      <c r="C1140">
        <f>+IFERROR(BASE!C1140/BASE!H1140,C1139)</f>
        <v>0.75820379965457685</v>
      </c>
      <c r="D1140">
        <f>+IFERROR(BASE!#REF!/BASE!H1140,D1139)</f>
        <v>2.0054328141977544</v>
      </c>
      <c r="E1140">
        <f>+IFERROR(BASE!W1140/BASE!H1140,E1139)</f>
        <v>0.75324772846737253</v>
      </c>
      <c r="F1140">
        <f>+IFERROR(BASE!C1140/BASE!M1140,F1139)</f>
        <v>1.1449143893865519</v>
      </c>
      <c r="G1140">
        <f>+IFERROR(BASE!$R1140/BASE!H1140,G1139)</f>
        <v>0.98250356686941498</v>
      </c>
      <c r="H1140">
        <f>+IFERROR(BASE!$R1140/BASE!C1140,H1139)</f>
        <v>1.2958304446865405</v>
      </c>
      <c r="I1140">
        <f>+IFERROR(BASE!$R1140/BASE!M1140,I1139)</f>
        <v>1.4836149223267945</v>
      </c>
      <c r="L1140">
        <f t="shared" si="19"/>
        <v>0.83263635057802099</v>
      </c>
      <c r="M1140">
        <f>+STDEV($L$78:L1140)*2+L1140</f>
        <v>1.0209897628069826</v>
      </c>
      <c r="N1140">
        <f>L1140-STDEV($L$78:L1140)*2</f>
        <v>0.64428293834905936</v>
      </c>
    </row>
    <row r="1141" spans="1:14" x14ac:dyDescent="0.25">
      <c r="A1141" s="1">
        <f>+BASE!A1141</f>
        <v>45149</v>
      </c>
      <c r="B1141">
        <f>+IFERROR(BASE!M1141/BASE!H1141,B1140)</f>
        <v>0.66915369857173312</v>
      </c>
      <c r="C1141">
        <f>+IFERROR(BASE!C1141/BASE!H1141,C1140)</f>
        <v>0.75982377602501239</v>
      </c>
      <c r="D1141">
        <f>+IFERROR(BASE!#REF!/BASE!H1141,D1140)</f>
        <v>2.0054328141977544</v>
      </c>
      <c r="E1141">
        <f>+IFERROR(BASE!W1141/BASE!H1141,E1140)</f>
        <v>0.76920343920983447</v>
      </c>
      <c r="F1141">
        <f>+IFERROR(BASE!C1141/BASE!M1141,F1140)</f>
        <v>1.1354996283317405</v>
      </c>
      <c r="G1141">
        <f>+IFERROR(BASE!$R1141/BASE!H1141,G1140)</f>
        <v>0.91032473530874713</v>
      </c>
      <c r="H1141">
        <f>+IFERROR(BASE!$R1141/BASE!C1141,H1140)</f>
        <v>1.1980735060319836</v>
      </c>
      <c r="I1141">
        <f>+IFERROR(BASE!$R1141/BASE!M1141,I1140)</f>
        <v>1.3604120208134225</v>
      </c>
      <c r="L1141">
        <f t="shared" si="19"/>
        <v>0.83054181196420029</v>
      </c>
      <c r="M1141">
        <f>+STDEV($L$78:L1141)*2+L1141</f>
        <v>1.0188146271362046</v>
      </c>
      <c r="N1141">
        <f>L1141-STDEV($L$78:L1141)*2</f>
        <v>0.64226899679219585</v>
      </c>
    </row>
    <row r="1142" spans="1:14" x14ac:dyDescent="0.25">
      <c r="A1142" s="1">
        <f>+BASE!A1142</f>
        <v>45156</v>
      </c>
      <c r="B1142">
        <f>+IFERROR(BASE!M1142/BASE!H1142,B1141)</f>
        <v>0.69232749742533461</v>
      </c>
      <c r="C1142">
        <f>+IFERROR(BASE!C1142/BASE!H1142,C1141)</f>
        <v>0.75579299691040158</v>
      </c>
      <c r="D1142">
        <f>+IFERROR(BASE!#REF!/BASE!H1142,D1141)</f>
        <v>2.0054328141977544</v>
      </c>
      <c r="E1142">
        <f>+IFERROR(BASE!W1142/BASE!H1142,E1141)</f>
        <v>0.7574665293511843</v>
      </c>
      <c r="F1142">
        <f>+IFERROR(BASE!C1142/BASE!M1142,F1141)</f>
        <v>1.0916697657121608</v>
      </c>
      <c r="G1142">
        <f>+IFERROR(BASE!$R1142/BASE!H1142,G1141)</f>
        <v>0.95442842430484021</v>
      </c>
      <c r="H1142">
        <f>+IFERROR(BASE!$R1142/BASE!C1142,H1141)</f>
        <v>1.2628172372679272</v>
      </c>
      <c r="I1142">
        <f>+IFERROR(BASE!$R1142/BASE!M1142,I1141)</f>
        <v>1.378579397545556</v>
      </c>
      <c r="L1142">
        <f t="shared" si="19"/>
        <v>0.82836976786647409</v>
      </c>
      <c r="M1142">
        <f>+STDEV($L$78:L1142)*2+L1142</f>
        <v>1.016560907717545</v>
      </c>
      <c r="N1142">
        <f>L1142-STDEV($L$78:L1142)*2</f>
        <v>0.64017862801540315</v>
      </c>
    </row>
    <row r="1143" spans="1:14" x14ac:dyDescent="0.25">
      <c r="A1143" s="1">
        <f>+BASE!A1143</f>
        <v>45163</v>
      </c>
      <c r="B1143">
        <f>+IFERROR(BASE!M1143/BASE!H1143,B1142)</f>
        <v>0.69443036548966608</v>
      </c>
      <c r="C1143">
        <f>+IFERROR(BASE!C1143/BASE!H1143,C1142)</f>
        <v>0.75029565805034637</v>
      </c>
      <c r="D1143">
        <f>+IFERROR(BASE!#REF!/BASE!H1143,D1142)</f>
        <v>2.0054328141977544</v>
      </c>
      <c r="E1143">
        <f>+IFERROR(BASE!W1143/BASE!H1143,E1142)</f>
        <v>0.7344145970603142</v>
      </c>
      <c r="F1143">
        <f>+IFERROR(BASE!C1143/BASE!M1143,F1142)</f>
        <v>1.0804476522585353</v>
      </c>
      <c r="G1143">
        <f>+IFERROR(BASE!$R1143/BASE!H1143,G1142)</f>
        <v>0.93146364813876215</v>
      </c>
      <c r="H1143">
        <f>+IFERROR(BASE!$R1143/BASE!C1143,H1142)</f>
        <v>1.2414621331531936</v>
      </c>
      <c r="I1143">
        <f>+IFERROR(BASE!$R1143/BASE!M1143,I1142)</f>
        <v>1.3413348471332414</v>
      </c>
      <c r="L1143">
        <f t="shared" si="19"/>
        <v>0.82656070691480621</v>
      </c>
      <c r="M1143">
        <f>+STDEV($L$78:L1143)*2+L1143</f>
        <v>1.0146693668383808</v>
      </c>
      <c r="N1143">
        <f>L1143-STDEV($L$78:L1143)*2</f>
        <v>0.63845204699123148</v>
      </c>
    </row>
    <row r="1144" spans="1:14" x14ac:dyDescent="0.25">
      <c r="A1144" s="1">
        <f>+BASE!A1144</f>
        <v>45170</v>
      </c>
      <c r="B1144">
        <f>+IFERROR(BASE!M1144/BASE!H1144,B1143)</f>
        <v>0.65883153596482047</v>
      </c>
      <c r="C1144">
        <f>+IFERROR(BASE!C1144/BASE!H1144,C1143)</f>
        <v>0.74510522458381323</v>
      </c>
      <c r="D1144">
        <f>+IFERROR(BASE!#REF!/BASE!H1144,D1143)</f>
        <v>2.0054328141977544</v>
      </c>
      <c r="E1144">
        <f>+IFERROR(BASE!W1144/BASE!H1144,E1143)</f>
        <v>0.68474505287404464</v>
      </c>
      <c r="F1144">
        <f>+IFERROR(BASE!C1144/BASE!M1144,F1143)</f>
        <v>1.1309495431068732</v>
      </c>
      <c r="G1144">
        <f>+IFERROR(BASE!$R1144/BASE!H1144,G1143)</f>
        <v>0.90587373049942421</v>
      </c>
      <c r="H1144">
        <f>+IFERROR(BASE!$R1144/BASE!C1144,H1143)</f>
        <v>1.2157661771938453</v>
      </c>
      <c r="I1144">
        <f>+IFERROR(BASE!$R1144/BASE!M1144,I1143)</f>
        <v>1.3749702026221693</v>
      </c>
      <c r="L1144">
        <f t="shared" si="19"/>
        <v>0.82333501767558759</v>
      </c>
      <c r="M1144">
        <f>+STDEV($L$78:L1144)*2+L1144</f>
        <v>1.0113598471596439</v>
      </c>
      <c r="N1144">
        <f>L1144-STDEV($L$78:L1144)*2</f>
        <v>0.63531018819153129</v>
      </c>
    </row>
    <row r="1145" spans="1:14" x14ac:dyDescent="0.25">
      <c r="A1145" s="1">
        <f>+BASE!A1145</f>
        <v>45177</v>
      </c>
      <c r="B1145">
        <f>+IFERROR(BASE!M1145/BASE!H1145,B1144)</f>
        <v>0.62430184932356958</v>
      </c>
      <c r="C1145">
        <f>+IFERROR(BASE!C1145/BASE!H1145,C1144)</f>
        <v>0.69715775102395428</v>
      </c>
      <c r="D1145">
        <f>+IFERROR(BASE!#REF!/BASE!H1145,D1144)</f>
        <v>2.0054328141977544</v>
      </c>
      <c r="E1145">
        <f>+IFERROR(BASE!W1145/BASE!H1145,E1144)</f>
        <v>0.67885068884200084</v>
      </c>
      <c r="F1145">
        <f>+IFERROR(BASE!C1145/BASE!M1145,F1144)</f>
        <v>1.1166998011928428</v>
      </c>
      <c r="G1145">
        <f>+IFERROR(BASE!$R1145/BASE!H1145,G1144)</f>
        <v>0.88035248851930004</v>
      </c>
      <c r="H1145">
        <f>+IFERROR(BASE!$R1145/BASE!C1145,H1144)</f>
        <v>1.2627737226277373</v>
      </c>
      <c r="I1145">
        <f>+IFERROR(BASE!$R1145/BASE!M1145,I1144)</f>
        <v>1.4101391650099404</v>
      </c>
      <c r="L1145">
        <f t="shared" si="19"/>
        <v>0.81956045029904467</v>
      </c>
      <c r="M1145">
        <f>+STDEV($L$78:L1145)*2+L1145</f>
        <v>1.007500120251787</v>
      </c>
      <c r="N1145">
        <f>L1145-STDEV($L$78:L1145)*2</f>
        <v>0.63162078034630231</v>
      </c>
    </row>
    <row r="1146" spans="1:14" x14ac:dyDescent="0.25">
      <c r="A1146" s="1">
        <f>+BASE!A1146</f>
        <v>45184</v>
      </c>
      <c r="B1146">
        <f>+IFERROR(BASE!M1146/BASE!H1146,B1145)</f>
        <v>0.64019536903039076</v>
      </c>
      <c r="C1146">
        <f>+IFERROR(BASE!C1146/BASE!H1146,C1145)</f>
        <v>0.71376025084418715</v>
      </c>
      <c r="D1146">
        <f>+IFERROR(BASE!#REF!/BASE!H1146,D1145)</f>
        <v>2.0054328141977544</v>
      </c>
      <c r="E1146">
        <f>+IFERROR(BASE!W1146/BASE!H1146,E1145)</f>
        <v>0.66624457308248908</v>
      </c>
      <c r="F1146">
        <f>+IFERROR(BASE!C1146/BASE!M1146,F1145)</f>
        <v>1.1149100499199396</v>
      </c>
      <c r="G1146">
        <f>+IFERROR(BASE!$R1146/BASE!H1146,G1145)</f>
        <v>0.95736854799807025</v>
      </c>
      <c r="H1146">
        <f>+IFERROR(BASE!$R1146/BASE!C1146,H1145)</f>
        <v>1.3413026949395961</v>
      </c>
      <c r="I1146">
        <f>+IFERROR(BASE!$R1146/BASE!M1146,I1145)</f>
        <v>1.4954318545728547</v>
      </c>
      <c r="L1146">
        <f t="shared" si="19"/>
        <v>0.81597982448888107</v>
      </c>
      <c r="M1146">
        <f>+STDEV($L$78:L1146)*2+L1146</f>
        <v>1.0038333477906891</v>
      </c>
      <c r="N1146">
        <f>L1146-STDEV($L$78:L1146)*2</f>
        <v>0.62812630118707313</v>
      </c>
    </row>
    <row r="1147" spans="1:14" x14ac:dyDescent="0.25">
      <c r="A1147" s="1">
        <f>+BASE!A1147</f>
        <v>45191</v>
      </c>
      <c r="B1147">
        <f>+IFERROR(BASE!M1147/BASE!H1147,B1146)</f>
        <v>0.65134737246367536</v>
      </c>
      <c r="C1147">
        <f>+IFERROR(BASE!C1147/BASE!H1147,C1146)</f>
        <v>0.72726108941944578</v>
      </c>
      <c r="D1147">
        <f>+IFERROR(BASE!#REF!/BASE!H1147,D1146)</f>
        <v>2.0054328141977544</v>
      </c>
      <c r="E1147">
        <f>+IFERROR(BASE!W1147/BASE!H1147,E1146)</f>
        <v>0.65153939704282149</v>
      </c>
      <c r="F1147">
        <f>+IFERROR(BASE!C1147/BASE!M1147,F1146)</f>
        <v>1.1165487421383649</v>
      </c>
      <c r="G1147">
        <f>+IFERROR(BASE!$R1147/BASE!H1147,G1146)</f>
        <v>0.95519426486590275</v>
      </c>
      <c r="H1147">
        <f>+IFERROR(BASE!$R1147/BASE!C1147,H1146)</f>
        <v>1.3134131314909345</v>
      </c>
      <c r="I1147">
        <f>+IFERROR(BASE!$R1147/BASE!M1147,I1146)</f>
        <v>1.4664897798742138</v>
      </c>
      <c r="L1147">
        <f t="shared" si="19"/>
        <v>0.81261432443155401</v>
      </c>
      <c r="M1147">
        <f>+STDEV($L$78:L1147)*2+L1147</f>
        <v>1.0003810171215479</v>
      </c>
      <c r="N1147">
        <f>L1147-STDEV($L$78:L1147)*2</f>
        <v>0.62484763174156011</v>
      </c>
    </row>
    <row r="1148" spans="1:14" x14ac:dyDescent="0.25">
      <c r="A1148" s="1">
        <f>+BASE!A1148</f>
        <v>45198</v>
      </c>
      <c r="B1148">
        <f>+IFERROR(BASE!M1148/BASE!H1148,B1147)</f>
        <v>0.62424691815738254</v>
      </c>
      <c r="C1148">
        <f>+IFERROR(BASE!C1148/BASE!H1148,C1147)</f>
        <v>0.71711928816387072</v>
      </c>
      <c r="D1148">
        <f>+IFERROR(BASE!#REF!/BASE!H1148,D1147)</f>
        <v>2.0054328141977544</v>
      </c>
      <c r="E1148">
        <f>+IFERROR(BASE!W1148/BASE!H1148,E1147)</f>
        <v>0.6748540179812772</v>
      </c>
      <c r="F1148">
        <f>+IFERROR(BASE!C1148/BASE!M1148,F1147)</f>
        <v>1.1487750556792875</v>
      </c>
      <c r="G1148">
        <f>+IFERROR(BASE!$R1148/BASE!H1148,G1147)</f>
        <v>1.3803874316433404</v>
      </c>
      <c r="H1148">
        <f>+IFERROR(BASE!$R1148/BASE!C1148,H1147)</f>
        <v>1.9249062944293653</v>
      </c>
      <c r="I1148">
        <f>+IFERROR(BASE!$R1148/BASE!M1148,I1147)</f>
        <v>2.2112843355605052</v>
      </c>
      <c r="L1148">
        <f t="shared" si="19"/>
        <v>0.8084696573371476</v>
      </c>
      <c r="M1148">
        <f>+STDEV($L$78:L1148)*2+L1148</f>
        <v>0.99614896268258701</v>
      </c>
      <c r="N1148">
        <f>L1148-STDEV($L$78:L1148)*2</f>
        <v>0.62079035199170818</v>
      </c>
    </row>
    <row r="1149" spans="1:14" x14ac:dyDescent="0.25">
      <c r="A1149" s="1">
        <f>+BASE!A1149</f>
        <v>45205</v>
      </c>
      <c r="B1149">
        <f>+IFERROR(BASE!M1149/BASE!H1149,B1148)</f>
        <v>0.70665829145728642</v>
      </c>
      <c r="C1149">
        <f>+IFERROR(BASE!C1149/BASE!H1149,C1148)</f>
        <v>0.76516511127063891</v>
      </c>
      <c r="D1149">
        <f>+IFERROR(BASE!#REF!/BASE!H1149,D1148)</f>
        <v>2.0054328141977544</v>
      </c>
      <c r="E1149">
        <f>+IFERROR(BASE!W1149/BASE!H1149,E1148)</f>
        <v>0.65945800430725054</v>
      </c>
      <c r="F1149">
        <f>+IFERROR(BASE!C1149/BASE!M1149,F1148)</f>
        <v>1.0827936507936509</v>
      </c>
      <c r="G1149">
        <f>+IFERROR(BASE!$R1149/BASE!H1149,G1148)</f>
        <v>1.4219310839913855</v>
      </c>
      <c r="H1149">
        <f>+IFERROR(BASE!$R1149/BASE!C1149,H1148)</f>
        <v>1.8583323560455025</v>
      </c>
      <c r="I1149">
        <f>+IFERROR(BASE!$R1149/BASE!M1149,I1148)</f>
        <v>2.0121904761904763</v>
      </c>
      <c r="L1149">
        <f t="shared" si="19"/>
        <v>0.80510969386980114</v>
      </c>
      <c r="M1149">
        <f>+STDEV($L$78:L1149)*2+L1149</f>
        <v>0.99270143635075714</v>
      </c>
      <c r="N1149">
        <f>L1149-STDEV($L$78:L1149)*2</f>
        <v>0.61751795138884513</v>
      </c>
    </row>
    <row r="1150" spans="1:14" x14ac:dyDescent="0.25">
      <c r="A1150" s="1">
        <f>+BASE!A1150</f>
        <v>45212</v>
      </c>
      <c r="B1150">
        <f>+IFERROR(BASE!M1150/BASE!H1150,B1149)</f>
        <v>0.72219352617079891</v>
      </c>
      <c r="C1150">
        <f>+IFERROR(BASE!C1150/BASE!H1150,C1149)</f>
        <v>0.75</v>
      </c>
      <c r="D1150">
        <f>+IFERROR(BASE!#REF!/BASE!H1150,D1149)</f>
        <v>2.0054328141977544</v>
      </c>
      <c r="E1150">
        <f>+IFERROR(BASE!W1150/BASE!H1150,E1149)</f>
        <v>0.65470041322314043</v>
      </c>
      <c r="F1150">
        <f>+IFERROR(BASE!C1150/BASE!M1150,F1149)</f>
        <v>1.0385028012874002</v>
      </c>
      <c r="G1150">
        <f>+IFERROR(BASE!$R1150/BASE!H1150,G1149)</f>
        <v>1.4702134986225897</v>
      </c>
      <c r="H1150">
        <f>+IFERROR(BASE!$R1150/BASE!C1150,H1149)</f>
        <v>1.9602846648301193</v>
      </c>
      <c r="I1150">
        <f>+IFERROR(BASE!$R1150/BASE!M1150,I1149)</f>
        <v>2.0357611157468112</v>
      </c>
      <c r="L1150">
        <f t="shared" si="19"/>
        <v>0.80179889118957814</v>
      </c>
      <c r="M1150">
        <f>+STDEV($L$78:L1150)*2+L1150</f>
        <v>0.98930312004062149</v>
      </c>
      <c r="N1150">
        <f>L1150-STDEV($L$78:L1150)*2</f>
        <v>0.6142946623385348</v>
      </c>
    </row>
    <row r="1151" spans="1:14" x14ac:dyDescent="0.25">
      <c r="A1151" s="1">
        <f>+BASE!A1151</f>
        <v>45219</v>
      </c>
      <c r="B1151">
        <f>+IFERROR(BASE!M1151/BASE!H1151,B1150)</f>
        <v>0.72502786590071178</v>
      </c>
      <c r="C1151">
        <f>+IFERROR(BASE!C1151/BASE!H1151,C1150)</f>
        <v>0.7965360541884593</v>
      </c>
      <c r="D1151">
        <f>+IFERROR(BASE!#REF!/BASE!H1151,D1150)</f>
        <v>2.0054328141977544</v>
      </c>
      <c r="E1151">
        <f>+IFERROR(BASE!W1151/BASE!H1151,E1150)</f>
        <v>0.72108376918460093</v>
      </c>
      <c r="F1151">
        <f>+IFERROR(BASE!C1151/BASE!M1151,F1150)</f>
        <v>1.098628192999054</v>
      </c>
      <c r="G1151">
        <f>+IFERROR(BASE!$R1151/BASE!H1151,G1150)</f>
        <v>1.5756666380862556</v>
      </c>
      <c r="H1151">
        <f>+IFERROR(BASE!$R1151/BASE!C1151,H1150)</f>
        <v>1.9781485468245423</v>
      </c>
      <c r="I1151">
        <f>+IFERROR(BASE!$R1151/BASE!M1151,I1150)</f>
        <v>2.1732497634815515</v>
      </c>
      <c r="L1151">
        <f t="shared" si="19"/>
        <v>0.79862312329777052</v>
      </c>
      <c r="M1151">
        <f>+STDEV($L$78:L1151)*2+L1151</f>
        <v>0.9860400953421733</v>
      </c>
      <c r="N1151">
        <f>L1151-STDEV($L$78:L1151)*2</f>
        <v>0.61120615125336775</v>
      </c>
    </row>
    <row r="1152" spans="1:14" x14ac:dyDescent="0.25">
      <c r="A1152" s="1">
        <f>+BASE!A1152</f>
        <v>45226</v>
      </c>
      <c r="B1152">
        <f>+IFERROR(BASE!M1152/BASE!H1152,B1151)</f>
        <v>0.78292848156392136</v>
      </c>
      <c r="C1152">
        <f>+IFERROR(BASE!C1152/BASE!H1152,C1151)</f>
        <v>0.84844672408787369</v>
      </c>
      <c r="D1152">
        <f>+IFERROR(BASE!#REF!/BASE!H1152,D1151)</f>
        <v>2.0054328141977544</v>
      </c>
      <c r="E1152">
        <f>+IFERROR(BASE!W1152/BASE!H1152,E1151)</f>
        <v>0.69979676763766563</v>
      </c>
      <c r="F1152">
        <f>+IFERROR(BASE!C1152/BASE!M1152,F1151)</f>
        <v>1.0836835599505563</v>
      </c>
      <c r="G1152">
        <f>+IFERROR(BASE!$R1152/BASE!H1152,G1151)</f>
        <v>1.5868576405690504</v>
      </c>
      <c r="H1152">
        <f>+IFERROR(BASE!$R1152/BASE!C1152,H1151)</f>
        <v>1.8703091137219117</v>
      </c>
      <c r="I1152">
        <f>+IFERROR(BASE!$R1152/BASE!M1152,I1151)</f>
        <v>2.0268232385661307</v>
      </c>
      <c r="L1152">
        <f t="shared" si="19"/>
        <v>0.79719645515063053</v>
      </c>
      <c r="M1152">
        <f>+STDEV($L$78:L1152)*2+L1152</f>
        <v>0.98452641758145043</v>
      </c>
      <c r="N1152">
        <f>L1152-STDEV($L$78:L1152)*2</f>
        <v>0.60986649271981064</v>
      </c>
    </row>
    <row r="1153" spans="1:14" x14ac:dyDescent="0.25">
      <c r="A1153" s="1">
        <f>+BASE!A1153</f>
        <v>45233</v>
      </c>
      <c r="B1153">
        <f>+IFERROR(BASE!M1153/BASE!H1153,B1152)</f>
        <v>0.73543667123914047</v>
      </c>
      <c r="C1153">
        <f>+IFERROR(BASE!C1153/BASE!H1153,C1152)</f>
        <v>0.84883401920438961</v>
      </c>
      <c r="D1153">
        <f>+IFERROR(BASE!#REF!/BASE!H1153,D1152)</f>
        <v>2.0054328141977544</v>
      </c>
      <c r="E1153">
        <f>+IFERROR(BASE!W1153/BASE!H1153,E1152)</f>
        <v>0.65084590763603112</v>
      </c>
      <c r="F1153">
        <f>+IFERROR(BASE!C1153/BASE!M1153,F1152)</f>
        <v>1.1541904998756529</v>
      </c>
      <c r="G1153">
        <f>+IFERROR(BASE!$R1153/BASE!H1153,G1152)</f>
        <v>1.4542295381801555</v>
      </c>
      <c r="H1153">
        <f>+IFERROR(BASE!$R1153/BASE!C1153,H1152)</f>
        <v>1.7132083602671837</v>
      </c>
      <c r="I1153">
        <f>+IFERROR(BASE!$R1153/BASE!M1153,I1152)</f>
        <v>1.9773688137279284</v>
      </c>
      <c r="L1153">
        <f t="shared" ref="L1153:L1211" si="20">+(AVERAGE(B1101:B1153))</f>
        <v>0.79490952443316454</v>
      </c>
      <c r="M1153">
        <f>+STDEV($L$78:L1153)*2+L1153</f>
        <v>0.98215288347417828</v>
      </c>
      <c r="N1153">
        <f>L1153-STDEV($L$78:L1153)*2</f>
        <v>0.60766616539215079</v>
      </c>
    </row>
    <row r="1154" spans="1:14" x14ac:dyDescent="0.25">
      <c r="A1154" s="1">
        <f>+BASE!A1154</f>
        <v>45240</v>
      </c>
      <c r="B1154">
        <f>+IFERROR(BASE!M1154/BASE!H1154,B1153)</f>
        <v>0.75366487288921868</v>
      </c>
      <c r="C1154">
        <f>+IFERROR(BASE!C1154/BASE!H1154,C1153)</f>
        <v>0.83902393765076999</v>
      </c>
      <c r="D1154">
        <f>+IFERROR(BASE!#REF!/BASE!H1154,D1153)</f>
        <v>2.0054328141977544</v>
      </c>
      <c r="E1154">
        <f>+IFERROR(BASE!W1154/BASE!H1154,E1153)</f>
        <v>0.6237706439042493</v>
      </c>
      <c r="F1154">
        <f>+IFERROR(BASE!C1154/BASE!M1154,F1153)</f>
        <v>1.1132586482826541</v>
      </c>
      <c r="G1154">
        <f>+IFERROR(BASE!$R1154/BASE!H1154,G1153)</f>
        <v>1.4926702542215624</v>
      </c>
      <c r="H1154">
        <f>+IFERROR(BASE!$R1154/BASE!C1154,H1153)</f>
        <v>1.7790556231339159</v>
      </c>
      <c r="I1154">
        <f>+IFERROR(BASE!$R1154/BASE!M1154,I1153)</f>
        <v>1.9805490582297181</v>
      </c>
      <c r="L1154">
        <f t="shared" si="20"/>
        <v>0.79270179981673927</v>
      </c>
      <c r="M1154">
        <f>+STDEV($L$78:L1154)*2+L1154</f>
        <v>0.97985904876593255</v>
      </c>
      <c r="N1154">
        <f>L1154-STDEV($L$78:L1154)*2</f>
        <v>0.60554455086754599</v>
      </c>
    </row>
    <row r="1155" spans="1:14" x14ac:dyDescent="0.25">
      <c r="A1155" s="1">
        <f>+BASE!A1155</f>
        <v>45247</v>
      </c>
      <c r="B1155">
        <f>+IFERROR(BASE!M1155/BASE!H1155,B1154)</f>
        <v>0.7197327394209353</v>
      </c>
      <c r="C1155">
        <f>+IFERROR(BASE!C1155/BASE!H1155,C1154)</f>
        <v>0.8113140311804008</v>
      </c>
      <c r="D1155">
        <f>+IFERROR(BASE!#REF!/BASE!H1155,D1154)</f>
        <v>2.0054328141977544</v>
      </c>
      <c r="E1155">
        <f>+IFERROR(BASE!W1155/BASE!H1155,E1154)</f>
        <v>0.65942093541202662</v>
      </c>
      <c r="F1155">
        <f>+IFERROR(BASE!C1155/BASE!M1155,F1154)</f>
        <v>1.127243470726575</v>
      </c>
      <c r="G1155">
        <f>+IFERROR(BASE!$R1155/BASE!H1155,G1154)</f>
        <v>1.3422717149220489</v>
      </c>
      <c r="H1155">
        <f>+IFERROR(BASE!$R1155/BASE!C1155,H1154)</f>
        <v>1.6544416383002087</v>
      </c>
      <c r="I1155">
        <f>+IFERROR(BASE!$R1155/BASE!M1155,I1154)</f>
        <v>1.8649585344720883</v>
      </c>
      <c r="L1155">
        <f t="shared" si="20"/>
        <v>0.79088841861553005</v>
      </c>
      <c r="M1155">
        <f>+STDEV($L$78:L1155)*2+L1155</f>
        <v>0.97796005462383662</v>
      </c>
      <c r="N1155">
        <f>L1155-STDEV($L$78:L1155)*2</f>
        <v>0.60381678260722349</v>
      </c>
    </row>
    <row r="1156" spans="1:14" x14ac:dyDescent="0.25">
      <c r="A1156" s="1">
        <f>+BASE!A1156</f>
        <v>45254</v>
      </c>
      <c r="B1156">
        <f>+IFERROR(BASE!M1156/BASE!H1156,B1155)</f>
        <v>0.72690527413781858</v>
      </c>
      <c r="C1156">
        <f>+IFERROR(BASE!C1156/BASE!H1156,C1155)</f>
        <v>0.87287306864854286</v>
      </c>
      <c r="D1156">
        <f>+IFERROR(BASE!#REF!/BASE!H1156,D1155)</f>
        <v>2.0054328141977544</v>
      </c>
      <c r="E1156">
        <f>+IFERROR(BASE!W1156/BASE!H1156,E1155)</f>
        <v>0.79209857226677105</v>
      </c>
      <c r="F1156">
        <f>+IFERROR(BASE!C1156/BASE!M1156,F1155)</f>
        <v>1.2008071748878923</v>
      </c>
      <c r="G1156">
        <f>+IFERROR(BASE!$R1156/BASE!H1156,G1155)</f>
        <v>1.3372449312210706</v>
      </c>
      <c r="H1156">
        <f>+IFERROR(BASE!$R1156/BASE!C1156,H1155)</f>
        <v>1.532003883785197</v>
      </c>
      <c r="I1156">
        <f>+IFERROR(BASE!$R1156/BASE!M1156,I1155)</f>
        <v>1.8396412556053814</v>
      </c>
      <c r="L1156">
        <f t="shared" si="20"/>
        <v>0.78917571489306315</v>
      </c>
      <c r="M1156">
        <f>+STDEV($L$78:L1156)*2+L1156</f>
        <v>0.97616227210598638</v>
      </c>
      <c r="N1156">
        <f>L1156-STDEV($L$78:L1156)*2</f>
        <v>0.60218915768013992</v>
      </c>
    </row>
    <row r="1157" spans="1:14" x14ac:dyDescent="0.25">
      <c r="A1157" s="1">
        <f>+BASE!A1157</f>
        <v>45261</v>
      </c>
      <c r="B1157">
        <f>+IFERROR(BASE!M1157/BASE!H1157,B1156)</f>
        <v>0.68498327344814758</v>
      </c>
      <c r="C1157">
        <f>+IFERROR(BASE!C1157/BASE!H1157,C1156)</f>
        <v>0.86017841655309135</v>
      </c>
      <c r="D1157">
        <f>+IFERROR(BASE!#REF!/BASE!H1157,D1156)</f>
        <v>2.0054328141977544</v>
      </c>
      <c r="E1157">
        <f>+IFERROR(BASE!W1157/BASE!H1157,E1156)</f>
        <v>0.79599801759385447</v>
      </c>
      <c r="F1157">
        <f>+IFERROR(BASE!C1157/BASE!M1157,F1156)</f>
        <v>1.2557655783666457</v>
      </c>
      <c r="G1157">
        <f>+IFERROR(BASE!$R1157/BASE!H1157,G1156)</f>
        <v>1.2822450749597323</v>
      </c>
      <c r="H1157">
        <f>+IFERROR(BASE!$R1157/BASE!C1157,H1156)</f>
        <v>1.4906733885487935</v>
      </c>
      <c r="I1157">
        <f>+IFERROR(BASE!$R1157/BASE!M1157,I1156)</f>
        <v>1.8719363299267433</v>
      </c>
      <c r="L1157">
        <f t="shared" si="20"/>
        <v>0.78513945147985331</v>
      </c>
      <c r="M1157">
        <f>+STDEV($L$78:L1157)*2+L1157</f>
        <v>0.9720422565358493</v>
      </c>
      <c r="N1157">
        <f>L1157-STDEV($L$78:L1157)*2</f>
        <v>0.59823664642385732</v>
      </c>
    </row>
    <row r="1158" spans="1:14" x14ac:dyDescent="0.25">
      <c r="A1158" s="1">
        <f>+BASE!A1158</f>
        <v>45268</v>
      </c>
      <c r="B1158">
        <f>+IFERROR(BASE!M1158/BASE!H1158,B1157)</f>
        <v>0.68940345838568773</v>
      </c>
      <c r="C1158">
        <f>+IFERROR(BASE!C1158/BASE!H1158,C1157)</f>
        <v>0.82989289774427089</v>
      </c>
      <c r="D1158">
        <f>+IFERROR(BASE!#REF!/BASE!H1158,D1157)</f>
        <v>2.0054328141977544</v>
      </c>
      <c r="E1158">
        <f>+IFERROR(BASE!W1158/BASE!H1158,E1157)</f>
        <v>0.89433375216897026</v>
      </c>
      <c r="F1158">
        <f>+IFERROR(BASE!C1158/BASE!M1158,F1157)</f>
        <v>1.2037840652664469</v>
      </c>
      <c r="G1158">
        <f>+IFERROR(BASE!$R1158/BASE!H1158,G1157)</f>
        <v>1.4272123496679232</v>
      </c>
      <c r="H1158">
        <f>+IFERROR(BASE!$R1158/BASE!C1158,H1157)</f>
        <v>1.7197548666186013</v>
      </c>
      <c r="I1158">
        <f>+IFERROR(BASE!$R1158/BASE!M1158,I1157)</f>
        <v>2.0702135045998959</v>
      </c>
      <c r="L1158">
        <f t="shared" si="20"/>
        <v>0.78219953936169095</v>
      </c>
      <c r="M1158">
        <f>+STDEV($L$78:L1158)*2+L1158</f>
        <v>0.96901978814234346</v>
      </c>
      <c r="N1158">
        <f>L1158-STDEV($L$78:L1158)*2</f>
        <v>0.59537929058103845</v>
      </c>
    </row>
    <row r="1159" spans="1:14" x14ac:dyDescent="0.25">
      <c r="A1159" s="1">
        <f>+BASE!A1159</f>
        <v>45275</v>
      </c>
      <c r="B1159">
        <f>+IFERROR(BASE!M1159/BASE!H1159,B1158)</f>
        <v>0.67398608111351088</v>
      </c>
      <c r="C1159">
        <f>+IFERROR(BASE!C1159/BASE!H1159,C1158)</f>
        <v>0.85295176385889127</v>
      </c>
      <c r="D1159">
        <f>+IFERROR(BASE!#REF!/BASE!H1159,D1158)</f>
        <v>2.0054328141977544</v>
      </c>
      <c r="E1159">
        <f>+IFERROR(BASE!W1159/BASE!H1159,E1158)</f>
        <v>0.88852891768658515</v>
      </c>
      <c r="F1159">
        <f>+IFERROR(BASE!C1159/BASE!M1159,F1158)</f>
        <v>1.2655332027772832</v>
      </c>
      <c r="G1159">
        <f>+IFERROR(BASE!$R1159/BASE!H1159,G1158)</f>
        <v>1.6166906647468202</v>
      </c>
      <c r="H1159">
        <f>+IFERROR(BASE!$R1159/BASE!C1159,H1158)</f>
        <v>1.8954069072237463</v>
      </c>
      <c r="I1159">
        <f>+IFERROR(BASE!$R1159/BASE!M1159,I1158)</f>
        <v>2.3987003738650525</v>
      </c>
      <c r="L1159">
        <f t="shared" si="20"/>
        <v>0.77880504026685493</v>
      </c>
      <c r="M1159">
        <f>+STDEV($L$78:L1159)*2+L1159</f>
        <v>0.96554430389237145</v>
      </c>
      <c r="N1159">
        <f>L1159-STDEV($L$78:L1159)*2</f>
        <v>0.59206577664133841</v>
      </c>
    </row>
    <row r="1160" spans="1:14" x14ac:dyDescent="0.25">
      <c r="A1160" s="1">
        <f>+BASE!A1160</f>
        <v>45282</v>
      </c>
      <c r="B1160">
        <f>+IFERROR(BASE!M1160/BASE!H1160,B1159)</f>
        <v>0.6891724060065485</v>
      </c>
      <c r="C1160">
        <f>+IFERROR(BASE!C1160/BASE!H1160,C1159)</f>
        <v>0.85723156825110081</v>
      </c>
      <c r="D1160">
        <f>+IFERROR(BASE!#REF!/BASE!H1160,D1159)</f>
        <v>2.0054328141977544</v>
      </c>
      <c r="E1160">
        <f>+IFERROR(BASE!W1160/BASE!H1160,E1159)</f>
        <v>0.96776560912272769</v>
      </c>
      <c r="F1160">
        <f>+IFERROR(BASE!C1160/BASE!M1160,F1159)</f>
        <v>1.243856487549148</v>
      </c>
      <c r="G1160">
        <f>+IFERROR(BASE!$R1160/BASE!H1160,G1159)</f>
        <v>1.5841142599074176</v>
      </c>
      <c r="H1160">
        <f>+IFERROR(BASE!$R1160/BASE!C1160,H1159)</f>
        <v>1.8479420480737569</v>
      </c>
      <c r="I1160">
        <f>+IFERROR(BASE!$R1160/BASE!M1160,I1159)</f>
        <v>2.2985747051114021</v>
      </c>
      <c r="L1160">
        <f t="shared" si="20"/>
        <v>0.77585828558183367</v>
      </c>
      <c r="M1160">
        <f>+STDEV($L$78:L1160)*2+L1160</f>
        <v>0.96251812092298972</v>
      </c>
      <c r="N1160">
        <f>L1160-STDEV($L$78:L1160)*2</f>
        <v>0.58919845024067763</v>
      </c>
    </row>
    <row r="1161" spans="1:14" x14ac:dyDescent="0.25">
      <c r="A1161" s="1">
        <f>+BASE!A1161</f>
        <v>45289</v>
      </c>
      <c r="B1161">
        <f>+IFERROR(BASE!M1161/BASE!H1161,B1160)</f>
        <v>0.59306644655385887</v>
      </c>
      <c r="C1161">
        <f>+IFERROR(BASE!C1161/BASE!H1161,C1160)</f>
        <v>0.7102765167148164</v>
      </c>
      <c r="D1161">
        <f>+IFERROR(BASE!#REF!/BASE!H1161,D1160)</f>
        <v>2.0054328141977544</v>
      </c>
      <c r="E1161">
        <f>+IFERROR(BASE!W1161/BASE!H1161,E1160)</f>
        <v>0.90363186132893114</v>
      </c>
      <c r="F1161">
        <f>+IFERROR(BASE!C1161/BASE!M1161,F1160)</f>
        <v>1.1976339596381351</v>
      </c>
      <c r="G1161">
        <f>+IFERROR(BASE!$R1161/BASE!H1161,G1160)</f>
        <v>2.5887329756500206</v>
      </c>
      <c r="H1161">
        <f>+IFERROR(BASE!$R1161/BASE!C1161,H1160)</f>
        <v>3.644683323649041</v>
      </c>
      <c r="I1161">
        <f>+IFERROR(BASE!$R1161/BASE!M1161,I1160)</f>
        <v>4.3649965205288792</v>
      </c>
      <c r="L1161">
        <f t="shared" si="20"/>
        <v>0.77069974191040991</v>
      </c>
      <c r="M1161">
        <f>+STDEV($L$78:L1161)*2+L1161</f>
        <v>0.95728320122209354</v>
      </c>
      <c r="N1161">
        <f>L1161-STDEV($L$78:L1161)*2</f>
        <v>0.58411628259872628</v>
      </c>
    </row>
    <row r="1162" spans="1:14" x14ac:dyDescent="0.25">
      <c r="A1162" s="1">
        <f>+BASE!A1162</f>
        <v>45296</v>
      </c>
      <c r="B1162">
        <f>+IFERROR(BASE!M1162/BASE!H1162,B1161)</f>
        <v>0.56483516483516483</v>
      </c>
      <c r="C1162">
        <f>+IFERROR(BASE!C1162/BASE!H1162,C1161)</f>
        <v>0.70494505494505488</v>
      </c>
      <c r="D1162">
        <f>+IFERROR(BASE!#REF!/BASE!H1162,D1161)</f>
        <v>2.0054328141977544</v>
      </c>
      <c r="E1162">
        <f>+IFERROR(BASE!W1162/BASE!H1162,E1161)</f>
        <v>0.81098901098901099</v>
      </c>
      <c r="F1162">
        <f>+IFERROR(BASE!C1162/BASE!M1162,F1161)</f>
        <v>1.2480544747081712</v>
      </c>
      <c r="G1162">
        <f>+IFERROR(BASE!$R1162/BASE!H1162,G1161)</f>
        <v>2.30018315018315</v>
      </c>
      <c r="H1162">
        <f>+IFERROR(BASE!$R1162/BASE!C1162,H1161)</f>
        <v>3.262925435177968</v>
      </c>
      <c r="I1162">
        <f>+IFERROR(BASE!$R1162/BASE!M1162,I1161)</f>
        <v>4.0723086900129699</v>
      </c>
      <c r="L1162">
        <f t="shared" si="20"/>
        <v>0.7639786576322255</v>
      </c>
      <c r="M1162">
        <f>+STDEV($L$78:L1162)*2+L1162</f>
        <v>0.95049046190637387</v>
      </c>
      <c r="N1162">
        <f>L1162-STDEV($L$78:L1162)*2</f>
        <v>0.57746685335807713</v>
      </c>
    </row>
    <row r="1163" spans="1:14" x14ac:dyDescent="0.25">
      <c r="A1163" s="1">
        <f>+BASE!A1163</f>
        <v>45303</v>
      </c>
      <c r="B1163">
        <f>+IFERROR(BASE!M1163/BASE!H1163,B1162)</f>
        <v>0.57457943925233645</v>
      </c>
      <c r="C1163">
        <f>+IFERROR(BASE!C1163/BASE!H1163,C1162)</f>
        <v>0.73476635514018684</v>
      </c>
      <c r="D1163">
        <f>+IFERROR(BASE!#REF!/BASE!H1163,D1162)</f>
        <v>2.0054328141977544</v>
      </c>
      <c r="E1163">
        <f>+IFERROR(BASE!W1163/BASE!H1163,E1162)</f>
        <v>0.88018691588785036</v>
      </c>
      <c r="F1163">
        <f>+IFERROR(BASE!C1163/BASE!M1163,F1162)</f>
        <v>1.2787898503578399</v>
      </c>
      <c r="G1163">
        <f>+IFERROR(BASE!$R1163/BASE!H1163,G1162)</f>
        <v>2.6284112149532706</v>
      </c>
      <c r="H1163">
        <f>+IFERROR(BASE!$R1163/BASE!C1163,H1162)</f>
        <v>3.5772068176036629</v>
      </c>
      <c r="I1163">
        <f>+IFERROR(BASE!$R1163/BASE!M1163,I1162)</f>
        <v>4.5744957709824332</v>
      </c>
      <c r="L1163">
        <f t="shared" si="20"/>
        <v>0.75807470101663998</v>
      </c>
      <c r="M1163">
        <f>+STDEV($L$78:L1163)*2+L1163</f>
        <v>0.94451972472139101</v>
      </c>
      <c r="N1163">
        <f>L1163-STDEV($L$78:L1163)*2</f>
        <v>0.57162967731188896</v>
      </c>
    </row>
    <row r="1164" spans="1:14" x14ac:dyDescent="0.25">
      <c r="A1164" s="1">
        <f>+BASE!A1164</f>
        <v>45310</v>
      </c>
      <c r="B1164">
        <f>+IFERROR(BASE!M1164/BASE!H1164,B1163)</f>
        <v>0.56762578858285884</v>
      </c>
      <c r="C1164">
        <f>+IFERROR(BASE!C1164/BASE!H1164,C1163)</f>
        <v>0.73642098784428378</v>
      </c>
      <c r="D1164">
        <f>+IFERROR(BASE!#REF!/BASE!H1164,D1163)</f>
        <v>2.0054328141977544</v>
      </c>
      <c r="E1164">
        <f>+IFERROR(BASE!W1164/BASE!H1164,E1163)</f>
        <v>0.89290660101554087</v>
      </c>
      <c r="F1164">
        <f>+IFERROR(BASE!C1164/BASE!M1164,F1163)</f>
        <v>1.2973705611276769</v>
      </c>
      <c r="G1164">
        <f>+IFERROR(BASE!$R1164/BASE!H1164,G1163)</f>
        <v>2.3951377134943836</v>
      </c>
      <c r="H1164">
        <f>+IFERROR(BASE!$R1164/BASE!C1164,H1163)</f>
        <v>3.2524028416213957</v>
      </c>
      <c r="I1164">
        <f>+IFERROR(BASE!$R1164/BASE!M1164,I1163)</f>
        <v>4.2195716996476005</v>
      </c>
      <c r="L1164">
        <f t="shared" si="20"/>
        <v>0.75264704463756438</v>
      </c>
      <c r="M1164">
        <f>+STDEV($L$78:L1164)*2+L1164</f>
        <v>0.93903036127986128</v>
      </c>
      <c r="N1164">
        <f>L1164-STDEV($L$78:L1164)*2</f>
        <v>0.56626372799526747</v>
      </c>
    </row>
    <row r="1165" spans="1:14" x14ac:dyDescent="0.25">
      <c r="A1165" s="1">
        <f>+BASE!A1165</f>
        <v>45317</v>
      </c>
      <c r="B1165">
        <f>+IFERROR(BASE!M1165/BASE!H1165,B1164)</f>
        <v>0.56102075895808545</v>
      </c>
      <c r="C1165">
        <f>+IFERROR(BASE!C1165/BASE!H1165,C1164)</f>
        <v>0.70501123892635198</v>
      </c>
      <c r="D1165">
        <f>+IFERROR(BASE!#REF!/BASE!H1165,D1164)</f>
        <v>2.0054328141977544</v>
      </c>
      <c r="E1165">
        <f>+IFERROR(BASE!W1165/BASE!H1165,E1164)</f>
        <v>0.83908501917228628</v>
      </c>
      <c r="F1165">
        <f>+IFERROR(BASE!C1165/BASE!M1165,F1164)</f>
        <v>1.2566580249823238</v>
      </c>
      <c r="G1165">
        <f>+IFERROR(BASE!$R1165/BASE!H1165,G1164)</f>
        <v>2.05817797170435</v>
      </c>
      <c r="H1165">
        <f>+IFERROR(BASE!$R1165/BASE!C1165,H1164)</f>
        <v>2.9193548387096775</v>
      </c>
      <c r="I1165">
        <f>+IFERROR(BASE!$R1165/BASE!M1165,I1164)</f>
        <v>3.6686306858354936</v>
      </c>
      <c r="L1165">
        <f t="shared" si="20"/>
        <v>0.74795889603253674</v>
      </c>
      <c r="M1165">
        <f>+STDEV($L$78:L1165)*2+L1165</f>
        <v>0.93428534252073692</v>
      </c>
      <c r="N1165">
        <f>L1165-STDEV($L$78:L1165)*2</f>
        <v>0.56163244954433655</v>
      </c>
    </row>
    <row r="1166" spans="1:14" x14ac:dyDescent="0.25">
      <c r="A1166" s="1">
        <f>+BASE!A1166</f>
        <v>45324</v>
      </c>
      <c r="B1166">
        <f>+IFERROR(BASE!M1166/BASE!H1166,B1165)</f>
        <v>0.52646375748685981</v>
      </c>
      <c r="C1166">
        <f>+IFERROR(BASE!C1166/BASE!H1166,C1165)</f>
        <v>0.70895978486737554</v>
      </c>
      <c r="D1166">
        <f>+IFERROR(BASE!#REF!/BASE!H1166,D1165)</f>
        <v>2.0054328141977544</v>
      </c>
      <c r="E1166">
        <f>+IFERROR(BASE!W1166/BASE!H1166,E1165)</f>
        <v>0.85234078963451898</v>
      </c>
      <c r="F1166">
        <f>+IFERROR(BASE!C1166/BASE!M1166,F1165)</f>
        <v>1.3466449965172973</v>
      </c>
      <c r="G1166">
        <f>+IFERROR(BASE!$R1166/BASE!H1166,G1165)</f>
        <v>2.0116122723383447</v>
      </c>
      <c r="H1166">
        <f>+IFERROR(BASE!$R1166/BASE!C1166,H1165)</f>
        <v>2.8374137931034484</v>
      </c>
      <c r="I1166">
        <f>+IFERROR(BASE!$R1166/BASE!M1166,I1165)</f>
        <v>3.8209890875319243</v>
      </c>
      <c r="L1166">
        <f t="shared" si="20"/>
        <v>0.74242387598851867</v>
      </c>
      <c r="M1166">
        <f>+STDEV($L$78:L1166)*2+L1166</f>
        <v>0.92869968843287565</v>
      </c>
      <c r="N1166">
        <f>L1166-STDEV($L$78:L1166)*2</f>
        <v>0.55614806354416169</v>
      </c>
    </row>
    <row r="1167" spans="1:14" x14ac:dyDescent="0.25">
      <c r="A1167" s="1">
        <f>+BASE!A1167</f>
        <v>45331</v>
      </c>
      <c r="B1167">
        <f>+IFERROR(BASE!M1167/BASE!H1167,B1166)</f>
        <v>0.53944626376897886</v>
      </c>
      <c r="C1167">
        <f>+IFERROR(BASE!C1167/BASE!H1167,C1166)</f>
        <v>0.70407859481988688</v>
      </c>
      <c r="D1167">
        <f>+IFERROR(BASE!#REF!/BASE!H1167,D1166)</f>
        <v>2.0054328141977544</v>
      </c>
      <c r="E1167">
        <f>+IFERROR(BASE!W1167/BASE!H1167,E1166)</f>
        <v>0.81869604048824063</v>
      </c>
      <c r="F1167">
        <f>+IFERROR(BASE!C1167/BASE!M1167,F1166)</f>
        <v>1.3051876379690948</v>
      </c>
      <c r="G1167">
        <f>+IFERROR(BASE!$R1167/BASE!H1167,G1166)</f>
        <v>2.2176242929443291</v>
      </c>
      <c r="H1167">
        <f>+IFERROR(BASE!$R1167/BASE!C1167,H1166)</f>
        <v>3.1496828752642707</v>
      </c>
      <c r="I1167">
        <f>+IFERROR(BASE!$R1167/BASE!M1167,I1166)</f>
        <v>4.1109271523178812</v>
      </c>
      <c r="L1167">
        <f t="shared" si="20"/>
        <v>0.73728217300794974</v>
      </c>
      <c r="M1167">
        <f>+STDEV($L$78:L1167)*2+L1167</f>
        <v>0.92351365908455874</v>
      </c>
      <c r="N1167">
        <f>L1167-STDEV($L$78:L1167)*2</f>
        <v>0.55105068693134074</v>
      </c>
    </row>
    <row r="1168" spans="1:14" x14ac:dyDescent="0.25">
      <c r="A1168" s="1">
        <f>+BASE!A1168</f>
        <v>45338</v>
      </c>
      <c r="B1168">
        <f>+IFERROR(BASE!M1168/BASE!H1168,B1167)</f>
        <v>0.51970627903491684</v>
      </c>
      <c r="C1168">
        <f>+IFERROR(BASE!C1168/BASE!H1168,C1167)</f>
        <v>0.68095309456016784</v>
      </c>
      <c r="D1168">
        <f>+IFERROR(BASE!#REF!/BASE!H1168,D1167)</f>
        <v>2.0054328141977544</v>
      </c>
      <c r="E1168">
        <f>+IFERROR(BASE!W1168/BASE!H1168,E1167)</f>
        <v>0.8044357860032969</v>
      </c>
      <c r="F1168">
        <f>+IFERROR(BASE!C1168/BASE!M1168,F1167)</f>
        <v>1.3102652825836218</v>
      </c>
      <c r="G1168">
        <f>+IFERROR(BASE!$R1168/BASE!H1168,G1167)</f>
        <v>2.0530496028772669</v>
      </c>
      <c r="H1168">
        <f>+IFERROR(BASE!$R1168/BASE!C1168,H1167)</f>
        <v>3.0149647887323945</v>
      </c>
      <c r="I1168">
        <f>+IFERROR(BASE!$R1168/BASE!M1168,I1167)</f>
        <v>3.9504036908881202</v>
      </c>
      <c r="L1168">
        <f t="shared" si="20"/>
        <v>0.73187083031009026</v>
      </c>
      <c r="M1168">
        <f>+STDEV($L$78:L1168)*2+L1168</f>
        <v>0.91806515912529307</v>
      </c>
      <c r="N1168">
        <f>L1168-STDEV($L$78:L1168)*2</f>
        <v>0.54567650149488744</v>
      </c>
    </row>
    <row r="1169" spans="1:14" x14ac:dyDescent="0.25">
      <c r="A1169" s="1">
        <f>+BASE!A1169</f>
        <v>45345</v>
      </c>
      <c r="B1169">
        <f>+IFERROR(BASE!M1169/BASE!H1169,B1168)</f>
        <v>0.52966694654352087</v>
      </c>
      <c r="C1169">
        <f>+IFERROR(BASE!C1169/BASE!H1169,C1168)</f>
        <v>0.73607612650433807</v>
      </c>
      <c r="D1169">
        <f>+IFERROR(BASE!#REF!/BASE!H1169,D1168)</f>
        <v>2.0054328141977544</v>
      </c>
      <c r="E1169">
        <f>+IFERROR(BASE!W1169/BASE!H1169,E1168)</f>
        <v>0.78001679261125101</v>
      </c>
      <c r="F1169">
        <f>+IFERROR(BASE!C1169/BASE!M1169,F1168)</f>
        <v>1.3896961690885072</v>
      </c>
      <c r="G1169">
        <f>+IFERROR(BASE!$R1169/BASE!H1169,G1168)</f>
        <v>1.9210747271200672</v>
      </c>
      <c r="H1169">
        <f>+IFERROR(BASE!$R1169/BASE!C1169,H1168)</f>
        <v>2.6098859315589351</v>
      </c>
      <c r="I1169">
        <f>+IFERROR(BASE!$R1169/BASE!M1169,I1168)</f>
        <v>3.6269484808454426</v>
      </c>
      <c r="L1169">
        <f t="shared" si="20"/>
        <v>0.72657771508147473</v>
      </c>
      <c r="M1169">
        <f>+STDEV($L$78:L1169)*2+L1169</f>
        <v>0.91274242150142226</v>
      </c>
      <c r="N1169">
        <f>L1169-STDEV($L$78:L1169)*2</f>
        <v>0.54041300866152719</v>
      </c>
    </row>
    <row r="1170" spans="1:14" x14ac:dyDescent="0.25">
      <c r="A1170" s="1">
        <f>+BASE!A1170</f>
        <v>45352</v>
      </c>
      <c r="B1170">
        <f>+IFERROR(BASE!M1170/BASE!H1170,B1169)</f>
        <v>0.54121238552115136</v>
      </c>
      <c r="C1170">
        <f>+IFERROR(BASE!C1170/BASE!H1170,C1169)</f>
        <v>0.78906817851431887</v>
      </c>
      <c r="D1170">
        <f>+IFERROR(BASE!#REF!/BASE!H1170,D1169)</f>
        <v>2.0054328141977544</v>
      </c>
      <c r="E1170">
        <f>+IFERROR(BASE!W1170/BASE!H1170,E1169)</f>
        <v>0.76697194359645293</v>
      </c>
      <c r="F1170">
        <f>+IFERROR(BASE!C1170/BASE!M1170,F1169)</f>
        <v>1.4579640075208162</v>
      </c>
      <c r="G1170">
        <f>+IFERROR(BASE!$R1170/BASE!H1170,G1169)</f>
        <v>2.0684692542520717</v>
      </c>
      <c r="H1170">
        <f>+IFERROR(BASE!$R1170/BASE!C1170,H1169)</f>
        <v>2.6214075165806929</v>
      </c>
      <c r="I1170">
        <f>+IFERROR(BASE!$R1170/BASE!M1170,I1169)</f>
        <v>3.8219178082191778</v>
      </c>
      <c r="L1170">
        <f t="shared" si="20"/>
        <v>0.72030479313513307</v>
      </c>
      <c r="M1170">
        <f>+STDEV($L$78:L1170)*2+L1170</f>
        <v>0.90644948477432408</v>
      </c>
      <c r="N1170">
        <f>L1170-STDEV($L$78:L1170)*2</f>
        <v>0.53416010149594206</v>
      </c>
    </row>
    <row r="1171" spans="1:14" x14ac:dyDescent="0.25">
      <c r="A1171" s="1">
        <f>+BASE!A1171</f>
        <v>45359</v>
      </c>
      <c r="B1171">
        <f>+IFERROR(BASE!M1171/BASE!H1171,B1170)</f>
        <v>0.61052787224604466</v>
      </c>
      <c r="C1171">
        <f>+IFERROR(BASE!C1171/BASE!H1171,C1170)</f>
        <v>0.79594854354576372</v>
      </c>
      <c r="D1171">
        <f>+IFERROR(BASE!#REF!/BASE!H1171,D1170)</f>
        <v>2.0054328141977544</v>
      </c>
      <c r="E1171">
        <f>+IFERROR(BASE!W1171/BASE!H1171,E1170)</f>
        <v>0.81221351471240577</v>
      </c>
      <c r="F1171">
        <f>+IFERROR(BASE!C1171/BASE!M1171,F1170)</f>
        <v>1.3037054976992009</v>
      </c>
      <c r="G1171">
        <f>+IFERROR(BASE!$R1171/BASE!H1171,G1170)</f>
        <v>1.9516486766228005</v>
      </c>
      <c r="H1171">
        <f>+IFERROR(BASE!$R1171/BASE!C1171,H1170)</f>
        <v>2.4519784506780606</v>
      </c>
      <c r="I1171">
        <f>+IFERROR(BASE!$R1171/BASE!M1171,I1170)</f>
        <v>3.1966577863889563</v>
      </c>
      <c r="L1171">
        <f t="shared" si="20"/>
        <v>0.71482055479526707</v>
      </c>
      <c r="M1171">
        <f>+STDEV($L$78:L1171)*2+L1171</f>
        <v>0.90095421043541046</v>
      </c>
      <c r="N1171">
        <f>L1171-STDEV($L$78:L1171)*2</f>
        <v>0.52868689915512368</v>
      </c>
    </row>
    <row r="1172" spans="1:14" x14ac:dyDescent="0.25">
      <c r="A1172" s="1">
        <f>+BASE!A1172</f>
        <v>45366</v>
      </c>
      <c r="B1172">
        <f>+IFERROR(BASE!M1172/BASE!H1172,B1171)</f>
        <v>0.61049649217485158</v>
      </c>
      <c r="C1172">
        <f>+IFERROR(BASE!C1172/BASE!H1172,C1171)</f>
        <v>0.81529951430113323</v>
      </c>
      <c r="D1172">
        <f>+IFERROR(BASE!#REF!/BASE!H1172,D1171)</f>
        <v>2.0054328141977544</v>
      </c>
      <c r="E1172">
        <f>+IFERROR(BASE!W1172/BASE!H1172,E1171)</f>
        <v>0.86926605504587162</v>
      </c>
      <c r="F1172">
        <f>+IFERROR(BASE!C1172/BASE!M1172,F1171)</f>
        <v>1.3354696132596684</v>
      </c>
      <c r="G1172">
        <f>+IFERROR(BASE!$R1172/BASE!H1172,G1171)</f>
        <v>1.7920939017808959</v>
      </c>
      <c r="H1172">
        <f>+IFERROR(BASE!$R1172/BASE!C1172,H1171)</f>
        <v>2.1980804236306475</v>
      </c>
      <c r="I1172">
        <f>+IFERROR(BASE!$R1172/BASE!M1172,I1171)</f>
        <v>2.9354696132596687</v>
      </c>
      <c r="L1172">
        <f t="shared" si="20"/>
        <v>0.70923367495714151</v>
      </c>
      <c r="M1172">
        <f>+STDEV($L$78:L1172)*2+L1172</f>
        <v>0.89536600186346738</v>
      </c>
      <c r="N1172">
        <f>L1172-STDEV($L$78:L1172)*2</f>
        <v>0.52310134805081565</v>
      </c>
    </row>
    <row r="1173" spans="1:14" x14ac:dyDescent="0.25">
      <c r="A1173" s="1">
        <f>+BASE!A1173</f>
        <v>45373</v>
      </c>
      <c r="B1173">
        <f>+IFERROR(BASE!M1173/BASE!H1173,B1172)</f>
        <v>0.60699113970142005</v>
      </c>
      <c r="C1173">
        <f>+IFERROR(BASE!C1173/BASE!H1173,C1172)</f>
        <v>0.88870008496176722</v>
      </c>
      <c r="D1173">
        <f>+IFERROR(BASE!#REF!/BASE!H1173,D1172)</f>
        <v>2.0054328141977544</v>
      </c>
      <c r="E1173">
        <f>+IFERROR(BASE!W1173/BASE!H1173,E1172)</f>
        <v>0.89112756402476023</v>
      </c>
      <c r="F1173">
        <f>+IFERROR(BASE!C1173/BASE!M1173,F1172)</f>
        <v>1.4641071785642872</v>
      </c>
      <c r="G1173">
        <f>+IFERROR(BASE!$R1173/BASE!H1173,G1172)</f>
        <v>1.7169559412550068</v>
      </c>
      <c r="H1173">
        <f>+IFERROR(BASE!$R1173/BASE!C1173,H1172)</f>
        <v>1.9319857962305382</v>
      </c>
      <c r="I1173">
        <f>+IFERROR(BASE!$R1173/BASE!M1173,I1172)</f>
        <v>2.8286342731453713</v>
      </c>
      <c r="L1173">
        <f t="shared" si="20"/>
        <v>0.70428895280672987</v>
      </c>
      <c r="M1173">
        <f>+STDEV($L$78:L1173)*2+L1173</f>
        <v>0.8904289887202903</v>
      </c>
      <c r="N1173">
        <f>L1173-STDEV($L$78:L1173)*2</f>
        <v>0.51814891689316944</v>
      </c>
    </row>
    <row r="1174" spans="1:14" x14ac:dyDescent="0.25">
      <c r="A1174" s="1">
        <f>+BASE!A1174</f>
        <v>45380</v>
      </c>
      <c r="B1174">
        <f>+IFERROR(BASE!M1174/BASE!H1174,B1173)</f>
        <v>0.66866525228299967</v>
      </c>
      <c r="C1174">
        <f>+IFERROR(BASE!C1174/BASE!H1174,C1173)</f>
        <v>0.8123789318328567</v>
      </c>
      <c r="D1174">
        <f>+IFERROR(BASE!#REF!/BASE!H1174,D1173)</f>
        <v>2.0054328141977544</v>
      </c>
      <c r="E1174">
        <f>+IFERROR(BASE!W1174/BASE!H1174,E1173)</f>
        <v>0.87879346923715518</v>
      </c>
      <c r="F1174">
        <f>+IFERROR(BASE!C1174/BASE!M1174,F1173)</f>
        <v>1.2149261967167886</v>
      </c>
      <c r="G1174">
        <f>+IFERROR(BASE!$R1174/BASE!H1174,G1173)</f>
        <v>1.3022783876026196</v>
      </c>
      <c r="H1174">
        <f>+IFERROR(BASE!$R1174/BASE!C1174,H1173)</f>
        <v>1.6030430339502666</v>
      </c>
      <c r="I1174">
        <f>+IFERROR(BASE!$R1174/BASE!M1174,I1173)</f>
        <v>1.9475789764105393</v>
      </c>
      <c r="L1174">
        <f t="shared" si="20"/>
        <v>0.7007423260375113</v>
      </c>
      <c r="M1174">
        <f>+STDEV($L$78:L1174)*2+L1174</f>
        <v>0.88689676010060403</v>
      </c>
      <c r="N1174">
        <f>L1174-STDEV($L$78:L1174)*2</f>
        <v>0.51458789197441857</v>
      </c>
    </row>
    <row r="1175" spans="1:14" x14ac:dyDescent="0.25">
      <c r="A1175" s="1">
        <f>+BASE!A1175</f>
        <v>45387</v>
      </c>
      <c r="B1175">
        <f>+IFERROR(BASE!M1175/BASE!H1175,B1174)</f>
        <v>0.68402399127589963</v>
      </c>
      <c r="C1175">
        <f>+IFERROR(BASE!C1175/BASE!H1175,C1174)</f>
        <v>0.76990185387131949</v>
      </c>
      <c r="D1175">
        <f>+IFERROR(BASE!#REF!/BASE!H1175,D1174)</f>
        <v>2.0054328141977544</v>
      </c>
      <c r="E1175">
        <f>+IFERROR(BASE!W1175/BASE!H1175,E1174)</f>
        <v>0.86068702290076338</v>
      </c>
      <c r="F1175">
        <f>+IFERROR(BASE!C1175/BASE!M1175,F1174)</f>
        <v>1.1255480271024312</v>
      </c>
      <c r="G1175">
        <f>+IFERROR(BASE!$R1175/BASE!H1175,G1174)</f>
        <v>1.2678117048346056</v>
      </c>
      <c r="H1175">
        <f>+IFERROR(BASE!$R1175/BASE!C1175,H1174)</f>
        <v>1.6467186024551466</v>
      </c>
      <c r="I1175">
        <f>+IFERROR(BASE!$R1175/BASE!M1175,I1174)</f>
        <v>1.8534608741862628</v>
      </c>
      <c r="L1175">
        <f t="shared" si="20"/>
        <v>0.69765824839930557</v>
      </c>
      <c r="M1175">
        <f>+STDEV($L$78:L1175)*2+L1175</f>
        <v>0.88383303704885974</v>
      </c>
      <c r="N1175">
        <f>L1175-STDEV($L$78:L1175)*2</f>
        <v>0.5114834597497514</v>
      </c>
    </row>
    <row r="1176" spans="1:14" x14ac:dyDescent="0.25">
      <c r="A1176" s="1">
        <f>+BASE!A1176</f>
        <v>45394</v>
      </c>
      <c r="B1176">
        <f>+IFERROR(BASE!M1176/BASE!H1176,B1175)</f>
        <v>0.61132647901567505</v>
      </c>
      <c r="C1176">
        <f>+IFERROR(BASE!C1176/BASE!H1176,C1175)</f>
        <v>0.71886061014663738</v>
      </c>
      <c r="D1176">
        <f>+IFERROR(BASE!#REF!/BASE!H1176,D1175)</f>
        <v>2.0054328141977544</v>
      </c>
      <c r="E1176">
        <f>+IFERROR(BASE!W1176/BASE!H1176,E1175)</f>
        <v>0.77625147480195511</v>
      </c>
      <c r="F1176">
        <f>+IFERROR(BASE!C1176/BASE!M1176,F1175)</f>
        <v>1.1759029500964984</v>
      </c>
      <c r="G1176">
        <f>+IFERROR(BASE!$R1176/BASE!H1176,G1175)</f>
        <v>1.2836676217765042</v>
      </c>
      <c r="H1176">
        <f>+IFERROR(BASE!$R1176/BASE!C1176,H1175)</f>
        <v>1.7856975381008209</v>
      </c>
      <c r="I1176">
        <f>+IFERROR(BASE!$R1176/BASE!M1176,I1175)</f>
        <v>2.0998070030328093</v>
      </c>
      <c r="L1176">
        <f t="shared" si="20"/>
        <v>0.69318603945885382</v>
      </c>
      <c r="M1176">
        <f>+STDEV($L$78:L1176)*2+L1176</f>
        <v>0.87939020385237399</v>
      </c>
      <c r="N1176">
        <f>L1176-STDEV($L$78:L1176)*2</f>
        <v>0.50698187506533365</v>
      </c>
    </row>
    <row r="1177" spans="1:14" x14ac:dyDescent="0.25">
      <c r="A1177" s="1">
        <f>+BASE!A1177</f>
        <v>45401</v>
      </c>
      <c r="B1177">
        <f>+IFERROR(BASE!M1177/BASE!H1177,B1176)</f>
        <v>0.61774832156997761</v>
      </c>
      <c r="C1177">
        <f>+IFERROR(BASE!C1177/BASE!H1177,C1176)</f>
        <v>0.72163883628851788</v>
      </c>
      <c r="D1177">
        <f>+IFERROR(BASE!#REF!/BASE!H1177,D1176)</f>
        <v>2.0054328141977544</v>
      </c>
      <c r="E1177">
        <f>+IFERROR(BASE!W1177/BASE!H1177,E1176)</f>
        <v>0.75417455672232747</v>
      </c>
      <c r="F1177">
        <f>+IFERROR(BASE!C1177/BASE!M1177,F1176)</f>
        <v>1.1681761181552182</v>
      </c>
      <c r="G1177">
        <f>+IFERROR(BASE!$R1177/BASE!H1177,G1176)</f>
        <v>1.2631261835083492</v>
      </c>
      <c r="H1177">
        <f>+IFERROR(BASE!$R1177/BASE!C1177,H1176)</f>
        <v>1.7503578244274809</v>
      </c>
      <c r="I1177">
        <f>+IFERROR(BASE!$R1177/BASE!M1177,I1176)</f>
        <v>2.0447262087223073</v>
      </c>
      <c r="L1177">
        <f t="shared" si="20"/>
        <v>0.68773779831789472</v>
      </c>
      <c r="M1177">
        <f>+STDEV($L$78:L1177)*2+L1177</f>
        <v>0.87398284844072016</v>
      </c>
      <c r="N1177">
        <f>L1177-STDEV($L$78:L1177)*2</f>
        <v>0.50149274819506928</v>
      </c>
    </row>
    <row r="1178" spans="1:14" x14ac:dyDescent="0.25">
      <c r="A1178" s="1">
        <f>+BASE!A1178</f>
        <v>45408</v>
      </c>
      <c r="B1178">
        <f>+IFERROR(BASE!M1178/BASE!H1178,B1177)</f>
        <v>0.62608353033884956</v>
      </c>
      <c r="C1178">
        <f>+IFERROR(BASE!C1178/BASE!H1178,C1177)</f>
        <v>0.69156816390858955</v>
      </c>
      <c r="D1178">
        <f>+IFERROR(BASE!#REF!/BASE!H1178,D1177)</f>
        <v>2.0054328141977544</v>
      </c>
      <c r="E1178">
        <f>+IFERROR(BASE!W1178/BASE!H1178,E1177)</f>
        <v>0.80283687943262416</v>
      </c>
      <c r="F1178">
        <f>+IFERROR(BASE!C1178/BASE!M1178,F1177)</f>
        <v>1.1045940843297672</v>
      </c>
      <c r="G1178">
        <f>+IFERROR(BASE!$R1178/BASE!H1178,G1177)</f>
        <v>1.1739952718676123</v>
      </c>
      <c r="H1178">
        <f>+IFERROR(BASE!$R1178/BASE!C1178,H1177)</f>
        <v>1.6975843208751138</v>
      </c>
      <c r="I1178">
        <f>+IFERROR(BASE!$R1178/BASE!M1178,I1177)</f>
        <v>1.8751415984896163</v>
      </c>
      <c r="L1178">
        <f t="shared" si="20"/>
        <v>0.68285251221727827</v>
      </c>
      <c r="M1178">
        <f>+STDEV($L$78:L1178)*2+L1178</f>
        <v>0.86914916546687593</v>
      </c>
      <c r="N1178">
        <f>L1178-STDEV($L$78:L1178)*2</f>
        <v>0.49655585896768062</v>
      </c>
    </row>
    <row r="1179" spans="1:14" x14ac:dyDescent="0.25">
      <c r="A1179" s="1">
        <f>+BASE!A1179</f>
        <v>45415</v>
      </c>
      <c r="B1179">
        <f>+IFERROR(BASE!M1179/BASE!H1179,B1178)</f>
        <v>0.63024754153950491</v>
      </c>
      <c r="C1179">
        <f>+IFERROR(BASE!C1179/BASE!H1179,C1178)</f>
        <v>0.7270261105459479</v>
      </c>
      <c r="D1179">
        <f>+IFERROR(BASE!#REF!/BASE!H1179,D1178)</f>
        <v>2.0054328141977544</v>
      </c>
      <c r="E1179">
        <f>+IFERROR(BASE!W1179/BASE!H1179,E1178)</f>
        <v>0.81790437436419128</v>
      </c>
      <c r="F1179">
        <f>+IFERROR(BASE!C1179/BASE!M1179,F1178)</f>
        <v>1.1535564403314322</v>
      </c>
      <c r="G1179">
        <f>+IFERROR(BASE!$R1179/BASE!H1179,G1178)</f>
        <v>1.0027806035944389</v>
      </c>
      <c r="H1179">
        <f>+IFERROR(BASE!$R1179/BASE!C1179,H1178)</f>
        <v>1.3792910447761193</v>
      </c>
      <c r="I1179">
        <f>+IFERROR(BASE!$R1179/BASE!M1179,I1178)</f>
        <v>1.5910900677929622</v>
      </c>
      <c r="L1179">
        <f t="shared" si="20"/>
        <v>0.678359106355924</v>
      </c>
      <c r="M1179">
        <f>+STDEV($L$78:L1179)*2+L1179</f>
        <v>0.86471754011445046</v>
      </c>
      <c r="N1179">
        <f>L1179-STDEV($L$78:L1179)*2</f>
        <v>0.49200067259739755</v>
      </c>
    </row>
    <row r="1180" spans="1:14" x14ac:dyDescent="0.25">
      <c r="A1180" s="1">
        <f>+BASE!A1180</f>
        <v>45422</v>
      </c>
      <c r="B1180">
        <f>+IFERROR(BASE!M1180/BASE!H1180,B1179)</f>
        <v>0.64632713703268607</v>
      </c>
      <c r="C1180">
        <f>+IFERROR(BASE!C1180/BASE!H1180,C1179)</f>
        <v>0.74044641006150225</v>
      </c>
      <c r="D1180">
        <f>+IFERROR(BASE!#REF!/BASE!H1180,D1179)</f>
        <v>2.0054328141977544</v>
      </c>
      <c r="E1180">
        <f>+IFERROR(BASE!W1180/BASE!H1180,E1179)</f>
        <v>0.82972842236196531</v>
      </c>
      <c r="F1180">
        <f>+IFERROR(BASE!C1180/BASE!M1180,F1179)</f>
        <v>1.145621725649524</v>
      </c>
      <c r="G1180">
        <f>+IFERROR(BASE!$R1180/BASE!H1180,G1179)</f>
        <v>1.2469076083200885</v>
      </c>
      <c r="H1180">
        <f>+IFERROR(BASE!$R1180/BASE!C1180,H1179)</f>
        <v>1.6839944003733087</v>
      </c>
      <c r="I1180">
        <f>+IFERROR(BASE!$R1180/BASE!M1180,I1179)</f>
        <v>1.9292205709398054</v>
      </c>
      <c r="L1180">
        <f t="shared" si="20"/>
        <v>0.6751479535003162</v>
      </c>
      <c r="M1180">
        <f>+STDEV($L$78:L1180)*2+L1180</f>
        <v>0.86157552099546519</v>
      </c>
      <c r="N1180">
        <f>L1180-STDEV($L$78:L1180)*2</f>
        <v>0.48872038600516721</v>
      </c>
    </row>
    <row r="1181" spans="1:14" x14ac:dyDescent="0.25">
      <c r="A1181" s="1">
        <f>+BASE!A1181</f>
        <v>45429</v>
      </c>
      <c r="B1181">
        <f>+IFERROR(BASE!M1181/BASE!H1181,B1180)</f>
        <v>0.66655900781603261</v>
      </c>
      <c r="C1181">
        <f>+IFERROR(BASE!C1181/BASE!H1181,C1180)</f>
        <v>0.75931787352238223</v>
      </c>
      <c r="D1181">
        <f>+IFERROR(BASE!#REF!/BASE!H1181,D1180)</f>
        <v>2.0054328141977544</v>
      </c>
      <c r="E1181">
        <f>+IFERROR(BASE!W1181/BASE!H1181,E1180)</f>
        <v>0.82346101673018535</v>
      </c>
      <c r="F1181">
        <f>+IFERROR(BASE!C1181/BASE!M1181,F1180)</f>
        <v>1.1391607713925767</v>
      </c>
      <c r="G1181">
        <f>+IFERROR(BASE!$R1181/BASE!H1181,G1180)</f>
        <v>1.1350041986951749</v>
      </c>
      <c r="H1181">
        <f>+IFERROR(BASE!$R1181/BASE!C1181,H1180)</f>
        <v>1.4947681837515951</v>
      </c>
      <c r="I1181">
        <f>+IFERROR(BASE!$R1181/BASE!M1181,I1180)</f>
        <v>1.702781277255548</v>
      </c>
      <c r="L1181">
        <f t="shared" si="20"/>
        <v>0.6717276821512207</v>
      </c>
      <c r="M1181">
        <f>+STDEV($L$78:L1181)*2+L1181</f>
        <v>0.85823241190772959</v>
      </c>
      <c r="N1181">
        <f>L1181-STDEV($L$78:L1181)*2</f>
        <v>0.4852229523947118</v>
      </c>
    </row>
    <row r="1182" spans="1:14" x14ac:dyDescent="0.25">
      <c r="A1182" s="1">
        <f>+BASE!A1182</f>
        <v>45436</v>
      </c>
      <c r="B1182">
        <f>+IFERROR(BASE!M1182/BASE!H1182,B1181)</f>
        <v>0.64366515837104077</v>
      </c>
      <c r="C1182">
        <f>+IFERROR(BASE!C1182/BASE!H1182,C1181)</f>
        <v>0.74183006535947704</v>
      </c>
      <c r="D1182">
        <f>+IFERROR(BASE!#REF!/BASE!H1182,D1181)</f>
        <v>2.0054328141977544</v>
      </c>
      <c r="E1182">
        <f>+IFERROR(BASE!W1182/BASE!H1182,E1181)</f>
        <v>0.7916038210155858</v>
      </c>
      <c r="F1182">
        <f>+IFERROR(BASE!C1182/BASE!M1182,F1181)</f>
        <v>1.1525092755321225</v>
      </c>
      <c r="G1182">
        <f>+IFERROR(BASE!$R1182/BASE!H1182,G1181)</f>
        <v>1.0989819004524888</v>
      </c>
      <c r="H1182">
        <f>+IFERROR(BASE!$R1182/BASE!C1182,H1181)</f>
        <v>1.4814469671297865</v>
      </c>
      <c r="I1182">
        <f>+IFERROR(BASE!$R1182/BASE!M1182,I1181)</f>
        <v>1.7073813708260104</v>
      </c>
      <c r="L1182">
        <f t="shared" si="20"/>
        <v>0.66763161656068037</v>
      </c>
      <c r="M1182">
        <f>+STDEV($L$78:L1182)*2+L1182</f>
        <v>0.85422344883771983</v>
      </c>
      <c r="N1182">
        <f>L1182-STDEV($L$78:L1182)*2</f>
        <v>0.48103978428364091</v>
      </c>
    </row>
    <row r="1183" spans="1:14" x14ac:dyDescent="0.25">
      <c r="A1183" s="1">
        <f>+BASE!A1183</f>
        <v>45443</v>
      </c>
      <c r="B1183">
        <f>+IFERROR(BASE!M1183/BASE!H1183,B1182)</f>
        <v>0.67794747194261251</v>
      </c>
      <c r="C1183">
        <f>+IFERROR(BASE!C1183/BASE!H1183,C1182)</f>
        <v>0.78861506421381466</v>
      </c>
      <c r="D1183">
        <f>+IFERROR(BASE!#REF!/BASE!H1183,D1182)</f>
        <v>2.0054328141977544</v>
      </c>
      <c r="E1183">
        <f>+IFERROR(BASE!W1183/BASE!H1183,E1182)</f>
        <v>0.81794515793127387</v>
      </c>
      <c r="F1183">
        <f>+IFERROR(BASE!C1183/BASE!M1183,F1182)</f>
        <v>1.1632391842307364</v>
      </c>
      <c r="G1183">
        <f>+IFERROR(BASE!$R1183/BASE!H1183,G1182)</f>
        <v>1.0618419530255698</v>
      </c>
      <c r="H1183">
        <f>+IFERROR(BASE!$R1183/BASE!C1183,H1182)</f>
        <v>1.3464642018779343</v>
      </c>
      <c r="I1183">
        <f>+IFERROR(BASE!$R1183/BASE!M1183,I1182)</f>
        <v>1.5662599197883778</v>
      </c>
      <c r="L1183">
        <f t="shared" si="20"/>
        <v>0.66390651419710767</v>
      </c>
      <c r="M1183">
        <f>+STDEV($L$78:L1183)*2+L1183</f>
        <v>0.85059466293597952</v>
      </c>
      <c r="N1183">
        <f>L1183-STDEV($L$78:L1183)*2</f>
        <v>0.47721836545823582</v>
      </c>
    </row>
    <row r="1184" spans="1:14" x14ac:dyDescent="0.25">
      <c r="A1184" s="1">
        <f>+BASE!A1184</f>
        <v>45450</v>
      </c>
      <c r="B1184">
        <f>+IFERROR(BASE!M1184/BASE!H1184,B1183)</f>
        <v>0.6675710673984091</v>
      </c>
      <c r="C1184">
        <f>+IFERROR(BASE!C1184/BASE!H1184,C1183)</f>
        <v>0.74002589874822722</v>
      </c>
      <c r="D1184">
        <f>+IFERROR(BASE!#REF!/BASE!H1184,D1183)</f>
        <v>2.0054328141977544</v>
      </c>
      <c r="E1184">
        <f>+IFERROR(BASE!W1184/BASE!H1184,E1183)</f>
        <v>0.79052845779120684</v>
      </c>
      <c r="F1184">
        <f>+IFERROR(BASE!C1184/BASE!M1184,F1183)</f>
        <v>1.1085350083133196</v>
      </c>
      <c r="G1184">
        <f>+IFERROR(BASE!$R1184/BASE!H1184,G1183)</f>
        <v>1.0687550101745082</v>
      </c>
      <c r="H1184">
        <f>+IFERROR(BASE!$R1184/BASE!C1184,H1183)</f>
        <v>1.4442129822514791</v>
      </c>
      <c r="I1184">
        <f>+IFERROR(BASE!$R1184/BASE!M1184,I1183)</f>
        <v>1.6009606502863478</v>
      </c>
      <c r="L1184">
        <f t="shared" si="20"/>
        <v>0.66034057855244277</v>
      </c>
      <c r="M1184">
        <f>+STDEV($L$78:L1184)*2+L1184</f>
        <v>0.84713402983546016</v>
      </c>
      <c r="N1184">
        <f>L1184-STDEV($L$78:L1184)*2</f>
        <v>0.47354712726942533</v>
      </c>
    </row>
    <row r="1185" spans="1:14" x14ac:dyDescent="0.25">
      <c r="A1185" s="1">
        <f>+BASE!A1185</f>
        <v>45457</v>
      </c>
      <c r="B1185">
        <f>+IFERROR(BASE!M1185/BASE!H1185,B1184)</f>
        <v>0.67672363678642011</v>
      </c>
      <c r="C1185">
        <f>+IFERROR(BASE!C1185/BASE!H1185,C1184)</f>
        <v>0.77008487385187774</v>
      </c>
      <c r="D1185">
        <f>+IFERROR(BASE!#REF!/BASE!H1185,D1184)</f>
        <v>2.0054328141977544</v>
      </c>
      <c r="E1185">
        <f>+IFERROR(BASE!W1185/BASE!H1185,E1184)</f>
        <v>0.82717125915591216</v>
      </c>
      <c r="F1185">
        <f>+IFERROR(BASE!C1185/BASE!M1185,F1184)</f>
        <v>1.1379606563010052</v>
      </c>
      <c r="G1185">
        <f>+IFERROR(BASE!$R1185/BASE!H1185,G1184)</f>
        <v>1.0521450994070458</v>
      </c>
      <c r="H1185">
        <f>+IFERROR(BASE!$R1185/BASE!C1185,H1184)</f>
        <v>1.3662716086661131</v>
      </c>
      <c r="I1185">
        <f>+IFERROR(BASE!$R1185/BASE!M1185,I1184)</f>
        <v>1.5547633364831202</v>
      </c>
      <c r="L1185">
        <f t="shared" si="20"/>
        <v>0.65768755687638703</v>
      </c>
      <c r="M1185">
        <f>+STDEV($L$78:L1185)*2+L1185</f>
        <v>0.84459295618416674</v>
      </c>
      <c r="N1185">
        <f>L1185-STDEV($L$78:L1185)*2</f>
        <v>0.47078215756860725</v>
      </c>
    </row>
    <row r="1186" spans="1:14" x14ac:dyDescent="0.25">
      <c r="A1186" s="1">
        <f>+BASE!A1186</f>
        <v>45464</v>
      </c>
      <c r="B1186">
        <f>+IFERROR(BASE!M1186/BASE!H1186,B1185)</f>
        <v>0.65743102249014607</v>
      </c>
      <c r="C1186">
        <f>+IFERROR(BASE!C1186/BASE!H1186,C1185)</f>
        <v>0.76512868073266871</v>
      </c>
      <c r="D1186">
        <f>+IFERROR(BASE!#REF!/BASE!H1186,D1185)</f>
        <v>2.0054328141977544</v>
      </c>
      <c r="E1186">
        <f>+IFERROR(BASE!W1186/BASE!H1186,E1185)</f>
        <v>0.81596336656619517</v>
      </c>
      <c r="F1186">
        <f>+IFERROR(BASE!C1186/BASE!M1186,F1185)</f>
        <v>1.1638159054840416</v>
      </c>
      <c r="G1186">
        <f>+IFERROR(BASE!$R1186/BASE!H1186,G1185)</f>
        <v>1.0737885462555066</v>
      </c>
      <c r="H1186">
        <f>+IFERROR(BASE!$R1186/BASE!C1186,H1185)</f>
        <v>1.4034090909090908</v>
      </c>
      <c r="I1186">
        <f>+IFERROR(BASE!$R1186/BASE!M1186,I1185)</f>
        <v>1.6333098219008992</v>
      </c>
      <c r="L1186">
        <f t="shared" si="20"/>
        <v>0.65568233191209335</v>
      </c>
      <c r="M1186">
        <f>+STDEV($L$78:L1186)*2+L1186</f>
        <v>0.84270460338111852</v>
      </c>
      <c r="N1186">
        <f>L1186-STDEV($L$78:L1186)*2</f>
        <v>0.46866006044306818</v>
      </c>
    </row>
    <row r="1187" spans="1:14" x14ac:dyDescent="0.25">
      <c r="A1187" s="1">
        <f>+BASE!A1187</f>
        <v>45471</v>
      </c>
      <c r="B1187">
        <f>+IFERROR(BASE!M1187/BASE!H1187,B1186)</f>
        <v>0.76231468197034902</v>
      </c>
      <c r="C1187">
        <f>+IFERROR(BASE!C1187/BASE!H1187,C1186)</f>
        <v>0.93031358885017412</v>
      </c>
      <c r="D1187">
        <f>+IFERROR(BASE!#REF!/BASE!H1187,D1186)</f>
        <v>2.0054328141977544</v>
      </c>
      <c r="E1187">
        <f>+IFERROR(BASE!W1187/BASE!H1187,E1186)</f>
        <v>0.83951629432260699</v>
      </c>
      <c r="F1187">
        <f>+IFERROR(BASE!C1187/BASE!M1187,F1186)</f>
        <v>1.2203799964151283</v>
      </c>
      <c r="G1187">
        <f>+IFERROR(BASE!$R1187/BASE!H1187,G1186)</f>
        <v>1.3297123727539797</v>
      </c>
      <c r="H1187">
        <f>+IFERROR(BASE!$R1187/BASE!C1187,H1186)</f>
        <v>1.4293162958067123</v>
      </c>
      <c r="I1187">
        <f>+IFERROR(BASE!$R1187/BASE!M1187,I1186)</f>
        <v>1.7443090159526797</v>
      </c>
      <c r="L1187">
        <f t="shared" si="20"/>
        <v>0.65560873432512778</v>
      </c>
      <c r="M1187">
        <f>+STDEV($L$78:L1187)*2+L1187</f>
        <v>0.84274743709983135</v>
      </c>
      <c r="N1187">
        <f>L1187-STDEV($L$78:L1187)*2</f>
        <v>0.46847003155042427</v>
      </c>
    </row>
    <row r="1188" spans="1:14" x14ac:dyDescent="0.25">
      <c r="A1188" s="1">
        <f>+BASE!A1188</f>
        <v>45478</v>
      </c>
      <c r="B1188">
        <f>+IFERROR(BASE!M1188/BASE!H1188,B1187)</f>
        <v>0.74606103619588349</v>
      </c>
      <c r="C1188">
        <f>+IFERROR(BASE!C1188/BASE!H1188,C1187)</f>
        <v>0.9071682044002839</v>
      </c>
      <c r="D1188">
        <f>+IFERROR(BASE!#REF!/BASE!H1188,D1187)</f>
        <v>2.0054328141977544</v>
      </c>
      <c r="E1188">
        <f>+IFERROR(BASE!W1188/BASE!H1188,E1187)</f>
        <v>0.82633073101490406</v>
      </c>
      <c r="F1188">
        <f>+IFERROR(BASE!C1188/BASE!M1188,F1187)</f>
        <v>1.215943683409437</v>
      </c>
      <c r="G1188">
        <f>+IFERROR(BASE!$R1188/BASE!H1188,G1187)</f>
        <v>1.4044002838892831</v>
      </c>
      <c r="H1188">
        <f>+IFERROR(BASE!$R1188/BASE!C1188,H1187)</f>
        <v>1.5481145360663433</v>
      </c>
      <c r="I1188">
        <f>+IFERROR(BASE!$R1188/BASE!M1188,I1187)</f>
        <v>1.8824200913242011</v>
      </c>
      <c r="L1188">
        <f t="shared" si="20"/>
        <v>0.65606791896418326</v>
      </c>
      <c r="M1188">
        <f>+STDEV($L$78:L1188)*2+L1188</f>
        <v>0.84332113898250716</v>
      </c>
      <c r="N1188">
        <f>L1188-STDEV($L$78:L1188)*2</f>
        <v>0.46881469894585936</v>
      </c>
    </row>
    <row r="1189" spans="1:14" x14ac:dyDescent="0.25">
      <c r="A1189" s="1">
        <f>+BASE!A1189</f>
        <v>45485</v>
      </c>
      <c r="B1189">
        <f>+IFERROR(BASE!M1189/BASE!H1189,B1188)</f>
        <v>0.78747680252938335</v>
      </c>
      <c r="C1189">
        <f>+IFERROR(BASE!C1189/BASE!H1189,C1188)</f>
        <v>0.91126537906385319</v>
      </c>
      <c r="D1189">
        <f>+IFERROR(BASE!#REF!/BASE!H1189,D1188)</f>
        <v>2.0054328141977544</v>
      </c>
      <c r="E1189">
        <f>+IFERROR(BASE!W1189/BASE!H1189,E1188)</f>
        <v>0.826173620180081</v>
      </c>
      <c r="F1189">
        <f>+IFERROR(BASE!C1189/BASE!M1189,F1188)</f>
        <v>1.1571964737714935</v>
      </c>
      <c r="G1189">
        <f>+IFERROR(BASE!$R1189/BASE!H1189,G1188)</f>
        <v>1.3799573853873117</v>
      </c>
      <c r="H1189">
        <f>+IFERROR(BASE!$R1189/BASE!C1189,H1188)</f>
        <v>1.5143309699803889</v>
      </c>
      <c r="I1189">
        <f>+IFERROR(BASE!$R1189/BASE!M1189,I1188)</f>
        <v>1.7523784585842717</v>
      </c>
      <c r="L1189">
        <f t="shared" si="20"/>
        <v>0.65703287490595574</v>
      </c>
      <c r="M1189">
        <f>+STDEV($L$78:L1189)*2+L1189</f>
        <v>0.84439732713240234</v>
      </c>
      <c r="N1189">
        <f>L1189-STDEV($L$78:L1189)*2</f>
        <v>0.46966842267950915</v>
      </c>
    </row>
    <row r="1190" spans="1:14" x14ac:dyDescent="0.25">
      <c r="A1190" s="1">
        <f>+BASE!A1190</f>
        <v>45492</v>
      </c>
      <c r="B1190">
        <f>+IFERROR(BASE!M1190/BASE!H1190,B1189)</f>
        <v>0.76096033402922758</v>
      </c>
      <c r="C1190">
        <f>+IFERROR(BASE!C1190/BASE!H1190,C1189)</f>
        <v>0.93811512078735459</v>
      </c>
      <c r="D1190">
        <f>+IFERROR(BASE!#REF!/BASE!H1190,D1189)</f>
        <v>2.0054328141977544</v>
      </c>
      <c r="E1190">
        <f>+IFERROR(BASE!W1190/BASE!H1190,E1189)</f>
        <v>0.80211750671040871</v>
      </c>
      <c r="F1190">
        <f>+IFERROR(BASE!C1190/BASE!M1190,F1189)</f>
        <v>1.2328042328042328</v>
      </c>
      <c r="G1190">
        <f>+IFERROR(BASE!$R1190/BASE!H1190,G1189)</f>
        <v>1.38033104682374</v>
      </c>
      <c r="H1190">
        <f>+IFERROR(BASE!$R1190/BASE!C1190,H1189)</f>
        <v>1.4713876967095851</v>
      </c>
      <c r="I1190">
        <f>+IFERROR(BASE!$R1190/BASE!M1190,I1189)</f>
        <v>1.8139329805996474</v>
      </c>
      <c r="L1190">
        <f t="shared" si="20"/>
        <v>0.65746741100314088</v>
      </c>
      <c r="M1190">
        <f>+STDEV($L$78:L1190)*2+L1190</f>
        <v>0.84494129325656897</v>
      </c>
      <c r="N1190">
        <f>L1190-STDEV($L$78:L1190)*2</f>
        <v>0.46999352874971279</v>
      </c>
    </row>
    <row r="1191" spans="1:14" x14ac:dyDescent="0.25">
      <c r="A1191" s="1">
        <f>+BASE!A1191</f>
        <v>45499</v>
      </c>
      <c r="B1191">
        <f>+IFERROR(BASE!M1191/BASE!H1191,B1190)</f>
        <v>0.74554950713550106</v>
      </c>
      <c r="C1191">
        <f>+IFERROR(BASE!C1191/BASE!H1191,C1190)</f>
        <v>0.89407091363836988</v>
      </c>
      <c r="D1191">
        <f>+IFERROR(BASE!#REF!/BASE!H1191,D1190)</f>
        <v>2.0054328141977544</v>
      </c>
      <c r="E1191">
        <f>+IFERROR(BASE!W1191/BASE!H1191,E1190)</f>
        <v>0.79137854936001184</v>
      </c>
      <c r="F1191">
        <f>+IFERROR(BASE!C1191/BASE!M1191,F1190)</f>
        <v>1.1992106561420819</v>
      </c>
      <c r="G1191">
        <f>+IFERROR(BASE!$R1191/BASE!H1191,G1190)</f>
        <v>1.4641753714874211</v>
      </c>
      <c r="H1191">
        <f>+IFERROR(BASE!$R1191/BASE!C1191,H1190)</f>
        <v>1.6376501563271351</v>
      </c>
      <c r="I1191">
        <f>+IFERROR(BASE!$R1191/BASE!M1191,I1190)</f>
        <v>1.9638875185002465</v>
      </c>
      <c r="L1191">
        <f t="shared" si="20"/>
        <v>0.65789493631004625</v>
      </c>
      <c r="M1191">
        <f>+STDEV($L$78:L1191)*2+L1191</f>
        <v>0.84547648098168615</v>
      </c>
      <c r="N1191">
        <f>L1191-STDEV($L$78:L1191)*2</f>
        <v>0.47031339163840635</v>
      </c>
    </row>
    <row r="1192" spans="1:14" x14ac:dyDescent="0.25">
      <c r="A1192" s="1">
        <f>+BASE!A1192</f>
        <v>45506</v>
      </c>
      <c r="B1192">
        <f>+IFERROR(BASE!M1192/BASE!H1192,B1191)</f>
        <v>0.7601922182607348</v>
      </c>
      <c r="C1192">
        <f>+IFERROR(BASE!C1192/BASE!H1192,C1191)</f>
        <v>0.87722833669198563</v>
      </c>
      <c r="D1192">
        <f>+IFERROR(BASE!#REF!/BASE!H1192,D1191)</f>
        <v>2.0054328141977544</v>
      </c>
      <c r="E1192">
        <f>+IFERROR(BASE!W1192/BASE!H1192,E1191)</f>
        <v>0.76949310184467523</v>
      </c>
      <c r="F1192">
        <f>+IFERROR(BASE!C1192/BASE!M1192,F1191)</f>
        <v>1.1539559543230016</v>
      </c>
      <c r="G1192">
        <f>+IFERROR(BASE!$R1192/BASE!H1192,G1191)</f>
        <v>1.5709192373275462</v>
      </c>
      <c r="H1192">
        <f>+IFERROR(BASE!$R1192/BASE!C1192,H1191)</f>
        <v>1.7907757554338224</v>
      </c>
      <c r="I1192">
        <f>+IFERROR(BASE!$R1192/BASE!M1192,I1191)</f>
        <v>2.0664763458401305</v>
      </c>
      <c r="L1192">
        <f t="shared" si="20"/>
        <v>0.65867314566405555</v>
      </c>
      <c r="M1192">
        <f>+STDEV($L$78:L1192)*2+L1192</f>
        <v>0.84635965631327659</v>
      </c>
      <c r="N1192">
        <f>L1192-STDEV($L$78:L1192)*2</f>
        <v>0.47098663501483451</v>
      </c>
    </row>
    <row r="1193" spans="1:14" x14ac:dyDescent="0.25">
      <c r="A1193" s="1">
        <f>+BASE!A1193</f>
        <v>45513</v>
      </c>
      <c r="B1193">
        <f>+IFERROR(BASE!M1193/BASE!H1193,B1192)</f>
        <v>0.75087603305785122</v>
      </c>
      <c r="C1193">
        <f>+IFERROR(BASE!C1193/BASE!H1193,C1192)</f>
        <v>0.81342148760330579</v>
      </c>
      <c r="D1193">
        <f>+IFERROR(BASE!#REF!/BASE!H1193,D1192)</f>
        <v>2.0054328141977544</v>
      </c>
      <c r="E1193">
        <f>+IFERROR(BASE!W1193/BASE!H1193,E1192)</f>
        <v>0.7705123966942149</v>
      </c>
      <c r="F1193">
        <f>+IFERROR(BASE!C1193/BASE!M1193,F1192)</f>
        <v>1.0832966452408206</v>
      </c>
      <c r="G1193">
        <f>+IFERROR(BASE!$R1193/BASE!H1193,G1192)</f>
        <v>1.3361322314049588</v>
      </c>
      <c r="H1193">
        <f>+IFERROR(BASE!$R1193/BASE!C1193,H1192)</f>
        <v>1.6426074941071285</v>
      </c>
      <c r="I1193">
        <f>+IFERROR(BASE!$R1193/BASE!M1193,I1192)</f>
        <v>1.7794311878136835</v>
      </c>
      <c r="L1193">
        <f t="shared" si="20"/>
        <v>0.66034559460112319</v>
      </c>
      <c r="M1193">
        <f>+STDEV($L$78:L1193)*2+L1193</f>
        <v>0.84813202681737843</v>
      </c>
      <c r="N1193">
        <f>L1193-STDEV($L$78:L1193)*2</f>
        <v>0.47255916238486795</v>
      </c>
    </row>
    <row r="1194" spans="1:14" x14ac:dyDescent="0.25">
      <c r="A1194" s="1">
        <f>+BASE!A1194</f>
        <v>45520</v>
      </c>
      <c r="B1194">
        <f>+IFERROR(BASE!M1194/BASE!H1194,B1193)</f>
        <v>0.76937500000000003</v>
      </c>
      <c r="C1194">
        <f>+IFERROR(BASE!C1194/BASE!H1194,C1193)</f>
        <v>0.84793750000000001</v>
      </c>
      <c r="D1194">
        <f>+IFERROR(BASE!#REF!/BASE!H1194,D1193)</f>
        <v>2.0054328141977544</v>
      </c>
      <c r="E1194">
        <f>+IFERROR(BASE!W1194/BASE!H1194,E1193)</f>
        <v>0.76368749999999996</v>
      </c>
      <c r="F1194">
        <f>+IFERROR(BASE!C1194/BASE!M1194,F1193)</f>
        <v>1.1021121039805035</v>
      </c>
      <c r="G1194">
        <f>+IFERROR(BASE!$R1194/BASE!H1194,G1193)</f>
        <v>1.264875</v>
      </c>
      <c r="H1194">
        <f>+IFERROR(BASE!$R1194/BASE!C1194,H1193)</f>
        <v>1.4917078204466721</v>
      </c>
      <c r="I1194">
        <f>+IFERROR(BASE!$R1194/BASE!M1194,I1193)</f>
        <v>1.6440292445166531</v>
      </c>
      <c r="L1194">
        <f t="shared" si="20"/>
        <v>0.66223656255259988</v>
      </c>
      <c r="M1194">
        <f>+STDEV($L$78:L1194)*2+L1194</f>
        <v>0.85011738911798729</v>
      </c>
      <c r="N1194">
        <f>L1194-STDEV($L$78:L1194)*2</f>
        <v>0.47435573598721248</v>
      </c>
    </row>
    <row r="1195" spans="1:14" x14ac:dyDescent="0.25">
      <c r="A1195" s="1">
        <f>+BASE!A1195</f>
        <v>45527</v>
      </c>
      <c r="B1195">
        <f>+IFERROR(BASE!M1195/BASE!H1195,B1194)</f>
        <v>0.72316210396800984</v>
      </c>
      <c r="C1195">
        <f>+IFERROR(BASE!C1195/BASE!H1195,C1194)</f>
        <v>0.78775761304214087</v>
      </c>
      <c r="D1195">
        <f>+IFERROR(BASE!#REF!/BASE!H1195,D1194)</f>
        <v>2.0054328141977544</v>
      </c>
      <c r="E1195">
        <f>+IFERROR(BASE!W1195/BASE!H1195,E1194)</f>
        <v>0.73128268225161497</v>
      </c>
      <c r="F1195">
        <f>+IFERROR(BASE!C1195/BASE!M1195,F1194)</f>
        <v>1.0893236920459379</v>
      </c>
      <c r="G1195">
        <f>+IFERROR(BASE!$R1195/BASE!H1195,G1194)</f>
        <v>1.2140879729314058</v>
      </c>
      <c r="H1195">
        <f>+IFERROR(BASE!$R1195/BASE!C1195,H1194)</f>
        <v>1.5411948457633737</v>
      </c>
      <c r="I1195">
        <f>+IFERROR(BASE!$R1195/BASE!M1195,I1194)</f>
        <v>1.6788600595491281</v>
      </c>
      <c r="L1195">
        <f t="shared" si="20"/>
        <v>0.66281834758170688</v>
      </c>
      <c r="M1195">
        <f>+STDEV($L$78:L1195)*2+L1195</f>
        <v>0.85079152264288149</v>
      </c>
      <c r="N1195">
        <f>L1195-STDEV($L$78:L1195)*2</f>
        <v>0.47484517252053221</v>
      </c>
    </row>
    <row r="1196" spans="1:14" x14ac:dyDescent="0.25">
      <c r="A1196" s="1">
        <f>+BASE!A1196</f>
        <v>45534</v>
      </c>
      <c r="B1196">
        <f>+IFERROR(BASE!M1196/BASE!H1196,B1195)</f>
        <v>0.67671619130246174</v>
      </c>
      <c r="C1196">
        <f>+IFERROR(BASE!C1196/BASE!H1196,C1195)</f>
        <v>0.7668907927556663</v>
      </c>
      <c r="D1196">
        <f>+IFERROR(BASE!#REF!/BASE!H1196,D1195)</f>
        <v>2.0054328141977544</v>
      </c>
      <c r="E1196">
        <f>+IFERROR(BASE!W1196/BASE!H1196,E1195)</f>
        <v>0.6787767053464917</v>
      </c>
      <c r="F1196">
        <f>+IFERROR(BASE!C1196/BASE!M1196,F1195)</f>
        <v>1.1332532051282049</v>
      </c>
      <c r="G1196">
        <f>+IFERROR(BASE!$R1196/BASE!H1196,G1195)</f>
        <v>1.0556881032425984</v>
      </c>
      <c r="H1196">
        <f>+IFERROR(BASE!$R1196/BASE!C1196,H1195)</f>
        <v>1.37658205472672</v>
      </c>
      <c r="I1196">
        <f>+IFERROR(BASE!$R1196/BASE!M1196,I1195)</f>
        <v>1.5600160256410256</v>
      </c>
      <c r="L1196">
        <f t="shared" si="20"/>
        <v>0.66248411788006156</v>
      </c>
      <c r="M1196">
        <f>+STDEV($L$78:L1196)*2+L1196</f>
        <v>0.85054998134746218</v>
      </c>
      <c r="N1196">
        <f>L1196-STDEV($L$78:L1196)*2</f>
        <v>0.47441825441266094</v>
      </c>
    </row>
    <row r="1197" spans="1:14" x14ac:dyDescent="0.25">
      <c r="A1197" s="1">
        <f>+BASE!A1197</f>
        <v>45541</v>
      </c>
      <c r="B1197">
        <f>+IFERROR(BASE!M1197/BASE!H1197,B1196)</f>
        <v>0.69436954797779538</v>
      </c>
      <c r="C1197">
        <f>+IFERROR(BASE!C1197/BASE!H1197,C1196)</f>
        <v>0.76637589214908808</v>
      </c>
      <c r="D1197">
        <f>+IFERROR(BASE!#REF!/BASE!H1197,D1196)</f>
        <v>2.0054328141977544</v>
      </c>
      <c r="E1197">
        <f>+IFERROR(BASE!W1197/BASE!H1197,E1196)</f>
        <v>0.66529209621993124</v>
      </c>
      <c r="F1197">
        <f>+IFERROR(BASE!C1197/BASE!M1197,F1196)</f>
        <v>1.1037003197807218</v>
      </c>
      <c r="G1197">
        <f>+IFERROR(BASE!$R1197/BASE!H1197,G1196)</f>
        <v>1.0245836637589214</v>
      </c>
      <c r="H1197">
        <f>+IFERROR(BASE!$R1197/BASE!C1197,H1196)</f>
        <v>1.3369205298013245</v>
      </c>
      <c r="I1197">
        <f>+IFERROR(BASE!$R1197/BASE!M1197,I1196)</f>
        <v>1.4755596162631339</v>
      </c>
      <c r="L1197">
        <f t="shared" si="20"/>
        <v>0.66315464640860822</v>
      </c>
      <c r="M1197">
        <f>+STDEV($L$78:L1197)*2+L1197</f>
        <v>0.8513109424139258</v>
      </c>
      <c r="N1197">
        <f>L1197-STDEV($L$78:L1197)*2</f>
        <v>0.47499835040329058</v>
      </c>
    </row>
    <row r="1198" spans="1:14" x14ac:dyDescent="0.25">
      <c r="A1198" s="1">
        <f>+BASE!A1198</f>
        <v>45548</v>
      </c>
      <c r="B1198">
        <f>+IFERROR(BASE!M1198/BASE!H1198,B1197)</f>
        <v>0.65765020676234487</v>
      </c>
      <c r="C1198">
        <f>+IFERROR(BASE!C1198/BASE!H1198,C1197)</f>
        <v>0.76399902700072975</v>
      </c>
      <c r="D1198">
        <f>+IFERROR(BASE!#REF!/BASE!H1198,D1197)</f>
        <v>2.0054328141977544</v>
      </c>
      <c r="E1198">
        <f>+IFERROR(BASE!W1198/BASE!H1198,E1197)</f>
        <v>0.67200194599854057</v>
      </c>
      <c r="F1198">
        <f>+IFERROR(BASE!C1198/BASE!M1198,F1197)</f>
        <v>1.1617103121763575</v>
      </c>
      <c r="G1198">
        <f>+IFERROR(BASE!$R1198/BASE!H1198,G1197)</f>
        <v>0.93130625152031132</v>
      </c>
      <c r="H1198">
        <f>+IFERROR(BASE!$R1198/BASE!C1198,H1197)</f>
        <v>1.2189887926642893</v>
      </c>
      <c r="I1198">
        <f>+IFERROR(BASE!$R1198/BASE!M1198,I1197)</f>
        <v>1.4161118508655126</v>
      </c>
      <c r="L1198">
        <f t="shared" si="20"/>
        <v>0.6637838606999058</v>
      </c>
      <c r="M1198">
        <f>+STDEV($L$78:L1198)*2+L1198</f>
        <v>0.8520284620833245</v>
      </c>
      <c r="N1198">
        <f>L1198-STDEV($L$78:L1198)*2</f>
        <v>0.47553925931648716</v>
      </c>
    </row>
    <row r="1199" spans="1:14" x14ac:dyDescent="0.25">
      <c r="A1199" s="1">
        <f>+BASE!A1199</f>
        <v>45555</v>
      </c>
      <c r="B1199">
        <f>+IFERROR(BASE!M1199/BASE!H1199,B1198)</f>
        <v>0.66304033888514491</v>
      </c>
      <c r="C1199">
        <f>+IFERROR(BASE!C1199/BASE!H1199,C1198)</f>
        <v>0.80961779147010693</v>
      </c>
      <c r="D1199">
        <f>+IFERROR(BASE!#REF!/BASE!H1199,D1198)</f>
        <v>2.0054328141977544</v>
      </c>
      <c r="E1199">
        <f>+IFERROR(BASE!W1199/BASE!H1199,E1198)</f>
        <v>0.65052469432945026</v>
      </c>
      <c r="F1199">
        <f>+IFERROR(BASE!C1199/BASE!M1199,F1198)</f>
        <v>1.221068680121969</v>
      </c>
      <c r="G1199">
        <f>+IFERROR(BASE!$R1199/BASE!H1199,G1198)</f>
        <v>0.90155964186001736</v>
      </c>
      <c r="H1199">
        <f>+IFERROR(BASE!$R1199/BASE!C1199,H1198)</f>
        <v>1.1135620429276414</v>
      </c>
      <c r="I1199">
        <f>+IFERROR(BASE!$R1199/BASE!M1199,I1198)</f>
        <v>1.3597357339915783</v>
      </c>
      <c r="L1199">
        <f t="shared" si="20"/>
        <v>0.66421489786697674</v>
      </c>
      <c r="M1199">
        <f>+STDEV($L$78:L1199)*2+L1199</f>
        <v>0.85254620194981912</v>
      </c>
      <c r="N1199">
        <f>L1199-STDEV($L$78:L1199)*2</f>
        <v>0.47588359378413436</v>
      </c>
    </row>
    <row r="1200" spans="1:14" x14ac:dyDescent="0.25">
      <c r="A1200" s="1">
        <f>+BASE!A1200</f>
        <v>45562</v>
      </c>
      <c r="B1200">
        <f>+IFERROR(BASE!M1200/BASE!H1200,B1199)</f>
        <v>0.65052469925774248</v>
      </c>
      <c r="C1200">
        <f>+IFERROR(BASE!C1200/BASE!H1200,C1199)</f>
        <v>0.77727156385973895</v>
      </c>
      <c r="D1200">
        <f>+IFERROR(BASE!#REF!/BASE!H1200,D1199)</f>
        <v>2.0054328141977544</v>
      </c>
      <c r="E1200">
        <f>+IFERROR(BASE!W1200/BASE!H1200,E1199)</f>
        <v>0.62037368825185568</v>
      </c>
      <c r="F1200">
        <f>+IFERROR(BASE!C1200/BASE!M1200,F1199)</f>
        <v>1.1948378973874725</v>
      </c>
      <c r="G1200">
        <f>+IFERROR(BASE!$R1200/BASE!H1200,G1199)</f>
        <v>0.92695162528794472</v>
      </c>
      <c r="H1200">
        <f>+IFERROR(BASE!$R1200/BASE!C1200,H1199)</f>
        <v>1.1925711275026343</v>
      </c>
      <c r="I1200">
        <f>+IFERROR(BASE!$R1200/BASE!M1200,I1199)</f>
        <v>1.4249291784702549</v>
      </c>
      <c r="L1200">
        <f t="shared" si="20"/>
        <v>0.66419937573101584</v>
      </c>
      <c r="M1200">
        <f>+STDEV($L$78:L1200)*2+L1200</f>
        <v>0.85261692410409107</v>
      </c>
      <c r="N1200">
        <f>L1200-STDEV($L$78:L1200)*2</f>
        <v>0.47578182735794067</v>
      </c>
    </row>
    <row r="1201" spans="1:14" x14ac:dyDescent="0.25">
      <c r="A1201" s="1">
        <f>+BASE!A1201</f>
        <v>45569</v>
      </c>
      <c r="B1201">
        <f>+IFERROR(BASE!M1201/BASE!H1201,B1200)</f>
        <v>0.69226599204915074</v>
      </c>
      <c r="C1201">
        <f>+IFERROR(BASE!C1201/BASE!H1201,C1200)</f>
        <v>0.81947958077340088</v>
      </c>
      <c r="D1201">
        <f>+IFERROR(BASE!#REF!/BASE!H1201,D1200)</f>
        <v>2.0054328141977544</v>
      </c>
      <c r="E1201">
        <f>+IFERROR(BASE!W1201/BASE!H1201,E1200)</f>
        <v>0.63679074810263825</v>
      </c>
      <c r="F1201">
        <f>+IFERROR(BASE!C1201/BASE!M1201,F1200)</f>
        <v>1.1837640302793004</v>
      </c>
      <c r="G1201">
        <f>+IFERROR(BASE!$R1201/BASE!H1201,G1200)</f>
        <v>1.0871581737140104</v>
      </c>
      <c r="H1201">
        <f>+IFERROR(BASE!$R1201/BASE!C1201,H1200)</f>
        <v>1.3266446159500183</v>
      </c>
      <c r="I1201">
        <f>+IFERROR(BASE!$R1201/BASE!M1201,I1200)</f>
        <v>1.5704341773253285</v>
      </c>
      <c r="L1201">
        <f t="shared" si="20"/>
        <v>0.66548275448369065</v>
      </c>
      <c r="M1201">
        <f>+STDEV($L$78:L1201)*2+L1201</f>
        <v>0.85398281995153058</v>
      </c>
      <c r="N1201">
        <f>L1201-STDEV($L$78:L1201)*2</f>
        <v>0.47698268901585072</v>
      </c>
    </row>
    <row r="1202" spans="1:14" x14ac:dyDescent="0.25">
      <c r="A1202" s="1">
        <f>+BASE!A1202</f>
        <v>45576</v>
      </c>
      <c r="B1202">
        <f>+IFERROR(BASE!M1202/BASE!H1202,B1201)</f>
        <v>0.66965399886557009</v>
      </c>
      <c r="C1202">
        <f>+IFERROR(BASE!C1202/BASE!H1202,C1201)</f>
        <v>0.79756097560975614</v>
      </c>
      <c r="D1202">
        <f>+IFERROR(BASE!#REF!/BASE!H1202,D1201)</f>
        <v>2.0054328141977544</v>
      </c>
      <c r="E1202">
        <f>+IFERROR(BASE!W1202/BASE!H1202,E1201)</f>
        <v>0.61622234826999434</v>
      </c>
      <c r="F1202">
        <f>+IFERROR(BASE!C1202/BASE!M1202,F1201)</f>
        <v>1.1910045739454513</v>
      </c>
      <c r="G1202">
        <f>+IFERROR(BASE!$R1202/BASE!H1202,G1201)</f>
        <v>1.0321610890527511</v>
      </c>
      <c r="H1202">
        <f>+IFERROR(BASE!$R1202/BASE!C1202,H1201)</f>
        <v>1.2941469312282201</v>
      </c>
      <c r="I1202">
        <f>+IFERROR(BASE!$R1202/BASE!M1202,I1201)</f>
        <v>1.5413349144502795</v>
      </c>
      <c r="L1202">
        <f t="shared" si="20"/>
        <v>0.66478456028384691</v>
      </c>
      <c r="M1202">
        <f>+STDEV($L$78:L1202)*2+L1202</f>
        <v>0.85336841521417217</v>
      </c>
      <c r="N1202">
        <f>L1202-STDEV($L$78:L1202)*2</f>
        <v>0.47620070535352166</v>
      </c>
    </row>
    <row r="1203" spans="1:14" x14ac:dyDescent="0.25">
      <c r="A1203" s="1">
        <f>+BASE!A1203</f>
        <v>45583</v>
      </c>
      <c r="B1203">
        <f>+IFERROR(BASE!M1203/BASE!H1203,B1202)</f>
        <v>0.61890081853938561</v>
      </c>
      <c r="C1203">
        <f>+IFERROR(BASE!C1203/BASE!H1203,C1202)</f>
        <v>0.75512915913681311</v>
      </c>
      <c r="D1203">
        <f>+IFERROR(BASE!#REF!/BASE!H1203,D1202)</f>
        <v>2.0054328141977544</v>
      </c>
      <c r="E1203">
        <f>+IFERROR(BASE!W1203/BASE!H1203,E1202)</f>
        <v>0.59142128202402466</v>
      </c>
      <c r="F1203">
        <f>+IFERROR(BASE!C1203/BASE!M1203,F1202)</f>
        <v>1.2201133631054619</v>
      </c>
      <c r="G1203">
        <f>+IFERROR(BASE!$R1203/BASE!H1203,G1202)</f>
        <v>1.0253534601892209</v>
      </c>
      <c r="H1203">
        <f>+IFERROR(BASE!$R1203/BASE!C1203,H1202)</f>
        <v>1.3578517632153164</v>
      </c>
      <c r="I1203">
        <f>+IFERROR(BASE!$R1203/BASE!M1203,I1202)</f>
        <v>1.6567330814153212</v>
      </c>
      <c r="L1203">
        <f t="shared" si="20"/>
        <v>0.66283564127193351</v>
      </c>
      <c r="M1203">
        <f>+STDEV($L$78:L1203)*2+L1203</f>
        <v>0.85150772640005623</v>
      </c>
      <c r="N1203">
        <f>L1203-STDEV($L$78:L1203)*2</f>
        <v>0.47416355614381078</v>
      </c>
    </row>
    <row r="1204" spans="1:14" x14ac:dyDescent="0.25">
      <c r="A1204" s="1">
        <f>+BASE!A1204</f>
        <v>45590</v>
      </c>
      <c r="B1204">
        <f>+IFERROR(BASE!M1204/BASE!H1204,B1203)</f>
        <v>0.66659861167823597</v>
      </c>
      <c r="C1204">
        <f>+IFERROR(BASE!C1204/BASE!H1204,C1203)</f>
        <v>0.7692425479787669</v>
      </c>
      <c r="D1204">
        <f>+IFERROR(BASE!#REF!/BASE!H1204,D1203)</f>
        <v>2.0054328141977544</v>
      </c>
      <c r="E1204">
        <f>+IFERROR(BASE!W1204/BASE!H1204,E1203)</f>
        <v>0.60963658636178031</v>
      </c>
      <c r="F1204">
        <f>+IFERROR(BASE!C1204/BASE!M1204,F1203)</f>
        <v>1.1539816232771822</v>
      </c>
      <c r="G1204">
        <f>+IFERROR(BASE!$R1204/BASE!H1204,G1203)</f>
        <v>1.0012760310330746</v>
      </c>
      <c r="H1204">
        <f>+IFERROR(BASE!$R1204/BASE!C1204,H1203)</f>
        <v>1.3016389091632936</v>
      </c>
      <c r="I1204">
        <f>+IFERROR(BASE!$R1204/BASE!M1204,I1203)</f>
        <v>1.5020673813169985</v>
      </c>
      <c r="L1204">
        <f t="shared" si="20"/>
        <v>0.66173320251301904</v>
      </c>
      <c r="M1204">
        <f>+STDEV($L$78:L1204)*2+L1204</f>
        <v>0.85049582589998085</v>
      </c>
      <c r="N1204">
        <f>L1204-STDEV($L$78:L1204)*2</f>
        <v>0.47297057912605717</v>
      </c>
    </row>
    <row r="1205" spans="1:14" x14ac:dyDescent="0.25">
      <c r="A1205" s="1">
        <f>+BASE!A1205</f>
        <v>45597</v>
      </c>
      <c r="B1205">
        <f>+IFERROR(BASE!M1205/BASE!H1205,B1204)</f>
        <v>0.71226738362591591</v>
      </c>
      <c r="C1205">
        <f>+IFERROR(BASE!C1205/BASE!H1205,C1204)</f>
        <v>0.76356160050608879</v>
      </c>
      <c r="D1205">
        <f>+IFERROR(BASE!#REF!/BASE!H1205,D1204)</f>
        <v>2.0054328141977544</v>
      </c>
      <c r="E1205">
        <f>+IFERROR(BASE!W1205/BASE!H1205,E1204)</f>
        <v>0.6450524540039011</v>
      </c>
      <c r="F1205">
        <f>+IFERROR(BASE!C1205/BASE!M1205,F1204)</f>
        <v>1.0720153948634445</v>
      </c>
      <c r="G1205">
        <f>+IFERROR(BASE!$R1205/BASE!H1205,G1204)</f>
        <v>1.0559860825557488</v>
      </c>
      <c r="H1205">
        <f>+IFERROR(BASE!$R1205/BASE!C1205,H1204)</f>
        <v>1.3829743164871582</v>
      </c>
      <c r="I1205">
        <f>+IFERROR(BASE!$R1205/BASE!M1205,I1204)</f>
        <v>1.4825697579749832</v>
      </c>
      <c r="L1205">
        <f t="shared" si="20"/>
        <v>0.66039997425003782</v>
      </c>
      <c r="M1205">
        <f>+STDEV($L$78:L1205)*2+L1205</f>
        <v>0.84925604527385201</v>
      </c>
      <c r="N1205">
        <f>L1205-STDEV($L$78:L1205)*2</f>
        <v>0.47154390322622364</v>
      </c>
    </row>
    <row r="1206" spans="1:14" x14ac:dyDescent="0.25">
      <c r="A1206" s="1">
        <f>+BASE!A1206</f>
        <v>45604</v>
      </c>
      <c r="B1206">
        <f>+IFERROR(BASE!M1206/BASE!H1206,B1205)</f>
        <v>0.7596568728169304</v>
      </c>
      <c r="C1206">
        <f>+IFERROR(BASE!C1206/BASE!H1206,C1205)</f>
        <v>0.76998150811588251</v>
      </c>
      <c r="D1206">
        <f>+IFERROR(BASE!#REF!/BASE!H1206,D1205)</f>
        <v>2.0054328141977544</v>
      </c>
      <c r="E1206">
        <f>+IFERROR(BASE!W1206/BASE!H1206,E1205)</f>
        <v>0.67351551263612075</v>
      </c>
      <c r="F1206">
        <f>+IFERROR(BASE!C1206/BASE!M1206,F1205)</f>
        <v>1.0135911826357429</v>
      </c>
      <c r="G1206">
        <f>+IFERROR(BASE!$R1206/BASE!H1206,G1205)</f>
        <v>1.117063899732895</v>
      </c>
      <c r="H1206">
        <f>+IFERROR(BASE!$R1206/BASE!C1206,H1205)</f>
        <v>1.4507671781187457</v>
      </c>
      <c r="I1206">
        <f>+IFERROR(BASE!$R1206/BASE!M1206,I1205)</f>
        <v>1.4704848197984988</v>
      </c>
      <c r="L1206">
        <f t="shared" si="20"/>
        <v>0.66085695918546794</v>
      </c>
      <c r="M1206">
        <f>+STDEV($L$78:L1206)*2+L1206</f>
        <v>0.84980477872611671</v>
      </c>
      <c r="N1206">
        <f>L1206-STDEV($L$78:L1206)*2</f>
        <v>0.47190913964481912</v>
      </c>
    </row>
    <row r="1207" spans="1:14" x14ac:dyDescent="0.25">
      <c r="A1207" s="1">
        <f>+BASE!A1207</f>
        <v>45611</v>
      </c>
      <c r="B1207">
        <f>+IFERROR(BASE!M1207/BASE!H1207,B1206)</f>
        <v>0.76539396394571602</v>
      </c>
      <c r="C1207">
        <f>+IFERROR(BASE!C1207/BASE!H1207,C1206)</f>
        <v>0.73921409763013968</v>
      </c>
      <c r="D1207">
        <f>+IFERROR(BASE!#REF!/BASE!H1207,D1206)</f>
        <v>2.0054328141977544</v>
      </c>
      <c r="E1207">
        <f>+IFERROR(BASE!W1207/BASE!H1207,E1206)</f>
        <v>0.70685639052055893</v>
      </c>
      <c r="F1207">
        <f>+IFERROR(BASE!C1207/BASE!M1207,F1206)</f>
        <v>0.96579556731723448</v>
      </c>
      <c r="G1207">
        <f>+IFERROR(BASE!$R1207/BASE!H1207,G1206)</f>
        <v>1.1641685233947741</v>
      </c>
      <c r="H1207">
        <f>+IFERROR(BASE!$R1207/BASE!C1207,H1206)</f>
        <v>1.5748732703110015</v>
      </c>
      <c r="I1207">
        <f>+IFERROR(BASE!$R1207/BASE!M1207,I1206)</f>
        <v>1.521005623552762</v>
      </c>
      <c r="L1207">
        <f t="shared" si="20"/>
        <v>0.66107826279030746</v>
      </c>
      <c r="M1207">
        <f>+STDEV($L$78:L1207)*2+L1207</f>
        <v>0.85011674804546089</v>
      </c>
      <c r="N1207">
        <f>L1207-STDEV($L$78:L1207)*2</f>
        <v>0.47203977753515403</v>
      </c>
    </row>
    <row r="1208" spans="1:14" x14ac:dyDescent="0.25">
      <c r="A1208" s="1">
        <f>+BASE!A1208</f>
        <v>45618</v>
      </c>
      <c r="B1208">
        <f>+IFERROR(BASE!M1208/BASE!H1208,B1207)</f>
        <v>0.79171653051667623</v>
      </c>
      <c r="C1208">
        <f>+IFERROR(BASE!C1208/BASE!H1208,C1207)</f>
        <v>0.76299495291118158</v>
      </c>
      <c r="D1208">
        <f>+IFERROR(BASE!#REF!/BASE!H1208,D1207)</f>
        <v>2.0054328141977544</v>
      </c>
      <c r="E1208">
        <f>+IFERROR(BASE!W1208/BASE!H1208,E1207)</f>
        <v>0.72480357979083199</v>
      </c>
      <c r="F1208">
        <f>+IFERROR(BASE!C1208/BASE!M1208,F1207)</f>
        <v>0.96372239747634059</v>
      </c>
      <c r="G1208">
        <f>+IFERROR(BASE!$R1208/BASE!H1208,G1207)</f>
        <v>1.1931422030282532</v>
      </c>
      <c r="H1208">
        <f>+IFERROR(BASE!$R1208/BASE!C1208,H1207)</f>
        <v>1.5637615930169122</v>
      </c>
      <c r="I1208">
        <f>+IFERROR(BASE!$R1208/BASE!M1208,I1207)</f>
        <v>1.5070320715036802</v>
      </c>
      <c r="L1208">
        <f t="shared" si="20"/>
        <v>0.66243644752796293</v>
      </c>
      <c r="M1208">
        <f>+STDEV($L$78:L1208)*2+L1208</f>
        <v>0.8515616420072426</v>
      </c>
      <c r="N1208">
        <f>L1208-STDEV($L$78:L1208)*2</f>
        <v>0.47331125304868327</v>
      </c>
    </row>
    <row r="1209" spans="1:14" x14ac:dyDescent="0.25">
      <c r="A1209" s="1">
        <f>+BASE!A1209</f>
        <v>45625</v>
      </c>
      <c r="B1209">
        <f>+IFERROR(BASE!M1209/BASE!H1209,B1208)</f>
        <v>0.78940383830134742</v>
      </c>
      <c r="C1209">
        <f>+IFERROR(BASE!C1209/BASE!H1209,C1208)</f>
        <v>0.77005920783993465</v>
      </c>
      <c r="D1209">
        <f>+IFERROR(BASE!#REF!/BASE!H1209,D1208)</f>
        <v>2.0054328141977544</v>
      </c>
      <c r="E1209">
        <f>+IFERROR(BASE!W1209/BASE!H1209,E1208)</f>
        <v>0.80042874642711315</v>
      </c>
      <c r="F1209">
        <f>+IFERROR(BASE!C1209/BASE!M1209,F1208)</f>
        <v>0.97549463338937015</v>
      </c>
      <c r="G1209">
        <f>+IFERROR(BASE!$R1209/BASE!H1209,G1208)</f>
        <v>1.1658840342997141</v>
      </c>
      <c r="H1209">
        <f>+IFERROR(BASE!$R1209/BASE!C1209,H1208)</f>
        <v>1.514018691588785</v>
      </c>
      <c r="I1209">
        <f>+IFERROR(BASE!$R1209/BASE!M1209,I1208)</f>
        <v>1.4769171084960557</v>
      </c>
      <c r="L1209">
        <f t="shared" si="20"/>
        <v>0.66361566571972752</v>
      </c>
      <c r="M1209">
        <f>+STDEV($L$78:L1209)*2+L1209</f>
        <v>0.85282411954008275</v>
      </c>
      <c r="N1209">
        <f>L1209-STDEV($L$78:L1209)*2</f>
        <v>0.47440721189937229</v>
      </c>
    </row>
    <row r="1210" spans="1:14" x14ac:dyDescent="0.25">
      <c r="A1210" s="1">
        <f>+BASE!A1210</f>
        <v>45632</v>
      </c>
      <c r="B1210">
        <f>+IFERROR(BASE!M1210/BASE!H1210,B1209)</f>
        <v>0.7754749568221071</v>
      </c>
      <c r="C1210">
        <f>+IFERROR(BASE!C1210/BASE!H1210,C1209)</f>
        <v>0.7605912831453826</v>
      </c>
      <c r="D1210">
        <f>+IFERROR(BASE!#REF!/BASE!H1210,D1209)</f>
        <v>2.0054328141977544</v>
      </c>
      <c r="E1210">
        <f>+IFERROR(BASE!W1210/BASE!H1210,E1209)</f>
        <v>0.78919028751396936</v>
      </c>
      <c r="F1210">
        <f>+IFERROR(BASE!C1210/BASE!M1210,F1209)</f>
        <v>0.98080702214070492</v>
      </c>
      <c r="G1210">
        <f>+IFERROR(BASE!$R1210/BASE!H1210,G1209)</f>
        <v>1.1452809102915777</v>
      </c>
      <c r="H1210">
        <f>+IFERROR(BASE!$R1210/BASE!C1210,H1209)</f>
        <v>1.5057770653843583</v>
      </c>
      <c r="I1210">
        <f>+IFERROR(BASE!$R1210/BASE!M1210,I1209)</f>
        <v>1.4768767195074022</v>
      </c>
      <c r="L1210">
        <f t="shared" si="20"/>
        <v>0.66532305597206642</v>
      </c>
      <c r="M1210">
        <f>+STDEV($L$78:L1210)*2+L1210</f>
        <v>0.85461006608160894</v>
      </c>
      <c r="N1210">
        <f>L1210-STDEV($L$78:L1210)*2</f>
        <v>0.4760360458625239</v>
      </c>
    </row>
    <row r="1211" spans="1:14" x14ac:dyDescent="0.25">
      <c r="A1211" s="1">
        <f>+BASE!A1211</f>
        <v>45639</v>
      </c>
      <c r="B1211">
        <f>+IFERROR(BASE!M1211/BASE!H1211,B1210)</f>
        <v>0.74287613981762923</v>
      </c>
      <c r="C1211">
        <f>+IFERROR(BASE!C1211/BASE!H1211,C1210)</f>
        <v>0.78732902735562316</v>
      </c>
      <c r="D1211">
        <f>+IFERROR(BASE!#REF!/BASE!H1211,D1210)</f>
        <v>2.0054328141977544</v>
      </c>
      <c r="E1211">
        <f>+IFERROR(BASE!W1211/BASE!H1211,E1210)</f>
        <v>0.8030490121580548</v>
      </c>
      <c r="F1211">
        <f>+IFERROR(BASE!C1211/BASE!M1211,F1210)</f>
        <v>1.0598388952819331</v>
      </c>
      <c r="G1211">
        <f>+IFERROR(BASE!$R1211/BASE!H1211,G1210)</f>
        <v>1.0735657294832828</v>
      </c>
      <c r="H1211">
        <f>+IFERROR(BASE!$R1211/BASE!C1211,H1210)</f>
        <v>1.3635541078537821</v>
      </c>
      <c r="I1211">
        <f>+IFERROR(BASE!$R1211/BASE!M1211,I1210)</f>
        <v>1.4451476793248945</v>
      </c>
      <c r="L1211">
        <f t="shared" si="20"/>
        <v>0.66633197448965031</v>
      </c>
      <c r="M1211">
        <f>+STDEV($L$78:L1211)*2+L1211</f>
        <v>0.85569461831961668</v>
      </c>
      <c r="N1211">
        <f>L1211-STDEV($L$78:L1211)*2</f>
        <v>0.47696933065968394</v>
      </c>
    </row>
    <row r="1212" spans="1:14" x14ac:dyDescent="0.25">
      <c r="A1212" s="1">
        <f>+BASE!A1212</f>
        <v>45646</v>
      </c>
      <c r="B1212">
        <f>+IFERROR(BASE!M1212/BASE!H1212,B1211)</f>
        <v>0.75369351414583419</v>
      </c>
      <c r="C1212">
        <f>+IFERROR(BASE!C1212/BASE!H1212,C1211)</f>
        <v>0.80295481131666735</v>
      </c>
      <c r="D1212">
        <f>+IFERROR(BASE!#REF!/BASE!H1212,D1211)</f>
        <v>2.0054328141977544</v>
      </c>
      <c r="E1212">
        <f>+IFERROR(BASE!W1212/BASE!H1212,E1211)</f>
        <v>0.91859104891469179</v>
      </c>
      <c r="F1212">
        <f>+IFERROR(BASE!C1212/BASE!M1212,F1211)</f>
        <v>1.0653598528397332</v>
      </c>
      <c r="G1212">
        <f>+IFERROR(BASE!$R1212/BASE!H1212,G1211)</f>
        <v>1.0819288592348684</v>
      </c>
      <c r="H1212">
        <f>+IFERROR(BASE!$R1212/BASE!C1212,H1211)</f>
        <v>1.3474343063724168</v>
      </c>
      <c r="I1212">
        <f>+IFERROR(BASE!$R1212/BASE!M1212,I1211)</f>
        <v>1.4355024143481259</v>
      </c>
      <c r="L1212">
        <f t="shared" ref="L1212:L1235" si="21">+(AVERAGE(B1160:B1212))</f>
        <v>0.66783588832044882</v>
      </c>
      <c r="M1212">
        <f>+STDEV($L$78:L1212)*2+L1212</f>
        <v>0.85727008960597806</v>
      </c>
      <c r="N1212">
        <f>L1212-STDEV($L$78:L1212)*2</f>
        <v>0.47840168703491959</v>
      </c>
    </row>
    <row r="1213" spans="1:14" x14ac:dyDescent="0.25">
      <c r="A1213" s="1">
        <f>+BASE!A1213</f>
        <v>45653</v>
      </c>
      <c r="B1213">
        <f>+IFERROR(BASE!M1213/BASE!H1213,B1212)</f>
        <v>0.82589436382045223</v>
      </c>
      <c r="C1213">
        <f>+IFERROR(BASE!C1213/BASE!H1213,C1212)</f>
        <v>0.82311002362470465</v>
      </c>
      <c r="D1213">
        <f>+IFERROR(BASE!#REF!/BASE!H1213,D1212)</f>
        <v>2.0054328141977544</v>
      </c>
      <c r="E1213">
        <f>+IFERROR(BASE!W1213/BASE!H1213,E1212)</f>
        <v>0.90676679041511976</v>
      </c>
      <c r="F1213">
        <f>+IFERROR(BASE!C1213/BASE!M1213,F1212)</f>
        <v>0.99662869694028711</v>
      </c>
      <c r="G1213">
        <f>+IFERROR(BASE!$R1213/BASE!H1213,G1212)</f>
        <v>1.1321295983800204</v>
      </c>
      <c r="H1213">
        <f>+IFERROR(BASE!$R1213/BASE!C1213,H1212)</f>
        <v>1.3754292450412589</v>
      </c>
      <c r="I1213">
        <f>+IFERROR(BASE!$R1213/BASE!M1213,I1212)</f>
        <v>1.3707922562190327</v>
      </c>
      <c r="L1213">
        <f t="shared" si="21"/>
        <v>0.67041554790184343</v>
      </c>
      <c r="M1213">
        <f>+STDEV($L$78:L1213)*2+L1213</f>
        <v>0.85991476081960272</v>
      </c>
      <c r="N1213">
        <f>L1213-STDEV($L$78:L1213)*2</f>
        <v>0.48091633498408409</v>
      </c>
    </row>
    <row r="1214" spans="1:14" x14ac:dyDescent="0.25">
      <c r="A1214" s="1">
        <f>+BASE!A1214</f>
        <v>45660</v>
      </c>
      <c r="B1214">
        <f>+IFERROR(BASE!M1214/BASE!H1214,B1213)</f>
        <v>0.97000000000000008</v>
      </c>
      <c r="C1214">
        <f>+IFERROR(BASE!C1214/BASE!H1214,C1213)</f>
        <v>0.92820512820512813</v>
      </c>
      <c r="D1214">
        <f>+IFERROR(BASE!#REF!/BASE!H1214,D1213)</f>
        <v>2.0054328141977544</v>
      </c>
      <c r="E1214">
        <f>+IFERROR(BASE!W1214/BASE!H1214,E1213)</f>
        <v>1.0198076923076922</v>
      </c>
      <c r="F1214">
        <f>+IFERROR(BASE!C1214/BASE!M1214,F1213)</f>
        <v>0.95691250330425581</v>
      </c>
      <c r="G1214">
        <f>+IFERROR(BASE!$R1214/BASE!H1214,G1213)</f>
        <v>1.3269871794871795</v>
      </c>
      <c r="H1214">
        <f>+IFERROR(BASE!$R1214/BASE!C1214,H1213)</f>
        <v>1.4296270718232045</v>
      </c>
      <c r="I1214">
        <f>+IFERROR(BASE!$R1214/BASE!M1214,I1213)</f>
        <v>1.3680280200898758</v>
      </c>
      <c r="L1214">
        <f t="shared" si="21"/>
        <v>0.67752750174044962</v>
      </c>
      <c r="M1214">
        <f>+STDEV($L$78:L1214)*2+L1214</f>
        <v>0.86707512965969613</v>
      </c>
      <c r="N1214">
        <f>L1214-STDEV($L$78:L1214)*2</f>
        <v>0.48797987382120311</v>
      </c>
    </row>
    <row r="1215" spans="1:14" x14ac:dyDescent="0.25">
      <c r="A1215" s="1">
        <f>+BASE!A1215</f>
        <v>45667</v>
      </c>
      <c r="B1215">
        <f>+IFERROR(BASE!M1215/BASE!H1215,B1214)</f>
        <v>1.0005501895097202</v>
      </c>
      <c r="C1215">
        <f>+IFERROR(BASE!C1215/BASE!H1215,C1214)</f>
        <v>0.93116517911725161</v>
      </c>
      <c r="D1215">
        <f>+IFERROR(BASE!#REF!/BASE!H1215,D1214)</f>
        <v>2.0054328141977544</v>
      </c>
      <c r="E1215">
        <f>+IFERROR(BASE!W1215/BASE!H1215,E1214)</f>
        <v>1.1281941557647635</v>
      </c>
      <c r="F1215">
        <f>+IFERROR(BASE!C1215/BASE!M1215,F1214)</f>
        <v>0.93065314352049866</v>
      </c>
      <c r="G1215">
        <f>+IFERROR(BASE!$R1215/BASE!H1215,G1214)</f>
        <v>1.2669030443819538</v>
      </c>
      <c r="H1215">
        <f>+IFERROR(BASE!$R1215/BASE!C1215,H1214)</f>
        <v>1.3605567226890756</v>
      </c>
      <c r="I1215">
        <f>+IFERROR(BASE!$R1215/BASE!M1215,I1214)</f>
        <v>1.2662063909085355</v>
      </c>
      <c r="L1215">
        <f t="shared" si="21"/>
        <v>0.68574853994185625</v>
      </c>
      <c r="M1215">
        <f>+STDEV($L$78:L1215)*2+L1215</f>
        <v>0.87532673264847216</v>
      </c>
      <c r="N1215">
        <f>L1215-STDEV($L$78:L1215)*2</f>
        <v>0.49617034723524034</v>
      </c>
    </row>
    <row r="1216" spans="1:14" x14ac:dyDescent="0.25">
      <c r="A1216" s="1">
        <f>+BASE!A1216</f>
        <v>45674</v>
      </c>
      <c r="B1216">
        <f>+IFERROR(BASE!M1216/BASE!H1216,B1215)</f>
        <v>1.0100935334095957</v>
      </c>
      <c r="C1216">
        <f>+IFERROR(BASE!C1216/BASE!H1216,C1215)</f>
        <v>0.92382746786891867</v>
      </c>
      <c r="D1216">
        <f>+IFERROR(BASE!#REF!/BASE!H1216,D1215)</f>
        <v>2.0054328141977544</v>
      </c>
      <c r="E1216">
        <f>+IFERROR(BASE!W1216/BASE!H1216,E1215)</f>
        <v>1.0705201534217079</v>
      </c>
      <c r="F1216">
        <f>+IFERROR(BASE!C1216/BASE!M1216,F1215)</f>
        <v>0.91459596296049561</v>
      </c>
      <c r="G1216">
        <f>+IFERROR(BASE!$R1216/BASE!H1216,G1215)</f>
        <v>1.3883318753785077</v>
      </c>
      <c r="H1216">
        <f>+IFERROR(BASE!$R1216/BASE!C1216,H1215)</f>
        <v>1.5028042829048001</v>
      </c>
      <c r="I1216">
        <f>+IFERROR(BASE!$R1216/BASE!M1216,I1215)</f>
        <v>1.3744587302644726</v>
      </c>
      <c r="L1216">
        <f t="shared" si="21"/>
        <v>0.69396578700142719</v>
      </c>
      <c r="M1216">
        <f>+STDEV($L$78:L1216)*2+L1216</f>
        <v>0.88355805520656538</v>
      </c>
      <c r="N1216">
        <f>L1216-STDEV($L$78:L1216)*2</f>
        <v>0.504373518796289</v>
      </c>
    </row>
    <row r="1217" spans="1:14" x14ac:dyDescent="0.25">
      <c r="A1217" s="1">
        <f>+BASE!A1217</f>
        <v>45681</v>
      </c>
      <c r="B1217">
        <f>+IFERROR(BASE!M1217/BASE!H1217,B1216)</f>
        <v>0.98892374671873995</v>
      </c>
      <c r="C1217">
        <f>+IFERROR(BASE!C1217/BASE!H1217,C1216)</f>
        <v>0.86650873935591255</v>
      </c>
      <c r="D1217">
        <f>+IFERROR(BASE!#REF!/BASE!H1217,D1216)</f>
        <v>2.0054328141977544</v>
      </c>
      <c r="E1217">
        <f>+IFERROR(BASE!W1217/BASE!H1217,E1216)</f>
        <v>1.0045457455662974</v>
      </c>
      <c r="F1217">
        <f>+IFERROR(BASE!C1217/BASE!M1217,F1216)</f>
        <v>0.87621390651301301</v>
      </c>
      <c r="G1217">
        <f>+IFERROR(BASE!$R1217/BASE!H1217,G1216)</f>
        <v>1.3268455086753312</v>
      </c>
      <c r="H1217">
        <f>+IFERROR(BASE!$R1217/BASE!C1217,H1216)</f>
        <v>1.5312546179991133</v>
      </c>
      <c r="I1217">
        <f>+IFERROR(BASE!$R1217/BASE!M1217,I1216)</f>
        <v>1.3417065907030947</v>
      </c>
      <c r="L1217">
        <f t="shared" si="21"/>
        <v>0.70191480507946269</v>
      </c>
      <c r="M1217">
        <f>+STDEV($L$78:L1217)*2+L1217</f>
        <v>0.89150646730249039</v>
      </c>
      <c r="N1217">
        <f>L1217-STDEV($L$78:L1217)*2</f>
        <v>0.51232314285643499</v>
      </c>
    </row>
    <row r="1218" spans="1:14" x14ac:dyDescent="0.25">
      <c r="A1218" s="1">
        <f>+BASE!A1218</f>
        <v>45688</v>
      </c>
      <c r="B1218">
        <f>+IFERROR(BASE!M1218/BASE!H1218,B1217)</f>
        <v>0.99251740516624387</v>
      </c>
      <c r="C1218">
        <f>+IFERROR(BASE!C1218/BASE!H1218,C1217)</f>
        <v>0.86609408549677924</v>
      </c>
      <c r="D1218">
        <f>+IFERROR(BASE!#REF!/BASE!H1218,D1217)</f>
        <v>2.0054328141977544</v>
      </c>
      <c r="E1218">
        <f>+IFERROR(BASE!W1218/BASE!H1218,E1217)</f>
        <v>1.0247901620144446</v>
      </c>
      <c r="F1218">
        <f>+IFERROR(BASE!C1218/BASE!M1218,F1217)</f>
        <v>0.87262357414448666</v>
      </c>
      <c r="G1218">
        <f>+IFERROR(BASE!$R1218/BASE!H1218,G1217)</f>
        <v>1.2811503676231375</v>
      </c>
      <c r="H1218">
        <f>+IFERROR(BASE!$R1218/BASE!C1218,H1217)</f>
        <v>1.479227706408234</v>
      </c>
      <c r="I1218">
        <f>+IFERROR(BASE!$R1218/BASE!M1218,I1217)</f>
        <v>1.2908089681395043</v>
      </c>
      <c r="L1218">
        <f t="shared" si="21"/>
        <v>0.71005625123433358</v>
      </c>
      <c r="M1218">
        <f>+STDEV($L$78:L1218)*2+L1218</f>
        <v>0.89963356363040337</v>
      </c>
      <c r="N1218">
        <f>L1218-STDEV($L$78:L1218)*2</f>
        <v>0.52047893883826379</v>
      </c>
    </row>
    <row r="1219" spans="1:14" x14ac:dyDescent="0.25">
      <c r="A1219" s="1">
        <f>+BASE!A1219</f>
        <v>45695</v>
      </c>
      <c r="B1219">
        <f>+IFERROR(BASE!M1219/BASE!H1219,B1218)</f>
        <v>1.0070558937465413</v>
      </c>
      <c r="C1219">
        <f>+IFERROR(BASE!C1219/BASE!H1219,C1218)</f>
        <v>0.86877421140011069</v>
      </c>
      <c r="D1219">
        <f>+IFERROR(BASE!#REF!/BASE!H1219,D1218)</f>
        <v>2.0054328141977544</v>
      </c>
      <c r="E1219">
        <f>+IFERROR(BASE!W1219/BASE!H1219,E1218)</f>
        <v>1.0097537354731598</v>
      </c>
      <c r="F1219">
        <f>+IFERROR(BASE!C1219/BASE!M1219,F1218)</f>
        <v>0.86268718230526176</v>
      </c>
      <c r="G1219">
        <f>+IFERROR(BASE!$R1219/BASE!H1219,G1218)</f>
        <v>1.2237825124515771</v>
      </c>
      <c r="H1219">
        <f>+IFERROR(BASE!$R1219/BASE!C1219,H1218)</f>
        <v>1.4086312604506728</v>
      </c>
      <c r="I1219">
        <f>+IFERROR(BASE!$R1219/BASE!M1219,I1218)</f>
        <v>1.2152081329853002</v>
      </c>
      <c r="L1219">
        <f t="shared" si="21"/>
        <v>0.71912402739017645</v>
      </c>
      <c r="M1219">
        <f>+STDEV($L$78:L1219)*2+L1219</f>
        <v>0.90867321141713875</v>
      </c>
      <c r="N1219">
        <f>L1219-STDEV($L$78:L1219)*2</f>
        <v>0.52957484336321414</v>
      </c>
    </row>
    <row r="1220" spans="1:14" x14ac:dyDescent="0.25">
      <c r="A1220" s="1">
        <f>+BASE!A1220</f>
        <v>45702</v>
      </c>
      <c r="B1220">
        <f>+IFERROR(BASE!M1220/BASE!H1220,B1219)</f>
        <v>1.0507985803016859</v>
      </c>
      <c r="C1220">
        <f>+IFERROR(BASE!C1220/BASE!H1220,C1219)</f>
        <v>0.90808932268559595</v>
      </c>
      <c r="D1220">
        <f>+IFERROR(BASE!#REF!/BASE!H1220,D1219)</f>
        <v>2.0054328141977544</v>
      </c>
      <c r="E1220">
        <f>+IFERROR(BASE!W1220/BASE!H1220,E1219)</f>
        <v>1.0351966873706002</v>
      </c>
      <c r="F1220">
        <f>+IFERROR(BASE!C1220/BASE!M1220,F1219)</f>
        <v>0.86418971219477869</v>
      </c>
      <c r="G1220">
        <f>+IFERROR(BASE!$R1220/BASE!H1220,G1219)</f>
        <v>1.3013161786453711</v>
      </c>
      <c r="H1220">
        <f>+IFERROR(BASE!$R1220/BASE!C1220,H1219)</f>
        <v>1.4330266264962137</v>
      </c>
      <c r="I1220">
        <f>+IFERROR(BASE!$R1220/BASE!M1220,I1219)</f>
        <v>1.2384068679192175</v>
      </c>
      <c r="L1220">
        <f t="shared" si="21"/>
        <v>0.72877218430588808</v>
      </c>
      <c r="M1220">
        <f>+STDEV($L$78:L1220)*2+L1220</f>
        <v>0.91828031986560887</v>
      </c>
      <c r="N1220">
        <f>L1220-STDEV($L$78:L1220)*2</f>
        <v>0.53926404874616729</v>
      </c>
    </row>
    <row r="1221" spans="1:14" x14ac:dyDescent="0.25">
      <c r="A1221" s="1">
        <f>+BASE!A1221</f>
        <v>45709</v>
      </c>
      <c r="B1221">
        <f>+IFERROR(BASE!M1221/BASE!H1221,B1220)</f>
        <v>1.0065441176470586</v>
      </c>
      <c r="C1221">
        <f>+IFERROR(BASE!C1221/BASE!H1221,C1220)</f>
        <v>0.89889705882352933</v>
      </c>
      <c r="D1221">
        <f>+IFERROR(BASE!#REF!/BASE!H1221,D1220)</f>
        <v>2.0054328141977544</v>
      </c>
      <c r="E1221">
        <f>+IFERROR(BASE!W1221/BASE!H1221,E1220)</f>
        <v>1.0045588235294118</v>
      </c>
      <c r="F1221">
        <f>+IFERROR(BASE!C1221/BASE!M1221,F1220)</f>
        <v>0.89305281612973919</v>
      </c>
      <c r="G1221">
        <f>+IFERROR(BASE!$R1221/BASE!H1221,G1220)</f>
        <v>1.3126470588235293</v>
      </c>
      <c r="H1221">
        <f>+IFERROR(BASE!$R1221/BASE!C1221,H1220)</f>
        <v>1.4602862985685072</v>
      </c>
      <c r="I1221">
        <f>+IFERROR(BASE!$R1221/BASE!M1221,I1220)</f>
        <v>1.3041127912922783</v>
      </c>
      <c r="L1221">
        <f t="shared" si="21"/>
        <v>0.73795780390234367</v>
      </c>
      <c r="M1221">
        <f>+STDEV($L$78:L1221)*2+L1221</f>
        <v>0.92741424214447821</v>
      </c>
      <c r="N1221">
        <f>L1221-STDEV($L$78:L1221)*2</f>
        <v>0.54850136566020913</v>
      </c>
    </row>
    <row r="1222" spans="1:14" x14ac:dyDescent="0.25">
      <c r="A1222" s="1">
        <f>+BASE!A1222</f>
        <v>45716</v>
      </c>
      <c r="B1222">
        <f>+IFERROR(BASE!M1222/BASE!H1222,B1221)</f>
        <v>0.99620694886967065</v>
      </c>
      <c r="C1222">
        <f>+IFERROR(BASE!C1222/BASE!H1222,C1221)</f>
        <v>0.85131239569109396</v>
      </c>
      <c r="D1222">
        <f>+IFERROR(BASE!#REF!/BASE!H1222,D1221)</f>
        <v>2.0054328141977544</v>
      </c>
      <c r="E1222">
        <f>+IFERROR(BASE!W1222/BASE!H1222,E1221)</f>
        <v>0.97003489607039894</v>
      </c>
      <c r="F1222">
        <f>+IFERROR(BASE!C1222/BASE!M1222,F1221)</f>
        <v>0.85455376180322884</v>
      </c>
      <c r="G1222">
        <f>+IFERROR(BASE!$R1222/BASE!H1222,G1221)</f>
        <v>1.2253072371415565</v>
      </c>
      <c r="H1222">
        <f>+IFERROR(BASE!$R1222/BASE!C1222,H1221)</f>
        <v>1.4393156300124754</v>
      </c>
      <c r="I1222">
        <f>+IFERROR(BASE!$R1222/BASE!M1222,I1221)</f>
        <v>1.2299725860493451</v>
      </c>
      <c r="L1222">
        <f t="shared" si="21"/>
        <v>0.74676044545566722</v>
      </c>
      <c r="M1222">
        <f>+STDEV($L$78:L1222)*2+L1222</f>
        <v>0.93615648740929813</v>
      </c>
      <c r="N1222">
        <f>L1222-STDEV($L$78:L1222)*2</f>
        <v>0.55736440350203631</v>
      </c>
    </row>
    <row r="1223" spans="1:14" x14ac:dyDescent="0.25">
      <c r="A1223" s="1">
        <f>+BASE!A1223</f>
        <v>45723</v>
      </c>
      <c r="B1223">
        <f>+IFERROR(BASE!M1223/BASE!H1223,B1222)</f>
        <v>0.99238294376820257</v>
      </c>
      <c r="C1223">
        <f>+IFERROR(BASE!C1223/BASE!H1223,C1222)</f>
        <v>0.86095138525875592</v>
      </c>
      <c r="D1223">
        <f>+IFERROR(BASE!#REF!/BASE!H1223,D1222)</f>
        <v>2.0054328141977544</v>
      </c>
      <c r="E1223">
        <f>+IFERROR(BASE!W1223/BASE!H1223,E1222)</f>
        <v>0.9935030990964081</v>
      </c>
      <c r="F1223">
        <f>+IFERROR(BASE!C1223/BASE!M1223,F1222)</f>
        <v>0.86755963578899842</v>
      </c>
      <c r="G1223">
        <f>+IFERROR(BASE!$R1223/BASE!H1223,G1222)</f>
        <v>1.2524830109775222</v>
      </c>
      <c r="H1223">
        <f>+IFERROR(BASE!$R1223/BASE!C1223,H1222)</f>
        <v>1.4547662416514875</v>
      </c>
      <c r="I1223">
        <f>+IFERROR(BASE!$R1223/BASE!M1223,I1222)</f>
        <v>1.2620964707652946</v>
      </c>
      <c r="L1223">
        <f t="shared" si="21"/>
        <v>0.75527309749806448</v>
      </c>
      <c r="M1223">
        <f>+STDEV($L$78:L1223)*2+L1223</f>
        <v>0.94460172659668851</v>
      </c>
      <c r="N1223">
        <f>L1223-STDEV($L$78:L1223)*2</f>
        <v>0.56594446839944046</v>
      </c>
    </row>
    <row r="1224" spans="1:14" x14ac:dyDescent="0.25">
      <c r="A1224" s="1">
        <f>+BASE!A1224</f>
        <v>45730</v>
      </c>
      <c r="B1224">
        <f>+IFERROR(BASE!M1224/BASE!H1224,B1223)</f>
        <v>0.96894144465023513</v>
      </c>
      <c r="C1224">
        <f>+IFERROR(BASE!C1224/BASE!H1224,C1223)</f>
        <v>0.83907964097449783</v>
      </c>
      <c r="D1224">
        <f>+IFERROR(BASE!#REF!/BASE!H1224,D1223)</f>
        <v>2.0054328141977544</v>
      </c>
      <c r="E1224">
        <f>+IFERROR(BASE!W1224/BASE!H1224,E1223)</f>
        <v>0.99586835731585699</v>
      </c>
      <c r="F1224">
        <f>+IFERROR(BASE!C1224/BASE!M1224,F1223)</f>
        <v>0.86597559182473161</v>
      </c>
      <c r="G1224">
        <f>+IFERROR(BASE!$R1224/BASE!H1224,G1223)</f>
        <v>1.1636272973358028</v>
      </c>
      <c r="H1224">
        <f>+IFERROR(BASE!$R1224/BASE!C1224,H1223)</f>
        <v>1.3867900500891417</v>
      </c>
      <c r="I1224">
        <f>+IFERROR(BASE!$R1224/BASE!M1224,I1223)</f>
        <v>1.2009263343625936</v>
      </c>
      <c r="L1224">
        <f t="shared" si="21"/>
        <v>0.76203561773210582</v>
      </c>
      <c r="M1224">
        <f>+STDEV($L$78:L1224)*2+L1224</f>
        <v>0.95129224837207516</v>
      </c>
      <c r="N1224">
        <f>L1224-STDEV($L$78:L1224)*2</f>
        <v>0.57277898709213648</v>
      </c>
    </row>
    <row r="1225" spans="1:14" x14ac:dyDescent="0.25">
      <c r="A1225" s="1">
        <f>+BASE!A1225</f>
        <v>45737</v>
      </c>
      <c r="B1225">
        <f>+IFERROR(BASE!M1225/BASE!H1225,B1224)</f>
        <v>0.99205131780783717</v>
      </c>
      <c r="C1225">
        <f>+IFERROR(BASE!C1225/BASE!H1225,C1224)</f>
        <v>0.82910333286849824</v>
      </c>
      <c r="D1225">
        <f>+IFERROR(BASE!#REF!/BASE!H1225,D1224)</f>
        <v>2.0054328141977544</v>
      </c>
      <c r="E1225">
        <f>+IFERROR(BASE!W1225/BASE!H1225,E1224)</f>
        <v>1.035769069864733</v>
      </c>
      <c r="F1225">
        <f>+IFERROR(BASE!C1225/BASE!M1225,F1224)</f>
        <v>0.83574641551869555</v>
      </c>
      <c r="G1225">
        <f>+IFERROR(BASE!$R1225/BASE!H1225,G1224)</f>
        <v>1.0989401757077117</v>
      </c>
      <c r="H1225">
        <f>+IFERROR(BASE!$R1225/BASE!C1225,H1224)</f>
        <v>1.325456227398873</v>
      </c>
      <c r="I1225">
        <f>+IFERROR(BASE!$R1225/BASE!M1225,I1224)</f>
        <v>1.1077452909755412</v>
      </c>
      <c r="L1225">
        <f t="shared" si="21"/>
        <v>0.76923476538555824</v>
      </c>
      <c r="M1225">
        <f>+STDEV($L$78:L1225)*2+L1225</f>
        <v>0.95841545610893197</v>
      </c>
      <c r="N1225">
        <f>L1225-STDEV($L$78:L1225)*2</f>
        <v>0.5800540746621845</v>
      </c>
    </row>
    <row r="1226" spans="1:14" x14ac:dyDescent="0.25">
      <c r="A1226" s="1">
        <f>+BASE!A1226</f>
        <v>45744</v>
      </c>
      <c r="B1226">
        <f>+IFERROR(BASE!M1226/BASE!H1226,B1225)</f>
        <v>1.016972312117943</v>
      </c>
      <c r="C1226">
        <f>+IFERROR(BASE!C1226/BASE!H1226,C1225)</f>
        <v>0.81711614527148513</v>
      </c>
      <c r="D1226">
        <f>+IFERROR(BASE!#REF!/BASE!H1226,D1225)</f>
        <v>2.0054328141977544</v>
      </c>
      <c r="E1226">
        <f>+IFERROR(BASE!W1226/BASE!H1226,E1225)</f>
        <v>1.0168284789644011</v>
      </c>
      <c r="F1226">
        <f>+IFERROR(BASE!C1226/BASE!M1226,F1225)</f>
        <v>0.80347924474931065</v>
      </c>
      <c r="G1226">
        <f>+IFERROR(BASE!$R1226/BASE!H1226,G1225)</f>
        <v>1.0558072635742537</v>
      </c>
      <c r="H1226">
        <f>+IFERROR(BASE!$R1226/BASE!C1226,H1225)</f>
        <v>1.2921140644252771</v>
      </c>
      <c r="I1226">
        <f>+IFERROR(BASE!$R1226/BASE!M1226,I1225)</f>
        <v>1.0381868326143837</v>
      </c>
      <c r="L1226">
        <f t="shared" si="21"/>
        <v>0.77697025920473806</v>
      </c>
      <c r="M1226">
        <f>+STDEV($L$78:L1226)*2+L1226</f>
        <v>0.96607184834855486</v>
      </c>
      <c r="N1226">
        <f>L1226-STDEV($L$78:L1226)*2</f>
        <v>0.58786867006092125</v>
      </c>
    </row>
    <row r="1227" spans="1:14" x14ac:dyDescent="0.25">
      <c r="A1227" s="1">
        <f>+BASE!A1227</f>
        <v>45751</v>
      </c>
      <c r="B1227">
        <f>+IFERROR(BASE!M1227/BASE!H1227,B1226)</f>
        <v>1.0485720241817802</v>
      </c>
      <c r="C1227">
        <f>+IFERROR(BASE!C1227/BASE!H1227,C1226)</f>
        <v>0.8350357862552984</v>
      </c>
      <c r="D1227">
        <f>+IFERROR(BASE!#REF!/BASE!H1227,D1226)</f>
        <v>2.0054328141977544</v>
      </c>
      <c r="E1227">
        <f>+IFERROR(BASE!W1227/BASE!H1227,E1226)</f>
        <v>0.97943158918768669</v>
      </c>
      <c r="F1227">
        <f>+IFERROR(BASE!C1227/BASE!M1227,F1226)</f>
        <v>0.79635520212060973</v>
      </c>
      <c r="G1227">
        <f>+IFERROR(BASE!$R1227/BASE!H1227,G1226)</f>
        <v>0.93391703147800709</v>
      </c>
      <c r="H1227">
        <f>+IFERROR(BASE!$R1227/BASE!C1227,H1226)</f>
        <v>1.1184155779312641</v>
      </c>
      <c r="I1227">
        <f>+IFERROR(BASE!$R1227/BASE!M1227,I1226)</f>
        <v>0.89065606361829042</v>
      </c>
      <c r="L1227">
        <f t="shared" si="21"/>
        <v>0.78413831150471491</v>
      </c>
      <c r="M1227">
        <f>+STDEV($L$78:L1227)*2+L1227</f>
        <v>0.97315887084484254</v>
      </c>
      <c r="N1227">
        <f>L1227-STDEV($L$78:L1227)*2</f>
        <v>0.59511775216458729</v>
      </c>
    </row>
    <row r="1228" spans="1:14" x14ac:dyDescent="0.25">
      <c r="A1228" s="1">
        <f>+BASE!A1228</f>
        <v>45758</v>
      </c>
      <c r="B1228">
        <f>+IFERROR(BASE!M1228/BASE!H1228,B1227)</f>
        <v>1.0555348952522623</v>
      </c>
      <c r="C1228">
        <f>+IFERROR(BASE!C1228/BASE!H1228,C1227)</f>
        <v>0.87616214206024545</v>
      </c>
      <c r="D1228">
        <f>+IFERROR(BASE!#REF!/BASE!H1228,D1227)</f>
        <v>2.0054328141977544</v>
      </c>
      <c r="E1228">
        <f>+IFERROR(BASE!W1228/BASE!H1228,E1227)</f>
        <v>1.0397297632329243</v>
      </c>
      <c r="F1228">
        <f>+IFERROR(BASE!C1228/BASE!M1228,F1227)</f>
        <v>0.83006459189665294</v>
      </c>
      <c r="G1228">
        <f>+IFERROR(BASE!$R1228/BASE!H1228,G1227)</f>
        <v>0.7590182223875046</v>
      </c>
      <c r="H1228">
        <f>+IFERROR(BASE!$R1228/BASE!C1228,H1227)</f>
        <v>0.86629881154499144</v>
      </c>
      <c r="I1228">
        <f>+IFERROR(BASE!$R1228/BASE!M1228,I1227)</f>
        <v>0.71908396946564879</v>
      </c>
      <c r="L1228">
        <f t="shared" si="21"/>
        <v>0.79114795120238224</v>
      </c>
      <c r="M1228">
        <f>+STDEV($L$78:L1228)*2+L1228</f>
        <v>0.98008651859498264</v>
      </c>
      <c r="N1228">
        <f>L1228-STDEV($L$78:L1228)*2</f>
        <v>0.60220938380978184</v>
      </c>
    </row>
    <row r="1229" spans="1:14" x14ac:dyDescent="0.25">
      <c r="A1229" s="1">
        <f>+BASE!A1229</f>
        <v>45765</v>
      </c>
      <c r="B1229">
        <f>+IFERROR(BASE!M1229/BASE!H1229,B1228)</f>
        <v>1.0684853471738716</v>
      </c>
      <c r="C1229">
        <f>+IFERROR(BASE!C1229/BASE!H1229,C1228)</f>
        <v>0.89682891322235581</v>
      </c>
      <c r="D1229">
        <f>+IFERROR(BASE!#REF!/BASE!H1229,D1228)</f>
        <v>2.0054328141977544</v>
      </c>
      <c r="E1229">
        <f>+IFERROR(BASE!W1229/BASE!H1229,E1228)</f>
        <v>1.0708905626938412</v>
      </c>
      <c r="F1229">
        <f>+IFERROR(BASE!C1229/BASE!M1229,F1228)</f>
        <v>0.83934601030744627</v>
      </c>
      <c r="G1229">
        <f>+IFERROR(BASE!$R1229/BASE!H1229,G1228)</f>
        <v>0.79688587885309181</v>
      </c>
      <c r="H1229">
        <f>+IFERROR(BASE!$R1229/BASE!C1229,H1228)</f>
        <v>0.8885595313713035</v>
      </c>
      <c r="I1229">
        <f>+IFERROR(BASE!$R1229/BASE!M1229,I1228)</f>
        <v>0.74580889757715774</v>
      </c>
      <c r="L1229">
        <f t="shared" si="21"/>
        <v>0.79977359022423489</v>
      </c>
      <c r="M1229">
        <f>+STDEV($L$78:L1229)*2+L1229</f>
        <v>0.98863020128613921</v>
      </c>
      <c r="N1229">
        <f>L1229-STDEV($L$78:L1229)*2</f>
        <v>0.61091697916233056</v>
      </c>
    </row>
    <row r="1230" spans="1:14" x14ac:dyDescent="0.25">
      <c r="A1230" s="1">
        <f>+BASE!A1230</f>
        <v>45772</v>
      </c>
      <c r="B1230">
        <f>+IFERROR(BASE!M1230/BASE!H1230,B1229)</f>
        <v>1.0565682700223451</v>
      </c>
      <c r="C1230">
        <f>+IFERROR(BASE!C1230/BASE!H1230,C1229)</f>
        <v>0.88033635187580861</v>
      </c>
      <c r="D1230">
        <f>+IFERROR(BASE!#REF!/BASE!H1230,D1229)</f>
        <v>2.0054328141977544</v>
      </c>
      <c r="E1230">
        <f>+IFERROR(BASE!W1230/BASE!H1230,E1229)</f>
        <v>1.0652122780195226</v>
      </c>
      <c r="F1230">
        <f>+IFERROR(BASE!C1230/BASE!M1230,F1229)</f>
        <v>0.83320347284060559</v>
      </c>
      <c r="G1230">
        <f>+IFERROR(BASE!$R1230/BASE!H1230,G1229)</f>
        <v>0.74303187110431623</v>
      </c>
      <c r="H1230">
        <f>+IFERROR(BASE!$R1230/BASE!C1230,H1229)</f>
        <v>0.84403179480328638</v>
      </c>
      <c r="I1230">
        <f>+IFERROR(BASE!$R1230/BASE!M1230,I1229)</f>
        <v>0.70325022261798753</v>
      </c>
      <c r="L1230">
        <f t="shared" si="21"/>
        <v>0.8080532118931476</v>
      </c>
      <c r="M1230">
        <f>+STDEV($L$78:L1230)*2+L1230</f>
        <v>0.99682919070061282</v>
      </c>
      <c r="N1230">
        <f>L1230-STDEV($L$78:L1230)*2</f>
        <v>0.61927723308568239</v>
      </c>
    </row>
    <row r="1231" spans="1:14" x14ac:dyDescent="0.25">
      <c r="A1231" s="1">
        <f>+BASE!A1231</f>
        <v>45779</v>
      </c>
      <c r="B1231">
        <f>+IFERROR(BASE!M1231/BASE!H1231,B1230)</f>
        <v>1.0612435426650899</v>
      </c>
      <c r="C1231">
        <f>+IFERROR(BASE!C1231/BASE!H1231,C1230)</f>
        <v>0.87352959482168413</v>
      </c>
      <c r="D1231">
        <f>+IFERROR(BASE!#REF!/BASE!H1231,D1230)</f>
        <v>2.0054328141977544</v>
      </c>
      <c r="E1231">
        <f>+IFERROR(BASE!W1231/BASE!H1231,E1230)</f>
        <v>1.0649156656500902</v>
      </c>
      <c r="F1231">
        <f>+IFERROR(BASE!C1231/BASE!M1231,F1230)</f>
        <v>0.82311887865814315</v>
      </c>
      <c r="G1231">
        <f>+IFERROR(BASE!$R1231/BASE!H1231,G1230)</f>
        <v>0.7650463683326072</v>
      </c>
      <c r="H1231">
        <f>+IFERROR(BASE!$R1231/BASE!C1231,H1230)</f>
        <v>0.8758104738154614</v>
      </c>
      <c r="I1231">
        <f>+IFERROR(BASE!$R1231/BASE!M1231,I1230)</f>
        <v>0.72089613512403972</v>
      </c>
      <c r="L1231">
        <f t="shared" si="21"/>
        <v>0.81626377816345375</v>
      </c>
      <c r="M1231">
        <f>+STDEV($L$78:L1231)*2+L1231</f>
        <v>1.0049616766379905</v>
      </c>
      <c r="N1231">
        <f>L1231-STDEV($L$78:L1231)*2</f>
        <v>0.62756587968891697</v>
      </c>
    </row>
    <row r="1232" spans="1:14" x14ac:dyDescent="0.25">
      <c r="A1232" s="1">
        <f>+BASE!A1232</f>
        <v>45786</v>
      </c>
      <c r="B1232">
        <f>+IFERROR(BASE!M1232/BASE!H1232,B1231)</f>
        <v>1.0955280560466181</v>
      </c>
      <c r="C1232">
        <f>+IFERROR(BASE!C1232/BASE!H1232,C1231)</f>
        <v>0.89268644012309295</v>
      </c>
      <c r="D1232">
        <f>+IFERROR(BASE!#REF!/BASE!H1232,D1231)</f>
        <v>2.0054328141977544</v>
      </c>
      <c r="E1232">
        <f>+IFERROR(BASE!W1232/BASE!H1232,E1231)</f>
        <v>1.0756236495776861</v>
      </c>
      <c r="F1232">
        <f>+IFERROR(BASE!C1232/BASE!M1232,F1231)</f>
        <v>0.8148458044465694</v>
      </c>
      <c r="G1232">
        <f>+IFERROR(BASE!$R1232/BASE!H1232,G1231)</f>
        <v>0.82433051790741818</v>
      </c>
      <c r="H1232">
        <f>+IFERROR(BASE!$R1232/BASE!C1232,H1231)</f>
        <v>0.92342672729939856</v>
      </c>
      <c r="I1232">
        <f>+IFERROR(BASE!$R1232/BASE!M1232,I1231)</f>
        <v>0.75245039445374129</v>
      </c>
      <c r="L1232">
        <f t="shared" si="21"/>
        <v>0.82504265579566349</v>
      </c>
      <c r="M1232">
        <f>+STDEV($L$78:L1232)*2+L1232</f>
        <v>1.0136665538595584</v>
      </c>
      <c r="N1232">
        <f>L1232-STDEV($L$78:L1232)*2</f>
        <v>0.6364187577317687</v>
      </c>
    </row>
    <row r="1233" spans="1:14" x14ac:dyDescent="0.25">
      <c r="A1233" s="1">
        <f>+BASE!A1233</f>
        <v>45793</v>
      </c>
      <c r="B1233">
        <f>+IFERROR(BASE!M1233/BASE!H1233,B1232)</f>
        <v>1.0809364548494984</v>
      </c>
      <c r="C1233">
        <f>+IFERROR(BASE!C1233/BASE!H1233,C1232)</f>
        <v>0.88397689267254476</v>
      </c>
      <c r="D1233">
        <f>+IFERROR(BASE!#REF!/BASE!H1233,D1232)</f>
        <v>2.0054328141977544</v>
      </c>
      <c r="E1233">
        <f>+IFERROR(BASE!W1233/BASE!H1233,E1232)</f>
        <v>1.0596533900881726</v>
      </c>
      <c r="F1233">
        <f>+IFERROR(BASE!C1233/BASE!M1233,F1232)</f>
        <v>0.81778802880288026</v>
      </c>
      <c r="G1233">
        <f>+IFERROR(BASE!$R1233/BASE!H1233,G1232)</f>
        <v>0.87874733961690488</v>
      </c>
      <c r="H1233">
        <f>+IFERROR(BASE!$R1233/BASE!C1233,H1232)</f>
        <v>0.99408406136066596</v>
      </c>
      <c r="I1233">
        <f>+IFERROR(BASE!$R1233/BASE!M1233,I1232)</f>
        <v>0.81295004500450041</v>
      </c>
      <c r="L1233">
        <f t="shared" si="21"/>
        <v>0.83324283160352808</v>
      </c>
      <c r="M1233">
        <f>+STDEV($L$78:L1233)*2+L1233</f>
        <v>1.0217978077176064</v>
      </c>
      <c r="N1233">
        <f>L1233-STDEV($L$78:L1233)*2</f>
        <v>0.64468785548944973</v>
      </c>
    </row>
    <row r="1234" spans="1:14" x14ac:dyDescent="0.25">
      <c r="A1234" s="1">
        <f>+BASE!A1234</f>
        <v>45800</v>
      </c>
      <c r="B1234">
        <f>+IFERROR(BASE!M1234/BASE!H1234,B1233)</f>
        <v>1.0804263565891472</v>
      </c>
      <c r="C1234">
        <f>+IFERROR(BASE!C1234/BASE!H1234,C1233)</f>
        <v>0.88438711240310075</v>
      </c>
      <c r="D1234">
        <f>+IFERROR(BASE!#REF!/BASE!H1234,D1233)</f>
        <v>2.0054328141977544</v>
      </c>
      <c r="E1234">
        <f>+IFERROR(BASE!W1234/BASE!H1234,E1233)</f>
        <v>1.0789123062015504</v>
      </c>
      <c r="F1234">
        <f>+IFERROR(BASE!C1234/BASE!M1234,F1233)</f>
        <v>0.81855381165919272</v>
      </c>
      <c r="G1234">
        <f>+IFERROR(BASE!$R1234/BASE!H1234,G1233)</f>
        <v>0.95173207364341084</v>
      </c>
      <c r="H1234">
        <f>+IFERROR(BASE!$R1234/BASE!C1234,H1233)</f>
        <v>1.0761487365609805</v>
      </c>
      <c r="I1234">
        <f>+IFERROR(BASE!$R1234/BASE!M1234,I1233)</f>
        <v>0.88088565022421517</v>
      </c>
      <c r="L1234">
        <f t="shared" si="21"/>
        <v>0.84105164950490763</v>
      </c>
      <c r="M1234">
        <f>+STDEV($L$78:L1234)*2+L1234</f>
        <v>1.0295436695310227</v>
      </c>
      <c r="N1234">
        <f>L1234-STDEV($L$78:L1234)*2</f>
        <v>0.65255962947879254</v>
      </c>
    </row>
    <row r="1235" spans="1:14" x14ac:dyDescent="0.25">
      <c r="A1235" s="1">
        <f>+BASE!A1235</f>
        <v>45807</v>
      </c>
      <c r="B1235">
        <f>+IFERROR(BASE!M1235/BASE!H1235,B1234)</f>
        <v>1.0684992665348556</v>
      </c>
      <c r="C1235">
        <f>+IFERROR(BASE!C1235/BASE!H1235,C1234)</f>
        <v>0.86319280566362644</v>
      </c>
      <c r="D1235">
        <f>+IFERROR(BASE!#REF!/BASE!H1235,D1234)</f>
        <v>2.0054328141977544</v>
      </c>
      <c r="E1235">
        <f>+IFERROR(BASE!W1235/BASE!H1235,E1234)</f>
        <v>0.97327635691051717</v>
      </c>
      <c r="F1235">
        <f>+IFERROR(BASE!C1235/BASE!M1235,F1234)</f>
        <v>0.80785530949680651</v>
      </c>
      <c r="G1235">
        <f>+IFERROR(BASE!$R1235/BASE!H1235,G1234)</f>
        <v>1.0594425664902098</v>
      </c>
      <c r="H1235">
        <f>+IFERROR(BASE!$R1235/BASE!C1235,H1234)</f>
        <v>1.2273533323481602</v>
      </c>
      <c r="I1235">
        <f>+IFERROR(BASE!$R1235/BASE!M1235,I1234)</f>
        <v>0.99152390616605979</v>
      </c>
      <c r="L1235">
        <f t="shared" si="21"/>
        <v>0.84906738739479071</v>
      </c>
      <c r="M1235">
        <f>+STDEV($L$78:L1235)*2+L1235</f>
        <v>1.0375037104943765</v>
      </c>
      <c r="N1235">
        <f>L1235-STDEV($L$78:L1235)*2</f>
        <v>0.66063106429520491</v>
      </c>
    </row>
    <row r="1236" spans="1:14" x14ac:dyDescent="0.25">
      <c r="A1236" s="1">
        <f>+BASE!A1236</f>
        <v>45814</v>
      </c>
      <c r="B1236">
        <f>+IFERROR(BASE!M1236/BASE!H1236,B1235)</f>
        <v>1.024638457418318</v>
      </c>
      <c r="C1236">
        <f>+IFERROR(BASE!C1236/BASE!H1236,C1235)</f>
        <v>0.82337975361542581</v>
      </c>
      <c r="D1236">
        <f>+IFERROR(BASE!#REF!/BASE!H1236,D1235)</f>
        <v>2.0054328141977544</v>
      </c>
      <c r="E1236">
        <f>+IFERROR(BASE!W1236/BASE!H1236,E1235)</f>
        <v>0.95159346545259771</v>
      </c>
      <c r="F1236">
        <f>+IFERROR(BASE!C1236/BASE!M1236,F1235)</f>
        <v>0.80358076319916361</v>
      </c>
      <c r="G1236">
        <f>+IFERROR(BASE!$R1236/BASE!H1236,G1235)</f>
        <v>1.1198446705945366</v>
      </c>
      <c r="H1236">
        <f>+IFERROR(BASE!$R1236/BASE!C1236,H1235)</f>
        <v>1.3600585461050578</v>
      </c>
      <c r="I1236">
        <f>+IFERROR(BASE!$R1236/BASE!M1236,I1235)</f>
        <v>1.0929168844746473</v>
      </c>
      <c r="L1236">
        <f t="shared" ref="L1236:L1242" si="22">+(AVERAGE(B1184:B1236))</f>
        <v>0.85560872674338906</v>
      </c>
      <c r="M1236">
        <f>+STDEV($L$78:L1236)*2+L1236</f>
        <v>1.0439961299058063</v>
      </c>
      <c r="N1236">
        <f>L1236-STDEV($L$78:L1236)*2</f>
        <v>0.66722132358097175</v>
      </c>
    </row>
    <row r="1237" spans="1:14" x14ac:dyDescent="0.25">
      <c r="A1237" s="1">
        <f>+BASE!A1237</f>
        <v>45821</v>
      </c>
      <c r="B1237">
        <f>+IFERROR(BASE!M1237/BASE!H1237,B1236)</f>
        <v>1.0331067301155676</v>
      </c>
      <c r="C1237">
        <f>+IFERROR(BASE!C1237/BASE!H1237,C1236)</f>
        <v>0.80598232494901423</v>
      </c>
      <c r="D1237">
        <f>+IFERROR(BASE!#REF!/BASE!H1237,D1236)</f>
        <v>2.0054328141977544</v>
      </c>
      <c r="E1237">
        <f>+IFERROR(BASE!W1237/BASE!H1237,E1236)</f>
        <v>0.89510537049626093</v>
      </c>
      <c r="F1237">
        <f>+IFERROR(BASE!C1237/BASE!M1237,F1236)</f>
        <v>0.78015397775876816</v>
      </c>
      <c r="G1237">
        <f>+IFERROR(BASE!$R1237/BASE!H1237,G1236)</f>
        <v>1.1198504418762745</v>
      </c>
      <c r="H1237">
        <f>+IFERROR(BASE!$R1237/BASE!C1237,H1236)</f>
        <v>1.3894230769230769</v>
      </c>
      <c r="I1237">
        <f>+IFERROR(BASE!$R1237/BASE!M1237,I1236)</f>
        <v>1.0839639402513654</v>
      </c>
      <c r="L1237">
        <f t="shared" si="22"/>
        <v>0.8625056260399393</v>
      </c>
      <c r="M1237">
        <f>+STDEV($L$78:L1237)*2+L1237</f>
        <v>1.0508520705960547</v>
      </c>
      <c r="N1237">
        <f>L1237-STDEV($L$78:L1237)*2</f>
        <v>0.67415918148382392</v>
      </c>
    </row>
    <row r="1238" spans="1:14" x14ac:dyDescent="0.25">
      <c r="A1238" s="1">
        <f>+BASE!A1238</f>
        <v>45828</v>
      </c>
      <c r="B1238">
        <f>+IFERROR(BASE!M1238/BASE!H1238,B1237)</f>
        <v>0.99811846689895456</v>
      </c>
      <c r="C1238">
        <f>+IFERROR(BASE!C1238/BASE!H1238,C1237)</f>
        <v>0.80668989547038317</v>
      </c>
      <c r="D1238">
        <f>+IFERROR(BASE!#REF!/BASE!H1238,D1237)</f>
        <v>2.0054328141977544</v>
      </c>
      <c r="E1238">
        <f>+IFERROR(BASE!W1238/BASE!H1238,E1237)</f>
        <v>0.86836236933797906</v>
      </c>
      <c r="F1238">
        <f>+IFERROR(BASE!C1238/BASE!M1238,F1237)</f>
        <v>0.80821057041122668</v>
      </c>
      <c r="G1238">
        <f>+IFERROR(BASE!$R1238/BASE!H1238,G1237)</f>
        <v>1.0726829268292681</v>
      </c>
      <c r="H1238">
        <f>+IFERROR(BASE!$R1238/BASE!C1238,H1237)</f>
        <v>1.3297339322736696</v>
      </c>
      <c r="I1238">
        <f>+IFERROR(BASE!$R1238/BASE!M1238,I1237)</f>
        <v>1.0747050198980661</v>
      </c>
      <c r="L1238">
        <f t="shared" si="22"/>
        <v>0.86856967943828889</v>
      </c>
      <c r="M1238">
        <f>+STDEV($L$78:L1238)*2+L1238</f>
        <v>1.0568828515973687</v>
      </c>
      <c r="N1238">
        <f>L1238-STDEV($L$78:L1238)*2</f>
        <v>0.68025650727920917</v>
      </c>
    </row>
    <row r="1239" spans="1:14" x14ac:dyDescent="0.25">
      <c r="A1239" s="1">
        <f>+BASE!A1239</f>
        <v>45835</v>
      </c>
      <c r="B1239">
        <f>+IFERROR(BASE!M1239/BASE!H1239,B1238)</f>
        <v>1.0278075630852812</v>
      </c>
      <c r="C1239">
        <f>+IFERROR(BASE!C1239/BASE!H1239,C1238)</f>
        <v>0.82300378869111446</v>
      </c>
      <c r="D1239">
        <f>+IFERROR(BASE!#REF!/BASE!H1239,D1238)</f>
        <v>2.0054328141977544</v>
      </c>
      <c r="E1239">
        <f>+IFERROR(BASE!W1239/BASE!H1239,E1238)</f>
        <v>0.91857888340839222</v>
      </c>
      <c r="F1239">
        <f>+IFERROR(BASE!C1239/BASE!M1239,F1238)</f>
        <v>0.80073723744609826</v>
      </c>
      <c r="G1239">
        <f>+IFERROR(BASE!$R1239/BASE!H1239,G1238)</f>
        <v>1.037958395882479</v>
      </c>
      <c r="H1239">
        <f>+IFERROR(BASE!$R1239/BASE!C1239,H1238)</f>
        <v>1.2611830105098585</v>
      </c>
      <c r="I1239">
        <f>+IFERROR(BASE!$R1239/BASE!M1239,I1238)</f>
        <v>1.0098761997496175</v>
      </c>
      <c r="L1239">
        <f t="shared" si="22"/>
        <v>0.87555791605329147</v>
      </c>
      <c r="M1239">
        <f>+STDEV($L$78:L1239)*2+L1239</f>
        <v>1.0638474706833894</v>
      </c>
      <c r="N1239">
        <f>L1239-STDEV($L$78:L1239)*2</f>
        <v>0.68726836142319359</v>
      </c>
    </row>
    <row r="1240" spans="1:14" x14ac:dyDescent="0.25">
      <c r="A1240" s="1">
        <f>+BASE!A1240</f>
        <v>45842</v>
      </c>
      <c r="B1240">
        <f>+IFERROR(BASE!M1240/BASE!H1240,B1239)</f>
        <v>0.99767018565708054</v>
      </c>
      <c r="C1240">
        <f>+IFERROR(BASE!C1240/BASE!H1240,C1239)</f>
        <v>0.82591918456498004</v>
      </c>
      <c r="D1240">
        <f>+IFERROR(BASE!#REF!/BASE!H1240,D1239)</f>
        <v>2.0054328141977544</v>
      </c>
      <c r="E1240">
        <f>+IFERROR(BASE!W1240/BASE!H1240,E1239)</f>
        <v>0.90185657080451398</v>
      </c>
      <c r="F1240">
        <f>+IFERROR(BASE!C1240/BASE!M1240,F1239)</f>
        <v>0.82784791651463185</v>
      </c>
      <c r="G1240">
        <f>+IFERROR(BASE!$R1240/BASE!H1240,G1239)</f>
        <v>1.1542045868219877</v>
      </c>
      <c r="H1240">
        <f>+IFERROR(BASE!$R1240/BASE!C1240,H1239)</f>
        <v>1.3974788434414667</v>
      </c>
      <c r="I1240">
        <f>+IFERROR(BASE!$R1240/BASE!M1240,I1239)</f>
        <v>1.1568999489162957</v>
      </c>
      <c r="L1240">
        <f t="shared" si="22"/>
        <v>0.87999858593417324</v>
      </c>
      <c r="M1240">
        <f>+STDEV($L$78:L1240)*2+L1240</f>
        <v>1.068271070056126</v>
      </c>
      <c r="N1240">
        <f>L1240-STDEV($L$78:L1240)*2</f>
        <v>0.6917261018122205</v>
      </c>
    </row>
    <row r="1241" spans="1:14" x14ac:dyDescent="0.25">
      <c r="A1241" s="1">
        <f>+BASE!A1241</f>
        <v>45849</v>
      </c>
      <c r="B1241">
        <f>+IFERROR(BASE!M1241/BASE!H1241,B1240)</f>
        <v>0.96432350718065007</v>
      </c>
      <c r="C1241">
        <f>+IFERROR(BASE!C1241/BASE!H1241,C1240)</f>
        <v>0.83046107331821617</v>
      </c>
      <c r="D1241">
        <f>+IFERROR(BASE!#REF!/BASE!H1241,D1240)</f>
        <v>2.0054328141977544</v>
      </c>
      <c r="E1241">
        <f>+IFERROR(BASE!W1241/BASE!H1241,E1240)</f>
        <v>0.89727891156462591</v>
      </c>
      <c r="F1241">
        <f>+IFERROR(BASE!C1241/BASE!M1241,F1240)</f>
        <v>0.86118513873647906</v>
      </c>
      <c r="G1241">
        <f>+IFERROR(BASE!$R1241/BASE!H1241,G1240)</f>
        <v>1.1600151171579742</v>
      </c>
      <c r="H1241">
        <f>+IFERROR(BASE!$R1241/BASE!C1241,H1240)</f>
        <v>1.3968326203695276</v>
      </c>
      <c r="I1241">
        <f>+IFERROR(BASE!$R1241/BASE!M1241,I1240)</f>
        <v>1.2029314939645712</v>
      </c>
      <c r="L1241">
        <f t="shared" si="22"/>
        <v>0.88411674576407451</v>
      </c>
      <c r="M1241">
        <f>+STDEV($L$78:L1241)*2+L1241</f>
        <v>1.072378516944569</v>
      </c>
      <c r="N1241">
        <f>L1241-STDEV($L$78:L1241)*2</f>
        <v>0.69585497458358003</v>
      </c>
    </row>
    <row r="1242" spans="1:14" x14ac:dyDescent="0.25">
      <c r="A1242" s="1">
        <f>+BASE!A1242</f>
        <v>45856</v>
      </c>
      <c r="B1242">
        <f>+IFERROR(BASE!M1242/BASE!H1242,B1241)</f>
        <v>0.98966619582187199</v>
      </c>
      <c r="C1242">
        <f>+IFERROR(BASE!C1242/BASE!H1242,C1241)</f>
        <v>0.82276410675786193</v>
      </c>
      <c r="D1242">
        <f>+IFERROR(BASE!#REF!/BASE!H1242,D1241)</f>
        <v>2.0054328141977544</v>
      </c>
      <c r="E1242">
        <f>+IFERROR(BASE!W1242/BASE!H1242,E1241)</f>
        <v>0.87733254033157382</v>
      </c>
      <c r="F1242">
        <f>+IFERROR(BASE!C1242/BASE!M1242,F1241)</f>
        <v>0.83135516826923084</v>
      </c>
      <c r="G1242">
        <f>+IFERROR(BASE!$R1242/BASE!H1242,G1241)</f>
        <v>1.1529254330533045</v>
      </c>
      <c r="H1242">
        <f>+IFERROR(BASE!$R1242/BASE!C1242,H1241)</f>
        <v>1.4012830938827143</v>
      </c>
      <c r="I1242">
        <f>+IFERROR(BASE!$R1242/BASE!M1242,I1241)</f>
        <v>1.1649639423076923</v>
      </c>
      <c r="L1242">
        <f t="shared" si="22"/>
        <v>0.88793163997714031</v>
      </c>
      <c r="M1242">
        <f>+STDEV($L$78:L1242)*2+L1242</f>
        <v>1.0761888266431066</v>
      </c>
      <c r="N1242">
        <f>L1242-STDEV($L$78:L1242)*2</f>
        <v>0.69967445331117395</v>
      </c>
    </row>
    <row r="1243" spans="1:14" x14ac:dyDescent="0.25">
      <c r="A1243" s="1">
        <f>+BASE!A1243</f>
        <v>45863</v>
      </c>
      <c r="B1243">
        <f>+IFERROR(BASE!M1243/BASE!H1243,B1242)</f>
        <v>0.96113653438972746</v>
      </c>
      <c r="C1243">
        <f>+IFERROR(BASE!C1243/BASE!H1243,C1242)</f>
        <v>0.82992964961409743</v>
      </c>
      <c r="D1243">
        <f>+IFERROR(BASE!#REF!/BASE!H1243,D1242)</f>
        <v>2.0054328141977544</v>
      </c>
      <c r="E1243">
        <f>+IFERROR(BASE!W1243/BASE!H1243,E1242)</f>
        <v>0.85246909364114476</v>
      </c>
      <c r="F1243">
        <f>+IFERROR(BASE!C1243/BASE!M1243,F1242)</f>
        <v>0.86348777714610581</v>
      </c>
      <c r="G1243">
        <f>+IFERROR(BASE!$R1243/BASE!H1243,G1242)</f>
        <v>1.1079161259476813</v>
      </c>
      <c r="H1243">
        <f>+IFERROR(BASE!$R1243/BASE!C1243,H1242)</f>
        <v>1.3349518558143363</v>
      </c>
      <c r="I1243">
        <f>+IFERROR(BASE!$R1243/BASE!M1243,I1242)</f>
        <v>1.1527146105741899</v>
      </c>
      <c r="L1243">
        <f t="shared" ref="L1243:L1249" si="23">+(AVERAGE(B1191:B1243))</f>
        <v>0.89170854941790434</v>
      </c>
      <c r="M1243">
        <f>+STDEV($L$78:L1243)*2+L1243</f>
        <v>1.0799674481565427</v>
      </c>
      <c r="N1243">
        <f>L1243-STDEV($L$78:L1243)*2</f>
        <v>0.7034496506792659</v>
      </c>
    </row>
    <row r="1244" spans="1:14" x14ac:dyDescent="0.25">
      <c r="A1244" s="1">
        <f>+BASE!A1244</f>
        <v>45870</v>
      </c>
      <c r="B1244">
        <f>+IFERROR(BASE!M1244/BASE!H1244,B1243)</f>
        <v>0.97024132321041212</v>
      </c>
      <c r="C1244">
        <f>+IFERROR(BASE!C1244/BASE!H1244,C1243)</f>
        <v>0.8258541214750541</v>
      </c>
      <c r="D1244">
        <f>+IFERROR(BASE!#REF!/BASE!H1244,D1243)</f>
        <v>2.0054328141977544</v>
      </c>
      <c r="E1244">
        <f>+IFERROR(BASE!W1244/BASE!H1244,E1243)</f>
        <v>0.86672993492407802</v>
      </c>
      <c r="F1244">
        <f>+IFERROR(BASE!C1244/BASE!M1244,F1243)</f>
        <v>0.85118423810521893</v>
      </c>
      <c r="G1244">
        <f>+IFERROR(BASE!$R1244/BASE!H1244,G1243)</f>
        <v>1.1245932754880694</v>
      </c>
      <c r="H1244">
        <f>+IFERROR(BASE!$R1244/BASE!C1244,H1243)</f>
        <v>1.3617335631617828</v>
      </c>
      <c r="I1244">
        <f>+IFERROR(BASE!$R1244/BASE!M1244,I1243)</f>
        <v>1.1590861454621673</v>
      </c>
      <c r="L1244">
        <f t="shared" si="23"/>
        <v>0.89594801764573295</v>
      </c>
      <c r="M1244">
        <f>+STDEV($L$78:L1244)*2+L1244</f>
        <v>1.0842159865720264</v>
      </c>
      <c r="N1244">
        <f>L1244-STDEV($L$78:L1244)*2</f>
        <v>0.70768004871943946</v>
      </c>
    </row>
    <row r="1245" spans="1:14" x14ac:dyDescent="0.25">
      <c r="A1245" s="1">
        <f>+BASE!A1245</f>
        <v>45877</v>
      </c>
      <c r="B1245">
        <f>+IFERROR(BASE!M1245/BASE!H1245,B1244)</f>
        <v>1.0052680714857296</v>
      </c>
      <c r="C1245">
        <f>+IFERROR(BASE!C1245/BASE!H1245,C1244)</f>
        <v>0.83995732195252071</v>
      </c>
      <c r="D1245">
        <f>+IFERROR(BASE!#REF!/BASE!H1245,D1244)</f>
        <v>2.0054328141977544</v>
      </c>
      <c r="E1245">
        <f>+IFERROR(BASE!W1245/BASE!H1245,E1244)</f>
        <v>0.915177380634836</v>
      </c>
      <c r="F1245">
        <f>+IFERROR(BASE!C1245/BASE!M1245,F1244)</f>
        <v>0.83555555555555561</v>
      </c>
      <c r="G1245">
        <f>+IFERROR(BASE!$R1245/BASE!H1245,G1244)</f>
        <v>1.1431048279541209</v>
      </c>
      <c r="H1245">
        <f>+IFERROR(BASE!$R1245/BASE!C1245,H1244)</f>
        <v>1.3609082248332802</v>
      </c>
      <c r="I1245">
        <f>+IFERROR(BASE!$R1245/BASE!M1245,I1244)</f>
        <v>1.1371144278606964</v>
      </c>
      <c r="L1245">
        <f t="shared" si="23"/>
        <v>0.90057209034809127</v>
      </c>
      <c r="M1245">
        <f>+STDEV($L$78:L1245)*2+L1245</f>
        <v>1.0888575006694794</v>
      </c>
      <c r="N1245">
        <f>L1245-STDEV($L$78:L1245)*2</f>
        <v>0.71228668002670315</v>
      </c>
    </row>
    <row r="1246" spans="1:14" x14ac:dyDescent="0.25">
      <c r="A1246" s="1">
        <f>+BASE!A1246</f>
        <v>45884</v>
      </c>
      <c r="B1246">
        <f>+IFERROR(BASE!M1246/BASE!H1246,B1245)</f>
        <v>0.99032665077807369</v>
      </c>
      <c r="C1246">
        <f>+IFERROR(BASE!C1246/BASE!H1246,C1245)</f>
        <v>0.84284312351044433</v>
      </c>
      <c r="D1246">
        <f>+IFERROR(BASE!#REF!/BASE!H1246,D1245)</f>
        <v>2.0054328141977544</v>
      </c>
      <c r="E1246">
        <f>+IFERROR(BASE!W1246/BASE!H1246,E1245)</f>
        <v>0.85511005187158273</v>
      </c>
      <c r="F1246">
        <f>+IFERROR(BASE!C1246/BASE!M1246,F1245)</f>
        <v>0.85107587768969417</v>
      </c>
      <c r="G1246">
        <f>+IFERROR(BASE!$R1246/BASE!H1246,G1245)</f>
        <v>1.1144679657927941</v>
      </c>
      <c r="H1246">
        <f>+IFERROR(BASE!$R1246/BASE!C1246,H1245)</f>
        <v>1.3222721224218232</v>
      </c>
      <c r="I1246">
        <f>+IFERROR(BASE!$R1246/BASE!M1246,I1245)</f>
        <v>1.1253539071347678</v>
      </c>
      <c r="L1246">
        <f t="shared" si="23"/>
        <v>0.90509002653149184</v>
      </c>
      <c r="M1246">
        <f>+STDEV($L$78:L1246)*2+L1246</f>
        <v>1.0934013835450664</v>
      </c>
      <c r="N1246">
        <f>L1246-STDEV($L$78:L1246)*2</f>
        <v>0.71677866951791724</v>
      </c>
    </row>
    <row r="1247" spans="1:14" x14ac:dyDescent="0.25">
      <c r="A1247" s="1">
        <f>+BASE!A1247</f>
        <v>45891</v>
      </c>
      <c r="B1247">
        <f>+IFERROR(BASE!M1247/BASE!H1247,B1246)</f>
        <v>0.94962197769294099</v>
      </c>
      <c r="C1247">
        <f>+IFERROR(BASE!C1247/BASE!H1247,C1246)</f>
        <v>0.87319410135489184</v>
      </c>
      <c r="D1247">
        <f>+IFERROR(BASE!#REF!/BASE!H1247,D1246)</f>
        <v>2.0054328141977544</v>
      </c>
      <c r="E1247">
        <f>+IFERROR(BASE!W1247/BASE!H1247,E1246)</f>
        <v>0.84819222995733212</v>
      </c>
      <c r="F1247">
        <f>+IFERROR(BASE!C1247/BASE!M1247,F1246)</f>
        <v>0.91951757843291826</v>
      </c>
      <c r="G1247">
        <f>+IFERROR(BASE!$R1247/BASE!H1247,G1246)</f>
        <v>1.1832472490455872</v>
      </c>
      <c r="H1247">
        <f>+IFERROR(BASE!$R1247/BASE!C1247,H1246)</f>
        <v>1.3550792970424346</v>
      </c>
      <c r="I1247">
        <f>+IFERROR(BASE!$R1247/BASE!M1247,I1246)</f>
        <v>1.2460192338010405</v>
      </c>
      <c r="L1247">
        <f t="shared" si="23"/>
        <v>0.90849091290305672</v>
      </c>
      <c r="M1247">
        <f>+STDEV($L$78:L1247)*2+L1247</f>
        <v>1.0968347709578528</v>
      </c>
      <c r="N1247">
        <f>L1247-STDEV($L$78:L1247)*2</f>
        <v>0.7201470548482608</v>
      </c>
    </row>
    <row r="1248" spans="1:14" x14ac:dyDescent="0.25">
      <c r="A1248" s="1">
        <f>+BASE!A1248</f>
        <v>45898</v>
      </c>
      <c r="B1248">
        <f>+IFERROR(BASE!M1248/BASE!H1248,B1247)</f>
        <v>0.97270090428254585</v>
      </c>
      <c r="C1248">
        <f>+IFERROR(BASE!C1248/BASE!H1248,C1247)</f>
        <v>0.89336290735369395</v>
      </c>
      <c r="D1248">
        <f>+IFERROR(BASE!#REF!/BASE!H1248,D1247)</f>
        <v>2.0054328141977544</v>
      </c>
      <c r="E1248">
        <f>+IFERROR(BASE!W1248/BASE!H1248,E1247)</f>
        <v>0.84260365125405234</v>
      </c>
      <c r="F1248">
        <f>+IFERROR(BASE!C1248/BASE!M1248,F1247)</f>
        <v>0.91843536221715472</v>
      </c>
      <c r="G1248">
        <f>+IFERROR(BASE!$R1248/BASE!H1248,G1247)</f>
        <v>1.2934652789626344</v>
      </c>
      <c r="H1248">
        <f>+IFERROR(BASE!$R1248/BASE!C1248,H1247)</f>
        <v>1.447860962566845</v>
      </c>
      <c r="I1248">
        <f>+IFERROR(BASE!$R1248/BASE!M1248,I1247)</f>
        <v>1.3297667075951587</v>
      </c>
      <c r="L1248">
        <f t="shared" si="23"/>
        <v>0.91319919215427436</v>
      </c>
      <c r="M1248">
        <f>+STDEV($L$78:L1248)*2+L1248</f>
        <v>1.1015850175106034</v>
      </c>
      <c r="N1248">
        <f>L1248-STDEV($L$78:L1248)*2</f>
        <v>0.72481336679794539</v>
      </c>
    </row>
    <row r="1249" spans="1:14" x14ac:dyDescent="0.25">
      <c r="A1249" s="1">
        <f>+BASE!A1249</f>
        <v>45905</v>
      </c>
      <c r="B1249">
        <f>+IFERROR(BASE!M1249/BASE!H1249,B1248)</f>
        <v>0.94354446784383617</v>
      </c>
      <c r="C1249">
        <f>+IFERROR(BASE!C1249/BASE!H1249,C1248)</f>
        <v>0.88295804309087977</v>
      </c>
      <c r="D1249">
        <f>+IFERROR(BASE!#REF!/BASE!H1249,D1248)</f>
        <v>2.0054328141977544</v>
      </c>
      <c r="E1249">
        <f>+IFERROR(BASE!W1249/BASE!H1249,E1248)</f>
        <v>0.84181111291106425</v>
      </c>
      <c r="F1249">
        <f>+IFERROR(BASE!C1249/BASE!M1249,F1248)</f>
        <v>0.93578847969782819</v>
      </c>
      <c r="G1249">
        <f>+IFERROR(BASE!$R1249/BASE!H1249,G1248)</f>
        <v>1.1627247691560021</v>
      </c>
      <c r="H1249">
        <f>+IFERROR(BASE!$R1249/BASE!C1249,H1248)</f>
        <v>1.3168516649848636</v>
      </c>
      <c r="I1249">
        <f>+IFERROR(BASE!$R1249/BASE!M1249,I1248)</f>
        <v>1.2322946175637393</v>
      </c>
      <c r="L1249">
        <f t="shared" si="23"/>
        <v>0.91823368793807381</v>
      </c>
      <c r="M1249">
        <f>+STDEV($L$78:L1249)*2+L1249</f>
        <v>1.1066720080474359</v>
      </c>
      <c r="N1249">
        <f>L1249-STDEV($L$78:L1249)*2</f>
        <v>0.72979536782871168</v>
      </c>
    </row>
    <row r="1250" spans="1:14" x14ac:dyDescent="0.25">
      <c r="A1250" s="1">
        <f>+BASE!A1250</f>
        <v>45912</v>
      </c>
      <c r="B1250">
        <f>+IFERROR(BASE!M1250/BASE!H1250,B1249)</f>
        <v>0.93801695088328396</v>
      </c>
      <c r="C1250">
        <f>+IFERROR(BASE!C1250/BASE!H1250,C1249)</f>
        <v>0.87787194935157775</v>
      </c>
      <c r="D1250">
        <f>+IFERROR(BASE!#REF!/BASE!H1250,D1249)</f>
        <v>2.0054328141977544</v>
      </c>
      <c r="E1250">
        <f>+IFERROR(BASE!W1250/BASE!H1250,E1249)</f>
        <v>0.77330746451547028</v>
      </c>
      <c r="F1250">
        <f>+IFERROR(BASE!C1250/BASE!M1250,F1249)</f>
        <v>0.93588068800348356</v>
      </c>
      <c r="G1250">
        <f>+IFERROR(BASE!$R1250/BASE!H1250,G1249)</f>
        <v>1.2906157459409784</v>
      </c>
      <c r="H1250">
        <f>+IFERROR(BASE!$R1250/BASE!C1250,H1249)</f>
        <v>1.4701640107014076</v>
      </c>
      <c r="I1250">
        <f>+IFERROR(BASE!$R1250/BASE!M1250,I1249)</f>
        <v>1.3758981058131941</v>
      </c>
      <c r="L1250">
        <f t="shared" ref="L1250:L1254" si="24">+(AVERAGE(B1198:B1250))</f>
        <v>0.92283080874761136</v>
      </c>
      <c r="M1250">
        <f>+STDEV($L$78:L1250)*2+L1250</f>
        <v>1.1113315507221035</v>
      </c>
      <c r="N1250">
        <f>L1250-STDEV($L$78:L1250)*2</f>
        <v>0.73433006677311918</v>
      </c>
    </row>
    <row r="1251" spans="1:14" x14ac:dyDescent="0.25">
      <c r="A1251" s="1">
        <f>+BASE!A1251</f>
        <v>45919</v>
      </c>
      <c r="B1251">
        <f>+IFERROR(BASE!M1251/BASE!H1251,B1250)</f>
        <v>0.91207580431908331</v>
      </c>
      <c r="C1251">
        <f>+IFERROR(BASE!C1251/BASE!H1251,C1250)</f>
        <v>0.8926840017628912</v>
      </c>
      <c r="D1251">
        <f>+IFERROR(BASE!#REF!/BASE!H1251,D1250)</f>
        <v>2.0054328141977544</v>
      </c>
      <c r="E1251">
        <f>+IFERROR(BASE!W1251/BASE!H1251,E1250)</f>
        <v>0.80178492728074047</v>
      </c>
      <c r="F1251">
        <f>+IFERROR(BASE!C1251/BASE!M1251,F1250)</f>
        <v>0.97873882580333416</v>
      </c>
      <c r="G1251">
        <f>+IFERROR(BASE!$R1251/BASE!H1251,G1250)</f>
        <v>1.2415160863816661</v>
      </c>
      <c r="H1251">
        <f>+IFERROR(BASE!$R1251/BASE!C1251,H1250)</f>
        <v>1.3907677116761292</v>
      </c>
      <c r="I1251">
        <f>+IFERROR(BASE!$R1251/BASE!M1251,I1250)</f>
        <v>1.3611983570910848</v>
      </c>
      <c r="L1251">
        <f t="shared" si="24"/>
        <v>0.92763129172037984</v>
      </c>
      <c r="M1251">
        <f>+STDEV($L$78:L1251)*2+L1251</f>
        <v>1.116205181983932</v>
      </c>
      <c r="N1251">
        <f>L1251-STDEV($L$78:L1251)*2</f>
        <v>0.73905740145682752</v>
      </c>
    </row>
    <row r="1252" spans="1:14" x14ac:dyDescent="0.25">
      <c r="A1252" s="1">
        <f>+BASE!A1252</f>
        <v>45926</v>
      </c>
      <c r="B1252">
        <f>+IFERROR(BASE!M1252/BASE!H1252,B1251)</f>
        <v>0.92985368890733633</v>
      </c>
      <c r="C1252">
        <f>+IFERROR(BASE!C1252/BASE!H1252,C1251)</f>
        <v>0.92082598318978937</v>
      </c>
      <c r="D1252">
        <f>+IFERROR(BASE!#REF!/BASE!H1252,D1251)</f>
        <v>2.0054328141977544</v>
      </c>
      <c r="E1252">
        <f>+IFERROR(BASE!W1252/BASE!H1252,E1251)</f>
        <v>0.76974162083635989</v>
      </c>
      <c r="F1252">
        <f>+IFERROR(BASE!C1252/BASE!M1252,F1251)</f>
        <v>0.99029126213592233</v>
      </c>
      <c r="G1252">
        <f>+IFERROR(BASE!$R1252/BASE!H1252,G1251)</f>
        <v>1.4826190723254125</v>
      </c>
      <c r="H1252">
        <f>+IFERROR(BASE!$R1252/BASE!C1252,H1251)</f>
        <v>1.6100969123281499</v>
      </c>
      <c r="I1252">
        <f>+IFERROR(BASE!$R1252/BASE!M1252,I1251)</f>
        <v>1.5944649034705949</v>
      </c>
      <c r="L1252">
        <f t="shared" si="24"/>
        <v>0.93266550587174191</v>
      </c>
      <c r="M1252">
        <f>+STDEV($L$78:L1252)*2+L1252</f>
        <v>1.1213241888523429</v>
      </c>
      <c r="N1252">
        <f>L1252-STDEV($L$78:L1252)*2</f>
        <v>0.74400682289114084</v>
      </c>
    </row>
    <row r="1253" spans="1:14" x14ac:dyDescent="0.25">
      <c r="A1253" s="1">
        <f>+BASE!A1253</f>
        <v>45933</v>
      </c>
      <c r="B1253">
        <f>+IFERROR(BASE!M1253/BASE!H1253,B1252)</f>
        <v>0.9073664242807461</v>
      </c>
      <c r="C1253">
        <f>+IFERROR(BASE!C1253/BASE!H1253,C1252)</f>
        <v>0.88165243966698281</v>
      </c>
      <c r="D1253">
        <f>+IFERROR(BASE!#REF!/BASE!H1253,D1252)</f>
        <v>2.0054328141977544</v>
      </c>
      <c r="E1253">
        <f>+IFERROR(BASE!W1253/BASE!H1253,E1252)</f>
        <v>0.74949942038149442</v>
      </c>
      <c r="F1253">
        <f>+IFERROR(BASE!C1253/BASE!M1253,F1252)</f>
        <v>0.97166085946573755</v>
      </c>
      <c r="G1253">
        <f>+IFERROR(BASE!$R1253/BASE!H1253,G1252)</f>
        <v>1.4339761829486775</v>
      </c>
      <c r="H1253">
        <f>+IFERROR(BASE!$R1253/BASE!C1253,H1252)</f>
        <v>1.6264642601004065</v>
      </c>
      <c r="I1253">
        <f>+IFERROR(BASE!$R1253/BASE!M1253,I1252)</f>
        <v>1.5803716608594658</v>
      </c>
      <c r="L1253">
        <f t="shared" si="24"/>
        <v>0.93751157615519476</v>
      </c>
      <c r="M1253">
        <f>+STDEV($L$78:L1253)*2+L1253</f>
        <v>1.1262666023227468</v>
      </c>
      <c r="N1253">
        <f>L1253-STDEV($L$78:L1253)*2</f>
        <v>0.74875654998764274</v>
      </c>
    </row>
    <row r="1254" spans="1:14" x14ac:dyDescent="0.25">
      <c r="A1254" s="1">
        <f>+BASE!A1254</f>
        <v>45940</v>
      </c>
      <c r="B1254">
        <f>+IFERROR(BASE!M1254/BASE!H1254,B1253)</f>
        <v>0.90868009790999804</v>
      </c>
      <c r="C1254">
        <f>+IFERROR(BASE!C1254/BASE!H1254,C1253)</f>
        <v>0.90350216531726601</v>
      </c>
      <c r="D1254">
        <f>+IFERROR(BASE!#REF!/BASE!H1254,D1253)</f>
        <v>2.0054328141977544</v>
      </c>
      <c r="E1254">
        <f>+IFERROR(BASE!W1254/BASE!H1254,E1253)</f>
        <v>0.78497458105818108</v>
      </c>
      <c r="F1254">
        <f>+IFERROR(BASE!C1254/BASE!M1254,F1253)</f>
        <v>0.99430169912971411</v>
      </c>
      <c r="G1254">
        <f>+IFERROR(BASE!$R1254/BASE!H1254,G1253)</f>
        <v>1.3157597439276971</v>
      </c>
      <c r="H1254">
        <f>+IFERROR(BASE!$R1254/BASE!C1254,H1253)</f>
        <v>1.4562884234656663</v>
      </c>
      <c r="I1254">
        <f>+IFERROR(BASE!$R1254/BASE!M1254,I1253)</f>
        <v>1.4479900538748447</v>
      </c>
      <c r="L1254">
        <f t="shared" si="24"/>
        <v>0.94159486117143731</v>
      </c>
      <c r="M1254">
        <f>+STDEV($L$78:L1254)*2+L1254</f>
        <v>1.1304561452528641</v>
      </c>
      <c r="N1254">
        <f>L1254-STDEV($L$78:L1254)*2</f>
        <v>0.75273357709001054</v>
      </c>
    </row>
    <row r="1255" spans="1:14" x14ac:dyDescent="0.25">
      <c r="A1255" s="1">
        <f>+BASE!A1255</f>
        <v>45947</v>
      </c>
      <c r="B1255">
        <f>+IFERROR(BASE!M1255/BASE!H1255,B1254)</f>
        <v>0.91630444834920932</v>
      </c>
      <c r="C1255">
        <f>+IFERROR(BASE!C1255/BASE!H1255,C1254)</f>
        <v>0.97170073060205309</v>
      </c>
      <c r="D1255">
        <f>+IFERROR(BASE!#REF!/BASE!H1255,D1254)</f>
        <v>2.0054328141977544</v>
      </c>
      <c r="E1255">
        <f>+IFERROR(BASE!W1255/BASE!H1255,E1254)</f>
        <v>0.83899010450383804</v>
      </c>
      <c r="F1255">
        <f>+IFERROR(BASE!C1255/BASE!M1255,F1254)</f>
        <v>1.060456197012515</v>
      </c>
      <c r="G1255">
        <f>+IFERROR(BASE!$R1255/BASE!H1255,G1254)</f>
        <v>1.3469897345787478</v>
      </c>
      <c r="H1255">
        <f>+IFERROR(BASE!$R1255/BASE!C1255,H1254)</f>
        <v>1.3862187113353002</v>
      </c>
      <c r="I1255">
        <f>+IFERROR(BASE!$R1255/BASE!M1255,I1254)</f>
        <v>1.4700242228502218</v>
      </c>
      <c r="L1255">
        <f t="shared" ref="L1255" si="25">+(AVERAGE(B1203:B1255))</f>
        <v>0.9462486432371664</v>
      </c>
      <c r="M1255">
        <f>+STDEV($L$78:L1255)*2+L1255</f>
        <v>1.1352278506772111</v>
      </c>
      <c r="N1255">
        <f>L1255-STDEV($L$78:L1255)*2</f>
        <v>0.75726943579712169</v>
      </c>
    </row>
    <row r="1256" spans="1:14" x14ac:dyDescent="0.25">
      <c r="A1256" s="1">
        <f>+BASE!A1256</f>
        <v>45954</v>
      </c>
      <c r="B1256">
        <f>+IFERROR(BASE!M1256/BASE!H1256,B1255)</f>
        <v>0.89197454335069015</v>
      </c>
      <c r="C1256">
        <f>+IFERROR(BASE!C1256/BASE!H1256,C1255)</f>
        <v>0.95478965203735844</v>
      </c>
      <c r="D1256">
        <f>+IFERROR(BASE!#REF!/BASE!H1256,D1255)</f>
        <v>2.0054328141977544</v>
      </c>
      <c r="E1256">
        <f>+IFERROR(BASE!W1256/BASE!H1256,E1255)</f>
        <v>0.81659641292668816</v>
      </c>
      <c r="F1256">
        <f>+IFERROR(BASE!C1256/BASE!M1256,F1255)</f>
        <v>1.0704225352112677</v>
      </c>
      <c r="G1256">
        <f>+IFERROR(BASE!$R1256/BASE!H1256,G1255)</f>
        <v>1.2190263658153568</v>
      </c>
      <c r="H1256">
        <f>+IFERROR(BASE!$R1256/BASE!C1256,H1255)</f>
        <v>1.2767486149584488</v>
      </c>
      <c r="I1256">
        <f>+IFERROR(BASE!$R1256/BASE!M1256,I1255)</f>
        <v>1.3666604892512975</v>
      </c>
      <c r="L1256">
        <f t="shared" ref="L1256:L1257" si="26">+(AVERAGE(B1204:B1256))</f>
        <v>0.95140097766756837</v>
      </c>
      <c r="M1256">
        <f>+STDEV($L$78:L1256)*2+L1256</f>
        <v>1.1405114511594516</v>
      </c>
      <c r="N1256">
        <f>L1256-STDEV($L$78:L1256)*2</f>
        <v>0.76229050417568511</v>
      </c>
    </row>
    <row r="1257" spans="1:14" x14ac:dyDescent="0.25">
      <c r="A1257" s="1">
        <f>+BASE!A1257</f>
        <v>45961</v>
      </c>
      <c r="B1257">
        <f>+IFERROR(BASE!M1257/BASE!H1257,B1256)</f>
        <v>0.88419251115029573</v>
      </c>
      <c r="C1257">
        <f>+IFERROR(BASE!C1257/BASE!H1257,C1256)</f>
        <v>0.90255160253085787</v>
      </c>
      <c r="D1257">
        <f>+IFERROR(BASE!#REF!/BASE!H1257,D1256)</f>
        <v>2.0054328141977544</v>
      </c>
      <c r="E1257">
        <f>+IFERROR(BASE!W1257/BASE!H1257,E1256)</f>
        <v>0.90820454309718912</v>
      </c>
      <c r="F1257">
        <f>+IFERROR(BASE!C1257/BASE!M1257,F1256)</f>
        <v>1.0207636811543199</v>
      </c>
      <c r="G1257">
        <f>+IFERROR(BASE!$R1257/BASE!H1257,G1256)</f>
        <v>1.0653459184731873</v>
      </c>
      <c r="H1257">
        <f>+IFERROR(BASE!$R1257/BASE!C1257,H1256)</f>
        <v>1.1803712003677527</v>
      </c>
      <c r="I1257">
        <f>+IFERROR(BASE!$R1257/BASE!M1257,I1256)</f>
        <v>1.2048800516159304</v>
      </c>
      <c r="L1257">
        <f t="shared" si="26"/>
        <v>0.95550652294062599</v>
      </c>
      <c r="M1257">
        <f>+STDEV($L$78:L1257)*2+L1257</f>
        <v>1.1447590214818812</v>
      </c>
      <c r="N1257">
        <f>L1257-STDEV($L$78:L1257)*2</f>
        <v>0.76625402439937074</v>
      </c>
    </row>
    <row r="1258" spans="1:14" x14ac:dyDescent="0.25">
      <c r="A1258" s="1">
        <f>+BASE!A1258</f>
        <v>45968</v>
      </c>
      <c r="B1258">
        <f>+IFERROR(BASE!M1258/BASE!H1258,B1257)</f>
        <v>0.90787535410764875</v>
      </c>
      <c r="C1258">
        <f>+IFERROR(BASE!C1258/BASE!H1258,C1257)</f>
        <v>0.90719546742209634</v>
      </c>
      <c r="D1258">
        <f>+IFERROR(BASE!#REF!/BASE!H1258,D1257)</f>
        <v>2.0054328141977544</v>
      </c>
      <c r="E1258">
        <f>+IFERROR(BASE!W1258/BASE!H1258,E1257)</f>
        <v>0.91325779036827204</v>
      </c>
      <c r="F1258">
        <f>+IFERROR(BASE!C1258/BASE!M1258,F1257)</f>
        <v>0.99925112331502741</v>
      </c>
      <c r="G1258">
        <f>+IFERROR(BASE!$R1258/BASE!H1258,G1257)</f>
        <v>1.1428895184135976</v>
      </c>
      <c r="H1258">
        <f>+IFERROR(BASE!$R1258/BASE!C1258,H1257)</f>
        <v>1.2598051461403947</v>
      </c>
      <c r="I1258">
        <f>+IFERROR(BASE!$R1258/BASE!M1258,I1257)</f>
        <v>1.2588617074388417</v>
      </c>
      <c r="L1258">
        <f t="shared" ref="L1258:L1269" si="27">+(AVERAGE(B1206:B1258))</f>
        <v>0.95919723936480961</v>
      </c>
      <c r="M1258">
        <f>+STDEV($L$78:L1258)*2+L1258</f>
        <v>1.1486015472593687</v>
      </c>
      <c r="N1258">
        <f>L1258-STDEV($L$78:L1258)*2</f>
        <v>0.76979293147025052</v>
      </c>
    </row>
    <row r="1259" spans="1:14" x14ac:dyDescent="0.25">
      <c r="A1259" s="1">
        <f>+BASE!A1259</f>
        <v>45975</v>
      </c>
      <c r="B1259">
        <f>+IFERROR(BASE!M1259/BASE!H1259,B1258)</f>
        <v>0.93043176293552488</v>
      </c>
      <c r="C1259">
        <f>+IFERROR(BASE!C1259/BASE!H1259,C1258)</f>
        <v>0.92371802291931937</v>
      </c>
      <c r="D1259">
        <f>+IFERROR(BASE!#REF!/BASE!H1259,D1258)</f>
        <v>2.0054328141977544</v>
      </c>
      <c r="E1259">
        <f>+IFERROR(BASE!W1259/BASE!H1259,E1258)</f>
        <v>0.9322259520777868</v>
      </c>
      <c r="F1259">
        <f>+IFERROR(BASE!C1259/BASE!M1259,F1258)</f>
        <v>0.99278427469519792</v>
      </c>
      <c r="G1259">
        <f>+IFERROR(BASE!$R1259/BASE!H1259,G1258)</f>
        <v>1.2103252691283715</v>
      </c>
      <c r="H1259">
        <f>+IFERROR(BASE!$R1259/BASE!C1259,H1258)</f>
        <v>1.3102756892230576</v>
      </c>
      <c r="I1259">
        <f>+IFERROR(BASE!$R1259/BASE!M1259,I1258)</f>
        <v>1.3008210997760639</v>
      </c>
      <c r="L1259">
        <f t="shared" si="27"/>
        <v>0.96241940710289631</v>
      </c>
      <c r="M1259">
        <f>+STDEV($L$78:L1259)*2+L1259</f>
        <v>1.1519841026581186</v>
      </c>
      <c r="N1259">
        <f>L1259-STDEV($L$78:L1259)*2</f>
        <v>0.77285471154767393</v>
      </c>
    </row>
    <row r="1260" spans="1:14" x14ac:dyDescent="0.25">
      <c r="A1260" s="1">
        <f>+BASE!A1260</f>
        <v>45982</v>
      </c>
      <c r="B1260">
        <f>+IFERROR(BASE!M1260/BASE!H1260,B1259)</f>
        <v>0.94360385144429171</v>
      </c>
      <c r="C1260">
        <f>+IFERROR(BASE!C1260/BASE!H1260,C1259)</f>
        <v>0.94163882884653172</v>
      </c>
      <c r="D1260">
        <f>+IFERROR(BASE!#REF!/BASE!H1260,D1259)</f>
        <v>2.0054328141977544</v>
      </c>
      <c r="E1260">
        <f>+IFERROR(BASE!W1260/BASE!H1260,E1259)</f>
        <v>0.88006812078338903</v>
      </c>
      <c r="F1260">
        <f>+IFERROR(BASE!C1260/BASE!M1260,F1259)</f>
        <v>0.99791753436068298</v>
      </c>
      <c r="G1260">
        <f>+IFERROR(BASE!$R1260/BASE!H1260,G1259)</f>
        <v>1.3940525316041135</v>
      </c>
      <c r="H1260">
        <f>+IFERROR(BASE!$R1260/BASE!C1260,H1259)</f>
        <v>1.4804535336672231</v>
      </c>
      <c r="I1260">
        <f>+IFERROR(BASE!$R1260/BASE!M1260,I1259)</f>
        <v>1.4773705400527557</v>
      </c>
      <c r="L1260">
        <f t="shared" si="27"/>
        <v>0.9657818578104167</v>
      </c>
      <c r="M1260">
        <f>+STDEV($L$78:L1260)*2+L1260</f>
        <v>1.1555160559826836</v>
      </c>
      <c r="N1260">
        <f>L1260-STDEV($L$78:L1260)*2</f>
        <v>0.7760476596381497</v>
      </c>
    </row>
    <row r="1261" spans="1:14" x14ac:dyDescent="0.25">
      <c r="A1261" s="1">
        <f>+BASE!A1261</f>
        <v>45989</v>
      </c>
      <c r="B1261">
        <f>+IFERROR(BASE!M1261/BASE!H1261,B1260)</f>
        <v>0.97256079949165264</v>
      </c>
      <c r="C1261">
        <f>+IFERROR(BASE!C1261/BASE!H1261,C1260)</f>
        <v>0.97071226387845866</v>
      </c>
      <c r="D1261">
        <f>+IFERROR(BASE!#REF!/BASE!H1261,D1260)</f>
        <v>2.0054328141977544</v>
      </c>
      <c r="E1261">
        <f>+IFERROR(BASE!W1261/BASE!H1261,E1260)</f>
        <v>0.913003292704061</v>
      </c>
      <c r="F1261">
        <f>+IFERROR(BASE!C1261/BASE!M1261,F1260)</f>
        <v>0.99809931100023752</v>
      </c>
      <c r="G1261">
        <f>+IFERROR(BASE!$R1261/BASE!H1261,G1260)</f>
        <v>1.4213505863323899</v>
      </c>
      <c r="H1261">
        <f>+IFERROR(BASE!$R1261/BASE!C1261,H1260)</f>
        <v>1.4642347060223757</v>
      </c>
      <c r="I1261">
        <f>+IFERROR(BASE!$R1261/BASE!M1261,I1260)</f>
        <v>1.4614516512235687</v>
      </c>
      <c r="L1261">
        <f t="shared" si="27"/>
        <v>0.96919401382881243</v>
      </c>
      <c r="M1261">
        <f>+STDEV($L$78:L1261)*2+L1261</f>
        <v>1.1591071095322838</v>
      </c>
      <c r="N1261">
        <f>L1261-STDEV($L$78:L1261)*2</f>
        <v>0.77928091812534106</v>
      </c>
    </row>
    <row r="1262" spans="1:14" x14ac:dyDescent="0.25">
      <c r="A1262" s="1">
        <f>+BASE!A1262</f>
        <v>45996</v>
      </c>
      <c r="B1262">
        <f>+IFERROR(BASE!M1262/BASE!H1262,B1261)</f>
        <v>1.0262532668092184</v>
      </c>
      <c r="C1262">
        <f>+IFERROR(BASE!C1262/BASE!H1262,C1261)</f>
        <v>1.0180565454977428</v>
      </c>
      <c r="D1262">
        <f>+IFERROR(BASE!#REF!/BASE!H1262,D1261)</f>
        <v>2.0054328141977544</v>
      </c>
      <c r="E1262">
        <f>+IFERROR(BASE!W1262/BASE!H1262,E1261)</f>
        <v>0.9373960560703255</v>
      </c>
      <c r="F1262">
        <f>+IFERROR(BASE!C1262/BASE!M1262,F1261)</f>
        <v>0.99201296446347953</v>
      </c>
      <c r="G1262">
        <f>+IFERROR(BASE!$R1262/BASE!H1262,G1261)</f>
        <v>1.4050843430743645</v>
      </c>
      <c r="H1262">
        <f>+IFERROR(BASE!$R1262/BASE!C1262,H1261)</f>
        <v>1.3801633605600934</v>
      </c>
      <c r="I1262">
        <f>+IFERROR(BASE!$R1262/BASE!M1262,I1261)</f>
        <v>1.3691399467530965</v>
      </c>
      <c r="L1262">
        <f t="shared" si="27"/>
        <v>0.97366287097047055</v>
      </c>
      <c r="M1262">
        <f>+STDEV($L$78:L1262)*2+L1262</f>
        <v>1.1637676628205411</v>
      </c>
      <c r="N1262">
        <f>L1262-STDEV($L$78:L1262)*2</f>
        <v>0.7835580791204001</v>
      </c>
    </row>
    <row r="1263" spans="1:14" x14ac:dyDescent="0.25">
      <c r="A1263" s="1">
        <f>+BASE!A1263</f>
        <v>46003</v>
      </c>
      <c r="B1263">
        <f>+IFERROR(BASE!M1263/BASE!H1263,B1262)</f>
        <v>1.080384257824605</v>
      </c>
      <c r="C1263">
        <f>+IFERROR(BASE!C1263/BASE!H1263,C1262)</f>
        <v>1.0550976138828634</v>
      </c>
      <c r="D1263">
        <f>+IFERROR(BASE!#REF!/BASE!H1263,D1262)</f>
        <v>2.0054328141977544</v>
      </c>
      <c r="E1263">
        <f>+IFERROR(BASE!W1263/BASE!H1263,E1262)</f>
        <v>0.9601487449643632</v>
      </c>
      <c r="F1263">
        <f>+IFERROR(BASE!C1263/BASE!M1263,F1262)</f>
        <v>0.97659476824231284</v>
      </c>
      <c r="G1263">
        <f>+IFERROR(BASE!$R1263/BASE!H1263,G1262)</f>
        <v>1.4101642392314844</v>
      </c>
      <c r="H1263">
        <f>+IFERROR(BASE!$R1263/BASE!C1263,H1262)</f>
        <v>1.3365249060150377</v>
      </c>
      <c r="I1263">
        <f>+IFERROR(BASE!$R1263/BASE!M1263,I1262)</f>
        <v>1.3052432308398347</v>
      </c>
      <c r="L1263">
        <f t="shared" si="27"/>
        <v>0.97941587664976293</v>
      </c>
      <c r="M1263">
        <f>+STDEV($L$78:L1263)*2+L1263</f>
        <v>1.1697295063286859</v>
      </c>
      <c r="N1263">
        <f>L1263-STDEV($L$78:L1263)*2</f>
        <v>0.78910224697083997</v>
      </c>
    </row>
    <row r="1264" spans="1:14" x14ac:dyDescent="0.25">
      <c r="A1264" s="1">
        <f>+BASE!A1264</f>
        <v>46010</v>
      </c>
      <c r="B1264">
        <f>+IFERROR(BASE!M1264/BASE!H1264,B1263)</f>
        <v>1.0569513324976838</v>
      </c>
      <c r="C1264">
        <f>+IFERROR(BASE!C1264/BASE!H1264,C1263)</f>
        <v>0.98419532399585818</v>
      </c>
      <c r="D1264">
        <f>+IFERROR(BASE!#REF!/BASE!H1264,D1263)</f>
        <v>2.0054328141977544</v>
      </c>
      <c r="E1264">
        <f>+IFERROR(BASE!W1264/BASE!H1264,E1263)</f>
        <v>0.92909695351245303</v>
      </c>
      <c r="F1264">
        <f>+IFERROR(BASE!C1264/BASE!M1264,F1263)</f>
        <v>0.93116427761163245</v>
      </c>
      <c r="G1264">
        <f>+IFERROR(BASE!$R1264/BASE!H1264,G1263)</f>
        <v>1.3144585535996514</v>
      </c>
      <c r="H1264">
        <f>+IFERROR(BASE!$R1264/BASE!C1264,H1263)</f>
        <v>1.3355667534193478</v>
      </c>
      <c r="I1264">
        <f>+IFERROR(BASE!$R1264/BASE!M1264,I1263)</f>
        <v>1.2436320511498402</v>
      </c>
      <c r="L1264">
        <f t="shared" si="27"/>
        <v>0.98534182368146217</v>
      </c>
      <c r="M1264">
        <f>+STDEV($L$78:L1264)*2+L1264</f>
        <v>1.1758824429007186</v>
      </c>
      <c r="N1264">
        <f>L1264-STDEV($L$78:L1264)*2</f>
        <v>0.79480120446220559</v>
      </c>
    </row>
    <row r="1265" spans="1:14" x14ac:dyDescent="0.25">
      <c r="A1265" s="1">
        <f>+BASE!A1265</f>
        <v>46017</v>
      </c>
      <c r="B1265">
        <f>+IFERROR(BASE!M1265/BASE!H1265,B1264)</f>
        <v>1.043220292852866</v>
      </c>
      <c r="C1265">
        <f>+IFERROR(BASE!C1265/BASE!H1265,C1264)</f>
        <v>0.98230907408415435</v>
      </c>
      <c r="D1265">
        <f>+IFERROR(BASE!#REF!/BASE!H1265,D1264)</f>
        <v>2.0054328141977544</v>
      </c>
      <c r="E1265">
        <f>+IFERROR(BASE!W1265/BASE!H1265,E1264)</f>
        <v>0.93179467639213975</v>
      </c>
      <c r="F1265">
        <f>+IFERROR(BASE!C1265/BASE!M1265,F1264)</f>
        <v>0.94161231411427071</v>
      </c>
      <c r="G1265">
        <f>+IFERROR(BASE!$R1265/BASE!H1265,G1264)</f>
        <v>1.3884382994937674</v>
      </c>
      <c r="H1265">
        <f>+IFERROR(BASE!$R1265/BASE!C1265,H1264)</f>
        <v>1.4134434223650671</v>
      </c>
      <c r="I1265">
        <f>+IFERROR(BASE!$R1265/BASE!M1265,I1264)</f>
        <v>1.3309157318027653</v>
      </c>
      <c r="L1265">
        <f t="shared" si="27"/>
        <v>0.99080459309102875</v>
      </c>
      <c r="M1265">
        <f>+STDEV($L$78:L1265)*2+L1265</f>
        <v>1.1815892463513076</v>
      </c>
      <c r="N1265">
        <f>L1265-STDEV($L$78:L1265)*2</f>
        <v>0.80001993983074982</v>
      </c>
    </row>
    <row r="1266" spans="1:14" x14ac:dyDescent="0.25">
      <c r="A1266" s="1">
        <f>+BASE!A1266</f>
        <v>46024</v>
      </c>
      <c r="B1266">
        <f>+IFERROR(BASE!M1266/BASE!H1266,B1265)</f>
        <v>0.92431583082362179</v>
      </c>
      <c r="C1266">
        <f>+IFERROR(BASE!C1266/BASE!H1266,C1265)</f>
        <v>0.91934005499541693</v>
      </c>
      <c r="D1266">
        <f>+IFERROR(BASE!#REF!/BASE!H1266,D1265)</f>
        <v>2.0054328141977544</v>
      </c>
      <c r="E1266">
        <f>+IFERROR(BASE!W1266/BASE!H1266,E1265)</f>
        <v>0.88522980227838155</v>
      </c>
      <c r="F1266">
        <f>+IFERROR(BASE!C1266/BASE!M1266,F1265)</f>
        <v>0.99461680124663543</v>
      </c>
      <c r="G1266">
        <f>+IFERROR(BASE!$R1266/BASE!H1266,G1265)</f>
        <v>0.95672384444153458</v>
      </c>
      <c r="H1266">
        <f>+IFERROR(BASE!$R1266/BASE!C1266,H1265)</f>
        <v>1.0406637231163653</v>
      </c>
      <c r="I1266">
        <f>+IFERROR(BASE!$R1266/BASE!M1266,I1265)</f>
        <v>1.0350616234594137</v>
      </c>
      <c r="L1266">
        <f t="shared" si="27"/>
        <v>0.9926616019024096</v>
      </c>
      <c r="M1266">
        <f>+STDEV($L$78:L1266)*2+L1266</f>
        <v>1.1836953154736574</v>
      </c>
      <c r="N1266">
        <f>L1266-STDEV($L$78:L1266)*2</f>
        <v>0.80162788833116183</v>
      </c>
    </row>
    <row r="1267" spans="1:14" x14ac:dyDescent="0.25">
      <c r="A1267" s="1">
        <f>+BASE!A1267</f>
        <v>46031</v>
      </c>
      <c r="B1267">
        <f>+IFERROR(BASE!M1267/BASE!H1267,B1266)</f>
        <v>0.91935689677172394</v>
      </c>
      <c r="C1267">
        <f>+IFERROR(BASE!C1267/BASE!H1267,C1266)</f>
        <v>0.9377950746459105</v>
      </c>
      <c r="D1267">
        <f>+IFERROR(BASE!#REF!/BASE!H1267,D1266)</f>
        <v>2.0054328141977544</v>
      </c>
      <c r="E1267">
        <f>+IFERROR(BASE!W1267/BASE!H1267,E1266)</f>
        <v>0.87648334821998208</v>
      </c>
      <c r="F1267">
        <f>+IFERROR(BASE!C1267/BASE!M1267,F1266)</f>
        <v>1.0200555170020817</v>
      </c>
      <c r="G1267">
        <f>+IFERROR(BASE!$R1267/BASE!H1267,G1266)</f>
        <v>0.93741227510526992</v>
      </c>
      <c r="H1267">
        <f>+IFERROR(BASE!$R1267/BASE!C1267,H1266)</f>
        <v>0.99959180896659638</v>
      </c>
      <c r="I1267">
        <f>+IFERROR(BASE!$R1267/BASE!M1267,I1266)</f>
        <v>1.0196391394864677</v>
      </c>
      <c r="L1267">
        <f t="shared" si="27"/>
        <v>0.99170607165281921</v>
      </c>
      <c r="M1267">
        <f>+STDEV($L$78:L1267)*2+L1267</f>
        <v>1.182984315755081</v>
      </c>
      <c r="N1267">
        <f>L1267-STDEV($L$78:L1267)*2</f>
        <v>0.80042782755055741</v>
      </c>
    </row>
    <row r="1268" spans="1:14" x14ac:dyDescent="0.25">
      <c r="A1268" s="1">
        <f>+BASE!A1268</f>
        <v>46038</v>
      </c>
      <c r="B1268">
        <f>+IFERROR(BASE!M1268/BASE!H1268,B1267)</f>
        <v>0.92649020571508822</v>
      </c>
      <c r="C1268">
        <f>+IFERROR(BASE!C1268/BASE!H1268,C1267)</f>
        <v>0.98658990381239919</v>
      </c>
      <c r="D1268">
        <f>+IFERROR(BASE!#REF!/BASE!H1268,D1267)</f>
        <v>2.0054328141977544</v>
      </c>
      <c r="E1268">
        <f>+IFERROR(BASE!W1268/BASE!H1268,E1267)</f>
        <v>0.85557817875447584</v>
      </c>
      <c r="F1268">
        <f>+IFERROR(BASE!C1268/BASE!M1268,F1267)</f>
        <v>1.0648681418611701</v>
      </c>
      <c r="G1268">
        <f>+IFERROR(BASE!$R1268/BASE!H1268,G1267)</f>
        <v>1.1218844344590326</v>
      </c>
      <c r="H1268">
        <f>+IFERROR(BASE!$R1268/BASE!C1268,H1267)</f>
        <v>1.1371335041275263</v>
      </c>
      <c r="I1268">
        <f>+IFERROR(BASE!$R1268/BASE!M1268,I1267)</f>
        <v>1.2108972415883601</v>
      </c>
      <c r="L1268">
        <f t="shared" si="27"/>
        <v>0.99030871346801508</v>
      </c>
      <c r="M1268">
        <f>+STDEV($L$78:L1268)*2+L1268</f>
        <v>1.1818255329220493</v>
      </c>
      <c r="N1268">
        <f>L1268-STDEV($L$78:L1268)*2</f>
        <v>0.79879189401398099</v>
      </c>
    </row>
    <row r="1269" spans="1:14" x14ac:dyDescent="0.25">
      <c r="A1269" s="1">
        <f>+BASE!A1269</f>
        <v>46045</v>
      </c>
      <c r="B1269">
        <f>+IFERROR(BASE!M1269/BASE!H1269,B1268)</f>
        <v>0.98597691894793349</v>
      </c>
      <c r="C1269">
        <f>+IFERROR(BASE!C1269/BASE!H1269,C1268)</f>
        <v>0.99845679012345678</v>
      </c>
      <c r="D1269">
        <f>+IFERROR(BASE!#REF!/BASE!H1269,D1268)</f>
        <v>2.0054328141977544</v>
      </c>
      <c r="E1269">
        <f>+IFERROR(BASE!W1269/BASE!H1269,E1268)</f>
        <v>0.88009930220075161</v>
      </c>
      <c r="F1269">
        <f>+IFERROR(BASE!C1269/BASE!M1269,F1268)</f>
        <v>1.0126573664511738</v>
      </c>
      <c r="G1269">
        <f>+IFERROR(BASE!$R1269/BASE!H1269,G1268)</f>
        <v>1.0890365002683844</v>
      </c>
      <c r="H1269">
        <f>+IFERROR(BASE!$R1269/BASE!C1269,H1268)</f>
        <v>1.090719709696929</v>
      </c>
      <c r="I1269">
        <f>+IFERROR(BASE!$R1269/BASE!M1269,I1268)</f>
        <v>1.1045253487580811</v>
      </c>
      <c r="L1269">
        <f t="shared" si="27"/>
        <v>0.98985368300647414</v>
      </c>
      <c r="M1269">
        <f>+STDEV($L$78:L1269)*2+L1269</f>
        <v>1.1816063324284982</v>
      </c>
      <c r="N1269">
        <f>L1269-STDEV($L$78:L1269)*2</f>
        <v>0.79810103358444995</v>
      </c>
    </row>
    <row r="1270" spans="1:14" x14ac:dyDescent="0.25">
      <c r="A1270" s="1">
        <f>+BASE!A1270</f>
        <v>46052</v>
      </c>
      <c r="B1270">
        <f>+IFERROR(BASE!M1270/BASE!H1270,B1269)</f>
        <v>1.0019025126287475</v>
      </c>
      <c r="C1270">
        <f>+IFERROR(BASE!C1270/BASE!H1270,C1269)</f>
        <v>1.0187627107524766</v>
      </c>
      <c r="D1270">
        <f>+IFERROR(BASE!#REF!/BASE!H1270,D1269)</f>
        <v>2.0054328141977544</v>
      </c>
      <c r="E1270">
        <f>+IFERROR(BASE!W1270/BASE!H1270,E1269)</f>
        <v>0.90802335498261499</v>
      </c>
      <c r="F1270">
        <f>+IFERROR(BASE!C1270/BASE!M1270,F1269)</f>
        <v>1.016828182294395</v>
      </c>
      <c r="G1270">
        <f>+IFERROR(BASE!$R1270/BASE!H1270,G1269)</f>
        <v>1.0787246604999017</v>
      </c>
      <c r="H1270">
        <f>+IFERROR(BASE!$R1270/BASE!C1270,H1269)</f>
        <v>1.0588576212248053</v>
      </c>
      <c r="I1270">
        <f>+IFERROR(BASE!$R1270/BASE!M1270,I1269)</f>
        <v>1.0766762702985857</v>
      </c>
      <c r="L1270">
        <f t="shared" ref="L1270:L1274" si="28">+(AVERAGE(B1218:B1270))</f>
        <v>0.99009856538213459</v>
      </c>
      <c r="M1270">
        <f>+STDEV($L$78:L1270)*2+L1270</f>
        <v>1.182086644031191</v>
      </c>
      <c r="N1270">
        <f>L1270-STDEV($L$78:L1270)*2</f>
        <v>0.79811048673307827</v>
      </c>
    </row>
    <row r="1271" spans="1:14" x14ac:dyDescent="0.25">
      <c r="A1271" s="1">
        <f>+BASE!A1271</f>
        <v>46059</v>
      </c>
      <c r="B1271">
        <f>+IFERROR(BASE!M1271/BASE!H1271,B1270)</f>
        <v>0.97985014912344504</v>
      </c>
      <c r="C1271">
        <f>+IFERROR(BASE!C1271/BASE!H1271,C1270)</f>
        <v>1.0224776314832327</v>
      </c>
      <c r="D1271">
        <f>+IFERROR(BASE!#REF!/BASE!H1271,D1270)</f>
        <v>2.0054328141977544</v>
      </c>
      <c r="E1271">
        <f>+IFERROR(BASE!W1271/BASE!H1271,E1270)</f>
        <v>0.89539535898741551</v>
      </c>
      <c r="F1271">
        <f>+IFERROR(BASE!C1271/BASE!M1271,F1270)</f>
        <v>1.0435040831477358</v>
      </c>
      <c r="G1271">
        <f>+IFERROR(BASE!$R1271/BASE!H1271,G1270)</f>
        <v>1.1362479086346111</v>
      </c>
      <c r="H1271">
        <f>+IFERROR(BASE!$R1271/BASE!C1271,H1270)</f>
        <v>1.1112692088787708</v>
      </c>
      <c r="I1271">
        <f>+IFERROR(BASE!$R1271/BASE!M1271,I1270)</f>
        <v>1.1596139569413513</v>
      </c>
      <c r="L1271">
        <f t="shared" si="28"/>
        <v>0.98985956055113844</v>
      </c>
      <c r="M1271">
        <f>+STDEV($L$78:L1271)*2+L1271</f>
        <v>1.1820810677696019</v>
      </c>
      <c r="N1271">
        <f>L1271-STDEV($L$78:L1271)*2</f>
        <v>0.7976380533326749</v>
      </c>
    </row>
    <row r="1272" spans="1:14" x14ac:dyDescent="0.25">
      <c r="A1272" s="1">
        <f>+BASE!A1272</f>
        <v>46066</v>
      </c>
      <c r="B1272">
        <f>+IFERROR(BASE!M1272/BASE!H1272,B1271)</f>
        <v>0.969564158753348</v>
      </c>
      <c r="C1272">
        <f>+IFERROR(BASE!C1272/BASE!H1272,C1271)</f>
        <v>1.0469117766415064</v>
      </c>
      <c r="D1272">
        <f>+IFERROR(BASE!#REF!/BASE!H1272,D1271)</f>
        <v>2.0054328141977544</v>
      </c>
      <c r="E1272">
        <f>+IFERROR(BASE!W1272/BASE!H1272,E1271)</f>
        <v>0.94708221735248765</v>
      </c>
      <c r="F1272">
        <f>+IFERROR(BASE!C1272/BASE!M1272,F1271)</f>
        <v>1.0797756571237234</v>
      </c>
      <c r="G1272">
        <f>+IFERROR(BASE!$R1272/BASE!H1272,G1271)</f>
        <v>1.2106971836701568</v>
      </c>
      <c r="H1272">
        <f>+IFERROR(BASE!$R1272/BASE!C1272,H1271)</f>
        <v>1.1564462361423367</v>
      </c>
      <c r="I1272">
        <f>+IFERROR(BASE!$R1272/BASE!M1272,I1271)</f>
        <v>1.2487024945588481</v>
      </c>
      <c r="L1272">
        <f t="shared" si="28"/>
        <v>0.98915216932485195</v>
      </c>
      <c r="M1272">
        <f>+STDEV($L$78:L1272)*2+L1272</f>
        <v>1.1816035799143259</v>
      </c>
      <c r="N1272">
        <f>L1272-STDEV($L$78:L1272)*2</f>
        <v>0.79670075873537816</v>
      </c>
    </row>
    <row r="1273" spans="1:14" x14ac:dyDescent="0.25">
      <c r="A1273" s="1">
        <f>+BASE!A1273</f>
        <v>46073</v>
      </c>
      <c r="B1273">
        <f>+IFERROR(BASE!M1273/BASE!H1273,B1272)</f>
        <v>0.93717317165593028</v>
      </c>
      <c r="C1273">
        <f>+IFERROR(BASE!C1273/BASE!H1273,C1272)</f>
        <v>1.0259946949602121</v>
      </c>
      <c r="D1273">
        <f>+IFERROR(BASE!#REF!/BASE!H1273,D1272)</f>
        <v>2.0054328141977544</v>
      </c>
      <c r="E1273">
        <f>+IFERROR(BASE!W1273/BASE!H1273,E1272)</f>
        <v>0.91216369837059497</v>
      </c>
      <c r="F1273">
        <f>+IFERROR(BASE!C1273/BASE!M1273,F1272)</f>
        <v>1.0947759987061296</v>
      </c>
      <c r="G1273">
        <f>+IFERROR(BASE!$R1273/BASE!H1273,G1272)</f>
        <v>1.0681318681318681</v>
      </c>
      <c r="H1273">
        <f>+IFERROR(BASE!$R1273/BASE!C1273,H1272)</f>
        <v>1.0410695819175655</v>
      </c>
      <c r="I1273">
        <f>+IFERROR(BASE!$R1273/BASE!M1273,I1272)</f>
        <v>1.1397379912663756</v>
      </c>
      <c r="L1273">
        <f t="shared" si="28"/>
        <v>0.98700829369002618</v>
      </c>
      <c r="M1273">
        <f>+STDEV($L$78:L1273)*2+L1273</f>
        <v>1.1796814495076191</v>
      </c>
      <c r="N1273">
        <f>L1273-STDEV($L$78:L1273)*2</f>
        <v>0.79433513787243337</v>
      </c>
    </row>
    <row r="1274" spans="1:14" x14ac:dyDescent="0.25">
      <c r="A1274" s="1">
        <f>+BASE!A1274</f>
        <v>46080</v>
      </c>
      <c r="B1274">
        <f>+IFERROR(BASE!M1274/BASE!H1274,B1273)</f>
        <v>0.9105022831050229</v>
      </c>
      <c r="C1274">
        <f>+IFERROR(BASE!C1274/BASE!H1274,C1273)</f>
        <v>0.94985471149854706</v>
      </c>
      <c r="D1274">
        <f>+IFERROR(BASE!#REF!/BASE!H1274,D1273)</f>
        <v>2.0054328141977544</v>
      </c>
      <c r="E1274">
        <f>+IFERROR(BASE!W1274/BASE!H1274,E1273)</f>
        <v>0.85089248650892491</v>
      </c>
      <c r="F1274">
        <f>+IFERROR(BASE!C1274/BASE!M1274,F1273)</f>
        <v>1.0432205708033189</v>
      </c>
      <c r="G1274">
        <f>+IFERROR(BASE!$R1274/BASE!H1274,G1273)</f>
        <v>1.1149854711498548</v>
      </c>
      <c r="H1274">
        <f>+IFERROR(BASE!$R1274/BASE!C1274,H1273)</f>
        <v>1.173848439821694</v>
      </c>
      <c r="I1274">
        <f>+IFERROR(BASE!$R1274/BASE!M1274,I1273)</f>
        <v>1.224582839427373</v>
      </c>
      <c r="L1274">
        <f t="shared" si="28"/>
        <v>0.98519618360432759</v>
      </c>
      <c r="M1274">
        <f>+STDEV($L$78:L1274)*2+L1274</f>
        <v>1.1780841327281029</v>
      </c>
      <c r="N1274">
        <f>L1274-STDEV($L$78:L1274)*2</f>
        <v>0.79230823448055243</v>
      </c>
    </row>
    <row r="1275" spans="1:14" x14ac:dyDescent="0.25">
      <c r="A1275" s="1">
        <f>+BASE!A1275</f>
        <v>46087</v>
      </c>
      <c r="B1275">
        <f>+IFERROR(BASE!M1275/BASE!H1275,B1274)</f>
        <v>0.90871551572658571</v>
      </c>
      <c r="C1275">
        <f>+IFERROR(BASE!C1275/BASE!H1275,C1274)</f>
        <v>0.93076787910736236</v>
      </c>
      <c r="D1275">
        <f>+IFERROR(BASE!#REF!/BASE!H1275,D1274)</f>
        <v>2.0054328141977544</v>
      </c>
      <c r="E1275">
        <f>+IFERROR(BASE!W1275/BASE!H1275,E1274)</f>
        <v>0.81584958706729915</v>
      </c>
      <c r="F1275">
        <f>+IFERROR(BASE!C1275/BASE!M1275,F1274)</f>
        <v>1.0242676206129748</v>
      </c>
      <c r="G1275">
        <f>+IFERROR(BASE!$R1275/BASE!H1275,G1274)</f>
        <v>1.1664909506237919</v>
      </c>
      <c r="H1275">
        <f>+IFERROR(BASE!$R1275/BASE!C1275,H1274)</f>
        <v>1.2532565603171608</v>
      </c>
      <c r="I1275">
        <f>+IFERROR(BASE!$R1275/BASE!M1275,I1274)</f>
        <v>1.2836701150536596</v>
      </c>
      <c r="L1275">
        <f t="shared" ref="L1275:L1280" si="29">+(AVERAGE(B1223:B1275))</f>
        <v>0.98354540184691086</v>
      </c>
      <c r="M1275">
        <f>+STDEV($L$78:L1275)*2+L1275</f>
        <v>1.1766418145437814</v>
      </c>
      <c r="N1275">
        <f>L1275-STDEV($L$78:L1275)*2</f>
        <v>0.79044898915004036</v>
      </c>
    </row>
    <row r="1276" spans="1:14" x14ac:dyDescent="0.25">
      <c r="A1276" s="1">
        <f>+BASE!A1276</f>
        <v>46094</v>
      </c>
      <c r="B1276">
        <f>+IFERROR(BASE!M1276/BASE!H1276,B1275)</f>
        <v>0.87919044222539233</v>
      </c>
      <c r="C1276">
        <f>+IFERROR(BASE!C1276/BASE!H1276,C1275)</f>
        <v>0.89399072753209696</v>
      </c>
      <c r="D1276">
        <f>+IFERROR(BASE!#REF!/BASE!H1276,D1275)</f>
        <v>2.0054328141977544</v>
      </c>
      <c r="E1276">
        <f>+IFERROR(BASE!W1276/BASE!H1276,E1275)</f>
        <v>0.81187589158345219</v>
      </c>
      <c r="F1276">
        <f>+IFERROR(BASE!C1276/BASE!M1276,F1275)</f>
        <v>1.01683399249569</v>
      </c>
      <c r="G1276">
        <f>+IFERROR(BASE!$R1276/BASE!H1276,G1275)</f>
        <v>1.4307239657631956</v>
      </c>
      <c r="H1276">
        <f>+IFERROR(BASE!$R1276/BASE!C1276,H1275)</f>
        <v>1.6003789767627408</v>
      </c>
      <c r="I1276">
        <f>+IFERROR(BASE!$R1276/BASE!M1276,I1275)</f>
        <v>1.6273197444478249</v>
      </c>
      <c r="L1276">
        <f t="shared" si="29"/>
        <v>0.98140969427063141</v>
      </c>
      <c r="M1276">
        <f>+STDEV($L$78:L1276)*2+L1276</f>
        <v>1.1747068252439128</v>
      </c>
      <c r="N1276">
        <f>L1276-STDEV($L$78:L1276)*2</f>
        <v>0.78811256329735002</v>
      </c>
    </row>
    <row r="1277" spans="1:14" x14ac:dyDescent="0.25">
      <c r="A1277" s="1">
        <f>+BASE!A1277</f>
        <v>46101</v>
      </c>
      <c r="B1277">
        <f>+IFERROR(BASE!M1277/BASE!H1277,B1276)</f>
        <v>0.85093061154472938</v>
      </c>
      <c r="C1277">
        <f>+IFERROR(BASE!C1277/BASE!H1277,C1276)</f>
        <v>0.86482545672870748</v>
      </c>
      <c r="D1277">
        <f>+IFERROR(BASE!#REF!/BASE!H1277,D1276)</f>
        <v>2.0054328141977544</v>
      </c>
      <c r="E1277">
        <f>+IFERROR(BASE!W1277/BASE!H1277,E1276)</f>
        <v>0.76936272407582129</v>
      </c>
      <c r="F1277">
        <f>+IFERROR(BASE!C1277/BASE!M1277,F1276)</f>
        <v>1.0163289990928335</v>
      </c>
      <c r="G1277">
        <f>+IFERROR(BASE!$R1277/BASE!H1277,G1276)</f>
        <v>1.3592932498499015</v>
      </c>
      <c r="H1277">
        <f>+IFERROR(BASE!$R1277/BASE!C1277,H1276)</f>
        <v>1.5717544381632451</v>
      </c>
      <c r="I1277">
        <f>+IFERROR(BASE!$R1277/BASE!M1277,I1276)</f>
        <v>1.5974196149581696</v>
      </c>
      <c r="L1277">
        <f t="shared" si="29"/>
        <v>0.97918307477807454</v>
      </c>
      <c r="M1277">
        <f>+STDEV($L$78:L1277)*2+L1277</f>
        <v>1.1726730390510145</v>
      </c>
      <c r="N1277">
        <f>L1277-STDEV($L$78:L1277)*2</f>
        <v>0.78569311050513468</v>
      </c>
    </row>
    <row r="1278" spans="1:14" x14ac:dyDescent="0.25">
      <c r="A1278" s="1">
        <f>+BASE!A1278</f>
        <v>46108</v>
      </c>
      <c r="B1278">
        <f>+IFERROR(BASE!M1278/BASE!H1278,B1277)</f>
        <v>0.90277060746859406</v>
      </c>
      <c r="C1278">
        <f>+IFERROR(BASE!C1278/BASE!H1278,C1277)</f>
        <v>0.90750301152985724</v>
      </c>
      <c r="D1278">
        <f>+IFERROR(BASE!#REF!/BASE!H1278,D1277)</f>
        <v>2.0054328141977544</v>
      </c>
      <c r="E1278">
        <f>+IFERROR(BASE!W1278/BASE!H1278,E1277)</f>
        <v>0.78643951127172618</v>
      </c>
      <c r="F1278">
        <f>+IFERROR(BASE!C1278/BASE!M1278,F1277)</f>
        <v>1.0052420892108274</v>
      </c>
      <c r="G1278">
        <f>+IFERROR(BASE!$R1278/BASE!H1278,G1277)</f>
        <v>1.3475305455171229</v>
      </c>
      <c r="H1278">
        <f>+IFERROR(BASE!$R1278/BASE!C1278,H1277)</f>
        <v>1.4848772162700294</v>
      </c>
      <c r="I1278">
        <f>+IFERROR(BASE!$R1278/BASE!M1278,I1277)</f>
        <v>1.4926610751048419</v>
      </c>
      <c r="L1278">
        <f t="shared" si="29"/>
        <v>0.9774985330735606</v>
      </c>
      <c r="M1278">
        <f>+STDEV($L$78:L1278)*2+L1278</f>
        <v>1.1711752326627809</v>
      </c>
      <c r="N1278">
        <f>L1278-STDEV($L$78:L1278)*2</f>
        <v>0.78382183348434031</v>
      </c>
    </row>
    <row r="1279" spans="1:14" x14ac:dyDescent="0.25">
      <c r="A1279" s="1">
        <f>+BASE!A1279</f>
        <v>46115</v>
      </c>
      <c r="B1279">
        <f>+IFERROR(BASE!M1279/BASE!H1279,B1278)</f>
        <v>0.99452337487102138</v>
      </c>
      <c r="C1279">
        <f>+IFERROR(BASE!C1279/BASE!H1279,C1278)</f>
        <v>0.98626875148821325</v>
      </c>
      <c r="D1279">
        <f>+IFERROR(BASE!#REF!/BASE!H1279,D1278)</f>
        <v>2.0054328141977544</v>
      </c>
      <c r="E1279">
        <f>+IFERROR(BASE!W1279/BASE!H1279,E1278)</f>
        <v>0.90959599968251437</v>
      </c>
      <c r="F1279">
        <f>+IFERROR(BASE!C1279/BASE!M1279,F1278)</f>
        <v>0.9916999201915403</v>
      </c>
      <c r="G1279">
        <f>+IFERROR(BASE!$R1279/BASE!H1279,G1278)</f>
        <v>1.3823319311056432</v>
      </c>
      <c r="H1279">
        <f>+IFERROR(BASE!$R1279/BASE!C1279,H1278)</f>
        <v>1.4015773378400129</v>
      </c>
      <c r="I1279">
        <f>+IFERROR(BASE!$R1279/BASE!M1279,I1278)</f>
        <v>1.3899441340782124</v>
      </c>
      <c r="L1279">
        <f t="shared" si="29"/>
        <v>0.97707496821984496</v>
      </c>
      <c r="M1279">
        <f>+STDEV($L$78:L1279)*2+L1279</f>
        <v>1.17093618986683</v>
      </c>
      <c r="N1279">
        <f>L1279-STDEV($L$78:L1279)*2</f>
        <v>0.78321374657285991</v>
      </c>
    </row>
    <row r="1280" spans="1:14" x14ac:dyDescent="0.25">
      <c r="A1280" s="1">
        <f>+BASE!A1280</f>
        <v>46122</v>
      </c>
      <c r="B1280">
        <f>+IFERROR(BASE!M1280/BASE!H1280,B1279)</f>
        <v>0.95649160634529495</v>
      </c>
      <c r="C1280">
        <f>+IFERROR(BASE!C1280/BASE!H1280,C1279)</f>
        <v>0.97420298783305093</v>
      </c>
      <c r="D1280">
        <f>+IFERROR(BASE!#REF!/BASE!H1280,D1279)</f>
        <v>2.0054328141977544</v>
      </c>
      <c r="E1280">
        <f>+IFERROR(BASE!W1280/BASE!H1280,E1279)</f>
        <v>0.8886493146465424</v>
      </c>
      <c r="F1280">
        <f>+IFERROR(BASE!C1280/BASE!M1280,F1279)</f>
        <v>1.0185170276145237</v>
      </c>
      <c r="G1280">
        <f>+IFERROR(BASE!$R1280/BASE!H1280,G1279)</f>
        <v>1.4404743569998459</v>
      </c>
      <c r="H1280">
        <f>+IFERROR(BASE!$R1280/BASE!C1280,H1279)</f>
        <v>1.4786182910441863</v>
      </c>
      <c r="I1280">
        <f>+IFERROR(BASE!$R1280/BASE!M1280,I1279)</f>
        <v>1.5059979067707914</v>
      </c>
      <c r="L1280">
        <f t="shared" si="29"/>
        <v>0.97533760184557161</v>
      </c>
      <c r="M1280">
        <f>+STDEV($L$78:L1280)*2+L1280</f>
        <v>1.169377222929997</v>
      </c>
      <c r="N1280">
        <f>L1280-STDEV($L$78:L1280)*2</f>
        <v>0.7812979807611462</v>
      </c>
    </row>
    <row r="1281" spans="1:14" x14ac:dyDescent="0.25">
      <c r="A1281" s="1">
        <f>+BASE!A1281</f>
        <v>46129</v>
      </c>
      <c r="B1281">
        <f>+IFERROR(BASE!M1281/BASE!H1281,B1280)</f>
        <v>0.96733297036633736</v>
      </c>
      <c r="C1281">
        <f>+IFERROR(BASE!C1281/BASE!H1281,C1280)</f>
        <v>0.99821109123434704</v>
      </c>
      <c r="D1281">
        <f>+IFERROR(BASE!#REF!/BASE!H1281,D1280)</f>
        <v>2.0054328141977544</v>
      </c>
      <c r="E1281">
        <f>+IFERROR(BASE!W1281/BASE!H1281,E1280)</f>
        <v>0.89523216924632498</v>
      </c>
      <c r="F1281">
        <f>+IFERROR(BASE!C1281/BASE!M1281,F1280)</f>
        <v>1.0319208812414571</v>
      </c>
      <c r="G1281">
        <f>+IFERROR(BASE!$R1281/BASE!H1281,G1280)</f>
        <v>1.5159057322859142</v>
      </c>
      <c r="H1281">
        <f>+IFERROR(BASE!$R1281/BASE!C1281,H1280)</f>
        <v>1.5186224092254947</v>
      </c>
      <c r="I1281">
        <f>+IFERROR(BASE!$R1281/BASE!M1281,I1280)</f>
        <v>1.5670981748009971</v>
      </c>
      <c r="L1281">
        <f t="shared" ref="L1281:L1284" si="30">+(AVERAGE(B1229:B1281))</f>
        <v>0.97367341458357282</v>
      </c>
      <c r="M1281">
        <f>+STDEV($L$78:L1281)*2+L1281</f>
        <v>1.167885625109834</v>
      </c>
      <c r="N1281">
        <f>L1281-STDEV($L$78:L1281)*2</f>
        <v>0.77946120405731167</v>
      </c>
    </row>
    <row r="1282" spans="1:14" x14ac:dyDescent="0.25">
      <c r="A1282" s="1">
        <f>+BASE!A1282</f>
        <v>46136</v>
      </c>
      <c r="B1282">
        <f>+IFERROR(BASE!M1282/BASE!H1282,B1281)</f>
        <v>0.94395752570369118</v>
      </c>
      <c r="C1282">
        <f>+IFERROR(BASE!C1282/BASE!H1282,C1281)</f>
        <v>1.004719366256531</v>
      </c>
      <c r="D1282">
        <f>+IFERROR(BASE!#REF!/BASE!H1282,D1281)</f>
        <v>2.0054328141977544</v>
      </c>
      <c r="E1282">
        <f>+IFERROR(BASE!W1282/BASE!H1282,E1281)</f>
        <v>0.90982639474127747</v>
      </c>
      <c r="F1282">
        <f>+IFERROR(BASE!C1282/BASE!M1282,F1281)</f>
        <v>1.0643692527452904</v>
      </c>
      <c r="G1282">
        <f>+IFERROR(BASE!$R1282/BASE!H1282,G1281)</f>
        <v>1.4980616888589247</v>
      </c>
      <c r="H1282">
        <f>+IFERROR(BASE!$R1282/BASE!C1282,H1281)</f>
        <v>1.4910249958060731</v>
      </c>
      <c r="I1282">
        <f>+IFERROR(BASE!$R1282/BASE!M1282,I1281)</f>
        <v>1.5870011606106598</v>
      </c>
      <c r="L1282">
        <f t="shared" si="30"/>
        <v>0.97132383304639958</v>
      </c>
      <c r="M1282">
        <f>+STDEV($L$78:L1282)*2+L1282</f>
        <v>1.1657009248440802</v>
      </c>
      <c r="N1282">
        <f>L1282-STDEV($L$78:L1282)*2</f>
        <v>0.77694674124871899</v>
      </c>
    </row>
    <row r="1283" spans="1:14" x14ac:dyDescent="0.25">
      <c r="A1283" s="1">
        <f>+BASE!A1283</f>
        <v>46143</v>
      </c>
      <c r="B1283">
        <f>+IFERROR(BASE!M1283/BASE!H1283,B1282)</f>
        <v>0.97775052557813602</v>
      </c>
      <c r="C1283">
        <f>+IFERROR(BASE!C1283/BASE!H1283,C1282)</f>
        <v>1.0227750525578136</v>
      </c>
      <c r="D1283">
        <f>+IFERROR(BASE!#REF!/BASE!H1283,D1282)</f>
        <v>2.0054328141977544</v>
      </c>
      <c r="E1283">
        <f>+IFERROR(BASE!W1283/BASE!H1283,E1282)</f>
        <v>0.87289768745620189</v>
      </c>
      <c r="F1283">
        <f>+IFERROR(BASE!C1283/BASE!M1283,F1282)</f>
        <v>1.0460490951442394</v>
      </c>
      <c r="G1283">
        <f>+IFERROR(BASE!$R1283/BASE!H1283,G1282)</f>
        <v>1.4790644709180099</v>
      </c>
      <c r="H1283">
        <f>+IFERROR(BASE!$R1283/BASE!C1283,H1282)</f>
        <v>1.4461288112367248</v>
      </c>
      <c r="I1283">
        <f>+IFERROR(BASE!$R1283/BASE!M1283,I1282)</f>
        <v>1.5127217344561905</v>
      </c>
      <c r="L1283">
        <f t="shared" si="30"/>
        <v>0.96983670579273529</v>
      </c>
      <c r="M1283">
        <f>+STDEV($L$78:L1283)*2+L1283</f>
        <v>1.1643735837258786</v>
      </c>
      <c r="N1283">
        <f>L1283-STDEV($L$78:L1283)*2</f>
        <v>0.77529982785959195</v>
      </c>
    </row>
    <row r="1284" spans="1:14" x14ac:dyDescent="0.25">
      <c r="A1284" s="1">
        <f>+BASE!A1284</f>
        <v>46150</v>
      </c>
      <c r="B1284">
        <f>+IFERROR(BASE!M1284/BASE!H1284,B1283)</f>
        <v>0.99444878133402725</v>
      </c>
      <c r="C1284">
        <f>+IFERROR(BASE!C1284/BASE!H1284,C1283)</f>
        <v>1.0108422239569781</v>
      </c>
      <c r="D1284">
        <f>+IFERROR(BASE!#REF!/BASE!H1284,D1283)</f>
        <v>2.0054328141977544</v>
      </c>
      <c r="E1284">
        <f>+IFERROR(BASE!W1284/BASE!H1284,E1283)</f>
        <v>0.83745337843698497</v>
      </c>
      <c r="F1284">
        <f>+IFERROR(BASE!C1284/BASE!M1284,F1283)</f>
        <v>1.0164849542084604</v>
      </c>
      <c r="G1284">
        <f>+IFERROR(BASE!$R1284/BASE!H1284,G1283)</f>
        <v>1.6042154566744729</v>
      </c>
      <c r="H1284">
        <f>+IFERROR(BASE!$R1284/BASE!C1284,H1283)</f>
        <v>1.5870087523597047</v>
      </c>
      <c r="I1284">
        <f>+IFERROR(BASE!$R1284/BASE!M1284,I1283)</f>
        <v>1.6131705189707806</v>
      </c>
      <c r="L1284">
        <f t="shared" si="30"/>
        <v>0.96857642727705495</v>
      </c>
      <c r="M1284">
        <f>+STDEV($L$78:L1284)*2+L1284</f>
        <v>1.1632687127913972</v>
      </c>
      <c r="N1284">
        <f>L1284-STDEV($L$78:L1284)*2</f>
        <v>0.7738841417627127</v>
      </c>
    </row>
    <row r="1285" spans="1:14" x14ac:dyDescent="0.25">
      <c r="A1285" s="1">
        <f>+BASE!A1285</f>
        <v>46157</v>
      </c>
      <c r="B1285">
        <f>+IFERROR(BASE!M1285/BASE!H1285,B1284)</f>
        <v>0.97229107648725221</v>
      </c>
      <c r="C1285">
        <f>+IFERROR(BASE!C1285/BASE!H1285,C1284)</f>
        <v>1.0013279036827196</v>
      </c>
      <c r="D1285">
        <f>+IFERROR(BASE!#REF!/BASE!H1285,D1284)</f>
        <v>2.0054328141977544</v>
      </c>
      <c r="E1285">
        <f>+IFERROR(BASE!W1285/BASE!H1285,E1284)</f>
        <v>0.79948654390934848</v>
      </c>
      <c r="F1285">
        <f>+IFERROR(BASE!C1285/BASE!M1285,F1284)</f>
        <v>1.0298643357916779</v>
      </c>
      <c r="G1285">
        <f>+IFERROR(BASE!$R1285/BASE!H1285,G1284)</f>
        <v>1.6149079320113315</v>
      </c>
      <c r="H1285">
        <f>+IFERROR(BASE!$R1285/BASE!C1285,H1284)</f>
        <v>1.6127663336575015</v>
      </c>
      <c r="I1285">
        <f>+IFERROR(BASE!$R1285/BASE!M1285,I1284)</f>
        <v>1.6609305289993626</v>
      </c>
      <c r="L1285">
        <f t="shared" ref="L1285:L1292" si="31">+(AVERAGE(B1233:B1285))</f>
        <v>0.96625120124763297</v>
      </c>
      <c r="M1285">
        <f>+STDEV($L$78:L1285)*2+L1285</f>
        <v>1.1610915952739935</v>
      </c>
      <c r="N1285">
        <f>L1285-STDEV($L$78:L1285)*2</f>
        <v>0.77141080722127242</v>
      </c>
    </row>
    <row r="1286" spans="1:14" x14ac:dyDescent="0.25">
      <c r="A1286" s="1">
        <f>+BASE!A1286</f>
        <v>46164</v>
      </c>
      <c r="B1286">
        <f>+IFERROR(BASE!M1286/BASE!H1286,B1285)</f>
        <v>0.98121831629685041</v>
      </c>
      <c r="C1286">
        <f>+IFERROR(BASE!C1286/BASE!H1286,C1285)</f>
        <v>1.0123826144768553</v>
      </c>
      <c r="D1286">
        <f>+IFERROR(BASE!#REF!/BASE!H1286,D1285)</f>
        <v>2.0054328141977544</v>
      </c>
      <c r="E1286">
        <f>+IFERROR(BASE!W1286/BASE!H1286,E1285)</f>
        <v>0.78799966758081941</v>
      </c>
      <c r="F1286">
        <f>+IFERROR(BASE!C1286/BASE!M1286,F1285)</f>
        <v>1.0317608198526296</v>
      </c>
      <c r="G1286">
        <f>+IFERROR(BASE!$R1286/BASE!H1286,G1285)</f>
        <v>1.4960525222305328</v>
      </c>
      <c r="H1286">
        <f>+IFERROR(BASE!$R1286/BASE!C1286,H1285)</f>
        <v>1.4777540633721886</v>
      </c>
      <c r="I1286">
        <f>+IFERROR(BASE!$R1286/BASE!M1286,I1285)</f>
        <v>1.5246887439654442</v>
      </c>
      <c r="L1286">
        <f t="shared" si="31"/>
        <v>0.96436972693531875</v>
      </c>
      <c r="M1286">
        <f>+STDEV($L$78:L1286)*2+L1286</f>
        <v>1.1593522919665147</v>
      </c>
      <c r="N1286">
        <f>L1286-STDEV($L$78:L1286)*2</f>
        <v>0.76938716190412282</v>
      </c>
    </row>
    <row r="1287" spans="1:14" x14ac:dyDescent="0.25">
      <c r="A1287" s="1">
        <f>+BASE!A1287</f>
        <v>46171</v>
      </c>
      <c r="B1287">
        <f>+IFERROR(BASE!M1287/BASE!H1287,B1286)</f>
        <v>1.0086607973659725</v>
      </c>
      <c r="C1287">
        <f>+IFERROR(BASE!C1287/BASE!H1287,C1286)</f>
        <v>1.0428029489657147</v>
      </c>
      <c r="D1287">
        <f>+IFERROR(BASE!#REF!/BASE!H1287,D1286)</f>
        <v>2.0054328141977544</v>
      </c>
      <c r="E1287">
        <f>+IFERROR(BASE!W1287/BASE!H1287,E1286)</f>
        <v>0.82957554935222966</v>
      </c>
      <c r="F1287">
        <f>+IFERROR(BASE!C1287/BASE!M1287,F1286)</f>
        <v>1.0338489923360772</v>
      </c>
      <c r="G1287">
        <f>+IFERROR(BASE!$R1287/BASE!H1287,G1286)</f>
        <v>1.2495168563452868</v>
      </c>
      <c r="H1287">
        <f>+IFERROR(BASE!$R1287/BASE!C1287,H1286)</f>
        <v>1.1982291166174754</v>
      </c>
      <c r="I1287">
        <f>+IFERROR(BASE!$R1287/BASE!M1287,I1286)</f>
        <v>1.2387879648027249</v>
      </c>
      <c r="L1287">
        <f t="shared" si="31"/>
        <v>0.96301565978016457</v>
      </c>
      <c r="M1287">
        <f>+STDEV($L$78:L1287)*2+L1287</f>
        <v>1.1581359915546852</v>
      </c>
      <c r="N1287">
        <f>L1287-STDEV($L$78:L1287)*2</f>
        <v>0.76789532800564408</v>
      </c>
    </row>
    <row r="1288" spans="1:14" x14ac:dyDescent="0.25">
      <c r="A1288" s="1">
        <f>+BASE!A1288</f>
        <v>46178</v>
      </c>
      <c r="B1288">
        <f>+IFERROR(BASE!M1288/BASE!H1288,B1287)</f>
        <v>1.0145186508822872</v>
      </c>
      <c r="C1288">
        <f>+IFERROR(BASE!C1288/BASE!H1288,C1287)</f>
        <v>1.0367061276152185</v>
      </c>
      <c r="D1288">
        <f>+IFERROR(BASE!#REF!/BASE!H1288,D1287)</f>
        <v>2.0054328141977544</v>
      </c>
      <c r="E1288">
        <f>+IFERROR(BASE!W1288/BASE!H1288,E1287)</f>
        <v>0.8525053979599434</v>
      </c>
      <c r="F1288">
        <f>+IFERROR(BASE!C1288/BASE!M1288,F1287)</f>
        <v>1.0218699544987524</v>
      </c>
      <c r="G1288">
        <f>+IFERROR(BASE!$R1288/BASE!H1288,G1287)</f>
        <v>1.2532201623110715</v>
      </c>
      <c r="H1288">
        <f>+IFERROR(BASE!$R1288/BASE!C1288,H1287)</f>
        <v>1.2088480321746624</v>
      </c>
      <c r="I1288">
        <f>+IFERROR(BASE!$R1288/BASE!M1288,I1287)</f>
        <v>1.2352854836342286</v>
      </c>
      <c r="L1288">
        <f t="shared" si="31"/>
        <v>0.96199715759804061</v>
      </c>
      <c r="M1288">
        <f>+STDEV($L$78:L1288)*2+L1288</f>
        <v>1.1572518166762378</v>
      </c>
      <c r="N1288">
        <f>L1288-STDEV($L$78:L1288)*2</f>
        <v>0.76674249851984344</v>
      </c>
    </row>
    <row r="1289" spans="1:14" x14ac:dyDescent="0.25">
      <c r="A1289" s="1">
        <f>+BASE!A1289</f>
        <v>46185</v>
      </c>
      <c r="B1289">
        <f>+IFERROR(BASE!M1289/BASE!H1289,B1288)</f>
        <v>1.0527966544694198</v>
      </c>
      <c r="C1289">
        <f>+IFERROR(BASE!C1289/BASE!H1289,C1288)</f>
        <v>1.0510324098274961</v>
      </c>
      <c r="D1289">
        <f>+IFERROR(BASE!#REF!/BASE!H1289,D1288)</f>
        <v>2.0054328141977544</v>
      </c>
      <c r="E1289">
        <f>+IFERROR(BASE!W1289/BASE!H1289,E1288)</f>
        <v>0.85925248301097745</v>
      </c>
      <c r="F1289">
        <f>+IFERROR(BASE!C1289/BASE!M1289,F1288)</f>
        <v>0.99832423038728901</v>
      </c>
      <c r="G1289">
        <f>+IFERROR(BASE!$R1289/BASE!H1289,G1288)</f>
        <v>1.0998431782540512</v>
      </c>
      <c r="H1289">
        <f>+IFERROR(BASE!$R1289/BASE!C1289,H1288)</f>
        <v>1.0464407833385141</v>
      </c>
      <c r="I1289">
        <f>+IFERROR(BASE!$R1289/BASE!M1289,I1288)</f>
        <v>1.044687189672294</v>
      </c>
      <c r="L1289">
        <f t="shared" si="31"/>
        <v>0.96252844433485374</v>
      </c>
      <c r="M1289">
        <f>+STDEV($L$78:L1289)*2+L1289</f>
        <v>1.1579181942074306</v>
      </c>
      <c r="N1289">
        <f>L1289-STDEV($L$78:L1289)*2</f>
        <v>0.76713869446227678</v>
      </c>
    </row>
    <row r="1290" spans="1:14" x14ac:dyDescent="0.25">
      <c r="A1290" s="1">
        <f>+BASE!A1290</f>
        <v>46192</v>
      </c>
      <c r="B1290">
        <f>+IFERROR(BASE!M1290/BASE!H1290,B1289)</f>
        <v>1.0738455543287653</v>
      </c>
      <c r="C1290">
        <f>+IFERROR(BASE!C1290/BASE!H1290,C1289)</f>
        <v>1.0333831265831006</v>
      </c>
      <c r="D1290">
        <f>+IFERROR(BASE!#REF!/BASE!H1290,D1289)</f>
        <v>2.0054328141977544</v>
      </c>
      <c r="E1290">
        <f>+IFERROR(BASE!W1290/BASE!H1290,E1289)</f>
        <v>0.87107878158082741</v>
      </c>
      <c r="F1290">
        <f>+IFERROR(BASE!C1290/BASE!M1290,F1289)</f>
        <v>0.96232006773920409</v>
      </c>
      <c r="G1290">
        <f>+IFERROR(BASE!$R1290/BASE!H1290,G1289)</f>
        <v>1.1040462427745663</v>
      </c>
      <c r="H1290">
        <f>+IFERROR(BASE!$R1290/BASE!C1290,H1289)</f>
        <v>1.0683803657846773</v>
      </c>
      <c r="I1290">
        <f>+IFERROR(BASE!$R1290/BASE!M1290,I1289)</f>
        <v>1.0281238659731462</v>
      </c>
      <c r="L1290">
        <f t="shared" si="31"/>
        <v>0.96329710139548019</v>
      </c>
      <c r="M1290">
        <f>+STDEV($L$78:L1290)*2+L1290</f>
        <v>1.1588233456698587</v>
      </c>
      <c r="N1290">
        <f>L1290-STDEV($L$78:L1290)*2</f>
        <v>0.76777085712110171</v>
      </c>
    </row>
    <row r="1291" spans="1:14" x14ac:dyDescent="0.25">
      <c r="A1291" s="1">
        <f>+BASE!A1291</f>
        <v>46199</v>
      </c>
      <c r="B1291">
        <f>+IFERROR(BASE!M1291/BASE!H1291,B1290)</f>
        <v>1.070996453654127</v>
      </c>
      <c r="C1291">
        <f>+IFERROR(BASE!C1291/BASE!H1291,C1290)</f>
        <v>1.0656421667477922</v>
      </c>
      <c r="D1291">
        <f>+IFERROR(BASE!#REF!/BASE!H1291,D1290)</f>
        <v>2.0054328141977544</v>
      </c>
      <c r="E1291">
        <f>+IFERROR(BASE!W1291/BASE!H1291,E1290)</f>
        <v>0.82761977609345661</v>
      </c>
      <c r="F1291">
        <f>+IFERROR(BASE!C1291/BASE!M1291,F1290)</f>
        <v>0.99500064926632903</v>
      </c>
      <c r="G1291">
        <f>+IFERROR(BASE!$R1291/BASE!H1291,G1290)</f>
        <v>1.2043668729573744</v>
      </c>
      <c r="H1291">
        <f>+IFERROR(BASE!$R1291/BASE!C1291,H1290)</f>
        <v>1.1301794453507341</v>
      </c>
      <c r="I1291">
        <f>+IFERROR(BASE!$R1291/BASE!M1291,I1290)</f>
        <v>1.1245292819114401</v>
      </c>
      <c r="L1291">
        <f t="shared" si="31"/>
        <v>0.96467215774935133</v>
      </c>
      <c r="M1291">
        <f>+STDEV($L$78:L1291)*2+L1291</f>
        <v>1.1603379467594559</v>
      </c>
      <c r="N1291">
        <f>L1291-STDEV($L$78:L1291)*2</f>
        <v>0.76900636873924677</v>
      </c>
    </row>
    <row r="1292" spans="1:14" x14ac:dyDescent="0.25">
      <c r="A1292" s="1">
        <f>+BASE!A1292</f>
        <v>46206</v>
      </c>
      <c r="B1292">
        <f>+IFERROR(BASE!M1292/BASE!H1292,B1291)</f>
        <v>1.0897426656094573</v>
      </c>
      <c r="C1292">
        <f>+IFERROR(BASE!C1292/BASE!H1292,C1291)</f>
        <v>1.0580984646435523</v>
      </c>
      <c r="D1292">
        <f>+IFERROR(BASE!#REF!/BASE!H1292,D1291)</f>
        <v>2.0054328141977544</v>
      </c>
      <c r="E1292">
        <f>+IFERROR(BASE!W1292/BASE!H1292,E1291)</f>
        <v>0.82447920420961573</v>
      </c>
      <c r="F1292">
        <f>+IFERROR(BASE!C1292/BASE!M1292,F1291)</f>
        <v>0.97096176742955409</v>
      </c>
      <c r="G1292">
        <f>+IFERROR(BASE!$R1292/BASE!H1292,G1291)</f>
        <v>1.2682188423556549</v>
      </c>
      <c r="H1292">
        <f>+IFERROR(BASE!$R1292/BASE!C1292,H1291)</f>
        <v>1.198583009741808</v>
      </c>
      <c r="I1292">
        <f>+IFERROR(BASE!$R1292/BASE!M1292,I1291)</f>
        <v>1.1637782775499406</v>
      </c>
      <c r="L1292">
        <f t="shared" si="31"/>
        <v>0.96584074458943014</v>
      </c>
      <c r="M1292">
        <f>+STDEV($L$78:L1292)*2+L1292</f>
        <v>1.1616485727115415</v>
      </c>
      <c r="N1292">
        <f>L1292-STDEV($L$78:L1292)*2</f>
        <v>0.77003291646731875</v>
      </c>
    </row>
    <row r="1293" spans="1:14" x14ac:dyDescent="0.25">
      <c r="A1293" s="1">
        <f>+BASE!A1293</f>
        <v>46213</v>
      </c>
      <c r="B1293">
        <f>+IFERROR(BASE!M1293/BASE!H1293,B1292)</f>
        <v>1.104103552740292</v>
      </c>
      <c r="C1293">
        <f>+IFERROR(BASE!C1293/BASE!H1293,C1292)</f>
        <v>1.0355962544753512</v>
      </c>
      <c r="D1293">
        <f>+IFERROR(BASE!#REF!/BASE!H1293,D1292)</f>
        <v>2.0054328141977544</v>
      </c>
      <c r="E1293">
        <f>+IFERROR(BASE!W1293/BASE!H1293,E1292)</f>
        <v>0.79654365188653276</v>
      </c>
      <c r="F1293">
        <f>+IFERROR(BASE!C1293/BASE!M1293,F1292)</f>
        <v>0.93795210775754556</v>
      </c>
      <c r="G1293">
        <f>+IFERROR(BASE!$R1293/BASE!H1293,G1292)</f>
        <v>1.2419443679427156</v>
      </c>
      <c r="H1293">
        <f>+IFERROR(BASE!$R1293/BASE!C1293,H1292)</f>
        <v>1.1992553686589988</v>
      </c>
      <c r="I1293">
        <f>+IFERROR(BASE!$R1293/BASE!M1293,I1292)</f>
        <v>1.1248441007732604</v>
      </c>
      <c r="L1293">
        <f t="shared" ref="L1293:L1301" si="32">+(AVERAGE(B1241:B1293))</f>
        <v>0.96784892132684908</v>
      </c>
      <c r="M1293">
        <f>+STDEV($L$78:L1293)*2+L1293</f>
        <v>1.1638036006027781</v>
      </c>
      <c r="N1293">
        <f>L1293-STDEV($L$78:L1293)*2</f>
        <v>0.77189424205092005</v>
      </c>
    </row>
    <row r="1294" spans="1:14" x14ac:dyDescent="0.25">
      <c r="A1294" s="1">
        <f>+BASE!A1294</f>
        <v>46220</v>
      </c>
      <c r="B1294">
        <f>+IFERROR(BASE!M1294/BASE!H1294,B1293)</f>
        <v>1.0899532710280373</v>
      </c>
      <c r="C1294">
        <f>+IFERROR(BASE!C1294/BASE!H1294,C1293)</f>
        <v>1.0529351635514019</v>
      </c>
      <c r="D1294">
        <f>+IFERROR(BASE!#REF!/BASE!H1294,D1293)</f>
        <v>2.0054328141977544</v>
      </c>
      <c r="E1294">
        <f>+IFERROR(BASE!W1294/BASE!H1294,E1293)</f>
        <v>0.83235981308411211</v>
      </c>
      <c r="F1294">
        <f>+IFERROR(BASE!C1294/BASE!M1294,F1293)</f>
        <v>0.96603697749196138</v>
      </c>
      <c r="G1294">
        <f>+IFERROR(BASE!$R1294/BASE!H1294,G1293)</f>
        <v>1.2581045560747666</v>
      </c>
      <c r="H1294">
        <f>+IFERROR(BASE!$R1294/BASE!C1294,H1293)</f>
        <v>1.1948547257471744</v>
      </c>
      <c r="I1294">
        <f>+IFERROR(BASE!$R1294/BASE!M1294,I1293)</f>
        <v>1.1542738478027867</v>
      </c>
      <c r="L1294">
        <f t="shared" si="32"/>
        <v>0.97021929422963005</v>
      </c>
      <c r="M1294">
        <f>+STDEV($L$78:L1294)*2+L1294</f>
        <v>1.166326680130827</v>
      </c>
      <c r="N1294">
        <f>L1294-STDEV($L$78:L1294)*2</f>
        <v>0.77411190832843302</v>
      </c>
    </row>
    <row r="1295" spans="1:14" x14ac:dyDescent="0.25">
      <c r="A1295" s="1">
        <f>+BASE!A1295</f>
        <v>46227</v>
      </c>
      <c r="B1295">
        <f>+IFERROR(BASE!M1295/BASE!H1295,B1294)</f>
        <v>1.0635728833284841</v>
      </c>
      <c r="C1295">
        <f>+IFERROR(BASE!C1295/BASE!H1295,C1294)</f>
        <v>1.0578265929589759</v>
      </c>
      <c r="D1295">
        <f>+IFERROR(BASE!#REF!/BASE!H1295,D1294)</f>
        <v>2.0054328141977544</v>
      </c>
      <c r="E1295">
        <f>+IFERROR(BASE!W1295/BASE!H1295,E1294)</f>
        <v>0.83808553971486754</v>
      </c>
      <c r="F1295">
        <f>+IFERROR(BASE!C1295/BASE!M1295,F1294)</f>
        <v>0.99459718232799887</v>
      </c>
      <c r="G1295">
        <f>+IFERROR(BASE!$R1295/BASE!H1295,G1294)</f>
        <v>1.2416351469304627</v>
      </c>
      <c r="H1295">
        <f>+IFERROR(BASE!$R1295/BASE!C1295,H1294)</f>
        <v>1.1737605720965414</v>
      </c>
      <c r="I1295">
        <f>+IFERROR(BASE!$R1295/BASE!M1295,I1294)</f>
        <v>1.1674189577349201</v>
      </c>
      <c r="L1295">
        <f t="shared" si="32"/>
        <v>0.97161376003164135</v>
      </c>
      <c r="M1295">
        <f>+STDEV($L$78:L1295)*2+L1295</f>
        <v>1.1678770060429731</v>
      </c>
      <c r="N1295">
        <f>L1295-STDEV($L$78:L1295)*2</f>
        <v>0.77535051402030952</v>
      </c>
    </row>
    <row r="1296" spans="1:14" x14ac:dyDescent="0.25">
      <c r="A1296" s="1">
        <f>+BASE!A1296</f>
        <v>46234</v>
      </c>
      <c r="B1296">
        <f>+IFERROR(BASE!M1296/BASE!H1296,B1295)</f>
        <v>1.0567355251672972</v>
      </c>
      <c r="C1296">
        <f>+IFERROR(BASE!C1296/BASE!H1296,C1295)</f>
        <v>1.0696828629618853</v>
      </c>
      <c r="D1296">
        <f>+IFERROR(BASE!#REF!/BASE!H1296,D1295)</f>
        <v>2.0054328141977544</v>
      </c>
      <c r="E1296">
        <f>+IFERROR(BASE!W1296/BASE!H1296,E1295)</f>
        <v>0.81691882455629905</v>
      </c>
      <c r="F1296">
        <f>+IFERROR(BASE!C1296/BASE!M1296,F1295)</f>
        <v>1.0122522026431717</v>
      </c>
      <c r="G1296">
        <f>+IFERROR(BASE!$R1296/BASE!H1296,G1295)</f>
        <v>1.2201047425080012</v>
      </c>
      <c r="H1296">
        <f>+IFERROR(BASE!$R1296/BASE!C1296,H1295)</f>
        <v>1.140622875017</v>
      </c>
      <c r="I1296">
        <f>+IFERROR(BASE!$R1296/BASE!M1296,I1295)</f>
        <v>1.1545980176211452</v>
      </c>
      <c r="L1296">
        <f t="shared" si="32"/>
        <v>0.97341751457461467</v>
      </c>
      <c r="M1296">
        <f>+STDEV($L$78:L1296)*2+L1296</f>
        <v>1.1698409415272728</v>
      </c>
      <c r="N1296">
        <f>L1296-STDEV($L$78:L1296)*2</f>
        <v>0.77699408762195643</v>
      </c>
    </row>
    <row r="1297" spans="1:14" x14ac:dyDescent="0.25">
      <c r="A1297" s="1">
        <f>+BASE!A1297</f>
        <v>46241</v>
      </c>
      <c r="B1297">
        <f>+IFERROR(BASE!M1297/BASE!H1297,B1296)</f>
        <v>1.0264106583072101</v>
      </c>
      <c r="C1297">
        <f>+IFERROR(BASE!C1297/BASE!H1297,C1296)</f>
        <v>1.056896551724138</v>
      </c>
      <c r="D1297">
        <f>+IFERROR(BASE!#REF!/BASE!H1297,D1296)</f>
        <v>2.0054328141977544</v>
      </c>
      <c r="E1297">
        <f>+IFERROR(BASE!W1297/BASE!H1297,E1296)</f>
        <v>0.79130094043887145</v>
      </c>
      <c r="F1297">
        <f>+IFERROR(BASE!C1297/BASE!M1297,F1296)</f>
        <v>1.0297014583492403</v>
      </c>
      <c r="G1297">
        <f>+IFERROR(BASE!$R1297/BASE!H1297,G1296)</f>
        <v>1.2717084639498433</v>
      </c>
      <c r="H1297">
        <f>+IFERROR(BASE!$R1297/BASE!C1297,H1296)</f>
        <v>1.2032478125463444</v>
      </c>
      <c r="I1297">
        <f>+IFERROR(BASE!$R1297/BASE!M1297,I1296)</f>
        <v>1.2389860273345041</v>
      </c>
      <c r="L1297">
        <f t="shared" si="32"/>
        <v>0.97447731335002608</v>
      </c>
      <c r="M1297">
        <f>+STDEV($L$78:L1297)*2+L1297</f>
        <v>1.171063141337322</v>
      </c>
      <c r="N1297">
        <f>L1297-STDEV($L$78:L1297)*2</f>
        <v>0.77789148536273023</v>
      </c>
    </row>
    <row r="1298" spans="1:14" x14ac:dyDescent="0.25">
      <c r="A1298" s="1">
        <f>+BASE!A1298</f>
        <v>46248</v>
      </c>
      <c r="B1298">
        <f>+IFERROR(BASE!M1298/BASE!H1298,B1297)</f>
        <v>0.99196585488325384</v>
      </c>
      <c r="C1298">
        <f>+IFERROR(BASE!C1298/BASE!H1298,C1297)</f>
        <v>1.0410076157000585</v>
      </c>
      <c r="D1298">
        <f>+IFERROR(BASE!#REF!/BASE!H1298,D1297)</f>
        <v>2.0054328141977544</v>
      </c>
      <c r="E1298">
        <f>+IFERROR(BASE!W1298/BASE!H1298,E1297)</f>
        <v>0.80416771277931198</v>
      </c>
      <c r="F1298">
        <f>+IFERROR(BASE!C1298/BASE!M1298,F1297)</f>
        <v>1.0494389606006918</v>
      </c>
      <c r="G1298">
        <f>+IFERROR(BASE!$R1298/BASE!H1298,G1297)</f>
        <v>1.312829525483304</v>
      </c>
      <c r="H1298">
        <f>+IFERROR(BASE!$R1298/BASE!C1298,H1297)</f>
        <v>1.2611142374788971</v>
      </c>
      <c r="I1298">
        <f>+IFERROR(BASE!$R1298/BASE!M1298,I1297)</f>
        <v>1.3234624145785876</v>
      </c>
      <c r="L1298">
        <f t="shared" si="32"/>
        <v>0.97422632813111121</v>
      </c>
      <c r="M1298">
        <f>+STDEV($L$78:L1298)*2+L1298</f>
        <v>1.1709730480493985</v>
      </c>
      <c r="N1298">
        <f>L1298-STDEV($L$78:L1298)*2</f>
        <v>0.77747960821282391</v>
      </c>
    </row>
    <row r="1299" spans="1:14" x14ac:dyDescent="0.25">
      <c r="A1299" s="1">
        <f>+BASE!A1299</f>
        <v>46255</v>
      </c>
      <c r="B1299">
        <f>+IFERROR(BASE!M1299/BASE!H1299,B1298)</f>
        <v>0.94925088767645283</v>
      </c>
      <c r="C1299">
        <f>+IFERROR(BASE!C1299/BASE!H1299,C1298)</f>
        <v>1.0253745561617735</v>
      </c>
      <c r="D1299">
        <f>+IFERROR(BASE!#REF!/BASE!H1299,D1298)</f>
        <v>2.0054328141977544</v>
      </c>
      <c r="E1299">
        <f>+IFERROR(BASE!W1299/BASE!H1299,E1298)</f>
        <v>0.81432406685719227</v>
      </c>
      <c r="F1299">
        <f>+IFERROR(BASE!C1299/BASE!M1299,F1298)</f>
        <v>1.0801934130097617</v>
      </c>
      <c r="G1299">
        <f>+IFERROR(BASE!$R1299/BASE!H1299,G1298)</f>
        <v>1.3316012817181953</v>
      </c>
      <c r="H1299">
        <f>+IFERROR(BASE!$R1299/BASE!C1299,H1298)</f>
        <v>1.2986486486486488</v>
      </c>
      <c r="I1299">
        <f>+IFERROR(BASE!$R1299/BASE!M1299,I1298)</f>
        <v>1.4027917160842989</v>
      </c>
      <c r="L1299">
        <f t="shared" si="32"/>
        <v>0.97345131373296756</v>
      </c>
      <c r="M1299">
        <f>+STDEV($L$78:L1299)*2+L1299</f>
        <v>1.1703559498449023</v>
      </c>
      <c r="N1299">
        <f>L1299-STDEV($L$78:L1299)*2</f>
        <v>0.77654667762103269</v>
      </c>
    </row>
    <row r="1300" spans="1:14" x14ac:dyDescent="0.25">
      <c r="A1300" s="1">
        <f>+BASE!A1300</f>
        <v>46262</v>
      </c>
      <c r="B1300">
        <f>+IFERROR(BASE!M1300/BASE!H1300,B1299)</f>
        <v>0.96152874821112899</v>
      </c>
      <c r="C1300">
        <f>+IFERROR(BASE!C1300/BASE!H1300,C1299)</f>
        <v>1.0489098408956983</v>
      </c>
      <c r="D1300">
        <f>+IFERROR(BASE!#REF!/BASE!H1300,D1299)</f>
        <v>2.0054328141977544</v>
      </c>
      <c r="E1300">
        <f>+IFERROR(BASE!W1300/BASE!H1300,E1299)</f>
        <v>0.84998737267446767</v>
      </c>
      <c r="F1300">
        <f>+IFERROR(BASE!C1300/BASE!M1300,F1299)</f>
        <v>1.0908772544212921</v>
      </c>
      <c r="G1300">
        <f>+IFERROR(BASE!$R1300/BASE!H1300,G1299)</f>
        <v>1.3022981732469063</v>
      </c>
      <c r="H1300">
        <f>+IFERROR(BASE!$R1300/BASE!C1300,H1299)</f>
        <v>1.2415730337078652</v>
      </c>
      <c r="I1300">
        <f>+IFERROR(BASE!$R1300/BASE!M1300,I1299)</f>
        <v>1.3544037821747503</v>
      </c>
      <c r="L1300">
        <f t="shared" si="32"/>
        <v>0.97367596978048065</v>
      </c>
      <c r="M1300">
        <f>+STDEV($L$78:L1300)*2+L1300</f>
        <v>1.1707383795459347</v>
      </c>
      <c r="N1300">
        <f>L1300-STDEV($L$78:L1300)*2</f>
        <v>0.77661356001502657</v>
      </c>
    </row>
    <row r="1301" spans="1:14" x14ac:dyDescent="0.25">
      <c r="A1301" s="1">
        <f>+BASE!A1301</f>
        <v>46269</v>
      </c>
      <c r="B1301">
        <f>+IFERROR(BASE!M1301/BASE!H1301,B1300)</f>
        <v>0.93829282265324498</v>
      </c>
      <c r="C1301">
        <f>+IFERROR(BASE!C1301/BASE!H1301,C1300)</f>
        <v>1.037973647598003</v>
      </c>
      <c r="D1301">
        <f>+IFERROR(BASE!#REF!/BASE!H1301,D1300)</f>
        <v>2.0054328141977544</v>
      </c>
      <c r="E1301">
        <f>+IFERROR(BASE!W1301/BASE!H1301,E1300)</f>
        <v>0.84777805057697031</v>
      </c>
      <c r="F1301">
        <f>+IFERROR(BASE!C1301/BASE!M1301,F1300)</f>
        <v>1.1062363715656345</v>
      </c>
      <c r="G1301">
        <f>+IFERROR(BASE!$R1301/BASE!H1301,G1300)</f>
        <v>1.2030444389884607</v>
      </c>
      <c r="H1301">
        <f>+IFERROR(BASE!$R1301/BASE!C1301,H1300)</f>
        <v>1.1590317748166838</v>
      </c>
      <c r="I1301">
        <f>+IFERROR(BASE!$R1301/BASE!M1301,I1300)</f>
        <v>1.2821631051024858</v>
      </c>
      <c r="L1301">
        <f t="shared" si="32"/>
        <v>0.97302676069313532</v>
      </c>
      <c r="M1301">
        <f>+STDEV($L$78:L1301)*2+L1301</f>
        <v>1.1702443539402902</v>
      </c>
      <c r="N1301">
        <f>L1301-STDEV($L$78:L1301)*2</f>
        <v>0.77580916744598027</v>
      </c>
    </row>
    <row r="1302" spans="1:14" x14ac:dyDescent="0.25">
      <c r="A1302" s="1">
        <f>+BASE!A1302</f>
        <v>46276</v>
      </c>
      <c r="B1302">
        <f>+IFERROR(BASE!M1302/BASE!H1302,B1301)</f>
        <v>0.94985685071574644</v>
      </c>
      <c r="C1302">
        <f>+IFERROR(BASE!C1302/BASE!H1302,C1301)</f>
        <v>1.0324744376278119</v>
      </c>
      <c r="D1302">
        <f>+IFERROR(BASE!#REF!/BASE!H1302,D1301)</f>
        <v>2.0054328141977544</v>
      </c>
      <c r="E1302">
        <f>+IFERROR(BASE!W1302/BASE!H1302,E1301)</f>
        <v>0.83206543967280178</v>
      </c>
      <c r="F1302">
        <f>+IFERROR(BASE!C1302/BASE!M1302,F1301)</f>
        <v>1.0869789872545643</v>
      </c>
      <c r="G1302">
        <f>+IFERROR(BASE!$R1302/BASE!H1302,G1301)</f>
        <v>1.1837218813905932</v>
      </c>
      <c r="H1302">
        <f>+IFERROR(BASE!$R1302/BASE!C1302,H1301)</f>
        <v>1.1464902551101253</v>
      </c>
      <c r="I1302">
        <f>+IFERROR(BASE!$R1302/BASE!M1302,I1301)</f>
        <v>1.2462108163968308</v>
      </c>
      <c r="L1302">
        <f t="shared" ref="L1302:L1304" si="33">+(AVERAGE(B1250:B1302))</f>
        <v>0.97314586225675637</v>
      </c>
      <c r="M1302">
        <f>+STDEV($L$78:L1302)*2+L1302</f>
        <v>1.170518211760305</v>
      </c>
      <c r="N1302">
        <f>L1302-STDEV($L$78:L1302)*2</f>
        <v>0.77577351275320772</v>
      </c>
    </row>
    <row r="1303" spans="1:14" x14ac:dyDescent="0.25">
      <c r="A1303" s="1">
        <f>+BASE!A1303</f>
        <v>46283</v>
      </c>
      <c r="B1303">
        <f>+IFERROR(BASE!M1303/BASE!H1303,B1302)</f>
        <v>0.95383297644539611</v>
      </c>
      <c r="C1303">
        <f>+IFERROR(BASE!C1303/BASE!H1303,C1302)</f>
        <v>1.0497644539614561</v>
      </c>
      <c r="D1303">
        <f>+IFERROR(BASE!#REF!/BASE!H1303,D1302)</f>
        <v>2.0054328141977544</v>
      </c>
      <c r="E1303">
        <f>+IFERROR(BASE!W1303/BASE!H1303,E1302)</f>
        <v>0.83032119914346902</v>
      </c>
      <c r="F1303">
        <f>+IFERROR(BASE!C1303/BASE!M1303,F1302)</f>
        <v>1.1005747126436782</v>
      </c>
      <c r="G1303">
        <f>+IFERROR(BASE!$R1303/BASE!H1303,G1302)</f>
        <v>1.2660385438972164</v>
      </c>
      <c r="H1303">
        <f>+IFERROR(BASE!$R1303/BASE!C1303,H1302)</f>
        <v>1.2060215404699739</v>
      </c>
      <c r="I1303">
        <f>+IFERROR(BASE!$R1303/BASE!M1303,I1302)</f>
        <v>1.3273168103448276</v>
      </c>
      <c r="L1303">
        <f t="shared" si="33"/>
        <v>0.97344427783339993</v>
      </c>
      <c r="M1303">
        <f>+STDEV($L$78:L1303)*2+L1303</f>
        <v>1.1709714581129718</v>
      </c>
      <c r="N1303">
        <f>L1303-STDEV($L$78:L1303)*2</f>
        <v>0.77591709755382809</v>
      </c>
    </row>
    <row r="1304" spans="1:14" x14ac:dyDescent="0.25">
      <c r="A1304" s="1">
        <f>+BASE!A1304</f>
        <v>46290</v>
      </c>
      <c r="B1304">
        <f>+IFERROR(BASE!M1304/BASE!H1304,B1303)</f>
        <v>0.94911242603550294</v>
      </c>
      <c r="C1304">
        <f>+IFERROR(BASE!C1304/BASE!H1304,C1303)</f>
        <v>1.027856167501138</v>
      </c>
      <c r="D1304">
        <f>+IFERROR(BASE!#REF!/BASE!H1304,D1303)</f>
        <v>2.0054328141977544</v>
      </c>
      <c r="E1304">
        <f>+IFERROR(BASE!W1304/BASE!H1304,E1303)</f>
        <v>0.80910332271279017</v>
      </c>
      <c r="F1304">
        <f>+IFERROR(BASE!C1304/BASE!M1304,F1303)</f>
        <v>1.0829656627661615</v>
      </c>
      <c r="G1304">
        <f>+IFERROR(BASE!$R1304/BASE!H1304,G1303)</f>
        <v>1.3419208010923986</v>
      </c>
      <c r="H1304">
        <f>+IFERROR(BASE!$R1304/BASE!C1304,H1303)</f>
        <v>1.3055530953857053</v>
      </c>
      <c r="I1304">
        <f>+IFERROR(BASE!$R1304/BASE!M1304,I1303)</f>
        <v>1.4138691732207942</v>
      </c>
      <c r="L1304">
        <f t="shared" si="33"/>
        <v>0.97414308201672861</v>
      </c>
      <c r="M1304">
        <f>+STDEV($L$78:L1304)*2+L1304</f>
        <v>1.1718262841256195</v>
      </c>
      <c r="N1304">
        <f>L1304-STDEV($L$78:L1304)*2</f>
        <v>0.7764598799078376</v>
      </c>
    </row>
    <row r="1305" spans="1:14" x14ac:dyDescent="0.25">
      <c r="A1305" s="1">
        <f>+BASE!A1305</f>
        <v>46297</v>
      </c>
      <c r="B1305">
        <f>+IFERROR(BASE!M1305/BASE!H1305,B1304)</f>
        <v>0.96938174681059874</v>
      </c>
      <c r="C1305">
        <f>+IFERROR(BASE!C1305/BASE!H1305,C1304)</f>
        <v>1.0472031403336606</v>
      </c>
      <c r="D1305">
        <f>+IFERROR(BASE!#REF!/BASE!H1305,D1304)</f>
        <v>2.0054328141977544</v>
      </c>
      <c r="E1305">
        <f>+IFERROR(BASE!W1305/BASE!H1305,E1304)</f>
        <v>0.82767419038272827</v>
      </c>
      <c r="F1305">
        <f>+IFERROR(BASE!C1305/BASE!M1305,F1304)</f>
        <v>1.0802794087872039</v>
      </c>
      <c r="G1305">
        <f>+IFERROR(BASE!$R1305/BASE!H1305,G1304)</f>
        <v>1.4201177625122672</v>
      </c>
      <c r="H1305">
        <f>+IFERROR(BASE!$R1305/BASE!C1305,H1304)</f>
        <v>1.3561053322087904</v>
      </c>
      <c r="I1305">
        <f>+IFERROR(BASE!$R1305/BASE!M1305,I1304)</f>
        <v>1.4649726665316867</v>
      </c>
      <c r="L1305">
        <f t="shared" ref="L1305:L1306" si="34">+(AVERAGE(B1253:B1305))</f>
        <v>0.97488889442999771</v>
      </c>
      <c r="M1305">
        <f>+STDEV($L$78:L1305)*2+L1305</f>
        <v>1.1727294391352008</v>
      </c>
      <c r="N1305">
        <f>L1305-STDEV($L$78:L1305)*2</f>
        <v>0.77704834972479464</v>
      </c>
    </row>
    <row r="1306" spans="1:14" x14ac:dyDescent="0.25">
      <c r="A1306" s="1">
        <f>+BASE!A1306</f>
        <v>46304</v>
      </c>
      <c r="B1306">
        <f>+IFERROR(BASE!M1306/BASE!H1306,B1305)</f>
        <v>0.95931745878723595</v>
      </c>
      <c r="C1306">
        <f>+IFERROR(BASE!C1306/BASE!H1306,C1305)</f>
        <v>1.0228477778848932</v>
      </c>
      <c r="D1306">
        <f>+IFERROR(BASE!#REF!/BASE!H1306,D1305)</f>
        <v>2.0054328141977544</v>
      </c>
      <c r="E1306">
        <f>+IFERROR(BASE!W1306/BASE!H1306,E1305)</f>
        <v>0.83659500626626815</v>
      </c>
      <c r="F1306">
        <f>+IFERROR(BASE!C1306/BASE!M1306,F1305)</f>
        <v>1.0662245000502462</v>
      </c>
      <c r="G1306">
        <f>+IFERROR(BASE!$R1306/BASE!H1306,G1305)</f>
        <v>1.4080786657668947</v>
      </c>
      <c r="H1306">
        <f>+IFERROR(BASE!$R1306/BASE!C1306,H1305)</f>
        <v>1.3766258246936851</v>
      </c>
      <c r="I1306">
        <f>+IFERROR(BASE!$R1306/BASE!M1306,I1305)</f>
        <v>1.4677921816902824</v>
      </c>
      <c r="L1306">
        <f t="shared" si="34"/>
        <v>0.97586910262823334</v>
      </c>
      <c r="M1306">
        <f>+STDEV($L$78:L1306)*2+L1306</f>
        <v>1.1738689666276716</v>
      </c>
      <c r="N1306">
        <f>L1306-STDEV($L$78:L1306)*2</f>
        <v>0.77786923862879509</v>
      </c>
    </row>
    <row r="1307" spans="1:14" x14ac:dyDescent="0.25">
      <c r="A1307" s="1"/>
    </row>
    <row r="1308" spans="1:14" x14ac:dyDescent="0.25">
      <c r="A1308" s="1"/>
    </row>
    <row r="1309" spans="1:14" x14ac:dyDescent="0.25">
      <c r="A1309" s="1"/>
    </row>
    <row r="1310" spans="1:14" x14ac:dyDescent="0.25">
      <c r="A1310" s="1"/>
    </row>
    <row r="1311" spans="1:14" x14ac:dyDescent="0.25">
      <c r="A1311" s="1"/>
    </row>
    <row r="1312" spans="1:14"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72"/>
  <sheetViews>
    <sheetView zoomScale="70" zoomScaleNormal="70" workbookViewId="0">
      <pane xSplit="1" ySplit="2" topLeftCell="J3" activePane="bottomRight" state="frozen"/>
      <selection pane="topRight" activeCell="B1" sqref="B1"/>
      <selection pane="bottomLeft" activeCell="A3" sqref="A3"/>
      <selection pane="bottomRight" activeCell="S54" sqref="S54"/>
    </sheetView>
  </sheetViews>
  <sheetFormatPr defaultColWidth="11.42578125" defaultRowHeight="15" x14ac:dyDescent="0.25"/>
  <cols>
    <col min="1" max="1" width="17.28515625" customWidth="1"/>
  </cols>
  <sheetData>
    <row r="1" spans="1:6" x14ac:dyDescent="0.25">
      <c r="B1" t="s">
        <v>11</v>
      </c>
    </row>
    <row r="2" spans="1:6" x14ac:dyDescent="0.25">
      <c r="B2" t="s">
        <v>7</v>
      </c>
      <c r="C2" t="s">
        <v>8</v>
      </c>
      <c r="D2" t="s">
        <v>9</v>
      </c>
      <c r="E2" t="s">
        <v>13</v>
      </c>
      <c r="F2" t="s">
        <v>22</v>
      </c>
    </row>
    <row r="3" spans="1:6" x14ac:dyDescent="0.25">
      <c r="A3" s="1">
        <f>+BASE!A3</f>
        <v>37169</v>
      </c>
      <c r="B3">
        <f>+IFERROR(VLOOKUP(A3,BASE!K:M,3,0)/VLOOKUP(ROE!A3,BASE!F:H,3,0),B2)</f>
        <v>0.82448377581120946</v>
      </c>
      <c r="C3">
        <f>+IFERROR(VLOOKUP(A3,BASE!A:C,3,0)/VLOOKUP(ROE!A3,BASE!F:H,3,0),C2)</f>
        <v>0.39306784660766964</v>
      </c>
      <c r="F3">
        <f>+IFERROR(VLOOKUP(A3,BASE!A:C,3,0)/VLOOKUP(A3,BASE!K:M,3,0),F2)</f>
        <v>0.47674418604651164</v>
      </c>
    </row>
    <row r="4" spans="1:6" x14ac:dyDescent="0.25">
      <c r="A4" s="1">
        <f>+BASE!A4</f>
        <v>37176</v>
      </c>
      <c r="B4">
        <f>+IFERROR(VLOOKUP(A4,BASE!K:M,3,0)/VLOOKUP(ROE!A4,BASE!F:H,3,0),B3)</f>
        <v>0.76785714285714279</v>
      </c>
      <c r="C4">
        <f>+IFERROR(VLOOKUP(A4,BASE!A:C,3,0)/VLOOKUP(ROE!A4,BASE!F:H,3,0),C3)</f>
        <v>0.34311224489795922</v>
      </c>
      <c r="F4">
        <f>+IFERROR(VLOOKUP(A4,BASE!A:C,3,0)/VLOOKUP(A4,BASE!K:M,3,0),F3)</f>
        <v>0.44684385382059805</v>
      </c>
    </row>
    <row r="5" spans="1:6" x14ac:dyDescent="0.25">
      <c r="A5" s="1">
        <f>+BASE!A5</f>
        <v>37183</v>
      </c>
      <c r="B5">
        <f>+IFERROR(VLOOKUP(A5,BASE!K:M,3,0)/VLOOKUP(ROE!A5,BASE!F:H,3,0),B4)</f>
        <v>0.7601445247359645</v>
      </c>
      <c r="C5">
        <f>+IFERROR(VLOOKUP(A5,BASE!A:C,3,0)/VLOOKUP(ROE!A5,BASE!F:H,3,0),C4)</f>
        <v>0.41689827682045577</v>
      </c>
      <c r="F5">
        <f>+IFERROR(VLOOKUP(A5,BASE!A:C,3,0)/VLOOKUP(A5,BASE!K:M,3,0),F4)</f>
        <v>0.54844606946983543</v>
      </c>
    </row>
    <row r="6" spans="1:6" x14ac:dyDescent="0.25">
      <c r="A6" s="1">
        <f>+BASE!A6</f>
        <v>37190</v>
      </c>
      <c r="B6">
        <f>+IFERROR(VLOOKUP(A6,BASE!K:M,3,0)/VLOOKUP(ROE!A6,BASE!F:H,3,0),B5)</f>
        <v>0.75629256736748596</v>
      </c>
      <c r="C6">
        <f>+IFERROR(VLOOKUP(A6,BASE!A:C,3,0)/VLOOKUP(ROE!A6,BASE!F:H,3,0),C5)</f>
        <v>0.46342907906425823</v>
      </c>
      <c r="F6">
        <f>+IFERROR(VLOOKUP(A6,BASE!A:C,3,0)/VLOOKUP(A6,BASE!K:M,3,0),F5)</f>
        <v>0.61276429130775256</v>
      </c>
    </row>
    <row r="7" spans="1:6" x14ac:dyDescent="0.25">
      <c r="A7" s="1">
        <f>+BASE!A7</f>
        <v>37197</v>
      </c>
      <c r="B7">
        <f>+IFERROR(VLOOKUP(A7,BASE!K:M,3,0)/VLOOKUP(ROE!A7,BASE!F:H,3,0),B6)</f>
        <v>0.87609274040288865</v>
      </c>
      <c r="C7">
        <f>+IFERROR(VLOOKUP(A7,BASE!A:C,3,0)/VLOOKUP(ROE!A7,BASE!F:H,3,0),C6)</f>
        <v>0.56366400608133782</v>
      </c>
      <c r="F7">
        <f>+IFERROR(VLOOKUP(A7,BASE!A:C,3,0)/VLOOKUP(A7,BASE!K:M,3,0),F6)</f>
        <v>0.64338394793926235</v>
      </c>
    </row>
    <row r="8" spans="1:6" x14ac:dyDescent="0.25">
      <c r="A8" s="1">
        <f>+BASE!A8</f>
        <v>37204</v>
      </c>
      <c r="B8">
        <f>+IFERROR(VLOOKUP(A8,BASE!K:M,3,0)/VLOOKUP(ROE!A8,BASE!F:H,3,0),B7)</f>
        <v>0.92499085254299318</v>
      </c>
      <c r="C8">
        <f>+IFERROR(VLOOKUP(A8,BASE!A:C,3,0)/VLOOKUP(ROE!A8,BASE!F:H,3,0),C7)</f>
        <v>0.47493596780095138</v>
      </c>
      <c r="F8">
        <f>+IFERROR(VLOOKUP(A8,BASE!A:C,3,0)/VLOOKUP(A8,BASE!K:M,3,0),F7)</f>
        <v>0.51344936708860756</v>
      </c>
    </row>
    <row r="9" spans="1:6" x14ac:dyDescent="0.25">
      <c r="A9" s="1">
        <f>+BASE!A9</f>
        <v>37211</v>
      </c>
      <c r="B9">
        <f>+IFERROR(VLOOKUP(A9,BASE!K:M,3,0)/VLOOKUP(ROE!A9,BASE!F:H,3,0),B8)</f>
        <v>0.82505643340857793</v>
      </c>
      <c r="C9">
        <f>+IFERROR(VLOOKUP(A9,BASE!A:C,3,0)/VLOOKUP(ROE!A9,BASE!F:H,3,0),C8)</f>
        <v>0.47103085026335595</v>
      </c>
      <c r="F9">
        <f>+IFERROR(VLOOKUP(A9,BASE!A:C,3,0)/VLOOKUP(A9,BASE!K:M,3,0),F8)</f>
        <v>0.57090743274053812</v>
      </c>
    </row>
    <row r="10" spans="1:6" x14ac:dyDescent="0.25">
      <c r="A10" s="1">
        <f>+BASE!A10</f>
        <v>37218</v>
      </c>
      <c r="B10">
        <f>+IFERROR(VLOOKUP(A10,BASE!K:M,3,0)/VLOOKUP(ROE!A10,BASE!F:H,3,0),B9)</f>
        <v>0.85333333333333328</v>
      </c>
      <c r="C10">
        <f>+IFERROR(VLOOKUP(A10,BASE!A:C,3,0)/VLOOKUP(ROE!A10,BASE!F:H,3,0),C9)</f>
        <v>0.47103085026335595</v>
      </c>
      <c r="F10">
        <f>+IFERROR(VLOOKUP(A10,BASE!A:C,3,0)/VLOOKUP(A10,BASE!K:M,3,0),F9)</f>
        <v>0.57090743274053812</v>
      </c>
    </row>
    <row r="11" spans="1:6" x14ac:dyDescent="0.25">
      <c r="A11" s="1">
        <f>+BASE!A11</f>
        <v>37225</v>
      </c>
      <c r="B11">
        <f>+IFERROR(VLOOKUP(A11,BASE!K:M,3,0)/VLOOKUP(ROE!A11,BASE!F:H,3,0),B10)</f>
        <v>1.0134011090573012</v>
      </c>
      <c r="C11">
        <f>+IFERROR(VLOOKUP(A11,BASE!A:C,3,0)/VLOOKUP(ROE!A11,BASE!F:H,3,0),C10)</f>
        <v>0.47103085026335595</v>
      </c>
      <c r="F11">
        <f>+IFERROR(VLOOKUP(A11,BASE!A:C,3,0)/VLOOKUP(A11,BASE!K:M,3,0),F10)</f>
        <v>0.57090743274053812</v>
      </c>
    </row>
    <row r="12" spans="1:6" x14ac:dyDescent="0.25">
      <c r="A12" s="1">
        <f>+BASE!A12</f>
        <v>37232</v>
      </c>
      <c r="B12">
        <f>+IFERROR(VLOOKUP(A12,BASE!K:M,3,0)/VLOOKUP(ROE!A12,BASE!F:H,3,0),B11)</f>
        <v>1.0097165991902834</v>
      </c>
      <c r="C12">
        <f>+IFERROR(VLOOKUP(A12,BASE!A:C,3,0)/VLOOKUP(ROE!A12,BASE!F:H,3,0),C11)</f>
        <v>0.47530364372469636</v>
      </c>
      <c r="F12">
        <f>+IFERROR(VLOOKUP(A12,BASE!A:C,3,0)/VLOOKUP(A12,BASE!K:M,3,0),F11)</f>
        <v>0.47072975140336809</v>
      </c>
    </row>
    <row r="13" spans="1:6" x14ac:dyDescent="0.25">
      <c r="A13" s="1">
        <f>+BASE!A13</f>
        <v>37239</v>
      </c>
      <c r="B13">
        <f>+IFERROR(VLOOKUP(A13,BASE!K:M,3,0)/VLOOKUP(ROE!A13,BASE!F:H,3,0),B12)</f>
        <v>1.0614901256732494</v>
      </c>
      <c r="C13">
        <f>+IFERROR(VLOOKUP(A13,BASE!A:C,3,0)/VLOOKUP(ROE!A13,BASE!F:H,3,0),C12)</f>
        <v>0.54129263913824055</v>
      </c>
      <c r="F13">
        <f>+IFERROR(VLOOKUP(A13,BASE!A:C,3,0)/VLOOKUP(A13,BASE!K:M,3,0),F12)</f>
        <v>0.50993657505285417</v>
      </c>
    </row>
    <row r="14" spans="1:6" x14ac:dyDescent="0.25">
      <c r="A14" s="1">
        <f>+BASE!A14</f>
        <v>37246</v>
      </c>
      <c r="B14">
        <f>+IFERROR(VLOOKUP(A14,BASE!K:M,3,0)/VLOOKUP(ROE!A14,BASE!F:H,3,0),B13)</f>
        <v>1.0221870047543582</v>
      </c>
      <c r="C14">
        <f>+IFERROR(VLOOKUP(A14,BASE!A:C,3,0)/VLOOKUP(ROE!A14,BASE!F:H,3,0),C13)</f>
        <v>0.4778129952456418</v>
      </c>
      <c r="F14">
        <f>+IFERROR(VLOOKUP(A14,BASE!A:C,3,0)/VLOOKUP(A14,BASE!K:M,3,0),F13)</f>
        <v>0.46744186046511627</v>
      </c>
    </row>
    <row r="15" spans="1:6" x14ac:dyDescent="0.25">
      <c r="A15" s="1">
        <f>+BASE!A15</f>
        <v>37253</v>
      </c>
      <c r="B15">
        <f>+IFERROR(VLOOKUP(A15,BASE!K:M,3,0)/VLOOKUP(ROE!A15,BASE!F:H,3,0),B14)</f>
        <v>1.2285257690771074</v>
      </c>
      <c r="C15">
        <f>+IFERROR(VLOOKUP(A15,BASE!A:C,3,0)/VLOOKUP(ROE!A15,BASE!F:H,3,0),C14)</f>
        <v>0.77347183379944062</v>
      </c>
      <c r="F15">
        <f>+IFERROR(VLOOKUP(A15,BASE!A:C,3,0)/VLOOKUP(A15,BASE!K:M,3,0),F14)</f>
        <v>0.62959349593495939</v>
      </c>
    </row>
    <row r="16" spans="1:6" x14ac:dyDescent="0.25">
      <c r="A16" s="1">
        <f>+BASE!A16</f>
        <v>37260</v>
      </c>
      <c r="B16">
        <f>+IFERROR(VLOOKUP(A16,BASE!K:M,3,0)/VLOOKUP(ROE!A16,BASE!F:H,3,0),B15)</f>
        <v>1.3221153846153846</v>
      </c>
      <c r="C16">
        <f>+IFERROR(VLOOKUP(A16,BASE!A:C,3,0)/VLOOKUP(ROE!A16,BASE!F:H,3,0),C15)</f>
        <v>0.75554733727810663</v>
      </c>
      <c r="F16">
        <f>+IFERROR(VLOOKUP(A16,BASE!A:C,3,0)/VLOOKUP(A16,BASE!K:M,3,0),F15)</f>
        <v>0.57146853146853149</v>
      </c>
    </row>
    <row r="17" spans="1:6" x14ac:dyDescent="0.25">
      <c r="A17" s="1">
        <f>+BASE!A17</f>
        <v>37274</v>
      </c>
      <c r="B17">
        <f>+IFERROR(VLOOKUP(A17,BASE!K:M,3,0)/VLOOKUP(ROE!A17,BASE!F:H,3,0),B16)</f>
        <v>1.0794726930320151</v>
      </c>
      <c r="C17">
        <f>+IFERROR(VLOOKUP(A17,BASE!A:C,3,0)/VLOOKUP(ROE!A17,BASE!F:H,3,0),C16)</f>
        <v>0.78983050847457625</v>
      </c>
      <c r="F17">
        <f>+IFERROR(VLOOKUP(A17,BASE!A:C,3,0)/VLOOKUP(A17,BASE!K:M,3,0),F16)</f>
        <v>0.7316817864619678</v>
      </c>
    </row>
    <row r="18" spans="1:6" x14ac:dyDescent="0.25">
      <c r="A18" s="1">
        <f>+BASE!A18</f>
        <v>37281</v>
      </c>
      <c r="B18">
        <f>+IFERROR(VLOOKUP(A18,BASE!K:M,3,0)/VLOOKUP(ROE!A18,BASE!F:H,3,0),B17)</f>
        <v>1.0294689119170983</v>
      </c>
      <c r="C18">
        <f>+IFERROR(VLOOKUP(A18,BASE!A:C,3,0)/VLOOKUP(ROE!A18,BASE!F:H,3,0),C17)</f>
        <v>0.87079015544041438</v>
      </c>
      <c r="F18">
        <f>+IFERROR(VLOOKUP(A18,BASE!A:C,3,0)/VLOOKUP(A18,BASE!K:M,3,0),F17)</f>
        <v>0.84586347908147208</v>
      </c>
    </row>
    <row r="19" spans="1:6" x14ac:dyDescent="0.25">
      <c r="A19" s="1">
        <f>+BASE!A19</f>
        <v>37288</v>
      </c>
      <c r="B19">
        <f>+IFERROR(VLOOKUP(A19,BASE!K:M,3,0)/VLOOKUP(ROE!A19,BASE!F:H,3,0),B18)</f>
        <v>1.339124140427072</v>
      </c>
      <c r="C19">
        <f>+IFERROR(VLOOKUP(A19,BASE!A:C,3,0)/VLOOKUP(ROE!A19,BASE!F:H,3,0),C18)</f>
        <v>0.9634455302207745</v>
      </c>
      <c r="F19">
        <f>+IFERROR(VLOOKUP(A19,BASE!A:C,3,0)/VLOOKUP(A19,BASE!K:M,3,0),F18)</f>
        <v>0.71945945945945944</v>
      </c>
    </row>
    <row r="20" spans="1:6" x14ac:dyDescent="0.25">
      <c r="A20" s="1">
        <f>+BASE!A20</f>
        <v>37295</v>
      </c>
      <c r="B20">
        <f>+IFERROR(VLOOKUP(A20,BASE!K:M,3,0)/VLOOKUP(ROE!A20,BASE!F:H,3,0),B19)</f>
        <v>1.2605006364022062</v>
      </c>
      <c r="C20">
        <f>+IFERROR(VLOOKUP(A20,BASE!A:C,3,0)/VLOOKUP(ROE!A20,BASE!F:H,3,0),C19)</f>
        <v>0.88969028425965213</v>
      </c>
      <c r="F20">
        <f>+IFERROR(VLOOKUP(A20,BASE!A:C,3,0)/VLOOKUP(A20,BASE!K:M,3,0),F19)</f>
        <v>0.70582295523392802</v>
      </c>
    </row>
    <row r="21" spans="1:6" x14ac:dyDescent="0.25">
      <c r="A21" s="1">
        <f>+BASE!A21</f>
        <v>37302</v>
      </c>
      <c r="B21">
        <f>+IFERROR(VLOOKUP(A21,BASE!K:M,3,0)/VLOOKUP(ROE!A21,BASE!F:H,3,0),B20)</f>
        <v>1.2659176029962547</v>
      </c>
      <c r="C21">
        <f>+IFERROR(VLOOKUP(A21,BASE!A:C,3,0)/VLOOKUP(ROE!A21,BASE!F:H,3,0),C20)</f>
        <v>1.1508828250401284</v>
      </c>
      <c r="F21">
        <f>+IFERROR(VLOOKUP(A21,BASE!A:C,3,0)/VLOOKUP(A21,BASE!K:M,3,0),F20)</f>
        <v>0.90912933220625536</v>
      </c>
    </row>
    <row r="22" spans="1:6" x14ac:dyDescent="0.25">
      <c r="A22" s="1">
        <f>+BASE!A22</f>
        <v>37309</v>
      </c>
      <c r="B22">
        <f>+IFERROR(VLOOKUP(A22,BASE!K:M,3,0)/VLOOKUP(ROE!A22,BASE!F:H,3,0),B21)</f>
        <v>1.3683463449254791</v>
      </c>
      <c r="C22">
        <f>+IFERROR(VLOOKUP(A22,BASE!A:C,3,0)/VLOOKUP(ROE!A22,BASE!F:H,3,0),C21)</f>
        <v>1.603264726756565</v>
      </c>
      <c r="F22">
        <f>+IFERROR(VLOOKUP(A22,BASE!A:C,3,0)/VLOOKUP(A22,BASE!K:M,3,0),F21)</f>
        <v>1.1716804979253113</v>
      </c>
    </row>
    <row r="23" spans="1:6" x14ac:dyDescent="0.25">
      <c r="A23" s="1">
        <f>+BASE!A23</f>
        <v>37316</v>
      </c>
      <c r="B23">
        <f>+IFERROR(VLOOKUP(A23,BASE!K:M,3,0)/VLOOKUP(ROE!A23,BASE!F:H,3,0),B22)</f>
        <v>0.98769483182936835</v>
      </c>
      <c r="C23">
        <f>+IFERROR(VLOOKUP(A23,BASE!A:C,3,0)/VLOOKUP(ROE!A23,BASE!F:H,3,0),C22)</f>
        <v>0.93724364232977864</v>
      </c>
      <c r="F23">
        <f>+IFERROR(VLOOKUP(A23,BASE!A:C,3,0)/VLOOKUP(A23,BASE!K:M,3,0),F22)</f>
        <v>0.94892026578073096</v>
      </c>
    </row>
    <row r="24" spans="1:6" x14ac:dyDescent="0.25">
      <c r="A24" s="1">
        <f>+BASE!A24</f>
        <v>37323</v>
      </c>
      <c r="B24">
        <f>+IFERROR(VLOOKUP(A24,BASE!K:M,3,0)/VLOOKUP(ROE!A24,BASE!F:H,3,0),B23)</f>
        <v>1.1173110720562391</v>
      </c>
      <c r="C24">
        <f>+IFERROR(VLOOKUP(A24,BASE!A:C,3,0)/VLOOKUP(ROE!A24,BASE!F:H,3,0),C23)</f>
        <v>0.89762741652021094</v>
      </c>
      <c r="F24">
        <f>+IFERROR(VLOOKUP(A24,BASE!A:C,3,0)/VLOOKUP(A24,BASE!K:M,3,0),F23)</f>
        <v>0.80338183248132122</v>
      </c>
    </row>
    <row r="25" spans="1:6" x14ac:dyDescent="0.25">
      <c r="A25" s="1">
        <f>+BASE!A25</f>
        <v>37330</v>
      </c>
      <c r="B25">
        <f>+IFERROR(VLOOKUP(A25,BASE!K:M,3,0)/VLOOKUP(ROE!A25,BASE!F:H,3,0),B24)</f>
        <v>1.1137339055793991</v>
      </c>
      <c r="C25">
        <f>+IFERROR(VLOOKUP(A25,BASE!A:C,3,0)/VLOOKUP(ROE!A25,BASE!F:H,3,0),C24)</f>
        <v>0.76394849785407715</v>
      </c>
      <c r="F25">
        <f>+IFERROR(VLOOKUP(A25,BASE!A:C,3,0)/VLOOKUP(A25,BASE!K:M,3,0),F24)</f>
        <v>0.68593448940269741</v>
      </c>
    </row>
    <row r="26" spans="1:6" x14ac:dyDescent="0.25">
      <c r="A26" s="1">
        <f>+BASE!A26</f>
        <v>37337</v>
      </c>
      <c r="B26">
        <f>+IFERROR(VLOOKUP(A26,BASE!K:M,3,0)/VLOOKUP(ROE!A26,BASE!F:H,3,0),B25)</f>
        <v>1.2358775334195775</v>
      </c>
      <c r="C26">
        <f>+IFERROR(VLOOKUP(A26,BASE!A:C,3,0)/VLOOKUP(ROE!A26,BASE!F:H,3,0),C25)</f>
        <v>0.86028460543337648</v>
      </c>
      <c r="F26">
        <f>+IFERROR(VLOOKUP(A26,BASE!A:C,3,0)/VLOOKUP(A26,BASE!K:M,3,0),F25)</f>
        <v>0.69609211444521979</v>
      </c>
    </row>
    <row r="27" spans="1:6" x14ac:dyDescent="0.25">
      <c r="A27" s="1">
        <f>+BASE!A27</f>
        <v>37344</v>
      </c>
      <c r="B27">
        <f>+IFERROR(VLOOKUP(A27,BASE!K:M,3,0)/VLOOKUP(ROE!A27,BASE!F:H,3,0),B26)</f>
        <v>0.74449339207048459</v>
      </c>
      <c r="C27">
        <f>+IFERROR(VLOOKUP(A27,BASE!A:C,3,0)/VLOOKUP(ROE!A27,BASE!F:H,3,0),C26)</f>
        <v>7.1806167400881055E-2</v>
      </c>
      <c r="F27">
        <f>+IFERROR(VLOOKUP(A27,BASE!A:C,3,0)/VLOOKUP(A27,BASE!K:M,3,0),F26)</f>
        <v>9.6449704142011816E-2</v>
      </c>
    </row>
    <row r="28" spans="1:6" x14ac:dyDescent="0.25">
      <c r="A28" s="1">
        <f>+BASE!A28</f>
        <v>37351</v>
      </c>
      <c r="B28">
        <f>+IFERROR(VLOOKUP(A28,BASE!K:M,3,0)/VLOOKUP(ROE!A28,BASE!F:H,3,0),B27)</f>
        <v>0.84082031249999989</v>
      </c>
      <c r="C28">
        <f>+IFERROR(VLOOKUP(A28,BASE!A:C,3,0)/VLOOKUP(ROE!A28,BASE!F:H,3,0),C27)</f>
        <v>7.2265625E-2</v>
      </c>
      <c r="F28">
        <f>+IFERROR(VLOOKUP(A28,BASE!A:C,3,0)/VLOOKUP(A28,BASE!K:M,3,0),F27)</f>
        <v>8.5946573751451802E-2</v>
      </c>
    </row>
    <row r="29" spans="1:6" x14ac:dyDescent="0.25">
      <c r="A29" s="1">
        <f>+BASE!A29</f>
        <v>37358</v>
      </c>
      <c r="B29">
        <f>+IFERROR(VLOOKUP(A29,BASE!K:M,3,0)/VLOOKUP(ROE!A29,BASE!F:H,3,0),B28)</f>
        <v>0.71762870514820598</v>
      </c>
      <c r="C29">
        <f>+IFERROR(VLOOKUP(A29,BASE!A:C,3,0)/VLOOKUP(ROE!A29,BASE!F:H,3,0),C28)</f>
        <v>7.5923036921476866E-2</v>
      </c>
      <c r="F29">
        <f>+IFERROR(VLOOKUP(A29,BASE!A:C,3,0)/VLOOKUP(A29,BASE!K:M,3,0),F28)</f>
        <v>0.10579710144927536</v>
      </c>
    </row>
    <row r="30" spans="1:6" x14ac:dyDescent="0.25">
      <c r="A30" s="1">
        <f>+BASE!A30</f>
        <v>37365</v>
      </c>
      <c r="B30">
        <f>+IFERROR(VLOOKUP(A30,BASE!K:M,3,0)/VLOOKUP(ROE!A30,BASE!F:H,3,0),B29)</f>
        <v>0.78884120171673811</v>
      </c>
      <c r="C30">
        <f>+IFERROR(VLOOKUP(A30,BASE!A:C,3,0)/VLOOKUP(ROE!A30,BASE!F:H,3,0),C29)</f>
        <v>7.4678111587982821E-2</v>
      </c>
      <c r="F30">
        <f>+IFERROR(VLOOKUP(A30,BASE!A:C,3,0)/VLOOKUP(A30,BASE!K:M,3,0),F29)</f>
        <v>9.466811751904243E-2</v>
      </c>
    </row>
    <row r="31" spans="1:6" x14ac:dyDescent="0.25">
      <c r="A31" s="1">
        <f>+BASE!A31</f>
        <v>37379</v>
      </c>
      <c r="B31">
        <f>+IFERROR(VLOOKUP(A31,BASE!K:M,3,0)/VLOOKUP(ROE!A31,BASE!F:H,3,0),B30)</f>
        <v>0.77638078132016164</v>
      </c>
      <c r="C31">
        <f>+IFERROR(VLOOKUP(A31,BASE!A:C,3,0)/VLOOKUP(ROE!A31,BASE!F:H,3,0),C30)</f>
        <v>7.2294566681634476E-2</v>
      </c>
      <c r="F31">
        <f>+IFERROR(VLOOKUP(A31,BASE!A:C,3,0)/VLOOKUP(A31,BASE!K:M,3,0),F30)</f>
        <v>9.3117408906882596E-2</v>
      </c>
    </row>
    <row r="32" spans="1:6" x14ac:dyDescent="0.25">
      <c r="A32" s="1">
        <f>+BASE!A32</f>
        <v>37386</v>
      </c>
      <c r="B32">
        <f>+IFERROR(VLOOKUP(A32,BASE!K:M,3,0)/VLOOKUP(ROE!A32,BASE!F:H,3,0),B31)</f>
        <v>0.71442447790189412</v>
      </c>
      <c r="C32">
        <f>+IFERROR(VLOOKUP(A32,BASE!A:C,3,0)/VLOOKUP(ROE!A32,BASE!F:H,3,0),C31)</f>
        <v>7.6250607090820779E-2</v>
      </c>
      <c r="F32">
        <f>+IFERROR(VLOOKUP(A32,BASE!A:C,3,0)/VLOOKUP(A32,BASE!K:M,3,0),F31)</f>
        <v>0.10673011556764105</v>
      </c>
    </row>
    <row r="33" spans="1:6" x14ac:dyDescent="0.25">
      <c r="A33" s="1">
        <f>+BASE!A33</f>
        <v>37393</v>
      </c>
      <c r="B33">
        <f>+IFERROR(VLOOKUP(A33,BASE!K:M,3,0)/VLOOKUP(ROE!A33,BASE!F:H,3,0),B32)</f>
        <v>0.7503966155473295</v>
      </c>
      <c r="C33">
        <f>+IFERROR(VLOOKUP(A33,BASE!A:C,3,0)/VLOOKUP(ROE!A33,BASE!F:H,3,0),C32)</f>
        <v>8.2496033844526709E-2</v>
      </c>
      <c r="F33">
        <f>+IFERROR(VLOOKUP(A33,BASE!A:C,3,0)/VLOOKUP(A33,BASE!K:M,3,0),F32)</f>
        <v>0.10993657505285412</v>
      </c>
    </row>
    <row r="34" spans="1:6" x14ac:dyDescent="0.25">
      <c r="A34" s="1">
        <f>+BASE!A34</f>
        <v>37400</v>
      </c>
      <c r="B34">
        <f>+IFERROR(VLOOKUP(A34,BASE!K:M,3,0)/VLOOKUP(ROE!A34,BASE!F:H,3,0),B33)</f>
        <v>0.79125896934116124</v>
      </c>
      <c r="C34">
        <f>+IFERROR(VLOOKUP(A34,BASE!A:C,3,0)/VLOOKUP(ROE!A34,BASE!F:H,3,0),C33)</f>
        <v>0.10176125244618395</v>
      </c>
      <c r="F34">
        <f>+IFERROR(VLOOKUP(A34,BASE!A:C,3,0)/VLOOKUP(A34,BASE!K:M,3,0),F33)</f>
        <v>0.12860676009892827</v>
      </c>
    </row>
    <row r="35" spans="1:6" x14ac:dyDescent="0.25">
      <c r="A35" s="1">
        <f>+BASE!A35</f>
        <v>37407</v>
      </c>
      <c r="B35">
        <f>+IFERROR(VLOOKUP(A35,BASE!K:M,3,0)/VLOOKUP(ROE!A35,BASE!F:H,3,0),B34)</f>
        <v>0.80076384468491413</v>
      </c>
      <c r="C35">
        <f>+IFERROR(VLOOKUP(A35,BASE!A:C,3,0)/VLOOKUP(ROE!A35,BASE!F:H,3,0),C34)</f>
        <v>0.11648631444939529</v>
      </c>
      <c r="F35">
        <f>+IFERROR(VLOOKUP(A35,BASE!A:C,3,0)/VLOOKUP(A35,BASE!K:M,3,0),F34)</f>
        <v>0.14546899841017488</v>
      </c>
    </row>
    <row r="36" spans="1:6" x14ac:dyDescent="0.25">
      <c r="A36" s="1">
        <f>+BASE!A36</f>
        <v>37414</v>
      </c>
      <c r="B36">
        <f>+IFERROR(VLOOKUP(A36,BASE!K:M,3,0)/VLOOKUP(ROE!A36,BASE!F:H,3,0),B35)</f>
        <v>1.174959871589085</v>
      </c>
      <c r="C36">
        <f>+IFERROR(VLOOKUP(A36,BASE!A:C,3,0)/VLOOKUP(ROE!A36,BASE!F:H,3,0),C35)</f>
        <v>0.1869983948635634</v>
      </c>
      <c r="F36">
        <f>+IFERROR(VLOOKUP(A36,BASE!A:C,3,0)/VLOOKUP(A36,BASE!K:M,3,0),F35)</f>
        <v>0.15915300546448088</v>
      </c>
    </row>
    <row r="37" spans="1:6" x14ac:dyDescent="0.25">
      <c r="A37" s="1">
        <f>+BASE!A37</f>
        <v>37421</v>
      </c>
      <c r="B37">
        <f>+IFERROR(VLOOKUP(A37,BASE!K:M,3,0)/VLOOKUP(ROE!A37,BASE!F:H,3,0),B36)</f>
        <v>1.3129770992366412</v>
      </c>
      <c r="C37">
        <f>+IFERROR(VLOOKUP(A37,BASE!A:C,3,0)/VLOOKUP(ROE!A37,BASE!F:H,3,0),C36)</f>
        <v>0.26081424936386771</v>
      </c>
      <c r="F37">
        <f>+IFERROR(VLOOKUP(A37,BASE!A:C,3,0)/VLOOKUP(A37,BASE!K:M,3,0),F36)</f>
        <v>0.1986434108527132</v>
      </c>
    </row>
    <row r="38" spans="1:6" x14ac:dyDescent="0.25">
      <c r="A38" s="1">
        <f>+BASE!A38</f>
        <v>37428</v>
      </c>
      <c r="B38">
        <f>+IFERROR(VLOOKUP(A38,BASE!K:M,3,0)/VLOOKUP(ROE!A38,BASE!F:H,3,0),B37)</f>
        <v>1.0660835762876579</v>
      </c>
      <c r="C38">
        <f>+IFERROR(VLOOKUP(A38,BASE!A:C,3,0)/VLOOKUP(ROE!A38,BASE!F:H,3,0),C37)</f>
        <v>0.19047619047619047</v>
      </c>
      <c r="F38">
        <f>+IFERROR(VLOOKUP(A38,BASE!A:C,3,0)/VLOOKUP(A38,BASE!K:M,3,0),F37)</f>
        <v>0.17866909753874202</v>
      </c>
    </row>
    <row r="39" spans="1:6" x14ac:dyDescent="0.25">
      <c r="A39" s="1">
        <f>+BASE!A39</f>
        <v>37435</v>
      </c>
      <c r="B39">
        <f>+IFERROR(VLOOKUP(A39,BASE!K:M,3,0)/VLOOKUP(ROE!A39,BASE!F:H,3,0),B38)</f>
        <v>0.84529356943150047</v>
      </c>
      <c r="C39">
        <f>+IFERROR(VLOOKUP(A39,BASE!A:C,3,0)/VLOOKUP(ROE!A39,BASE!F:H,3,0),C38)</f>
        <v>0.15284249767008387</v>
      </c>
      <c r="F39">
        <f>+IFERROR(VLOOKUP(A39,BASE!A:C,3,0)/VLOOKUP(A39,BASE!K:M,3,0),F38)</f>
        <v>0.18081587651598677</v>
      </c>
    </row>
    <row r="40" spans="1:6" x14ac:dyDescent="0.25">
      <c r="A40" s="1">
        <f>+BASE!A40</f>
        <v>37442</v>
      </c>
      <c r="B40">
        <f>+IFERROR(VLOOKUP(A40,BASE!K:M,3,0)/VLOOKUP(ROE!A40,BASE!F:H,3,0),B39)</f>
        <v>0.8092307692307692</v>
      </c>
      <c r="C40">
        <f>+IFERROR(VLOOKUP(A40,BASE!A:C,3,0)/VLOOKUP(ROE!A40,BASE!F:H,3,0),C39)</f>
        <v>0.23076923076923075</v>
      </c>
      <c r="F40">
        <f>+IFERROR(VLOOKUP(A40,BASE!A:C,3,0)/VLOOKUP(A40,BASE!K:M,3,0),F39)</f>
        <v>0.28517110266159695</v>
      </c>
    </row>
    <row r="41" spans="1:6" x14ac:dyDescent="0.25">
      <c r="A41" s="1">
        <f>+BASE!A41</f>
        <v>37449</v>
      </c>
      <c r="B41">
        <f>+IFERROR(VLOOKUP(A41,BASE!K:M,3,0)/VLOOKUP(ROE!A41,BASE!F:H,3,0),B40)</f>
        <v>0.87316652286453833</v>
      </c>
      <c r="C41">
        <f>+IFERROR(VLOOKUP(A41,BASE!A:C,3,0)/VLOOKUP(ROE!A41,BASE!F:H,3,0),C40)</f>
        <v>0.30112165660051771</v>
      </c>
      <c r="F41">
        <f>+IFERROR(VLOOKUP(A41,BASE!A:C,3,0)/VLOOKUP(A41,BASE!K:M,3,0),F40)</f>
        <v>0.34486166007905139</v>
      </c>
    </row>
    <row r="42" spans="1:6" x14ac:dyDescent="0.25">
      <c r="A42" s="1">
        <f>+BASE!A42</f>
        <v>37456</v>
      </c>
      <c r="B42">
        <f>+IFERROR(VLOOKUP(A42,BASE!K:M,3,0)/VLOOKUP(ROE!A42,BASE!F:H,3,0),B41)</f>
        <v>0.8820826952526799</v>
      </c>
      <c r="C42">
        <f>+IFERROR(VLOOKUP(A42,BASE!A:C,3,0)/VLOOKUP(ROE!A42,BASE!F:H,3,0),C41)</f>
        <v>0.25267993874425732</v>
      </c>
      <c r="F42">
        <f>+IFERROR(VLOOKUP(A42,BASE!A:C,3,0)/VLOOKUP(A42,BASE!K:M,3,0),F41)</f>
        <v>0.28645833333333337</v>
      </c>
    </row>
    <row r="43" spans="1:6" x14ac:dyDescent="0.25">
      <c r="A43" s="1">
        <f>+BASE!A43</f>
        <v>37463</v>
      </c>
      <c r="B43">
        <f>+IFERROR(VLOOKUP(A43,BASE!K:M,3,0)/VLOOKUP(ROE!A43,BASE!F:H,3,0),B42)</f>
        <v>0.8729613733905579</v>
      </c>
      <c r="C43">
        <f>+IFERROR(VLOOKUP(A43,BASE!A:C,3,0)/VLOOKUP(ROE!A43,BASE!F:H,3,0),C42)</f>
        <v>0.21459227467811159</v>
      </c>
      <c r="F43">
        <f>+IFERROR(VLOOKUP(A43,BASE!A:C,3,0)/VLOOKUP(A43,BASE!K:M,3,0),F42)</f>
        <v>0.24582104228121929</v>
      </c>
    </row>
    <row r="44" spans="1:6" x14ac:dyDescent="0.25">
      <c r="A44" s="1">
        <f>+BASE!A44</f>
        <v>37470</v>
      </c>
      <c r="B44">
        <f>+IFERROR(VLOOKUP(A44,BASE!K:M,3,0)/VLOOKUP(ROE!A44,BASE!F:H,3,0),B43)</f>
        <v>0.81795918367346943</v>
      </c>
      <c r="C44">
        <f>+IFERROR(VLOOKUP(A44,BASE!A:C,3,0)/VLOOKUP(ROE!A44,BASE!F:H,3,0),C43)</f>
        <v>0.2416326530612245</v>
      </c>
      <c r="F44">
        <f>+IFERROR(VLOOKUP(A44,BASE!A:C,3,0)/VLOOKUP(A44,BASE!K:M,3,0),F43)</f>
        <v>0.29540918163672658</v>
      </c>
    </row>
    <row r="45" spans="1:6" x14ac:dyDescent="0.25">
      <c r="A45" s="1">
        <f>+BASE!A45</f>
        <v>37477</v>
      </c>
      <c r="B45">
        <f>+IFERROR(VLOOKUP(A45,BASE!K:M,3,0)/VLOOKUP(ROE!A45,BASE!F:H,3,0),B44)</f>
        <v>0.75538461538461532</v>
      </c>
      <c r="C45">
        <f>+IFERROR(VLOOKUP(A45,BASE!A:C,3,0)/VLOOKUP(ROE!A45,BASE!F:H,3,0),C44)</f>
        <v>0.22846153846153847</v>
      </c>
      <c r="F45">
        <f>+IFERROR(VLOOKUP(A45,BASE!A:C,3,0)/VLOOKUP(A45,BASE!K:M,3,0),F44)</f>
        <v>0.30244399185336052</v>
      </c>
    </row>
    <row r="46" spans="1:6" x14ac:dyDescent="0.25">
      <c r="A46" s="1">
        <f>+BASE!A46</f>
        <v>37484</v>
      </c>
      <c r="B46">
        <f>+IFERROR(VLOOKUP(A46,BASE!K:M,3,0)/VLOOKUP(ROE!A46,BASE!F:H,3,0),B45)</f>
        <v>0.7494852436513384</v>
      </c>
      <c r="C46">
        <f>+IFERROR(VLOOKUP(A46,BASE!A:C,3,0)/VLOOKUP(ROE!A46,BASE!F:H,3,0),C45)</f>
        <v>0.24365133836650651</v>
      </c>
      <c r="F46">
        <f>+IFERROR(VLOOKUP(A46,BASE!A:C,3,0)/VLOOKUP(A46,BASE!K:M,3,0),F45)</f>
        <v>0.32509157509157505</v>
      </c>
    </row>
    <row r="47" spans="1:6" x14ac:dyDescent="0.25">
      <c r="A47" s="1">
        <f>+BASE!A47</f>
        <v>37491</v>
      </c>
      <c r="B47">
        <f>+IFERROR(VLOOKUP(A47,BASE!K:M,3,0)/VLOOKUP(ROE!A47,BASE!F:H,3,0),B46)</f>
        <v>0.74291364535266968</v>
      </c>
      <c r="C47">
        <f>+IFERROR(VLOOKUP(A47,BASE!A:C,3,0)/VLOOKUP(ROE!A47,BASE!F:H,3,0),C46)</f>
        <v>0.21885299934080421</v>
      </c>
      <c r="F47">
        <f>+IFERROR(VLOOKUP(A47,BASE!A:C,3,0)/VLOOKUP(A47,BASE!K:M,3,0),F46)</f>
        <v>0.29458740017746232</v>
      </c>
    </row>
    <row r="48" spans="1:6" x14ac:dyDescent="0.25">
      <c r="A48" s="1">
        <f>+BASE!A48</f>
        <v>37498</v>
      </c>
      <c r="B48">
        <f>+IFERROR(VLOOKUP(A48,BASE!K:M,3,0)/VLOOKUP(ROE!A48,BASE!F:H,3,0),B47)</f>
        <v>0.78010093727469365</v>
      </c>
      <c r="C48">
        <f>+IFERROR(VLOOKUP(A48,BASE!A:C,3,0)/VLOOKUP(ROE!A48,BASE!F:H,3,0),C47)</f>
        <v>0.21845710165825524</v>
      </c>
      <c r="F48">
        <f>+IFERROR(VLOOKUP(A48,BASE!A:C,3,0)/VLOOKUP(A48,BASE!K:M,3,0),F47)</f>
        <v>0.28003696857670979</v>
      </c>
    </row>
    <row r="49" spans="1:6" x14ac:dyDescent="0.25">
      <c r="A49" s="1">
        <f>+BASE!A49</f>
        <v>37505</v>
      </c>
      <c r="B49">
        <f>+IFERROR(VLOOKUP(A49,BASE!K:M,3,0)/VLOOKUP(ROE!A49,BASE!F:H,3,0),B48)</f>
        <v>0.71763085399449034</v>
      </c>
      <c r="C49">
        <f>+IFERROR(VLOOKUP(A49,BASE!A:C,3,0)/VLOOKUP(ROE!A49,BASE!F:H,3,0),C48)</f>
        <v>0.20110192837465565</v>
      </c>
      <c r="F49">
        <f>+IFERROR(VLOOKUP(A49,BASE!A:C,3,0)/VLOOKUP(A49,BASE!K:M,3,0),F48)</f>
        <v>0.28023032629558542</v>
      </c>
    </row>
    <row r="50" spans="1:6" x14ac:dyDescent="0.25">
      <c r="A50" s="1">
        <f>+BASE!A50</f>
        <v>37512</v>
      </c>
      <c r="B50">
        <f>+IFERROR(VLOOKUP(A50,BASE!K:M,3,0)/VLOOKUP(ROE!A50,BASE!F:H,3,0),B49)</f>
        <v>0.76580645161290328</v>
      </c>
      <c r="C50">
        <f>+IFERROR(VLOOKUP(A50,BASE!A:C,3,0)/VLOOKUP(ROE!A50,BASE!F:H,3,0),C49)</f>
        <v>0.19741935483870968</v>
      </c>
      <c r="F50">
        <f>+IFERROR(VLOOKUP(A50,BASE!A:C,3,0)/VLOOKUP(A50,BASE!K:M,3,0),F49)</f>
        <v>0.25779275484414488</v>
      </c>
    </row>
    <row r="51" spans="1:6" x14ac:dyDescent="0.25">
      <c r="A51" s="1">
        <f>+BASE!A51</f>
        <v>37519</v>
      </c>
      <c r="B51">
        <f>+IFERROR(VLOOKUP(A51,BASE!K:M,3,0)/VLOOKUP(ROE!A51,BASE!F:H,3,0),B50)</f>
        <v>0.76200135226504384</v>
      </c>
      <c r="C51">
        <f>+IFERROR(VLOOKUP(A51,BASE!A:C,3,0)/VLOOKUP(ROE!A51,BASE!F:H,3,0),C50)</f>
        <v>0.20283975659229209</v>
      </c>
      <c r="F51">
        <f>+IFERROR(VLOOKUP(A51,BASE!A:C,3,0)/VLOOKUP(A51,BASE!K:M,3,0),F50)</f>
        <v>0.26619343389529726</v>
      </c>
    </row>
    <row r="52" spans="1:6" x14ac:dyDescent="0.25">
      <c r="A52" s="1">
        <f>+BASE!A52</f>
        <v>37526</v>
      </c>
      <c r="B52">
        <f>+IFERROR(VLOOKUP(A52,BASE!K:M,3,0)/VLOOKUP(ROE!A52,BASE!F:H,3,0),B51)</f>
        <v>0.76153346328784921</v>
      </c>
      <c r="C52">
        <f>+IFERROR(VLOOKUP(A52,BASE!A:C,3,0)/VLOOKUP(ROE!A52,BASE!F:H,3,0),C51)</f>
        <v>0.20532813515269657</v>
      </c>
      <c r="F52">
        <f>+IFERROR(VLOOKUP(A52,BASE!A:C,3,0)/VLOOKUP(A52,BASE!K:M,3,0),F51)</f>
        <v>0.2696245733788396</v>
      </c>
    </row>
    <row r="53" spans="1:6" x14ac:dyDescent="0.25">
      <c r="A53" s="1">
        <f>+BASE!A53</f>
        <v>37533</v>
      </c>
      <c r="B53">
        <f>+IFERROR(VLOOKUP(A53,BASE!K:M,3,0)/VLOOKUP(ROE!A53,BASE!F:H,3,0),B52)</f>
        <v>0.83132530120481929</v>
      </c>
      <c r="C53">
        <f>+IFERROR(VLOOKUP(A53,BASE!A:C,3,0)/VLOOKUP(ROE!A53,BASE!F:H,3,0),C52)</f>
        <v>0.16626506024096388</v>
      </c>
      <c r="F53">
        <f>+IFERROR(VLOOKUP(A53,BASE!A:C,3,0)/VLOOKUP(A53,BASE!K:M,3,0),F52)</f>
        <v>0.20000000000000004</v>
      </c>
    </row>
    <row r="54" spans="1:6" x14ac:dyDescent="0.25">
      <c r="A54" s="1">
        <f>+BASE!A54</f>
        <v>37540</v>
      </c>
      <c r="B54">
        <f>+IFERROR(VLOOKUP(A54,BASE!K:M,3,0)/VLOOKUP(ROE!A54,BASE!F:H,3,0),B53)</f>
        <v>0.7787270397266125</v>
      </c>
      <c r="C54">
        <f>+IFERROR(VLOOKUP(A54,BASE!A:C,3,0)/VLOOKUP(ROE!A54,BASE!F:H,3,0),C53)</f>
        <v>0.18539085860743273</v>
      </c>
      <c r="F54">
        <f>+IFERROR(VLOOKUP(A54,BASE!A:C,3,0)/VLOOKUP(A54,BASE!K:M,3,0),F53)</f>
        <v>0.23806911684037302</v>
      </c>
    </row>
    <row r="55" spans="1:6" x14ac:dyDescent="0.25">
      <c r="A55" s="1">
        <f>+BASE!A55</f>
        <v>37547</v>
      </c>
      <c r="B55">
        <f>+IFERROR(VLOOKUP(A55,BASE!K:M,3,0)/VLOOKUP(ROE!A55,BASE!F:H,3,0),B54)</f>
        <v>0.74500941619585681</v>
      </c>
      <c r="C55">
        <f>+IFERROR(VLOOKUP(A55,BASE!A:C,3,0)/VLOOKUP(ROE!A55,BASE!F:H,3,0),C54)</f>
        <v>0.16120527306967983</v>
      </c>
      <c r="F55">
        <f>+IFERROR(VLOOKUP(A55,BASE!A:C,3,0)/VLOOKUP(A55,BASE!K:M,3,0),F54)</f>
        <v>0.21638018200202222</v>
      </c>
    </row>
    <row r="56" spans="1:6" x14ac:dyDescent="0.25">
      <c r="A56" s="1">
        <f>+BASE!A56</f>
        <v>37554</v>
      </c>
      <c r="B56">
        <f>+IFERROR(VLOOKUP(A56,BASE!K:M,3,0)/VLOOKUP(ROE!A56,BASE!F:H,3,0),B55)</f>
        <v>0.85614467735306221</v>
      </c>
      <c r="C56">
        <f>+IFERROR(VLOOKUP(A56,BASE!A:C,3,0)/VLOOKUP(ROE!A56,BASE!F:H,3,0),C55)</f>
        <v>0.21002877106452938</v>
      </c>
      <c r="F56">
        <f>+IFERROR(VLOOKUP(A56,BASE!A:C,3,0)/VLOOKUP(A56,BASE!K:M,3,0),F55)</f>
        <v>0.2453192510801728</v>
      </c>
    </row>
    <row r="57" spans="1:6" x14ac:dyDescent="0.25">
      <c r="A57" s="1">
        <f>+BASE!A57</f>
        <v>37561</v>
      </c>
      <c r="B57">
        <f>+IFERROR(VLOOKUP(A57,BASE!K:M,3,0)/VLOOKUP(ROE!A57,BASE!F:H,3,0),B56)</f>
        <v>0.84892703862660945</v>
      </c>
      <c r="C57">
        <f>+IFERROR(VLOOKUP(A57,BASE!A:C,3,0)/VLOOKUP(ROE!A57,BASE!F:H,3,0),C56)</f>
        <v>0.20429184549356225</v>
      </c>
      <c r="F57">
        <f>+IFERROR(VLOOKUP(A57,BASE!A:C,3,0)/VLOOKUP(A57,BASE!K:M,3,0),F56)</f>
        <v>0.24064711830131447</v>
      </c>
    </row>
    <row r="58" spans="1:6" x14ac:dyDescent="0.25">
      <c r="A58" s="1">
        <f>+BASE!A58</f>
        <v>37568</v>
      </c>
      <c r="B58">
        <f>+IFERROR(VLOOKUP(A58,BASE!K:M,3,0)/VLOOKUP(ROE!A58,BASE!F:H,3,0),B57)</f>
        <v>0.8100878868933894</v>
      </c>
      <c r="C58">
        <f>+IFERROR(VLOOKUP(A58,BASE!A:C,3,0)/VLOOKUP(ROE!A58,BASE!F:H,3,0),C57)</f>
        <v>0.20252197172334735</v>
      </c>
      <c r="F58">
        <f>+IFERROR(VLOOKUP(A58,BASE!A:C,3,0)/VLOOKUP(A58,BASE!K:M,3,0),F57)</f>
        <v>0.25</v>
      </c>
    </row>
    <row r="59" spans="1:6" x14ac:dyDescent="0.25">
      <c r="A59" s="1">
        <f>+BASE!A59</f>
        <v>37575</v>
      </c>
      <c r="B59">
        <f>+IFERROR(VLOOKUP(A59,BASE!K:M,3,0)/VLOOKUP(ROE!A59,BASE!F:H,3,0),B58)</f>
        <v>0.88735465116279066</v>
      </c>
      <c r="C59">
        <f>+IFERROR(VLOOKUP(A59,BASE!A:C,3,0)/VLOOKUP(ROE!A59,BASE!F:H,3,0),C58)</f>
        <v>0.17405523255813954</v>
      </c>
      <c r="F59">
        <f>+IFERROR(VLOOKUP(A59,BASE!A:C,3,0)/VLOOKUP(A59,BASE!K:M,3,0),F58)</f>
        <v>0.19615069615069614</v>
      </c>
    </row>
    <row r="60" spans="1:6" x14ac:dyDescent="0.25">
      <c r="A60" s="1">
        <f>+BASE!A60</f>
        <v>37582</v>
      </c>
      <c r="B60">
        <f>+IFERROR(VLOOKUP(A60,BASE!K:M,3,0)/VLOOKUP(ROE!A60,BASE!F:H,3,0),B59)</f>
        <v>0.85079762277134829</v>
      </c>
      <c r="C60">
        <f>+IFERROR(VLOOKUP(A60,BASE!A:C,3,0)/VLOOKUP(ROE!A60,BASE!F:H,3,0),C59)</f>
        <v>0.14576165154832657</v>
      </c>
      <c r="F60">
        <f>+IFERROR(VLOOKUP(A60,BASE!A:C,3,0)/VLOOKUP(A60,BASE!K:M,3,0),F59)</f>
        <v>0.17132352941176471</v>
      </c>
    </row>
    <row r="61" spans="1:6" x14ac:dyDescent="0.25">
      <c r="A61" s="1">
        <f>+BASE!A61</f>
        <v>37589</v>
      </c>
      <c r="B61">
        <f>+IFERROR(VLOOKUP(A61,BASE!K:M,3,0)/VLOOKUP(ROE!A61,BASE!F:H,3,0),B60)</f>
        <v>0.72738275340393344</v>
      </c>
      <c r="C61">
        <f>+IFERROR(VLOOKUP(A61,BASE!A:C,3,0)/VLOOKUP(ROE!A61,BASE!F:H,3,0),C60)</f>
        <v>0.12647503782148259</v>
      </c>
      <c r="F61">
        <f>+IFERROR(VLOOKUP(A61,BASE!A:C,3,0)/VLOOKUP(A61,BASE!K:M,3,0),F60)</f>
        <v>0.17387687188019965</v>
      </c>
    </row>
    <row r="62" spans="1:6" x14ac:dyDescent="0.25">
      <c r="A62" s="1">
        <f>+BASE!A62</f>
        <v>37596</v>
      </c>
      <c r="B62">
        <f>+IFERROR(VLOOKUP(A62,BASE!K:M,3,0)/VLOOKUP(ROE!A62,BASE!F:H,3,0),B61)</f>
        <v>0.72457744527569967</v>
      </c>
      <c r="C62">
        <f>+IFERROR(VLOOKUP(A62,BASE!A:C,3,0)/VLOOKUP(ROE!A62,BASE!F:H,3,0),C61)</f>
        <v>0.12468827930174563</v>
      </c>
      <c r="F62">
        <f>+IFERROR(VLOOKUP(A62,BASE!A:C,3,0)/VLOOKUP(A62,BASE!K:M,3,0),F61)</f>
        <v>0.17208413001912046</v>
      </c>
    </row>
    <row r="63" spans="1:6" x14ac:dyDescent="0.25">
      <c r="A63" s="1">
        <f>+BASE!A63</f>
        <v>37603</v>
      </c>
      <c r="B63">
        <f>+IFERROR(VLOOKUP(A63,BASE!K:M,3,0)/VLOOKUP(ROE!A63,BASE!F:H,3,0),B62)</f>
        <v>0.68819599109131391</v>
      </c>
      <c r="C63">
        <f>+IFERROR(VLOOKUP(A63,BASE!A:C,3,0)/VLOOKUP(ROE!A63,BASE!F:H,3,0),C62)</f>
        <v>0.14222080814508428</v>
      </c>
      <c r="F63">
        <f>+IFERROR(VLOOKUP(A63,BASE!A:C,3,0)/VLOOKUP(A63,BASE!K:M,3,0),F62)</f>
        <v>0.20665742024965325</v>
      </c>
    </row>
    <row r="64" spans="1:6" x14ac:dyDescent="0.25">
      <c r="A64" s="1">
        <f>+BASE!A64</f>
        <v>37610</v>
      </c>
      <c r="B64">
        <f>+IFERROR(VLOOKUP(A64,BASE!K:M,3,0)/VLOOKUP(ROE!A64,BASE!F:H,3,0),B63)</f>
        <v>0.64487067712874158</v>
      </c>
      <c r="C64">
        <f>+IFERROR(VLOOKUP(A64,BASE!A:C,3,0)/VLOOKUP(ROE!A64,BASE!F:H,3,0),C63)</f>
        <v>0.12990409764603311</v>
      </c>
      <c r="F64">
        <f>+IFERROR(VLOOKUP(A64,BASE!A:C,3,0)/VLOOKUP(A64,BASE!K:M,3,0),F63)</f>
        <v>0.2014420910319964</v>
      </c>
    </row>
    <row r="65" spans="1:13" x14ac:dyDescent="0.25">
      <c r="A65" s="1">
        <f>+BASE!A65</f>
        <v>37617</v>
      </c>
      <c r="B65">
        <f>+IFERROR(VLOOKUP(A65,BASE!K:M,3,0)/VLOOKUP(ROE!A65,BASE!F:H,3,0),B64)</f>
        <v>0.62350054525627041</v>
      </c>
      <c r="C65">
        <f>+IFERROR(VLOOKUP(A65,BASE!A:C,3,0)/VLOOKUP(ROE!A65,BASE!F:H,3,0),C64)</f>
        <v>0.11750272628135223</v>
      </c>
      <c r="F65">
        <f>+IFERROR(VLOOKUP(A65,BASE!A:C,3,0)/VLOOKUP(A65,BASE!K:M,3,0),F64)</f>
        <v>0.1884564932225623</v>
      </c>
    </row>
    <row r="66" spans="1:13" x14ac:dyDescent="0.25">
      <c r="A66" s="1">
        <f>+BASE!A66</f>
        <v>37624</v>
      </c>
      <c r="B66">
        <f>+IFERROR(VLOOKUP(A66,BASE!K:M,3,0)/VLOOKUP(ROE!A66,BASE!F:H,3,0),B65)</f>
        <v>0.88192161820480397</v>
      </c>
      <c r="C66">
        <f>+IFERROR(VLOOKUP(A66,BASE!A:C,3,0)/VLOOKUP(ROE!A66,BASE!F:H,3,0),C65)</f>
        <v>0.11554993678887483</v>
      </c>
      <c r="F66">
        <f>+IFERROR(VLOOKUP(A66,BASE!A:C,3,0)/VLOOKUP(A66,BASE!K:M,3,0),F65)</f>
        <v>0.13102064220183485</v>
      </c>
    </row>
    <row r="67" spans="1:13" x14ac:dyDescent="0.25">
      <c r="A67" s="1">
        <f>+BASE!A67</f>
        <v>37631</v>
      </c>
      <c r="B67">
        <f>+IFERROR(VLOOKUP(A67,BASE!K:M,3,0)/VLOOKUP(ROE!A67,BASE!F:H,3,0),B66)</f>
        <v>0.9983852364475202</v>
      </c>
      <c r="C67">
        <f>+IFERROR(VLOOKUP(A67,BASE!A:C,3,0)/VLOOKUP(ROE!A67,BASE!F:H,3,0),C66)</f>
        <v>0.11554993678887483</v>
      </c>
      <c r="F67">
        <f>+IFERROR(VLOOKUP(A67,BASE!A:C,3,0)/VLOOKUP(A67,BASE!K:M,3,0),F66)</f>
        <v>0.13102064220183485</v>
      </c>
    </row>
    <row r="68" spans="1:13" x14ac:dyDescent="0.25">
      <c r="A68" s="1">
        <f>+BASE!A68</f>
        <v>37638</v>
      </c>
      <c r="B68">
        <f>+IFERROR(VLOOKUP(A68,BASE!K:M,3,0)/VLOOKUP(ROE!A68,BASE!F:H,3,0),B67)</f>
        <v>0.97349739706578331</v>
      </c>
      <c r="C68">
        <f>+IFERROR(VLOOKUP(A68,BASE!A:C,3,0)/VLOOKUP(ROE!A68,BASE!F:H,3,0),C67)</f>
        <v>0.11554993678887483</v>
      </c>
      <c r="F68">
        <f>+IFERROR(VLOOKUP(A68,BASE!A:C,3,0)/VLOOKUP(A68,BASE!K:M,3,0),F67)</f>
        <v>0.13102064220183485</v>
      </c>
    </row>
    <row r="69" spans="1:13" x14ac:dyDescent="0.25">
      <c r="A69" s="1">
        <f>+BASE!A69</f>
        <v>37645</v>
      </c>
      <c r="B69">
        <f>+IFERROR(VLOOKUP(A69,BASE!K:M,3,0)/VLOOKUP(ROE!A69,BASE!F:H,3,0),B68)</f>
        <v>1.0089797954602147</v>
      </c>
      <c r="C69">
        <f>+IFERROR(VLOOKUP(A69,BASE!A:C,3,0)/VLOOKUP(ROE!A69,BASE!F:H,3,0),C68)</f>
        <v>0.11554993678887483</v>
      </c>
      <c r="F69">
        <f>+IFERROR(VLOOKUP(A69,BASE!A:C,3,0)/VLOOKUP(A69,BASE!K:M,3,0),F68)</f>
        <v>0.13102064220183485</v>
      </c>
    </row>
    <row r="70" spans="1:13" x14ac:dyDescent="0.25">
      <c r="A70" s="1">
        <f>+BASE!A70</f>
        <v>37652</v>
      </c>
      <c r="B70">
        <f>+IFERROR(VLOOKUP(A70,BASE!K:M,3,0)/VLOOKUP(ROE!A70,BASE!F:H,3,0),B69)</f>
        <v>0.99482503696402169</v>
      </c>
      <c r="C70">
        <f>+IFERROR(VLOOKUP(A70,BASE!A:C,3,0)/VLOOKUP(ROE!A70,BASE!F:H,3,0),C69)</f>
        <v>0.11554993678887483</v>
      </c>
      <c r="F70">
        <f>+IFERROR(VLOOKUP(A70,BASE!A:C,3,0)/VLOOKUP(A70,BASE!K:M,3,0),F69)</f>
        <v>0.13102064220183485</v>
      </c>
    </row>
    <row r="71" spans="1:13" x14ac:dyDescent="0.25">
      <c r="A71" s="1">
        <f>+BASE!A71</f>
        <v>37659</v>
      </c>
      <c r="B71">
        <f>+IFERROR(VLOOKUP(A71,BASE!K:M,3,0)/VLOOKUP(ROE!A71,BASE!F:H,3,0),B70)</f>
        <v>1.0476428036916936</v>
      </c>
      <c r="C71">
        <f>+IFERROR(VLOOKUP(A71,BASE!A:C,3,0)/VLOOKUP(ROE!A71,BASE!F:H,3,0),C70)</f>
        <v>0.11554993678887483</v>
      </c>
      <c r="F71">
        <f>+IFERROR(VLOOKUP(A71,BASE!A:C,3,0)/VLOOKUP(A71,BASE!K:M,3,0),F70)</f>
        <v>0.13102064220183485</v>
      </c>
    </row>
    <row r="72" spans="1:13" x14ac:dyDescent="0.25">
      <c r="A72" s="1">
        <f>+BASE!A72</f>
        <v>37666</v>
      </c>
      <c r="B72">
        <f>+IFERROR(VLOOKUP(A72,BASE!K:M,3,0)/VLOOKUP(ROE!A72,BASE!F:H,3,0),B71)</f>
        <v>1.0075241006348459</v>
      </c>
      <c r="C72">
        <f>+IFERROR(VLOOKUP(A72,BASE!A:C,3,0)/VLOOKUP(ROE!A72,BASE!F:H,3,0),C71)</f>
        <v>0.11554993678887483</v>
      </c>
      <c r="F72">
        <f>+IFERROR(VLOOKUP(A72,BASE!A:C,3,0)/VLOOKUP(A72,BASE!K:M,3,0),F71)</f>
        <v>0.13102064220183485</v>
      </c>
    </row>
    <row r="73" spans="1:13" x14ac:dyDescent="0.25">
      <c r="A73" s="1">
        <f>+BASE!A73</f>
        <v>37673</v>
      </c>
      <c r="B73">
        <f>+IFERROR(VLOOKUP(A73,BASE!K:M,3,0)/VLOOKUP(ROE!A73,BASE!F:H,3,0),B72)</f>
        <v>1.075011831519167</v>
      </c>
      <c r="C73">
        <f>+IFERROR(VLOOKUP(A73,BASE!A:C,3,0)/VLOOKUP(ROE!A73,BASE!F:H,3,0),C72)</f>
        <v>0.11554993678887483</v>
      </c>
      <c r="F73">
        <f>+IFERROR(VLOOKUP(A73,BASE!A:C,3,0)/VLOOKUP(A73,BASE!K:M,3,0),F72)</f>
        <v>0.13102064220183485</v>
      </c>
    </row>
    <row r="74" spans="1:13" x14ac:dyDescent="0.25">
      <c r="A74" s="1">
        <f>+BASE!A74</f>
        <v>37680</v>
      </c>
      <c r="B74">
        <f>+IFERROR(VLOOKUP(A74,BASE!K:M,3,0)/VLOOKUP(ROE!A74,BASE!F:H,3,0),B73)</f>
        <v>0.99610270518110966</v>
      </c>
      <c r="C74">
        <f>+IFERROR(VLOOKUP(A74,BASE!A:C,3,0)/VLOOKUP(ROE!A74,BASE!F:H,3,0),C73)</f>
        <v>0.11554993678887483</v>
      </c>
      <c r="F74">
        <f>+IFERROR(VLOOKUP(A74,BASE!A:C,3,0)/VLOOKUP(A74,BASE!K:M,3,0),F73)</f>
        <v>0.13102064220183485</v>
      </c>
    </row>
    <row r="75" spans="1:13" x14ac:dyDescent="0.25">
      <c r="A75" s="1">
        <f>+BASE!A75</f>
        <v>37687</v>
      </c>
      <c r="B75">
        <f>+IFERROR(VLOOKUP(A75,BASE!K:M,3,0)/VLOOKUP(ROE!A75,BASE!F:H,3,0),B74)</f>
        <v>0.97440944881889768</v>
      </c>
      <c r="C75">
        <f>+IFERROR(VLOOKUP(A75,BASE!A:C,3,0)/VLOOKUP(ROE!A75,BASE!F:H,3,0),C74)</f>
        <v>0.11554993678887483</v>
      </c>
      <c r="F75">
        <f>+IFERROR(VLOOKUP(A75,BASE!A:C,3,0)/VLOOKUP(A75,BASE!K:M,3,0),F74)</f>
        <v>0.13102064220183485</v>
      </c>
    </row>
    <row r="76" spans="1:13" x14ac:dyDescent="0.25">
      <c r="A76" s="1">
        <f>+BASE!A76</f>
        <v>37694</v>
      </c>
      <c r="B76">
        <f>+IFERROR(VLOOKUP(A76,BASE!K:M,3,0)/VLOOKUP(ROE!A76,BASE!F:H,3,0),B75)</f>
        <v>0.98872084081004863</v>
      </c>
      <c r="C76">
        <f>+IFERROR(VLOOKUP(A76,BASE!A:C,3,0)/VLOOKUP(ROE!A76,BASE!F:H,3,0),C75)</f>
        <v>0.11554993678887483</v>
      </c>
      <c r="F76">
        <f>+IFERROR(VLOOKUP(A76,BASE!A:C,3,0)/VLOOKUP(A76,BASE!K:M,3,0),F75)</f>
        <v>0.13102064220183485</v>
      </c>
    </row>
    <row r="77" spans="1:13" x14ac:dyDescent="0.25">
      <c r="A77" s="1">
        <f>+BASE!A77</f>
        <v>37701</v>
      </c>
      <c r="B77">
        <f>+IFERROR(VLOOKUP(A77,BASE!K:M,3,0)/VLOOKUP(ROE!A77,BASE!F:H,3,0),B76)</f>
        <v>0.94530722484807561</v>
      </c>
      <c r="C77">
        <f>+IFERROR(VLOOKUP(A77,BASE!A:C,3,0)/VLOOKUP(ROE!A77,BASE!F:H,3,0),C76)</f>
        <v>0.11554993678887483</v>
      </c>
      <c r="F77">
        <f>+IFERROR(VLOOKUP(A77,BASE!A:C,3,0)/VLOOKUP(A77,BASE!K:M,3,0),F76)</f>
        <v>0.13102064220183485</v>
      </c>
    </row>
    <row r="78" spans="1:13" x14ac:dyDescent="0.25">
      <c r="A78" s="1">
        <f>+BASE!A78</f>
        <v>37708</v>
      </c>
      <c r="B78">
        <f>+IFERROR(VLOOKUP(A78,BASE!K:M,3,0)/VLOOKUP(ROE!A78,BASE!F:H,3,0),B77)</f>
        <v>1.1570680628272252</v>
      </c>
      <c r="C78">
        <f>+IFERROR(VLOOKUP(A78,BASE!A:C,3,0)/VLOOKUP(ROE!A78,BASE!F:H,3,0),C77)</f>
        <v>0.82696335078534033</v>
      </c>
      <c r="F78">
        <f>+IFERROR(VLOOKUP(A78,BASE!A:C,3,0)/VLOOKUP(A78,BASE!K:M,3,0),F77)</f>
        <v>0.71470588235294119</v>
      </c>
      <c r="L78">
        <f t="shared" ref="L78:L141" si="0">+STDEVA(B26:B78)*2+B78</f>
        <v>1.4586185245256513</v>
      </c>
      <c r="M78">
        <f t="shared" ref="M78:M141" si="1">-STDEVA(B26:B78)*2+B78</f>
        <v>0.85551760112879893</v>
      </c>
    </row>
    <row r="79" spans="1:13" x14ac:dyDescent="0.25">
      <c r="A79" s="1">
        <f>+BASE!A79</f>
        <v>37715</v>
      </c>
      <c r="B79">
        <f>+IFERROR(VLOOKUP(A79,BASE!K:M,3,0)/VLOOKUP(ROE!A79,BASE!F:H,3,0),B78)</f>
        <v>1.1942718184274521</v>
      </c>
      <c r="C79">
        <f>+IFERROR(VLOOKUP(A79,BASE!A:C,3,0)/VLOOKUP(ROE!A79,BASE!F:H,3,0),C78)</f>
        <v>0.84220480951094301</v>
      </c>
      <c r="F79">
        <f>+IFERROR(VLOOKUP(A79,BASE!A:C,3,0)/VLOOKUP(A79,BASE!K:M,3,0),F78)</f>
        <v>0.7052036199095022</v>
      </c>
      <c r="L79">
        <f t="shared" si="0"/>
        <v>1.4920939947164813</v>
      </c>
      <c r="M79">
        <f t="shared" si="1"/>
        <v>0.89644964213842304</v>
      </c>
    </row>
    <row r="80" spans="1:13" x14ac:dyDescent="0.25">
      <c r="A80" s="1">
        <f>+BASE!A80</f>
        <v>37722</v>
      </c>
      <c r="B80">
        <f>+IFERROR(VLOOKUP(A80,BASE!K:M,3,0)/VLOOKUP(ROE!A80,BASE!F:H,3,0),B79)</f>
        <v>1.1845058855735011</v>
      </c>
      <c r="C80">
        <f>+IFERROR(VLOOKUP(A80,BASE!A:C,3,0)/VLOOKUP(ROE!A80,BASE!F:H,3,0),C79)</f>
        <v>0.91130577607445928</v>
      </c>
      <c r="F80">
        <f>+IFERROR(VLOOKUP(A80,BASE!A:C,3,0)/VLOOKUP(A80,BASE!K:M,3,0),F79)</f>
        <v>0.76935521146290731</v>
      </c>
      <c r="L80">
        <f t="shared" si="0"/>
        <v>1.4929116087023673</v>
      </c>
      <c r="M80">
        <f t="shared" si="1"/>
        <v>0.87610016244463496</v>
      </c>
    </row>
    <row r="81" spans="1:13" x14ac:dyDescent="0.25">
      <c r="A81" s="1">
        <f>+BASE!A81</f>
        <v>37729</v>
      </c>
      <c r="B81">
        <f>+IFERROR(VLOOKUP(A81,BASE!K:M,3,0)/VLOOKUP(ROE!A81,BASE!F:H,3,0),B80)</f>
        <v>1.1304793642655728</v>
      </c>
      <c r="C81">
        <f>+IFERROR(VLOOKUP(A81,BASE!A:C,3,0)/VLOOKUP(ROE!A81,BASE!F:H,3,0),C80)</f>
        <v>0.9020763906690592</v>
      </c>
      <c r="F81">
        <f>+IFERROR(VLOOKUP(A81,BASE!A:C,3,0)/VLOOKUP(A81,BASE!K:M,3,0),F80)</f>
        <v>0.79795918367346941</v>
      </c>
      <c r="L81">
        <f t="shared" si="0"/>
        <v>1.4466652436205232</v>
      </c>
      <c r="M81">
        <f t="shared" si="1"/>
        <v>0.81429348491062248</v>
      </c>
    </row>
    <row r="82" spans="1:13" x14ac:dyDescent="0.25">
      <c r="A82" s="1">
        <f>+BASE!A82</f>
        <v>37736</v>
      </c>
      <c r="B82">
        <f>+IFERROR(VLOOKUP(A82,BASE!K:M,3,0)/VLOOKUP(ROE!A82,BASE!F:H,3,0),B81)</f>
        <v>1.1254868022501081</v>
      </c>
      <c r="C82">
        <f>+IFERROR(VLOOKUP(A82,BASE!A:C,3,0)/VLOOKUP(ROE!A82,BASE!F:H,3,0),C81)</f>
        <v>0.81652964084811774</v>
      </c>
      <c r="F82">
        <f>+IFERROR(VLOOKUP(A82,BASE!A:C,3,0)/VLOOKUP(A82,BASE!K:M,3,0),F81)</f>
        <v>0.72549019607843135</v>
      </c>
      <c r="L82">
        <f t="shared" si="0"/>
        <v>1.4454576868795281</v>
      </c>
      <c r="M82">
        <f t="shared" si="1"/>
        <v>0.80551591762068808</v>
      </c>
    </row>
    <row r="83" spans="1:13" x14ac:dyDescent="0.25">
      <c r="A83" s="1">
        <f>+BASE!A83</f>
        <v>37743</v>
      </c>
      <c r="B83">
        <f>+IFERROR(VLOOKUP(A83,BASE!K:M,3,0)/VLOOKUP(ROE!A83,BASE!F:H,3,0),B82)</f>
        <v>1.1722989052831985</v>
      </c>
      <c r="C83">
        <f>+IFERROR(VLOOKUP(A83,BASE!A:C,3,0)/VLOOKUP(ROE!A83,BASE!F:H,3,0),C82)</f>
        <v>0.89814374107567829</v>
      </c>
      <c r="F83">
        <f>+IFERROR(VLOOKUP(A83,BASE!A:C,3,0)/VLOOKUP(A83,BASE!K:M,3,0),F82)</f>
        <v>0.76613885505481127</v>
      </c>
      <c r="L83">
        <f t="shared" si="0"/>
        <v>1.5004545283090673</v>
      </c>
      <c r="M83">
        <f t="shared" si="1"/>
        <v>0.8441432822573296</v>
      </c>
    </row>
    <row r="84" spans="1:13" x14ac:dyDescent="0.25">
      <c r="A84" s="1">
        <f>+BASE!A84</f>
        <v>37750</v>
      </c>
      <c r="B84">
        <f>+IFERROR(VLOOKUP(A84,BASE!K:M,3,0)/VLOOKUP(ROE!A84,BASE!F:H,3,0),B83)</f>
        <v>1.1968845760980593</v>
      </c>
      <c r="C84">
        <f>+IFERROR(VLOOKUP(A84,BASE!A:C,3,0)/VLOOKUP(ROE!A84,BASE!F:H,3,0),C83)</f>
        <v>0.94739530132788563</v>
      </c>
      <c r="F84">
        <f>+IFERROR(VLOOKUP(A84,BASE!A:C,3,0)/VLOOKUP(A84,BASE!K:M,3,0),F83)</f>
        <v>0.79155109878387031</v>
      </c>
      <c r="L84">
        <f t="shared" si="0"/>
        <v>1.5336410110288874</v>
      </c>
      <c r="M84">
        <f t="shared" si="1"/>
        <v>0.86012814116723124</v>
      </c>
    </row>
    <row r="85" spans="1:13" x14ac:dyDescent="0.25">
      <c r="A85" s="1">
        <f>+BASE!A85</f>
        <v>37757</v>
      </c>
      <c r="B85">
        <f>+IFERROR(VLOOKUP(A85,BASE!K:M,3,0)/VLOOKUP(ROE!A85,BASE!F:H,3,0),B84)</f>
        <v>1.1597925413682391</v>
      </c>
      <c r="C85">
        <f>+IFERROR(VLOOKUP(A85,BASE!A:C,3,0)/VLOOKUP(ROE!A85,BASE!F:H,3,0),C84)</f>
        <v>0.92146208940479135</v>
      </c>
      <c r="F85">
        <f>+IFERROR(VLOOKUP(A85,BASE!A:C,3,0)/VLOOKUP(A85,BASE!K:M,3,0),F84)</f>
        <v>0.79450596252129468</v>
      </c>
      <c r="L85">
        <f t="shared" si="0"/>
        <v>1.4996584373966053</v>
      </c>
      <c r="M85">
        <f t="shared" si="1"/>
        <v>0.81992664533987281</v>
      </c>
    </row>
    <row r="86" spans="1:13" x14ac:dyDescent="0.25">
      <c r="A86" s="1">
        <f>+BASE!A86</f>
        <v>37764</v>
      </c>
      <c r="B86">
        <f>+IFERROR(VLOOKUP(A86,BASE!K:M,3,0)/VLOOKUP(ROE!A86,BASE!F:H,3,0),B85)</f>
        <v>1.0987365465605989</v>
      </c>
      <c r="C86">
        <f>+IFERROR(VLOOKUP(A86,BASE!A:C,3,0)/VLOOKUP(ROE!A86,BASE!F:H,3,0),C85)</f>
        <v>0.83341132428638276</v>
      </c>
      <c r="F86">
        <f>+IFERROR(VLOOKUP(A86,BASE!A:C,3,0)/VLOOKUP(A86,BASE!K:M,3,0),F85)</f>
        <v>0.75851788756388416</v>
      </c>
      <c r="L86">
        <f t="shared" si="0"/>
        <v>1.4394431441122273</v>
      </c>
      <c r="M86">
        <f t="shared" si="1"/>
        <v>0.75802994900897058</v>
      </c>
    </row>
    <row r="87" spans="1:13" x14ac:dyDescent="0.25">
      <c r="A87" s="1">
        <f>+BASE!A87</f>
        <v>37771</v>
      </c>
      <c r="B87">
        <f>+IFERROR(VLOOKUP(A87,BASE!K:M,3,0)/VLOOKUP(ROE!A87,BASE!F:H,3,0),B86)</f>
        <v>1.0736940298507462</v>
      </c>
      <c r="C87">
        <f>+IFERROR(VLOOKUP(A87,BASE!A:C,3,0)/VLOOKUP(ROE!A87,BASE!F:H,3,0),C86)</f>
        <v>0.81576492537313428</v>
      </c>
      <c r="F87">
        <f>+IFERROR(VLOOKUP(A87,BASE!A:C,3,0)/VLOOKUP(A87,BASE!K:M,3,0),F86)</f>
        <v>0.7597741094700261</v>
      </c>
      <c r="L87">
        <f t="shared" si="0"/>
        <v>1.4152054118864916</v>
      </c>
      <c r="M87">
        <f t="shared" si="1"/>
        <v>0.73218264781500086</v>
      </c>
    </row>
    <row r="88" spans="1:13" x14ac:dyDescent="0.25">
      <c r="A88" s="1">
        <f>+BASE!A88</f>
        <v>37778</v>
      </c>
      <c r="B88">
        <f>+IFERROR(VLOOKUP(A88,BASE!K:M,3,0)/VLOOKUP(ROE!A88,BASE!F:H,3,0),B87)</f>
        <v>0.98218829516539441</v>
      </c>
      <c r="C88">
        <f>+IFERROR(VLOOKUP(A88,BASE!A:C,3,0)/VLOOKUP(ROE!A88,BASE!F:H,3,0),C87)</f>
        <v>0.78019181835975726</v>
      </c>
      <c r="F88">
        <f>+IFERROR(VLOOKUP(A88,BASE!A:C,3,0)/VLOOKUP(A88,BASE!K:M,3,0),F87)</f>
        <v>0.79434037465125551</v>
      </c>
      <c r="L88">
        <f t="shared" si="0"/>
        <v>1.3223591056489514</v>
      </c>
      <c r="M88">
        <f t="shared" si="1"/>
        <v>0.64201748468183739</v>
      </c>
    </row>
    <row r="89" spans="1:13" x14ac:dyDescent="0.25">
      <c r="A89" s="1">
        <f>+BASE!A89</f>
        <v>37785</v>
      </c>
      <c r="B89">
        <f>+IFERROR(VLOOKUP(A89,BASE!K:M,3,0)/VLOOKUP(ROE!A89,BASE!F:H,3,0),B88)</f>
        <v>0.98697229551451182</v>
      </c>
      <c r="C89">
        <f>+IFERROR(VLOOKUP(A89,BASE!A:C,3,0)/VLOOKUP(ROE!A89,BASE!F:H,3,0),C88)</f>
        <v>0.69920844327176779</v>
      </c>
      <c r="F89">
        <f>+IFERROR(VLOOKUP(A89,BASE!A:C,3,0)/VLOOKUP(A89,BASE!K:M,3,0),F88)</f>
        <v>0.70843776106933998</v>
      </c>
      <c r="L89">
        <f t="shared" si="0"/>
        <v>1.3204104758369439</v>
      </c>
      <c r="M89">
        <f t="shared" si="1"/>
        <v>0.65353411519207971</v>
      </c>
    </row>
    <row r="90" spans="1:13" x14ac:dyDescent="0.25">
      <c r="A90" s="1">
        <f>+BASE!A90</f>
        <v>37792</v>
      </c>
      <c r="B90">
        <f>+IFERROR(VLOOKUP(A90,BASE!K:M,3,0)/VLOOKUP(ROE!A90,BASE!F:H,3,0),B89)</f>
        <v>0.94967963744335049</v>
      </c>
      <c r="C90">
        <f>+IFERROR(VLOOKUP(A90,BASE!A:C,3,0)/VLOOKUP(ROE!A90,BASE!F:H,3,0),C89)</f>
        <v>0.69573370839193616</v>
      </c>
      <c r="F90">
        <f>+IFERROR(VLOOKUP(A90,BASE!A:C,3,0)/VLOOKUP(A90,BASE!K:M,3,0),F89)</f>
        <v>0.73259832154023363</v>
      </c>
      <c r="L90">
        <f t="shared" si="0"/>
        <v>1.2648161456399156</v>
      </c>
      <c r="M90">
        <f t="shared" si="1"/>
        <v>0.63454312924678535</v>
      </c>
    </row>
    <row r="91" spans="1:13" x14ac:dyDescent="0.25">
      <c r="A91" s="1">
        <f>+BASE!A91</f>
        <v>37799</v>
      </c>
      <c r="B91">
        <f>+IFERROR(VLOOKUP(A91,BASE!K:M,3,0)/VLOOKUP(ROE!A91,BASE!F:H,3,0),B90)</f>
        <v>0.9476486246672583</v>
      </c>
      <c r="C91">
        <f>+IFERROR(VLOOKUP(A91,BASE!A:C,3,0)/VLOOKUP(ROE!A91,BASE!F:H,3,0),C90)</f>
        <v>0.74871339840283935</v>
      </c>
      <c r="F91">
        <f>+IFERROR(VLOOKUP(A91,BASE!A:C,3,0)/VLOOKUP(A91,BASE!K:M,3,0),F90)</f>
        <v>0.79007490636704114</v>
      </c>
      <c r="L91">
        <f t="shared" si="0"/>
        <v>1.2601008442010082</v>
      </c>
      <c r="M91">
        <f t="shared" si="1"/>
        <v>0.63519640513350839</v>
      </c>
    </row>
    <row r="92" spans="1:13" x14ac:dyDescent="0.25">
      <c r="A92" s="1">
        <f>+BASE!A92</f>
        <v>37806</v>
      </c>
      <c r="B92">
        <f>+IFERROR(VLOOKUP(A92,BASE!K:M,3,0)/VLOOKUP(ROE!A92,BASE!F:H,3,0),B91)</f>
        <v>0.89907938162237266</v>
      </c>
      <c r="C92">
        <f>+IFERROR(VLOOKUP(A92,BASE!A:C,3,0)/VLOOKUP(ROE!A92,BASE!F:H,3,0),C91)</f>
        <v>0.74691679694285218</v>
      </c>
      <c r="F92">
        <f>+IFERROR(VLOOKUP(A92,BASE!A:C,3,0)/VLOOKUP(A92,BASE!K:M,3,0),F91)</f>
        <v>0.83075734157650705</v>
      </c>
      <c r="L92">
        <f t="shared" si="0"/>
        <v>1.2109800893743556</v>
      </c>
      <c r="M92">
        <f t="shared" si="1"/>
        <v>0.5871786738703898</v>
      </c>
    </row>
    <row r="93" spans="1:13" x14ac:dyDescent="0.25">
      <c r="A93" s="1">
        <f>+BASE!A93</f>
        <v>37813</v>
      </c>
      <c r="B93">
        <f>+IFERROR(VLOOKUP(A93,BASE!K:M,3,0)/VLOOKUP(ROE!A93,BASE!F:H,3,0),B92)</f>
        <v>0.86308024469233546</v>
      </c>
      <c r="C93">
        <f>+IFERROR(VLOOKUP(A93,BASE!A:C,3,0)/VLOOKUP(ROE!A93,BASE!F:H,3,0),C92)</f>
        <v>0.75836631881971939</v>
      </c>
      <c r="F93">
        <f>+IFERROR(VLOOKUP(A93,BASE!A:C,3,0)/VLOOKUP(A93,BASE!K:M,3,0),F92)</f>
        <v>0.87867417135709813</v>
      </c>
      <c r="L93">
        <f t="shared" si="0"/>
        <v>1.1739345413910076</v>
      </c>
      <c r="M93">
        <f t="shared" si="1"/>
        <v>0.55222594799366331</v>
      </c>
    </row>
    <row r="94" spans="1:13" x14ac:dyDescent="0.25">
      <c r="A94" s="1">
        <f>+BASE!A94</f>
        <v>37820</v>
      </c>
      <c r="B94">
        <f>+IFERROR(VLOOKUP(A94,BASE!K:M,3,0)/VLOOKUP(ROE!A94,BASE!F:H,3,0),B93)</f>
        <v>0.861948376353039</v>
      </c>
      <c r="C94">
        <f>+IFERROR(VLOOKUP(A94,BASE!A:C,3,0)/VLOOKUP(ROE!A94,BASE!F:H,3,0),C93)</f>
        <v>0.72306411323896747</v>
      </c>
      <c r="F94">
        <f>+IFERROR(VLOOKUP(A94,BASE!A:C,3,0)/VLOOKUP(A94,BASE!K:M,3,0),F93)</f>
        <v>0.8388717156105101</v>
      </c>
      <c r="L94">
        <f t="shared" si="0"/>
        <v>1.1729349489001091</v>
      </c>
      <c r="M94">
        <f t="shared" si="1"/>
        <v>0.55096180380596893</v>
      </c>
    </row>
    <row r="95" spans="1:13" x14ac:dyDescent="0.25">
      <c r="A95" s="1">
        <f>+BASE!A95</f>
        <v>37827</v>
      </c>
      <c r="B95">
        <f>+IFERROR(VLOOKUP(A95,BASE!K:M,3,0)/VLOOKUP(ROE!A95,BASE!F:H,3,0),B94)</f>
        <v>0.84043250327653996</v>
      </c>
      <c r="C95">
        <f>+IFERROR(VLOOKUP(A95,BASE!A:C,3,0)/VLOOKUP(ROE!A95,BASE!F:H,3,0),C94)</f>
        <v>0.71133682830930522</v>
      </c>
      <c r="F95">
        <f>+IFERROR(VLOOKUP(A95,BASE!A:C,3,0)/VLOOKUP(A95,BASE!K:M,3,0),F94)</f>
        <v>0.84639376218323581</v>
      </c>
      <c r="L95">
        <f t="shared" si="0"/>
        <v>1.151969356197508</v>
      </c>
      <c r="M95">
        <f t="shared" si="1"/>
        <v>0.52889565035557196</v>
      </c>
    </row>
    <row r="96" spans="1:13" x14ac:dyDescent="0.25">
      <c r="A96" s="1">
        <f>+BASE!A96</f>
        <v>37834</v>
      </c>
      <c r="B96">
        <f>+IFERROR(VLOOKUP(A96,BASE!K:M,3,0)/VLOOKUP(ROE!A96,BASE!F:H,3,0),B95)</f>
        <v>0.819471308833011</v>
      </c>
      <c r="C96">
        <f>+IFERROR(VLOOKUP(A96,BASE!A:C,3,0)/VLOOKUP(ROE!A96,BASE!F:H,3,0),C95)</f>
        <v>0.71018697614442294</v>
      </c>
      <c r="F96">
        <f>+IFERROR(VLOOKUP(A96,BASE!A:C,3,0)/VLOOKUP(A96,BASE!K:M,3,0),F95)</f>
        <v>0.86664044059795442</v>
      </c>
      <c r="L96">
        <f t="shared" si="0"/>
        <v>1.1318997728489604</v>
      </c>
      <c r="M96">
        <f t="shared" si="1"/>
        <v>0.50704284481706163</v>
      </c>
    </row>
    <row r="97" spans="1:13" x14ac:dyDescent="0.25">
      <c r="A97" s="1">
        <f>+BASE!A97</f>
        <v>37841</v>
      </c>
      <c r="B97">
        <f>+IFERROR(VLOOKUP(A97,BASE!K:M,3,0)/VLOOKUP(ROE!A97,BASE!F:H,3,0),B96)</f>
        <v>0.79412683536394868</v>
      </c>
      <c r="C97">
        <f>+IFERROR(VLOOKUP(A97,BASE!A:C,3,0)/VLOOKUP(ROE!A97,BASE!F:H,3,0),C96)</f>
        <v>0.68822243049047171</v>
      </c>
      <c r="F97">
        <f>+IFERROR(VLOOKUP(A97,BASE!A:C,3,0)/VLOOKUP(A97,BASE!K:M,3,0),F96)</f>
        <v>0.86664044059795442</v>
      </c>
      <c r="L97">
        <f t="shared" si="0"/>
        <v>1.1071828046780503</v>
      </c>
      <c r="M97">
        <f t="shared" si="1"/>
        <v>0.48107086604984695</v>
      </c>
    </row>
    <row r="98" spans="1:13" x14ac:dyDescent="0.25">
      <c r="A98" s="1">
        <f>+BASE!A98</f>
        <v>37848</v>
      </c>
      <c r="B98">
        <f>+IFERROR(VLOOKUP(A98,BASE!K:M,3,0)/VLOOKUP(ROE!A98,BASE!F:H,3,0),B97)</f>
        <v>0.81101722456938585</v>
      </c>
      <c r="C98">
        <f>+IFERROR(VLOOKUP(A98,BASE!A:C,3,0)/VLOOKUP(ROE!A98,BASE!F:H,3,0),C97)</f>
        <v>0.67809554761130975</v>
      </c>
      <c r="F98">
        <f>+IFERROR(VLOOKUP(A98,BASE!A:C,3,0)/VLOOKUP(A98,BASE!K:M,3,0),F97)</f>
        <v>0.83610498898016428</v>
      </c>
      <c r="L98">
        <f t="shared" si="0"/>
        <v>1.1222884195670519</v>
      </c>
      <c r="M98">
        <f t="shared" si="1"/>
        <v>0.49974602957171987</v>
      </c>
    </row>
    <row r="99" spans="1:13" x14ac:dyDescent="0.25">
      <c r="A99" s="1">
        <f>+BASE!A99</f>
        <v>37855</v>
      </c>
      <c r="B99">
        <f>+IFERROR(VLOOKUP(A99,BASE!K:M,3,0)/VLOOKUP(ROE!A99,BASE!F:H,3,0),B98)</f>
        <v>0.80111169011638006</v>
      </c>
      <c r="C99">
        <f>+IFERROR(VLOOKUP(A99,BASE!A:C,3,0)/VLOOKUP(ROE!A99,BASE!F:H,3,0),C98)</f>
        <v>0.68056279312141743</v>
      </c>
      <c r="F99">
        <f>+IFERROR(VLOOKUP(A99,BASE!A:C,3,0)/VLOOKUP(A99,BASE!K:M,3,0),F98)</f>
        <v>0.84952298352124889</v>
      </c>
      <c r="L99">
        <f t="shared" si="0"/>
        <v>1.1106030665740427</v>
      </c>
      <c r="M99">
        <f t="shared" si="1"/>
        <v>0.49162031365871733</v>
      </c>
    </row>
    <row r="100" spans="1:13" x14ac:dyDescent="0.25">
      <c r="A100" s="1">
        <f>+BASE!A100</f>
        <v>37862</v>
      </c>
      <c r="B100">
        <f>+IFERROR(VLOOKUP(A100,BASE!K:M,3,0)/VLOOKUP(ROE!A100,BASE!F:H,3,0),B99)</f>
        <v>0.75853103672408195</v>
      </c>
      <c r="C100">
        <f>+IFERROR(VLOOKUP(A100,BASE!A:C,3,0)/VLOOKUP(ROE!A100,BASE!F:H,3,0),C99)</f>
        <v>0.65388365290867734</v>
      </c>
      <c r="F100">
        <f>+IFERROR(VLOOKUP(A100,BASE!A:C,3,0)/VLOOKUP(A100,BASE!K:M,3,0),F99)</f>
        <v>0.86203941730934019</v>
      </c>
      <c r="L100">
        <f t="shared" si="0"/>
        <v>1.067383939475804</v>
      </c>
      <c r="M100">
        <f t="shared" si="1"/>
        <v>0.44967813397235989</v>
      </c>
    </row>
    <row r="101" spans="1:13" x14ac:dyDescent="0.25">
      <c r="A101" s="1">
        <f>+BASE!A101</f>
        <v>37869</v>
      </c>
      <c r="B101">
        <f>+IFERROR(VLOOKUP(A101,BASE!K:M,3,0)/VLOOKUP(ROE!A101,BASE!F:H,3,0),B100)</f>
        <v>0.75981895167177693</v>
      </c>
      <c r="C101">
        <f>+IFERROR(VLOOKUP(A101,BASE!A:C,3,0)/VLOOKUP(ROE!A101,BASE!F:H,3,0),C100)</f>
        <v>0.62155059132720114</v>
      </c>
      <c r="F101">
        <f>+IFERROR(VLOOKUP(A101,BASE!A:C,3,0)/VLOOKUP(A101,BASE!K:M,3,0),F100)</f>
        <v>0.8180245964642584</v>
      </c>
      <c r="L101">
        <f t="shared" si="0"/>
        <v>1.0694036173467125</v>
      </c>
      <c r="M101">
        <f t="shared" si="1"/>
        <v>0.45023428599684129</v>
      </c>
    </row>
    <row r="102" spans="1:13" x14ac:dyDescent="0.25">
      <c r="A102" s="1">
        <f>+BASE!A102</f>
        <v>37876</v>
      </c>
      <c r="B102">
        <f>+IFERROR(VLOOKUP(A102,BASE!K:M,3,0)/VLOOKUP(ROE!A102,BASE!F:H,3,0),B101)</f>
        <v>0.75950271506144607</v>
      </c>
      <c r="C102">
        <f>+IFERROR(VLOOKUP(A102,BASE!A:C,3,0)/VLOOKUP(ROE!A102,BASE!F:H,3,0),C101)</f>
        <v>0.61746213203772504</v>
      </c>
      <c r="F102">
        <f>+IFERROR(VLOOKUP(A102,BASE!A:C,3,0)/VLOOKUP(A102,BASE!K:M,3,0),F101)</f>
        <v>0.81298212605832554</v>
      </c>
      <c r="L102">
        <f t="shared" si="0"/>
        <v>1.0672442328333704</v>
      </c>
      <c r="M102">
        <f t="shared" si="1"/>
        <v>0.45176119728952163</v>
      </c>
    </row>
    <row r="103" spans="1:13" x14ac:dyDescent="0.25">
      <c r="A103" s="1">
        <f>+BASE!A103</f>
        <v>37883</v>
      </c>
      <c r="B103">
        <f>+IFERROR(VLOOKUP(A103,BASE!K:M,3,0)/VLOOKUP(ROE!A103,BASE!F:H,3,0),B102)</f>
        <v>0.82552157759359823</v>
      </c>
      <c r="C103">
        <f>+IFERROR(VLOOKUP(A103,BASE!A:C,3,0)/VLOOKUP(ROE!A103,BASE!F:H,3,0),C102)</f>
        <v>0.62646470420120037</v>
      </c>
      <c r="F103">
        <f>+IFERROR(VLOOKUP(A103,BASE!A:C,3,0)/VLOOKUP(A103,BASE!K:M,3,0),F102)</f>
        <v>0.75887138653280251</v>
      </c>
      <c r="L103">
        <f t="shared" si="0"/>
        <v>1.1314593016138621</v>
      </c>
      <c r="M103">
        <f t="shared" si="1"/>
        <v>0.51958385357333436</v>
      </c>
    </row>
    <row r="104" spans="1:13" x14ac:dyDescent="0.25">
      <c r="A104" s="1">
        <f>+BASE!A104</f>
        <v>37890</v>
      </c>
      <c r="B104">
        <f>+IFERROR(VLOOKUP(A104,BASE!K:M,3,0)/VLOOKUP(ROE!A104,BASE!F:H,3,0),B103)</f>
        <v>0.82552157759359823</v>
      </c>
      <c r="C104">
        <f>+IFERROR(VLOOKUP(A104,BASE!A:C,3,0)/VLOOKUP(ROE!A104,BASE!F:H,3,0),C103)</f>
        <v>0.63561017433552447</v>
      </c>
      <c r="F104">
        <f>+IFERROR(VLOOKUP(A104,BASE!A:C,3,0)/VLOOKUP(A104,BASE!K:M,3,0),F103)</f>
        <v>0.76994980093474119</v>
      </c>
      <c r="L104">
        <f t="shared" si="0"/>
        <v>1.1294795527627008</v>
      </c>
      <c r="M104">
        <f t="shared" si="1"/>
        <v>0.52156360242449573</v>
      </c>
    </row>
    <row r="105" spans="1:13" x14ac:dyDescent="0.25">
      <c r="A105" s="1">
        <f>+BASE!A105</f>
        <v>37897</v>
      </c>
      <c r="B105">
        <f>+IFERROR(VLOOKUP(A105,BASE!K:M,3,0)/VLOOKUP(ROE!A105,BASE!F:H,3,0),B104)</f>
        <v>0.76863684771033014</v>
      </c>
      <c r="C105">
        <f>+IFERROR(VLOOKUP(A105,BASE!A:C,3,0)/VLOOKUP(ROE!A105,BASE!F:H,3,0),C104)</f>
        <v>0.58945686900958472</v>
      </c>
      <c r="F105">
        <f>+IFERROR(VLOOKUP(A105,BASE!A:C,3,0)/VLOOKUP(A105,BASE!K:M,3,0),F104)</f>
        <v>0.76688604087287848</v>
      </c>
      <c r="L105">
        <f t="shared" si="0"/>
        <v>1.0723198366840421</v>
      </c>
      <c r="M105">
        <f t="shared" si="1"/>
        <v>0.46495385873661821</v>
      </c>
    </row>
    <row r="106" spans="1:13" x14ac:dyDescent="0.25">
      <c r="A106" s="1">
        <f>+BASE!A106</f>
        <v>37904</v>
      </c>
      <c r="B106">
        <f>+IFERROR(VLOOKUP(A106,BASE!K:M,3,0)/VLOOKUP(ROE!A106,BASE!F:H,3,0),B105)</f>
        <v>0.74874623871614843</v>
      </c>
      <c r="C106">
        <f>+IFERROR(VLOOKUP(A106,BASE!A:C,3,0)/VLOOKUP(ROE!A106,BASE!F:H,3,0),C105)</f>
        <v>0.59704112337011039</v>
      </c>
      <c r="F106">
        <f>+IFERROR(VLOOKUP(A106,BASE!A:C,3,0)/VLOOKUP(A106,BASE!K:M,3,0),F105)</f>
        <v>0.79738780977896861</v>
      </c>
      <c r="L106">
        <f t="shared" si="0"/>
        <v>1.0550791202152374</v>
      </c>
      <c r="M106">
        <f t="shared" si="1"/>
        <v>0.44241335721705949</v>
      </c>
    </row>
    <row r="107" spans="1:13" x14ac:dyDescent="0.25">
      <c r="A107" s="1">
        <f>+BASE!A107</f>
        <v>37911</v>
      </c>
      <c r="B107">
        <f>+IFERROR(VLOOKUP(A107,BASE!K:M,3,0)/VLOOKUP(ROE!A107,BASE!F:H,3,0),B106)</f>
        <v>0.71885060212233221</v>
      </c>
      <c r="C107">
        <f>+IFERROR(VLOOKUP(A107,BASE!A:C,3,0)/VLOOKUP(ROE!A107,BASE!F:H,3,0),C106)</f>
        <v>0.572791224514129</v>
      </c>
      <c r="F107">
        <f>+IFERROR(VLOOKUP(A107,BASE!A:C,3,0)/VLOOKUP(A107,BASE!K:M,3,0),F106)</f>
        <v>0.79681539227069165</v>
      </c>
      <c r="L107">
        <f t="shared" si="0"/>
        <v>1.0276862969400167</v>
      </c>
      <c r="M107">
        <f t="shared" si="1"/>
        <v>0.41001490730464774</v>
      </c>
    </row>
    <row r="108" spans="1:13" x14ac:dyDescent="0.25">
      <c r="A108" s="1">
        <f>+BASE!A108</f>
        <v>37918</v>
      </c>
      <c r="B108">
        <f>+IFERROR(VLOOKUP(A108,BASE!K:M,3,0)/VLOOKUP(ROE!A108,BASE!F:H,3,0),B107)</f>
        <v>0.64029311809685641</v>
      </c>
      <c r="C108">
        <f>+IFERROR(VLOOKUP(A108,BASE!A:C,3,0)/VLOOKUP(ROE!A108,BASE!F:H,3,0),C107)</f>
        <v>0.52124044180118945</v>
      </c>
      <c r="F108">
        <f>+IFERROR(VLOOKUP(A108,BASE!A:C,3,0)/VLOOKUP(A108,BASE!K:M,3,0),F107)</f>
        <v>0.8140653508044452</v>
      </c>
      <c r="L108">
        <f t="shared" si="0"/>
        <v>0.95485871479864892</v>
      </c>
      <c r="M108">
        <f t="shared" si="1"/>
        <v>0.32572752139506383</v>
      </c>
    </row>
    <row r="109" spans="1:13" x14ac:dyDescent="0.25">
      <c r="A109" s="1">
        <f>+BASE!A109</f>
        <v>37925</v>
      </c>
      <c r="B109">
        <f>+IFERROR(VLOOKUP(A109,BASE!K:M,3,0)/VLOOKUP(ROE!A109,BASE!F:H,3,0),B108)</f>
        <v>0.67402826855123688</v>
      </c>
      <c r="C109">
        <f>+IFERROR(VLOOKUP(A109,BASE!A:C,3,0)/VLOOKUP(ROE!A109,BASE!F:H,3,0),C108)</f>
        <v>0.56735865724381629</v>
      </c>
      <c r="F109">
        <f>+IFERROR(VLOOKUP(A109,BASE!A:C,3,0)/VLOOKUP(A109,BASE!K:M,3,0),F108)</f>
        <v>0.84174311926605505</v>
      </c>
      <c r="L109">
        <f t="shared" si="0"/>
        <v>0.99505548987883818</v>
      </c>
      <c r="M109">
        <f t="shared" si="1"/>
        <v>0.35300104722363562</v>
      </c>
    </row>
    <row r="110" spans="1:13" x14ac:dyDescent="0.25">
      <c r="A110" s="1">
        <f>+BASE!A110</f>
        <v>37932</v>
      </c>
      <c r="B110">
        <f>+IFERROR(VLOOKUP(A110,BASE!K:M,3,0)/VLOOKUP(ROE!A110,BASE!F:H,3,0),B109)</f>
        <v>0.6865536723163842</v>
      </c>
      <c r="C110">
        <f>+IFERROR(VLOOKUP(A110,BASE!A:C,3,0)/VLOOKUP(ROE!A110,BASE!F:H,3,0),C109)</f>
        <v>0.61118644067796613</v>
      </c>
      <c r="F110">
        <f>+IFERROR(VLOOKUP(A110,BASE!A:C,3,0)/VLOOKUP(A110,BASE!K:M,3,0),F109)</f>
        <v>0.89022383146807116</v>
      </c>
      <c r="L110">
        <f t="shared" si="0"/>
        <v>1.0130084595131783</v>
      </c>
      <c r="M110">
        <f t="shared" si="1"/>
        <v>0.3600988851195901</v>
      </c>
    </row>
    <row r="111" spans="1:13" x14ac:dyDescent="0.25">
      <c r="A111" s="1">
        <f>+BASE!A111</f>
        <v>37939</v>
      </c>
      <c r="B111">
        <f>+IFERROR(VLOOKUP(A111,BASE!K:M,3,0)/VLOOKUP(ROE!A111,BASE!F:H,3,0),B110)</f>
        <v>0.66473854696899592</v>
      </c>
      <c r="C111">
        <f>+IFERROR(VLOOKUP(A111,BASE!A:C,3,0)/VLOOKUP(ROE!A111,BASE!F:H,3,0),C110)</f>
        <v>0.60400277649236467</v>
      </c>
      <c r="F111">
        <f>+IFERROR(VLOOKUP(A111,BASE!A:C,3,0)/VLOOKUP(A111,BASE!K:M,3,0),F110)</f>
        <v>0.90863209189001048</v>
      </c>
      <c r="L111">
        <f t="shared" si="0"/>
        <v>0.99690081155058752</v>
      </c>
      <c r="M111">
        <f t="shared" si="1"/>
        <v>0.33257628238740428</v>
      </c>
    </row>
    <row r="112" spans="1:13" x14ac:dyDescent="0.25">
      <c r="A112" s="1">
        <f>+BASE!A112</f>
        <v>37946</v>
      </c>
      <c r="B112">
        <f>+IFERROR(VLOOKUP(A112,BASE!K:M,3,0)/VLOOKUP(ROE!A112,BASE!F:H,3,0),B111)</f>
        <v>0.66131206470456083</v>
      </c>
      <c r="C112">
        <f>+IFERROR(VLOOKUP(A112,BASE!A:C,3,0)/VLOOKUP(ROE!A112,BASE!F:H,3,0),C111)</f>
        <v>0.60301055942484838</v>
      </c>
      <c r="F112">
        <f>+IFERROR(VLOOKUP(A112,BASE!A:C,3,0)/VLOOKUP(A112,BASE!K:M,3,0),F111)</f>
        <v>0.91183964667912354</v>
      </c>
      <c r="L112">
        <f t="shared" si="0"/>
        <v>1.0000921403760437</v>
      </c>
      <c r="M112">
        <f t="shared" si="1"/>
        <v>0.322531989033078</v>
      </c>
    </row>
    <row r="113" spans="1:13" x14ac:dyDescent="0.25">
      <c r="A113" s="1">
        <f>+BASE!A113</f>
        <v>37953</v>
      </c>
      <c r="B113">
        <f>+IFERROR(VLOOKUP(A113,BASE!K:M,3,0)/VLOOKUP(ROE!A113,BASE!F:H,3,0),B112)</f>
        <v>0.63865456486919381</v>
      </c>
      <c r="C113">
        <f>+IFERROR(VLOOKUP(A113,BASE!A:C,3,0)/VLOOKUP(ROE!A113,BASE!F:H,3,0),C112)</f>
        <v>0.62669514148424987</v>
      </c>
      <c r="F113">
        <f>+IFERROR(VLOOKUP(A113,BASE!A:C,3,0)/VLOOKUP(A113,BASE!K:M,3,0),F112)</f>
        <v>0.98127403444240091</v>
      </c>
      <c r="L113">
        <f t="shared" si="0"/>
        <v>0.98473326481883583</v>
      </c>
      <c r="M113">
        <f t="shared" si="1"/>
        <v>0.29257586491955173</v>
      </c>
    </row>
    <row r="114" spans="1:13" x14ac:dyDescent="0.25">
      <c r="A114" s="1">
        <f>+BASE!A114</f>
        <v>37960</v>
      </c>
      <c r="B114">
        <f>+IFERROR(VLOOKUP(A114,BASE!K:M,3,0)/VLOOKUP(ROE!A114,BASE!F:H,3,0),B113)</f>
        <v>0.70194340952572754</v>
      </c>
      <c r="C114">
        <f>+IFERROR(VLOOKUP(A114,BASE!A:C,3,0)/VLOOKUP(ROE!A114,BASE!F:H,3,0),C113)</f>
        <v>0.59732151847749471</v>
      </c>
      <c r="F114">
        <f>+IFERROR(VLOOKUP(A114,BASE!A:C,3,0)/VLOOKUP(A114,BASE!K:M,3,0),F113)</f>
        <v>0.85095395208721836</v>
      </c>
      <c r="L114">
        <f t="shared" si="0"/>
        <v>1.0490439090365669</v>
      </c>
      <c r="M114">
        <f t="shared" si="1"/>
        <v>0.35484291001488827</v>
      </c>
    </row>
    <row r="115" spans="1:13" x14ac:dyDescent="0.25">
      <c r="A115" s="1">
        <f>+BASE!A115</f>
        <v>37967</v>
      </c>
      <c r="B115">
        <f>+IFERROR(VLOOKUP(A115,BASE!K:M,3,0)/VLOOKUP(ROE!A115,BASE!F:H,3,0),B114)</f>
        <v>0.73426277989015643</v>
      </c>
      <c r="C115">
        <f>+IFERROR(VLOOKUP(A115,BASE!A:C,3,0)/VLOOKUP(ROE!A115,BASE!F:H,3,0),C114)</f>
        <v>0.59558512885509085</v>
      </c>
      <c r="F115">
        <f>+IFERROR(VLOOKUP(A115,BASE!A:C,3,0)/VLOOKUP(A115,BASE!K:M,3,0),F114)</f>
        <v>0.81113348676639807</v>
      </c>
      <c r="L115">
        <f t="shared" si="0"/>
        <v>1.0810066404328991</v>
      </c>
      <c r="M115">
        <f t="shared" si="1"/>
        <v>0.38751891934741389</v>
      </c>
    </row>
    <row r="116" spans="1:13" x14ac:dyDescent="0.25">
      <c r="A116" s="1">
        <f>+BASE!A116</f>
        <v>37974</v>
      </c>
      <c r="B116">
        <f>+IFERROR(VLOOKUP(A116,BASE!K:M,3,0)/VLOOKUP(ROE!A116,BASE!F:H,3,0),B115)</f>
        <v>0.76529311809685641</v>
      </c>
      <c r="C116">
        <f>+IFERROR(VLOOKUP(A116,BASE!A:C,3,0)/VLOOKUP(ROE!A116,BASE!F:H,3,0),C115)</f>
        <v>0.618840271877655</v>
      </c>
      <c r="F116">
        <f>+IFERROR(VLOOKUP(A116,BASE!A:C,3,0)/VLOOKUP(A116,BASE!K:M,3,0),F115)</f>
        <v>0.80863169580904803</v>
      </c>
      <c r="L116">
        <f t="shared" si="0"/>
        <v>1.1091246088569868</v>
      </c>
      <c r="M116">
        <f t="shared" si="1"/>
        <v>0.42146162733672593</v>
      </c>
    </row>
    <row r="117" spans="1:13" x14ac:dyDescent="0.25">
      <c r="A117" s="1">
        <f>+BASE!A117</f>
        <v>37981</v>
      </c>
      <c r="B117">
        <f>+IFERROR(VLOOKUP(A117,BASE!K:M,3,0)/VLOOKUP(ROE!A117,BASE!F:H,3,0),B116)</f>
        <v>0.870745501285347</v>
      </c>
      <c r="C117">
        <f>+IFERROR(VLOOKUP(A117,BASE!A:C,3,0)/VLOOKUP(ROE!A117,BASE!F:H,3,0),C116)</f>
        <v>0.61634961439588687</v>
      </c>
      <c r="F117">
        <f>+IFERROR(VLOOKUP(A117,BASE!A:C,3,0)/VLOOKUP(A117,BASE!K:M,3,0),F116)</f>
        <v>0.70784128483703357</v>
      </c>
      <c r="L117">
        <f t="shared" si="0"/>
        <v>1.2073578830681027</v>
      </c>
      <c r="M117">
        <f t="shared" si="1"/>
        <v>0.53413311950259146</v>
      </c>
    </row>
    <row r="118" spans="1:13" x14ac:dyDescent="0.25">
      <c r="A118" s="1">
        <f>+BASE!A118</f>
        <v>37988</v>
      </c>
      <c r="B118">
        <f>+IFERROR(VLOOKUP(A118,BASE!K:M,3,0)/VLOOKUP(ROE!A118,BASE!F:H,3,0),B117)</f>
        <v>0.81321288438726158</v>
      </c>
      <c r="C118">
        <f>+IFERROR(VLOOKUP(A118,BASE!A:C,3,0)/VLOOKUP(ROE!A118,BASE!F:H,3,0),C117)</f>
        <v>0.75207591933570583</v>
      </c>
      <c r="F118">
        <f>+IFERROR(VLOOKUP(A118,BASE!A:C,3,0)/VLOOKUP(A118,BASE!K:M,3,0),F117)</f>
        <v>0.92482046678635554</v>
      </c>
      <c r="L118">
        <f t="shared" si="0"/>
        <v>1.1417189889772348</v>
      </c>
      <c r="M118">
        <f t="shared" si="1"/>
        <v>0.48470677979728832</v>
      </c>
    </row>
    <row r="119" spans="1:13" x14ac:dyDescent="0.25">
      <c r="A119" s="1">
        <f>+BASE!A119</f>
        <v>37995</v>
      </c>
      <c r="B119">
        <f>+IFERROR(VLOOKUP(A119,BASE!K:M,3,0)/VLOOKUP(ROE!A119,BASE!F:H,3,0),B118)</f>
        <v>0.79155466921009288</v>
      </c>
      <c r="C119">
        <f>+IFERROR(VLOOKUP(A119,BASE!A:C,3,0)/VLOOKUP(ROE!A119,BASE!F:H,3,0),C118)</f>
        <v>0.76979103442296026</v>
      </c>
      <c r="F119">
        <f>+IFERROR(VLOOKUP(A119,BASE!A:C,3,0)/VLOOKUP(A119,BASE!K:M,3,0),F118)</f>
        <v>0.9725052031985979</v>
      </c>
      <c r="L119">
        <f t="shared" si="0"/>
        <v>1.1214814997924636</v>
      </c>
      <c r="M119">
        <f t="shared" si="1"/>
        <v>0.46162783862772205</v>
      </c>
    </row>
    <row r="120" spans="1:13" x14ac:dyDescent="0.25">
      <c r="A120" s="1">
        <f>+BASE!A120</f>
        <v>38002</v>
      </c>
      <c r="B120">
        <f>+IFERROR(VLOOKUP(A120,BASE!K:M,3,0)/VLOOKUP(ROE!A120,BASE!F:H,3,0),B119)</f>
        <v>0.71925553635935291</v>
      </c>
      <c r="C120">
        <f>+IFERROR(VLOOKUP(A120,BASE!A:C,3,0)/VLOOKUP(ROE!A120,BASE!F:H,3,0),C119)</f>
        <v>0.71242343332809799</v>
      </c>
      <c r="F120">
        <f>+IFERROR(VLOOKUP(A120,BASE!A:C,3,0)/VLOOKUP(A120,BASE!K:M,3,0),F119)</f>
        <v>0.99050114641336384</v>
      </c>
      <c r="L120">
        <f t="shared" si="0"/>
        <v>1.0518862840195975</v>
      </c>
      <c r="M120">
        <f t="shared" si="1"/>
        <v>0.38662478869910827</v>
      </c>
    </row>
    <row r="121" spans="1:13" x14ac:dyDescent="0.25">
      <c r="A121" s="1">
        <f>+BASE!A121</f>
        <v>38009</v>
      </c>
      <c r="B121">
        <f>+IFERROR(VLOOKUP(A121,BASE!K:M,3,0)/VLOOKUP(ROE!A121,BASE!F:H,3,0),B120)</f>
        <v>0.74189321978381917</v>
      </c>
      <c r="C121">
        <f>+IFERROR(VLOOKUP(A121,BASE!A:C,3,0)/VLOOKUP(ROE!A121,BASE!F:H,3,0),C120)</f>
        <v>0.70660006550933507</v>
      </c>
      <c r="F121">
        <f>+IFERROR(VLOOKUP(A121,BASE!A:C,3,0)/VLOOKUP(A121,BASE!K:M,3,0),F120)</f>
        <v>0.95242825607064019</v>
      </c>
      <c r="L121">
        <f t="shared" si="0"/>
        <v>1.0765543851751449</v>
      </c>
      <c r="M121">
        <f t="shared" si="1"/>
        <v>0.40723205439249349</v>
      </c>
    </row>
    <row r="122" spans="1:13" x14ac:dyDescent="0.25">
      <c r="A122" s="1">
        <f>+BASE!A122</f>
        <v>38016</v>
      </c>
      <c r="B122">
        <f>+IFERROR(VLOOKUP(A122,BASE!K:M,3,0)/VLOOKUP(ROE!A122,BASE!F:H,3,0),B121)</f>
        <v>0.75652632504175099</v>
      </c>
      <c r="C122">
        <f>+IFERROR(VLOOKUP(A122,BASE!A:C,3,0)/VLOOKUP(ROE!A122,BASE!F:H,3,0),C121)</f>
        <v>0.74395710644282331</v>
      </c>
      <c r="F122">
        <f>+IFERROR(VLOOKUP(A122,BASE!A:C,3,0)/VLOOKUP(A122,BASE!K:M,3,0),F121)</f>
        <v>0.98338561635877775</v>
      </c>
      <c r="L122">
        <f t="shared" si="0"/>
        <v>1.0916745992250649</v>
      </c>
      <c r="M122">
        <f t="shared" si="1"/>
        <v>0.42137805085843699</v>
      </c>
    </row>
    <row r="123" spans="1:13" x14ac:dyDescent="0.25">
      <c r="A123" s="1">
        <f>+BASE!A123</f>
        <v>38023</v>
      </c>
      <c r="B123">
        <f>+IFERROR(VLOOKUP(A123,BASE!K:M,3,0)/VLOOKUP(ROE!A123,BASE!F:H,3,0),B122)</f>
        <v>0.6732396986326854</v>
      </c>
      <c r="C123">
        <f>+IFERROR(VLOOKUP(A123,BASE!A:C,3,0)/VLOOKUP(ROE!A123,BASE!F:H,3,0),C122)</f>
        <v>0.68691284531671482</v>
      </c>
      <c r="F123">
        <f>+IFERROR(VLOOKUP(A123,BASE!A:C,3,0)/VLOOKUP(A123,BASE!K:M,3,0),F122)</f>
        <v>1.0203094777562862</v>
      </c>
      <c r="L123">
        <f t="shared" si="0"/>
        <v>1.0121828996466653</v>
      </c>
      <c r="M123">
        <f t="shared" si="1"/>
        <v>0.33429649761870556</v>
      </c>
    </row>
    <row r="124" spans="1:13" x14ac:dyDescent="0.25">
      <c r="A124" s="1">
        <f>+BASE!A124</f>
        <v>38030</v>
      </c>
      <c r="B124">
        <f>+IFERROR(VLOOKUP(A124,BASE!K:M,3,0)/VLOOKUP(ROE!A124,BASE!F:H,3,0),B123)</f>
        <v>0.68395040319084366</v>
      </c>
      <c r="C124">
        <f>+IFERROR(VLOOKUP(A124,BASE!A:C,3,0)/VLOOKUP(ROE!A124,BASE!F:H,3,0),C123)</f>
        <v>0.66669556923610507</v>
      </c>
      <c r="F124">
        <f>+IFERROR(VLOOKUP(A124,BASE!A:C,3,0)/VLOOKUP(A124,BASE!K:M,3,0),F123)</f>
        <v>0.97477180527383378</v>
      </c>
      <c r="L124">
        <f t="shared" si="0"/>
        <v>1.0240041496463792</v>
      </c>
      <c r="M124">
        <f t="shared" si="1"/>
        <v>0.34389665673530817</v>
      </c>
    </row>
    <row r="125" spans="1:13" x14ac:dyDescent="0.25">
      <c r="A125" s="1">
        <f>+BASE!A125</f>
        <v>38037</v>
      </c>
      <c r="B125">
        <f>+IFERROR(VLOOKUP(A125,BASE!K:M,3,0)/VLOOKUP(ROE!A125,BASE!F:H,3,0),B124)</f>
        <v>0.67212981082844103</v>
      </c>
      <c r="C125">
        <f>+IFERROR(VLOOKUP(A125,BASE!A:C,3,0)/VLOOKUP(ROE!A125,BASE!F:H,3,0),C124)</f>
        <v>0.68786692759295509</v>
      </c>
      <c r="F125">
        <f>+IFERROR(VLOOKUP(A125,BASE!A:C,3,0)/VLOOKUP(A125,BASE!K:M,3,0),F124)</f>
        <v>1.0234138056532815</v>
      </c>
      <c r="L125">
        <f t="shared" si="0"/>
        <v>1.0146668783056905</v>
      </c>
      <c r="M125">
        <f t="shared" si="1"/>
        <v>0.32959274335119149</v>
      </c>
    </row>
    <row r="126" spans="1:13" x14ac:dyDescent="0.25">
      <c r="A126" s="1">
        <f>+BASE!A126</f>
        <v>38044</v>
      </c>
      <c r="B126">
        <f>+IFERROR(VLOOKUP(A126,BASE!K:M,3,0)/VLOOKUP(ROE!A126,BASE!F:H,3,0),B125)</f>
        <v>0.66970315690277993</v>
      </c>
      <c r="C126">
        <f>+IFERROR(VLOOKUP(A126,BASE!A:C,3,0)/VLOOKUP(ROE!A126,BASE!F:H,3,0),C125)</f>
        <v>0.71022459557091244</v>
      </c>
      <c r="F126">
        <f>+IFERROR(VLOOKUP(A126,BASE!A:C,3,0)/VLOOKUP(A126,BASE!K:M,3,0),F125)</f>
        <v>1.0605065666041276</v>
      </c>
      <c r="L126">
        <f t="shared" si="0"/>
        <v>1.0116328471724298</v>
      </c>
      <c r="M126">
        <f t="shared" si="1"/>
        <v>0.32777346663312995</v>
      </c>
    </row>
    <row r="127" spans="1:13" x14ac:dyDescent="0.25">
      <c r="A127" s="1">
        <f>+BASE!A127</f>
        <v>38051</v>
      </c>
      <c r="B127">
        <f>+IFERROR(VLOOKUP(A127,BASE!K:M,3,0)/VLOOKUP(ROE!A127,BASE!F:H,3,0),B126)</f>
        <v>0.66817434210526316</v>
      </c>
      <c r="C127">
        <f>+IFERROR(VLOOKUP(A127,BASE!A:C,3,0)/VLOOKUP(ROE!A127,BASE!F:H,3,0),C126)</f>
        <v>0.70057565789473686</v>
      </c>
      <c r="F127">
        <f>+IFERROR(VLOOKUP(A127,BASE!A:C,3,0)/VLOOKUP(A127,BASE!K:M,3,0),F126)</f>
        <v>1.0484923076923076</v>
      </c>
      <c r="L127">
        <f t="shared" si="0"/>
        <v>1.0120633334598637</v>
      </c>
      <c r="M127">
        <f t="shared" si="1"/>
        <v>0.32428535075066256</v>
      </c>
    </row>
    <row r="128" spans="1:13" x14ac:dyDescent="0.25">
      <c r="A128" s="1">
        <f>+BASE!A128</f>
        <v>38058</v>
      </c>
      <c r="B128">
        <f>+IFERROR(VLOOKUP(A128,BASE!K:M,3,0)/VLOOKUP(ROE!A128,BASE!F:H,3,0),B127)</f>
        <v>0.64457469191463779</v>
      </c>
      <c r="C128">
        <f>+IFERROR(VLOOKUP(A128,BASE!A:C,3,0)/VLOOKUP(ROE!A128,BASE!F:H,3,0),C127)</f>
        <v>0.73159002103997595</v>
      </c>
      <c r="F128">
        <f>+IFERROR(VLOOKUP(A128,BASE!A:C,3,0)/VLOOKUP(A128,BASE!K:M,3,0),F127)</f>
        <v>1.1349965026812776</v>
      </c>
      <c r="L128">
        <f t="shared" si="0"/>
        <v>0.99162722603868847</v>
      </c>
      <c r="M128">
        <f t="shared" si="1"/>
        <v>0.29752215779058711</v>
      </c>
    </row>
    <row r="129" spans="1:13" x14ac:dyDescent="0.25">
      <c r="A129" s="1">
        <f>+BASE!A129</f>
        <v>38065</v>
      </c>
      <c r="B129">
        <f>+IFERROR(VLOOKUP(A129,BASE!K:M,3,0)/VLOOKUP(ROE!A129,BASE!F:H,3,0),B128)</f>
        <v>0.67636008415990378</v>
      </c>
      <c r="C129">
        <f>+IFERROR(VLOOKUP(A129,BASE!A:C,3,0)/VLOOKUP(ROE!A129,BASE!F:H,3,0),C128)</f>
        <v>0.75443342350465892</v>
      </c>
      <c r="F129">
        <f>+IFERROR(VLOOKUP(A129,BASE!A:C,3,0)/VLOOKUP(A129,BASE!K:M,3,0),F128)</f>
        <v>1.1154316187090323</v>
      </c>
      <c r="L129">
        <f t="shared" si="0"/>
        <v>1.0243783883936679</v>
      </c>
      <c r="M129">
        <f t="shared" si="1"/>
        <v>0.32834177992613967</v>
      </c>
    </row>
    <row r="130" spans="1:13" x14ac:dyDescent="0.25">
      <c r="A130" s="1">
        <f>+BASE!A130</f>
        <v>38072</v>
      </c>
      <c r="B130">
        <f>+IFERROR(VLOOKUP(A130,BASE!K:M,3,0)/VLOOKUP(ROE!A130,BASE!F:H,3,0),B129)</f>
        <v>0.65658405257740127</v>
      </c>
      <c r="C130">
        <f>+IFERROR(VLOOKUP(A130,BASE!A:C,3,0)/VLOOKUP(ROE!A130,BASE!F:H,3,0),C129)</f>
        <v>0.75120753820571706</v>
      </c>
      <c r="F130">
        <f>+IFERROR(VLOOKUP(A130,BASE!A:C,3,0)/VLOOKUP(A130,BASE!K:M,3,0),F129)</f>
        <v>1.1441148094548963</v>
      </c>
      <c r="L130">
        <f t="shared" si="0"/>
        <v>1.0071389655941001</v>
      </c>
      <c r="M130">
        <f t="shared" si="1"/>
        <v>0.30602913956070232</v>
      </c>
    </row>
    <row r="131" spans="1:13" x14ac:dyDescent="0.25">
      <c r="A131" s="1">
        <f>+BASE!A131</f>
        <v>38079</v>
      </c>
      <c r="B131">
        <f>+IFERROR(VLOOKUP(A131,BASE!K:M,3,0)/VLOOKUP(ROE!A131,BASE!F:H,3,0),B130)</f>
        <v>0.78968100718313128</v>
      </c>
      <c r="C131">
        <f>+IFERROR(VLOOKUP(A131,BASE!A:C,3,0)/VLOOKUP(ROE!A131,BASE!F:H,3,0),C130)</f>
        <v>0.70950799412991428</v>
      </c>
      <c r="F131">
        <f>+IFERROR(VLOOKUP(A131,BASE!A:C,3,0)/VLOOKUP(A131,BASE!K:M,3,0),F130)</f>
        <v>0.89847417840375587</v>
      </c>
      <c r="L131">
        <f t="shared" si="0"/>
        <v>1.1288680160233659</v>
      </c>
      <c r="M131">
        <f t="shared" si="1"/>
        <v>0.45049399834289672</v>
      </c>
    </row>
    <row r="132" spans="1:13" x14ac:dyDescent="0.25">
      <c r="A132" s="1">
        <f>+BASE!A132</f>
        <v>38086</v>
      </c>
      <c r="B132">
        <f>+IFERROR(VLOOKUP(A132,BASE!K:M,3,0)/VLOOKUP(ROE!A132,BASE!F:H,3,0),B131)</f>
        <v>0.77122290900555512</v>
      </c>
      <c r="C132">
        <f>+IFERROR(VLOOKUP(A132,BASE!A:C,3,0)/VLOOKUP(ROE!A132,BASE!F:H,3,0),C131)</f>
        <v>0.69963226664580236</v>
      </c>
      <c r="F132">
        <f>+IFERROR(VLOOKUP(A132,BASE!A:C,3,0)/VLOOKUP(A132,BASE!K:M,3,0),F131)</f>
        <v>0.90717256771837274</v>
      </c>
      <c r="L132">
        <f t="shared" si="0"/>
        <v>1.0951420241558851</v>
      </c>
      <c r="M132">
        <f t="shared" si="1"/>
        <v>0.44730379385522512</v>
      </c>
    </row>
    <row r="133" spans="1:13" x14ac:dyDescent="0.25">
      <c r="A133" s="1">
        <f>+BASE!A133</f>
        <v>38093</v>
      </c>
      <c r="B133">
        <f>+IFERROR(VLOOKUP(A133,BASE!K:M,3,0)/VLOOKUP(ROE!A133,BASE!F:H,3,0),B132)</f>
        <v>0.72310741181133564</v>
      </c>
      <c r="C133">
        <f>+IFERROR(VLOOKUP(A133,BASE!A:C,3,0)/VLOOKUP(ROE!A133,BASE!F:H,3,0),C132)</f>
        <v>0.72604042806183111</v>
      </c>
      <c r="F133">
        <f>+IFERROR(VLOOKUP(A133,BASE!A:C,3,0)/VLOOKUP(A133,BASE!K:M,3,0),F132)</f>
        <v>1.0040561280420961</v>
      </c>
      <c r="L133">
        <f t="shared" si="0"/>
        <v>1.0318850816972702</v>
      </c>
      <c r="M133">
        <f t="shared" si="1"/>
        <v>0.41432974192540101</v>
      </c>
    </row>
    <row r="134" spans="1:13" x14ac:dyDescent="0.25">
      <c r="A134" s="1">
        <f>+BASE!A134</f>
        <v>38100</v>
      </c>
      <c r="B134">
        <f>+IFERROR(VLOOKUP(A134,BASE!K:M,3,0)/VLOOKUP(ROE!A134,BASE!F:H,3,0),B133)</f>
        <v>0.7209682695453058</v>
      </c>
      <c r="C134">
        <f>+IFERROR(VLOOKUP(A134,BASE!A:C,3,0)/VLOOKUP(ROE!A134,BASE!F:H,3,0),C133)</f>
        <v>0.72685639515865219</v>
      </c>
      <c r="F134">
        <f>+IFERROR(VLOOKUP(A134,BASE!A:C,3,0)/VLOOKUP(A134,BASE!K:M,3,0),F133)</f>
        <v>1.0081669691470054</v>
      </c>
      <c r="L134">
        <f t="shared" si="0"/>
        <v>1.0177723655352608</v>
      </c>
      <c r="M134">
        <f t="shared" si="1"/>
        <v>0.42416417355535074</v>
      </c>
    </row>
    <row r="135" spans="1:13" x14ac:dyDescent="0.25">
      <c r="A135" s="1">
        <f>+BASE!A135</f>
        <v>38107</v>
      </c>
      <c r="B135">
        <f>+IFERROR(VLOOKUP(A135,BASE!K:M,3,0)/VLOOKUP(ROE!A135,BASE!F:H,3,0),B134)</f>
        <v>0.71178316193132296</v>
      </c>
      <c r="C135">
        <f>+IFERROR(VLOOKUP(A135,BASE!A:C,3,0)/VLOOKUP(ROE!A135,BASE!F:H,3,0),C134)</f>
        <v>0.75806170472372325</v>
      </c>
      <c r="F135">
        <f>+IFERROR(VLOOKUP(A135,BASE!A:C,3,0)/VLOOKUP(A135,BASE!K:M,3,0),F134)</f>
        <v>1.0650177543773724</v>
      </c>
      <c r="L135">
        <f t="shared" si="0"/>
        <v>0.99590346705723864</v>
      </c>
      <c r="M135">
        <f t="shared" si="1"/>
        <v>0.42766285680540733</v>
      </c>
    </row>
    <row r="136" spans="1:13" x14ac:dyDescent="0.25">
      <c r="A136" s="1">
        <f>+BASE!A136</f>
        <v>38114</v>
      </c>
      <c r="B136">
        <f>+IFERROR(VLOOKUP(A136,BASE!K:M,3,0)/VLOOKUP(ROE!A136,BASE!F:H,3,0),B135)</f>
        <v>0.72865218684915212</v>
      </c>
      <c r="C136">
        <f>+IFERROR(VLOOKUP(A136,BASE!A:C,3,0)/VLOOKUP(ROE!A136,BASE!F:H,3,0),C135)</f>
        <v>0.79014182287017753</v>
      </c>
      <c r="F136">
        <f>+IFERROR(VLOOKUP(A136,BASE!A:C,3,0)/VLOOKUP(A136,BASE!K:M,3,0),F135)</f>
        <v>1.0843881856540083</v>
      </c>
      <c r="L136">
        <f t="shared" si="0"/>
        <v>0.99341141086931273</v>
      </c>
      <c r="M136">
        <f t="shared" si="1"/>
        <v>0.46389296282899151</v>
      </c>
    </row>
    <row r="137" spans="1:13" x14ac:dyDescent="0.25">
      <c r="A137" s="1">
        <f>+BASE!A137</f>
        <v>38121</v>
      </c>
      <c r="B137">
        <f>+IFERROR(VLOOKUP(A137,BASE!K:M,3,0)/VLOOKUP(ROE!A137,BASE!F:H,3,0),B136)</f>
        <v>0.7110619469026549</v>
      </c>
      <c r="C137">
        <f>+IFERROR(VLOOKUP(A137,BASE!A:C,3,0)/VLOOKUP(ROE!A137,BASE!F:H,3,0),C136)</f>
        <v>0.76139380530973455</v>
      </c>
      <c r="F137">
        <f>+IFERROR(VLOOKUP(A137,BASE!A:C,3,0)/VLOOKUP(A137,BASE!K:M,3,0),F136)</f>
        <v>1.0707840696950839</v>
      </c>
      <c r="L137">
        <f t="shared" si="0"/>
        <v>0.95094416256134751</v>
      </c>
      <c r="M137">
        <f t="shared" si="1"/>
        <v>0.47117973124396229</v>
      </c>
    </row>
    <row r="138" spans="1:13" x14ac:dyDescent="0.25">
      <c r="A138" s="1">
        <f>+BASE!A138</f>
        <v>38128</v>
      </c>
      <c r="B138">
        <f>+IFERROR(VLOOKUP(A138,BASE!K:M,3,0)/VLOOKUP(ROE!A138,BASE!F:H,3,0),B137)</f>
        <v>0.72186495176848864</v>
      </c>
      <c r="C138">
        <f>+IFERROR(VLOOKUP(A138,BASE!A:C,3,0)/VLOOKUP(ROE!A138,BASE!F:H,3,0),C137)</f>
        <v>0.73193997856377269</v>
      </c>
      <c r="F138">
        <f>+IFERROR(VLOOKUP(A138,BASE!A:C,3,0)/VLOOKUP(A138,BASE!K:M,3,0),F137)</f>
        <v>1.0139569413511507</v>
      </c>
      <c r="L138">
        <f t="shared" si="0"/>
        <v>0.93756289754761468</v>
      </c>
      <c r="M138">
        <f t="shared" si="1"/>
        <v>0.5061670059893626</v>
      </c>
    </row>
    <row r="139" spans="1:13" x14ac:dyDescent="0.25">
      <c r="A139" s="1">
        <f>+BASE!A139</f>
        <v>38135</v>
      </c>
      <c r="B139">
        <f>+IFERROR(VLOOKUP(A139,BASE!K:M,3,0)/VLOOKUP(ROE!A139,BASE!F:H,3,0),B138)</f>
        <v>0.70429334428923573</v>
      </c>
      <c r="C139">
        <f>+IFERROR(VLOOKUP(A139,BASE!A:C,3,0)/VLOOKUP(ROE!A139,BASE!F:H,3,0),C138)</f>
        <v>0.76540673788003277</v>
      </c>
      <c r="F139">
        <f>+IFERROR(VLOOKUP(A139,BASE!A:C,3,0)/VLOOKUP(A139,BASE!K:M,3,0),F138)</f>
        <v>1.0867726410966896</v>
      </c>
      <c r="L139">
        <f t="shared" si="0"/>
        <v>0.90053538865474647</v>
      </c>
      <c r="M139">
        <f t="shared" si="1"/>
        <v>0.508051299923725</v>
      </c>
    </row>
    <row r="140" spans="1:13" x14ac:dyDescent="0.25">
      <c r="A140" s="1">
        <f>+BASE!A140</f>
        <v>38142</v>
      </c>
      <c r="B140">
        <f>+IFERROR(VLOOKUP(A140,BASE!K:M,3,0)/VLOOKUP(ROE!A140,BASE!F:H,3,0),B139)</f>
        <v>0.68410267471958586</v>
      </c>
      <c r="C140">
        <f>+IFERROR(VLOOKUP(A140,BASE!A:C,3,0)/VLOOKUP(ROE!A140,BASE!F:H,3,0),C139)</f>
        <v>0.75399050905953413</v>
      </c>
      <c r="F140">
        <f>+IFERROR(VLOOKUP(A140,BASE!A:C,3,0)/VLOOKUP(A140,BASE!K:M,3,0),F139)</f>
        <v>1.1021598612643861</v>
      </c>
      <c r="L140">
        <f t="shared" si="0"/>
        <v>0.86160508615472686</v>
      </c>
      <c r="M140">
        <f t="shared" si="1"/>
        <v>0.50660026328444485</v>
      </c>
    </row>
    <row r="141" spans="1:13" x14ac:dyDescent="0.25">
      <c r="A141" s="1">
        <f>+BASE!A141</f>
        <v>38149</v>
      </c>
      <c r="B141">
        <f>+IFERROR(VLOOKUP(A141,BASE!K:M,3,0)/VLOOKUP(ROE!A141,BASE!F:H,3,0),B140)</f>
        <v>0.70609603814280852</v>
      </c>
      <c r="C141">
        <f>+IFERROR(VLOOKUP(A141,BASE!A:C,3,0)/VLOOKUP(ROE!A141,BASE!F:H,3,0),C140)</f>
        <v>0.74446588716085826</v>
      </c>
      <c r="F141">
        <f>+IFERROR(VLOOKUP(A141,BASE!A:C,3,0)/VLOOKUP(A141,BASE!K:M,3,0),F140)</f>
        <v>1.0543408360128619</v>
      </c>
      <c r="L141">
        <f t="shared" si="0"/>
        <v>0.87268905886207726</v>
      </c>
      <c r="M141">
        <f t="shared" si="1"/>
        <v>0.53950301742353979</v>
      </c>
    </row>
    <row r="142" spans="1:13" x14ac:dyDescent="0.25">
      <c r="A142" s="1">
        <f>+BASE!A142</f>
        <v>38156</v>
      </c>
      <c r="B142">
        <f>+IFERROR(VLOOKUP(A142,BASE!K:M,3,0)/VLOOKUP(ROE!A142,BASE!F:H,3,0),B141)</f>
        <v>0.66758416260851161</v>
      </c>
      <c r="C142">
        <f>+IFERROR(VLOOKUP(A142,BASE!A:C,3,0)/VLOOKUP(ROE!A142,BASE!F:H,3,0),C141)</f>
        <v>0.76307431717128948</v>
      </c>
      <c r="F142">
        <f>+IFERROR(VLOOKUP(A142,BASE!A:C,3,0)/VLOOKUP(A142,BASE!K:M,3,0),F141)</f>
        <v>1.1430383761496985</v>
      </c>
      <c r="L142">
        <f t="shared" ref="L142:L205" si="2">+STDEVA(B90:B142)*2+B142</f>
        <v>0.82238498187538522</v>
      </c>
      <c r="M142">
        <f t="shared" ref="M142:M205" si="3">-STDEVA(B90:B142)*2+B142</f>
        <v>0.512783343341638</v>
      </c>
    </row>
    <row r="143" spans="1:13" x14ac:dyDescent="0.25">
      <c r="A143" s="1">
        <f>+BASE!A143</f>
        <v>38163</v>
      </c>
      <c r="B143">
        <f>+IFERROR(VLOOKUP(A143,BASE!K:M,3,0)/VLOOKUP(ROE!A143,BASE!F:H,3,0),B142)</f>
        <v>0.6612113115119127</v>
      </c>
      <c r="C143">
        <f>+IFERROR(VLOOKUP(A143,BASE!A:C,3,0)/VLOOKUP(ROE!A143,BASE!F:H,3,0),C142)</f>
        <v>0.7904698285459808</v>
      </c>
      <c r="F143">
        <f>+IFERROR(VLOOKUP(A143,BASE!A:C,3,0)/VLOOKUP(A143,BASE!K:M,3,0),F142)</f>
        <v>1.1954874558006399</v>
      </c>
      <c r="L143">
        <f t="shared" si="2"/>
        <v>0.80700120025663091</v>
      </c>
      <c r="M143">
        <f t="shared" si="3"/>
        <v>0.51542142276719449</v>
      </c>
    </row>
    <row r="144" spans="1:13" x14ac:dyDescent="0.25">
      <c r="A144" s="1">
        <f>+BASE!A144</f>
        <v>38170</v>
      </c>
      <c r="B144">
        <f>+IFERROR(VLOOKUP(A144,BASE!K:M,3,0)/VLOOKUP(ROE!A144,BASE!F:H,3,0),B143)</f>
        <v>0.70855397148676169</v>
      </c>
      <c r="C144">
        <f>+IFERROR(VLOOKUP(A144,BASE!A:C,3,0)/VLOOKUP(ROE!A144,BASE!F:H,3,0),C143)</f>
        <v>0.76099796334012215</v>
      </c>
      <c r="F144">
        <f>+IFERROR(VLOOKUP(A144,BASE!A:C,3,0)/VLOOKUP(A144,BASE!K:M,3,0),F143)</f>
        <v>1.0740155217016385</v>
      </c>
      <c r="L144">
        <f t="shared" si="2"/>
        <v>0.84269288559961442</v>
      </c>
      <c r="M144">
        <f t="shared" si="3"/>
        <v>0.57441505737390897</v>
      </c>
    </row>
    <row r="145" spans="1:13" x14ac:dyDescent="0.25">
      <c r="A145" s="1">
        <f>+BASE!A145</f>
        <v>38177</v>
      </c>
      <c r="B145">
        <f>+IFERROR(VLOOKUP(A145,BASE!K:M,3,0)/VLOOKUP(ROE!A145,BASE!F:H,3,0),B144)</f>
        <v>0.71424180327868858</v>
      </c>
      <c r="C145">
        <f>+IFERROR(VLOOKUP(A145,BASE!A:C,3,0)/VLOOKUP(ROE!A145,BASE!F:H,3,0),C144)</f>
        <v>0.82366803278688516</v>
      </c>
      <c r="F145">
        <f>+IFERROR(VLOOKUP(A145,BASE!A:C,3,0)/VLOOKUP(A145,BASE!K:M,3,0),F144)</f>
        <v>1.1532061397217039</v>
      </c>
      <c r="L145">
        <f t="shared" si="2"/>
        <v>0.84060590706919802</v>
      </c>
      <c r="M145">
        <f t="shared" si="3"/>
        <v>0.58787769948817914</v>
      </c>
    </row>
    <row r="146" spans="1:13" x14ac:dyDescent="0.25">
      <c r="A146" s="1">
        <f>+BASE!A146</f>
        <v>38184</v>
      </c>
      <c r="B146">
        <f>+IFERROR(VLOOKUP(A146,BASE!K:M,3,0)/VLOOKUP(ROE!A146,BASE!F:H,3,0),B145)</f>
        <v>0.75956861915838447</v>
      </c>
      <c r="C146">
        <f>+IFERROR(VLOOKUP(A146,BASE!A:C,3,0)/VLOOKUP(ROE!A146,BASE!F:H,3,0),C145)</f>
        <v>0.85567773313596962</v>
      </c>
      <c r="F146">
        <f>+IFERROR(VLOOKUP(A146,BASE!A:C,3,0)/VLOOKUP(A146,BASE!K:M,3,0),F145)</f>
        <v>1.1265311804008908</v>
      </c>
      <c r="L146">
        <f t="shared" si="2"/>
        <v>0.88087840825645669</v>
      </c>
      <c r="M146">
        <f t="shared" si="3"/>
        <v>0.63825883006031225</v>
      </c>
    </row>
    <row r="147" spans="1:13" x14ac:dyDescent="0.25">
      <c r="A147" s="1">
        <f>+BASE!A147</f>
        <v>38191</v>
      </c>
      <c r="B147">
        <f>+IFERROR(VLOOKUP(A147,BASE!K:M,3,0)/VLOOKUP(ROE!A147,BASE!F:H,3,0),B146)</f>
        <v>0.7707485123708111</v>
      </c>
      <c r="C147">
        <f>+IFERROR(VLOOKUP(A147,BASE!A:C,3,0)/VLOOKUP(ROE!A147,BASE!F:H,3,0),C146)</f>
        <v>0.88714897170894669</v>
      </c>
      <c r="F147">
        <f>+IFERROR(VLOOKUP(A147,BASE!A:C,3,0)/VLOOKUP(A147,BASE!K:M,3,0),F146)</f>
        <v>1.151022619531356</v>
      </c>
      <c r="L147">
        <f t="shared" si="2"/>
        <v>0.88701059624295608</v>
      </c>
      <c r="M147">
        <f t="shared" si="3"/>
        <v>0.65448642849866612</v>
      </c>
    </row>
    <row r="148" spans="1:13" x14ac:dyDescent="0.25">
      <c r="A148" s="1">
        <f>+BASE!A148</f>
        <v>38198</v>
      </c>
      <c r="B148">
        <f>+IFERROR(VLOOKUP(A148,BASE!K:M,3,0)/VLOOKUP(ROE!A148,BASE!F:H,3,0),B147)</f>
        <v>0.77279586117697785</v>
      </c>
      <c r="C148">
        <f>+IFERROR(VLOOKUP(A148,BASE!A:C,3,0)/VLOOKUP(ROE!A148,BASE!F:H,3,0),C147)</f>
        <v>0.8862901487389524</v>
      </c>
      <c r="F148">
        <f>+IFERROR(VLOOKUP(A148,BASE!A:C,3,0)/VLOOKUP(A148,BASE!K:M,3,0),F147)</f>
        <v>1.1468619246861926</v>
      </c>
      <c r="L148">
        <f t="shared" si="2"/>
        <v>0.88554874341109691</v>
      </c>
      <c r="M148">
        <f t="shared" si="3"/>
        <v>0.66004297894285879</v>
      </c>
    </row>
    <row r="149" spans="1:13" x14ac:dyDescent="0.25">
      <c r="A149" s="1">
        <f>+BASE!A149</f>
        <v>38205</v>
      </c>
      <c r="B149">
        <f>+IFERROR(VLOOKUP(A149,BASE!K:M,3,0)/VLOOKUP(ROE!A149,BASE!F:H,3,0),B148)</f>
        <v>0.75690728404499297</v>
      </c>
      <c r="C149">
        <f>+IFERROR(VLOOKUP(A149,BASE!A:C,3,0)/VLOOKUP(ROE!A149,BASE!F:H,3,0),C148)</f>
        <v>0.8584689308725566</v>
      </c>
      <c r="F149">
        <f>+IFERROR(VLOOKUP(A149,BASE!A:C,3,0)/VLOOKUP(A149,BASE!K:M,3,0),F148)</f>
        <v>1.1341797720386668</v>
      </c>
      <c r="L149">
        <f t="shared" si="2"/>
        <v>0.86706783403351018</v>
      </c>
      <c r="M149">
        <f t="shared" si="3"/>
        <v>0.64674673405647576</v>
      </c>
    </row>
    <row r="150" spans="1:13" x14ac:dyDescent="0.25">
      <c r="A150" s="1">
        <f>+BASE!A150</f>
        <v>38212</v>
      </c>
      <c r="B150">
        <f>+IFERROR(VLOOKUP(A150,BASE!K:M,3,0)/VLOOKUP(ROE!A150,BASE!F:H,3,0),B149)</f>
        <v>0.77299824663939209</v>
      </c>
      <c r="C150">
        <f>+IFERROR(VLOOKUP(A150,BASE!A:C,3,0)/VLOOKUP(ROE!A150,BASE!F:H,3,0),C149)</f>
        <v>0.92542372881355928</v>
      </c>
      <c r="F150">
        <f>+IFERROR(VLOOKUP(A150,BASE!A:C,3,0)/VLOOKUP(A150,BASE!K:M,3,0),F149)</f>
        <v>1.197187358233782</v>
      </c>
      <c r="L150">
        <f t="shared" si="2"/>
        <v>0.88232650434625759</v>
      </c>
      <c r="M150">
        <f t="shared" si="3"/>
        <v>0.6636699889325266</v>
      </c>
    </row>
    <row r="151" spans="1:13" x14ac:dyDescent="0.25">
      <c r="A151" s="1">
        <f>+BASE!A151</f>
        <v>38219</v>
      </c>
      <c r="B151">
        <f>+IFERROR(VLOOKUP(A151,BASE!K:M,3,0)/VLOOKUP(ROE!A151,BASE!F:H,3,0),B150)</f>
        <v>0.79071387115496228</v>
      </c>
      <c r="C151">
        <f>+IFERROR(VLOOKUP(A151,BASE!A:C,3,0)/VLOOKUP(ROE!A151,BASE!F:H,3,0),C150)</f>
        <v>0.94161346488682529</v>
      </c>
      <c r="F151">
        <f>+IFERROR(VLOOKUP(A151,BASE!A:C,3,0)/VLOOKUP(A151,BASE!K:M,3,0),F150)</f>
        <v>1.1908396946564885</v>
      </c>
      <c r="L151">
        <f t="shared" si="2"/>
        <v>0.89898139010636213</v>
      </c>
      <c r="M151">
        <f t="shared" si="3"/>
        <v>0.68244635220356242</v>
      </c>
    </row>
    <row r="152" spans="1:13" x14ac:dyDescent="0.25">
      <c r="A152" s="1">
        <f>+BASE!A152</f>
        <v>38226</v>
      </c>
      <c r="B152">
        <f>+IFERROR(VLOOKUP(A152,BASE!K:M,3,0)/VLOOKUP(ROE!A152,BASE!F:H,3,0),B151)</f>
        <v>0.76180926916221037</v>
      </c>
      <c r="C152">
        <f>+IFERROR(VLOOKUP(A152,BASE!A:C,3,0)/VLOOKUP(ROE!A152,BASE!F:H,3,0),C151)</f>
        <v>0.92234848484848486</v>
      </c>
      <c r="F152">
        <f>+IFERROR(VLOOKUP(A152,BASE!A:C,3,0)/VLOOKUP(A152,BASE!K:M,3,0),F151)</f>
        <v>1.2107341327873646</v>
      </c>
      <c r="L152">
        <f t="shared" si="2"/>
        <v>0.86852848794253967</v>
      </c>
      <c r="M152">
        <f t="shared" si="3"/>
        <v>0.65509005038188106</v>
      </c>
    </row>
    <row r="153" spans="1:13" x14ac:dyDescent="0.25">
      <c r="A153" s="1">
        <f>+BASE!A153</f>
        <v>38233</v>
      </c>
      <c r="B153">
        <f>+IFERROR(VLOOKUP(A153,BASE!K:M,3,0)/VLOOKUP(ROE!A153,BASE!F:H,3,0),B152)</f>
        <v>0.75080402531382928</v>
      </c>
      <c r="C153">
        <f>+IFERROR(VLOOKUP(A153,BASE!A:C,3,0)/VLOOKUP(ROE!A153,BASE!F:H,3,0),C152)</f>
        <v>0.89936715426911507</v>
      </c>
      <c r="F153">
        <f>+IFERROR(VLOOKUP(A153,BASE!A:C,3,0)/VLOOKUP(A153,BASE!K:M,3,0),F152)</f>
        <v>1.1978720464280779</v>
      </c>
      <c r="L153">
        <f t="shared" si="2"/>
        <v>0.85736326954388087</v>
      </c>
      <c r="M153">
        <f t="shared" si="3"/>
        <v>0.6442447810837777</v>
      </c>
    </row>
    <row r="154" spans="1:13" x14ac:dyDescent="0.25">
      <c r="A154" s="1">
        <f>+BASE!A154</f>
        <v>38240</v>
      </c>
      <c r="B154">
        <f>+IFERROR(VLOOKUP(A154,BASE!K:M,3,0)/VLOOKUP(ROE!A154,BASE!F:H,3,0),B153)</f>
        <v>0.74149590163934431</v>
      </c>
      <c r="C154">
        <f>+IFERROR(VLOOKUP(A154,BASE!A:C,3,0)/VLOOKUP(ROE!A154,BASE!F:H,3,0),C153)</f>
        <v>0.87397540983606559</v>
      </c>
      <c r="F154">
        <f>+IFERROR(VLOOKUP(A154,BASE!A:C,3,0)/VLOOKUP(A154,BASE!K:M,3,0),F153)</f>
        <v>1.1786651927594307</v>
      </c>
      <c r="L154">
        <f t="shared" si="2"/>
        <v>0.8477247929066396</v>
      </c>
      <c r="M154">
        <f t="shared" si="3"/>
        <v>0.63526701037204902</v>
      </c>
    </row>
    <row r="155" spans="1:13" x14ac:dyDescent="0.25">
      <c r="A155" s="1">
        <f>+BASE!A155</f>
        <v>38247</v>
      </c>
      <c r="B155">
        <f>+IFERROR(VLOOKUP(A155,BASE!K:M,3,0)/VLOOKUP(ROE!A155,BASE!F:H,3,0),B154)</f>
        <v>0.68263302665275538</v>
      </c>
      <c r="C155">
        <f>+IFERROR(VLOOKUP(A155,BASE!A:C,3,0)/VLOOKUP(ROE!A155,BASE!F:H,3,0),C154)</f>
        <v>0.82756331215024193</v>
      </c>
      <c r="F155">
        <f>+IFERROR(VLOOKUP(A155,BASE!A:C,3,0)/VLOOKUP(A155,BASE!K:M,3,0),F154)</f>
        <v>1.2123106850076422</v>
      </c>
      <c r="L155">
        <f t="shared" si="2"/>
        <v>0.78907071087895364</v>
      </c>
      <c r="M155">
        <f t="shared" si="3"/>
        <v>0.57619534242655712</v>
      </c>
    </row>
    <row r="156" spans="1:13" x14ac:dyDescent="0.25">
      <c r="A156" s="1">
        <f>+BASE!A156</f>
        <v>38254</v>
      </c>
      <c r="B156">
        <f>+IFERROR(VLOOKUP(A156,BASE!K:M,3,0)/VLOOKUP(ROE!A156,BASE!F:H,3,0),B155)</f>
        <v>0.73506611947104428</v>
      </c>
      <c r="C156">
        <f>+IFERROR(VLOOKUP(A156,BASE!A:C,3,0)/VLOOKUP(ROE!A156,BASE!F:H,3,0),C155)</f>
        <v>0.80337437300501591</v>
      </c>
      <c r="F156">
        <f>+IFERROR(VLOOKUP(A156,BASE!A:C,3,0)/VLOOKUP(A156,BASE!K:M,3,0),F155)</f>
        <v>1.0929280397022332</v>
      </c>
      <c r="L156">
        <f t="shared" si="2"/>
        <v>0.83770657126348747</v>
      </c>
      <c r="M156">
        <f t="shared" si="3"/>
        <v>0.63242566767860109</v>
      </c>
    </row>
    <row r="157" spans="1:13" x14ac:dyDescent="0.25">
      <c r="A157" s="1">
        <f>+BASE!A157</f>
        <v>38261</v>
      </c>
      <c r="B157">
        <f>+IFERROR(VLOOKUP(A157,BASE!K:M,3,0)/VLOOKUP(ROE!A157,BASE!F:H,3,0),B156)</f>
        <v>0.79769307019915303</v>
      </c>
      <c r="C157">
        <f>+IFERROR(VLOOKUP(A157,BASE!A:C,3,0)/VLOOKUP(ROE!A157,BASE!F:H,3,0),C156)</f>
        <v>0.85482562854825639</v>
      </c>
      <c r="F157">
        <f>+IFERROR(VLOOKUP(A157,BASE!A:C,3,0)/VLOOKUP(A157,BASE!K:M,3,0),F156)</f>
        <v>1.0716222322638951</v>
      </c>
      <c r="L157">
        <f t="shared" si="2"/>
        <v>0.89845007628584128</v>
      </c>
      <c r="M157">
        <f t="shared" si="3"/>
        <v>0.69693606411246478</v>
      </c>
    </row>
    <row r="158" spans="1:13" x14ac:dyDescent="0.25">
      <c r="A158" s="1">
        <f>+BASE!A158</f>
        <v>38268</v>
      </c>
      <c r="B158">
        <f>+IFERROR(VLOOKUP(A158,BASE!K:M,3,0)/VLOOKUP(ROE!A158,BASE!F:H,3,0),B157)</f>
        <v>0.73775189498983174</v>
      </c>
      <c r="C158">
        <f>+IFERROR(VLOOKUP(A158,BASE!A:C,3,0)/VLOOKUP(ROE!A158,BASE!F:H,3,0),C157)</f>
        <v>0.83758550563875023</v>
      </c>
      <c r="F158">
        <f>+IFERROR(VLOOKUP(A158,BASE!A:C,3,0)/VLOOKUP(A158,BASE!K:M,3,0),F157)</f>
        <v>1.1353213882972057</v>
      </c>
      <c r="L158">
        <f t="shared" si="2"/>
        <v>0.83776054550950396</v>
      </c>
      <c r="M158">
        <f t="shared" si="3"/>
        <v>0.63774324447015951</v>
      </c>
    </row>
    <row r="159" spans="1:13" x14ac:dyDescent="0.25">
      <c r="A159" s="1">
        <f>+BASE!A159</f>
        <v>38275</v>
      </c>
      <c r="B159">
        <f>+IFERROR(VLOOKUP(A159,BASE!K:M,3,0)/VLOOKUP(ROE!A159,BASE!F:H,3,0),B158)</f>
        <v>0.72935346861727224</v>
      </c>
      <c r="C159">
        <f>+IFERROR(VLOOKUP(A159,BASE!A:C,3,0)/VLOOKUP(ROE!A159,BASE!F:H,3,0),C158)</f>
        <v>0.76396098788736821</v>
      </c>
      <c r="F159">
        <f>+IFERROR(VLOOKUP(A159,BASE!A:C,3,0)/VLOOKUP(A159,BASE!K:M,3,0),F158)</f>
        <v>1.0474495848161329</v>
      </c>
      <c r="L159">
        <f t="shared" si="2"/>
        <v>0.82909401436588515</v>
      </c>
      <c r="M159">
        <f t="shared" si="3"/>
        <v>0.62961292286865933</v>
      </c>
    </row>
    <row r="160" spans="1:13" x14ac:dyDescent="0.25">
      <c r="A160" s="1">
        <f>+BASE!A160</f>
        <v>38282</v>
      </c>
      <c r="B160">
        <f>+IFERROR(VLOOKUP(A160,BASE!K:M,3,0)/VLOOKUP(ROE!A160,BASE!F:H,3,0),B159)</f>
        <v>0.65589063128266989</v>
      </c>
      <c r="C160">
        <f>+IFERROR(VLOOKUP(A160,BASE!A:C,3,0)/VLOOKUP(ROE!A160,BASE!F:H,3,0),C159)</f>
        <v>0.76284680337756328</v>
      </c>
      <c r="F160">
        <f>+IFERROR(VLOOKUP(A160,BASE!A:C,3,0)/VLOOKUP(A160,BASE!K:M,3,0),F159)</f>
        <v>1.1630701324178518</v>
      </c>
      <c r="L160">
        <f t="shared" si="2"/>
        <v>0.75721860445205491</v>
      </c>
      <c r="M160">
        <f t="shared" si="3"/>
        <v>0.55456265811328487</v>
      </c>
    </row>
    <row r="161" spans="1:13" x14ac:dyDescent="0.25">
      <c r="A161" s="1">
        <f>+BASE!A161</f>
        <v>38289</v>
      </c>
      <c r="B161">
        <f>+IFERROR(VLOOKUP(A161,BASE!K:M,3,0)/VLOOKUP(ROE!A161,BASE!F:H,3,0),B160)</f>
        <v>0.61320413623544723</v>
      </c>
      <c r="C161">
        <f>+IFERROR(VLOOKUP(A161,BASE!A:C,3,0)/VLOOKUP(ROE!A161,BASE!F:H,3,0),C160)</f>
        <v>0.71053583050112079</v>
      </c>
      <c r="F161">
        <f>+IFERROR(VLOOKUP(A161,BASE!A:C,3,0)/VLOOKUP(A161,BASE!K:M,3,0),F160)</f>
        <v>1.1587264150943397</v>
      </c>
      <c r="L161">
        <f t="shared" si="2"/>
        <v>0.7164213454293501</v>
      </c>
      <c r="M161">
        <f t="shared" si="3"/>
        <v>0.50998692704154436</v>
      </c>
    </row>
    <row r="162" spans="1:13" x14ac:dyDescent="0.25">
      <c r="A162" s="1">
        <f>+BASE!A162</f>
        <v>38296</v>
      </c>
      <c r="B162">
        <f>+IFERROR(VLOOKUP(A162,BASE!K:M,3,0)/VLOOKUP(ROE!A162,BASE!F:H,3,0),B161)</f>
        <v>0.70702196615052215</v>
      </c>
      <c r="C162">
        <f>+IFERROR(VLOOKUP(A162,BASE!A:C,3,0)/VLOOKUP(ROE!A162,BASE!F:H,3,0),C161)</f>
        <v>0.75455527547713364</v>
      </c>
      <c r="F162">
        <f>+IFERROR(VLOOKUP(A162,BASE!A:C,3,0)/VLOOKUP(A162,BASE!K:M,3,0),F161)</f>
        <v>1.0672303147601101</v>
      </c>
      <c r="L162">
        <f t="shared" si="2"/>
        <v>0.80952352214871215</v>
      </c>
      <c r="M162">
        <f t="shared" si="3"/>
        <v>0.60452041015233215</v>
      </c>
    </row>
    <row r="163" spans="1:13" x14ac:dyDescent="0.25">
      <c r="A163" s="1">
        <f>+BASE!A163</f>
        <v>38303</v>
      </c>
      <c r="B163">
        <f>+IFERROR(VLOOKUP(A163,BASE!K:M,3,0)/VLOOKUP(ROE!A163,BASE!F:H,3,0),B162)</f>
        <v>0.7117238110285985</v>
      </c>
      <c r="C163">
        <f>+IFERROR(VLOOKUP(A163,BASE!A:C,3,0)/VLOOKUP(ROE!A163,BASE!F:H,3,0),C162)</f>
        <v>0.76062569126244273</v>
      </c>
      <c r="F163">
        <f>+IFERROR(VLOOKUP(A163,BASE!A:C,3,0)/VLOOKUP(A163,BASE!K:M,3,0),F162)</f>
        <v>1.0687090687090686</v>
      </c>
      <c r="L163">
        <f t="shared" si="2"/>
        <v>0.81382907864223142</v>
      </c>
      <c r="M163">
        <f t="shared" si="3"/>
        <v>0.60961854341496557</v>
      </c>
    </row>
    <row r="164" spans="1:13" x14ac:dyDescent="0.25">
      <c r="A164" s="1">
        <f>+BASE!A164</f>
        <v>38310</v>
      </c>
      <c r="B164">
        <f>+IFERROR(VLOOKUP(A164,BASE!K:M,3,0)/VLOOKUP(ROE!A164,BASE!F:H,3,0),B163)</f>
        <v>0.72500811424862055</v>
      </c>
      <c r="C164">
        <f>+IFERROR(VLOOKUP(A164,BASE!A:C,3,0)/VLOOKUP(ROE!A164,BASE!F:H,3,0),C163)</f>
        <v>0.82489451476793252</v>
      </c>
      <c r="F164">
        <f>+IFERROR(VLOOKUP(A164,BASE!A:C,3,0)/VLOOKUP(A164,BASE!K:M,3,0),F163)</f>
        <v>1.1377728035814214</v>
      </c>
      <c r="L164">
        <f t="shared" si="2"/>
        <v>0.82592545213792556</v>
      </c>
      <c r="M164">
        <f t="shared" si="3"/>
        <v>0.62409077635931554</v>
      </c>
    </row>
    <row r="165" spans="1:13" x14ac:dyDescent="0.25">
      <c r="A165" s="1">
        <f>+BASE!A165</f>
        <v>38317</v>
      </c>
      <c r="B165">
        <f>+IFERROR(VLOOKUP(A165,BASE!K:M,3,0)/VLOOKUP(ROE!A165,BASE!F:H,3,0),B164)</f>
        <v>0.74646643109540645</v>
      </c>
      <c r="C165">
        <f>+IFERROR(VLOOKUP(A165,BASE!A:C,3,0)/VLOOKUP(ROE!A165,BASE!F:H,3,0),C164)</f>
        <v>0.82544169611307427</v>
      </c>
      <c r="F165">
        <f>+IFERROR(VLOOKUP(A165,BASE!A:C,3,0)/VLOOKUP(A165,BASE!K:M,3,0),F164)</f>
        <v>1.1057988165680475</v>
      </c>
      <c r="L165">
        <f t="shared" si="2"/>
        <v>0.84618450446096916</v>
      </c>
      <c r="M165">
        <f t="shared" si="3"/>
        <v>0.64674835772984374</v>
      </c>
    </row>
    <row r="166" spans="1:13" x14ac:dyDescent="0.25">
      <c r="A166" s="1">
        <f>+BASE!A166</f>
        <v>38324</v>
      </c>
      <c r="B166">
        <f>+IFERROR(VLOOKUP(A166,BASE!K:M,3,0)/VLOOKUP(ROE!A166,BASE!F:H,3,0),B165)</f>
        <v>0.71724533245987554</v>
      </c>
      <c r="C166">
        <f>+IFERROR(VLOOKUP(A166,BASE!A:C,3,0)/VLOOKUP(ROE!A166,BASE!F:H,3,0),C165)</f>
        <v>0.77448411398624295</v>
      </c>
      <c r="F166">
        <f>+IFERROR(VLOOKUP(A166,BASE!A:C,3,0)/VLOOKUP(A166,BASE!K:M,3,0),F165)</f>
        <v>1.0798036305514327</v>
      </c>
      <c r="L166">
        <f t="shared" si="2"/>
        <v>0.81414382993519263</v>
      </c>
      <c r="M166">
        <f t="shared" si="3"/>
        <v>0.62034683498455845</v>
      </c>
    </row>
    <row r="167" spans="1:13" x14ac:dyDescent="0.25">
      <c r="A167" s="1">
        <f>+BASE!A167</f>
        <v>38331</v>
      </c>
      <c r="B167">
        <f>+IFERROR(VLOOKUP(A167,BASE!K:M,3,0)/VLOOKUP(ROE!A167,BASE!F:H,3,0),B166)</f>
        <v>0.70546695231294143</v>
      </c>
      <c r="C167">
        <f>+IFERROR(VLOOKUP(A167,BASE!A:C,3,0)/VLOOKUP(ROE!A167,BASE!F:H,3,0),C166)</f>
        <v>0.7840990240418948</v>
      </c>
      <c r="F167">
        <f>+IFERROR(VLOOKUP(A167,BASE!A:C,3,0)/VLOOKUP(A167,BASE!K:M,3,0),F166)</f>
        <v>1.1114610280058486</v>
      </c>
      <c r="L167">
        <f t="shared" si="2"/>
        <v>0.80230705491936927</v>
      </c>
      <c r="M167">
        <f t="shared" si="3"/>
        <v>0.6086268497065136</v>
      </c>
    </row>
    <row r="168" spans="1:13" x14ac:dyDescent="0.25">
      <c r="A168" s="1">
        <f>+BASE!A168</f>
        <v>38338</v>
      </c>
      <c r="B168">
        <f>+IFERROR(VLOOKUP(A168,BASE!K:M,3,0)/VLOOKUP(ROE!A168,BASE!F:H,3,0),B167)</f>
        <v>0.68355520751761945</v>
      </c>
      <c r="C168">
        <f>+IFERROR(VLOOKUP(A168,BASE!A:C,3,0)/VLOOKUP(ROE!A168,BASE!F:H,3,0),C167)</f>
        <v>0.78715740015661717</v>
      </c>
      <c r="F168">
        <f>+IFERROR(VLOOKUP(A168,BASE!A:C,3,0)/VLOOKUP(A168,BASE!K:M,3,0),F167)</f>
        <v>1.1515637530072174</v>
      </c>
      <c r="L168">
        <f t="shared" si="2"/>
        <v>0.78100646845772159</v>
      </c>
      <c r="M168">
        <f t="shared" si="3"/>
        <v>0.5861039465775173</v>
      </c>
    </row>
    <row r="169" spans="1:13" x14ac:dyDescent="0.25">
      <c r="A169" s="1">
        <f>+BASE!A169</f>
        <v>38345</v>
      </c>
      <c r="B169">
        <f>+IFERROR(VLOOKUP(A169,BASE!K:M,3,0)/VLOOKUP(ROE!A169,BASE!F:H,3,0),B168)</f>
        <v>0.69852358660424918</v>
      </c>
      <c r="C169">
        <f>+IFERROR(VLOOKUP(A169,BASE!A:C,3,0)/VLOOKUP(ROE!A169,BASE!F:H,3,0),C168)</f>
        <v>0.74432841195534749</v>
      </c>
      <c r="F169">
        <f>+IFERROR(VLOOKUP(A169,BASE!A:C,3,0)/VLOOKUP(A169,BASE!K:M,3,0),F168)</f>
        <v>1.0655737704918034</v>
      </c>
      <c r="L169">
        <f t="shared" si="2"/>
        <v>0.79550535973525649</v>
      </c>
      <c r="M169">
        <f t="shared" si="3"/>
        <v>0.60154181347324187</v>
      </c>
    </row>
    <row r="170" spans="1:13" x14ac:dyDescent="0.25">
      <c r="A170" s="1">
        <f>+BASE!A170</f>
        <v>38352</v>
      </c>
      <c r="B170">
        <f>+IFERROR(VLOOKUP(A170,BASE!K:M,3,0)/VLOOKUP(ROE!A170,BASE!F:H,3,0),B169)</f>
        <v>0.666597135308024</v>
      </c>
      <c r="C170">
        <f>+IFERROR(VLOOKUP(A170,BASE!A:C,3,0)/VLOOKUP(ROE!A170,BASE!F:H,3,0),C169)</f>
        <v>0.70942845223195661</v>
      </c>
      <c r="F170">
        <f>+IFERROR(VLOOKUP(A170,BASE!A:C,3,0)/VLOOKUP(A170,BASE!K:M,3,0),F169)</f>
        <v>1.0642536768540731</v>
      </c>
      <c r="L170">
        <f t="shared" si="2"/>
        <v>0.75543102649665217</v>
      </c>
      <c r="M170">
        <f t="shared" si="3"/>
        <v>0.57776324411939584</v>
      </c>
    </row>
    <row r="171" spans="1:13" x14ac:dyDescent="0.25">
      <c r="A171" s="1">
        <f>+BASE!A171</f>
        <v>38359</v>
      </c>
      <c r="B171">
        <f>+IFERROR(VLOOKUP(A171,BASE!K:M,3,0)/VLOOKUP(ROE!A171,BASE!F:H,3,0),B170)</f>
        <v>0.67109586040738856</v>
      </c>
      <c r="C171">
        <f>+IFERROR(VLOOKUP(A171,BASE!A:C,3,0)/VLOOKUP(ROE!A171,BASE!F:H,3,0),C170)</f>
        <v>0.70854931736876692</v>
      </c>
      <c r="F171">
        <f>+IFERROR(VLOOKUP(A171,BASE!A:C,3,0)/VLOOKUP(A171,BASE!K:M,3,0),F170)</f>
        <v>1.0558093994778068</v>
      </c>
      <c r="L171">
        <f t="shared" si="2"/>
        <v>0.75680374037692377</v>
      </c>
      <c r="M171">
        <f t="shared" si="3"/>
        <v>0.58538798043785334</v>
      </c>
    </row>
    <row r="172" spans="1:13" x14ac:dyDescent="0.25">
      <c r="A172" s="1">
        <f>+BASE!A172</f>
        <v>38366</v>
      </c>
      <c r="B172">
        <f>+IFERROR(VLOOKUP(A172,BASE!K:M,3,0)/VLOOKUP(ROE!A172,BASE!F:H,3,0),B171)</f>
        <v>0.67195880712293499</v>
      </c>
      <c r="C172">
        <f>+IFERROR(VLOOKUP(A172,BASE!A:C,3,0)/VLOOKUP(ROE!A172,BASE!F:H,3,0),C171)</f>
        <v>0.73167417578488148</v>
      </c>
      <c r="F172">
        <f>+IFERROR(VLOOKUP(A172,BASE!A:C,3,0)/VLOOKUP(A172,BASE!K:M,3,0),F171)</f>
        <v>1.0888676032354192</v>
      </c>
      <c r="L172">
        <f t="shared" si="2"/>
        <v>0.75581920913547451</v>
      </c>
      <c r="M172">
        <f t="shared" si="3"/>
        <v>0.58809840511039546</v>
      </c>
    </row>
    <row r="173" spans="1:13" x14ac:dyDescent="0.25">
      <c r="A173" s="1">
        <f>+BASE!A173</f>
        <v>38373</v>
      </c>
      <c r="B173">
        <f>+IFERROR(VLOOKUP(A173,BASE!K:M,3,0)/VLOOKUP(ROE!A173,BASE!F:H,3,0),B172)</f>
        <v>0.67871604211146286</v>
      </c>
      <c r="C173">
        <f>+IFERROR(VLOOKUP(A173,BASE!A:C,3,0)/VLOOKUP(ROE!A173,BASE!F:H,3,0),C172)</f>
        <v>0.74711035853640573</v>
      </c>
      <c r="F173">
        <f>+IFERROR(VLOOKUP(A173,BASE!A:C,3,0)/VLOOKUP(A173,BASE!K:M,3,0),F172)</f>
        <v>1.1007701486061394</v>
      </c>
      <c r="L173">
        <f t="shared" si="2"/>
        <v>0.76310408449536493</v>
      </c>
      <c r="M173">
        <f t="shared" si="3"/>
        <v>0.59432799972756079</v>
      </c>
    </row>
    <row r="174" spans="1:13" x14ac:dyDescent="0.25">
      <c r="A174" s="1">
        <f>+BASE!A174</f>
        <v>38380</v>
      </c>
      <c r="B174">
        <f>+IFERROR(VLOOKUP(A174,BASE!K:M,3,0)/VLOOKUP(ROE!A174,BASE!F:H,3,0),B173)</f>
        <v>0.64928446771378712</v>
      </c>
      <c r="C174">
        <f>+IFERROR(VLOOKUP(A174,BASE!A:C,3,0)/VLOOKUP(ROE!A174,BASE!F:H,3,0),C173)</f>
        <v>0.74890052356020931</v>
      </c>
      <c r="F174">
        <f>+IFERROR(VLOOKUP(A174,BASE!A:C,3,0)/VLOOKUP(A174,BASE!K:M,3,0),F173)</f>
        <v>1.1534243629717233</v>
      </c>
      <c r="L174">
        <f t="shared" si="2"/>
        <v>0.73504366989396863</v>
      </c>
      <c r="M174">
        <f t="shared" si="3"/>
        <v>0.5635252655336056</v>
      </c>
    </row>
    <row r="175" spans="1:13" x14ac:dyDescent="0.25">
      <c r="A175" s="1">
        <f>+BASE!A175</f>
        <v>38387</v>
      </c>
      <c r="B175">
        <f>+IFERROR(VLOOKUP(A175,BASE!K:M,3,0)/VLOOKUP(ROE!A175,BASE!F:H,3,0),B174)</f>
        <v>0.65065031336343426</v>
      </c>
      <c r="C175">
        <f>+IFERROR(VLOOKUP(A175,BASE!A:C,3,0)/VLOOKUP(ROE!A175,BASE!F:H,3,0),C174)</f>
        <v>0.73792034503672754</v>
      </c>
      <c r="F175">
        <f>+IFERROR(VLOOKUP(A175,BASE!A:C,3,0)/VLOOKUP(A175,BASE!K:M,3,0),F174)</f>
        <v>1.1341273951320558</v>
      </c>
      <c r="L175">
        <f t="shared" si="2"/>
        <v>0.73702485693706754</v>
      </c>
      <c r="M175">
        <f t="shared" si="3"/>
        <v>0.56427576978980098</v>
      </c>
    </row>
    <row r="176" spans="1:13" x14ac:dyDescent="0.25">
      <c r="A176" s="1">
        <f>+BASE!A176</f>
        <v>38394</v>
      </c>
      <c r="B176">
        <f>+IFERROR(VLOOKUP(A176,BASE!K:M,3,0)/VLOOKUP(ROE!A176,BASE!F:H,3,0),B175)</f>
        <v>0.62722236536975007</v>
      </c>
      <c r="C176">
        <f>+IFERROR(VLOOKUP(A176,BASE!A:C,3,0)/VLOOKUP(ROE!A176,BASE!F:H,3,0),C175)</f>
        <v>0.73028858541612984</v>
      </c>
      <c r="F176">
        <f>+IFERROR(VLOOKUP(A176,BASE!A:C,3,0)/VLOOKUP(A176,BASE!K:M,3,0),F175)</f>
        <v>1.1643216596487624</v>
      </c>
      <c r="L176">
        <f t="shared" si="2"/>
        <v>0.71595906371931151</v>
      </c>
      <c r="M176">
        <f t="shared" si="3"/>
        <v>0.53848566702018863</v>
      </c>
    </row>
    <row r="177" spans="1:13" x14ac:dyDescent="0.25">
      <c r="A177" s="1">
        <f>+BASE!A177</f>
        <v>38401</v>
      </c>
      <c r="B177">
        <f>+IFERROR(VLOOKUP(A177,BASE!K:M,3,0)/VLOOKUP(ROE!A177,BASE!F:H,3,0),B176)</f>
        <v>0.64397837556177939</v>
      </c>
      <c r="C177">
        <f>+IFERROR(VLOOKUP(A177,BASE!A:C,3,0)/VLOOKUP(ROE!A177,BASE!F:H,3,0),C176)</f>
        <v>0.77802383898912253</v>
      </c>
      <c r="F177">
        <f>+IFERROR(VLOOKUP(A177,BASE!A:C,3,0)/VLOOKUP(A177,BASE!K:M,3,0),F176)</f>
        <v>1.2081521189440678</v>
      </c>
      <c r="L177">
        <f t="shared" si="2"/>
        <v>0.73422281607379591</v>
      </c>
      <c r="M177">
        <f t="shared" si="3"/>
        <v>0.55373393504976287</v>
      </c>
    </row>
    <row r="178" spans="1:13" x14ac:dyDescent="0.25">
      <c r="A178" s="1">
        <f>+BASE!A178</f>
        <v>38408</v>
      </c>
      <c r="B178">
        <f>+IFERROR(VLOOKUP(A178,BASE!K:M,3,0)/VLOOKUP(ROE!A178,BASE!F:H,3,0),B177)</f>
        <v>0.62717439433234234</v>
      </c>
      <c r="C178">
        <f>+IFERROR(VLOOKUP(A178,BASE!A:C,3,0)/VLOOKUP(ROE!A178,BASE!F:H,3,0),C177)</f>
        <v>0.74508191536466573</v>
      </c>
      <c r="F178">
        <f>+IFERROR(VLOOKUP(A178,BASE!A:C,3,0)/VLOOKUP(A178,BASE!K:M,3,0),F177)</f>
        <v>1.1879979828542611</v>
      </c>
      <c r="L178">
        <f t="shared" si="2"/>
        <v>0.71959195594774916</v>
      </c>
      <c r="M178">
        <f t="shared" si="3"/>
        <v>0.53475683271693553</v>
      </c>
    </row>
    <row r="179" spans="1:13" x14ac:dyDescent="0.25">
      <c r="A179" s="1">
        <f>+BASE!A179</f>
        <v>38415</v>
      </c>
      <c r="B179">
        <f>+IFERROR(VLOOKUP(A179,BASE!K:M,3,0)/VLOOKUP(ROE!A179,BASE!F:H,3,0),B178)</f>
        <v>0.64068054850177769</v>
      </c>
      <c r="C179">
        <f>+IFERROR(VLOOKUP(A179,BASE!A:C,3,0)/VLOOKUP(ROE!A179,BASE!F:H,3,0),C178)</f>
        <v>0.73025647536820726</v>
      </c>
      <c r="F179">
        <f>+IFERROR(VLOOKUP(A179,BASE!A:C,3,0)/VLOOKUP(A179,BASE!K:M,3,0),F178)</f>
        <v>1.1398137138327389</v>
      </c>
      <c r="L179">
        <f t="shared" si="2"/>
        <v>0.73432571838388683</v>
      </c>
      <c r="M179">
        <f t="shared" si="3"/>
        <v>0.54703537861966856</v>
      </c>
    </row>
    <row r="180" spans="1:13" x14ac:dyDescent="0.25">
      <c r="A180" s="1">
        <f>+BASE!A180</f>
        <v>38422</v>
      </c>
      <c r="B180">
        <f>+IFERROR(VLOOKUP(A180,BASE!K:M,3,0)/VLOOKUP(ROE!A180,BASE!F:H,3,0),B179)</f>
        <v>0.64081957717926441</v>
      </c>
      <c r="C180">
        <f>+IFERROR(VLOOKUP(A180,BASE!A:C,3,0)/VLOOKUP(ROE!A180,BASE!F:H,3,0),C179)</f>
        <v>0.79474370112945258</v>
      </c>
      <c r="F180">
        <f>+IFERROR(VLOOKUP(A180,BASE!A:C,3,0)/VLOOKUP(A180,BASE!K:M,3,0),F179)</f>
        <v>1.2401988475878432</v>
      </c>
      <c r="L180">
        <f t="shared" si="2"/>
        <v>0.73561087384169321</v>
      </c>
      <c r="M180">
        <f t="shared" si="3"/>
        <v>0.54602828051683561</v>
      </c>
    </row>
    <row r="181" spans="1:13" x14ac:dyDescent="0.25">
      <c r="A181" s="1">
        <f>+BASE!A181</f>
        <v>38429</v>
      </c>
      <c r="B181">
        <f>+IFERROR(VLOOKUP(A181,BASE!K:M,3,0)/VLOOKUP(ROE!A181,BASE!F:H,3,0),B180)</f>
        <v>0.6309006660874602</v>
      </c>
      <c r="C181">
        <f>+IFERROR(VLOOKUP(A181,BASE!A:C,3,0)/VLOOKUP(ROE!A181,BASE!F:H,3,0),C180)</f>
        <v>0.82877208224732124</v>
      </c>
      <c r="F181">
        <f>+IFERROR(VLOOKUP(A181,BASE!A:C,3,0)/VLOOKUP(A181,BASE!K:M,3,0),F180)</f>
        <v>1.3136332338765206</v>
      </c>
      <c r="L181">
        <f t="shared" si="2"/>
        <v>0.72644014291781478</v>
      </c>
      <c r="M181">
        <f t="shared" si="3"/>
        <v>0.53536118925710563</v>
      </c>
    </row>
    <row r="182" spans="1:13" x14ac:dyDescent="0.25">
      <c r="A182" s="1">
        <f>+BASE!A182</f>
        <v>38436</v>
      </c>
      <c r="B182">
        <f>+IFERROR(VLOOKUP(A182,BASE!K:M,3,0)/VLOOKUP(ROE!A182,BASE!F:H,3,0),B181)</f>
        <v>0.63906772064216444</v>
      </c>
      <c r="C182">
        <f>+IFERROR(VLOOKUP(A182,BASE!A:C,3,0)/VLOOKUP(ROE!A182,BASE!F:H,3,0),C181)</f>
        <v>0.87653817944747769</v>
      </c>
      <c r="F182">
        <f>+IFERROR(VLOOKUP(A182,BASE!A:C,3,0)/VLOOKUP(A182,BASE!K:M,3,0),F181)</f>
        <v>1.3715888803876561</v>
      </c>
      <c r="L182">
        <f t="shared" si="2"/>
        <v>0.73601506468688238</v>
      </c>
      <c r="M182">
        <f t="shared" si="3"/>
        <v>0.5421203765974465</v>
      </c>
    </row>
    <row r="183" spans="1:13" x14ac:dyDescent="0.25">
      <c r="A183" s="1">
        <f>+BASE!A183</f>
        <v>38443</v>
      </c>
      <c r="B183">
        <f>+IFERROR(VLOOKUP(A183,BASE!K:M,3,0)/VLOOKUP(ROE!A183,BASE!F:H,3,0),B182)</f>
        <v>0.75145374449339208</v>
      </c>
      <c r="C183">
        <f>+IFERROR(VLOOKUP(A183,BASE!A:C,3,0)/VLOOKUP(ROE!A183,BASE!F:H,3,0),C182)</f>
        <v>0.93198237885462565</v>
      </c>
      <c r="F183">
        <f>+IFERROR(VLOOKUP(A183,BASE!A:C,3,0)/VLOOKUP(A183,BASE!K:M,3,0),F182)</f>
        <v>1.2402391839606051</v>
      </c>
      <c r="L183">
        <f t="shared" si="2"/>
        <v>0.84829019534172512</v>
      </c>
      <c r="M183">
        <f t="shared" si="3"/>
        <v>0.65461729364505905</v>
      </c>
    </row>
    <row r="184" spans="1:13" x14ac:dyDescent="0.25">
      <c r="A184" s="1">
        <f>+BASE!A184</f>
        <v>38450</v>
      </c>
      <c r="B184">
        <f>+IFERROR(VLOOKUP(A184,BASE!K:M,3,0)/VLOOKUP(ROE!A184,BASE!F:H,3,0),B183)</f>
        <v>0.71321122024599592</v>
      </c>
      <c r="C184">
        <f>+IFERROR(VLOOKUP(A184,BASE!A:C,3,0)/VLOOKUP(ROE!A184,BASE!F:H,3,0),C183)</f>
        <v>0.92673214759755751</v>
      </c>
      <c r="F184">
        <f>+IFERROR(VLOOKUP(A184,BASE!A:C,3,0)/VLOOKUP(A184,BASE!K:M,3,0),F183)</f>
        <v>1.2993796526054588</v>
      </c>
      <c r="L184">
        <f t="shared" si="2"/>
        <v>0.80722558316821091</v>
      </c>
      <c r="M184">
        <f t="shared" si="3"/>
        <v>0.61919685732378094</v>
      </c>
    </row>
    <row r="185" spans="1:13" x14ac:dyDescent="0.25">
      <c r="A185" s="1">
        <f>+BASE!A185</f>
        <v>38457</v>
      </c>
      <c r="B185">
        <f>+IFERROR(VLOOKUP(A185,BASE!K:M,3,0)/VLOOKUP(ROE!A185,BASE!F:H,3,0),B184)</f>
        <v>0.74094025465230173</v>
      </c>
      <c r="C185">
        <f>+IFERROR(VLOOKUP(A185,BASE!A:C,3,0)/VLOOKUP(ROE!A185,BASE!F:H,3,0),C184)</f>
        <v>0.92752203721841331</v>
      </c>
      <c r="F185">
        <f>+IFERROR(VLOOKUP(A185,BASE!A:C,3,0)/VLOOKUP(A185,BASE!K:M,3,0),F184)</f>
        <v>1.2518175809649703</v>
      </c>
      <c r="L185">
        <f t="shared" si="2"/>
        <v>0.83367171303754173</v>
      </c>
      <c r="M185">
        <f t="shared" si="3"/>
        <v>0.64820879626706174</v>
      </c>
    </row>
    <row r="186" spans="1:13" x14ac:dyDescent="0.25">
      <c r="A186" s="1">
        <f>+BASE!A186</f>
        <v>38464</v>
      </c>
      <c r="B186">
        <f>+IFERROR(VLOOKUP(A186,BASE!K:M,3,0)/VLOOKUP(ROE!A186,BASE!F:H,3,0),B185)</f>
        <v>0.77017642642642636</v>
      </c>
      <c r="C186">
        <f>+IFERROR(VLOOKUP(A186,BASE!A:C,3,0)/VLOOKUP(ROE!A186,BASE!F:H,3,0),C185)</f>
        <v>0.92830330330330313</v>
      </c>
      <c r="F186">
        <f>+IFERROR(VLOOKUP(A186,BASE!A:C,3,0)/VLOOKUP(A186,BASE!K:M,3,0),F185)</f>
        <v>1.2053125380772511</v>
      </c>
      <c r="L186">
        <f t="shared" si="2"/>
        <v>0.86452683930564378</v>
      </c>
      <c r="M186">
        <f t="shared" si="3"/>
        <v>0.67582601354720895</v>
      </c>
    </row>
    <row r="187" spans="1:13" x14ac:dyDescent="0.25">
      <c r="A187" s="1">
        <f>+BASE!A187</f>
        <v>38471</v>
      </c>
      <c r="B187">
        <f>+IFERROR(VLOOKUP(A187,BASE!K:M,3,0)/VLOOKUP(ROE!A187,BASE!F:H,3,0),B186)</f>
        <v>0.75891516516516511</v>
      </c>
      <c r="C187">
        <f>+IFERROR(VLOOKUP(A187,BASE!A:C,3,0)/VLOOKUP(ROE!A187,BASE!F:H,3,0),C186)</f>
        <v>0.94810435435435425</v>
      </c>
      <c r="F187">
        <f>+IFERROR(VLOOKUP(A187,BASE!A:C,3,0)/VLOOKUP(A187,BASE!K:M,3,0),F186)</f>
        <v>1.2492889823172995</v>
      </c>
      <c r="L187">
        <f t="shared" si="2"/>
        <v>0.85432156433178363</v>
      </c>
      <c r="M187">
        <f t="shared" si="3"/>
        <v>0.66350876599854658</v>
      </c>
    </row>
    <row r="188" spans="1:13" x14ac:dyDescent="0.25">
      <c r="A188" s="1">
        <f>+BASE!A188</f>
        <v>38478</v>
      </c>
      <c r="B188">
        <f>+IFERROR(VLOOKUP(A188,BASE!K:M,3,0)/VLOOKUP(ROE!A188,BASE!F:H,3,0),B187)</f>
        <v>0.74342105263157909</v>
      </c>
      <c r="C188">
        <f>+IFERROR(VLOOKUP(A188,BASE!A:C,3,0)/VLOOKUP(ROE!A188,BASE!F:H,3,0),C187)</f>
        <v>0.914122807017544</v>
      </c>
      <c r="F188">
        <f>+IFERROR(VLOOKUP(A188,BASE!A:C,3,0)/VLOOKUP(A188,BASE!K:M,3,0),F187)</f>
        <v>1.2296165191740414</v>
      </c>
      <c r="L188">
        <f t="shared" si="2"/>
        <v>0.83936994478085547</v>
      </c>
      <c r="M188">
        <f t="shared" si="3"/>
        <v>0.64747216048230272</v>
      </c>
    </row>
    <row r="189" spans="1:13" x14ac:dyDescent="0.25">
      <c r="A189" s="1">
        <f>+BASE!A189</f>
        <v>38485</v>
      </c>
      <c r="B189">
        <f>+IFERROR(VLOOKUP(A189,BASE!K:M,3,0)/VLOOKUP(ROE!A189,BASE!F:H,3,0),B188)</f>
        <v>0.75563092442821123</v>
      </c>
      <c r="C189">
        <f>+IFERROR(VLOOKUP(A189,BASE!A:C,3,0)/VLOOKUP(ROE!A189,BASE!F:H,3,0),C188)</f>
        <v>0.91094877815462227</v>
      </c>
      <c r="F189">
        <f>+IFERROR(VLOOKUP(A189,BASE!A:C,3,0)/VLOOKUP(A189,BASE!K:M,3,0),F188)</f>
        <v>1.2055472436413857</v>
      </c>
      <c r="L189">
        <f t="shared" si="2"/>
        <v>0.85234060982174298</v>
      </c>
      <c r="M189">
        <f t="shared" si="3"/>
        <v>0.65892123903467947</v>
      </c>
    </row>
    <row r="190" spans="1:13" x14ac:dyDescent="0.25">
      <c r="A190" s="1">
        <f>+BASE!A190</f>
        <v>38492</v>
      </c>
      <c r="B190">
        <f>+IFERROR(VLOOKUP(A190,BASE!K:M,3,0)/VLOOKUP(ROE!A190,BASE!F:H,3,0),B189)</f>
        <v>0.74519523436820601</v>
      </c>
      <c r="C190">
        <f>+IFERROR(VLOOKUP(A190,BASE!A:C,3,0)/VLOOKUP(ROE!A190,BASE!F:H,3,0),C189)</f>
        <v>0.92025393512479359</v>
      </c>
      <c r="F190">
        <f>+IFERROR(VLOOKUP(A190,BASE!A:C,3,0)/VLOOKUP(A190,BASE!K:M,3,0),F189)</f>
        <v>1.2349165596919127</v>
      </c>
      <c r="L190">
        <f t="shared" si="2"/>
        <v>0.84246595582821215</v>
      </c>
      <c r="M190">
        <f t="shared" si="3"/>
        <v>0.64792451290819986</v>
      </c>
    </row>
    <row r="191" spans="1:13" x14ac:dyDescent="0.25">
      <c r="A191" s="1">
        <f>+BASE!A191</f>
        <v>38499</v>
      </c>
      <c r="B191">
        <f>+IFERROR(VLOOKUP(A191,BASE!K:M,3,0)/VLOOKUP(ROE!A191,BASE!F:H,3,0),B190)</f>
        <v>0.73704749252739965</v>
      </c>
      <c r="C191">
        <f>+IFERROR(VLOOKUP(A191,BASE!A:C,3,0)/VLOOKUP(ROE!A191,BASE!F:H,3,0),C190)</f>
        <v>0.88525406841580878</v>
      </c>
      <c r="F191">
        <f>+IFERROR(VLOOKUP(A191,BASE!A:C,3,0)/VLOOKUP(A191,BASE!K:M,3,0),F190)</f>
        <v>1.2010814464346062</v>
      </c>
      <c r="L191">
        <f t="shared" si="2"/>
        <v>0.83457705398177973</v>
      </c>
      <c r="M191">
        <f t="shared" si="3"/>
        <v>0.63951793107301957</v>
      </c>
    </row>
    <row r="192" spans="1:13" x14ac:dyDescent="0.25">
      <c r="A192" s="1">
        <f>+BASE!A192</f>
        <v>38506</v>
      </c>
      <c r="B192">
        <f>+IFERROR(VLOOKUP(A192,BASE!K:M,3,0)/VLOOKUP(ROE!A192,BASE!F:H,3,0),B191)</f>
        <v>0.70255183413078148</v>
      </c>
      <c r="C192">
        <f>+IFERROR(VLOOKUP(A192,BASE!A:C,3,0)/VLOOKUP(ROE!A192,BASE!F:H,3,0),C191)</f>
        <v>0.89282296650717696</v>
      </c>
      <c r="F192">
        <f>+IFERROR(VLOOKUP(A192,BASE!A:C,3,0)/VLOOKUP(A192,BASE!K:M,3,0),F191)</f>
        <v>1.2708286038592507</v>
      </c>
      <c r="L192">
        <f t="shared" si="2"/>
        <v>0.80008767741796216</v>
      </c>
      <c r="M192">
        <f t="shared" si="3"/>
        <v>0.6050159908436008</v>
      </c>
    </row>
    <row r="193" spans="1:13" x14ac:dyDescent="0.25">
      <c r="A193" s="1">
        <f>+BASE!A193</f>
        <v>38513</v>
      </c>
      <c r="B193">
        <f>+IFERROR(VLOOKUP(A193,BASE!K:M,3,0)/VLOOKUP(ROE!A193,BASE!F:H,3,0),B192)</f>
        <v>0.69574432010851139</v>
      </c>
      <c r="C193">
        <f>+IFERROR(VLOOKUP(A193,BASE!A:C,3,0)/VLOOKUP(ROE!A193,BASE!F:H,3,0),C192)</f>
        <v>0.9061546286876907</v>
      </c>
      <c r="F193">
        <f>+IFERROR(VLOOKUP(A193,BASE!A:C,3,0)/VLOOKUP(A193,BASE!K:M,3,0),F192)</f>
        <v>1.3024247593517728</v>
      </c>
      <c r="L193">
        <f t="shared" si="2"/>
        <v>0.79311323164015812</v>
      </c>
      <c r="M193">
        <f t="shared" si="3"/>
        <v>0.59837540857686466</v>
      </c>
    </row>
    <row r="194" spans="1:13" x14ac:dyDescent="0.25">
      <c r="A194" s="1">
        <f>+BASE!A194</f>
        <v>38520</v>
      </c>
      <c r="B194">
        <f>+IFERROR(VLOOKUP(A194,BASE!K:M,3,0)/VLOOKUP(ROE!A194,BASE!F:H,3,0),B193)</f>
        <v>0.71248423707440101</v>
      </c>
      <c r="C194">
        <f>+IFERROR(VLOOKUP(A194,BASE!A:C,3,0)/VLOOKUP(ROE!A194,BASE!F:H,3,0),C193)</f>
        <v>0.88062211013030689</v>
      </c>
      <c r="F194">
        <f>+IFERROR(VLOOKUP(A194,BASE!A:C,3,0)/VLOOKUP(A194,BASE!K:M,3,0),F193)</f>
        <v>1.2359882005899705</v>
      </c>
      <c r="L194">
        <f t="shared" si="2"/>
        <v>0.80985834919047739</v>
      </c>
      <c r="M194">
        <f t="shared" si="3"/>
        <v>0.61511012495832462</v>
      </c>
    </row>
    <row r="195" spans="1:13" x14ac:dyDescent="0.25">
      <c r="A195" s="1">
        <f>+BASE!A195</f>
        <v>38527</v>
      </c>
      <c r="B195">
        <f>+IFERROR(VLOOKUP(A195,BASE!K:M,3,0)/VLOOKUP(ROE!A195,BASE!F:H,3,0),B194)</f>
        <v>0.71507290606985419</v>
      </c>
      <c r="C195">
        <f>+IFERROR(VLOOKUP(A195,BASE!A:C,3,0)/VLOOKUP(ROE!A195,BASE!F:H,3,0),C194)</f>
        <v>0.90157680569684628</v>
      </c>
      <c r="F195">
        <f>+IFERROR(VLOOKUP(A195,BASE!A:C,3,0)/VLOOKUP(A195,BASE!K:M,3,0),F194)</f>
        <v>1.2608180201541195</v>
      </c>
      <c r="L195">
        <f t="shared" si="2"/>
        <v>0.81179056905080882</v>
      </c>
      <c r="M195">
        <f t="shared" si="3"/>
        <v>0.61835524308889955</v>
      </c>
    </row>
    <row r="196" spans="1:13" x14ac:dyDescent="0.25">
      <c r="A196" s="1">
        <f>+BASE!A196</f>
        <v>38534</v>
      </c>
      <c r="B196">
        <f>+IFERROR(VLOOKUP(A196,BASE!K:M,3,0)/VLOOKUP(ROE!A196,BASE!F:H,3,0),B195)</f>
        <v>0.60060452577403811</v>
      </c>
      <c r="C196">
        <f>+IFERROR(VLOOKUP(A196,BASE!A:C,3,0)/VLOOKUP(ROE!A196,BASE!F:H,3,0),C195)</f>
        <v>0.79135691528469898</v>
      </c>
      <c r="F196">
        <f>+IFERROR(VLOOKUP(A196,BASE!A:C,3,0)/VLOOKUP(A196,BASE!K:M,3,0),F195)</f>
        <v>1.3176006528835691</v>
      </c>
      <c r="L196">
        <f t="shared" si="2"/>
        <v>0.7009993880945985</v>
      </c>
      <c r="M196">
        <f t="shared" si="3"/>
        <v>0.50020966345347773</v>
      </c>
    </row>
    <row r="197" spans="1:13" x14ac:dyDescent="0.25">
      <c r="A197" s="1">
        <f>+BASE!A197</f>
        <v>38541</v>
      </c>
      <c r="B197">
        <f>+IFERROR(VLOOKUP(A197,BASE!K:M,3,0)/VLOOKUP(ROE!A197,BASE!F:H,3,0),B196)</f>
        <v>0.605256850683071</v>
      </c>
      <c r="C197">
        <f>+IFERROR(VLOOKUP(A197,BASE!A:C,3,0)/VLOOKUP(ROE!A197,BASE!F:H,3,0),C196)</f>
        <v>0.77806183590317168</v>
      </c>
      <c r="F197">
        <f>+IFERROR(VLOOKUP(A197,BASE!A:C,3,0)/VLOOKUP(A197,BASE!K:M,3,0),F196)</f>
        <v>1.2855068637803588</v>
      </c>
      <c r="L197">
        <f t="shared" si="2"/>
        <v>0.70954865508258524</v>
      </c>
      <c r="M197">
        <f t="shared" si="3"/>
        <v>0.50096504628355676</v>
      </c>
    </row>
    <row r="198" spans="1:13" x14ac:dyDescent="0.25">
      <c r="A198" s="1">
        <f>+BASE!A198</f>
        <v>38548</v>
      </c>
      <c r="B198">
        <f>+IFERROR(VLOOKUP(A198,BASE!K:M,3,0)/VLOOKUP(ROE!A198,BASE!F:H,3,0),B197)</f>
        <v>0.59770540340488532</v>
      </c>
      <c r="C198">
        <f>+IFERROR(VLOOKUP(A198,BASE!A:C,3,0)/VLOOKUP(ROE!A198,BASE!F:H,3,0),C197)</f>
        <v>0.7788304959289416</v>
      </c>
      <c r="F198">
        <f>+IFERROR(VLOOKUP(A198,BASE!A:C,3,0)/VLOOKUP(A198,BASE!K:M,3,0),F197)</f>
        <v>1.3030340557275542</v>
      </c>
      <c r="L198">
        <f t="shared" si="2"/>
        <v>0.7061313642142395</v>
      </c>
      <c r="M198">
        <f t="shared" si="3"/>
        <v>0.48927944259553119</v>
      </c>
    </row>
    <row r="199" spans="1:13" x14ac:dyDescent="0.25">
      <c r="A199" s="1">
        <f>+BASE!A199</f>
        <v>38555</v>
      </c>
      <c r="B199">
        <f>+IFERROR(VLOOKUP(A199,BASE!K:M,3,0)/VLOOKUP(ROE!A199,BASE!F:H,3,0),B198)</f>
        <v>0.59248064872834494</v>
      </c>
      <c r="C199">
        <f>+IFERROR(VLOOKUP(A199,BASE!A:C,3,0)/VLOOKUP(ROE!A199,BASE!F:H,3,0),C198)</f>
        <v>0.79690379653520083</v>
      </c>
      <c r="F199">
        <f>+IFERROR(VLOOKUP(A199,BASE!A:C,3,0)/VLOOKUP(A199,BASE!K:M,3,0),F198)</f>
        <v>1.3450292397660819</v>
      </c>
      <c r="L199">
        <f t="shared" si="2"/>
        <v>0.70398338698091656</v>
      </c>
      <c r="M199">
        <f t="shared" si="3"/>
        <v>0.48097791047577332</v>
      </c>
    </row>
    <row r="200" spans="1:13" x14ac:dyDescent="0.25">
      <c r="A200" s="1">
        <f>+BASE!A200</f>
        <v>38562</v>
      </c>
      <c r="B200">
        <f>+IFERROR(VLOOKUP(A200,BASE!K:M,3,0)/VLOOKUP(ROE!A200,BASE!F:H,3,0),B199)</f>
        <v>0.59477693144722521</v>
      </c>
      <c r="C200">
        <f>+IFERROR(VLOOKUP(A200,BASE!A:C,3,0)/VLOOKUP(ROE!A200,BASE!F:H,3,0),C199)</f>
        <v>0.7936162495466087</v>
      </c>
      <c r="F200">
        <f>+IFERROR(VLOOKUP(A200,BASE!A:C,3,0)/VLOOKUP(A200,BASE!K:M,3,0),F199)</f>
        <v>1.3343090620807416</v>
      </c>
      <c r="L200">
        <f t="shared" si="2"/>
        <v>0.70824707709243684</v>
      </c>
      <c r="M200">
        <f t="shared" si="3"/>
        <v>0.48130678580201358</v>
      </c>
    </row>
    <row r="201" spans="1:13" x14ac:dyDescent="0.25">
      <c r="A201" s="1">
        <f>+BASE!A201</f>
        <v>38569</v>
      </c>
      <c r="B201">
        <f>+IFERROR(VLOOKUP(A201,BASE!K:M,3,0)/VLOOKUP(ROE!A201,BASE!F:H,3,0),B200)</f>
        <v>0.60198237885462547</v>
      </c>
      <c r="C201">
        <f>+IFERROR(VLOOKUP(A201,BASE!A:C,3,0)/VLOOKUP(ROE!A201,BASE!F:H,3,0),C200)</f>
        <v>0.80704845814977966</v>
      </c>
      <c r="F201">
        <f>+IFERROR(VLOOKUP(A201,BASE!A:C,3,0)/VLOOKUP(A201,BASE!K:M,3,0),F200)</f>
        <v>1.340651298938895</v>
      </c>
      <c r="L201">
        <f t="shared" si="2"/>
        <v>0.71642696365788927</v>
      </c>
      <c r="M201">
        <f t="shared" si="3"/>
        <v>0.48753779405136166</v>
      </c>
    </row>
    <row r="202" spans="1:13" x14ac:dyDescent="0.25">
      <c r="A202" s="1">
        <f>+BASE!A202</f>
        <v>38576</v>
      </c>
      <c r="B202">
        <f>+IFERROR(VLOOKUP(A202,BASE!K:M,3,0)/VLOOKUP(ROE!A202,BASE!F:H,3,0),B201)</f>
        <v>0.60139860139860146</v>
      </c>
      <c r="C202">
        <f>+IFERROR(VLOOKUP(A202,BASE!A:C,3,0)/VLOOKUP(ROE!A202,BASE!F:H,3,0),C201)</f>
        <v>0.82263889956197656</v>
      </c>
      <c r="F202">
        <f>+IFERROR(VLOOKUP(A202,BASE!A:C,3,0)/VLOOKUP(A202,BASE!K:M,3,0),F201)</f>
        <v>1.367876309736775</v>
      </c>
      <c r="L202">
        <f t="shared" si="2"/>
        <v>0.7172569075453028</v>
      </c>
      <c r="M202">
        <f t="shared" si="3"/>
        <v>0.48554029525190012</v>
      </c>
    </row>
    <row r="203" spans="1:13" x14ac:dyDescent="0.25">
      <c r="A203" s="1">
        <f>+BASE!A203</f>
        <v>38583</v>
      </c>
      <c r="B203">
        <f>+IFERROR(VLOOKUP(A203,BASE!K:M,3,0)/VLOOKUP(ROE!A203,BASE!F:H,3,0),B202)</f>
        <v>0.60939316438037661</v>
      </c>
      <c r="C203">
        <f>+IFERROR(VLOOKUP(A203,BASE!A:C,3,0)/VLOOKUP(ROE!A203,BASE!F:H,3,0),C202)</f>
        <v>0.82562194838409664</v>
      </c>
      <c r="F203">
        <f>+IFERROR(VLOOKUP(A203,BASE!A:C,3,0)/VLOOKUP(A203,BASE!K:M,3,0),F202)</f>
        <v>1.354826402136589</v>
      </c>
      <c r="L203">
        <f t="shared" si="2"/>
        <v>0.72509446697026347</v>
      </c>
      <c r="M203">
        <f t="shared" si="3"/>
        <v>0.49369186179048968</v>
      </c>
    </row>
    <row r="204" spans="1:13" x14ac:dyDescent="0.25">
      <c r="A204" s="1">
        <f>+BASE!A204</f>
        <v>38590</v>
      </c>
      <c r="B204">
        <f>+IFERROR(VLOOKUP(A204,BASE!K:M,3,0)/VLOOKUP(ROE!A204,BASE!F:H,3,0),B203)</f>
        <v>0.61847899096947534</v>
      </c>
      <c r="C204">
        <f>+IFERROR(VLOOKUP(A204,BASE!A:C,3,0)/VLOOKUP(ROE!A204,BASE!F:H,3,0),C203)</f>
        <v>0.85737741622509145</v>
      </c>
      <c r="F204">
        <f>+IFERROR(VLOOKUP(A204,BASE!A:C,3,0)/VLOOKUP(A204,BASE!K:M,3,0),F203)</f>
        <v>1.3862676481235672</v>
      </c>
      <c r="L204">
        <f t="shared" si="2"/>
        <v>0.7320988720762448</v>
      </c>
      <c r="M204">
        <f t="shared" si="3"/>
        <v>0.50485910986270588</v>
      </c>
    </row>
    <row r="205" spans="1:13" x14ac:dyDescent="0.25">
      <c r="A205" s="1">
        <f>+BASE!A205</f>
        <v>38597</v>
      </c>
      <c r="B205">
        <f>+IFERROR(VLOOKUP(A205,BASE!K:M,3,0)/VLOOKUP(ROE!A205,BASE!F:H,3,0),B204)</f>
        <v>0.63519665646690049</v>
      </c>
      <c r="C205">
        <f>+IFERROR(VLOOKUP(A205,BASE!A:C,3,0)/VLOOKUP(ROE!A205,BASE!F:H,3,0),C204)</f>
        <v>0.89835062318083436</v>
      </c>
      <c r="F205">
        <f>+IFERROR(VLOOKUP(A205,BASE!A:C,3,0)/VLOOKUP(A205,BASE!K:M,3,0),F204)</f>
        <v>1.4142873927858066</v>
      </c>
      <c r="L205">
        <f t="shared" si="2"/>
        <v>0.74754599100463615</v>
      </c>
      <c r="M205">
        <f t="shared" si="3"/>
        <v>0.52284732192916483</v>
      </c>
    </row>
    <row r="206" spans="1:13" x14ac:dyDescent="0.25">
      <c r="A206" s="1">
        <f>+BASE!A206</f>
        <v>38604</v>
      </c>
      <c r="B206">
        <f>+IFERROR(VLOOKUP(A206,BASE!K:M,3,0)/VLOOKUP(ROE!A206,BASE!F:H,3,0),B205)</f>
        <v>0.66859808864474379</v>
      </c>
      <c r="C206">
        <f>+IFERROR(VLOOKUP(A206,BASE!A:C,3,0)/VLOOKUP(ROE!A206,BASE!F:H,3,0),C205)</f>
        <v>0.92934005568515321</v>
      </c>
      <c r="F206">
        <f>+IFERROR(VLOOKUP(A206,BASE!A:C,3,0)/VLOOKUP(A206,BASE!K:M,3,0),F205)</f>
        <v>1.3899831176139563</v>
      </c>
      <c r="L206">
        <f t="shared" ref="L206:L269" si="4">+STDEVA(B154:B206)*2+B206</f>
        <v>0.77936553294000133</v>
      </c>
      <c r="M206">
        <f t="shared" ref="M206:M269" si="5">-STDEVA(B154:B206)*2+B206</f>
        <v>0.55783064434948626</v>
      </c>
    </row>
    <row r="207" spans="1:13" x14ac:dyDescent="0.25">
      <c r="A207" s="1">
        <f>+BASE!A207</f>
        <v>38611</v>
      </c>
      <c r="B207">
        <f>+IFERROR(VLOOKUP(A207,BASE!K:M,3,0)/VLOOKUP(ROE!A207,BASE!F:H,3,0),B206)</f>
        <v>0.7047937569676701</v>
      </c>
      <c r="C207">
        <f>+IFERROR(VLOOKUP(A207,BASE!A:C,3,0)/VLOOKUP(ROE!A207,BASE!F:H,3,0),C206)</f>
        <v>0.97800074321813468</v>
      </c>
      <c r="F207">
        <f>+IFERROR(VLOOKUP(A207,BASE!A:C,3,0)/VLOOKUP(A207,BASE!K:M,3,0),F206)</f>
        <v>1.387641041864389</v>
      </c>
      <c r="L207">
        <f t="shared" si="4"/>
        <v>0.81447330901366033</v>
      </c>
      <c r="M207">
        <f t="shared" si="5"/>
        <v>0.59511420492167988</v>
      </c>
    </row>
    <row r="208" spans="1:13" x14ac:dyDescent="0.25">
      <c r="A208" s="1">
        <f>+BASE!A208</f>
        <v>38618</v>
      </c>
      <c r="B208">
        <f>+IFERROR(VLOOKUP(A208,BASE!K:M,3,0)/VLOOKUP(ROE!A208,BASE!F:H,3,0),B207)</f>
        <v>0.69627718392922966</v>
      </c>
      <c r="C208">
        <f>+IFERROR(VLOOKUP(A208,BASE!A:C,3,0)/VLOOKUP(ROE!A208,BASE!F:H,3,0),C207)</f>
        <v>0.9989679321784003</v>
      </c>
      <c r="F208">
        <f>+IFERROR(VLOOKUP(A208,BASE!A:C,3,0)/VLOOKUP(A208,BASE!K:M,3,0),F207)</f>
        <v>1.4347273689782953</v>
      </c>
      <c r="L208">
        <f t="shared" si="4"/>
        <v>0.8060428321940557</v>
      </c>
      <c r="M208">
        <f t="shared" si="5"/>
        <v>0.58651153566440362</v>
      </c>
    </row>
    <row r="209" spans="1:13" x14ac:dyDescent="0.25">
      <c r="A209" s="1">
        <f>+BASE!A209</f>
        <v>38625</v>
      </c>
      <c r="B209">
        <f>+IFERROR(VLOOKUP(A209,BASE!K:M,3,0)/VLOOKUP(ROE!A209,BASE!F:H,3,0),B208)</f>
        <v>0.68252295649555927</v>
      </c>
      <c r="C209">
        <f>+IFERROR(VLOOKUP(A209,BASE!A:C,3,0)/VLOOKUP(ROE!A209,BASE!F:H,3,0),C208)</f>
        <v>0.9465602890260425</v>
      </c>
      <c r="F209">
        <f>+IFERROR(VLOOKUP(A209,BASE!A:C,3,0)/VLOOKUP(A209,BASE!K:M,3,0),F208)</f>
        <v>1.3868548742831937</v>
      </c>
      <c r="L209">
        <f t="shared" si="4"/>
        <v>0.79122641435001484</v>
      </c>
      <c r="M209">
        <f t="shared" si="5"/>
        <v>0.57381949864110371</v>
      </c>
    </row>
    <row r="210" spans="1:13" x14ac:dyDescent="0.25">
      <c r="A210" s="1">
        <f>+BASE!A210</f>
        <v>38632</v>
      </c>
      <c r="B210">
        <f>+IFERROR(VLOOKUP(A210,BASE!K:M,3,0)/VLOOKUP(ROE!A210,BASE!F:H,3,0),B209)</f>
        <v>0.69640179910044975</v>
      </c>
      <c r="C210">
        <f>+IFERROR(VLOOKUP(A210,BASE!A:C,3,0)/VLOOKUP(ROE!A210,BASE!F:H,3,0),C209)</f>
        <v>0.93710644677661159</v>
      </c>
      <c r="F210">
        <f>+IFERROR(VLOOKUP(A210,BASE!A:C,3,0)/VLOOKUP(A210,BASE!K:M,3,0),F209)</f>
        <v>1.3456404736275565</v>
      </c>
      <c r="L210">
        <f t="shared" si="4"/>
        <v>0.80008579078335562</v>
      </c>
      <c r="M210">
        <f t="shared" si="5"/>
        <v>0.59271780741754387</v>
      </c>
    </row>
    <row r="211" spans="1:13" x14ac:dyDescent="0.25">
      <c r="A211" s="1">
        <f>+BASE!A211</f>
        <v>38639</v>
      </c>
      <c r="B211">
        <f>+IFERROR(VLOOKUP(A211,BASE!K:M,3,0)/VLOOKUP(ROE!A211,BASE!F:H,3,0),B210)</f>
        <v>0.68447897049591966</v>
      </c>
      <c r="C211">
        <f>+IFERROR(VLOOKUP(A211,BASE!A:C,3,0)/VLOOKUP(ROE!A211,BASE!F:H,3,0),C210)</f>
        <v>0.93400816070307591</v>
      </c>
      <c r="F211">
        <f>+IFERROR(VLOOKUP(A211,BASE!A:C,3,0)/VLOOKUP(A211,BASE!K:M,3,0),F210)</f>
        <v>1.3645534793075775</v>
      </c>
      <c r="L211">
        <f t="shared" si="4"/>
        <v>0.78681285814991564</v>
      </c>
      <c r="M211">
        <f t="shared" si="5"/>
        <v>0.58214508284192368</v>
      </c>
    </row>
    <row r="212" spans="1:13" x14ac:dyDescent="0.25">
      <c r="A212" s="1">
        <f>+BASE!A212</f>
        <v>38646</v>
      </c>
      <c r="B212">
        <f>+IFERROR(VLOOKUP(A212,BASE!K:M,3,0)/VLOOKUP(ROE!A212,BASE!F:H,3,0),B211)</f>
        <v>0.73062550771730295</v>
      </c>
      <c r="C212">
        <f>+IFERROR(VLOOKUP(A212,BASE!A:C,3,0)/VLOOKUP(ROE!A212,BASE!F:H,3,0),C211)</f>
        <v>1.0155158407798537</v>
      </c>
      <c r="F212">
        <f>+IFERROR(VLOOKUP(A212,BASE!A:C,3,0)/VLOOKUP(A212,BASE!K:M,3,0),F211)</f>
        <v>1.3899266177451635</v>
      </c>
      <c r="L212">
        <f t="shared" si="4"/>
        <v>0.833010348813505</v>
      </c>
      <c r="M212">
        <f t="shared" si="5"/>
        <v>0.6282406666211009</v>
      </c>
    </row>
    <row r="213" spans="1:13" x14ac:dyDescent="0.25">
      <c r="A213" s="1">
        <f>+BASE!A213</f>
        <v>38653</v>
      </c>
      <c r="B213">
        <f>+IFERROR(VLOOKUP(A213,BASE!K:M,3,0)/VLOOKUP(ROE!A213,BASE!F:H,3,0),B212)</f>
        <v>0.74768480909829405</v>
      </c>
      <c r="C213">
        <f>+IFERROR(VLOOKUP(A213,BASE!A:C,3,0)/VLOOKUP(ROE!A213,BASE!F:H,3,0),C212)</f>
        <v>1.0519090170593013</v>
      </c>
      <c r="F213">
        <f>+IFERROR(VLOOKUP(A213,BASE!A:C,3,0)/VLOOKUP(A213,BASE!K:M,3,0),F212)</f>
        <v>1.4068883094306823</v>
      </c>
      <c r="L213">
        <f t="shared" si="4"/>
        <v>0.85172675992646363</v>
      </c>
      <c r="M213">
        <f t="shared" si="5"/>
        <v>0.64364285827012446</v>
      </c>
    </row>
    <row r="214" spans="1:13" x14ac:dyDescent="0.25">
      <c r="A214" s="1">
        <f>+BASE!A214</f>
        <v>38660</v>
      </c>
      <c r="B214">
        <f>+IFERROR(VLOOKUP(A214,BASE!K:M,3,0)/VLOOKUP(ROE!A214,BASE!F:H,3,0),B213)</f>
        <v>0.72823458282950426</v>
      </c>
      <c r="C214">
        <f>+IFERROR(VLOOKUP(A214,BASE!A:C,3,0)/VLOOKUP(ROE!A214,BASE!F:H,3,0),C213)</f>
        <v>0.99554111245465537</v>
      </c>
      <c r="F214">
        <f>+IFERROR(VLOOKUP(A214,BASE!A:C,3,0)/VLOOKUP(A214,BASE!K:M,3,0),F213)</f>
        <v>1.36706102117061</v>
      </c>
      <c r="L214">
        <f t="shared" si="4"/>
        <v>0.8315256428642338</v>
      </c>
      <c r="M214">
        <f t="shared" si="5"/>
        <v>0.62494352279477472</v>
      </c>
    </row>
    <row r="215" spans="1:13" x14ac:dyDescent="0.25">
      <c r="A215" s="1">
        <f>+BASE!A215</f>
        <v>38667</v>
      </c>
      <c r="B215">
        <f>+IFERROR(VLOOKUP(A215,BASE!K:M,3,0)/VLOOKUP(ROE!A215,BASE!F:H,3,0),B214)</f>
        <v>0.73409777640040286</v>
      </c>
      <c r="C215">
        <f>+IFERROR(VLOOKUP(A215,BASE!A:C,3,0)/VLOOKUP(ROE!A215,BASE!F:H,3,0),C214)</f>
        <v>1.0110017819787711</v>
      </c>
      <c r="F215">
        <f>+IFERROR(VLOOKUP(A215,BASE!A:C,3,0)/VLOOKUP(A215,BASE!K:M,3,0),F214)</f>
        <v>1.3772031662269129</v>
      </c>
      <c r="L215">
        <f t="shared" si="4"/>
        <v>0.83818631986775827</v>
      </c>
      <c r="M215">
        <f t="shared" si="5"/>
        <v>0.63000923293304745</v>
      </c>
    </row>
    <row r="216" spans="1:13" x14ac:dyDescent="0.25">
      <c r="A216" s="1">
        <f>+BASE!A216</f>
        <v>38674</v>
      </c>
      <c r="B216">
        <f>+IFERROR(VLOOKUP(A216,BASE!K:M,3,0)/VLOOKUP(ROE!A216,BASE!F:H,3,0),B215)</f>
        <v>0.74890510948905109</v>
      </c>
      <c r="C216">
        <f>+IFERROR(VLOOKUP(A216,BASE!A:C,3,0)/VLOOKUP(ROE!A216,BASE!F:H,3,0),C215)</f>
        <v>1.0102189781021897</v>
      </c>
      <c r="F216">
        <f>+IFERROR(VLOOKUP(A216,BASE!A:C,3,0)/VLOOKUP(A216,BASE!K:M,3,0),F215)</f>
        <v>1.3489278752436646</v>
      </c>
      <c r="L216">
        <f t="shared" si="4"/>
        <v>0.8543274156896461</v>
      </c>
      <c r="M216">
        <f t="shared" si="5"/>
        <v>0.64348280328845608</v>
      </c>
    </row>
    <row r="217" spans="1:13" x14ac:dyDescent="0.25">
      <c r="A217" s="1">
        <f>+BASE!A217</f>
        <v>38681</v>
      </c>
      <c r="B217">
        <f>+IFERROR(VLOOKUP(A217,BASE!K:M,3,0)/VLOOKUP(ROE!A217,BASE!F:H,3,0),B216)</f>
        <v>0.77121425222691042</v>
      </c>
      <c r="C217">
        <f>+IFERROR(VLOOKUP(A217,BASE!A:C,3,0)/VLOOKUP(ROE!A217,BASE!F:H,3,0),C216)</f>
        <v>1.0176590092201907</v>
      </c>
      <c r="F217">
        <f>+IFERROR(VLOOKUP(A217,BASE!A:C,3,0)/VLOOKUP(A217,BASE!K:M,3,0),F216)</f>
        <v>1.3195542046605877</v>
      </c>
      <c r="L217">
        <f t="shared" si="4"/>
        <v>0.8788341633179807</v>
      </c>
      <c r="M217">
        <f t="shared" si="5"/>
        <v>0.66359434113584015</v>
      </c>
    </row>
    <row r="218" spans="1:13" x14ac:dyDescent="0.25">
      <c r="A218" s="1">
        <f>+BASE!A218</f>
        <v>38688</v>
      </c>
      <c r="B218">
        <f>+IFERROR(VLOOKUP(A218,BASE!K:M,3,0)/VLOOKUP(ROE!A218,BASE!F:H,3,0),B217)</f>
        <v>0.81125511002870321</v>
      </c>
      <c r="C218">
        <f>+IFERROR(VLOOKUP(A218,BASE!A:C,3,0)/VLOOKUP(ROE!A218,BASE!F:H,3,0),C217)</f>
        <v>1.0786292076193791</v>
      </c>
      <c r="F218">
        <f>+IFERROR(VLOOKUP(A218,BASE!A:C,3,0)/VLOOKUP(A218,BASE!K:M,3,0),F217)</f>
        <v>1.3295807869625818</v>
      </c>
      <c r="L218">
        <f t="shared" si="4"/>
        <v>0.92321302200974598</v>
      </c>
      <c r="M218">
        <f t="shared" si="5"/>
        <v>0.69929719804766044</v>
      </c>
    </row>
    <row r="219" spans="1:13" x14ac:dyDescent="0.25">
      <c r="A219" s="1">
        <f>+BASE!A219</f>
        <v>38695</v>
      </c>
      <c r="B219">
        <f>+IFERROR(VLOOKUP(A219,BASE!K:M,3,0)/VLOOKUP(ROE!A219,BASE!F:H,3,0),B218)</f>
        <v>0.76888926833432936</v>
      </c>
      <c r="C219">
        <f>+IFERROR(VLOOKUP(A219,BASE!A:C,3,0)/VLOOKUP(ROE!A219,BASE!F:H,3,0),C218)</f>
        <v>1.0204900537863912</v>
      </c>
      <c r="F219">
        <f>+IFERROR(VLOOKUP(A219,BASE!A:C,3,0)/VLOOKUP(A219,BASE!K:M,3,0),F218)</f>
        <v>1.3272262935820565</v>
      </c>
      <c r="L219">
        <f t="shared" si="4"/>
        <v>0.882910027266536</v>
      </c>
      <c r="M219">
        <f t="shared" si="5"/>
        <v>0.65486850940212271</v>
      </c>
    </row>
    <row r="220" spans="1:13" x14ac:dyDescent="0.25">
      <c r="A220" s="1">
        <f>+BASE!A220</f>
        <v>38702</v>
      </c>
      <c r="B220">
        <f>+IFERROR(VLOOKUP(A220,BASE!K:M,3,0)/VLOOKUP(ROE!A220,BASE!F:H,3,0),B219)</f>
        <v>0.78824344212622277</v>
      </c>
      <c r="C220">
        <f>+IFERROR(VLOOKUP(A220,BASE!A:C,3,0)/VLOOKUP(ROE!A220,BASE!F:H,3,0),C219)</f>
        <v>1.0887369058955936</v>
      </c>
      <c r="F220">
        <f>+IFERROR(VLOOKUP(A220,BASE!A:C,3,0)/VLOOKUP(A220,BASE!K:M,3,0),F219)</f>
        <v>1.3812191103789129</v>
      </c>
      <c r="L220">
        <f t="shared" si="4"/>
        <v>0.90563167459290905</v>
      </c>
      <c r="M220">
        <f t="shared" si="5"/>
        <v>0.67085520965953649</v>
      </c>
    </row>
    <row r="221" spans="1:13" x14ac:dyDescent="0.25">
      <c r="A221" s="1">
        <f>+BASE!A221</f>
        <v>38709</v>
      </c>
      <c r="B221">
        <f>+IFERROR(VLOOKUP(A221,BASE!K:M,3,0)/VLOOKUP(ROE!A221,BASE!F:H,3,0),B220)</f>
        <v>0.77245046745003865</v>
      </c>
      <c r="C221">
        <f>+IFERROR(VLOOKUP(A221,BASE!A:C,3,0)/VLOOKUP(ROE!A221,BASE!F:H,3,0),C220)</f>
        <v>1.08071018097607</v>
      </c>
      <c r="F221">
        <f>+IFERROR(VLOOKUP(A221,BASE!A:C,3,0)/VLOOKUP(A221,BASE!K:M,3,0),F220)</f>
        <v>1.3990672884743505</v>
      </c>
      <c r="L221">
        <f t="shared" si="4"/>
        <v>0.8921872018725836</v>
      </c>
      <c r="M221">
        <f t="shared" si="5"/>
        <v>0.65271373302749369</v>
      </c>
    </row>
    <row r="222" spans="1:13" x14ac:dyDescent="0.25">
      <c r="A222" s="1">
        <f>+BASE!A222</f>
        <v>38716</v>
      </c>
      <c r="B222">
        <f>+IFERROR(VLOOKUP(A222,BASE!K:M,3,0)/VLOOKUP(ROE!A222,BASE!F:H,3,0),B221)</f>
        <v>0.79294096728307251</v>
      </c>
      <c r="C222">
        <f>+IFERROR(VLOOKUP(A222,BASE!A:C,3,0)/VLOOKUP(ROE!A222,BASE!F:H,3,0),C221)</f>
        <v>1.1266002844950214</v>
      </c>
      <c r="F222">
        <f>+IFERROR(VLOOKUP(A222,BASE!A:C,3,0)/VLOOKUP(A222,BASE!K:M,3,0),F221)</f>
        <v>1.4207870837537842</v>
      </c>
      <c r="L222">
        <f t="shared" si="4"/>
        <v>0.9160700893488104</v>
      </c>
      <c r="M222">
        <f t="shared" si="5"/>
        <v>0.66981184521733461</v>
      </c>
    </row>
    <row r="223" spans="1:13" x14ac:dyDescent="0.25">
      <c r="A223" s="1">
        <f>+BASE!A223</f>
        <v>38723</v>
      </c>
      <c r="B223">
        <f>+IFERROR(VLOOKUP(A223,BASE!K:M,3,0)/VLOOKUP(ROE!A223,BASE!F:H,3,0),B222)</f>
        <v>0.81440179806362378</v>
      </c>
      <c r="C223">
        <f>+IFERROR(VLOOKUP(A223,BASE!A:C,3,0)/VLOOKUP(ROE!A223,BASE!F:H,3,0),C222)</f>
        <v>1.1567254495159061</v>
      </c>
      <c r="F223">
        <f>+IFERROR(VLOOKUP(A223,BASE!A:C,3,0)/VLOOKUP(A223,BASE!K:M,3,0),F222)</f>
        <v>1.4203375437851609</v>
      </c>
      <c r="L223">
        <f t="shared" si="4"/>
        <v>0.94199328275366456</v>
      </c>
      <c r="M223">
        <f t="shared" si="5"/>
        <v>0.686810313373583</v>
      </c>
    </row>
    <row r="224" spans="1:13" x14ac:dyDescent="0.25">
      <c r="A224" s="1">
        <f>+BASE!A224</f>
        <v>38730</v>
      </c>
      <c r="B224">
        <f>+IFERROR(VLOOKUP(A224,BASE!K:M,3,0)/VLOOKUP(ROE!A224,BASE!F:H,3,0),B223)</f>
        <v>0.80536912751677869</v>
      </c>
      <c r="C224">
        <f>+IFERROR(VLOOKUP(A224,BASE!A:C,3,0)/VLOOKUP(ROE!A224,BASE!F:H,3,0),C223)</f>
        <v>1.1696781965238341</v>
      </c>
      <c r="F224">
        <f>+IFERROR(VLOOKUP(A224,BASE!A:C,3,0)/VLOOKUP(A224,BASE!K:M,3,0),F223)</f>
        <v>1.4523504273504273</v>
      </c>
      <c r="L224">
        <f t="shared" si="4"/>
        <v>0.93649565373820776</v>
      </c>
      <c r="M224">
        <f t="shared" si="5"/>
        <v>0.67424260129534963</v>
      </c>
    </row>
    <row r="225" spans="1:13" x14ac:dyDescent="0.25">
      <c r="A225" s="1">
        <f>+BASE!A225</f>
        <v>38737</v>
      </c>
      <c r="B225">
        <f>+IFERROR(VLOOKUP(A225,BASE!K:M,3,0)/VLOOKUP(ROE!A225,BASE!F:H,3,0),B224)</f>
        <v>0.83765778401122015</v>
      </c>
      <c r="C225">
        <f>+IFERROR(VLOOKUP(A225,BASE!A:C,3,0)/VLOOKUP(ROE!A225,BASE!F:H,3,0),C224)</f>
        <v>1.1916199158485272</v>
      </c>
      <c r="F225">
        <f>+IFERROR(VLOOKUP(A225,BASE!A:C,3,0)/VLOOKUP(A225,BASE!K:M,3,0),F224)</f>
        <v>1.4225617413143574</v>
      </c>
      <c r="L225">
        <f t="shared" si="4"/>
        <v>0.97430772888111905</v>
      </c>
      <c r="M225">
        <f t="shared" si="5"/>
        <v>0.70100783914132125</v>
      </c>
    </row>
    <row r="226" spans="1:13" x14ac:dyDescent="0.25">
      <c r="A226" s="1">
        <f>+BASE!A226</f>
        <v>38744</v>
      </c>
      <c r="B226">
        <f>+IFERROR(VLOOKUP(A226,BASE!K:M,3,0)/VLOOKUP(ROE!A226,BASE!F:H,3,0),B225)</f>
        <v>0.81567591369440784</v>
      </c>
      <c r="C226">
        <f>+IFERROR(VLOOKUP(A226,BASE!A:C,3,0)/VLOOKUP(ROE!A226,BASE!F:H,3,0),C225)</f>
        <v>1.201321003963012</v>
      </c>
      <c r="F226">
        <f>+IFERROR(VLOOKUP(A226,BASE!A:C,3,0)/VLOOKUP(A226,BASE!K:M,3,0),F225)</f>
        <v>1.4727920535521486</v>
      </c>
      <c r="L226">
        <f t="shared" si="4"/>
        <v>0.95594409114282008</v>
      </c>
      <c r="M226">
        <f t="shared" si="5"/>
        <v>0.67540773624599559</v>
      </c>
    </row>
    <row r="227" spans="1:13" x14ac:dyDescent="0.25">
      <c r="A227" s="1">
        <f>+BASE!A227</f>
        <v>38751</v>
      </c>
      <c r="B227">
        <f>+IFERROR(VLOOKUP(A227,BASE!K:M,3,0)/VLOOKUP(ROE!A227,BASE!F:H,3,0),B226)</f>
        <v>0.77431347697507391</v>
      </c>
      <c r="C227">
        <f>+IFERROR(VLOOKUP(A227,BASE!A:C,3,0)/VLOOKUP(ROE!A227,BASE!F:H,3,0),C226)</f>
        <v>1.178538234051542</v>
      </c>
      <c r="F227">
        <f>+IFERROR(VLOOKUP(A227,BASE!A:C,3,0)/VLOOKUP(A227,BASE!K:M,3,0),F226)</f>
        <v>1.5220427760803144</v>
      </c>
      <c r="L227">
        <f t="shared" si="4"/>
        <v>0.9152440348822467</v>
      </c>
      <c r="M227">
        <f t="shared" si="5"/>
        <v>0.63338291906790112</v>
      </c>
    </row>
    <row r="228" spans="1:13" x14ac:dyDescent="0.25">
      <c r="A228" s="1">
        <f>+BASE!A228</f>
        <v>38758</v>
      </c>
      <c r="B228">
        <f>+IFERROR(VLOOKUP(A228,BASE!K:M,3,0)/VLOOKUP(ROE!A228,BASE!F:H,3,0),B227)</f>
        <v>0.79065565307176056</v>
      </c>
      <c r="C228">
        <f>+IFERROR(VLOOKUP(A228,BASE!A:C,3,0)/VLOOKUP(ROE!A228,BASE!F:H,3,0),C227)</f>
        <v>1.1696781965238341</v>
      </c>
      <c r="F228">
        <f>+IFERROR(VLOOKUP(A228,BASE!A:C,3,0)/VLOOKUP(A228,BASE!K:M,3,0),F227)</f>
        <v>1.4793775165959298</v>
      </c>
      <c r="L228">
        <f t="shared" si="4"/>
        <v>0.93280644405263557</v>
      </c>
      <c r="M228">
        <f t="shared" si="5"/>
        <v>0.64850486209088554</v>
      </c>
    </row>
    <row r="229" spans="1:13" x14ac:dyDescent="0.25">
      <c r="A229" s="1">
        <f>+BASE!A229</f>
        <v>38765</v>
      </c>
      <c r="B229">
        <f>+IFERROR(VLOOKUP(A229,BASE!K:M,3,0)/VLOOKUP(ROE!A229,BASE!F:H,3,0),B228)</f>
        <v>0.77624010004168409</v>
      </c>
      <c r="C229">
        <f>+IFERROR(VLOOKUP(A229,BASE!A:C,3,0)/VLOOKUP(ROE!A229,BASE!F:H,3,0),C228)</f>
        <v>1.1431429762401</v>
      </c>
      <c r="F229">
        <f>+IFERROR(VLOOKUP(A229,BASE!A:C,3,0)/VLOOKUP(A229,BASE!K:M,3,0),F228)</f>
        <v>1.4726667382665664</v>
      </c>
      <c r="L229">
        <f t="shared" si="4"/>
        <v>0.91793767102103252</v>
      </c>
      <c r="M229">
        <f t="shared" si="5"/>
        <v>0.63454252906233566</v>
      </c>
    </row>
    <row r="230" spans="1:13" x14ac:dyDescent="0.25">
      <c r="A230" s="1">
        <f>+BASE!A230</f>
        <v>38772</v>
      </c>
      <c r="B230">
        <f>+IFERROR(VLOOKUP(A230,BASE!K:M,3,0)/VLOOKUP(ROE!A230,BASE!F:H,3,0),B229)</f>
        <v>0.77832430179241352</v>
      </c>
      <c r="C230">
        <f>+IFERROR(VLOOKUP(A230,BASE!A:C,3,0)/VLOOKUP(ROE!A230,BASE!F:H,3,0),C229)</f>
        <v>1.1333055439766568</v>
      </c>
      <c r="F230">
        <f>+IFERROR(VLOOKUP(A230,BASE!A:C,3,0)/VLOOKUP(A230,BASE!K:M,3,0),F229)</f>
        <v>1.4560839760068551</v>
      </c>
      <c r="L230">
        <f t="shared" si="4"/>
        <v>0.920104660704397</v>
      </c>
      <c r="M230">
        <f t="shared" si="5"/>
        <v>0.63654394288043004</v>
      </c>
    </row>
    <row r="231" spans="1:13" x14ac:dyDescent="0.25">
      <c r="A231" s="1">
        <f>+BASE!A231</f>
        <v>38779</v>
      </c>
      <c r="B231">
        <f>+IFERROR(VLOOKUP(A231,BASE!K:M,3,0)/VLOOKUP(ROE!A231,BASE!F:H,3,0),B230)</f>
        <v>0.76102314250913516</v>
      </c>
      <c r="C231">
        <f>+IFERROR(VLOOKUP(A231,BASE!A:C,3,0)/VLOOKUP(ROE!A231,BASE!F:H,3,0),C230)</f>
        <v>1.1844904587900935</v>
      </c>
      <c r="F231">
        <f>+IFERROR(VLOOKUP(A231,BASE!A:C,3,0)/VLOOKUP(A231,BASE!K:M,3,0),F230)</f>
        <v>1.5564447289799404</v>
      </c>
      <c r="L231">
        <f t="shared" si="4"/>
        <v>0.90145747763666162</v>
      </c>
      <c r="M231">
        <f t="shared" si="5"/>
        <v>0.62058880738160871</v>
      </c>
    </row>
    <row r="232" spans="1:13" x14ac:dyDescent="0.25">
      <c r="A232" s="1">
        <f>+BASE!A232</f>
        <v>38786</v>
      </c>
      <c r="B232">
        <f>+IFERROR(VLOOKUP(A232,BASE!K:M,3,0)/VLOOKUP(ROE!A232,BASE!F:H,3,0),B231)</f>
        <v>0.77932471863276365</v>
      </c>
      <c r="C232">
        <f>+IFERROR(VLOOKUP(A232,BASE!A:C,3,0)/VLOOKUP(ROE!A232,BASE!F:H,3,0),C231)</f>
        <v>1.1944143393080451</v>
      </c>
      <c r="F232">
        <f>+IFERROR(VLOOKUP(A232,BASE!A:C,3,0)/VLOOKUP(A232,BASE!K:M,3,0),F231)</f>
        <v>1.5326272999572101</v>
      </c>
      <c r="L232">
        <f t="shared" si="4"/>
        <v>0.919370140463734</v>
      </c>
      <c r="M232">
        <f t="shared" si="5"/>
        <v>0.6392792968017933</v>
      </c>
    </row>
    <row r="233" spans="1:13" x14ac:dyDescent="0.25">
      <c r="A233" s="1">
        <f>+BASE!A233</f>
        <v>38793</v>
      </c>
      <c r="B233">
        <f>+IFERROR(VLOOKUP(A233,BASE!K:M,3,0)/VLOOKUP(ROE!A233,BASE!F:H,3,0),B232)</f>
        <v>0.79214559386973182</v>
      </c>
      <c r="C233">
        <f>+IFERROR(VLOOKUP(A233,BASE!A:C,3,0)/VLOOKUP(ROE!A233,BASE!F:H,3,0),C232)</f>
        <v>1.1775223499361431</v>
      </c>
      <c r="F233">
        <f>+IFERROR(VLOOKUP(A233,BASE!A:C,3,0)/VLOOKUP(A233,BASE!K:M,3,0),F232)</f>
        <v>1.486497380088674</v>
      </c>
      <c r="L233">
        <f t="shared" si="4"/>
        <v>0.93207712280030464</v>
      </c>
      <c r="M233">
        <f t="shared" si="5"/>
        <v>0.65221406493915901</v>
      </c>
    </row>
    <row r="234" spans="1:13" x14ac:dyDescent="0.25">
      <c r="A234" s="1">
        <f>+BASE!A234</f>
        <v>38800</v>
      </c>
      <c r="B234">
        <f>+IFERROR(VLOOKUP(A234,BASE!K:M,3,0)/VLOOKUP(ROE!A234,BASE!F:H,3,0),B233)</f>
        <v>0.82062635858626531</v>
      </c>
      <c r="C234">
        <f>+IFERROR(VLOOKUP(A234,BASE!A:C,3,0)/VLOOKUP(ROE!A234,BASE!F:H,3,0),C233)</f>
        <v>1.191449963771033</v>
      </c>
      <c r="F234">
        <f>+IFERROR(VLOOKUP(A234,BASE!A:C,3,0)/VLOOKUP(A234,BASE!K:M,3,0),F233)</f>
        <v>1.4518787403119786</v>
      </c>
      <c r="L234">
        <f t="shared" si="4"/>
        <v>0.96104657608570898</v>
      </c>
      <c r="M234">
        <f t="shared" si="5"/>
        <v>0.68020614108682165</v>
      </c>
    </row>
    <row r="235" spans="1:13" x14ac:dyDescent="0.25">
      <c r="A235" s="1">
        <f>+BASE!A235</f>
        <v>38807</v>
      </c>
      <c r="B235">
        <f>+IFERROR(VLOOKUP(A235,BASE!K:M,3,0)/VLOOKUP(ROE!A235,BASE!F:H,3,0),B234)</f>
        <v>0.77434679334916856</v>
      </c>
      <c r="C235">
        <f>+IFERROR(VLOOKUP(A235,BASE!A:C,3,0)/VLOOKUP(ROE!A235,BASE!F:H,3,0),C234)</f>
        <v>1.096895732656237</v>
      </c>
      <c r="F235">
        <f>+IFERROR(VLOOKUP(A235,BASE!A:C,3,0)/VLOOKUP(A235,BASE!K:M,3,0),F234)</f>
        <v>1.4165432621112755</v>
      </c>
      <c r="L235">
        <f t="shared" si="4"/>
        <v>0.9134694422598878</v>
      </c>
      <c r="M235">
        <f t="shared" si="5"/>
        <v>0.63522414443844932</v>
      </c>
    </row>
    <row r="236" spans="1:13" x14ac:dyDescent="0.25">
      <c r="A236" s="1">
        <f>+BASE!A236</f>
        <v>38814</v>
      </c>
      <c r="B236">
        <f>+IFERROR(VLOOKUP(A236,BASE!K:M,3,0)/VLOOKUP(ROE!A236,BASE!F:H,3,0),B235)</f>
        <v>0.77207885879147298</v>
      </c>
      <c r="C236">
        <f>+IFERROR(VLOOKUP(A236,BASE!A:C,3,0)/VLOOKUP(ROE!A236,BASE!F:H,3,0),C235)</f>
        <v>1.0732489180958487</v>
      </c>
      <c r="F236">
        <f>+IFERROR(VLOOKUP(A236,BASE!A:C,3,0)/VLOOKUP(A236,BASE!K:M,3,0),F235)</f>
        <v>1.3900768112933359</v>
      </c>
      <c r="L236">
        <f t="shared" si="4"/>
        <v>0.91161326156991584</v>
      </c>
      <c r="M236">
        <f t="shared" si="5"/>
        <v>0.63254445601303011</v>
      </c>
    </row>
    <row r="237" spans="1:13" x14ac:dyDescent="0.25">
      <c r="A237" s="1">
        <f>+BASE!A237</f>
        <v>38821</v>
      </c>
      <c r="B237">
        <f>+IFERROR(VLOOKUP(A237,BASE!K:M,3,0)/VLOOKUP(ROE!A237,BASE!F:H,3,0),B236)</f>
        <v>0.79350061703002883</v>
      </c>
      <c r="C237">
        <f>+IFERROR(VLOOKUP(A237,BASE!A:C,3,0)/VLOOKUP(ROE!A237,BASE!F:H,3,0),C236)</f>
        <v>1.0761826408885233</v>
      </c>
      <c r="F237">
        <f>+IFERROR(VLOOKUP(A237,BASE!A:C,3,0)/VLOOKUP(A237,BASE!K:M,3,0),F236)</f>
        <v>1.3562467599792638</v>
      </c>
      <c r="L237">
        <f t="shared" si="4"/>
        <v>0.93421612925361941</v>
      </c>
      <c r="M237">
        <f t="shared" si="5"/>
        <v>0.65278510480643825</v>
      </c>
    </row>
    <row r="238" spans="1:13" x14ac:dyDescent="0.25">
      <c r="A238" s="1">
        <f>+BASE!A238</f>
        <v>38828</v>
      </c>
      <c r="B238">
        <f>+IFERROR(VLOOKUP(A238,BASE!K:M,3,0)/VLOOKUP(ROE!A238,BASE!F:H,3,0),B237)</f>
        <v>0.78614137111966575</v>
      </c>
      <c r="C238">
        <f>+IFERROR(VLOOKUP(A238,BASE!A:C,3,0)/VLOOKUP(ROE!A238,BASE!F:H,3,0),C237)</f>
        <v>1.096895732656237</v>
      </c>
      <c r="F238">
        <f>+IFERROR(VLOOKUP(A238,BASE!A:C,3,0)/VLOOKUP(A238,BASE!K:M,3,0),F237)</f>
        <v>1.3952906855594915</v>
      </c>
      <c r="L238">
        <f t="shared" si="4"/>
        <v>0.92773867845421454</v>
      </c>
      <c r="M238">
        <f t="shared" si="5"/>
        <v>0.64454406378511697</v>
      </c>
    </row>
    <row r="239" spans="1:13" x14ac:dyDescent="0.25">
      <c r="A239" s="1">
        <f>+BASE!A239</f>
        <v>38835</v>
      </c>
      <c r="B239">
        <f>+IFERROR(VLOOKUP(A239,BASE!K:M,3,0)/VLOOKUP(ROE!A239,BASE!F:H,3,0),B238)</f>
        <v>0.91083628816051188</v>
      </c>
      <c r="C239">
        <f>+IFERROR(VLOOKUP(A239,BASE!A:C,3,0)/VLOOKUP(ROE!A239,BASE!F:H,3,0),C238)</f>
        <v>1.178413906425668</v>
      </c>
      <c r="F239">
        <f>+IFERROR(VLOOKUP(A239,BASE!A:C,3,0)/VLOOKUP(A239,BASE!K:M,3,0),F238)</f>
        <v>1.2937713634637298</v>
      </c>
      <c r="L239">
        <f t="shared" si="4"/>
        <v>1.0606764066874113</v>
      </c>
      <c r="M239">
        <f t="shared" si="5"/>
        <v>0.7609961696336125</v>
      </c>
    </row>
    <row r="240" spans="1:13" x14ac:dyDescent="0.25">
      <c r="A240" s="1">
        <f>+BASE!A240</f>
        <v>38842</v>
      </c>
      <c r="B240">
        <f>+IFERROR(VLOOKUP(A240,BASE!K:M,3,0)/VLOOKUP(ROE!A240,BASE!F:H,3,0),B239)</f>
        <v>0.85265322912381736</v>
      </c>
      <c r="C240">
        <f>+IFERROR(VLOOKUP(A240,BASE!A:C,3,0)/VLOOKUP(ROE!A240,BASE!F:H,3,0),C239)</f>
        <v>1.1418346359522829</v>
      </c>
      <c r="F240">
        <f>+IFERROR(VLOOKUP(A240,BASE!A:C,3,0)/VLOOKUP(A240,BASE!K:M,3,0),F239)</f>
        <v>1.339154766499421</v>
      </c>
      <c r="L240">
        <f t="shared" si="4"/>
        <v>1.0060166639121437</v>
      </c>
      <c r="M240">
        <f t="shared" si="5"/>
        <v>0.69928979433549099</v>
      </c>
    </row>
    <row r="241" spans="1:13" x14ac:dyDescent="0.25">
      <c r="A241" s="1">
        <f>+BASE!A241</f>
        <v>38849</v>
      </c>
      <c r="B241">
        <f>+IFERROR(VLOOKUP(A241,BASE!K:M,3,0)/VLOOKUP(ROE!A241,BASE!F:H,3,0),B240)</f>
        <v>0.88897914974275649</v>
      </c>
      <c r="C241">
        <f>+IFERROR(VLOOKUP(A241,BASE!A:C,3,0)/VLOOKUP(ROE!A241,BASE!F:H,3,0),C240)</f>
        <v>1.1982128350934198</v>
      </c>
      <c r="F241">
        <f>+IFERROR(VLOOKUP(A241,BASE!A:C,3,0)/VLOOKUP(A241,BASE!K:M,3,0),F240)</f>
        <v>1.3478525738653671</v>
      </c>
      <c r="L241">
        <f t="shared" si="4"/>
        <v>1.0482333033417399</v>
      </c>
      <c r="M241">
        <f t="shared" si="5"/>
        <v>0.72972499614377317</v>
      </c>
    </row>
    <row r="242" spans="1:13" x14ac:dyDescent="0.25">
      <c r="A242" s="1">
        <f>+BASE!A242</f>
        <v>38856</v>
      </c>
      <c r="B242">
        <f>+IFERROR(VLOOKUP(A242,BASE!K:M,3,0)/VLOOKUP(ROE!A242,BASE!F:H,3,0),B241)</f>
        <v>0.87871637564889093</v>
      </c>
      <c r="C242">
        <f>+IFERROR(VLOOKUP(A242,BASE!A:C,3,0)/VLOOKUP(ROE!A242,BASE!F:H,3,0),C241)</f>
        <v>1.1810287871637564</v>
      </c>
      <c r="F242">
        <f>+IFERROR(VLOOKUP(A242,BASE!A:C,3,0)/VLOOKUP(A242,BASE!K:M,3,0),F241)</f>
        <v>1.3440386680988186</v>
      </c>
      <c r="L242">
        <f t="shared" si="4"/>
        <v>1.0426967305180981</v>
      </c>
      <c r="M242">
        <f t="shared" si="5"/>
        <v>0.71473602077968379</v>
      </c>
    </row>
    <row r="243" spans="1:13" x14ac:dyDescent="0.25">
      <c r="A243" s="1">
        <f>+BASE!A243</f>
        <v>38863</v>
      </c>
      <c r="B243">
        <f>+IFERROR(VLOOKUP(A243,BASE!K:M,3,0)/VLOOKUP(ROE!A243,BASE!F:H,3,0),B242)</f>
        <v>0.87645115620575731</v>
      </c>
      <c r="C243">
        <f>+IFERROR(VLOOKUP(A243,BASE!A:C,3,0)/VLOOKUP(ROE!A243,BASE!F:H,3,0),C242)</f>
        <v>1.1548843794242567</v>
      </c>
      <c r="F243">
        <f>+IFERROR(VLOOKUP(A243,BASE!A:C,3,0)/VLOOKUP(A243,BASE!K:M,3,0),F242)</f>
        <v>1.3176825328451434</v>
      </c>
      <c r="L243">
        <f t="shared" si="4"/>
        <v>1.0448018229624341</v>
      </c>
      <c r="M243">
        <f t="shared" si="5"/>
        <v>0.70810048944908055</v>
      </c>
    </row>
    <row r="244" spans="1:13" x14ac:dyDescent="0.25">
      <c r="A244" s="1">
        <f>+BASE!A244</f>
        <v>38870</v>
      </c>
      <c r="B244">
        <f>+IFERROR(VLOOKUP(A244,BASE!K:M,3,0)/VLOOKUP(ROE!A244,BASE!F:H,3,0),B243)</f>
        <v>0.90443432183694328</v>
      </c>
      <c r="C244">
        <f>+IFERROR(VLOOKUP(A244,BASE!A:C,3,0)/VLOOKUP(ROE!A244,BASE!F:H,3,0),C243)</f>
        <v>1.2348238356419075</v>
      </c>
      <c r="F244">
        <f>+IFERROR(VLOOKUP(A244,BASE!A:C,3,0)/VLOOKUP(A244,BASE!K:M,3,0),F243)</f>
        <v>1.3652996196936993</v>
      </c>
      <c r="L244">
        <f t="shared" si="4"/>
        <v>1.0787242642152286</v>
      </c>
      <c r="M244">
        <f t="shared" si="5"/>
        <v>0.73014437945865807</v>
      </c>
    </row>
    <row r="245" spans="1:13" x14ac:dyDescent="0.25">
      <c r="A245" s="1">
        <f>+BASE!A245</f>
        <v>38877</v>
      </c>
      <c r="B245">
        <f>+IFERROR(VLOOKUP(A245,BASE!K:M,3,0)/VLOOKUP(ROE!A245,BASE!F:H,3,0),B244)</f>
        <v>0.88834011233778809</v>
      </c>
      <c r="C245">
        <f>+IFERROR(VLOOKUP(A245,BASE!A:C,3,0)/VLOOKUP(ROE!A245,BASE!F:H,3,0),C244)</f>
        <v>1.2022080185938409</v>
      </c>
      <c r="F245">
        <f>+IFERROR(VLOOKUP(A245,BASE!A:C,3,0)/VLOOKUP(A245,BASE!K:M,3,0),F244)</f>
        <v>1.3533195246920311</v>
      </c>
      <c r="L245">
        <f t="shared" si="4"/>
        <v>1.0667147361137359</v>
      </c>
      <c r="M245">
        <f t="shared" si="5"/>
        <v>0.70996548856184027</v>
      </c>
    </row>
    <row r="246" spans="1:13" x14ac:dyDescent="0.25">
      <c r="A246" s="1">
        <f>+BASE!A246</f>
        <v>38884</v>
      </c>
      <c r="B246">
        <f>+IFERROR(VLOOKUP(A246,BASE!K:M,3,0)/VLOOKUP(ROE!A246,BASE!F:H,3,0),B245)</f>
        <v>0.89884046381447424</v>
      </c>
      <c r="C246">
        <f>+IFERROR(VLOOKUP(A246,BASE!A:C,3,0)/VLOOKUP(ROE!A246,BASE!F:H,3,0),C245)</f>
        <v>1.1954218312674931</v>
      </c>
      <c r="F246">
        <f>+IFERROR(VLOOKUP(A246,BASE!A:C,3,0)/VLOOKUP(A246,BASE!K:M,3,0),F245)</f>
        <v>1.3299599644128113</v>
      </c>
      <c r="L246">
        <f t="shared" si="4"/>
        <v>1.0814200017959148</v>
      </c>
      <c r="M246">
        <f t="shared" si="5"/>
        <v>0.71626092583303369</v>
      </c>
    </row>
    <row r="247" spans="1:13" x14ac:dyDescent="0.25">
      <c r="A247" s="1">
        <f>+BASE!A247</f>
        <v>38891</v>
      </c>
      <c r="B247">
        <f>+IFERROR(VLOOKUP(A247,BASE!K:M,3,0)/VLOOKUP(ROE!A247,BASE!F:H,3,0),B246)</f>
        <v>0.91037292384832347</v>
      </c>
      <c r="C247">
        <f>+IFERROR(VLOOKUP(A247,BASE!A:C,3,0)/VLOOKUP(ROE!A247,BASE!F:H,3,0),C246)</f>
        <v>1.209965528047634</v>
      </c>
      <c r="F247">
        <f>+IFERROR(VLOOKUP(A247,BASE!A:C,3,0)/VLOOKUP(A247,BASE!K:M,3,0),F246)</f>
        <v>1.3290877796901894</v>
      </c>
      <c r="L247">
        <f t="shared" si="4"/>
        <v>1.0978011849396727</v>
      </c>
      <c r="M247">
        <f t="shared" si="5"/>
        <v>0.72294466275697433</v>
      </c>
    </row>
    <row r="248" spans="1:13" x14ac:dyDescent="0.25">
      <c r="A248" s="1">
        <f>+BASE!A248</f>
        <v>38898</v>
      </c>
      <c r="B248">
        <f>+IFERROR(VLOOKUP(A248,BASE!K:M,3,0)/VLOOKUP(ROE!A248,BASE!F:H,3,0),B247)</f>
        <v>0.90656799259944498</v>
      </c>
      <c r="C248">
        <f>+IFERROR(VLOOKUP(A248,BASE!A:C,3,0)/VLOOKUP(ROE!A248,BASE!F:H,3,0),C247)</f>
        <v>1.2412375372597388</v>
      </c>
      <c r="F248">
        <f>+IFERROR(VLOOKUP(A248,BASE!A:C,3,0)/VLOOKUP(A248,BASE!K:M,3,0),F247)</f>
        <v>1.3691609977324264</v>
      </c>
      <c r="L248">
        <f t="shared" si="4"/>
        <v>1.098243018714111</v>
      </c>
      <c r="M248">
        <f t="shared" si="5"/>
        <v>0.71489296648477885</v>
      </c>
    </row>
    <row r="249" spans="1:13" x14ac:dyDescent="0.25">
      <c r="A249" s="1">
        <f>+BASE!A249</f>
        <v>38905</v>
      </c>
      <c r="B249">
        <f>+IFERROR(VLOOKUP(A249,BASE!K:M,3,0)/VLOOKUP(ROE!A249,BASE!F:H,3,0),B248)</f>
        <v>0.89819993898098238</v>
      </c>
      <c r="C249">
        <f>+IFERROR(VLOOKUP(A249,BASE!A:C,3,0)/VLOOKUP(ROE!A249,BASE!F:H,3,0),C248)</f>
        <v>1.2439743720126106</v>
      </c>
      <c r="F249">
        <f>+IFERROR(VLOOKUP(A249,BASE!A:C,3,0)/VLOOKUP(A249,BASE!K:M,3,0),F248)</f>
        <v>1.3849637681159421</v>
      </c>
      <c r="L249">
        <f t="shared" si="4"/>
        <v>1.0885104298011083</v>
      </c>
      <c r="M249">
        <f t="shared" si="5"/>
        <v>0.70788944816085642</v>
      </c>
    </row>
    <row r="250" spans="1:13" x14ac:dyDescent="0.25">
      <c r="A250" s="1">
        <f>+BASE!A250</f>
        <v>38912</v>
      </c>
      <c r="B250">
        <f>+IFERROR(VLOOKUP(A250,BASE!K:M,3,0)/VLOOKUP(ROE!A250,BASE!F:H,3,0),B249)</f>
        <v>0.92916531692041893</v>
      </c>
      <c r="C250">
        <f>+IFERROR(VLOOKUP(A250,BASE!A:C,3,0)/VLOOKUP(ROE!A250,BASE!F:H,3,0),C249)</f>
        <v>1.2660619803476947</v>
      </c>
      <c r="F250">
        <f>+IFERROR(VLOOKUP(A250,BASE!A:C,3,0)/VLOOKUP(A250,BASE!K:M,3,0),F249)</f>
        <v>1.3625798954096455</v>
      </c>
      <c r="L250">
        <f t="shared" si="4"/>
        <v>1.1195492388832473</v>
      </c>
      <c r="M250">
        <f t="shared" si="5"/>
        <v>0.73878139495759054</v>
      </c>
    </row>
    <row r="251" spans="1:13" x14ac:dyDescent="0.25">
      <c r="A251" s="1">
        <f>+BASE!A251</f>
        <v>38919</v>
      </c>
      <c r="B251">
        <f>+IFERROR(VLOOKUP(A251,BASE!K:M,3,0)/VLOOKUP(ROE!A251,BASE!F:H,3,0),B250)</f>
        <v>0.95846680658345307</v>
      </c>
      <c r="C251">
        <f>+IFERROR(VLOOKUP(A251,BASE!A:C,3,0)/VLOOKUP(ROE!A251,BASE!F:H,3,0),C250)</f>
        <v>1.2628962774770793</v>
      </c>
      <c r="F251">
        <f>+IFERROR(VLOOKUP(A251,BASE!A:C,3,0)/VLOOKUP(A251,BASE!K:M,3,0),F250)</f>
        <v>1.3176212976835311</v>
      </c>
      <c r="L251">
        <f t="shared" si="4"/>
        <v>1.1495747911466005</v>
      </c>
      <c r="M251">
        <f t="shared" si="5"/>
        <v>0.76735882202030559</v>
      </c>
    </row>
    <row r="252" spans="1:13" x14ac:dyDescent="0.25">
      <c r="A252" s="1">
        <f>+BASE!A252</f>
        <v>38926</v>
      </c>
      <c r="B252">
        <f>+IFERROR(VLOOKUP(A252,BASE!K:M,3,0)/VLOOKUP(ROE!A252,BASE!F:H,3,0),B251)</f>
        <v>0.99283309805624931</v>
      </c>
      <c r="C252">
        <f>+IFERROR(VLOOKUP(A252,BASE!A:C,3,0)/VLOOKUP(ROE!A252,BASE!F:H,3,0),C251)</f>
        <v>1.2901509392985122</v>
      </c>
      <c r="F252">
        <f>+IFERROR(VLOOKUP(A252,BASE!A:C,3,0)/VLOOKUP(A252,BASE!K:M,3,0),F251)</f>
        <v>1.2994640708738925</v>
      </c>
      <c r="L252">
        <f t="shared" si="4"/>
        <v>1.1859237426768294</v>
      </c>
      <c r="M252">
        <f t="shared" si="5"/>
        <v>0.79974245343566908</v>
      </c>
    </row>
    <row r="253" spans="1:13" x14ac:dyDescent="0.25">
      <c r="A253" s="1">
        <f>+BASE!A253</f>
        <v>38933</v>
      </c>
      <c r="B253">
        <f>+IFERROR(VLOOKUP(A253,BASE!K:M,3,0)/VLOOKUP(ROE!A253,BASE!F:H,3,0),B252)</f>
        <v>1.0049142732335918</v>
      </c>
      <c r="C253">
        <f>+IFERROR(VLOOKUP(A253,BASE!A:C,3,0)/VLOOKUP(ROE!A253,BASE!F:H,3,0),C252)</f>
        <v>1.3421426231298461</v>
      </c>
      <c r="F253">
        <f>+IFERROR(VLOOKUP(A253,BASE!A:C,3,0)/VLOOKUP(A253,BASE!K:M,3,0),F252)</f>
        <v>1.3355792219082809</v>
      </c>
      <c r="L253">
        <f t="shared" si="4"/>
        <v>1.1999411650566942</v>
      </c>
      <c r="M253">
        <f t="shared" si="5"/>
        <v>0.80988738141048944</v>
      </c>
    </row>
    <row r="254" spans="1:13" x14ac:dyDescent="0.25">
      <c r="A254" s="1">
        <f>+BASE!A254</f>
        <v>38940</v>
      </c>
      <c r="B254">
        <f>+IFERROR(VLOOKUP(A254,BASE!K:M,3,0)/VLOOKUP(ROE!A254,BASE!F:H,3,0),B253)</f>
        <v>0.9989017023613399</v>
      </c>
      <c r="C254">
        <f>+IFERROR(VLOOKUP(A254,BASE!A:C,3,0)/VLOOKUP(ROE!A254,BASE!F:H,3,0),C253)</f>
        <v>1.3434376716090062</v>
      </c>
      <c r="F254">
        <f>+IFERROR(VLOOKUP(A254,BASE!A:C,3,0)/VLOOKUP(A254,BASE!K:M,3,0),F253)</f>
        <v>1.3449147883452448</v>
      </c>
      <c r="L254">
        <f t="shared" si="4"/>
        <v>1.1946930518240815</v>
      </c>
      <c r="M254">
        <f t="shared" si="5"/>
        <v>0.80311035289859845</v>
      </c>
    </row>
    <row r="255" spans="1:13" x14ac:dyDescent="0.25">
      <c r="A255" s="1">
        <f>+BASE!A255</f>
        <v>38947</v>
      </c>
      <c r="B255">
        <f>+IFERROR(VLOOKUP(A255,BASE!K:M,3,0)/VLOOKUP(ROE!A255,BASE!F:H,3,0),B254)</f>
        <v>0.998746474459417</v>
      </c>
      <c r="C255">
        <f>+IFERROR(VLOOKUP(A255,BASE!A:C,3,0)/VLOOKUP(ROE!A255,BASE!F:H,3,0),C254)</f>
        <v>1.2960409485009923</v>
      </c>
      <c r="F255">
        <f>+IFERROR(VLOOKUP(A255,BASE!A:C,3,0)/VLOOKUP(A255,BASE!K:M,3,0),F254)</f>
        <v>1.2976676079907958</v>
      </c>
      <c r="L255">
        <f t="shared" si="4"/>
        <v>1.1940736244392542</v>
      </c>
      <c r="M255">
        <f t="shared" si="5"/>
        <v>0.80341932447957987</v>
      </c>
    </row>
    <row r="256" spans="1:13" x14ac:dyDescent="0.25">
      <c r="A256" s="1">
        <f>+BASE!A256</f>
        <v>38954</v>
      </c>
      <c r="B256">
        <f>+IFERROR(VLOOKUP(A256,BASE!K:M,3,0)/VLOOKUP(ROE!A256,BASE!F:H,3,0),B255)</f>
        <v>0.92982812976711082</v>
      </c>
      <c r="C256">
        <f>+IFERROR(VLOOKUP(A256,BASE!A:C,3,0)/VLOOKUP(ROE!A256,BASE!F:H,3,0),C255)</f>
        <v>1.2439743720126106</v>
      </c>
      <c r="F256">
        <f>+IFERROR(VLOOKUP(A256,BASE!A:C,3,0)/VLOOKUP(A256,BASE!K:M,3,0),F255)</f>
        <v>1.3378540960297496</v>
      </c>
      <c r="L256">
        <f t="shared" si="4"/>
        <v>1.1200142488314342</v>
      </c>
      <c r="M256">
        <f t="shared" si="5"/>
        <v>0.73964201070278734</v>
      </c>
    </row>
    <row r="257" spans="1:13" x14ac:dyDescent="0.25">
      <c r="A257" s="1">
        <f>+BASE!A257</f>
        <v>38961</v>
      </c>
      <c r="B257">
        <f>+IFERROR(VLOOKUP(A257,BASE!K:M,3,0)/VLOOKUP(ROE!A257,BASE!F:H,3,0),B256)</f>
        <v>0.94223455648062493</v>
      </c>
      <c r="C257">
        <f>+IFERROR(VLOOKUP(A257,BASE!A:C,3,0)/VLOOKUP(ROE!A257,BASE!F:H,3,0),C256)</f>
        <v>1.2492548052215027</v>
      </c>
      <c r="F257">
        <f>+IFERROR(VLOOKUP(A257,BASE!A:C,3,0)/VLOOKUP(A257,BASE!K:M,3,0),F256)</f>
        <v>1.3258426966292136</v>
      </c>
      <c r="L257">
        <f t="shared" si="4"/>
        <v>1.1277091770714129</v>
      </c>
      <c r="M257">
        <f t="shared" si="5"/>
        <v>0.75675993588983692</v>
      </c>
    </row>
    <row r="258" spans="1:13" x14ac:dyDescent="0.25">
      <c r="A258" s="1">
        <f>+BASE!A258</f>
        <v>38968</v>
      </c>
      <c r="B258">
        <f>+IFERROR(VLOOKUP(A258,BASE!K:M,3,0)/VLOOKUP(ROE!A258,BASE!F:H,3,0),B257)</f>
        <v>0.88537391130243259</v>
      </c>
      <c r="C258">
        <f>+IFERROR(VLOOKUP(A258,BASE!A:C,3,0)/VLOOKUP(ROE!A258,BASE!F:H,3,0),C257)</f>
        <v>1.2030233256582241</v>
      </c>
      <c r="F258">
        <f>+IFERROR(VLOOKUP(A258,BASE!A:C,3,0)/VLOOKUP(A258,BASE!K:M,3,0),F257)</f>
        <v>1.3587743102668477</v>
      </c>
      <c r="L258">
        <f t="shared" si="4"/>
        <v>1.0644052717830377</v>
      </c>
      <c r="M258">
        <f t="shared" si="5"/>
        <v>0.70634255082182751</v>
      </c>
    </row>
    <row r="259" spans="1:13" x14ac:dyDescent="0.25">
      <c r="A259" s="1">
        <f>+BASE!A259</f>
        <v>38975</v>
      </c>
      <c r="B259">
        <f>+IFERROR(VLOOKUP(A259,BASE!K:M,3,0)/VLOOKUP(ROE!A259,BASE!F:H,3,0),B258)</f>
        <v>0.85053914674167841</v>
      </c>
      <c r="C259">
        <f>+IFERROR(VLOOKUP(A259,BASE!A:C,3,0)/VLOOKUP(ROE!A259,BASE!F:H,3,0),C258)</f>
        <v>1.1323019221753399</v>
      </c>
      <c r="F259">
        <f>+IFERROR(VLOOKUP(A259,BASE!A:C,3,0)/VLOOKUP(A259,BASE!K:M,3,0),F258)</f>
        <v>1.3312754933303936</v>
      </c>
      <c r="L259">
        <f t="shared" si="4"/>
        <v>1.0243495012880155</v>
      </c>
      <c r="M259">
        <f t="shared" si="5"/>
        <v>0.67672879219534132</v>
      </c>
    </row>
    <row r="260" spans="1:13" x14ac:dyDescent="0.25">
      <c r="A260" s="1">
        <f>+BASE!A260</f>
        <v>38982</v>
      </c>
      <c r="B260">
        <f>+IFERROR(VLOOKUP(A260,BASE!K:M,3,0)/VLOOKUP(ROE!A260,BASE!F:H,3,0),B259)</f>
        <v>0.85922924714972215</v>
      </c>
      <c r="C260">
        <f>+IFERROR(VLOOKUP(A260,BASE!A:C,3,0)/VLOOKUP(ROE!A260,BASE!F:H,3,0),C259)</f>
        <v>1.1525487609535476</v>
      </c>
      <c r="F260">
        <f>+IFERROR(VLOOKUP(A260,BASE!A:C,3,0)/VLOOKUP(A260,BASE!K:M,3,0),F259)</f>
        <v>1.3413751507840772</v>
      </c>
      <c r="L260">
        <f t="shared" si="4"/>
        <v>1.0298287205956285</v>
      </c>
      <c r="M260">
        <f t="shared" si="5"/>
        <v>0.68862977370381584</v>
      </c>
    </row>
    <row r="261" spans="1:13" x14ac:dyDescent="0.25">
      <c r="A261" s="1">
        <f>+BASE!A261</f>
        <v>38989</v>
      </c>
      <c r="B261">
        <f>+IFERROR(VLOOKUP(A261,BASE!K:M,3,0)/VLOOKUP(ROE!A261,BASE!F:H,3,0),B260)</f>
        <v>0.88032770896323009</v>
      </c>
      <c r="C261">
        <f>+IFERROR(VLOOKUP(A261,BASE!A:C,3,0)/VLOOKUP(ROE!A261,BASE!F:H,3,0),C260)</f>
        <v>1.1980883643811566</v>
      </c>
      <c r="F261">
        <f>+IFERROR(VLOOKUP(A261,BASE!A:C,3,0)/VLOOKUP(A261,BASE!K:M,3,0),F260)</f>
        <v>1.3609572346554399</v>
      </c>
      <c r="L261">
        <f t="shared" si="4"/>
        <v>1.047282704659555</v>
      </c>
      <c r="M261">
        <f t="shared" si="5"/>
        <v>0.71337271326690521</v>
      </c>
    </row>
    <row r="262" spans="1:13" x14ac:dyDescent="0.25">
      <c r="A262" s="1">
        <f>+BASE!A262</f>
        <v>38996</v>
      </c>
      <c r="B262">
        <f>+IFERROR(VLOOKUP(A262,BASE!K:M,3,0)/VLOOKUP(ROE!A262,BASE!F:H,3,0),B261)</f>
        <v>0.86055113741446276</v>
      </c>
      <c r="C262">
        <f>+IFERROR(VLOOKUP(A262,BASE!A:C,3,0)/VLOOKUP(ROE!A262,BASE!F:H,3,0),C261)</f>
        <v>1.19927871277973</v>
      </c>
      <c r="F262">
        <f>+IFERROR(VLOOKUP(A262,BASE!A:C,3,0)/VLOOKUP(A262,BASE!K:M,3,0),F261)</f>
        <v>1.3936170212765957</v>
      </c>
      <c r="L262">
        <f t="shared" si="4"/>
        <v>1.0222028365007252</v>
      </c>
      <c r="M262">
        <f t="shared" si="5"/>
        <v>0.69889943832820034</v>
      </c>
    </row>
    <row r="263" spans="1:13" x14ac:dyDescent="0.25">
      <c r="A263" s="1">
        <f>+BASE!A263</f>
        <v>39003</v>
      </c>
      <c r="B263">
        <f>+IFERROR(VLOOKUP(A263,BASE!K:M,3,0)/VLOOKUP(ROE!A263,BASE!F:H,3,0),B262)</f>
        <v>0.8690324922853514</v>
      </c>
      <c r="C263">
        <f>+IFERROR(VLOOKUP(A263,BASE!A:C,3,0)/VLOOKUP(ROE!A263,BASE!F:H,3,0),C262)</f>
        <v>1.177073879106916</v>
      </c>
      <c r="F263">
        <f>+IFERROR(VLOOKUP(A263,BASE!A:C,3,0)/VLOOKUP(A263,BASE!K:M,3,0),F262)</f>
        <v>1.3544647519582245</v>
      </c>
      <c r="L263">
        <f t="shared" si="4"/>
        <v>1.0260371973807805</v>
      </c>
      <c r="M263">
        <f t="shared" si="5"/>
        <v>0.71202778718992232</v>
      </c>
    </row>
    <row r="264" spans="1:13" x14ac:dyDescent="0.25">
      <c r="A264" s="1">
        <f>+BASE!A264</f>
        <v>39010</v>
      </c>
      <c r="B264">
        <f>+IFERROR(VLOOKUP(A264,BASE!K:M,3,0)/VLOOKUP(ROE!A264,BASE!F:H,3,0),B263)</f>
        <v>0.86735611510791366</v>
      </c>
      <c r="C264">
        <f>+IFERROR(VLOOKUP(A264,BASE!A:C,3,0)/VLOOKUP(ROE!A264,BASE!F:H,3,0),C263)</f>
        <v>1.1412769784172661</v>
      </c>
      <c r="F264">
        <f>+IFERROR(VLOOKUP(A264,BASE!A:C,3,0)/VLOOKUP(A264,BASE!K:M,3,0),F263)</f>
        <v>1.3158113011923276</v>
      </c>
      <c r="L264">
        <f t="shared" si="4"/>
        <v>1.0183399687977492</v>
      </c>
      <c r="M264">
        <f t="shared" si="5"/>
        <v>0.71637226141807808</v>
      </c>
    </row>
    <row r="265" spans="1:13" x14ac:dyDescent="0.25">
      <c r="A265" s="1">
        <f>+BASE!A265</f>
        <v>39017</v>
      </c>
      <c r="B265">
        <f>+IFERROR(VLOOKUP(A265,BASE!K:M,3,0)/VLOOKUP(ROE!A265,BASE!F:H,3,0),B264)</f>
        <v>0.82187120291616034</v>
      </c>
      <c r="C265">
        <f>+IFERROR(VLOOKUP(A265,BASE!A:C,3,0)/VLOOKUP(ROE!A265,BASE!F:H,3,0),C264)</f>
        <v>1.0580801944106926</v>
      </c>
      <c r="F265">
        <f>+IFERROR(VLOOKUP(A265,BASE!A:C,3,0)/VLOOKUP(A265,BASE!K:M,3,0),F264)</f>
        <v>1.287403903015967</v>
      </c>
      <c r="L265">
        <f t="shared" si="4"/>
        <v>0.96965227199572612</v>
      </c>
      <c r="M265">
        <f t="shared" si="5"/>
        <v>0.67409013383659455</v>
      </c>
    </row>
    <row r="266" spans="1:13" x14ac:dyDescent="0.25">
      <c r="A266" s="1">
        <f>+BASE!A266</f>
        <v>39024</v>
      </c>
      <c r="B266">
        <f>+IFERROR(VLOOKUP(A266,BASE!K:M,3,0)/VLOOKUP(ROE!A266,BASE!F:H,3,0),B265)</f>
        <v>0.81837093935029592</v>
      </c>
      <c r="C266">
        <f>+IFERROR(VLOOKUP(A266,BASE!A:C,3,0)/VLOOKUP(ROE!A266,BASE!F:H,3,0),C265)</f>
        <v>1.0540086413826211</v>
      </c>
      <c r="F266">
        <f>+IFERROR(VLOOKUP(A266,BASE!A:C,3,0)/VLOOKUP(A266,BASE!K:M,3,0),F265)</f>
        <v>1.2879350801720766</v>
      </c>
      <c r="L266">
        <f t="shared" si="4"/>
        <v>0.96381880828591227</v>
      </c>
      <c r="M266">
        <f t="shared" si="5"/>
        <v>0.67292307041467958</v>
      </c>
    </row>
    <row r="267" spans="1:13" x14ac:dyDescent="0.25">
      <c r="A267" s="1">
        <f>+BASE!A267</f>
        <v>39031</v>
      </c>
      <c r="B267">
        <f>+IFERROR(VLOOKUP(A267,BASE!K:M,3,0)/VLOOKUP(ROE!A267,BASE!F:H,3,0),B266)</f>
        <v>0.84653871391076108</v>
      </c>
      <c r="C267">
        <f>+IFERROR(VLOOKUP(A267,BASE!A:C,3,0)/VLOOKUP(ROE!A267,BASE!F:H,3,0),C266)</f>
        <v>1.1305774278215224</v>
      </c>
      <c r="F267">
        <f>+IFERROR(VLOOKUP(A267,BASE!A:C,3,0)/VLOOKUP(A267,BASE!K:M,3,0),F266)</f>
        <v>1.3355295029551399</v>
      </c>
      <c r="L267">
        <f t="shared" si="4"/>
        <v>0.98816115011689831</v>
      </c>
      <c r="M267">
        <f t="shared" si="5"/>
        <v>0.70491627770462384</v>
      </c>
    </row>
    <row r="268" spans="1:13" x14ac:dyDescent="0.25">
      <c r="A268" s="1">
        <f>+BASE!A268</f>
        <v>39038</v>
      </c>
      <c r="B268">
        <f>+IFERROR(VLOOKUP(A268,BASE!K:M,3,0)/VLOOKUP(ROE!A268,BASE!F:H,3,0),B267)</f>
        <v>0.84423295916707342</v>
      </c>
      <c r="C268">
        <f>+IFERROR(VLOOKUP(A268,BASE!A:C,3,0)/VLOOKUP(ROE!A268,BASE!F:H,3,0),C267)</f>
        <v>1.1769969090613308</v>
      </c>
      <c r="F268">
        <f>+IFERROR(VLOOKUP(A268,BASE!A:C,3,0)/VLOOKUP(A268,BASE!K:M,3,0),F267)</f>
        <v>1.3941612872145679</v>
      </c>
      <c r="L268">
        <f t="shared" si="4"/>
        <v>0.98217569407018646</v>
      </c>
      <c r="M268">
        <f t="shared" si="5"/>
        <v>0.70629022426396038</v>
      </c>
    </row>
    <row r="269" spans="1:13" x14ac:dyDescent="0.25">
      <c r="A269" s="1">
        <f>+BASE!A269</f>
        <v>39045</v>
      </c>
      <c r="B269">
        <f>+IFERROR(VLOOKUP(A269,BASE!K:M,3,0)/VLOOKUP(ROE!A269,BASE!F:H,3,0),B268)</f>
        <v>0.87172604522531316</v>
      </c>
      <c r="C269">
        <f>+IFERROR(VLOOKUP(A269,BASE!A:C,3,0)/VLOOKUP(ROE!A269,BASE!F:H,3,0),C268)</f>
        <v>1.2297055474215064</v>
      </c>
      <c r="F269">
        <f>+IFERROR(VLOOKUP(A269,BASE!A:C,3,0)/VLOOKUP(A269,BASE!K:M,3,0),F268)</f>
        <v>1.4106559671549872</v>
      </c>
      <c r="L269">
        <f t="shared" si="4"/>
        <v>1.0067782883343683</v>
      </c>
      <c r="M269">
        <f t="shared" si="5"/>
        <v>0.73667380211625799</v>
      </c>
    </row>
    <row r="270" spans="1:13" x14ac:dyDescent="0.25">
      <c r="A270" s="1">
        <f>+BASE!A270</f>
        <v>39052</v>
      </c>
      <c r="B270">
        <f>+IFERROR(VLOOKUP(A270,BASE!K:M,3,0)/VLOOKUP(ROE!A270,BASE!F:H,3,0),B269)</f>
        <v>0.86513746543029124</v>
      </c>
      <c r="C270">
        <f>+IFERROR(VLOOKUP(A270,BASE!A:C,3,0)/VLOOKUP(ROE!A270,BASE!F:H,3,0),C269)</f>
        <v>1.2809500569383439</v>
      </c>
      <c r="F270">
        <f>+IFERROR(VLOOKUP(A270,BASE!A:C,3,0)/VLOOKUP(A270,BASE!K:M,3,0),F269)</f>
        <v>1.480631816472358</v>
      </c>
      <c r="L270">
        <f t="shared" ref="L270:L321" si="6">+STDEVA(B218:B270)*2+B270</f>
        <v>0.9982528704536896</v>
      </c>
      <c r="M270">
        <f t="shared" ref="M270:M321" si="7">-STDEVA(B218:B270)*2+B270</f>
        <v>0.73202206040689288</v>
      </c>
    </row>
    <row r="271" spans="1:13" x14ac:dyDescent="0.25">
      <c r="A271" s="1">
        <f>+BASE!A271</f>
        <v>39059</v>
      </c>
      <c r="B271">
        <f>+IFERROR(VLOOKUP(A271,BASE!K:M,3,0)/VLOOKUP(ROE!A271,BASE!F:H,3,0),B270)</f>
        <v>0.85347478474784755</v>
      </c>
      <c r="C271">
        <f>+IFERROR(VLOOKUP(A271,BASE!A:C,3,0)/VLOOKUP(ROE!A271,BASE!F:H,3,0),C270)</f>
        <v>1.2690651906519066</v>
      </c>
      <c r="F271">
        <f>+IFERROR(VLOOKUP(A271,BASE!A:C,3,0)/VLOOKUP(A271,BASE!K:M,3,0),F270)</f>
        <v>1.4869392902179788</v>
      </c>
      <c r="L271">
        <f t="shared" si="6"/>
        <v>0.98602687210936291</v>
      </c>
      <c r="M271">
        <f t="shared" si="7"/>
        <v>0.72092269738633219</v>
      </c>
    </row>
    <row r="272" spans="1:13" x14ac:dyDescent="0.25">
      <c r="A272" s="1">
        <f>+BASE!A272</f>
        <v>39066</v>
      </c>
      <c r="B272">
        <f>+IFERROR(VLOOKUP(A272,BASE!K:M,3,0)/VLOOKUP(ROE!A272,BASE!F:H,3,0),B271)</f>
        <v>0.82777527414751406</v>
      </c>
      <c r="C272">
        <f>+IFERROR(VLOOKUP(A272,BASE!A:C,3,0)/VLOOKUP(ROE!A272,BASE!F:H,3,0),C271)</f>
        <v>1.2914225627159381</v>
      </c>
      <c r="F272">
        <f>+IFERROR(VLOOKUP(A272,BASE!A:C,3,0)/VLOOKUP(A272,BASE!K:M,3,0),F271)</f>
        <v>1.5601125124761817</v>
      </c>
      <c r="L272">
        <f t="shared" si="6"/>
        <v>0.95832935359217897</v>
      </c>
      <c r="M272">
        <f t="shared" si="7"/>
        <v>0.69722119470284916</v>
      </c>
    </row>
    <row r="273" spans="1:13" x14ac:dyDescent="0.25">
      <c r="A273" s="1">
        <f>+BASE!A273</f>
        <v>39073</v>
      </c>
      <c r="B273">
        <f>+IFERROR(VLOOKUP(A273,BASE!K:M,3,0)/VLOOKUP(ROE!A273,BASE!F:H,3,0),B272)</f>
        <v>0.78904249871991805</v>
      </c>
      <c r="C273">
        <f>+IFERROR(VLOOKUP(A273,BASE!A:C,3,0)/VLOOKUP(ROE!A273,BASE!F:H,3,0),C272)</f>
        <v>1.2359739594762635</v>
      </c>
      <c r="F273">
        <f>+IFERROR(VLOOKUP(A273,BASE!A:C,3,0)/VLOOKUP(A273,BASE!K:M,3,0),F272)</f>
        <v>1.5664225456568091</v>
      </c>
      <c r="L273">
        <f t="shared" si="6"/>
        <v>0.91956442777980163</v>
      </c>
      <c r="M273">
        <f t="shared" si="7"/>
        <v>0.65852056966003447</v>
      </c>
    </row>
    <row r="274" spans="1:13" x14ac:dyDescent="0.25">
      <c r="A274" s="1">
        <f>+BASE!A274</f>
        <v>39080</v>
      </c>
      <c r="B274">
        <f>+IFERROR(VLOOKUP(A274,BASE!K:M,3,0)/VLOOKUP(ROE!A274,BASE!F:H,3,0),B273)</f>
        <v>0.70817120622568097</v>
      </c>
      <c r="C274">
        <f>+IFERROR(VLOOKUP(A274,BASE!A:C,3,0)/VLOOKUP(ROE!A274,BASE!F:H,3,0),C273)</f>
        <v>1.0182879377431906</v>
      </c>
      <c r="F274">
        <f>+IFERROR(VLOOKUP(A274,BASE!A:C,3,0)/VLOOKUP(A274,BASE!K:M,3,0),F273)</f>
        <v>1.4379120879120879</v>
      </c>
      <c r="L274">
        <f t="shared" si="6"/>
        <v>0.8430164346670056</v>
      </c>
      <c r="M274">
        <f t="shared" si="7"/>
        <v>0.57332597778435634</v>
      </c>
    </row>
    <row r="275" spans="1:13" x14ac:dyDescent="0.25">
      <c r="A275" s="1">
        <f>+BASE!A275</f>
        <v>39087</v>
      </c>
      <c r="B275">
        <f>+IFERROR(VLOOKUP(A275,BASE!K:M,3,0)/VLOOKUP(ROE!A275,BASE!F:H,3,0),B274)</f>
        <v>0.78359939060740547</v>
      </c>
      <c r="C275">
        <f>+IFERROR(VLOOKUP(A275,BASE!A:C,3,0)/VLOOKUP(ROE!A275,BASE!F:H,3,0),C274)</f>
        <v>1.095250712061999</v>
      </c>
      <c r="F275">
        <f>+IFERROR(VLOOKUP(A275,BASE!A:C,3,0)/VLOOKUP(A275,BASE!K:M,3,0),F274)</f>
        <v>1.3977176669484361</v>
      </c>
      <c r="L275">
        <f t="shared" si="6"/>
        <v>0.91880309321335296</v>
      </c>
      <c r="M275">
        <f t="shared" si="7"/>
        <v>0.64839568800145797</v>
      </c>
    </row>
    <row r="276" spans="1:13" x14ac:dyDescent="0.25">
      <c r="A276" s="1">
        <f>+BASE!A276</f>
        <v>39094</v>
      </c>
      <c r="B276">
        <f>+IFERROR(VLOOKUP(A276,BASE!K:M,3,0)/VLOOKUP(ROE!A276,BASE!F:H,3,0),B275)</f>
        <v>0.79020142258857951</v>
      </c>
      <c r="C276">
        <f>+IFERROR(VLOOKUP(A276,BASE!A:C,3,0)/VLOOKUP(ROE!A276,BASE!F:H,3,0),C275)</f>
        <v>1.0576347802964834</v>
      </c>
      <c r="F276">
        <f>+IFERROR(VLOOKUP(A276,BASE!A:C,3,0)/VLOOKUP(A276,BASE!K:M,3,0),F275)</f>
        <v>1.3384369479263059</v>
      </c>
      <c r="L276">
        <f t="shared" si="6"/>
        <v>0.92613305085223641</v>
      </c>
      <c r="M276">
        <f t="shared" si="7"/>
        <v>0.6542697943249226</v>
      </c>
    </row>
    <row r="277" spans="1:13" x14ac:dyDescent="0.25">
      <c r="A277" s="1">
        <f>+BASE!A277</f>
        <v>39101</v>
      </c>
      <c r="B277">
        <f>+IFERROR(VLOOKUP(A277,BASE!K:M,3,0)/VLOOKUP(ROE!A277,BASE!F:H,3,0),B276)</f>
        <v>0.77901566288747626</v>
      </c>
      <c r="C277">
        <f>+IFERROR(VLOOKUP(A277,BASE!A:C,3,0)/VLOOKUP(ROE!A277,BASE!F:H,3,0),C276)</f>
        <v>1.0688118487450029</v>
      </c>
      <c r="F277">
        <f>+IFERROR(VLOOKUP(A277,BASE!A:C,3,0)/VLOOKUP(A277,BASE!K:M,3,0),F276)</f>
        <v>1.3720030285185496</v>
      </c>
      <c r="L277">
        <f t="shared" si="6"/>
        <v>0.91587831823041543</v>
      </c>
      <c r="M277">
        <f t="shared" si="7"/>
        <v>0.64215300754453708</v>
      </c>
    </row>
    <row r="278" spans="1:13" x14ac:dyDescent="0.25">
      <c r="A278" s="1">
        <f>+BASE!A278</f>
        <v>39108</v>
      </c>
      <c r="B278">
        <f>+IFERROR(VLOOKUP(A278,BASE!K:M,3,0)/VLOOKUP(ROE!A278,BASE!F:H,3,0),B277)</f>
        <v>0.84700772200772201</v>
      </c>
      <c r="C278">
        <f>+IFERROR(VLOOKUP(A278,BASE!A:C,3,0)/VLOOKUP(ROE!A278,BASE!F:H,3,0),C277)</f>
        <v>1.2022200772200773</v>
      </c>
      <c r="F278">
        <f>+IFERROR(VLOOKUP(A278,BASE!A:C,3,0)/VLOOKUP(A278,BASE!K:M,3,0),F277)</f>
        <v>1.4193732193732196</v>
      </c>
      <c r="L278">
        <f t="shared" si="6"/>
        <v>0.98380550189209293</v>
      </c>
      <c r="M278">
        <f t="shared" si="7"/>
        <v>0.71020994212335109</v>
      </c>
    </row>
    <row r="279" spans="1:13" x14ac:dyDescent="0.25">
      <c r="A279" s="1">
        <f>+BASE!A279</f>
        <v>39115</v>
      </c>
      <c r="B279">
        <f>+IFERROR(VLOOKUP(A279,BASE!K:M,3,0)/VLOOKUP(ROE!A279,BASE!F:H,3,0),B278)</f>
        <v>0.86037487668530088</v>
      </c>
      <c r="C279">
        <f>+IFERROR(VLOOKUP(A279,BASE!A:C,3,0)/VLOOKUP(ROE!A279,BASE!F:H,3,0),C278)</f>
        <v>1.1753370601775732</v>
      </c>
      <c r="F279">
        <f>+IFERROR(VLOOKUP(A279,BASE!A:C,3,0)/VLOOKUP(A279,BASE!K:M,3,0),F278)</f>
        <v>1.3660755236202415</v>
      </c>
      <c r="L279">
        <f t="shared" si="6"/>
        <v>0.99674067225136842</v>
      </c>
      <c r="M279">
        <f t="shared" si="7"/>
        <v>0.72400908111923334</v>
      </c>
    </row>
    <row r="280" spans="1:13" x14ac:dyDescent="0.25">
      <c r="A280" s="1">
        <f>+BASE!A280</f>
        <v>39122</v>
      </c>
      <c r="B280">
        <f>+IFERROR(VLOOKUP(A280,BASE!K:M,3,0)/VLOOKUP(ROE!A280,BASE!F:H,3,0),B279)</f>
        <v>0.90475270479134473</v>
      </c>
      <c r="C280">
        <f>+IFERROR(VLOOKUP(A280,BASE!A:C,3,0)/VLOOKUP(ROE!A280,BASE!F:H,3,0),C279)</f>
        <v>1.2291344667697064</v>
      </c>
      <c r="F280">
        <f>+IFERROR(VLOOKUP(A280,BASE!A:C,3,0)/VLOOKUP(A280,BASE!K:M,3,0),F279)</f>
        <v>1.3585308562887037</v>
      </c>
      <c r="L280">
        <f t="shared" si="6"/>
        <v>1.0398392631590161</v>
      </c>
      <c r="M280">
        <f t="shared" si="7"/>
        <v>0.76966614642367326</v>
      </c>
    </row>
    <row r="281" spans="1:13" x14ac:dyDescent="0.25">
      <c r="A281" s="1">
        <f>+BASE!A281</f>
        <v>39129</v>
      </c>
      <c r="B281">
        <f>+IFERROR(VLOOKUP(A281,BASE!K:M,3,0)/VLOOKUP(ROE!A281,BASE!F:H,3,0),B280)</f>
        <v>0.82414652524198684</v>
      </c>
      <c r="C281">
        <f>+IFERROR(VLOOKUP(A281,BASE!A:C,3,0)/VLOOKUP(ROE!A281,BASE!F:H,3,0),C280)</f>
        <v>1.1766069669043064</v>
      </c>
      <c r="F281">
        <f>+IFERROR(VLOOKUP(A281,BASE!A:C,3,0)/VLOOKUP(A281,BASE!K:M,3,0),F280)</f>
        <v>1.4276672058513256</v>
      </c>
      <c r="L281">
        <f t="shared" si="6"/>
        <v>0.95825727477153277</v>
      </c>
      <c r="M281">
        <f t="shared" si="7"/>
        <v>0.6900357757124409</v>
      </c>
    </row>
    <row r="282" spans="1:13" x14ac:dyDescent="0.25">
      <c r="A282" s="1">
        <f>+BASE!A282</f>
        <v>39136</v>
      </c>
      <c r="B282">
        <f>+IFERROR(VLOOKUP(A282,BASE!K:M,3,0)/VLOOKUP(ROE!A282,BASE!F:H,3,0),B281)</f>
        <v>0.82296089385474858</v>
      </c>
      <c r="C282">
        <f>+IFERROR(VLOOKUP(A282,BASE!A:C,3,0)/VLOOKUP(ROE!A282,BASE!F:H,3,0),C281)</f>
        <v>1.1146927374301676</v>
      </c>
      <c r="F282">
        <f>+IFERROR(VLOOKUP(A282,BASE!A:C,3,0)/VLOOKUP(A282,BASE!K:M,3,0),F281)</f>
        <v>1.3544905301744621</v>
      </c>
      <c r="L282">
        <f t="shared" si="6"/>
        <v>0.95546648250527266</v>
      </c>
      <c r="M282">
        <f t="shared" si="7"/>
        <v>0.69045530520422449</v>
      </c>
    </row>
    <row r="283" spans="1:13" x14ac:dyDescent="0.25">
      <c r="A283" s="1">
        <f>+BASE!A283</f>
        <v>39143</v>
      </c>
      <c r="B283">
        <f>+IFERROR(VLOOKUP(A283,BASE!K:M,3,0)/VLOOKUP(ROE!A283,BASE!F:H,3,0),B282)</f>
        <v>0.79121498840779492</v>
      </c>
      <c r="C283">
        <f>+IFERROR(VLOOKUP(A283,BASE!A:C,3,0)/VLOOKUP(ROE!A283,BASE!F:H,3,0),C282)</f>
        <v>1.0752553418133968</v>
      </c>
      <c r="F283">
        <f>+IFERROR(VLOOKUP(A283,BASE!A:C,3,0)/VLOOKUP(A283,BASE!K:M,3,0),F282)</f>
        <v>1.358992634830126</v>
      </c>
      <c r="L283">
        <f t="shared" si="6"/>
        <v>0.92315863114364349</v>
      </c>
      <c r="M283">
        <f t="shared" si="7"/>
        <v>0.65927134567194634</v>
      </c>
    </row>
    <row r="284" spans="1:13" x14ac:dyDescent="0.25">
      <c r="A284" s="1">
        <f>+BASE!A284</f>
        <v>39150</v>
      </c>
      <c r="B284">
        <f>+IFERROR(VLOOKUP(A284,BASE!K:M,3,0)/VLOOKUP(ROE!A284,BASE!F:H,3,0),B283)</f>
        <v>0.82785727445802371</v>
      </c>
      <c r="C284">
        <f>+IFERROR(VLOOKUP(A284,BASE!A:C,3,0)/VLOOKUP(ROE!A284,BASE!F:H,3,0),C283)</f>
        <v>1.1188355954062519</v>
      </c>
      <c r="F284">
        <f>+IFERROR(VLOOKUP(A284,BASE!A:C,3,0)/VLOOKUP(A284,BASE!K:M,3,0),F283)</f>
        <v>1.3514836795252225</v>
      </c>
      <c r="L284">
        <f t="shared" si="6"/>
        <v>0.95720312821394371</v>
      </c>
      <c r="M284">
        <f t="shared" si="7"/>
        <v>0.6985114207021037</v>
      </c>
    </row>
    <row r="285" spans="1:13" x14ac:dyDescent="0.25">
      <c r="A285" s="1">
        <f>+BASE!A285</f>
        <v>39157</v>
      </c>
      <c r="B285">
        <f>+IFERROR(VLOOKUP(A285,BASE!K:M,3,0)/VLOOKUP(ROE!A285,BASE!F:H,3,0),B284)</f>
        <v>0.86277884002549388</v>
      </c>
      <c r="C285">
        <f>+IFERROR(VLOOKUP(A285,BASE!A:C,3,0)/VLOOKUP(ROE!A285,BASE!F:H,3,0),C284)</f>
        <v>1.155576800509879</v>
      </c>
      <c r="F285">
        <f>+IFERROR(VLOOKUP(A285,BASE!A:C,3,0)/VLOOKUP(A285,BASE!K:M,3,0),F284)</f>
        <v>1.3393661815764202</v>
      </c>
      <c r="L285">
        <f t="shared" si="6"/>
        <v>0.9900825928382162</v>
      </c>
      <c r="M285">
        <f t="shared" si="7"/>
        <v>0.73547508721277155</v>
      </c>
    </row>
    <row r="286" spans="1:13" x14ac:dyDescent="0.25">
      <c r="A286" s="1">
        <f>+BASE!A286</f>
        <v>39164</v>
      </c>
      <c r="B286">
        <f>+IFERROR(VLOOKUP(A286,BASE!K:M,3,0)/VLOOKUP(ROE!A286,BASE!F:H,3,0),B285)</f>
        <v>0.86579960340604223</v>
      </c>
      <c r="C286">
        <f>+IFERROR(VLOOKUP(A286,BASE!A:C,3,0)/VLOOKUP(ROE!A286,BASE!F:H,3,0),C285)</f>
        <v>1.1232357401143125</v>
      </c>
      <c r="F286">
        <f>+IFERROR(VLOOKUP(A286,BASE!A:C,3,0)/VLOOKUP(A286,BASE!K:M,3,0),F285)</f>
        <v>1.2973391714381948</v>
      </c>
      <c r="L286">
        <f t="shared" si="6"/>
        <v>0.99156385219127929</v>
      </c>
      <c r="M286">
        <f t="shared" si="7"/>
        <v>0.74003535462080516</v>
      </c>
    </row>
    <row r="287" spans="1:13" x14ac:dyDescent="0.25">
      <c r="A287" s="1">
        <f>+BASE!A287</f>
        <v>39171</v>
      </c>
      <c r="B287">
        <f>+IFERROR(VLOOKUP(A287,BASE!K:M,3,0)/VLOOKUP(ROE!A287,BASE!F:H,3,0),B286)</f>
        <v>0.79312882046637989</v>
      </c>
      <c r="C287">
        <f>+IFERROR(VLOOKUP(A287,BASE!A:C,3,0)/VLOOKUP(ROE!A287,BASE!F:H,3,0),C286)</f>
        <v>0.97905818428797831</v>
      </c>
      <c r="F287">
        <f>+IFERROR(VLOOKUP(A287,BASE!A:C,3,0)/VLOOKUP(A287,BASE!K:M,3,0),F286)</f>
        <v>1.2344251766217085</v>
      </c>
      <c r="L287">
        <f t="shared" si="6"/>
        <v>0.91984665446048874</v>
      </c>
      <c r="M287">
        <f t="shared" si="7"/>
        <v>0.66641098647227104</v>
      </c>
    </row>
    <row r="288" spans="1:13" x14ac:dyDescent="0.25">
      <c r="A288" s="1">
        <f>+BASE!A288</f>
        <v>39178</v>
      </c>
      <c r="B288">
        <f>+IFERROR(VLOOKUP(A288,BASE!K:M,3,0)/VLOOKUP(ROE!A288,BASE!F:H,3,0),B287)</f>
        <v>0.76110803324099718</v>
      </c>
      <c r="C288">
        <f>+IFERROR(VLOOKUP(A288,BASE!A:C,3,0)/VLOOKUP(ROE!A288,BASE!F:H,3,0),C287)</f>
        <v>0.98570637119113569</v>
      </c>
      <c r="F288">
        <f>+IFERROR(VLOOKUP(A288,BASE!A:C,3,0)/VLOOKUP(A288,BASE!K:M,3,0),F287)</f>
        <v>1.2950939001310235</v>
      </c>
      <c r="L288">
        <f t="shared" si="6"/>
        <v>0.88859246838844141</v>
      </c>
      <c r="M288">
        <f t="shared" si="7"/>
        <v>0.63362359809355295</v>
      </c>
    </row>
    <row r="289" spans="1:13" x14ac:dyDescent="0.25">
      <c r="A289" s="1">
        <f>+BASE!A289</f>
        <v>39185</v>
      </c>
      <c r="B289">
        <f>+IFERROR(VLOOKUP(A289,BASE!K:M,3,0)/VLOOKUP(ROE!A289,BASE!F:H,3,0),B288)</f>
        <v>0.77186332980324401</v>
      </c>
      <c r="C289">
        <f>+IFERROR(VLOOKUP(A289,BASE!A:C,3,0)/VLOOKUP(ROE!A289,BASE!F:H,3,0),C288)</f>
        <v>1.0329970458725823</v>
      </c>
      <c r="F289">
        <f>+IFERROR(VLOOKUP(A289,BASE!A:C,3,0)/VLOOKUP(A289,BASE!K:M,3,0),F288)</f>
        <v>1.3383160023108029</v>
      </c>
      <c r="L289">
        <f t="shared" si="6"/>
        <v>0.89935963886387293</v>
      </c>
      <c r="M289">
        <f t="shared" si="7"/>
        <v>0.64436702074261509</v>
      </c>
    </row>
    <row r="290" spans="1:13" x14ac:dyDescent="0.25">
      <c r="A290" s="1">
        <f>+BASE!A290</f>
        <v>39192</v>
      </c>
      <c r="B290">
        <f>+IFERROR(VLOOKUP(A290,BASE!K:M,3,0)/VLOOKUP(ROE!A290,BASE!F:H,3,0),B289)</f>
        <v>0.75272024302678819</v>
      </c>
      <c r="C290">
        <f>+IFERROR(VLOOKUP(A290,BASE!A:C,3,0)/VLOOKUP(ROE!A290,BASE!F:H,3,0),C289)</f>
        <v>1.0327533830433582</v>
      </c>
      <c r="F290">
        <f>+IFERROR(VLOOKUP(A290,BASE!A:C,3,0)/VLOOKUP(A290,BASE!K:M,3,0),F289)</f>
        <v>1.3720281772820662</v>
      </c>
      <c r="L290">
        <f t="shared" si="6"/>
        <v>0.88240675736949481</v>
      </c>
      <c r="M290">
        <f t="shared" si="7"/>
        <v>0.62303372868408158</v>
      </c>
    </row>
    <row r="291" spans="1:13" x14ac:dyDescent="0.25">
      <c r="A291" s="1">
        <f>+BASE!A291</f>
        <v>39199</v>
      </c>
      <c r="B291">
        <f>+IFERROR(VLOOKUP(A291,BASE!K:M,3,0)/VLOOKUP(ROE!A291,BASE!F:H,3,0),B290)</f>
        <v>0.76115971287572903</v>
      </c>
      <c r="C291">
        <f>+IFERROR(VLOOKUP(A291,BASE!A:C,3,0)/VLOOKUP(ROE!A291,BASE!F:H,3,0),C290)</f>
        <v>1.0347128757290265</v>
      </c>
      <c r="F291">
        <f>+IFERROR(VLOOKUP(A291,BASE!A:C,3,0)/VLOOKUP(A291,BASE!K:M,3,0),F290)</f>
        <v>1.3593899653724306</v>
      </c>
      <c r="L291">
        <f t="shared" si="6"/>
        <v>0.89215281784097744</v>
      </c>
      <c r="M291">
        <f t="shared" si="7"/>
        <v>0.63016660791048063</v>
      </c>
    </row>
    <row r="292" spans="1:13" x14ac:dyDescent="0.25">
      <c r="A292" s="1">
        <f>+BASE!A292</f>
        <v>39206</v>
      </c>
      <c r="B292">
        <f>+IFERROR(VLOOKUP(A292,BASE!K:M,3,0)/VLOOKUP(ROE!A292,BASE!F:H,3,0),B291)</f>
        <v>0.80552473281551129</v>
      </c>
      <c r="C292">
        <f>+IFERROR(VLOOKUP(A292,BASE!A:C,3,0)/VLOOKUP(ROE!A292,BASE!F:H,3,0),C291)</f>
        <v>1.0967704257431525</v>
      </c>
      <c r="F292">
        <f>+IFERROR(VLOOKUP(A292,BASE!A:C,3,0)/VLOOKUP(A292,BASE!K:M,3,0),F291)</f>
        <v>1.3615602117015877</v>
      </c>
      <c r="L292">
        <f t="shared" si="6"/>
        <v>0.93669472720868818</v>
      </c>
      <c r="M292">
        <f t="shared" si="7"/>
        <v>0.6743547384223344</v>
      </c>
    </row>
    <row r="293" spans="1:13" x14ac:dyDescent="0.25">
      <c r="A293" s="1">
        <f>+BASE!A293</f>
        <v>39213</v>
      </c>
      <c r="B293">
        <f>+IFERROR(VLOOKUP(A293,BASE!K:M,3,0)/VLOOKUP(ROE!A293,BASE!F:H,3,0),B292)</f>
        <v>0.80433335350723223</v>
      </c>
      <c r="C293">
        <f>+IFERROR(VLOOKUP(A293,BASE!A:C,3,0)/VLOOKUP(ROE!A293,BASE!F:H,3,0),C292)</f>
        <v>1.0967136718513586</v>
      </c>
      <c r="F293">
        <f>+IFERROR(VLOOKUP(A293,BASE!A:C,3,0)/VLOOKUP(A293,BASE!K:M,3,0),F292)</f>
        <v>1.3635063957863056</v>
      </c>
      <c r="L293">
        <f t="shared" si="6"/>
        <v>0.93638167977124043</v>
      </c>
      <c r="M293">
        <f t="shared" si="7"/>
        <v>0.67228502724322403</v>
      </c>
    </row>
    <row r="294" spans="1:13" x14ac:dyDescent="0.25">
      <c r="A294" s="1">
        <f>+BASE!A294</f>
        <v>39220</v>
      </c>
      <c r="B294">
        <f>+IFERROR(VLOOKUP(A294,BASE!K:M,3,0)/VLOOKUP(ROE!A294,BASE!F:H,3,0),B293)</f>
        <v>0.76407581875280406</v>
      </c>
      <c r="C294">
        <f>+IFERROR(VLOOKUP(A294,BASE!A:C,3,0)/VLOOKUP(ROE!A294,BASE!F:H,3,0),C293)</f>
        <v>1.0347128757290265</v>
      </c>
      <c r="F294">
        <f>+IFERROR(VLOOKUP(A294,BASE!A:C,3,0)/VLOOKUP(A294,BASE!K:M,3,0),F293)</f>
        <v>1.3542018348623852</v>
      </c>
      <c r="L294">
        <f t="shared" si="6"/>
        <v>0.89839167780463003</v>
      </c>
      <c r="M294">
        <f t="shared" si="7"/>
        <v>0.62975995970097809</v>
      </c>
    </row>
    <row r="295" spans="1:13" x14ac:dyDescent="0.25">
      <c r="A295" s="1">
        <f>+BASE!A295</f>
        <v>39227</v>
      </c>
      <c r="B295">
        <f>+IFERROR(VLOOKUP(A295,BASE!K:M,3,0)/VLOOKUP(ROE!A295,BASE!F:H,3,0),B294)</f>
        <v>0.76802292263610317</v>
      </c>
      <c r="C295">
        <f>+IFERROR(VLOOKUP(A295,BASE!A:C,3,0)/VLOOKUP(ROE!A295,BASE!F:H,3,0),C294)</f>
        <v>1.0477936962750716</v>
      </c>
      <c r="F295">
        <f>+IFERROR(VLOOKUP(A295,BASE!A:C,3,0)/VLOOKUP(A295,BASE!K:M,3,0),F294)</f>
        <v>1.364273988956872</v>
      </c>
      <c r="L295">
        <f t="shared" si="6"/>
        <v>0.90437523129989605</v>
      </c>
      <c r="M295">
        <f t="shared" si="7"/>
        <v>0.63167061397231028</v>
      </c>
    </row>
    <row r="296" spans="1:13" x14ac:dyDescent="0.25">
      <c r="A296" s="1">
        <f>+BASE!A296</f>
        <v>39234</v>
      </c>
      <c r="B296">
        <f>+IFERROR(VLOOKUP(A296,BASE!K:M,3,0)/VLOOKUP(ROE!A296,BASE!F:H,3,0),B295)</f>
        <v>0.76721624046657699</v>
      </c>
      <c r="C296">
        <f>+IFERROR(VLOOKUP(A296,BASE!A:C,3,0)/VLOOKUP(ROE!A296,BASE!F:H,3,0),C295)</f>
        <v>1.0206370569762226</v>
      </c>
      <c r="F296">
        <f>+IFERROR(VLOOKUP(A296,BASE!A:C,3,0)/VLOOKUP(A296,BASE!K:M,3,0),F295)</f>
        <v>1.3303121116877421</v>
      </c>
      <c r="L296">
        <f t="shared" si="6"/>
        <v>0.9055160446274555</v>
      </c>
      <c r="M296">
        <f t="shared" si="7"/>
        <v>0.62891643630569849</v>
      </c>
    </row>
    <row r="297" spans="1:13" x14ac:dyDescent="0.25">
      <c r="A297" s="1">
        <f>+BASE!A297</f>
        <v>39241</v>
      </c>
      <c r="B297">
        <f>+IFERROR(VLOOKUP(A297,BASE!K:M,3,0)/VLOOKUP(ROE!A297,BASE!F:H,3,0),B296)</f>
        <v>0.77299694372865102</v>
      </c>
      <c r="C297">
        <f>+IFERROR(VLOOKUP(A297,BASE!A:C,3,0)/VLOOKUP(ROE!A297,BASE!F:H,3,0),C296)</f>
        <v>1.0056331275843471</v>
      </c>
      <c r="F297">
        <f>+IFERROR(VLOOKUP(A297,BASE!A:C,3,0)/VLOOKUP(A297,BASE!K:M,3,0),F296)</f>
        <v>1.3009535622916504</v>
      </c>
      <c r="L297">
        <f t="shared" si="6"/>
        <v>0.91222033672602765</v>
      </c>
      <c r="M297">
        <f t="shared" si="7"/>
        <v>0.63377355073127439</v>
      </c>
    </row>
    <row r="298" spans="1:13" x14ac:dyDescent="0.25">
      <c r="A298" s="1">
        <f>+BASE!A298</f>
        <v>39248</v>
      </c>
      <c r="B298">
        <f>+IFERROR(VLOOKUP(A298,BASE!K:M,3,0)/VLOOKUP(ROE!A298,BASE!F:H,3,0),B297)</f>
        <v>0.76143176207828855</v>
      </c>
      <c r="C298">
        <f>+IFERROR(VLOOKUP(A298,BASE!A:C,3,0)/VLOOKUP(ROE!A298,BASE!F:H,3,0),C297)</f>
        <v>1.0500764076642763</v>
      </c>
      <c r="F298">
        <f>+IFERROR(VLOOKUP(A298,BASE!A:C,3,0)/VLOOKUP(A298,BASE!K:M,3,0),F297)</f>
        <v>1.3790814357390968</v>
      </c>
      <c r="L298">
        <f t="shared" si="6"/>
        <v>0.90233268159192315</v>
      </c>
      <c r="M298">
        <f t="shared" si="7"/>
        <v>0.62053084256465396</v>
      </c>
    </row>
    <row r="299" spans="1:13" x14ac:dyDescent="0.25">
      <c r="A299" s="1">
        <f>+BASE!A299</f>
        <v>39255</v>
      </c>
      <c r="B299">
        <f>+IFERROR(VLOOKUP(A299,BASE!K:M,3,0)/VLOOKUP(ROE!A299,BASE!F:H,3,0),B298)</f>
        <v>0.74563798219584565</v>
      </c>
      <c r="C299">
        <f>+IFERROR(VLOOKUP(A299,BASE!A:C,3,0)/VLOOKUP(ROE!A299,BASE!F:H,3,0),C298)</f>
        <v>1.0207121661721068</v>
      </c>
      <c r="F299">
        <f>+IFERROR(VLOOKUP(A299,BASE!A:C,3,0)/VLOOKUP(A299,BASE!K:M,3,0),F298)</f>
        <v>1.3689111747851004</v>
      </c>
      <c r="L299">
        <f t="shared" si="6"/>
        <v>0.88853810453452087</v>
      </c>
      <c r="M299">
        <f t="shared" si="7"/>
        <v>0.60273785985717043</v>
      </c>
    </row>
    <row r="300" spans="1:13" x14ac:dyDescent="0.25">
      <c r="A300" s="1">
        <f>+BASE!A300</f>
        <v>39262</v>
      </c>
      <c r="B300">
        <f>+IFERROR(VLOOKUP(A300,BASE!K:M,3,0)/VLOOKUP(ROE!A300,BASE!F:H,3,0),B299)</f>
        <v>0.76462196861626242</v>
      </c>
      <c r="C300">
        <f>+IFERROR(VLOOKUP(A300,BASE!A:C,3,0)/VLOOKUP(ROE!A300,BASE!F:H,3,0),C299)</f>
        <v>1.0354152453017429</v>
      </c>
      <c r="F300">
        <f>+IFERROR(VLOOKUP(A300,BASE!A:C,3,0)/VLOOKUP(A300,BASE!K:M,3,0),F299)</f>
        <v>1.3541531473069437</v>
      </c>
      <c r="L300">
        <f t="shared" si="6"/>
        <v>0.90799157985004797</v>
      </c>
      <c r="M300">
        <f t="shared" si="7"/>
        <v>0.62125235738247686</v>
      </c>
    </row>
    <row r="301" spans="1:13" x14ac:dyDescent="0.25">
      <c r="A301" s="1">
        <f>+BASE!A301</f>
        <v>39269</v>
      </c>
      <c r="B301">
        <f>+IFERROR(VLOOKUP(A301,BASE!K:M,3,0)/VLOOKUP(ROE!A301,BASE!F:H,3,0),B300)</f>
        <v>0.7526338488078369</v>
      </c>
      <c r="C301">
        <f>+IFERROR(VLOOKUP(A301,BASE!A:C,3,0)/VLOOKUP(ROE!A301,BASE!F:H,3,0),C300)</f>
        <v>1.0438666748813998</v>
      </c>
      <c r="F301">
        <f>+IFERROR(VLOOKUP(A301,BASE!A:C,3,0)/VLOOKUP(A301,BASE!K:M,3,0),F300)</f>
        <v>1.3869515389652913</v>
      </c>
      <c r="L301">
        <f t="shared" si="6"/>
        <v>0.89691428419720087</v>
      </c>
      <c r="M301">
        <f t="shared" si="7"/>
        <v>0.60835341341847293</v>
      </c>
    </row>
    <row r="302" spans="1:13" x14ac:dyDescent="0.25">
      <c r="A302" s="1">
        <f>+BASE!A302</f>
        <v>39276</v>
      </c>
      <c r="B302">
        <f>+IFERROR(VLOOKUP(A302,BASE!K:M,3,0)/VLOOKUP(ROE!A302,BASE!F:H,3,0),B301)</f>
        <v>0.74371250227258967</v>
      </c>
      <c r="C302">
        <f>+IFERROR(VLOOKUP(A302,BASE!A:C,3,0)/VLOOKUP(ROE!A302,BASE!F:H,3,0),C301)</f>
        <v>1.0469062481061755</v>
      </c>
      <c r="F302">
        <f>+IFERROR(VLOOKUP(A302,BASE!A:C,3,0)/VLOOKUP(A302,BASE!K:M,3,0),F301)</f>
        <v>1.4076760104302477</v>
      </c>
      <c r="L302">
        <f t="shared" si="6"/>
        <v>0.88936994733128405</v>
      </c>
      <c r="M302">
        <f t="shared" si="7"/>
        <v>0.59805505721389529</v>
      </c>
    </row>
    <row r="303" spans="1:13" x14ac:dyDescent="0.25">
      <c r="A303" s="1">
        <f>+BASE!A303</f>
        <v>39283</v>
      </c>
      <c r="B303">
        <f>+IFERROR(VLOOKUP(A303,BASE!K:M,3,0)/VLOOKUP(ROE!A303,BASE!F:H,3,0),B302)</f>
        <v>0.75636894266431565</v>
      </c>
      <c r="C303">
        <f>+IFERROR(VLOOKUP(A303,BASE!A:C,3,0)/VLOOKUP(ROE!A303,BASE!F:H,3,0),C302)</f>
        <v>1.0089378002067246</v>
      </c>
      <c r="D303">
        <f>+IFERROR(+VLOOKUP(A303,BASE!P:R,3,0)/VLOOKUP(ROE!A303,BASE!F:H,3,0),D302)</f>
        <v>0</v>
      </c>
      <c r="F303">
        <f>+IFERROR(VLOOKUP(A303,BASE!A:C,3,0)/VLOOKUP(A303,BASE!K:M,3,0),F302)</f>
        <v>1.3339228295819936</v>
      </c>
      <c r="L303">
        <f t="shared" si="6"/>
        <v>0.9012853048823074</v>
      </c>
      <c r="M303">
        <f t="shared" si="7"/>
        <v>0.61145258044632389</v>
      </c>
    </row>
    <row r="304" spans="1:13" x14ac:dyDescent="0.25">
      <c r="A304" s="1">
        <f>+BASE!A304</f>
        <v>39290</v>
      </c>
      <c r="B304">
        <f>+IFERROR(VLOOKUP(A304,BASE!K:M,3,0)/VLOOKUP(ROE!A304,BASE!F:H,3,0),B303)</f>
        <v>0.76128273790085565</v>
      </c>
      <c r="C304">
        <f>+IFERROR(VLOOKUP(A304,BASE!A:C,3,0)/VLOOKUP(ROE!A304,BASE!F:H,3,0),C303)</f>
        <v>0.96989092809091515</v>
      </c>
      <c r="D304">
        <f>+IFERROR(+VLOOKUP(A304,BASE!P:R,3,0)/VLOOKUP(ROE!A304,BASE!F:H,3,0),D303)</f>
        <v>0</v>
      </c>
      <c r="F304">
        <f>+IFERROR(VLOOKUP(A304,BASE!A:C,3,0)/VLOOKUP(A304,BASE!K:M,3,0),F303)</f>
        <v>1.2740219629375431</v>
      </c>
      <c r="L304">
        <f t="shared" si="6"/>
        <v>0.90316352905471464</v>
      </c>
      <c r="M304">
        <f t="shared" si="7"/>
        <v>0.61940194674699667</v>
      </c>
    </row>
    <row r="305" spans="1:13" x14ac:dyDescent="0.25">
      <c r="A305" s="1">
        <f>+BASE!A305</f>
        <v>39297</v>
      </c>
      <c r="B305">
        <f>+IFERROR(VLOOKUP(A305,BASE!K:M,3,0)/VLOOKUP(ROE!A305,BASE!F:H,3,0),B304)</f>
        <v>0.75131793036121064</v>
      </c>
      <c r="C305">
        <f>+IFERROR(VLOOKUP(A305,BASE!A:C,3,0)/VLOOKUP(ROE!A305,BASE!F:H,3,0),C304)</f>
        <v>0.98919622518711359</v>
      </c>
      <c r="D305">
        <f>+IFERROR(+VLOOKUP(A305,BASE!P:R,3,0)/VLOOKUP(ROE!A305,BASE!F:H,3,0),D304)</f>
        <v>0</v>
      </c>
      <c r="F305">
        <f>+IFERROR(VLOOKUP(A305,BASE!A:C,3,0)/VLOOKUP(A305,BASE!K:M,3,0),F304)</f>
        <v>1.3166146916146915</v>
      </c>
      <c r="L305">
        <f t="shared" si="6"/>
        <v>0.88717347138312053</v>
      </c>
      <c r="M305">
        <f t="shared" si="7"/>
        <v>0.61546238933930075</v>
      </c>
    </row>
    <row r="306" spans="1:13" x14ac:dyDescent="0.25">
      <c r="A306" s="1">
        <f>+BASE!A306</f>
        <v>39304</v>
      </c>
      <c r="B306">
        <f>+IFERROR(VLOOKUP(A306,BASE!K:M,3,0)/VLOOKUP(ROE!A306,BASE!F:H,3,0),B305)</f>
        <v>0.77070295444622317</v>
      </c>
      <c r="C306">
        <f>+IFERROR(VLOOKUP(A306,BASE!A:C,3,0)/VLOOKUP(ROE!A306,BASE!F:H,3,0),C305)</f>
        <v>1.0879056905836122</v>
      </c>
      <c r="D306">
        <f>+IFERROR(+VLOOKUP(A306,BASE!P:R,3,0)/VLOOKUP(ROE!A306,BASE!F:H,3,0),D305)</f>
        <v>0</v>
      </c>
      <c r="F306">
        <f>+IFERROR(VLOOKUP(A306,BASE!A:C,3,0)/VLOOKUP(A306,BASE!K:M,3,0),F305)</f>
        <v>1.4115758663015769</v>
      </c>
      <c r="L306">
        <f t="shared" si="6"/>
        <v>0.89760956661806368</v>
      </c>
      <c r="M306">
        <f t="shared" si="7"/>
        <v>0.64379634227438265</v>
      </c>
    </row>
    <row r="307" spans="1:13" x14ac:dyDescent="0.25">
      <c r="A307" s="1">
        <f>+BASE!A307</f>
        <v>39311</v>
      </c>
      <c r="B307">
        <f>+IFERROR(VLOOKUP(A307,BASE!K:M,3,0)/VLOOKUP(ROE!A307,BASE!F:H,3,0),B306)</f>
        <v>0.81994609164420484</v>
      </c>
      <c r="C307">
        <f>+IFERROR(VLOOKUP(A307,BASE!A:C,3,0)/VLOOKUP(ROE!A307,BASE!F:H,3,0),C306)</f>
        <v>1.0387370042356565</v>
      </c>
      <c r="D307">
        <f>+IFERROR(+VLOOKUP(A307,BASE!P:R,3,0)/VLOOKUP(ROE!A307,BASE!F:H,3,0),D306)</f>
        <v>0</v>
      </c>
      <c r="F307">
        <f>+IFERROR(VLOOKUP(A307,BASE!A:C,3,0)/VLOOKUP(A307,BASE!K:M,3,0),F306)</f>
        <v>1.26683572837419</v>
      </c>
      <c r="L307">
        <f t="shared" si="6"/>
        <v>0.93659166155337015</v>
      </c>
      <c r="M307">
        <f t="shared" si="7"/>
        <v>0.70330052173503954</v>
      </c>
    </row>
    <row r="308" spans="1:13" x14ac:dyDescent="0.25">
      <c r="A308" s="1">
        <f>+BASE!A308</f>
        <v>39318</v>
      </c>
      <c r="B308">
        <f>+IFERROR(VLOOKUP(A308,BASE!K:M,3,0)/VLOOKUP(ROE!A308,BASE!F:H,3,0),B307)</f>
        <v>0.79049405878674162</v>
      </c>
      <c r="C308">
        <f>+IFERROR(VLOOKUP(A308,BASE!A:C,3,0)/VLOOKUP(ROE!A308,BASE!F:H,3,0),C307)</f>
        <v>1.0446112153429228</v>
      </c>
      <c r="D308">
        <f>+IFERROR(+VLOOKUP(A308,BASE!P:R,3,0)/VLOOKUP(ROE!A308,BASE!F:H,3,0),D307)</f>
        <v>0</v>
      </c>
      <c r="F308">
        <f>+IFERROR(VLOOKUP(A308,BASE!A:C,3,0)/VLOOKUP(A308,BASE!K:M,3,0),F307)</f>
        <v>1.3214662447257386</v>
      </c>
      <c r="L308">
        <f t="shared" si="6"/>
        <v>0.89563785871797597</v>
      </c>
      <c r="M308">
        <f t="shared" si="7"/>
        <v>0.68535025885550727</v>
      </c>
    </row>
    <row r="309" spans="1:13" x14ac:dyDescent="0.25">
      <c r="A309" s="1">
        <f>+BASE!A309</f>
        <v>39325</v>
      </c>
      <c r="B309">
        <f>+IFERROR(VLOOKUP(A309,BASE!K:M,3,0)/VLOOKUP(ROE!A309,BASE!F:H,3,0),B308)</f>
        <v>0.78180510607695064</v>
      </c>
      <c r="C309">
        <f>+IFERROR(VLOOKUP(A309,BASE!A:C,3,0)/VLOOKUP(ROE!A309,BASE!F:H,3,0),C308)</f>
        <v>1.036893203883495</v>
      </c>
      <c r="D309">
        <f>+IFERROR(+VLOOKUP(A309,BASE!P:R,3,0)/VLOOKUP(ROE!A309,BASE!F:H,3,0),D308)</f>
        <v>0</v>
      </c>
      <c r="F309">
        <f>+IFERROR(VLOOKUP(A309,BASE!A:C,3,0)/VLOOKUP(A309,BASE!K:M,3,0),F308)</f>
        <v>1.3262809309171191</v>
      </c>
      <c r="L309">
        <f t="shared" si="6"/>
        <v>0.88205054757902657</v>
      </c>
      <c r="M309">
        <f t="shared" si="7"/>
        <v>0.68155966457487471</v>
      </c>
    </row>
    <row r="310" spans="1:13" x14ac:dyDescent="0.25">
      <c r="A310" s="1">
        <f>+BASE!A310</f>
        <v>39332</v>
      </c>
      <c r="B310">
        <f>+IFERROR(VLOOKUP(A310,BASE!K:M,3,0)/VLOOKUP(ROE!A310,BASE!F:H,3,0),B309)</f>
        <v>0.78096586674616186</v>
      </c>
      <c r="C310">
        <f>+IFERROR(VLOOKUP(A310,BASE!A:C,3,0)/VLOOKUP(ROE!A310,BASE!F:H,3,0),C309)</f>
        <v>1.0497838724101953</v>
      </c>
      <c r="D310">
        <f>+IFERROR(+VLOOKUP(A310,BASE!P:R,3,0)/VLOOKUP(ROE!A310,BASE!F:H,3,0),D309)</f>
        <v>0</v>
      </c>
      <c r="F310">
        <f>+IFERROR(VLOOKUP(A310,BASE!A:C,3,0)/VLOOKUP(A310,BASE!K:M,3,0),F309)</f>
        <v>1.344212233991793</v>
      </c>
      <c r="L310">
        <f t="shared" si="6"/>
        <v>0.8744386636035949</v>
      </c>
      <c r="M310">
        <f t="shared" si="7"/>
        <v>0.68749306988872882</v>
      </c>
    </row>
    <row r="311" spans="1:13" x14ac:dyDescent="0.25">
      <c r="A311" s="1">
        <f>+BASE!A311</f>
        <v>39339</v>
      </c>
      <c r="B311">
        <f>+IFERROR(VLOOKUP(A311,BASE!K:M,3,0)/VLOOKUP(ROE!A311,BASE!F:H,3,0),B310)</f>
        <v>0.76255775823520644</v>
      </c>
      <c r="C311">
        <f>+IFERROR(VLOOKUP(A311,BASE!A:C,3,0)/VLOOKUP(ROE!A311,BASE!F:H,3,0),C310)</f>
        <v>1.0993441645550752</v>
      </c>
      <c r="D311">
        <f>+IFERROR(+VLOOKUP(A311,BASE!P:R,3,0)/VLOOKUP(ROE!A311,BASE!F:H,3,0),D310)</f>
        <v>0</v>
      </c>
      <c r="F311">
        <f>+IFERROR(VLOOKUP(A311,BASE!A:C,3,0)/VLOOKUP(A311,BASE!K:M,3,0),F310)</f>
        <v>1.4416536356528538</v>
      </c>
      <c r="L311">
        <f t="shared" si="6"/>
        <v>0.85420087282762425</v>
      </c>
      <c r="M311">
        <f t="shared" si="7"/>
        <v>0.67091464364278863</v>
      </c>
    </row>
    <row r="312" spans="1:13" x14ac:dyDescent="0.25">
      <c r="A312" s="1">
        <f>+BASE!A312</f>
        <v>39346</v>
      </c>
      <c r="B312">
        <f>+IFERROR(VLOOKUP(A312,BASE!K:M,3,0)/VLOOKUP(ROE!A312,BASE!F:H,3,0),B311)</f>
        <v>0.77554339790033999</v>
      </c>
      <c r="C312">
        <f>+IFERROR(VLOOKUP(A312,BASE!A:C,3,0)/VLOOKUP(ROE!A312,BASE!F:H,3,0),C311)</f>
        <v>1.1114150524914979</v>
      </c>
      <c r="D312">
        <f>+IFERROR(+VLOOKUP(A312,BASE!P:R,3,0)/VLOOKUP(ROE!A312,BASE!F:H,3,0),D311)</f>
        <v>0</v>
      </c>
      <c r="F312">
        <f>+IFERROR(VLOOKUP(A312,BASE!A:C,3,0)/VLOOKUP(A312,BASE!K:M,3,0),F311)</f>
        <v>1.4330791229742614</v>
      </c>
      <c r="L312">
        <f t="shared" si="6"/>
        <v>0.86662660621777388</v>
      </c>
      <c r="M312">
        <f t="shared" si="7"/>
        <v>0.68446018958290611</v>
      </c>
    </row>
    <row r="313" spans="1:13" x14ac:dyDescent="0.25">
      <c r="A313" s="1">
        <f>+BASE!A313</f>
        <v>39353</v>
      </c>
      <c r="B313">
        <f>+IFERROR(VLOOKUP(A313,BASE!K:M,3,0)/VLOOKUP(ROE!A313,BASE!F:H,3,0),B312)</f>
        <v>0.74918324918324908</v>
      </c>
      <c r="C313">
        <f>+IFERROR(VLOOKUP(A313,BASE!A:C,3,0)/VLOOKUP(ROE!A313,BASE!F:H,3,0),C312)</f>
        <v>1.0953370953370953</v>
      </c>
      <c r="D313">
        <f>+IFERROR(+VLOOKUP(A313,BASE!P:R,3,0)/VLOOKUP(ROE!A313,BASE!F:H,3,0),D312)</f>
        <v>0</v>
      </c>
      <c r="F313">
        <f>+IFERROR(VLOOKUP(A313,BASE!A:C,3,0)/VLOOKUP(A313,BASE!K:M,3,0),F312)</f>
        <v>1.4620416253716553</v>
      </c>
      <c r="L313">
        <f t="shared" si="6"/>
        <v>0.84010106491451808</v>
      </c>
      <c r="M313">
        <f t="shared" si="7"/>
        <v>0.65826543345198008</v>
      </c>
    </row>
    <row r="314" spans="1:13" x14ac:dyDescent="0.25">
      <c r="A314" s="1">
        <f>+BASE!A314</f>
        <v>39360</v>
      </c>
      <c r="B314">
        <f>+IFERROR(VLOOKUP(A314,BASE!K:M,3,0)/VLOOKUP(ROE!A314,BASE!F:H,3,0),B313)</f>
        <v>0.77617354196301569</v>
      </c>
      <c r="C314">
        <f>+IFERROR(VLOOKUP(A314,BASE!A:C,3,0)/VLOOKUP(ROE!A314,BASE!F:H,3,0),C313)</f>
        <v>1.1290896159317212</v>
      </c>
      <c r="D314">
        <f>+IFERROR(+VLOOKUP(A314,BASE!P:R,3,0)/VLOOKUP(ROE!A314,BASE!F:H,3,0),D313)</f>
        <v>0</v>
      </c>
      <c r="F314">
        <f>+IFERROR(VLOOKUP(A314,BASE!A:C,3,0)/VLOOKUP(A314,BASE!K:M,3,0),F313)</f>
        <v>1.4546870704664161</v>
      </c>
      <c r="L314">
        <f t="shared" si="6"/>
        <v>0.86460373408869318</v>
      </c>
      <c r="M314">
        <f t="shared" si="7"/>
        <v>0.6877433498373382</v>
      </c>
    </row>
    <row r="315" spans="1:13" x14ac:dyDescent="0.25">
      <c r="A315" s="1">
        <f>+BASE!A315</f>
        <v>39367</v>
      </c>
      <c r="B315">
        <f>+IFERROR(VLOOKUP(A315,BASE!K:M,3,0)/VLOOKUP(ROE!A315,BASE!F:H,3,0),B314)</f>
        <v>0.78308850398304453</v>
      </c>
      <c r="C315">
        <f>+IFERROR(VLOOKUP(A315,BASE!A:C,3,0)/VLOOKUP(ROE!A315,BASE!F:H,3,0),C314)</f>
        <v>1.1484323613242708</v>
      </c>
      <c r="D315">
        <f>+IFERROR(+VLOOKUP(A315,BASE!P:R,3,0)/VLOOKUP(ROE!A315,BASE!F:H,3,0),D314)</f>
        <v>0</v>
      </c>
      <c r="F315">
        <f>+IFERROR(VLOOKUP(A315,BASE!A:C,3,0)/VLOOKUP(A315,BASE!K:M,3,0),F314)</f>
        <v>1.4665422305179656</v>
      </c>
      <c r="L315">
        <f t="shared" si="6"/>
        <v>0.86994644846352087</v>
      </c>
      <c r="M315">
        <f t="shared" si="7"/>
        <v>0.69623055950256818</v>
      </c>
    </row>
    <row r="316" spans="1:13" x14ac:dyDescent="0.25">
      <c r="A316" s="1">
        <f>+BASE!A316</f>
        <v>39374</v>
      </c>
      <c r="B316">
        <f>+IFERROR(VLOOKUP(A316,BASE!K:M,3,0)/VLOOKUP(ROE!A316,BASE!F:H,3,0),B315)</f>
        <v>0.80125242284180709</v>
      </c>
      <c r="C316">
        <f>+IFERROR(VLOOKUP(A316,BASE!A:C,3,0)/VLOOKUP(ROE!A316,BASE!F:H,3,0),C315)</f>
        <v>1.1391829431936784</v>
      </c>
      <c r="D316">
        <f>+IFERROR(+VLOOKUP(A316,BASE!P:R,3,0)/VLOOKUP(ROE!A316,BASE!F:H,3,0),D315)</f>
        <v>0</v>
      </c>
      <c r="F316">
        <f>+IFERROR(VLOOKUP(A316,BASE!A:C,3,0)/VLOOKUP(A316,BASE!K:M,3,0),F315)</f>
        <v>1.4217528842575364</v>
      </c>
      <c r="L316">
        <f t="shared" si="6"/>
        <v>0.88580975294450837</v>
      </c>
      <c r="M316">
        <f t="shared" si="7"/>
        <v>0.71669509273910581</v>
      </c>
    </row>
    <row r="317" spans="1:13" x14ac:dyDescent="0.25">
      <c r="A317" s="1">
        <f>+BASE!A317</f>
        <v>39381</v>
      </c>
      <c r="B317">
        <f>+IFERROR(VLOOKUP(A317,BASE!K:M,3,0)/VLOOKUP(ROE!A317,BASE!F:H,3,0),B316)</f>
        <v>0.78516440031656953</v>
      </c>
      <c r="C317">
        <f>+IFERROR(VLOOKUP(A317,BASE!A:C,3,0)/VLOOKUP(ROE!A317,BASE!F:H,3,0),C316)</f>
        <v>1.054464349953234</v>
      </c>
      <c r="D317">
        <f>+IFERROR(+VLOOKUP(A317,BASE!P:R,3,0)/VLOOKUP(ROE!A317,BASE!F:H,3,0),D316)</f>
        <v>0</v>
      </c>
      <c r="F317">
        <f>+IFERROR(VLOOKUP(A317,BASE!A:C,3,0)/VLOOKUP(A317,BASE!K:M,3,0),F316)</f>
        <v>1.3429854302208377</v>
      </c>
      <c r="L317">
        <f t="shared" si="6"/>
        <v>0.86742104313037205</v>
      </c>
      <c r="M317">
        <f t="shared" si="7"/>
        <v>0.70290775750276702</v>
      </c>
    </row>
    <row r="318" spans="1:13" x14ac:dyDescent="0.25">
      <c r="A318" s="1">
        <f>+BASE!A318</f>
        <v>39388</v>
      </c>
      <c r="B318">
        <f>+IFERROR(VLOOKUP(A318,BASE!K:M,3,0)/VLOOKUP(ROE!A318,BASE!F:H,3,0),B317)</f>
        <v>0.79527201091074406</v>
      </c>
      <c r="C318">
        <f>+IFERROR(VLOOKUP(A318,BASE!A:C,3,0)/VLOOKUP(ROE!A318,BASE!F:H,3,0),C317)</f>
        <v>1.0545537202606454</v>
      </c>
      <c r="D318">
        <f>+IFERROR(+VLOOKUP(A318,BASE!P:R,3,0)/VLOOKUP(ROE!A318,BASE!F:H,3,0),D317)</f>
        <v>0</v>
      </c>
      <c r="F318">
        <f>+IFERROR(VLOOKUP(A318,BASE!A:C,3,0)/VLOOKUP(A318,BASE!K:M,3,0),F317)</f>
        <v>1.3260289634146341</v>
      </c>
      <c r="L318">
        <f t="shared" si="6"/>
        <v>0.87718744314444985</v>
      </c>
      <c r="M318">
        <f t="shared" si="7"/>
        <v>0.71335657867703828</v>
      </c>
    </row>
    <row r="319" spans="1:13" x14ac:dyDescent="0.25">
      <c r="A319" s="1">
        <f>+BASE!A319</f>
        <v>39395</v>
      </c>
      <c r="B319">
        <f>+IFERROR(VLOOKUP(A319,BASE!K:M,3,0)/VLOOKUP(ROE!A319,BASE!F:H,3,0),B318)</f>
        <v>0.79268107121119902</v>
      </c>
      <c r="C319">
        <f>+IFERROR(VLOOKUP(A319,BASE!A:C,3,0)/VLOOKUP(ROE!A319,BASE!F:H,3,0),C318)</f>
        <v>1.1065124771758976</v>
      </c>
      <c r="D319">
        <f>+IFERROR(+VLOOKUP(A319,BASE!P:R,3,0)/VLOOKUP(ROE!A319,BASE!F:H,3,0),D318)</f>
        <v>0</v>
      </c>
      <c r="F319">
        <f>+IFERROR(VLOOKUP(A319,BASE!A:C,3,0)/VLOOKUP(A319,BASE!K:M,3,0),F318)</f>
        <v>1.3959113158652461</v>
      </c>
      <c r="L319">
        <f t="shared" si="6"/>
        <v>0.87432740156424993</v>
      </c>
      <c r="M319">
        <f t="shared" si="7"/>
        <v>0.71103474085814811</v>
      </c>
    </row>
    <row r="320" spans="1:13" x14ac:dyDescent="0.25">
      <c r="A320" s="1">
        <f>+BASE!A320</f>
        <v>39402</v>
      </c>
      <c r="B320">
        <f>+IFERROR(VLOOKUP(A320,BASE!K:M,3,0)/VLOOKUP(ROE!A320,BASE!F:H,3,0),B319)</f>
        <v>0.78987907263344381</v>
      </c>
      <c r="C320">
        <f>+IFERROR(VLOOKUP(A320,BASE!A:C,3,0)/VLOOKUP(ROE!A320,BASE!F:H,3,0),C319)</f>
        <v>1.0621582068859277</v>
      </c>
      <c r="D320">
        <f>+IFERROR(+VLOOKUP(A320,BASE!P:R,3,0)/VLOOKUP(ROE!A320,BASE!F:H,3,0),D319)</f>
        <v>0</v>
      </c>
      <c r="F320">
        <f>+IFERROR(VLOOKUP(A320,BASE!A:C,3,0)/VLOOKUP(A320,BASE!K:M,3,0),F319)</f>
        <v>1.3447098976109213</v>
      </c>
      <c r="L320">
        <f t="shared" si="6"/>
        <v>0.87020167553960515</v>
      </c>
      <c r="M320">
        <f t="shared" si="7"/>
        <v>0.70955646972728248</v>
      </c>
    </row>
    <row r="321" spans="1:13" x14ac:dyDescent="0.25">
      <c r="A321" s="1">
        <f>+BASE!A321</f>
        <v>39409</v>
      </c>
      <c r="B321">
        <f>+IFERROR(VLOOKUP(A321,BASE!K:M,3,0)/VLOOKUP(ROE!A321,BASE!F:H,3,0),B320)</f>
        <v>0.78164084008495238</v>
      </c>
      <c r="C321">
        <f>+IFERROR(VLOOKUP(A321,BASE!A:C,3,0)/VLOOKUP(ROE!A321,BASE!F:H,3,0),C320)</f>
        <v>1.0355541571619602</v>
      </c>
      <c r="D321">
        <f>+IFERROR(+VLOOKUP(A321,BASE!P:R,3,0)/VLOOKUP(ROE!A321,BASE!F:H,3,0),D320)</f>
        <v>0</v>
      </c>
      <c r="F321">
        <f>+IFERROR(VLOOKUP(A321,BASE!A:C,3,0)/VLOOKUP(A321,BASE!K:M,3,0),F320)</f>
        <v>1.324846533158901</v>
      </c>
      <c r="L321">
        <f t="shared" si="6"/>
        <v>0.86072815002510816</v>
      </c>
      <c r="M321">
        <f t="shared" si="7"/>
        <v>0.7025535301447966</v>
      </c>
    </row>
    <row r="322" spans="1:13" x14ac:dyDescent="0.25">
      <c r="A322" s="1">
        <f>+BASE!A322</f>
        <v>39416</v>
      </c>
      <c r="B322">
        <f>+IFERROR(VLOOKUP(A322,BASE!K:M,3,0)/VLOOKUP(ROE!A322,BASE!F:H,3,0),B321)</f>
        <v>0.78439408550305367</v>
      </c>
      <c r="C322">
        <f>+IFERROR(VLOOKUP(A322,BASE!A:C,3,0)/VLOOKUP(ROE!A322,BASE!F:H,3,0),C321)</f>
        <v>0.99863387978142071</v>
      </c>
      <c r="D322">
        <f>+IFERROR(+VLOOKUP(A322,BASE!P:R,3,0)/VLOOKUP(ROE!A322,BASE!F:H,3,0),D321)</f>
        <v>0</v>
      </c>
      <c r="F322">
        <f>+IFERROR(VLOOKUP(A322,BASE!A:C,3,0)/VLOOKUP(A322,BASE!K:M,3,0),F321)</f>
        <v>1.2731277533039647</v>
      </c>
      <c r="L322">
        <f>+STDEVA(B270:B322)*2+B322</f>
        <v>0.86027464047401769</v>
      </c>
      <c r="M322">
        <f>-STDEVA(B270:B322)*2+B322</f>
        <v>0.70851353053208965</v>
      </c>
    </row>
    <row r="323" spans="1:13" x14ac:dyDescent="0.25">
      <c r="A323" s="1">
        <f>+BASE!A323</f>
        <v>39423</v>
      </c>
      <c r="B323">
        <f>+IFERROR(VLOOKUP(A323,BASE!K:M,3,0)/VLOOKUP(ROE!A323,BASE!F:H,3,0),B322)</f>
        <v>0.77123931294770087</v>
      </c>
      <c r="C323">
        <f>+IFERROR(VLOOKUP(A323,BASE!A:C,3,0)/VLOOKUP(ROE!A323,BASE!F:H,3,0),C322)</f>
        <v>0.98189940691673716</v>
      </c>
      <c r="D323">
        <f>+IFERROR(+VLOOKUP(A323,BASE!P:R,3,0)/VLOOKUP(ROE!A323,BASE!F:H,3,0),D322)</f>
        <v>0</v>
      </c>
      <c r="F323">
        <f>+IFERROR(VLOOKUP(A323,BASE!A:C,3,0)/VLOOKUP(A323,BASE!K:M,3,0),F322)</f>
        <v>1.2731449116149005</v>
      </c>
      <c r="L323">
        <f t="shared" ref="L323:L386" si="8">+STDEVA(B271:B323)*2+B323</f>
        <v>0.84432458991471748</v>
      </c>
      <c r="M323">
        <f t="shared" ref="M323:M386" si="9">-STDEVA(B271:B323)*2+B323</f>
        <v>0.69815403598068426</v>
      </c>
    </row>
    <row r="324" spans="1:13" x14ac:dyDescent="0.25">
      <c r="A324" s="1">
        <f>+BASE!A324</f>
        <v>39430</v>
      </c>
      <c r="B324">
        <f>+IFERROR(VLOOKUP(A324,BASE!K:M,3,0)/VLOOKUP(ROE!A324,BASE!F:H,3,0),B323)</f>
        <v>0.75353584056573453</v>
      </c>
      <c r="C324">
        <f>+IFERROR(VLOOKUP(A324,BASE!A:C,3,0)/VLOOKUP(ROE!A324,BASE!F:H,3,0),C323)</f>
        <v>0.97934747669559619</v>
      </c>
      <c r="D324">
        <f>+IFERROR(+VLOOKUP(A324,BASE!P:R,3,0)/VLOOKUP(ROE!A324,BASE!F:H,3,0),D323)</f>
        <v>0</v>
      </c>
      <c r="F324">
        <f>+IFERROR(VLOOKUP(A324,BASE!A:C,3,0)/VLOOKUP(A324,BASE!K:M,3,0),F323)</f>
        <v>1.2996694038605097</v>
      </c>
      <c r="L324">
        <f t="shared" si="8"/>
        <v>0.82492146885213113</v>
      </c>
      <c r="M324">
        <f t="shared" si="9"/>
        <v>0.68215021227933792</v>
      </c>
    </row>
    <row r="325" spans="1:13" x14ac:dyDescent="0.25">
      <c r="A325" s="1">
        <f>+BASE!A325</f>
        <v>39437</v>
      </c>
      <c r="B325">
        <f>+IFERROR(VLOOKUP(A325,BASE!K:M,3,0)/VLOOKUP(ROE!A325,BASE!F:H,3,0),B324)</f>
        <v>0.73953217347873135</v>
      </c>
      <c r="C325">
        <f>+IFERROR(VLOOKUP(A325,BASE!A:C,3,0)/VLOOKUP(ROE!A325,BASE!F:H,3,0),C324)</f>
        <v>0.99708648963622737</v>
      </c>
      <c r="D325">
        <f>+IFERROR(+VLOOKUP(A325,BASE!P:R,3,0)/VLOOKUP(ROE!A325,BASE!F:H,3,0),D324)</f>
        <v>0</v>
      </c>
      <c r="F325">
        <f>+IFERROR(VLOOKUP(A325,BASE!A:C,3,0)/VLOOKUP(A325,BASE!K:M,3,0),F324)</f>
        <v>1.3482665466006303</v>
      </c>
      <c r="L325">
        <f t="shared" si="8"/>
        <v>0.81111775841832767</v>
      </c>
      <c r="M325">
        <f t="shared" si="9"/>
        <v>0.66794658853913502</v>
      </c>
    </row>
    <row r="326" spans="1:13" x14ac:dyDescent="0.25">
      <c r="A326" s="1">
        <f>+BASE!A326</f>
        <v>39444</v>
      </c>
      <c r="B326">
        <f>+IFERROR(VLOOKUP(A326,BASE!K:M,3,0)/VLOOKUP(ROE!A326,BASE!F:H,3,0),B325)</f>
        <v>0.76990710019907105</v>
      </c>
      <c r="C326">
        <f>+IFERROR(VLOOKUP(A326,BASE!A:C,3,0)/VLOOKUP(ROE!A326,BASE!F:H,3,0),C325)</f>
        <v>0.9603516921035169</v>
      </c>
      <c r="D326">
        <f>+IFERROR(+VLOOKUP(A326,BASE!P:R,3,0)/VLOOKUP(ROE!A326,BASE!F:H,3,0),D325)</f>
        <v>0</v>
      </c>
      <c r="F326">
        <f>+IFERROR(VLOOKUP(A326,BASE!A:C,3,0)/VLOOKUP(A326,BASE!K:M,3,0),F325)</f>
        <v>1.2473604826546003</v>
      </c>
      <c r="L326">
        <f t="shared" si="8"/>
        <v>0.84160100109069824</v>
      </c>
      <c r="M326">
        <f t="shared" si="9"/>
        <v>0.69821319930744385</v>
      </c>
    </row>
    <row r="327" spans="1:13" x14ac:dyDescent="0.25">
      <c r="A327" s="1">
        <f>+BASE!A327</f>
        <v>39451</v>
      </c>
      <c r="B327">
        <f>+IFERROR(VLOOKUP(A327,BASE!K:M,3,0)/VLOOKUP(ROE!A327,BASE!F:H,3,0),B326)</f>
        <v>0.72647108699338647</v>
      </c>
      <c r="C327">
        <f>+IFERROR(VLOOKUP(A327,BASE!A:C,3,0)/VLOOKUP(ROE!A327,BASE!F:H,3,0),C326)</f>
        <v>0.92428353400033925</v>
      </c>
      <c r="D327">
        <f>+IFERROR(+VLOOKUP(A327,BASE!P:R,3,0)/VLOOKUP(ROE!A327,BASE!F:H,3,0),D326)</f>
        <v>0</v>
      </c>
      <c r="F327">
        <f>+IFERROR(VLOOKUP(A327,BASE!A:C,3,0)/VLOOKUP(A327,BASE!K:M,3,0),F326)</f>
        <v>1.2722922502334268</v>
      </c>
      <c r="L327">
        <f t="shared" si="8"/>
        <v>0.79682881931702276</v>
      </c>
      <c r="M327">
        <f t="shared" si="9"/>
        <v>0.65611335466975018</v>
      </c>
    </row>
    <row r="328" spans="1:13" x14ac:dyDescent="0.25">
      <c r="A328" s="1">
        <f>+BASE!A328</f>
        <v>39458</v>
      </c>
      <c r="B328">
        <f>+IFERROR(VLOOKUP(A328,BASE!K:M,3,0)/VLOOKUP(ROE!A328,BASE!F:H,3,0),B327)</f>
        <v>0.73724554978281243</v>
      </c>
      <c r="C328">
        <f>+IFERROR(VLOOKUP(A328,BASE!A:C,3,0)/VLOOKUP(ROE!A328,BASE!F:H,3,0),C327)</f>
        <v>0.96559066519035863</v>
      </c>
      <c r="D328">
        <f>+IFERROR(+VLOOKUP(A328,BASE!P:R,3,0)/VLOOKUP(ROE!A328,BASE!F:H,3,0),D327)</f>
        <v>0</v>
      </c>
      <c r="F328">
        <f>+IFERROR(VLOOKUP(A328,BASE!A:C,3,0)/VLOOKUP(A328,BASE!K:M,3,0),F327)</f>
        <v>1.3097273567467651</v>
      </c>
      <c r="L328">
        <f t="shared" si="8"/>
        <v>0.80881181593643237</v>
      </c>
      <c r="M328">
        <f t="shared" si="9"/>
        <v>0.66567928362919249</v>
      </c>
    </row>
    <row r="329" spans="1:13" x14ac:dyDescent="0.25">
      <c r="A329" s="1">
        <f>+BASE!A329</f>
        <v>39465</v>
      </c>
      <c r="B329">
        <f>+IFERROR(VLOOKUP(A329,BASE!K:M,3,0)/VLOOKUP(ROE!A329,BASE!F:H,3,0),B328)</f>
        <v>0.76940092165898621</v>
      </c>
      <c r="C329">
        <f>+IFERROR(VLOOKUP(A329,BASE!A:C,3,0)/VLOOKUP(ROE!A329,BASE!F:H,3,0),C328)</f>
        <v>0.98949308755760379</v>
      </c>
      <c r="D329">
        <f>+IFERROR(+VLOOKUP(A329,BASE!P:R,3,0)/VLOOKUP(ROE!A329,BASE!F:H,3,0),D328)</f>
        <v>0</v>
      </c>
      <c r="F329">
        <f>+IFERROR(VLOOKUP(A329,BASE!A:C,3,0)/VLOOKUP(A329,BASE!K:M,3,0),F328)</f>
        <v>1.2860565404887401</v>
      </c>
      <c r="L329">
        <f t="shared" si="8"/>
        <v>0.84105743870913807</v>
      </c>
      <c r="M329">
        <f t="shared" si="9"/>
        <v>0.69774440460883436</v>
      </c>
    </row>
    <row r="330" spans="1:13" x14ac:dyDescent="0.25">
      <c r="A330" s="1">
        <f>+BASE!A330</f>
        <v>39472</v>
      </c>
      <c r="B330">
        <f>+IFERROR(VLOOKUP(A330,BASE!K:M,3,0)/VLOOKUP(ROE!A330,BASE!F:H,3,0),B329)</f>
        <v>0.81696687972109239</v>
      </c>
      <c r="C330">
        <f>+IFERROR(VLOOKUP(A330,BASE!A:C,3,0)/VLOOKUP(ROE!A330,BASE!F:H,3,0),C329)</f>
        <v>1.0906449738524115</v>
      </c>
      <c r="D330">
        <f>+IFERROR(+VLOOKUP(A330,BASE!P:R,3,0)/VLOOKUP(ROE!A330,BASE!F:H,3,0),D329)</f>
        <v>0</v>
      </c>
      <c r="F330">
        <f>+IFERROR(VLOOKUP(A330,BASE!A:C,3,0)/VLOOKUP(A330,BASE!K:M,3,0),F329)</f>
        <v>1.3349928876244666</v>
      </c>
      <c r="L330">
        <f t="shared" si="8"/>
        <v>0.88919106854365526</v>
      </c>
      <c r="M330">
        <f t="shared" si="9"/>
        <v>0.74474269089852951</v>
      </c>
    </row>
    <row r="331" spans="1:13" x14ac:dyDescent="0.25">
      <c r="A331" s="1">
        <f>+BASE!A331</f>
        <v>39479</v>
      </c>
      <c r="B331">
        <f>+IFERROR(VLOOKUP(A331,BASE!K:M,3,0)/VLOOKUP(ROE!A331,BASE!F:H,3,0),B330)</f>
        <v>0.80456026058631924</v>
      </c>
      <c r="C331">
        <f>+IFERROR(VLOOKUP(A331,BASE!A:C,3,0)/VLOOKUP(ROE!A331,BASE!F:H,3,0),C330)</f>
        <v>1.0775244299674267</v>
      </c>
      <c r="D331">
        <f>+IFERROR(+VLOOKUP(A331,BASE!P:R,3,0)/VLOOKUP(ROE!A331,BASE!F:H,3,0),D330)</f>
        <v>0</v>
      </c>
      <c r="F331">
        <f>+IFERROR(VLOOKUP(A331,BASE!A:C,3,0)/VLOOKUP(A331,BASE!K:M,3,0),F330)</f>
        <v>1.3392712550607286</v>
      </c>
      <c r="L331">
        <f t="shared" si="8"/>
        <v>0.87486819626323797</v>
      </c>
      <c r="M331">
        <f t="shared" si="9"/>
        <v>0.73425232490940051</v>
      </c>
    </row>
    <row r="332" spans="1:13" x14ac:dyDescent="0.25">
      <c r="A332" s="1">
        <f>+BASE!A332</f>
        <v>39486</v>
      </c>
      <c r="B332">
        <f>+IFERROR(VLOOKUP(A332,BASE!K:M,3,0)/VLOOKUP(ROE!A332,BASE!F:H,3,0),B331)</f>
        <v>0.79592772631385855</v>
      </c>
      <c r="C332">
        <f>+IFERROR(VLOOKUP(A332,BASE!A:C,3,0)/VLOOKUP(ROE!A332,BASE!F:H,3,0),C331)</f>
        <v>1.0080711730716316</v>
      </c>
      <c r="D332">
        <f>+IFERROR(+VLOOKUP(A332,BASE!P:R,3,0)/VLOOKUP(ROE!A332,BASE!F:H,3,0),D331)</f>
        <v>0</v>
      </c>
      <c r="F332">
        <f>+IFERROR(VLOOKUP(A332,BASE!A:C,3,0)/VLOOKUP(A332,BASE!K:M,3,0),F331)</f>
        <v>1.2665360682184834</v>
      </c>
      <c r="L332">
        <f t="shared" si="8"/>
        <v>0.8629728685624739</v>
      </c>
      <c r="M332">
        <f t="shared" si="9"/>
        <v>0.7288825840652432</v>
      </c>
    </row>
    <row r="333" spans="1:13" x14ac:dyDescent="0.25">
      <c r="A333" s="1">
        <f>+BASE!A333</f>
        <v>39493</v>
      </c>
      <c r="B333">
        <f>+IFERROR(VLOOKUP(A333,BASE!K:M,3,0)/VLOOKUP(ROE!A333,BASE!F:H,3,0),B332)</f>
        <v>0.77579417169860854</v>
      </c>
      <c r="C333">
        <f>+IFERROR(VLOOKUP(A333,BASE!A:C,3,0)/VLOOKUP(ROE!A333,BASE!F:H,3,0),C332)</f>
        <v>0.98687319506432125</v>
      </c>
      <c r="D333">
        <f>+IFERROR(+VLOOKUP(A333,BASE!P:R,3,0)/VLOOKUP(ROE!A333,BASE!F:H,3,0),D332)</f>
        <v>0</v>
      </c>
      <c r="F333">
        <f>+IFERROR(VLOOKUP(A333,BASE!A:C,3,0)/VLOOKUP(A333,BASE!K:M,3,0),F332)</f>
        <v>1.2720812182741117</v>
      </c>
      <c r="L333">
        <f t="shared" si="8"/>
        <v>0.83342745415966346</v>
      </c>
      <c r="M333">
        <f t="shared" si="9"/>
        <v>0.71816088923755361</v>
      </c>
    </row>
    <row r="334" spans="1:13" x14ac:dyDescent="0.25">
      <c r="A334" s="1">
        <f>+BASE!A334</f>
        <v>39500</v>
      </c>
      <c r="B334">
        <f>+IFERROR(VLOOKUP(A334,BASE!K:M,3,0)/VLOOKUP(ROE!A334,BASE!F:H,3,0),B333)</f>
        <v>0.75008632596685076</v>
      </c>
      <c r="C334">
        <f>+IFERROR(VLOOKUP(A334,BASE!A:C,3,0)/VLOOKUP(ROE!A334,BASE!F:H,3,0),C333)</f>
        <v>0.97349792817679548</v>
      </c>
      <c r="D334">
        <f>+IFERROR(+VLOOKUP(A334,BASE!P:R,3,0)/VLOOKUP(ROE!A334,BASE!F:H,3,0),D333)</f>
        <v>0</v>
      </c>
      <c r="F334">
        <f>+IFERROR(VLOOKUP(A334,BASE!A:C,3,0)/VLOOKUP(A334,BASE!K:M,3,0),F333)</f>
        <v>1.29784785360801</v>
      </c>
      <c r="L334">
        <f t="shared" si="8"/>
        <v>0.80693285521410851</v>
      </c>
      <c r="M334">
        <f t="shared" si="9"/>
        <v>0.69323979671959302</v>
      </c>
    </row>
    <row r="335" spans="1:13" x14ac:dyDescent="0.25">
      <c r="A335" s="1">
        <f>+BASE!A335</f>
        <v>39507</v>
      </c>
      <c r="B335">
        <f>+IFERROR(VLOOKUP(A335,BASE!K:M,3,0)/VLOOKUP(ROE!A335,BASE!F:H,3,0),B334)</f>
        <v>0.7645132236141815</v>
      </c>
      <c r="C335">
        <f>+IFERROR(VLOOKUP(A335,BASE!A:C,3,0)/VLOOKUP(ROE!A335,BASE!F:H,3,0),C334)</f>
        <v>0.94800622287726188</v>
      </c>
      <c r="D335">
        <f>+IFERROR(+VLOOKUP(A335,BASE!P:R,3,0)/VLOOKUP(ROE!A335,BASE!F:H,3,0),D334)</f>
        <v>0</v>
      </c>
      <c r="F335">
        <f>+IFERROR(VLOOKUP(A335,BASE!A:C,3,0)/VLOOKUP(A335,BASE!K:M,3,0),F334)</f>
        <v>1.2400128520938203</v>
      </c>
      <c r="L335">
        <f t="shared" si="8"/>
        <v>0.8200980641994462</v>
      </c>
      <c r="M335">
        <f t="shared" si="9"/>
        <v>0.70892838302891681</v>
      </c>
    </row>
    <row r="336" spans="1:13" x14ac:dyDescent="0.25">
      <c r="A336" s="1">
        <f>+BASE!A336</f>
        <v>39514</v>
      </c>
      <c r="B336">
        <f>+IFERROR(VLOOKUP(A336,BASE!K:M,3,0)/VLOOKUP(ROE!A336,BASE!F:H,3,0),B335)</f>
        <v>0.76286503221487734</v>
      </c>
      <c r="C336">
        <f>+IFERROR(VLOOKUP(A336,BASE!A:C,3,0)/VLOOKUP(ROE!A336,BASE!F:H,3,0),C335)</f>
        <v>0.91088611831645883</v>
      </c>
      <c r="D336">
        <f>+IFERROR(+VLOOKUP(A336,BASE!P:R,3,0)/VLOOKUP(ROE!A336,BASE!F:H,3,0),D335)</f>
        <v>0</v>
      </c>
      <c r="F336">
        <f>+IFERROR(VLOOKUP(A336,BASE!A:C,3,0)/VLOOKUP(A336,BASE!K:M,3,0),F335)</f>
        <v>1.1940331249314469</v>
      </c>
      <c r="L336">
        <f t="shared" si="8"/>
        <v>0.81845389812926161</v>
      </c>
      <c r="M336">
        <f t="shared" si="9"/>
        <v>0.70727616630049306</v>
      </c>
    </row>
    <row r="337" spans="1:13" x14ac:dyDescent="0.25">
      <c r="A337" s="1">
        <f>+BASE!A337</f>
        <v>39521</v>
      </c>
      <c r="B337">
        <f>+IFERROR(VLOOKUP(A337,BASE!K:M,3,0)/VLOOKUP(ROE!A337,BASE!F:H,3,0),B336)</f>
        <v>0.77349982656954563</v>
      </c>
      <c r="C337">
        <f>+IFERROR(VLOOKUP(A337,BASE!A:C,3,0)/VLOOKUP(ROE!A337,BASE!F:H,3,0),C336)</f>
        <v>1.0026881720430108</v>
      </c>
      <c r="D337">
        <f>+IFERROR(+VLOOKUP(A337,BASE!P:R,3,0)/VLOOKUP(ROE!A337,BASE!F:H,3,0),D336)</f>
        <v>0</v>
      </c>
      <c r="F337">
        <f>+IFERROR(VLOOKUP(A337,BASE!A:C,3,0)/VLOOKUP(A337,BASE!K:M,3,0),F336)</f>
        <v>1.2963004484304934</v>
      </c>
      <c r="L337">
        <f t="shared" si="8"/>
        <v>0.82722852797077207</v>
      </c>
      <c r="M337">
        <f t="shared" si="9"/>
        <v>0.7197711251683192</v>
      </c>
    </row>
    <row r="338" spans="1:13" x14ac:dyDescent="0.25">
      <c r="A338" s="1">
        <f>+BASE!A338</f>
        <v>39528</v>
      </c>
      <c r="B338">
        <f>+IFERROR(VLOOKUP(A338,BASE!K:M,3,0)/VLOOKUP(ROE!A338,BASE!F:H,3,0),B337)</f>
        <v>0.7670470104974898</v>
      </c>
      <c r="C338">
        <f>+IFERROR(VLOOKUP(A338,BASE!A:C,3,0)/VLOOKUP(ROE!A338,BASE!F:H,3,0),C337)</f>
        <v>1.0430853491556369</v>
      </c>
      <c r="D338">
        <f>+IFERROR(+VLOOKUP(A338,BASE!P:R,3,0)/VLOOKUP(ROE!A338,BASE!F:H,3,0),D337)</f>
        <v>0</v>
      </c>
      <c r="F338">
        <f>+IFERROR(VLOOKUP(A338,BASE!A:C,3,0)/VLOOKUP(A338,BASE!K:M,3,0),F337)</f>
        <v>1.3598714744734024</v>
      </c>
      <c r="L338">
        <f t="shared" si="8"/>
        <v>0.81498601029662943</v>
      </c>
      <c r="M338">
        <f t="shared" si="9"/>
        <v>0.71910801069835018</v>
      </c>
    </row>
    <row r="339" spans="1:13" x14ac:dyDescent="0.25">
      <c r="A339" s="1">
        <f>+BASE!A339</f>
        <v>39535</v>
      </c>
      <c r="B339">
        <f>+IFERROR(VLOOKUP(A339,BASE!K:M,3,0)/VLOOKUP(ROE!A339,BASE!F:H,3,0),B338)</f>
        <v>0.77725033587102554</v>
      </c>
      <c r="C339">
        <f>+IFERROR(VLOOKUP(A339,BASE!A:C,3,0)/VLOOKUP(ROE!A339,BASE!F:H,3,0),C338)</f>
        <v>1.0800716524854455</v>
      </c>
      <c r="D339">
        <f>+IFERROR(+VLOOKUP(A339,BASE!P:R,3,0)/VLOOKUP(ROE!A339,BASE!F:H,3,0),D338)</f>
        <v>0</v>
      </c>
      <c r="F339">
        <f>+IFERROR(VLOOKUP(A339,BASE!A:C,3,0)/VLOOKUP(A339,BASE!K:M,3,0),F338)</f>
        <v>1.3896058999769532</v>
      </c>
      <c r="L339">
        <f t="shared" si="8"/>
        <v>0.81774633863274482</v>
      </c>
      <c r="M339">
        <f t="shared" si="9"/>
        <v>0.73675433310930627</v>
      </c>
    </row>
    <row r="340" spans="1:13" x14ac:dyDescent="0.25">
      <c r="A340" s="1">
        <f>+BASE!A340</f>
        <v>39542</v>
      </c>
      <c r="B340">
        <f>+IFERROR(VLOOKUP(A340,BASE!K:M,3,0)/VLOOKUP(ROE!A340,BASE!F:H,3,0),B339)</f>
        <v>0.80576767586021025</v>
      </c>
      <c r="C340">
        <f>+IFERROR(VLOOKUP(A340,BASE!A:C,3,0)/VLOOKUP(ROE!A340,BASE!F:H,3,0),C339)</f>
        <v>1.070613601653041</v>
      </c>
      <c r="D340">
        <f>+IFERROR(+VLOOKUP(A340,BASE!P:R,3,0)/VLOOKUP(ROE!A340,BASE!F:H,3,0),D339)</f>
        <v>0</v>
      </c>
      <c r="F340">
        <f>+IFERROR(VLOOKUP(A340,BASE!A:C,3,0)/VLOOKUP(A340,BASE!K:M,3,0),F339)</f>
        <v>1.3286877020849592</v>
      </c>
      <c r="L340">
        <f t="shared" si="8"/>
        <v>0.84690575373147137</v>
      </c>
      <c r="M340">
        <f t="shared" si="9"/>
        <v>0.76462959798894914</v>
      </c>
    </row>
    <row r="341" spans="1:13" x14ac:dyDescent="0.25">
      <c r="A341" s="1">
        <f>+BASE!A341</f>
        <v>39549</v>
      </c>
      <c r="B341">
        <f>+IFERROR(VLOOKUP(A341,BASE!K:M,3,0)/VLOOKUP(ROE!A341,BASE!F:H,3,0),B340)</f>
        <v>0.75974719601210616</v>
      </c>
      <c r="C341">
        <f>+IFERROR(VLOOKUP(A341,BASE!A:C,3,0)/VLOOKUP(ROE!A341,BASE!F:H,3,0),C340)</f>
        <v>1.0175360512729215</v>
      </c>
      <c r="D341">
        <f>+IFERROR(+VLOOKUP(A341,BASE!P:R,3,0)/VLOOKUP(ROE!A341,BASE!F:H,3,0),D340)</f>
        <v>0</v>
      </c>
      <c r="F341">
        <f>+IFERROR(VLOOKUP(A341,BASE!A:C,3,0)/VLOOKUP(A341,BASE!K:M,3,0),F340)</f>
        <v>1.3393087287639132</v>
      </c>
      <c r="L341">
        <f t="shared" si="8"/>
        <v>0.80091623140352353</v>
      </c>
      <c r="M341">
        <f t="shared" si="9"/>
        <v>0.7185781606206888</v>
      </c>
    </row>
    <row r="342" spans="1:13" x14ac:dyDescent="0.25">
      <c r="A342" s="1">
        <f>+BASE!A342</f>
        <v>39556</v>
      </c>
      <c r="B342">
        <f>+IFERROR(VLOOKUP(A342,BASE!K:M,3,0)/VLOOKUP(ROE!A342,BASE!F:H,3,0),B341)</f>
        <v>0.76632087283133599</v>
      </c>
      <c r="C342">
        <f>+IFERROR(VLOOKUP(A342,BASE!A:C,3,0)/VLOOKUP(ROE!A342,BASE!F:H,3,0),C341)</f>
        <v>1.0248613843677337</v>
      </c>
      <c r="D342">
        <f>+IFERROR(+VLOOKUP(A342,BASE!P:R,3,0)/VLOOKUP(ROE!A342,BASE!F:H,3,0),D341)</f>
        <v>0</v>
      </c>
      <c r="F342">
        <f>+IFERROR(VLOOKUP(A342,BASE!A:C,3,0)/VLOOKUP(A342,BASE!K:M,3,0),F341)</f>
        <v>1.3373789240284746</v>
      </c>
      <c r="L342">
        <f t="shared" si="8"/>
        <v>0.80752552700538494</v>
      </c>
      <c r="M342">
        <f t="shared" si="9"/>
        <v>0.72511621865728704</v>
      </c>
    </row>
    <row r="343" spans="1:13" x14ac:dyDescent="0.25">
      <c r="A343" s="1">
        <f>+BASE!A343</f>
        <v>39563</v>
      </c>
      <c r="B343">
        <f>+IFERROR(VLOOKUP(A343,BASE!K:M,3,0)/VLOOKUP(ROE!A343,BASE!F:H,3,0),B342)</f>
        <v>0.75972342264477111</v>
      </c>
      <c r="C343">
        <f>+IFERROR(VLOOKUP(A343,BASE!A:C,3,0)/VLOOKUP(ROE!A343,BASE!F:H,3,0),C342)</f>
        <v>1.0360126764621147</v>
      </c>
      <c r="D343">
        <f>+IFERROR(+VLOOKUP(A343,BASE!P:R,3,0)/VLOOKUP(ROE!A343,BASE!F:H,3,0),D342)</f>
        <v>0</v>
      </c>
      <c r="F343">
        <f>+IFERROR(VLOOKUP(A343,BASE!A:C,3,0)/VLOOKUP(A343,BASE!K:M,3,0),F342)</f>
        <v>1.3636708380735685</v>
      </c>
      <c r="L343">
        <f t="shared" si="8"/>
        <v>0.80071408950519363</v>
      </c>
      <c r="M343">
        <f t="shared" si="9"/>
        <v>0.71873275578434859</v>
      </c>
    </row>
    <row r="344" spans="1:13" x14ac:dyDescent="0.25">
      <c r="A344" s="1">
        <f>+BASE!A344</f>
        <v>39570</v>
      </c>
      <c r="B344">
        <f>+IFERROR(VLOOKUP(A344,BASE!K:M,3,0)/VLOOKUP(ROE!A344,BASE!F:H,3,0),B343)</f>
        <v>0.81260911736178476</v>
      </c>
      <c r="C344">
        <f>+IFERROR(VLOOKUP(A344,BASE!A:C,3,0)/VLOOKUP(ROE!A344,BASE!F:H,3,0),C343)</f>
        <v>1.0075654704170709</v>
      </c>
      <c r="D344">
        <f>+IFERROR(+VLOOKUP(A344,BASE!P:R,3,0)/VLOOKUP(ROE!A344,BASE!F:H,3,0),D343)</f>
        <v>0</v>
      </c>
      <c r="F344">
        <f>+IFERROR(VLOOKUP(A344,BASE!A:C,3,0)/VLOOKUP(A344,BASE!K:M,3,0),F343)</f>
        <v>1.2399140606349963</v>
      </c>
      <c r="L344">
        <f t="shared" si="8"/>
        <v>0.85490989894010649</v>
      </c>
      <c r="M344">
        <f t="shared" si="9"/>
        <v>0.77030833578346303</v>
      </c>
    </row>
    <row r="345" spans="1:13" x14ac:dyDescent="0.25">
      <c r="A345" s="1">
        <f>+BASE!A345</f>
        <v>39577</v>
      </c>
      <c r="B345">
        <f>+IFERROR(VLOOKUP(A345,BASE!K:M,3,0)/VLOOKUP(ROE!A345,BASE!F:H,3,0),B344)</f>
        <v>0.7892381141834095</v>
      </c>
      <c r="C345">
        <f>+IFERROR(VLOOKUP(A345,BASE!A:C,3,0)/VLOOKUP(ROE!A345,BASE!F:H,3,0),C344)</f>
        <v>1.0033817386114978</v>
      </c>
      <c r="D345">
        <f>+IFERROR(+VLOOKUP(A345,BASE!P:R,3,0)/VLOOKUP(ROE!A345,BASE!F:H,3,0),D344)</f>
        <v>0</v>
      </c>
      <c r="F345">
        <f>+IFERROR(VLOOKUP(A345,BASE!A:C,3,0)/VLOOKUP(A345,BASE!K:M,3,0),F344)</f>
        <v>1.2713295526149968</v>
      </c>
      <c r="L345">
        <f t="shared" si="8"/>
        <v>0.83082347968385706</v>
      </c>
      <c r="M345">
        <f t="shared" si="9"/>
        <v>0.74765274868296194</v>
      </c>
    </row>
    <row r="346" spans="1:13" x14ac:dyDescent="0.25">
      <c r="A346" s="1">
        <f>+BASE!A346</f>
        <v>39584</v>
      </c>
      <c r="B346">
        <f>+IFERROR(VLOOKUP(A346,BASE!K:M,3,0)/VLOOKUP(ROE!A346,BASE!F:H,3,0),B345)</f>
        <v>0.87939160239931446</v>
      </c>
      <c r="C346">
        <f>+IFERROR(VLOOKUP(A346,BASE!A:C,3,0)/VLOOKUP(ROE!A346,BASE!F:H,3,0),C345)</f>
        <v>1.0089974293059125</v>
      </c>
      <c r="D346">
        <f>+IFERROR(+VLOOKUP(A346,BASE!P:R,3,0)/VLOOKUP(ROE!A346,BASE!F:H,3,0),D345)</f>
        <v>0</v>
      </c>
      <c r="F346">
        <f>+IFERROR(VLOOKUP(A346,BASE!A:C,3,0)/VLOOKUP(A346,BASE!K:M,3,0),F345)</f>
        <v>1.1473812423873326</v>
      </c>
      <c r="L346">
        <f t="shared" si="8"/>
        <v>0.9295230192337911</v>
      </c>
      <c r="M346">
        <f t="shared" si="9"/>
        <v>0.82926018556483783</v>
      </c>
    </row>
    <row r="347" spans="1:13" x14ac:dyDescent="0.25">
      <c r="A347" s="1">
        <f>+BASE!A347</f>
        <v>39591</v>
      </c>
      <c r="B347">
        <f>+IFERROR(VLOOKUP(A347,BASE!K:M,3,0)/VLOOKUP(ROE!A347,BASE!F:H,3,0),B346)</f>
        <v>0.86217681401167634</v>
      </c>
      <c r="C347">
        <f>+IFERROR(VLOOKUP(A347,BASE!A:C,3,0)/VLOOKUP(ROE!A347,BASE!F:H,3,0),C346)</f>
        <v>1.0794412010008341</v>
      </c>
      <c r="D347">
        <f>+IFERROR(+VLOOKUP(A347,BASE!P:R,3,0)/VLOOKUP(ROE!A347,BASE!F:H,3,0),D346)</f>
        <v>0</v>
      </c>
      <c r="F347">
        <f>+IFERROR(VLOOKUP(A347,BASE!A:C,3,0)/VLOOKUP(A347,BASE!K:M,3,0),F346)</f>
        <v>1.251995163240629</v>
      </c>
      <c r="L347">
        <f t="shared" si="8"/>
        <v>0.91766781666659147</v>
      </c>
      <c r="M347">
        <f t="shared" si="9"/>
        <v>0.80668581135676121</v>
      </c>
    </row>
    <row r="348" spans="1:13" x14ac:dyDescent="0.25">
      <c r="A348" s="1">
        <f>+BASE!A348</f>
        <v>39598</v>
      </c>
      <c r="B348">
        <f>+IFERROR(VLOOKUP(A348,BASE!K:M,3,0)/VLOOKUP(ROE!A348,BASE!F:H,3,0),B347)</f>
        <v>0.84141934070747992</v>
      </c>
      <c r="C348">
        <f>+IFERROR(VLOOKUP(A348,BASE!A:C,3,0)/VLOOKUP(ROE!A348,BASE!F:H,3,0),C347)</f>
        <v>1.1811411674515386</v>
      </c>
      <c r="D348">
        <f>+IFERROR(+VLOOKUP(A348,BASE!P:R,3,0)/VLOOKUP(ROE!A348,BASE!F:H,3,0),D347)</f>
        <v>0</v>
      </c>
      <c r="F348">
        <f>+IFERROR(VLOOKUP(A348,BASE!A:C,3,0)/VLOOKUP(A348,BASE!K:M,3,0),F347)</f>
        <v>1.4037485357282311</v>
      </c>
      <c r="L348">
        <f t="shared" si="8"/>
        <v>0.89963967772015463</v>
      </c>
      <c r="M348">
        <f t="shared" si="9"/>
        <v>0.78319900369480522</v>
      </c>
    </row>
    <row r="349" spans="1:13" x14ac:dyDescent="0.25">
      <c r="A349" s="1">
        <f>+BASE!A349</f>
        <v>39605</v>
      </c>
      <c r="B349">
        <f>+IFERROR(VLOOKUP(A349,BASE!K:M,3,0)/VLOOKUP(ROE!A349,BASE!F:H,3,0),B348)</f>
        <v>0.85217889908256883</v>
      </c>
      <c r="C349">
        <f>+IFERROR(VLOOKUP(A349,BASE!A:C,3,0)/VLOOKUP(ROE!A349,BASE!F:H,3,0),C348)</f>
        <v>1.1738532110091744</v>
      </c>
      <c r="D349">
        <f>+IFERROR(+VLOOKUP(A349,BASE!P:R,3,0)/VLOOKUP(ROE!A349,BASE!F:H,3,0),D348)</f>
        <v>0</v>
      </c>
      <c r="F349">
        <f>+IFERROR(VLOOKUP(A349,BASE!A:C,3,0)/VLOOKUP(A349,BASE!K:M,3,0),F348)</f>
        <v>1.3774727492935004</v>
      </c>
      <c r="L349">
        <f t="shared" si="8"/>
        <v>0.9137775342597042</v>
      </c>
      <c r="M349">
        <f t="shared" si="9"/>
        <v>0.79058026390543346</v>
      </c>
    </row>
    <row r="350" spans="1:13" x14ac:dyDescent="0.25">
      <c r="A350" s="1">
        <f>+BASE!A350</f>
        <v>39612</v>
      </c>
      <c r="B350">
        <f>+IFERROR(VLOOKUP(A350,BASE!K:M,3,0)/VLOOKUP(ROE!A350,BASE!F:H,3,0),B349)</f>
        <v>0.80093951849677048</v>
      </c>
      <c r="C350">
        <f>+IFERROR(VLOOKUP(A350,BASE!A:C,3,0)/VLOOKUP(ROE!A350,BASE!F:H,3,0),C349)</f>
        <v>1.1080446271285966</v>
      </c>
      <c r="D350">
        <f>+IFERROR(+VLOOKUP(A350,BASE!P:R,3,0)/VLOOKUP(ROE!A350,BASE!F:H,3,0),D349)</f>
        <v>0</v>
      </c>
      <c r="F350">
        <f>+IFERROR(VLOOKUP(A350,BASE!A:C,3,0)/VLOOKUP(A350,BASE!K:M,3,0),F349)</f>
        <v>1.3834310850439882</v>
      </c>
      <c r="L350">
        <f t="shared" si="8"/>
        <v>0.8627879498438592</v>
      </c>
      <c r="M350">
        <f t="shared" si="9"/>
        <v>0.73909108714968175</v>
      </c>
    </row>
    <row r="351" spans="1:13" x14ac:dyDescent="0.25">
      <c r="A351" s="1">
        <f>+BASE!A351</f>
        <v>39619</v>
      </c>
      <c r="B351">
        <f>+IFERROR(VLOOKUP(A351,BASE!K:M,3,0)/VLOOKUP(ROE!A351,BASE!F:H,3,0),B350)</f>
        <v>0.77025954890626769</v>
      </c>
      <c r="C351">
        <f>+IFERROR(VLOOKUP(A351,BASE!A:C,3,0)/VLOOKUP(ROE!A351,BASE!F:H,3,0),C350)</f>
        <v>1.025614870225547</v>
      </c>
      <c r="D351">
        <f>+IFERROR(+VLOOKUP(A351,BASE!P:R,3,0)/VLOOKUP(ROE!A351,BASE!F:H,3,0),D350)</f>
        <v>0</v>
      </c>
      <c r="F351">
        <f>+IFERROR(VLOOKUP(A351,BASE!A:C,3,0)/VLOOKUP(A351,BASE!K:M,3,0),F350)</f>
        <v>1.331518540317834</v>
      </c>
      <c r="L351">
        <f t="shared" si="8"/>
        <v>0.83195081581458108</v>
      </c>
      <c r="M351">
        <f t="shared" si="9"/>
        <v>0.7085682819979543</v>
      </c>
    </row>
    <row r="352" spans="1:13" x14ac:dyDescent="0.25">
      <c r="A352" s="1">
        <f>+BASE!A352</f>
        <v>39626</v>
      </c>
      <c r="B352">
        <f>+IFERROR(VLOOKUP(A352,BASE!K:M,3,0)/VLOOKUP(ROE!A352,BASE!F:H,3,0),B351)</f>
        <v>0.81268918755297259</v>
      </c>
      <c r="C352">
        <f>+IFERROR(VLOOKUP(A352,BASE!A:C,3,0)/VLOOKUP(ROE!A352,BASE!F:H,3,0),C351)</f>
        <v>1.0004843201356097</v>
      </c>
      <c r="D352">
        <f>+IFERROR(+VLOOKUP(A352,BASE!P:R,3,0)/VLOOKUP(ROE!A352,BASE!F:H,3,0),D351)</f>
        <v>0</v>
      </c>
      <c r="F352">
        <f>+IFERROR(VLOOKUP(A352,BASE!A:C,3,0)/VLOOKUP(A352,BASE!K:M,3,0),F351)</f>
        <v>1.2310786650774732</v>
      </c>
      <c r="L352">
        <f t="shared" si="8"/>
        <v>0.87423864826887709</v>
      </c>
      <c r="M352">
        <f t="shared" si="9"/>
        <v>0.75113972683706809</v>
      </c>
    </row>
    <row r="353" spans="1:13" x14ac:dyDescent="0.25">
      <c r="A353" s="1">
        <f>+BASE!A353</f>
        <v>39633</v>
      </c>
      <c r="B353">
        <f>+IFERROR(VLOOKUP(A353,BASE!K:M,3,0)/VLOOKUP(ROE!A353,BASE!F:H,3,0),B352)</f>
        <v>0.79266147273184229</v>
      </c>
      <c r="C353">
        <f>+IFERROR(VLOOKUP(A353,BASE!A:C,3,0)/VLOOKUP(ROE!A353,BASE!F:H,3,0),C352)</f>
        <v>1.0693641618497109</v>
      </c>
      <c r="D353">
        <f>+IFERROR(+VLOOKUP(A353,BASE!P:R,3,0)/VLOOKUP(ROE!A353,BASE!F:H,3,0),D352)</f>
        <v>0</v>
      </c>
      <c r="F353">
        <f>+IFERROR(VLOOKUP(A353,BASE!A:C,3,0)/VLOOKUP(A353,BASE!K:M,3,0),F352)</f>
        <v>1.3490805326569435</v>
      </c>
      <c r="L353">
        <f t="shared" si="8"/>
        <v>0.85410174340033196</v>
      </c>
      <c r="M353">
        <f t="shared" si="9"/>
        <v>0.73122120206335262</v>
      </c>
    </row>
    <row r="354" spans="1:13" x14ac:dyDescent="0.25">
      <c r="A354" s="1">
        <f>+BASE!A354</f>
        <v>39640</v>
      </c>
      <c r="B354">
        <f>+IFERROR(VLOOKUP(A354,BASE!K:M,3,0)/VLOOKUP(ROE!A354,BASE!F:H,3,0),B353)</f>
        <v>0.79121924697566937</v>
      </c>
      <c r="C354">
        <f>+IFERROR(VLOOKUP(A354,BASE!A:C,3,0)/VLOOKUP(ROE!A354,BASE!F:H,3,0),C353)</f>
        <v>1.0861764306103032</v>
      </c>
      <c r="D354">
        <f>+IFERROR(+VLOOKUP(A354,BASE!P:R,3,0)/VLOOKUP(ROE!A354,BASE!F:H,3,0),D353)</f>
        <v>0</v>
      </c>
      <c r="F354">
        <f>+IFERROR(VLOOKUP(A354,BASE!A:C,3,0)/VLOOKUP(A354,BASE!K:M,3,0),F353)</f>
        <v>1.3727881807249616</v>
      </c>
      <c r="L354">
        <f t="shared" si="8"/>
        <v>0.85215226683722822</v>
      </c>
      <c r="M354">
        <f t="shared" si="9"/>
        <v>0.73028622711411051</v>
      </c>
    </row>
    <row r="355" spans="1:13" x14ac:dyDescent="0.25">
      <c r="A355" s="1">
        <f>+BASE!A355</f>
        <v>39647</v>
      </c>
      <c r="B355">
        <f>+IFERROR(VLOOKUP(A355,BASE!K:M,3,0)/VLOOKUP(ROE!A355,BASE!F:H,3,0),B354)</f>
        <v>0.76564463433023366</v>
      </c>
      <c r="C355">
        <f>+IFERROR(VLOOKUP(A355,BASE!A:C,3,0)/VLOOKUP(ROE!A355,BASE!F:H,3,0),C354)</f>
        <v>1.0482533299824077</v>
      </c>
      <c r="D355">
        <f>+IFERROR(+VLOOKUP(A355,BASE!P:R,3,0)/VLOOKUP(ROE!A355,BASE!F:H,3,0),D354)</f>
        <v>0</v>
      </c>
      <c r="F355">
        <f>+IFERROR(VLOOKUP(A355,BASE!A:C,3,0)/VLOOKUP(A355,BASE!K:M,3,0),F354)</f>
        <v>1.3691120958476943</v>
      </c>
      <c r="L355">
        <f t="shared" si="8"/>
        <v>0.82578967316694896</v>
      </c>
      <c r="M355">
        <f t="shared" si="9"/>
        <v>0.70549959549351837</v>
      </c>
    </row>
    <row r="356" spans="1:13" x14ac:dyDescent="0.25">
      <c r="A356" s="1">
        <f>+BASE!A356</f>
        <v>39654</v>
      </c>
      <c r="B356">
        <f>+IFERROR(VLOOKUP(A356,BASE!K:M,3,0)/VLOOKUP(ROE!A356,BASE!F:H,3,0),B355)</f>
        <v>0.7781358772721414</v>
      </c>
      <c r="C356">
        <f>+IFERROR(VLOOKUP(A356,BASE!A:C,3,0)/VLOOKUP(ROE!A356,BASE!F:H,3,0),C355)</f>
        <v>1.1167977310816037</v>
      </c>
      <c r="D356">
        <f>+IFERROR(+VLOOKUP(A356,BASE!P:R,3,0)/VLOOKUP(ROE!A356,BASE!F:H,3,0),D355)</f>
        <v>0</v>
      </c>
      <c r="F356">
        <f>+IFERROR(VLOOKUP(A356,BASE!A:C,3,0)/VLOOKUP(A356,BASE!K:M,3,0),F355)</f>
        <v>1.4352220013253809</v>
      </c>
      <c r="L356">
        <f t="shared" si="8"/>
        <v>0.83783062858984736</v>
      </c>
      <c r="M356">
        <f t="shared" si="9"/>
        <v>0.71844112595443543</v>
      </c>
    </row>
    <row r="357" spans="1:13" x14ac:dyDescent="0.25">
      <c r="A357" s="1">
        <f>+BASE!A357</f>
        <v>39661</v>
      </c>
      <c r="B357">
        <f>+IFERROR(VLOOKUP(A357,BASE!K:M,3,0)/VLOOKUP(ROE!A357,BASE!F:H,3,0),B356)</f>
        <v>0.86242743350884299</v>
      </c>
      <c r="C357">
        <f>+IFERROR(VLOOKUP(A357,BASE!A:C,3,0)/VLOOKUP(ROE!A357,BASE!F:H,3,0),C356)</f>
        <v>1.2025111381125961</v>
      </c>
      <c r="D357">
        <f>+IFERROR(+VLOOKUP(A357,BASE!P:R,3,0)/VLOOKUP(ROE!A357,BASE!F:H,3,0),D356)</f>
        <v>0</v>
      </c>
      <c r="F357">
        <f>+IFERROR(VLOOKUP(A357,BASE!A:C,3,0)/VLOOKUP(A357,BASE!K:M,3,0),F356)</f>
        <v>1.3943331246086412</v>
      </c>
      <c r="L357">
        <f t="shared" si="8"/>
        <v>0.9255837653447645</v>
      </c>
      <c r="M357">
        <f t="shared" si="9"/>
        <v>0.79927110167292148</v>
      </c>
    </row>
    <row r="358" spans="1:13" x14ac:dyDescent="0.25">
      <c r="A358" s="1">
        <f>+BASE!A358</f>
        <v>39668</v>
      </c>
      <c r="B358">
        <f>+IFERROR(VLOOKUP(A358,BASE!K:M,3,0)/VLOOKUP(ROE!A358,BASE!F:H,3,0),B357)</f>
        <v>0.90515955860423503</v>
      </c>
      <c r="C358">
        <f>+IFERROR(VLOOKUP(A358,BASE!A:C,3,0)/VLOOKUP(ROE!A358,BASE!F:H,3,0),C357)</f>
        <v>1.3328362660304207</v>
      </c>
      <c r="D358">
        <f>+IFERROR(+VLOOKUP(A358,BASE!P:R,3,0)/VLOOKUP(ROE!A358,BASE!F:H,3,0),D357)</f>
        <v>0</v>
      </c>
      <c r="F358">
        <f>+IFERROR(VLOOKUP(A358,BASE!A:C,3,0)/VLOOKUP(A358,BASE!K:M,3,0),F357)</f>
        <v>1.4724876441515651</v>
      </c>
      <c r="L358">
        <f t="shared" si="8"/>
        <v>0.97563208430928894</v>
      </c>
      <c r="M358">
        <f t="shared" si="9"/>
        <v>0.83468703289918111</v>
      </c>
    </row>
    <row r="359" spans="1:13" x14ac:dyDescent="0.25">
      <c r="A359" s="1">
        <f>+BASE!A359</f>
        <v>39675</v>
      </c>
      <c r="B359">
        <f>+IFERROR(VLOOKUP(A359,BASE!K:M,3,0)/VLOOKUP(ROE!A359,BASE!F:H,3,0),B358)</f>
        <v>0.89576638256252616</v>
      </c>
      <c r="C359">
        <f>+IFERROR(VLOOKUP(A359,BASE!A:C,3,0)/VLOOKUP(ROE!A359,BASE!F:H,3,0),C358)</f>
        <v>1.2787480788039682</v>
      </c>
      <c r="D359">
        <f>+IFERROR(+VLOOKUP(A359,BASE!P:R,3,0)/VLOOKUP(ROE!A359,BASE!F:H,3,0),D358)</f>
        <v>0</v>
      </c>
      <c r="F359">
        <f>+IFERROR(VLOOKUP(A359,BASE!A:C,3,0)/VLOOKUP(A359,BASE!K:M,3,0),F358)</f>
        <v>1.4275464046170645</v>
      </c>
      <c r="L359">
        <f t="shared" si="8"/>
        <v>0.97196773846007234</v>
      </c>
      <c r="M359">
        <f t="shared" si="9"/>
        <v>0.81956502666497999</v>
      </c>
    </row>
    <row r="360" spans="1:13" x14ac:dyDescent="0.25">
      <c r="A360" s="1">
        <f>+BASE!A360</f>
        <v>39682</v>
      </c>
      <c r="B360">
        <f>+IFERROR(VLOOKUP(A360,BASE!K:M,3,0)/VLOOKUP(ROE!A360,BASE!F:H,3,0),B359)</f>
        <v>0.89535719419289928</v>
      </c>
      <c r="C360">
        <f>+IFERROR(VLOOKUP(A360,BASE!A:C,3,0)/VLOOKUP(ROE!A360,BASE!F:H,3,0),C359)</f>
        <v>1.3198217622538451</v>
      </c>
      <c r="D360">
        <f>+IFERROR(+VLOOKUP(A360,BASE!P:R,3,0)/VLOOKUP(ROE!A360,BASE!F:H,3,0),D359)</f>
        <v>0</v>
      </c>
      <c r="F360">
        <f>+IFERROR(VLOOKUP(A360,BASE!A:C,3,0)/VLOOKUP(A360,BASE!K:M,3,0),F359)</f>
        <v>1.4740728848932414</v>
      </c>
      <c r="L360">
        <f t="shared" si="8"/>
        <v>0.97644141925829142</v>
      </c>
      <c r="M360">
        <f t="shared" si="9"/>
        <v>0.81427296912750713</v>
      </c>
    </row>
    <row r="361" spans="1:13" x14ac:dyDescent="0.25">
      <c r="A361" s="1">
        <f>+BASE!A361</f>
        <v>39689</v>
      </c>
      <c r="B361">
        <f>+IFERROR(VLOOKUP(A361,BASE!K:M,3,0)/VLOOKUP(ROE!A361,BASE!F:H,3,0),B360)</f>
        <v>0.88818940741754482</v>
      </c>
      <c r="C361">
        <f>+IFERROR(VLOOKUP(A361,BASE!A:C,3,0)/VLOOKUP(ROE!A361,BASE!F:H,3,0),C360)</f>
        <v>1.2754892568769673</v>
      </c>
      <c r="D361">
        <f>+IFERROR(+VLOOKUP(A361,BASE!P:R,3,0)/VLOOKUP(ROE!A361,BASE!F:H,3,0),D360)</f>
        <v>0</v>
      </c>
      <c r="F361">
        <f>+IFERROR(VLOOKUP(A361,BASE!A:C,3,0)/VLOOKUP(A361,BASE!K:M,3,0),F360)</f>
        <v>1.4360554699537751</v>
      </c>
      <c r="L361">
        <f t="shared" si="8"/>
        <v>0.97345288388596907</v>
      </c>
      <c r="M361">
        <f t="shared" si="9"/>
        <v>0.80292593094912057</v>
      </c>
    </row>
    <row r="362" spans="1:13" x14ac:dyDescent="0.25">
      <c r="A362" s="1">
        <f>+BASE!A362</f>
        <v>39696</v>
      </c>
      <c r="B362">
        <f>+IFERROR(VLOOKUP(A362,BASE!K:M,3,0)/VLOOKUP(ROE!A362,BASE!F:H,3,0),B361)</f>
        <v>0.90359089003772541</v>
      </c>
      <c r="C362">
        <f>+IFERROR(VLOOKUP(A362,BASE!A:C,3,0)/VLOOKUP(ROE!A362,BASE!F:H,3,0),C361)</f>
        <v>1.2893670532345953</v>
      </c>
      <c r="D362">
        <f>+IFERROR(+VLOOKUP(A362,BASE!P:R,3,0)/VLOOKUP(ROE!A362,BASE!F:H,3,0),D361)</f>
        <v>0</v>
      </c>
      <c r="F362">
        <f>+IFERROR(VLOOKUP(A362,BASE!A:C,3,0)/VLOOKUP(A362,BASE!K:M,3,0),F361)</f>
        <v>1.4269367558373278</v>
      </c>
      <c r="L362">
        <f t="shared" si="8"/>
        <v>0.99392686288929766</v>
      </c>
      <c r="M362">
        <f t="shared" si="9"/>
        <v>0.81325491718615317</v>
      </c>
    </row>
    <row r="363" spans="1:13" x14ac:dyDescent="0.25">
      <c r="A363" s="1">
        <f>+BASE!A363</f>
        <v>39703</v>
      </c>
      <c r="B363">
        <f>+IFERROR(VLOOKUP(A363,BASE!K:M,3,0)/VLOOKUP(ROE!A363,BASE!F:H,3,0),B362)</f>
        <v>0.91387856257744737</v>
      </c>
      <c r="C363">
        <f>+IFERROR(VLOOKUP(A363,BASE!A:C,3,0)/VLOOKUP(ROE!A363,BASE!F:H,3,0),C362)</f>
        <v>1.4814126394052045</v>
      </c>
      <c r="D363">
        <f>+IFERROR(+VLOOKUP(A363,BASE!P:R,3,0)/VLOOKUP(ROE!A363,BASE!F:H,3,0),D362)</f>
        <v>0</v>
      </c>
      <c r="F363">
        <f>+IFERROR(VLOOKUP(A363,BASE!A:C,3,0)/VLOOKUP(A363,BASE!K:M,3,0),F362)</f>
        <v>1.6210169491525426</v>
      </c>
      <c r="L363">
        <f t="shared" si="8"/>
        <v>1.0096917391236526</v>
      </c>
      <c r="M363">
        <f t="shared" si="9"/>
        <v>0.81806538603124213</v>
      </c>
    </row>
    <row r="364" spans="1:13" x14ac:dyDescent="0.25">
      <c r="A364" s="1">
        <f>+BASE!A364</f>
        <v>39710</v>
      </c>
      <c r="B364">
        <f>+IFERROR(VLOOKUP(A364,BASE!K:M,3,0)/VLOOKUP(ROE!A364,BASE!F:H,3,0),B363)</f>
        <v>0.81073955876231452</v>
      </c>
      <c r="C364">
        <f>+IFERROR(VLOOKUP(A364,BASE!A:C,3,0)/VLOOKUP(ROE!A364,BASE!F:H,3,0),C363)</f>
        <v>1.27195781878729</v>
      </c>
      <c r="D364">
        <f>+IFERROR(+VLOOKUP(A364,BASE!P:R,3,0)/VLOOKUP(ROE!A364,BASE!F:H,3,0),D363)</f>
        <v>0</v>
      </c>
      <c r="F364">
        <f>+IFERROR(VLOOKUP(A364,BASE!A:C,3,0)/VLOOKUP(A364,BASE!K:M,3,0),F363)</f>
        <v>1.568885846311826</v>
      </c>
      <c r="L364">
        <f t="shared" si="8"/>
        <v>0.90606329971336208</v>
      </c>
      <c r="M364">
        <f t="shared" si="9"/>
        <v>0.71541581781126695</v>
      </c>
    </row>
    <row r="365" spans="1:13" x14ac:dyDescent="0.25">
      <c r="A365" s="1">
        <f>+BASE!A365</f>
        <v>39717</v>
      </c>
      <c r="B365">
        <f>+IFERROR(VLOOKUP(A365,BASE!K:M,3,0)/VLOOKUP(ROE!A365,BASE!F:H,3,0),B364)</f>
        <v>0.80197268588770865</v>
      </c>
      <c r="C365">
        <f>+IFERROR(VLOOKUP(A365,BASE!A:C,3,0)/VLOOKUP(ROE!A365,BASE!F:H,3,0),C364)</f>
        <v>1.2306525037936267</v>
      </c>
      <c r="D365">
        <f>+IFERROR(+VLOOKUP(A365,BASE!P:R,3,0)/VLOOKUP(ROE!A365,BASE!F:H,3,0),D364)</f>
        <v>0</v>
      </c>
      <c r="F365">
        <f>+IFERROR(VLOOKUP(A365,BASE!A:C,3,0)/VLOOKUP(A365,BASE!K:M,3,0),F364)</f>
        <v>1.5345316934720907</v>
      </c>
      <c r="L365">
        <f t="shared" si="8"/>
        <v>0.8970569413879752</v>
      </c>
      <c r="M365">
        <f t="shared" si="9"/>
        <v>0.70688843038744209</v>
      </c>
    </row>
    <row r="366" spans="1:13" x14ac:dyDescent="0.25">
      <c r="A366" s="1">
        <f>+BASE!A366</f>
        <v>39724</v>
      </c>
      <c r="B366">
        <f>+IFERROR(VLOOKUP(A366,BASE!K:M,3,0)/VLOOKUP(ROE!A366,BASE!F:H,3,0),B365)</f>
        <v>0.77787186000564501</v>
      </c>
      <c r="C366">
        <f>+IFERROR(VLOOKUP(A366,BASE!A:C,3,0)/VLOOKUP(ROE!A366,BASE!F:H,3,0),C365)</f>
        <v>1.3062376517075924</v>
      </c>
      <c r="D366">
        <f>+IFERROR(+VLOOKUP(A366,BASE!P:R,3,0)/VLOOKUP(ROE!A366,BASE!F:H,3,0),D365)</f>
        <v>0</v>
      </c>
      <c r="F366">
        <f>+IFERROR(VLOOKUP(A366,BASE!A:C,3,0)/VLOOKUP(A366,BASE!K:M,3,0),F365)</f>
        <v>1.6792452830188678</v>
      </c>
      <c r="L366">
        <f t="shared" si="8"/>
        <v>0.87209428017885293</v>
      </c>
      <c r="M366">
        <f t="shared" si="9"/>
        <v>0.68364943983243709</v>
      </c>
    </row>
    <row r="367" spans="1:13" x14ac:dyDescent="0.25">
      <c r="A367" s="1">
        <f>+BASE!A367</f>
        <v>39731</v>
      </c>
      <c r="B367">
        <f>+IFERROR(VLOOKUP(A367,BASE!K:M,3,0)/VLOOKUP(ROE!A367,BASE!F:H,3,0),B366)</f>
        <v>0.7716105550500455</v>
      </c>
      <c r="C367">
        <f>+IFERROR(VLOOKUP(A367,BASE!A:C,3,0)/VLOOKUP(ROE!A367,BASE!F:H,3,0),C366)</f>
        <v>1.4402183803457689</v>
      </c>
      <c r="D367">
        <f>+IFERROR(+VLOOKUP(A367,BASE!P:R,3,0)/VLOOKUP(ROE!A367,BASE!F:H,3,0),D366)</f>
        <v>0</v>
      </c>
      <c r="F367">
        <f>+IFERROR(VLOOKUP(A367,BASE!A:C,3,0)/VLOOKUP(A367,BASE!K:M,3,0),F366)</f>
        <v>1.8665094339622641</v>
      </c>
      <c r="L367">
        <f t="shared" si="8"/>
        <v>0.86593286386387314</v>
      </c>
      <c r="M367">
        <f t="shared" si="9"/>
        <v>0.67728824623621786</v>
      </c>
    </row>
    <row r="368" spans="1:13" x14ac:dyDescent="0.25">
      <c r="A368" s="1">
        <f>+BASE!A368</f>
        <v>39738</v>
      </c>
      <c r="B368">
        <f>+IFERROR(VLOOKUP(A368,BASE!K:M,3,0)/VLOOKUP(ROE!A368,BASE!F:H,3,0),B367)</f>
        <v>0.83440211241041118</v>
      </c>
      <c r="C368">
        <f>+IFERROR(VLOOKUP(A368,BASE!A:C,3,0)/VLOOKUP(ROE!A368,BASE!F:H,3,0),C367)</f>
        <v>1.2772538664654847</v>
      </c>
      <c r="D368">
        <f>+IFERROR(+VLOOKUP(A368,BASE!P:R,3,0)/VLOOKUP(ROE!A368,BASE!F:H,3,0),D367)</f>
        <v>0</v>
      </c>
      <c r="F368">
        <f>+IFERROR(VLOOKUP(A368,BASE!A:C,3,0)/VLOOKUP(A368,BASE!K:M,3,0),F367)</f>
        <v>1.530741410488246</v>
      </c>
      <c r="L368">
        <f t="shared" si="8"/>
        <v>0.92904125704019502</v>
      </c>
      <c r="M368">
        <f t="shared" si="9"/>
        <v>0.73976296778062733</v>
      </c>
    </row>
    <row r="369" spans="1:13" x14ac:dyDescent="0.25">
      <c r="A369" s="1">
        <f>+BASE!A369</f>
        <v>39745</v>
      </c>
      <c r="B369">
        <f>+IFERROR(VLOOKUP(A369,BASE!K:M,3,0)/VLOOKUP(ROE!A369,BASE!F:H,3,0),B368)</f>
        <v>0.83892617449664442</v>
      </c>
      <c r="C369">
        <f>+IFERROR(VLOOKUP(A369,BASE!A:C,3,0)/VLOOKUP(ROE!A369,BASE!F:H,3,0),C368)</f>
        <v>1.3270286760219647</v>
      </c>
      <c r="D369">
        <f>+IFERROR(+VLOOKUP(A369,BASE!P:R,3,0)/VLOOKUP(ROE!A369,BASE!F:H,3,0),D368)</f>
        <v>0</v>
      </c>
      <c r="F369">
        <f>+IFERROR(VLOOKUP(A369,BASE!A:C,3,0)/VLOOKUP(A369,BASE!K:M,3,0),F368)</f>
        <v>1.5818181818181818</v>
      </c>
      <c r="L369">
        <f t="shared" si="8"/>
        <v>0.93411759669819239</v>
      </c>
      <c r="M369">
        <f t="shared" si="9"/>
        <v>0.74373475229509645</v>
      </c>
    </row>
    <row r="370" spans="1:13" x14ac:dyDescent="0.25">
      <c r="A370" s="1">
        <f>+BASE!A370</f>
        <v>39752</v>
      </c>
      <c r="B370">
        <f>+IFERROR(VLOOKUP(A370,BASE!K:M,3,0)/VLOOKUP(ROE!A370,BASE!F:H,3,0),B369)</f>
        <v>0.96422128683102815</v>
      </c>
      <c r="C370">
        <f>+IFERROR(VLOOKUP(A370,BASE!A:C,3,0)/VLOOKUP(ROE!A370,BASE!F:H,3,0),C369)</f>
        <v>1.224594107035478</v>
      </c>
      <c r="D370">
        <f>+IFERROR(+VLOOKUP(A370,BASE!P:R,3,0)/VLOOKUP(ROE!A370,BASE!F:H,3,0),D369)</f>
        <v>0</v>
      </c>
      <c r="F370">
        <f>+IFERROR(VLOOKUP(A370,BASE!A:C,3,0)/VLOOKUP(A370,BASE!K:M,3,0),F369)</f>
        <v>1.2700342999688183</v>
      </c>
      <c r="L370">
        <f t="shared" si="8"/>
        <v>1.0691381163833487</v>
      </c>
      <c r="M370">
        <f t="shared" si="9"/>
        <v>0.85930445727870752</v>
      </c>
    </row>
    <row r="371" spans="1:13" x14ac:dyDescent="0.25">
      <c r="A371" s="1">
        <f>+BASE!A371</f>
        <v>39759</v>
      </c>
      <c r="B371">
        <f>+IFERROR(VLOOKUP(A371,BASE!K:M,3,0)/VLOOKUP(ROE!A371,BASE!F:H,3,0),B370)</f>
        <v>1.0321808510638297</v>
      </c>
      <c r="C371">
        <f>+IFERROR(VLOOKUP(A371,BASE!A:C,3,0)/VLOOKUP(ROE!A371,BASE!F:H,3,0),C370)</f>
        <v>1.4646276595744681</v>
      </c>
      <c r="D371">
        <f>+IFERROR(+VLOOKUP(A371,BASE!P:R,3,0)/VLOOKUP(ROE!A371,BASE!F:H,3,0),D370)</f>
        <v>0</v>
      </c>
      <c r="F371">
        <f>+IFERROR(VLOOKUP(A371,BASE!A:C,3,0)/VLOOKUP(A371,BASE!K:M,3,0),F370)</f>
        <v>1.4189641844885339</v>
      </c>
      <c r="L371">
        <f t="shared" si="8"/>
        <v>1.1540910912137023</v>
      </c>
      <c r="M371">
        <f t="shared" si="9"/>
        <v>0.91027061091395711</v>
      </c>
    </row>
    <row r="372" spans="1:13" x14ac:dyDescent="0.25">
      <c r="A372" s="1">
        <f>+BASE!A372</f>
        <v>39766</v>
      </c>
      <c r="B372">
        <f>+IFERROR(VLOOKUP(A372,BASE!K:M,3,0)/VLOOKUP(ROE!A372,BASE!F:H,3,0),B371)</f>
        <v>0.99970989266028432</v>
      </c>
      <c r="C372">
        <f>+IFERROR(VLOOKUP(A372,BASE!A:C,3,0)/VLOOKUP(ROE!A372,BASE!F:H,3,0),C371)</f>
        <v>1.5216129968088192</v>
      </c>
      <c r="D372">
        <f>+IFERROR(+VLOOKUP(A372,BASE!P:R,3,0)/VLOOKUP(ROE!A372,BASE!F:H,3,0),D371)</f>
        <v>0</v>
      </c>
      <c r="F372">
        <f>+IFERROR(VLOOKUP(A372,BASE!A:C,3,0)/VLOOKUP(A372,BASE!K:M,3,0),F371)</f>
        <v>1.5220545560069645</v>
      </c>
      <c r="L372">
        <f t="shared" si="8"/>
        <v>1.1321438485638917</v>
      </c>
      <c r="M372">
        <f t="shared" si="9"/>
        <v>0.8672759367566768</v>
      </c>
    </row>
    <row r="373" spans="1:13" x14ac:dyDescent="0.25">
      <c r="A373" s="1">
        <f>+BASE!A373</f>
        <v>39773</v>
      </c>
      <c r="B373">
        <f>+IFERROR(VLOOKUP(A373,BASE!K:M,3,0)/VLOOKUP(ROE!A373,BASE!F:H,3,0),B372)</f>
        <v>0.94885550786838324</v>
      </c>
      <c r="C373">
        <f>+IFERROR(VLOOKUP(A373,BASE!A:C,3,0)/VLOOKUP(ROE!A373,BASE!F:H,3,0),C372)</f>
        <v>1.4842632331902716</v>
      </c>
      <c r="D373">
        <f>+IFERROR(+VLOOKUP(A373,BASE!P:R,3,0)/VLOOKUP(ROE!A373,BASE!F:H,3,0),D372)</f>
        <v>0</v>
      </c>
      <c r="F373">
        <f>+IFERROR(VLOOKUP(A373,BASE!A:C,3,0)/VLOOKUP(A373,BASE!K:M,3,0),F372)</f>
        <v>1.5642668676969469</v>
      </c>
      <c r="L373">
        <f t="shared" si="8"/>
        <v>1.0861636447557355</v>
      </c>
      <c r="M373">
        <f t="shared" si="9"/>
        <v>0.81154737098103102</v>
      </c>
    </row>
    <row r="374" spans="1:13" x14ac:dyDescent="0.25">
      <c r="A374" s="1">
        <f>+BASE!A374</f>
        <v>39780</v>
      </c>
      <c r="B374">
        <f>+IFERROR(VLOOKUP(A374,BASE!K:M,3,0)/VLOOKUP(ROE!A374,BASE!F:H,3,0),B373)</f>
        <v>1.1114754098360655</v>
      </c>
      <c r="C374">
        <f>+IFERROR(VLOOKUP(A374,BASE!A:C,3,0)/VLOOKUP(ROE!A374,BASE!F:H,3,0),C373)</f>
        <v>1.7058122205663189</v>
      </c>
      <c r="D374">
        <f>+IFERROR(+VLOOKUP(A374,BASE!P:R,3,0)/VLOOKUP(ROE!A374,BASE!F:H,3,0),D373)</f>
        <v>0</v>
      </c>
      <c r="F374">
        <f>+IFERROR(VLOOKUP(A374,BASE!A:C,3,0)/VLOOKUP(A374,BASE!K:M,3,0),F373)</f>
        <v>1.5347278090640923</v>
      </c>
      <c r="L374">
        <f t="shared" si="8"/>
        <v>1.2704228414744443</v>
      </c>
      <c r="M374">
        <f t="shared" si="9"/>
        <v>0.95252797819768664</v>
      </c>
    </row>
    <row r="375" spans="1:13" x14ac:dyDescent="0.25">
      <c r="A375" s="1">
        <f>+BASE!A375</f>
        <v>39787</v>
      </c>
      <c r="B375">
        <f>+IFERROR(VLOOKUP(A375,BASE!K:M,3,0)/VLOOKUP(ROE!A375,BASE!F:H,3,0),B374)</f>
        <v>1.1340902117213869</v>
      </c>
      <c r="C375">
        <f>+IFERROR(VLOOKUP(A375,BASE!A:C,3,0)/VLOOKUP(ROE!A375,BASE!F:H,3,0),C374)</f>
        <v>1.7278306228904572</v>
      </c>
      <c r="D375">
        <f>+IFERROR(+VLOOKUP(A375,BASE!P:R,3,0)/VLOOKUP(ROE!A375,BASE!F:H,3,0),D374)</f>
        <v>0</v>
      </c>
      <c r="F375">
        <f>+IFERROR(VLOOKUP(A375,BASE!A:C,3,0)/VLOOKUP(A375,BASE!K:M,3,0),F374)</f>
        <v>1.5235389610389611</v>
      </c>
      <c r="L375">
        <f t="shared" si="8"/>
        <v>1.3140862824851109</v>
      </c>
      <c r="M375">
        <f t="shared" si="9"/>
        <v>0.95409414095766298</v>
      </c>
    </row>
    <row r="376" spans="1:13" x14ac:dyDescent="0.25">
      <c r="A376" s="1">
        <f>+BASE!A376</f>
        <v>39794</v>
      </c>
      <c r="B376">
        <f>+IFERROR(VLOOKUP(A376,BASE!K:M,3,0)/VLOOKUP(ROE!A376,BASE!F:H,3,0),B375)</f>
        <v>1.1364245510586974</v>
      </c>
      <c r="C376">
        <f>+IFERROR(VLOOKUP(A376,BASE!A:C,3,0)/VLOOKUP(ROE!A376,BASE!F:H,3,0),C375)</f>
        <v>1.629053872956312</v>
      </c>
      <c r="D376">
        <f>+IFERROR(+VLOOKUP(A376,BASE!P:R,3,0)/VLOOKUP(ROE!A376,BASE!F:H,3,0),D375)</f>
        <v>0</v>
      </c>
      <c r="F376">
        <f>+IFERROR(VLOOKUP(A376,BASE!A:C,3,0)/VLOOKUP(A376,BASE!K:M,3,0),F375)</f>
        <v>1.4334905660377359</v>
      </c>
      <c r="L376">
        <f t="shared" si="8"/>
        <v>1.3343286271476569</v>
      </c>
      <c r="M376">
        <f t="shared" si="9"/>
        <v>0.93852047496973801</v>
      </c>
    </row>
    <row r="377" spans="1:13" x14ac:dyDescent="0.25">
      <c r="A377" s="1">
        <f>+BASE!A377</f>
        <v>39801</v>
      </c>
      <c r="B377">
        <f>+IFERROR(VLOOKUP(A377,BASE!K:M,3,0)/VLOOKUP(ROE!A377,BASE!F:H,3,0),B376)</f>
        <v>1.1181635725037631</v>
      </c>
      <c r="C377">
        <f>+IFERROR(VLOOKUP(A377,BASE!A:C,3,0)/VLOOKUP(ROE!A377,BASE!F:H,3,0),C376)</f>
        <v>1.5479177119919718</v>
      </c>
      <c r="D377">
        <f>+IFERROR(+VLOOKUP(A377,BASE!P:R,3,0)/VLOOKUP(ROE!A377,BASE!F:H,3,0),D376)</f>
        <v>0</v>
      </c>
      <c r="F377">
        <f>+IFERROR(VLOOKUP(A377,BASE!A:C,3,0)/VLOOKUP(A377,BASE!K:M,3,0),F376)</f>
        <v>1.3843392416423603</v>
      </c>
      <c r="L377">
        <f t="shared" si="8"/>
        <v>1.3291805434055712</v>
      </c>
      <c r="M377">
        <f t="shared" si="9"/>
        <v>0.90714660160195493</v>
      </c>
    </row>
    <row r="378" spans="1:13" x14ac:dyDescent="0.25">
      <c r="A378" s="1">
        <f>+BASE!A378</f>
        <v>39808</v>
      </c>
      <c r="B378">
        <f>+IFERROR(VLOOKUP(A378,BASE!K:M,3,0)/VLOOKUP(ROE!A378,BASE!F:H,3,0),B377)</f>
        <v>1.0316313823163137</v>
      </c>
      <c r="C378">
        <f>+IFERROR(VLOOKUP(A378,BASE!A:C,3,0)/VLOOKUP(ROE!A378,BASE!F:H,3,0),C377)</f>
        <v>1.525280199252802</v>
      </c>
      <c r="D378">
        <f>+IFERROR(+VLOOKUP(A378,BASE!P:R,3,0)/VLOOKUP(ROE!A378,BASE!F:H,3,0),D377)</f>
        <v>0</v>
      </c>
      <c r="F378">
        <f>+IFERROR(VLOOKUP(A378,BASE!A:C,3,0)/VLOOKUP(A378,BASE!K:M,3,0),F377)</f>
        <v>1.478512795750845</v>
      </c>
      <c r="L378">
        <f t="shared" si="8"/>
        <v>1.2467739793908628</v>
      </c>
      <c r="M378">
        <f t="shared" si="9"/>
        <v>0.8164887852417646</v>
      </c>
    </row>
    <row r="379" spans="1:13" x14ac:dyDescent="0.25">
      <c r="A379" s="1">
        <f>+BASE!A379</f>
        <v>39815</v>
      </c>
      <c r="B379">
        <f>+IFERROR(VLOOKUP(A379,BASE!K:M,3,0)/VLOOKUP(ROE!A379,BASE!F:H,3,0),B378)</f>
        <v>1.097621407333994</v>
      </c>
      <c r="C379">
        <f>+IFERROR(VLOOKUP(A379,BASE!A:C,3,0)/VLOOKUP(ROE!A379,BASE!F:H,3,0),C378)</f>
        <v>1.4947968285431119</v>
      </c>
      <c r="D379">
        <f>+IFERROR(+VLOOKUP(A379,BASE!P:R,3,0)/VLOOKUP(ROE!A379,BASE!F:H,3,0),D378)</f>
        <v>0</v>
      </c>
      <c r="F379">
        <f>+IFERROR(VLOOKUP(A379,BASE!A:C,3,0)/VLOOKUP(A379,BASE!K:M,3,0),F378)</f>
        <v>1.3618510158013544</v>
      </c>
      <c r="L379">
        <f t="shared" si="8"/>
        <v>1.3221059737576648</v>
      </c>
      <c r="M379">
        <f t="shared" si="9"/>
        <v>0.87313684091032329</v>
      </c>
    </row>
    <row r="380" spans="1:13" x14ac:dyDescent="0.25">
      <c r="A380" s="1">
        <f>+BASE!A380</f>
        <v>39822</v>
      </c>
      <c r="B380">
        <f>+IFERROR(VLOOKUP(A380,BASE!K:M,3,0)/VLOOKUP(ROE!A380,BASE!F:H,3,0),B379)</f>
        <v>1.1430038510911424</v>
      </c>
      <c r="C380">
        <f>+IFERROR(VLOOKUP(A380,BASE!A:C,3,0)/VLOOKUP(ROE!A380,BASE!F:H,3,0),C379)</f>
        <v>1.6143774069319641</v>
      </c>
      <c r="D380">
        <f>+IFERROR(+VLOOKUP(A380,BASE!P:R,3,0)/VLOOKUP(ROE!A380,BASE!F:H,3,0),D379)</f>
        <v>0</v>
      </c>
      <c r="F380">
        <f>+IFERROR(VLOOKUP(A380,BASE!A:C,3,0)/VLOOKUP(A380,BASE!K:M,3,0),F379)</f>
        <v>1.4123989218328843</v>
      </c>
      <c r="L380">
        <f t="shared" si="8"/>
        <v>1.3780056142001285</v>
      </c>
      <c r="M380">
        <f t="shared" si="9"/>
        <v>0.90800208798215631</v>
      </c>
    </row>
    <row r="381" spans="1:13" x14ac:dyDescent="0.25">
      <c r="A381" s="1">
        <f>+BASE!A381</f>
        <v>39829</v>
      </c>
      <c r="B381">
        <f>+IFERROR(VLOOKUP(A381,BASE!K:M,3,0)/VLOOKUP(ROE!A381,BASE!F:H,3,0),B380)</f>
        <v>1.2033314187248707</v>
      </c>
      <c r="C381">
        <f>+IFERROR(VLOOKUP(A381,BASE!A:C,3,0)/VLOOKUP(ROE!A381,BASE!F:H,3,0),C380)</f>
        <v>1.7153934520390581</v>
      </c>
      <c r="D381">
        <f>+IFERROR(+VLOOKUP(A381,BASE!P:R,3,0)/VLOOKUP(ROE!A381,BASE!F:H,3,0),D380)</f>
        <v>0</v>
      </c>
      <c r="F381">
        <f>+IFERROR(VLOOKUP(A381,BASE!A:C,3,0)/VLOOKUP(A381,BASE!K:M,3,0),F380)</f>
        <v>1.4255369928400956</v>
      </c>
      <c r="L381">
        <f t="shared" si="8"/>
        <v>1.4535021221480737</v>
      </c>
      <c r="M381">
        <f t="shared" si="9"/>
        <v>0.95316071530166768</v>
      </c>
    </row>
    <row r="382" spans="1:13" x14ac:dyDescent="0.25">
      <c r="A382" s="1">
        <f>+BASE!A382</f>
        <v>39836</v>
      </c>
      <c r="B382">
        <f>+IFERROR(VLOOKUP(A382,BASE!K:M,3,0)/VLOOKUP(ROE!A382,BASE!F:H,3,0),B381)</f>
        <v>1.1396882494004796</v>
      </c>
      <c r="C382">
        <f>+IFERROR(VLOOKUP(A382,BASE!A:C,3,0)/VLOOKUP(ROE!A382,BASE!F:H,3,0),C381)</f>
        <v>1.704736211031175</v>
      </c>
      <c r="D382">
        <f>+IFERROR(+VLOOKUP(A382,BASE!P:R,3,0)/VLOOKUP(ROE!A382,BASE!F:H,3,0),D381)</f>
        <v>0</v>
      </c>
      <c r="F382">
        <f>+IFERROR(VLOOKUP(A382,BASE!A:C,3,0)/VLOOKUP(A382,BASE!K:M,3,0),F381)</f>
        <v>1.4957916885849554</v>
      </c>
      <c r="L382">
        <f t="shared" si="8"/>
        <v>1.3986976810866762</v>
      </c>
      <c r="M382">
        <f t="shared" si="9"/>
        <v>0.88067881771428302</v>
      </c>
    </row>
    <row r="383" spans="1:13" x14ac:dyDescent="0.25">
      <c r="A383" s="1">
        <f>+BASE!A383</f>
        <v>39843</v>
      </c>
      <c r="B383">
        <f>+IFERROR(VLOOKUP(A383,BASE!K:M,3,0)/VLOOKUP(ROE!A383,BASE!F:H,3,0),B382)</f>
        <v>1.0960092539039907</v>
      </c>
      <c r="C383">
        <f>+IFERROR(VLOOKUP(A383,BASE!A:C,3,0)/VLOOKUP(ROE!A383,BASE!F:H,3,0),C382)</f>
        <v>1.6272411798727588</v>
      </c>
      <c r="D383">
        <f>+IFERROR(+VLOOKUP(A383,BASE!P:R,3,0)/VLOOKUP(ROE!A383,BASE!F:H,3,0),D382)</f>
        <v>0</v>
      </c>
      <c r="F383">
        <f>+IFERROR(VLOOKUP(A383,BASE!A:C,3,0)/VLOOKUP(A383,BASE!K:M,3,0),F382)</f>
        <v>1.4846965699208443</v>
      </c>
      <c r="L383">
        <f t="shared" si="8"/>
        <v>1.3611466676149522</v>
      </c>
      <c r="M383">
        <f t="shared" si="9"/>
        <v>0.83087184019302929</v>
      </c>
    </row>
    <row r="384" spans="1:13" x14ac:dyDescent="0.25">
      <c r="A384" s="1">
        <f>+BASE!A384</f>
        <v>39850</v>
      </c>
      <c r="B384">
        <f>+IFERROR(VLOOKUP(A384,BASE!K:M,3,0)/VLOOKUP(ROE!A384,BASE!F:H,3,0),B383)</f>
        <v>1.1043682204632073</v>
      </c>
      <c r="C384">
        <f>+IFERROR(VLOOKUP(A384,BASE!A:C,3,0)/VLOOKUP(ROE!A384,BASE!F:H,3,0),C383)</f>
        <v>1.6716505423629435</v>
      </c>
      <c r="D384">
        <f>+IFERROR(+VLOOKUP(A384,BASE!P:R,3,0)/VLOOKUP(ROE!A384,BASE!F:H,3,0),D383)</f>
        <v>0</v>
      </c>
      <c r="F384">
        <f>+IFERROR(VLOOKUP(A384,BASE!A:C,3,0)/VLOOKUP(A384,BASE!K:M,3,0),F383)</f>
        <v>1.5136713565171225</v>
      </c>
      <c r="L384">
        <f t="shared" si="8"/>
        <v>1.3752992276703155</v>
      </c>
      <c r="M384">
        <f t="shared" si="9"/>
        <v>0.83343721325609899</v>
      </c>
    </row>
    <row r="385" spans="1:13" x14ac:dyDescent="0.25">
      <c r="A385" s="1">
        <f>+BASE!A385</f>
        <v>39857</v>
      </c>
      <c r="B385">
        <f>+IFERROR(VLOOKUP(A385,BASE!K:M,3,0)/VLOOKUP(ROE!A385,BASE!F:H,3,0),B384)</f>
        <v>1.0139046538024972</v>
      </c>
      <c r="C385">
        <f>+IFERROR(VLOOKUP(A385,BASE!A:C,3,0)/VLOOKUP(ROE!A385,BASE!F:H,3,0),C384)</f>
        <v>1.6353575482406357</v>
      </c>
      <c r="D385">
        <f>+IFERROR(+VLOOKUP(A385,BASE!P:R,3,0)/VLOOKUP(ROE!A385,BASE!F:H,3,0),D384)</f>
        <v>0</v>
      </c>
      <c r="F385">
        <f>+IFERROR(VLOOKUP(A385,BASE!A:C,3,0)/VLOOKUP(A385,BASE!K:M,3,0),F384)</f>
        <v>1.6129303106633082</v>
      </c>
      <c r="L385">
        <f t="shared" si="8"/>
        <v>1.2856329588342044</v>
      </c>
      <c r="M385">
        <f t="shared" si="9"/>
        <v>0.74217634877078997</v>
      </c>
    </row>
    <row r="386" spans="1:13" x14ac:dyDescent="0.25">
      <c r="A386" s="1">
        <f>+BASE!A386</f>
        <v>39864</v>
      </c>
      <c r="B386">
        <f>+IFERROR(VLOOKUP(A386,BASE!K:M,3,0)/VLOOKUP(ROE!A386,BASE!F:H,3,0),B385)</f>
        <v>1.0108729419074247</v>
      </c>
      <c r="C386">
        <f>+IFERROR(VLOOKUP(A386,BASE!A:C,3,0)/VLOOKUP(ROE!A386,BASE!F:H,3,0),C385)</f>
        <v>1.7014600807704254</v>
      </c>
      <c r="D386">
        <f>+IFERROR(+VLOOKUP(A386,BASE!P:R,3,0)/VLOOKUP(ROE!A386,BASE!F:H,3,0),D385)</f>
        <v>0</v>
      </c>
      <c r="F386">
        <f>+IFERROR(VLOOKUP(A386,BASE!A:C,3,0)/VLOOKUP(A386,BASE!K:M,3,0),F385)</f>
        <v>1.6831591886908419</v>
      </c>
      <c r="L386">
        <f t="shared" si="8"/>
        <v>1.2824045307883558</v>
      </c>
      <c r="M386">
        <f t="shared" si="9"/>
        <v>0.73934135302649362</v>
      </c>
    </row>
    <row r="387" spans="1:13" x14ac:dyDescent="0.25">
      <c r="A387" s="1">
        <f>+BASE!A387</f>
        <v>39871</v>
      </c>
      <c r="B387">
        <f>+IFERROR(VLOOKUP(A387,BASE!K:M,3,0)/VLOOKUP(ROE!A387,BASE!F:H,3,0),B386)</f>
        <v>1.0125765881973556</v>
      </c>
      <c r="C387">
        <f>+IFERROR(VLOOKUP(A387,BASE!A:C,3,0)/VLOOKUP(ROE!A387,BASE!F:H,3,0),C386)</f>
        <v>1.7903901967107387</v>
      </c>
      <c r="D387">
        <f>+IFERROR(+VLOOKUP(A387,BASE!P:R,3,0)/VLOOKUP(ROE!A387,BASE!F:H,3,0),D386)</f>
        <v>0</v>
      </c>
      <c r="F387">
        <f>+IFERROR(VLOOKUP(A387,BASE!A:C,3,0)/VLOOKUP(A387,BASE!K:M,3,0),F386)</f>
        <v>1.7681528662420383</v>
      </c>
      <c r="L387">
        <f t="shared" ref="L387:L450" si="10">+STDEVA(B335:B387)*2+B387</f>
        <v>1.2826429354016333</v>
      </c>
      <c r="M387">
        <f t="shared" ref="M387:M450" si="11">-STDEVA(B335:B387)*2+B387</f>
        <v>0.74251024099307794</v>
      </c>
    </row>
    <row r="388" spans="1:13" x14ac:dyDescent="0.25">
      <c r="A388" s="1">
        <f>+BASE!A388</f>
        <v>39878</v>
      </c>
      <c r="B388">
        <f>+IFERROR(VLOOKUP(A388,BASE!K:M,3,0)/VLOOKUP(ROE!A388,BASE!F:H,3,0),B387)</f>
        <v>1.0010118043844858</v>
      </c>
      <c r="C388">
        <f>+IFERROR(VLOOKUP(A388,BASE!A:C,3,0)/VLOOKUP(ROE!A388,BASE!F:H,3,0),C387)</f>
        <v>1.8623946037099495</v>
      </c>
      <c r="D388">
        <f>+IFERROR(+VLOOKUP(A388,BASE!P:R,3,0)/VLOOKUP(ROE!A388,BASE!F:H,3,0),D387)</f>
        <v>0</v>
      </c>
      <c r="F388">
        <f>+IFERROR(VLOOKUP(A388,BASE!A:C,3,0)/VLOOKUP(A388,BASE!K:M,3,0),F387)</f>
        <v>1.8605121293800539</v>
      </c>
      <c r="L388">
        <f t="shared" si="10"/>
        <v>1.2695292710467476</v>
      </c>
      <c r="M388">
        <f t="shared" si="11"/>
        <v>0.73249433772222394</v>
      </c>
    </row>
    <row r="389" spans="1:13" x14ac:dyDescent="0.25">
      <c r="A389" s="1">
        <f>+BASE!A389</f>
        <v>39885</v>
      </c>
      <c r="B389">
        <f>+IFERROR(VLOOKUP(A389,BASE!K:M,3,0)/VLOOKUP(ROE!A389,BASE!F:H,3,0),B388)</f>
        <v>0.98866498740554154</v>
      </c>
      <c r="C389">
        <f>+IFERROR(VLOOKUP(A389,BASE!A:C,3,0)/VLOOKUP(ROE!A389,BASE!F:H,3,0),C388)</f>
        <v>1.7528337531486147</v>
      </c>
      <c r="D389">
        <f>+IFERROR(+VLOOKUP(A389,BASE!P:R,3,0)/VLOOKUP(ROE!A389,BASE!F:H,3,0),D388)</f>
        <v>0</v>
      </c>
      <c r="F389">
        <f>+IFERROR(VLOOKUP(A389,BASE!A:C,3,0)/VLOOKUP(A389,BASE!K:M,3,0),F388)</f>
        <v>1.7729299363057325</v>
      </c>
      <c r="L389">
        <f t="shared" si="10"/>
        <v>1.2549553883863722</v>
      </c>
      <c r="M389">
        <f t="shared" si="11"/>
        <v>0.72237458642471075</v>
      </c>
    </row>
    <row r="390" spans="1:13" x14ac:dyDescent="0.25">
      <c r="A390" s="1">
        <f>+BASE!A390</f>
        <v>39892</v>
      </c>
      <c r="B390">
        <f>+IFERROR(VLOOKUP(A390,BASE!K:M,3,0)/VLOOKUP(ROE!A390,BASE!F:H,3,0),B389)</f>
        <v>1.0074677528852682</v>
      </c>
      <c r="C390">
        <f>+IFERROR(VLOOKUP(A390,BASE!A:C,3,0)/VLOOKUP(ROE!A390,BASE!F:H,3,0),C389)</f>
        <v>1.9304141208418195</v>
      </c>
      <c r="D390">
        <f>+IFERROR(+VLOOKUP(A390,BASE!P:R,3,0)/VLOOKUP(ROE!A390,BASE!F:H,3,0),D389)</f>
        <v>0</v>
      </c>
      <c r="F390">
        <f>+IFERROR(VLOOKUP(A390,BASE!A:C,3,0)/VLOOKUP(A390,BASE!K:M,3,0),F389)</f>
        <v>1.9161051212938005</v>
      </c>
      <c r="L390">
        <f t="shared" si="10"/>
        <v>1.2721375814743205</v>
      </c>
      <c r="M390">
        <f t="shared" si="11"/>
        <v>0.74279792429621605</v>
      </c>
    </row>
    <row r="391" spans="1:13" x14ac:dyDescent="0.25">
      <c r="A391" s="1">
        <f>+BASE!A391</f>
        <v>39899</v>
      </c>
      <c r="B391">
        <f>+IFERROR(VLOOKUP(A391,BASE!K:M,3,0)/VLOOKUP(ROE!A391,BASE!F:H,3,0),B390)</f>
        <v>1.1180105035526722</v>
      </c>
      <c r="C391">
        <f>+IFERROR(VLOOKUP(A391,BASE!A:C,3,0)/VLOOKUP(ROE!A391,BASE!F:H,3,0),C390)</f>
        <v>1.8359592215013905</v>
      </c>
      <c r="D391">
        <f>+IFERROR(+VLOOKUP(A391,BASE!P:R,3,0)/VLOOKUP(ROE!A391,BASE!F:H,3,0),D390)</f>
        <v>0</v>
      </c>
      <c r="F391">
        <f>+IFERROR(VLOOKUP(A391,BASE!A:C,3,0)/VLOOKUP(A391,BASE!K:M,3,0),F390)</f>
        <v>1.642166344294004</v>
      </c>
      <c r="L391">
        <f t="shared" si="10"/>
        <v>1.3849778596947426</v>
      </c>
      <c r="M391">
        <f t="shared" si="11"/>
        <v>0.85104314741060172</v>
      </c>
    </row>
    <row r="392" spans="1:13" x14ac:dyDescent="0.25">
      <c r="A392" s="1">
        <f>+BASE!A392</f>
        <v>39906</v>
      </c>
      <c r="B392">
        <f>+IFERROR(VLOOKUP(A392,BASE!K:M,3,0)/VLOOKUP(ROE!A392,BASE!F:H,3,0),B391)</f>
        <v>1.1480779642663779</v>
      </c>
      <c r="C392">
        <f>+IFERROR(VLOOKUP(A392,BASE!A:C,3,0)/VLOOKUP(ROE!A392,BASE!F:H,3,0),C391)</f>
        <v>1.485110990795885</v>
      </c>
      <c r="D392">
        <f>+IFERROR(+VLOOKUP(A392,BASE!P:R,3,0)/VLOOKUP(ROE!A392,BASE!F:H,3,0),D391)</f>
        <v>0</v>
      </c>
      <c r="F392">
        <f>+IFERROR(VLOOKUP(A392,BASE!A:C,3,0)/VLOOKUP(A392,BASE!K:M,3,0),F391)</f>
        <v>1.2935628389530771</v>
      </c>
      <c r="L392">
        <f t="shared" si="10"/>
        <v>1.4188590736574309</v>
      </c>
      <c r="M392">
        <f t="shared" si="11"/>
        <v>0.87729685487532483</v>
      </c>
    </row>
    <row r="393" spans="1:13" x14ac:dyDescent="0.25">
      <c r="A393" s="1">
        <f>+BASE!A393</f>
        <v>39913</v>
      </c>
      <c r="B393">
        <f>+IFERROR(VLOOKUP(A393,BASE!K:M,3,0)/VLOOKUP(ROE!A393,BASE!F:H,3,0),B392)</f>
        <v>1.1215396783548641</v>
      </c>
      <c r="C393">
        <f>+IFERROR(VLOOKUP(A393,BASE!A:C,3,0)/VLOOKUP(ROE!A393,BASE!F:H,3,0),C392)</f>
        <v>1.4579488531505405</v>
      </c>
      <c r="D393">
        <f>+IFERROR(+VLOOKUP(A393,BASE!P:R,3,0)/VLOOKUP(ROE!A393,BASE!F:H,3,0),D392)</f>
        <v>0</v>
      </c>
      <c r="F393">
        <f>+IFERROR(VLOOKUP(A393,BASE!A:C,3,0)/VLOOKUP(A393,BASE!K:M,3,0),F392)</f>
        <v>1.2999529854254821</v>
      </c>
      <c r="L393">
        <f t="shared" si="10"/>
        <v>1.3950395265270941</v>
      </c>
      <c r="M393">
        <f t="shared" si="11"/>
        <v>0.84803983018263418</v>
      </c>
    </row>
    <row r="394" spans="1:13" x14ac:dyDescent="0.25">
      <c r="A394" s="1">
        <f>+BASE!A394</f>
        <v>39920</v>
      </c>
      <c r="B394">
        <f>+IFERROR(VLOOKUP(A394,BASE!K:M,3,0)/VLOOKUP(ROE!A394,BASE!F:H,3,0),B393)</f>
        <v>1.0904878048780489</v>
      </c>
      <c r="C394">
        <f>+IFERROR(VLOOKUP(A394,BASE!A:C,3,0)/VLOOKUP(ROE!A394,BASE!F:H,3,0),C393)</f>
        <v>1.4121951219512194</v>
      </c>
      <c r="D394">
        <f>+IFERROR(+VLOOKUP(A394,BASE!P:R,3,0)/VLOOKUP(ROE!A394,BASE!F:H,3,0),D393)</f>
        <v>0</v>
      </c>
      <c r="F394">
        <f>+IFERROR(VLOOKUP(A394,BASE!A:C,3,0)/VLOOKUP(A394,BASE!K:M,3,0),F393)</f>
        <v>1.2950123014985462</v>
      </c>
      <c r="L394">
        <f t="shared" si="10"/>
        <v>1.3626658380129428</v>
      </c>
      <c r="M394">
        <f t="shared" si="11"/>
        <v>0.81830977174315489</v>
      </c>
    </row>
    <row r="395" spans="1:13" x14ac:dyDescent="0.25">
      <c r="A395" s="1">
        <f>+BASE!A395</f>
        <v>39927</v>
      </c>
      <c r="B395">
        <f>+IFERROR(VLOOKUP(A395,BASE!K:M,3,0)/VLOOKUP(ROE!A395,BASE!F:H,3,0),B394)</f>
        <v>1.1844734819369716</v>
      </c>
      <c r="C395">
        <f>+IFERROR(VLOOKUP(A395,BASE!A:C,3,0)/VLOOKUP(ROE!A395,BASE!F:H,3,0),C394)</f>
        <v>1.4760440686651293</v>
      </c>
      <c r="D395">
        <f>+IFERROR(+VLOOKUP(A395,BASE!P:R,3,0)/VLOOKUP(ROE!A395,BASE!F:H,3,0),D394)</f>
        <v>0</v>
      </c>
      <c r="F395">
        <f>+IFERROR(VLOOKUP(A395,BASE!A:C,3,0)/VLOOKUP(A395,BASE!K:M,3,0),F394)</f>
        <v>1.2461605018386328</v>
      </c>
      <c r="L395">
        <f t="shared" si="10"/>
        <v>1.4600619715194718</v>
      </c>
      <c r="M395">
        <f t="shared" si="11"/>
        <v>0.90888499235447129</v>
      </c>
    </row>
    <row r="396" spans="1:13" x14ac:dyDescent="0.25">
      <c r="A396" s="1">
        <f>+BASE!A396</f>
        <v>39934</v>
      </c>
      <c r="B396">
        <f>+IFERROR(VLOOKUP(A396,BASE!K:M,3,0)/VLOOKUP(ROE!A396,BASE!F:H,3,0),B395)</f>
        <v>1.274019478810213</v>
      </c>
      <c r="C396">
        <f>+IFERROR(VLOOKUP(A396,BASE!A:C,3,0)/VLOOKUP(ROE!A396,BASE!F:H,3,0),C395)</f>
        <v>1.6004211634640695</v>
      </c>
      <c r="D396">
        <f>+IFERROR(+VLOOKUP(A396,BASE!P:R,3,0)/VLOOKUP(ROE!A396,BASE!F:H,3,0),D395)</f>
        <v>0</v>
      </c>
      <c r="F396">
        <f>+IFERROR(VLOOKUP(A396,BASE!A:C,3,0)/VLOOKUP(A396,BASE!K:M,3,0),F395)</f>
        <v>1.2561983471074381</v>
      </c>
      <c r="L396">
        <f t="shared" si="10"/>
        <v>1.5583295389640728</v>
      </c>
      <c r="M396">
        <f t="shared" si="11"/>
        <v>0.98970941865635331</v>
      </c>
    </row>
    <row r="397" spans="1:13" x14ac:dyDescent="0.25">
      <c r="A397" s="1">
        <f>+BASE!A397</f>
        <v>39941</v>
      </c>
      <c r="B397">
        <f>+IFERROR(VLOOKUP(A397,BASE!K:M,3,0)/VLOOKUP(ROE!A397,BASE!F:H,3,0),B396)</f>
        <v>1.186512758201701</v>
      </c>
      <c r="C397">
        <f>+IFERROR(VLOOKUP(A397,BASE!A:C,3,0)/VLOOKUP(ROE!A397,BASE!F:H,3,0),C396)</f>
        <v>1.6034831915755365</v>
      </c>
      <c r="D397">
        <f>+IFERROR(+VLOOKUP(A397,BASE!P:R,3,0)/VLOOKUP(ROE!A397,BASE!F:H,3,0),D396)</f>
        <v>0</v>
      </c>
      <c r="F397">
        <f>+IFERROR(VLOOKUP(A397,BASE!A:C,3,0)/VLOOKUP(A397,BASE!K:M,3,0),F396)</f>
        <v>1.3514251578767706</v>
      </c>
      <c r="L397">
        <f t="shared" si="10"/>
        <v>1.4744443881439804</v>
      </c>
      <c r="M397">
        <f t="shared" si="11"/>
        <v>0.8985811282594216</v>
      </c>
    </row>
    <row r="398" spans="1:13" x14ac:dyDescent="0.25">
      <c r="A398" s="1">
        <f>+BASE!A398</f>
        <v>39948</v>
      </c>
      <c r="B398">
        <f>+IFERROR(VLOOKUP(A398,BASE!K:M,3,0)/VLOOKUP(ROE!A398,BASE!F:H,3,0),B397)</f>
        <v>1.0980603448275863</v>
      </c>
      <c r="C398">
        <f>+IFERROR(VLOOKUP(A398,BASE!A:C,3,0)/VLOOKUP(ROE!A398,BASE!F:H,3,0),C397)</f>
        <v>1.4297772988505748</v>
      </c>
      <c r="D398">
        <f>+IFERROR(+VLOOKUP(A398,BASE!P:R,3,0)/VLOOKUP(ROE!A398,BASE!F:H,3,0),D397)</f>
        <v>0</v>
      </c>
      <c r="F398">
        <f>+IFERROR(VLOOKUP(A398,BASE!A:C,3,0)/VLOOKUP(A398,BASE!K:M,3,0),F397)</f>
        <v>1.3020935557736342</v>
      </c>
      <c r="L398">
        <f t="shared" si="10"/>
        <v>1.3838117689900002</v>
      </c>
      <c r="M398">
        <f t="shared" si="11"/>
        <v>0.81230892066517246</v>
      </c>
    </row>
    <row r="399" spans="1:13" x14ac:dyDescent="0.25">
      <c r="A399" s="1">
        <f>+BASE!A399</f>
        <v>39955</v>
      </c>
      <c r="B399">
        <f>+IFERROR(VLOOKUP(A399,BASE!K:M,3,0)/VLOOKUP(ROE!A399,BASE!F:H,3,0),B398)</f>
        <v>1.1676657263751762</v>
      </c>
      <c r="C399">
        <f>+IFERROR(VLOOKUP(A399,BASE!A:C,3,0)/VLOOKUP(ROE!A399,BASE!F:H,3,0),C398)</f>
        <v>1.4980606488011283</v>
      </c>
      <c r="D399">
        <f>+IFERROR(+VLOOKUP(A399,BASE!P:R,3,0)/VLOOKUP(ROE!A399,BASE!F:H,3,0),D398)</f>
        <v>0</v>
      </c>
      <c r="F399">
        <f>+IFERROR(VLOOKUP(A399,BASE!A:C,3,0)/VLOOKUP(A399,BASE!K:M,3,0),F398)</f>
        <v>1.2829533444058583</v>
      </c>
      <c r="L399">
        <f t="shared" si="10"/>
        <v>1.4571120432246067</v>
      </c>
      <c r="M399">
        <f t="shared" si="11"/>
        <v>0.87821940952574562</v>
      </c>
    </row>
    <row r="400" spans="1:13" x14ac:dyDescent="0.25">
      <c r="A400" s="1">
        <f>+BASE!A400</f>
        <v>39962</v>
      </c>
      <c r="B400">
        <f>+IFERROR(VLOOKUP(A400,BASE!K:M,3,0)/VLOOKUP(ROE!A400,BASE!F:H,3,0),B399)</f>
        <v>1.2708795269770878</v>
      </c>
      <c r="C400">
        <f>+IFERROR(VLOOKUP(A400,BASE!A:C,3,0)/VLOOKUP(ROE!A400,BASE!F:H,3,0),C399)</f>
        <v>1.3907982261640799</v>
      </c>
      <c r="D400">
        <f>+IFERROR(+VLOOKUP(A400,BASE!P:R,3,0)/VLOOKUP(ROE!A400,BASE!F:H,3,0),D399)</f>
        <v>0</v>
      </c>
      <c r="F400">
        <f>+IFERROR(VLOOKUP(A400,BASE!A:C,3,0)/VLOOKUP(A400,BASE!K:M,3,0),F399)</f>
        <v>1.0943588252398955</v>
      </c>
      <c r="L400">
        <f t="shared" si="10"/>
        <v>1.5693465791671684</v>
      </c>
      <c r="M400">
        <f t="shared" si="11"/>
        <v>0.97241247478700721</v>
      </c>
    </row>
    <row r="401" spans="1:13" x14ac:dyDescent="0.25">
      <c r="A401" s="1">
        <f>+BASE!A401</f>
        <v>39969</v>
      </c>
      <c r="B401">
        <f>+IFERROR(VLOOKUP(A401,BASE!K:M,3,0)/VLOOKUP(ROE!A401,BASE!F:H,3,0),B400)</f>
        <v>1.2653094462540717</v>
      </c>
      <c r="C401">
        <f>+IFERROR(VLOOKUP(A401,BASE!A:C,3,0)/VLOOKUP(ROE!A401,BASE!F:H,3,0),C400)</f>
        <v>1.4381107491856677</v>
      </c>
      <c r="D401">
        <f>+IFERROR(+VLOOKUP(A401,BASE!P:R,3,0)/VLOOKUP(ROE!A401,BASE!F:H,3,0),D400)</f>
        <v>0</v>
      </c>
      <c r="F401">
        <f>+IFERROR(VLOOKUP(A401,BASE!A:C,3,0)/VLOOKUP(A401,BASE!K:M,3,0),F400)</f>
        <v>1.1365684129231561</v>
      </c>
      <c r="L401">
        <f t="shared" si="10"/>
        <v>1.5706164624488683</v>
      </c>
      <c r="M401">
        <f t="shared" si="11"/>
        <v>0.96000243005927521</v>
      </c>
    </row>
    <row r="402" spans="1:13" x14ac:dyDescent="0.25">
      <c r="A402" s="1">
        <f>+BASE!A402</f>
        <v>39976</v>
      </c>
      <c r="B402">
        <f>+IFERROR(VLOOKUP(A402,BASE!K:M,3,0)/VLOOKUP(ROE!A402,BASE!F:H,3,0),B401)</f>
        <v>1.183055733504164</v>
      </c>
      <c r="C402">
        <f>+IFERROR(VLOOKUP(A402,BASE!A:C,3,0)/VLOOKUP(ROE!A402,BASE!F:H,3,0),C401)</f>
        <v>1.3677130044843051</v>
      </c>
      <c r="D402">
        <f>+IFERROR(+VLOOKUP(A402,BASE!P:R,3,0)/VLOOKUP(ROE!A402,BASE!F:H,3,0),D401)</f>
        <v>0</v>
      </c>
      <c r="F402">
        <f>+IFERROR(VLOOKUP(A402,BASE!A:C,3,0)/VLOOKUP(A402,BASE!K:M,3,0),F401)</f>
        <v>1.1560850142141599</v>
      </c>
      <c r="L402">
        <f t="shared" si="10"/>
        <v>1.4900636193025472</v>
      </c>
      <c r="M402">
        <f t="shared" si="11"/>
        <v>0.87604784770578092</v>
      </c>
    </row>
    <row r="403" spans="1:13" x14ac:dyDescent="0.25">
      <c r="A403" s="1">
        <f>+BASE!A403</f>
        <v>39983</v>
      </c>
      <c r="B403">
        <f>+IFERROR(VLOOKUP(A403,BASE!K:M,3,0)/VLOOKUP(ROE!A403,BASE!F:H,3,0),B402)</f>
        <v>1.1653061224489798</v>
      </c>
      <c r="C403">
        <f>+IFERROR(VLOOKUP(A403,BASE!A:C,3,0)/VLOOKUP(ROE!A403,BASE!F:H,3,0),C402)</f>
        <v>1.4647959183673469</v>
      </c>
      <c r="D403">
        <f>+IFERROR(+VLOOKUP(A403,BASE!P:R,3,0)/VLOOKUP(ROE!A403,BASE!F:H,3,0),D402)</f>
        <v>0</v>
      </c>
      <c r="F403">
        <f>+IFERROR(VLOOKUP(A403,BASE!A:C,3,0)/VLOOKUP(A403,BASE!K:M,3,0),F402)</f>
        <v>1.2570052539404553</v>
      </c>
      <c r="L403">
        <f t="shared" si="10"/>
        <v>1.4704280923409838</v>
      </c>
      <c r="M403">
        <f t="shared" si="11"/>
        <v>0.86018415255697578</v>
      </c>
    </row>
    <row r="404" spans="1:13" x14ac:dyDescent="0.25">
      <c r="A404" s="1">
        <f>+BASE!A404</f>
        <v>39990</v>
      </c>
      <c r="B404">
        <f>+IFERROR(VLOOKUP(A404,BASE!K:M,3,0)/VLOOKUP(ROE!A404,BASE!F:H,3,0),B403)</f>
        <v>1.0285182889026658</v>
      </c>
      <c r="C404">
        <f>+IFERROR(VLOOKUP(A404,BASE!A:C,3,0)/VLOOKUP(ROE!A404,BASE!F:H,3,0),C403)</f>
        <v>1.310136391816491</v>
      </c>
      <c r="D404">
        <f>+IFERROR(+VLOOKUP(A404,BASE!P:R,3,0)/VLOOKUP(ROE!A404,BASE!F:H,3,0),D403)</f>
        <v>0</v>
      </c>
      <c r="F404">
        <f>+IFERROR(VLOOKUP(A404,BASE!A:C,3,0)/VLOOKUP(A404,BASE!K:M,3,0),F403)</f>
        <v>1.2738095238095239</v>
      </c>
      <c r="L404">
        <f t="shared" si="10"/>
        <v>1.3263787748067395</v>
      </c>
      <c r="M404">
        <f t="shared" si="11"/>
        <v>0.73065780299859218</v>
      </c>
    </row>
    <row r="405" spans="1:13" x14ac:dyDescent="0.25">
      <c r="A405" s="1">
        <f>+BASE!A405</f>
        <v>39997</v>
      </c>
      <c r="B405">
        <f>+IFERROR(VLOOKUP(A405,BASE!K:M,3,0)/VLOOKUP(ROE!A405,BASE!F:H,3,0),B404)</f>
        <v>0.98159328523045197</v>
      </c>
      <c r="C405">
        <f>+IFERROR(VLOOKUP(A405,BASE!A:C,3,0)/VLOOKUP(ROE!A405,BASE!F:H,3,0),C404)</f>
        <v>1.2467972316300986</v>
      </c>
      <c r="D405">
        <f>+IFERROR(+VLOOKUP(A405,BASE!P:R,3,0)/VLOOKUP(ROE!A405,BASE!F:H,3,0),D404)</f>
        <v>0</v>
      </c>
      <c r="F405">
        <f>+IFERROR(VLOOKUP(A405,BASE!A:C,3,0)/VLOOKUP(A405,BASE!K:M,3,0),F404)</f>
        <v>1.2701770177017702</v>
      </c>
      <c r="L405">
        <f t="shared" si="10"/>
        <v>1.2743288779746258</v>
      </c>
      <c r="M405">
        <f t="shared" si="11"/>
        <v>0.68885769248627815</v>
      </c>
    </row>
    <row r="406" spans="1:13" x14ac:dyDescent="0.25">
      <c r="A406" s="1">
        <f>+BASE!A406</f>
        <v>40004</v>
      </c>
      <c r="B406">
        <f>+IFERROR(VLOOKUP(A406,BASE!K:M,3,0)/VLOOKUP(ROE!A406,BASE!F:H,3,0),B405)</f>
        <v>0.98942950411938435</v>
      </c>
      <c r="C406">
        <f>+IFERROR(VLOOKUP(A406,BASE!A:C,3,0)/VLOOKUP(ROE!A406,BASE!F:H,3,0),C405)</f>
        <v>1.2421887144411627</v>
      </c>
      <c r="D406">
        <f>+IFERROR(+VLOOKUP(A406,BASE!P:R,3,0)/VLOOKUP(ROE!A406,BASE!F:H,3,0),D405)</f>
        <v>0</v>
      </c>
      <c r="F406">
        <f>+IFERROR(VLOOKUP(A406,BASE!A:C,3,0)/VLOOKUP(A406,BASE!K:M,3,0),F405)</f>
        <v>1.2554595443833465</v>
      </c>
      <c r="L406">
        <f t="shared" si="10"/>
        <v>1.2755747574999949</v>
      </c>
      <c r="M406">
        <f t="shared" si="11"/>
        <v>0.70328425073877365</v>
      </c>
    </row>
    <row r="407" spans="1:13" x14ac:dyDescent="0.25">
      <c r="A407" s="1">
        <f>+BASE!A407</f>
        <v>40011</v>
      </c>
      <c r="B407">
        <f>+IFERROR(VLOOKUP(A407,BASE!K:M,3,0)/VLOOKUP(ROE!A407,BASE!F:H,3,0),B406)</f>
        <v>0.94614055299539168</v>
      </c>
      <c r="C407">
        <f>+IFERROR(VLOOKUP(A407,BASE!A:C,3,0)/VLOOKUP(ROE!A407,BASE!F:H,3,0),C406)</f>
        <v>1.2554723502304148</v>
      </c>
      <c r="D407">
        <f>+IFERROR(+VLOOKUP(A407,BASE!P:R,3,0)/VLOOKUP(ROE!A407,BASE!F:H,3,0),D406)</f>
        <v>0</v>
      </c>
      <c r="F407">
        <f>+IFERROR(VLOOKUP(A407,BASE!A:C,3,0)/VLOOKUP(A407,BASE!K:M,3,0),F406)</f>
        <v>1.3269406392694063</v>
      </c>
      <c r="L407">
        <f t="shared" si="10"/>
        <v>1.2258963161724421</v>
      </c>
      <c r="M407">
        <f t="shared" si="11"/>
        <v>0.66638478981834137</v>
      </c>
    </row>
    <row r="408" spans="1:13" x14ac:dyDescent="0.25">
      <c r="A408" s="1">
        <f>+BASE!A408</f>
        <v>40018</v>
      </c>
      <c r="B408">
        <f>+IFERROR(VLOOKUP(A408,BASE!K:M,3,0)/VLOOKUP(ROE!A408,BASE!F:H,3,0),B407)</f>
        <v>0.95132488479262667</v>
      </c>
      <c r="C408">
        <f>+IFERROR(VLOOKUP(A408,BASE!A:C,3,0)/VLOOKUP(ROE!A408,BASE!F:H,3,0),C407)</f>
        <v>1.1889400921658986</v>
      </c>
      <c r="D408">
        <f>+IFERROR(+VLOOKUP(A408,BASE!P:R,3,0)/VLOOKUP(ROE!A408,BASE!F:H,3,0),D407)</f>
        <v>0</v>
      </c>
      <c r="F408">
        <f>+IFERROR(VLOOKUP(A408,BASE!A:C,3,0)/VLOOKUP(A408,BASE!K:M,3,0),F407)</f>
        <v>1.2497729336966394</v>
      </c>
      <c r="L408">
        <f t="shared" si="10"/>
        <v>1.222519532952788</v>
      </c>
      <c r="M408">
        <f t="shared" si="11"/>
        <v>0.6801302366324653</v>
      </c>
    </row>
    <row r="409" spans="1:13" x14ac:dyDescent="0.25">
      <c r="A409" s="1">
        <f>+BASE!A409</f>
        <v>40025</v>
      </c>
      <c r="B409">
        <f>+IFERROR(VLOOKUP(A409,BASE!K:M,3,0)/VLOOKUP(ROE!A409,BASE!F:H,3,0),B408)</f>
        <v>1.0056769798467216</v>
      </c>
      <c r="C409">
        <f>+IFERROR(VLOOKUP(A409,BASE!A:C,3,0)/VLOOKUP(ROE!A409,BASE!F:H,3,0),C408)</f>
        <v>1.2110417258018733</v>
      </c>
      <c r="D409">
        <f>+IFERROR(+VLOOKUP(A409,BASE!P:R,3,0)/VLOOKUP(ROE!A409,BASE!F:H,3,0),D408)</f>
        <v>0</v>
      </c>
      <c r="F409">
        <f>+IFERROR(VLOOKUP(A409,BASE!A:C,3,0)/VLOOKUP(A409,BASE!K:M,3,0),F408)</f>
        <v>1.2042054755856617</v>
      </c>
      <c r="L409">
        <f t="shared" si="10"/>
        <v>1.2679743673793054</v>
      </c>
      <c r="M409">
        <f t="shared" si="11"/>
        <v>0.74337959231413775</v>
      </c>
    </row>
    <row r="410" spans="1:13" x14ac:dyDescent="0.25">
      <c r="A410" s="1">
        <f>+BASE!A410</f>
        <v>40032</v>
      </c>
      <c r="B410">
        <f>+IFERROR(VLOOKUP(A410,BASE!K:M,3,0)/VLOOKUP(ROE!A410,BASE!F:H,3,0),B409)</f>
        <v>1.0140267301839354</v>
      </c>
      <c r="C410">
        <f>+IFERROR(VLOOKUP(A410,BASE!A:C,3,0)/VLOOKUP(ROE!A410,BASE!F:H,3,0),C409)</f>
        <v>1.2445414847161571</v>
      </c>
      <c r="D410">
        <f>+IFERROR(+VLOOKUP(A410,BASE!P:R,3,0)/VLOOKUP(ROE!A410,BASE!F:H,3,0),D409)</f>
        <v>0</v>
      </c>
      <c r="F410">
        <f>+IFERROR(VLOOKUP(A410,BASE!A:C,3,0)/VLOOKUP(A410,BASE!K:M,3,0),F409)</f>
        <v>1.2273261124885815</v>
      </c>
      <c r="L410">
        <f t="shared" si="10"/>
        <v>1.2721631250258452</v>
      </c>
      <c r="M410">
        <f t="shared" si="11"/>
        <v>0.75589033534202565</v>
      </c>
    </row>
    <row r="411" spans="1:13" x14ac:dyDescent="0.25">
      <c r="A411" s="1">
        <f>+BASE!A411</f>
        <v>40039</v>
      </c>
      <c r="B411">
        <f>+IFERROR(VLOOKUP(A411,BASE!K:M,3,0)/VLOOKUP(ROE!A411,BASE!F:H,3,0),B410)</f>
        <v>1.0470344827586207</v>
      </c>
      <c r="C411">
        <f>+IFERROR(VLOOKUP(A411,BASE!A:C,3,0)/VLOOKUP(ROE!A411,BASE!F:H,3,0),C410)</f>
        <v>1.1933793103448276</v>
      </c>
      <c r="D411">
        <f>+IFERROR(+VLOOKUP(A411,BASE!P:R,3,0)/VLOOKUP(ROE!A411,BASE!F:H,3,0),D410)</f>
        <v>0</v>
      </c>
      <c r="F411">
        <f>+IFERROR(VLOOKUP(A411,BASE!A:C,3,0)/VLOOKUP(A411,BASE!K:M,3,0),F410)</f>
        <v>1.1397707811882491</v>
      </c>
      <c r="L411">
        <f t="shared" si="10"/>
        <v>1.3027177601059416</v>
      </c>
      <c r="M411">
        <f t="shared" si="11"/>
        <v>0.79135120541129955</v>
      </c>
    </row>
    <row r="412" spans="1:13" x14ac:dyDescent="0.25">
      <c r="A412" s="1">
        <f>+BASE!A412</f>
        <v>40046</v>
      </c>
      <c r="B412">
        <f>+IFERROR(VLOOKUP(A412,BASE!K:M,3,0)/VLOOKUP(ROE!A412,BASE!F:H,3,0),B411)</f>
        <v>1.0240240240240239</v>
      </c>
      <c r="C412">
        <f>+IFERROR(VLOOKUP(A412,BASE!A:C,3,0)/VLOOKUP(ROE!A412,BASE!F:H,3,0),C411)</f>
        <v>1.312442877660269</v>
      </c>
      <c r="D412">
        <f>+IFERROR(+VLOOKUP(A412,BASE!P:R,3,0)/VLOOKUP(ROE!A412,BASE!F:H,3,0),D411)</f>
        <v>0</v>
      </c>
      <c r="F412">
        <f>+IFERROR(VLOOKUP(A412,BASE!A:C,3,0)/VLOOKUP(A412,BASE!K:M,3,0),F411)</f>
        <v>1.2816524289175062</v>
      </c>
      <c r="L412">
        <f t="shared" si="10"/>
        <v>1.2767382494163999</v>
      </c>
      <c r="M412">
        <f t="shared" si="11"/>
        <v>0.77130979863164784</v>
      </c>
    </row>
    <row r="413" spans="1:13" x14ac:dyDescent="0.25">
      <c r="A413" s="1">
        <f>+BASE!A413</f>
        <v>40053</v>
      </c>
      <c r="B413">
        <f>+IFERROR(VLOOKUP(A413,BASE!K:M,3,0)/VLOOKUP(ROE!A413,BASE!F:H,3,0),B412)</f>
        <v>1.0752893297723516</v>
      </c>
      <c r="C413">
        <f>+IFERROR(VLOOKUP(A413,BASE!A:C,3,0)/VLOOKUP(ROE!A413,BASE!F:H,3,0),C412)</f>
        <v>1.4531349357751495</v>
      </c>
      <c r="D413">
        <f>+IFERROR(+VLOOKUP(A413,BASE!P:R,3,0)/VLOOKUP(ROE!A413,BASE!F:H,3,0),D412)</f>
        <v>0</v>
      </c>
      <c r="F413">
        <f>+IFERROR(VLOOKUP(A413,BASE!A:C,3,0)/VLOOKUP(A413,BASE!K:M,3,0),F412)</f>
        <v>1.3513897102306327</v>
      </c>
      <c r="L413">
        <f t="shared" si="10"/>
        <v>1.3250297524495867</v>
      </c>
      <c r="M413">
        <f t="shared" si="11"/>
        <v>0.82554890709511664</v>
      </c>
    </row>
    <row r="414" spans="1:13" x14ac:dyDescent="0.25">
      <c r="A414" s="1">
        <f>+BASE!A414</f>
        <v>40060</v>
      </c>
      <c r="B414">
        <f>+IFERROR(VLOOKUP(A414,BASE!K:M,3,0)/VLOOKUP(ROE!A414,BASE!F:H,3,0),B413)</f>
        <v>1.0986986213116867</v>
      </c>
      <c r="C414">
        <f>+IFERROR(VLOOKUP(A414,BASE!A:C,3,0)/VLOOKUP(ROE!A414,BASE!F:H,3,0),C413)</f>
        <v>1.4654039427908774</v>
      </c>
      <c r="D414">
        <f>+IFERROR(+VLOOKUP(A414,BASE!P:R,3,0)/VLOOKUP(ROE!A414,BASE!F:H,3,0),D413)</f>
        <v>0</v>
      </c>
      <c r="F414">
        <f>+IFERROR(VLOOKUP(A414,BASE!A:C,3,0)/VLOOKUP(A414,BASE!K:M,3,0),F413)</f>
        <v>1.3337633399788906</v>
      </c>
      <c r="L414">
        <f t="shared" si="10"/>
        <v>1.3452059559788787</v>
      </c>
      <c r="M414">
        <f t="shared" si="11"/>
        <v>0.85219128664449484</v>
      </c>
    </row>
    <row r="415" spans="1:13" x14ac:dyDescent="0.25">
      <c r="A415" s="1">
        <f>+BASE!A415</f>
        <v>40067</v>
      </c>
      <c r="B415">
        <f>+IFERROR(VLOOKUP(A415,BASE!K:M,3,0)/VLOOKUP(ROE!A415,BASE!F:H,3,0),B414)</f>
        <v>1.1002021733636593</v>
      </c>
      <c r="C415">
        <f>+IFERROR(VLOOKUP(A415,BASE!A:C,3,0)/VLOOKUP(ROE!A415,BASE!F:H,3,0),C414)</f>
        <v>1.5183219610816274</v>
      </c>
      <c r="D415">
        <f>+IFERROR(+VLOOKUP(A415,BASE!P:R,3,0)/VLOOKUP(ROE!A415,BASE!F:H,3,0),D414)</f>
        <v>0</v>
      </c>
      <c r="F415">
        <f>+IFERROR(VLOOKUP(A415,BASE!A:C,3,0)/VLOOKUP(A415,BASE!K:M,3,0),F414)</f>
        <v>1.3800390490410015</v>
      </c>
      <c r="L415">
        <f t="shared" si="10"/>
        <v>1.343937426243059</v>
      </c>
      <c r="M415">
        <f t="shared" si="11"/>
        <v>0.85646692048425965</v>
      </c>
    </row>
    <row r="416" spans="1:13" x14ac:dyDescent="0.25">
      <c r="A416" s="1">
        <f>+BASE!A416</f>
        <v>40074</v>
      </c>
      <c r="B416">
        <f>+IFERROR(VLOOKUP(A416,BASE!K:M,3,0)/VLOOKUP(ROE!A416,BASE!F:H,3,0),B415)</f>
        <v>1.116570892459247</v>
      </c>
      <c r="C416">
        <f>+IFERROR(VLOOKUP(A416,BASE!A:C,3,0)/VLOOKUP(ROE!A416,BASE!F:H,3,0),C415)</f>
        <v>1.3853641374457606</v>
      </c>
      <c r="D416">
        <f>+IFERROR(+VLOOKUP(A416,BASE!P:R,3,0)/VLOOKUP(ROE!A416,BASE!F:H,3,0),D415)</f>
        <v>0</v>
      </c>
      <c r="F416">
        <f>+IFERROR(VLOOKUP(A416,BASE!A:C,3,0)/VLOOKUP(A416,BASE!K:M,3,0),F415)</f>
        <v>1.2407310156496167</v>
      </c>
      <c r="L416">
        <f t="shared" si="10"/>
        <v>1.3580331022065752</v>
      </c>
      <c r="M416">
        <f t="shared" si="11"/>
        <v>0.87510868271191877</v>
      </c>
    </row>
    <row r="417" spans="1:13" x14ac:dyDescent="0.25">
      <c r="A417" s="1">
        <f>+BASE!A417</f>
        <v>40081</v>
      </c>
      <c r="B417">
        <f>+IFERROR(VLOOKUP(A417,BASE!K:M,3,0)/VLOOKUP(ROE!A417,BASE!F:H,3,0),B416)</f>
        <v>1.1395705521472392</v>
      </c>
      <c r="C417">
        <f>+IFERROR(VLOOKUP(A417,BASE!A:C,3,0)/VLOOKUP(ROE!A417,BASE!F:H,3,0),C416)</f>
        <v>1.4017225106182161</v>
      </c>
      <c r="D417">
        <f>+IFERROR(+VLOOKUP(A417,BASE!P:R,3,0)/VLOOKUP(ROE!A417,BASE!F:H,3,0),D416)</f>
        <v>0</v>
      </c>
      <c r="F417">
        <f>+IFERROR(VLOOKUP(A417,BASE!A:C,3,0)/VLOOKUP(A417,BASE!K:M,3,0),F416)</f>
        <v>1.2300445180660524</v>
      </c>
      <c r="L417">
        <f t="shared" si="10"/>
        <v>1.3724525254919016</v>
      </c>
      <c r="M417">
        <f t="shared" si="11"/>
        <v>0.90668857880257692</v>
      </c>
    </row>
    <row r="418" spans="1:13" x14ac:dyDescent="0.25">
      <c r="A418" s="1">
        <f>+BASE!A418</f>
        <v>40088</v>
      </c>
      <c r="B418">
        <f>+IFERROR(VLOOKUP(A418,BASE!K:M,3,0)/VLOOKUP(ROE!A418,BASE!F:H,3,0),B417)</f>
        <v>0.80655957161981262</v>
      </c>
      <c r="C418">
        <f>+IFERROR(VLOOKUP(A418,BASE!A:C,3,0)/VLOOKUP(ROE!A418,BASE!F:H,3,0),C417)</f>
        <v>1.2536813922356091</v>
      </c>
      <c r="D418">
        <f>+IFERROR(+VLOOKUP(A418,BASE!P:R,3,0)/VLOOKUP(ROE!A418,BASE!F:H,3,0),D417)</f>
        <v>0</v>
      </c>
      <c r="F418">
        <f>+IFERROR(VLOOKUP(A418,BASE!A:C,3,0)/VLOOKUP(A418,BASE!K:M,3,0),F417)</f>
        <v>1.5543568464730291</v>
      </c>
      <c r="L418">
        <f t="shared" si="10"/>
        <v>1.0390556562051108</v>
      </c>
      <c r="M418">
        <f t="shared" si="11"/>
        <v>0.5740634870345146</v>
      </c>
    </row>
    <row r="419" spans="1:13" x14ac:dyDescent="0.25">
      <c r="A419" s="1">
        <f>+BASE!A419</f>
        <v>40095</v>
      </c>
      <c r="B419">
        <f>+IFERROR(VLOOKUP(A419,BASE!K:M,3,0)/VLOOKUP(ROE!A419,BASE!F:H,3,0),B418)</f>
        <v>0.84731746672045172</v>
      </c>
      <c r="C419">
        <f>+IFERROR(VLOOKUP(A419,BASE!A:C,3,0)/VLOOKUP(ROE!A419,BASE!F:H,3,0),C418)</f>
        <v>1.2201492537313432</v>
      </c>
      <c r="D419">
        <f>+IFERROR(+VLOOKUP(A419,BASE!P:R,3,0)/VLOOKUP(ROE!A419,BASE!F:H,3,0),D418)</f>
        <v>0</v>
      </c>
      <c r="F419">
        <f>+IFERROR(VLOOKUP(A419,BASE!A:C,3,0)/VLOOKUP(A419,BASE!K:M,3,0),F418)</f>
        <v>1.440014282313735</v>
      </c>
      <c r="L419">
        <f t="shared" si="10"/>
        <v>1.0740707218086512</v>
      </c>
      <c r="M419">
        <f t="shared" si="11"/>
        <v>0.62056421163225228</v>
      </c>
    </row>
    <row r="420" spans="1:13" x14ac:dyDescent="0.25">
      <c r="A420" s="1">
        <f>+BASE!A420</f>
        <v>40102</v>
      </c>
      <c r="B420">
        <f>+IFERROR(VLOOKUP(A420,BASE!K:M,3,0)/VLOOKUP(ROE!A420,BASE!F:H,3,0),B419)</f>
        <v>0.84319886478816131</v>
      </c>
      <c r="C420">
        <f>+IFERROR(VLOOKUP(A420,BASE!A:C,3,0)/VLOOKUP(ROE!A420,BASE!F:H,3,0),C419)</f>
        <v>1.2669774984796269</v>
      </c>
      <c r="D420">
        <f>+IFERROR(+VLOOKUP(A420,BASE!P:R,3,0)/VLOOKUP(ROE!A420,BASE!F:H,3,0),D419)</f>
        <v>0</v>
      </c>
      <c r="F420">
        <f>+IFERROR(VLOOKUP(A420,BASE!A:C,3,0)/VLOOKUP(A420,BASE!K:M,3,0),F419)</f>
        <v>1.5025844452458228</v>
      </c>
      <c r="L420">
        <f t="shared" si="10"/>
        <v>1.0637129442546303</v>
      </c>
      <c r="M420">
        <f t="shared" si="11"/>
        <v>0.62268478532169236</v>
      </c>
    </row>
    <row r="421" spans="1:13" x14ac:dyDescent="0.25">
      <c r="A421" s="1">
        <f>+BASE!A421</f>
        <v>40109</v>
      </c>
      <c r="B421">
        <f>+IFERROR(VLOOKUP(A421,BASE!K:M,3,0)/VLOOKUP(ROE!A421,BASE!F:H,3,0),B420)</f>
        <v>0.80149307429393779</v>
      </c>
      <c r="C421">
        <f>+IFERROR(VLOOKUP(A421,BASE!A:C,3,0)/VLOOKUP(ROE!A421,BASE!F:H,3,0),C420)</f>
        <v>1.2771181867242309</v>
      </c>
      <c r="D421">
        <f>+IFERROR(+VLOOKUP(A421,BASE!P:R,3,0)/VLOOKUP(ROE!A421,BASE!F:H,3,0),D420)</f>
        <v>0</v>
      </c>
      <c r="F421">
        <f>+IFERROR(VLOOKUP(A421,BASE!A:C,3,0)/VLOOKUP(A421,BASE!K:M,3,0),F420)</f>
        <v>1.5934238581528448</v>
      </c>
      <c r="L421">
        <f t="shared" si="10"/>
        <v>1.0247815737700245</v>
      </c>
      <c r="M421">
        <f t="shared" si="11"/>
        <v>0.57820457481785104</v>
      </c>
    </row>
    <row r="422" spans="1:13" x14ac:dyDescent="0.25">
      <c r="A422" s="1">
        <f>+BASE!A422</f>
        <v>40116</v>
      </c>
      <c r="B422">
        <f>+IFERROR(VLOOKUP(A422,BASE!K:M,3,0)/VLOOKUP(ROE!A422,BASE!F:H,3,0),B421)</f>
        <v>0.73301723351873793</v>
      </c>
      <c r="C422">
        <f>+IFERROR(VLOOKUP(A422,BASE!A:C,3,0)/VLOOKUP(ROE!A422,BASE!F:H,3,0),C421)</f>
        <v>1.2283213276192213</v>
      </c>
      <c r="D422">
        <f>+IFERROR(+VLOOKUP(A422,BASE!P:R,3,0)/VLOOKUP(ROE!A422,BASE!F:H,3,0),D421)</f>
        <v>0</v>
      </c>
      <c r="F422">
        <f>+IFERROR(VLOOKUP(A422,BASE!A:C,3,0)/VLOOKUP(A422,BASE!K:M,3,0),F421)</f>
        <v>1.6757059335738276</v>
      </c>
      <c r="L422">
        <f t="shared" si="10"/>
        <v>0.96608377708286097</v>
      </c>
      <c r="M422">
        <f t="shared" si="11"/>
        <v>0.49995068995461495</v>
      </c>
    </row>
    <row r="423" spans="1:13" x14ac:dyDescent="0.25">
      <c r="A423" s="1">
        <f>+BASE!A423</f>
        <v>40123</v>
      </c>
      <c r="B423">
        <f>+IFERROR(VLOOKUP(A423,BASE!K:M,3,0)/VLOOKUP(ROE!A423,BASE!F:H,3,0),B422)</f>
        <v>0.78867820829898327</v>
      </c>
      <c r="C423">
        <f>+IFERROR(VLOOKUP(A423,BASE!A:C,3,0)/VLOOKUP(ROE!A423,BASE!F:H,3,0),C422)</f>
        <v>1.3117156728038839</v>
      </c>
      <c r="D423">
        <f>+IFERROR(+VLOOKUP(A423,BASE!P:R,3,0)/VLOOKUP(ROE!A423,BASE!F:H,3,0),D422)</f>
        <v>0</v>
      </c>
      <c r="F423">
        <f>+IFERROR(VLOOKUP(A423,BASE!A:C,3,0)/VLOOKUP(A423,BASE!K:M,3,0),F422)</f>
        <v>1.6631823461091753</v>
      </c>
      <c r="L423">
        <f t="shared" si="10"/>
        <v>1.0319906667768475</v>
      </c>
      <c r="M423">
        <f t="shared" si="11"/>
        <v>0.54536574982111907</v>
      </c>
    </row>
    <row r="424" spans="1:13" x14ac:dyDescent="0.25">
      <c r="A424" s="1">
        <f>+BASE!A424</f>
        <v>40130</v>
      </c>
      <c r="B424">
        <f>+IFERROR(VLOOKUP(A424,BASE!K:M,3,0)/VLOOKUP(ROE!A424,BASE!F:H,3,0),B423)</f>
        <v>0.82472034760099833</v>
      </c>
      <c r="C424">
        <f>+IFERROR(VLOOKUP(A424,BASE!A:C,3,0)/VLOOKUP(ROE!A424,BASE!F:H,3,0),C423)</f>
        <v>1.3463067393916981</v>
      </c>
      <c r="D424">
        <f>+IFERROR(+VLOOKUP(A424,BASE!P:R,3,0)/VLOOKUP(ROE!A424,BASE!F:H,3,0),D423)</f>
        <v>0</v>
      </c>
      <c r="F424">
        <f>+IFERROR(VLOOKUP(A424,BASE!A:C,3,0)/VLOOKUP(A424,BASE!K:M,3,0),F423)</f>
        <v>1.6324403093823561</v>
      </c>
      <c r="L424">
        <f t="shared" si="10"/>
        <v>1.0761051392702086</v>
      </c>
      <c r="M424">
        <f t="shared" si="11"/>
        <v>0.57333555593178809</v>
      </c>
    </row>
    <row r="425" spans="1:13" x14ac:dyDescent="0.25">
      <c r="A425" s="1">
        <f>+BASE!A425</f>
        <v>40137</v>
      </c>
      <c r="B425">
        <f>+IFERROR(VLOOKUP(A425,BASE!K:M,3,0)/VLOOKUP(ROE!A425,BASE!F:H,3,0),B424)</f>
        <v>0.77437715778669391</v>
      </c>
      <c r="C425">
        <f>+IFERROR(VLOOKUP(A425,BASE!A:C,3,0)/VLOOKUP(ROE!A425,BASE!F:H,3,0),C424)</f>
        <v>1.2286087524493794</v>
      </c>
      <c r="D425">
        <f>+IFERROR(+VLOOKUP(A425,BASE!P:R,3,0)/VLOOKUP(ROE!A425,BASE!F:H,3,0),D424)</f>
        <v>0</v>
      </c>
      <c r="F425">
        <f>+IFERROR(VLOOKUP(A425,BASE!A:C,3,0)/VLOOKUP(A425,BASE!K:M,3,0),F424)</f>
        <v>1.5865766959874683</v>
      </c>
      <c r="L425">
        <f t="shared" si="10"/>
        <v>1.0367234794183748</v>
      </c>
      <c r="M425">
        <f t="shared" si="11"/>
        <v>0.51203083615501299</v>
      </c>
    </row>
    <row r="426" spans="1:13" x14ac:dyDescent="0.25">
      <c r="A426" s="1">
        <f>+BASE!A426</f>
        <v>40144</v>
      </c>
      <c r="B426">
        <f>+IFERROR(VLOOKUP(A426,BASE!K:M,3,0)/VLOOKUP(ROE!A426,BASE!F:H,3,0),B425)</f>
        <v>0.81524317912218258</v>
      </c>
      <c r="C426">
        <f>+IFERROR(VLOOKUP(A426,BASE!A:C,3,0)/VLOOKUP(ROE!A426,BASE!F:H,3,0),C425)</f>
        <v>1.3016014234875444</v>
      </c>
      <c r="D426">
        <f>+IFERROR(+VLOOKUP(A426,BASE!P:R,3,0)/VLOOKUP(ROE!A426,BASE!F:H,3,0),D425)</f>
        <v>0</v>
      </c>
      <c r="F426">
        <f>+IFERROR(VLOOKUP(A426,BASE!A:C,3,0)/VLOOKUP(A426,BASE!K:M,3,0),F425)</f>
        <v>1.5965805747544561</v>
      </c>
      <c r="L426">
        <f t="shared" si="10"/>
        <v>1.0839395564031911</v>
      </c>
      <c r="M426">
        <f t="shared" si="11"/>
        <v>0.5465468018411741</v>
      </c>
    </row>
    <row r="427" spans="1:13" x14ac:dyDescent="0.25">
      <c r="A427" s="1">
        <f>+BASE!A427</f>
        <v>40151</v>
      </c>
      <c r="B427">
        <f>+IFERROR(VLOOKUP(A427,BASE!K:M,3,0)/VLOOKUP(ROE!A427,BASE!F:H,3,0),B426)</f>
        <v>0.82535982160956822</v>
      </c>
      <c r="C427">
        <f>+IFERROR(VLOOKUP(A427,BASE!A:C,3,0)/VLOOKUP(ROE!A427,BASE!F:H,3,0),C426)</f>
        <v>1.2976890330427731</v>
      </c>
      <c r="D427">
        <f>+IFERROR(+VLOOKUP(A427,BASE!P:R,3,0)/VLOOKUP(ROE!A427,BASE!F:H,3,0),D426)</f>
        <v>0</v>
      </c>
      <c r="F427">
        <f>+IFERROR(VLOOKUP(A427,BASE!A:C,3,0)/VLOOKUP(A427,BASE!K:M,3,0),F426)</f>
        <v>1.5722706619182119</v>
      </c>
      <c r="L427">
        <f t="shared" si="10"/>
        <v>1.1000283180770298</v>
      </c>
      <c r="M427">
        <f t="shared" si="11"/>
        <v>0.55069132514210661</v>
      </c>
    </row>
    <row r="428" spans="1:13" x14ac:dyDescent="0.25">
      <c r="A428" s="1">
        <f>+BASE!A428</f>
        <v>40158</v>
      </c>
      <c r="B428">
        <f>+IFERROR(VLOOKUP(A428,BASE!K:M,3,0)/VLOOKUP(ROE!A428,BASE!F:H,3,0),B427)</f>
        <v>0.7932008571985194</v>
      </c>
      <c r="C428">
        <f>+IFERROR(VLOOKUP(A428,BASE!A:C,3,0)/VLOOKUP(ROE!A428,BASE!F:H,3,0),C427)</f>
        <v>1.2767387492694331</v>
      </c>
      <c r="D428">
        <f>+IFERROR(+VLOOKUP(A428,BASE!P:R,3,0)/VLOOKUP(ROE!A428,BASE!F:H,3,0),D427)</f>
        <v>0</v>
      </c>
      <c r="F428">
        <f>+IFERROR(VLOOKUP(A428,BASE!A:C,3,0)/VLOOKUP(A428,BASE!K:M,3,0),F427)</f>
        <v>1.6096033402922756</v>
      </c>
      <c r="L428">
        <f t="shared" si="10"/>
        <v>1.0747130303868559</v>
      </c>
      <c r="M428">
        <f t="shared" si="11"/>
        <v>0.51168868401018286</v>
      </c>
    </row>
    <row r="429" spans="1:13" x14ac:dyDescent="0.25">
      <c r="A429" s="1">
        <f>+BASE!A429</f>
        <v>40165</v>
      </c>
      <c r="B429">
        <f>+IFERROR(VLOOKUP(A429,BASE!K:M,3,0)/VLOOKUP(ROE!A429,BASE!F:H,3,0),B428)</f>
        <v>0.78910335647047625</v>
      </c>
      <c r="C429">
        <f>+IFERROR(VLOOKUP(A429,BASE!A:C,3,0)/VLOOKUP(ROE!A429,BASE!F:H,3,0),C428)</f>
        <v>1.2692783113055053</v>
      </c>
      <c r="D429">
        <f>+IFERROR(+VLOOKUP(A429,BASE!P:R,3,0)/VLOOKUP(ROE!A429,BASE!F:H,3,0),D428)</f>
        <v>0</v>
      </c>
      <c r="F429">
        <f>+IFERROR(VLOOKUP(A429,BASE!A:C,3,0)/VLOOKUP(A429,BASE!K:M,3,0),F428)</f>
        <v>1.6085070490420532</v>
      </c>
      <c r="L429">
        <f t="shared" si="10"/>
        <v>1.0769008973100984</v>
      </c>
      <c r="M429">
        <f t="shared" si="11"/>
        <v>0.50130581563085408</v>
      </c>
    </row>
    <row r="430" spans="1:13" x14ac:dyDescent="0.25">
      <c r="A430" s="1">
        <f>+BASE!A430</f>
        <v>40172</v>
      </c>
      <c r="B430">
        <f>+IFERROR(VLOOKUP(A430,BASE!K:M,3,0)/VLOOKUP(ROE!A430,BASE!F:H,3,0),B429)</f>
        <v>0.80496243574535387</v>
      </c>
      <c r="C430">
        <f>+IFERROR(VLOOKUP(A430,BASE!A:C,3,0)/VLOOKUP(ROE!A430,BASE!F:H,3,0),C429)</f>
        <v>1.3316528272044286</v>
      </c>
      <c r="D430">
        <f>+IFERROR(+VLOOKUP(A430,BASE!P:R,3,0)/VLOOKUP(ROE!A430,BASE!F:H,3,0),D429)</f>
        <v>0</v>
      </c>
      <c r="F430">
        <f>+IFERROR(VLOOKUP(A430,BASE!A:C,3,0)/VLOOKUP(A430,BASE!K:M,3,0),F429)</f>
        <v>1.6543043104506938</v>
      </c>
      <c r="L430">
        <f t="shared" si="10"/>
        <v>1.0978990000275233</v>
      </c>
      <c r="M430">
        <f t="shared" si="11"/>
        <v>0.51202587146318446</v>
      </c>
    </row>
    <row r="431" spans="1:13" x14ac:dyDescent="0.25">
      <c r="A431" s="1">
        <f>+BASE!A431</f>
        <v>40179</v>
      </c>
      <c r="B431">
        <f>+IFERROR(VLOOKUP(A431,BASE!K:M,3,0)/VLOOKUP(ROE!A431,BASE!F:H,3,0),B430)</f>
        <v>0.71296121097445608</v>
      </c>
      <c r="C431">
        <f>+IFERROR(VLOOKUP(A431,BASE!A:C,3,0)/VLOOKUP(ROE!A431,BASE!F:H,3,0),C430)</f>
        <v>1.1434247871333965</v>
      </c>
      <c r="D431">
        <f>+IFERROR(+VLOOKUP(A431,BASE!P:R,3,0)/VLOOKUP(ROE!A431,BASE!F:H,3,0),D430)</f>
        <v>0</v>
      </c>
      <c r="F431">
        <f>+IFERROR(VLOOKUP(A431,BASE!A:C,3,0)/VLOOKUP(A431,BASE!K:M,3,0),F430)</f>
        <v>1.6037685774946919</v>
      </c>
      <c r="L431">
        <f t="shared" si="10"/>
        <v>1.0178095469533055</v>
      </c>
      <c r="M431">
        <f t="shared" si="11"/>
        <v>0.40811287499560667</v>
      </c>
    </row>
    <row r="432" spans="1:13" x14ac:dyDescent="0.25">
      <c r="A432" s="1">
        <f>+BASE!A432</f>
        <v>40186</v>
      </c>
      <c r="B432">
        <f>+IFERROR(VLOOKUP(A432,BASE!K:M,3,0)/VLOOKUP(ROE!A432,BASE!F:H,3,0),B431)</f>
        <v>0.75259005797927947</v>
      </c>
      <c r="C432">
        <f>+IFERROR(VLOOKUP(A432,BASE!A:C,3,0)/VLOOKUP(ROE!A432,BASE!F:H,3,0),C431)</f>
        <v>1.1540728067674175</v>
      </c>
      <c r="D432">
        <f>+IFERROR(+VLOOKUP(A432,BASE!P:R,3,0)/VLOOKUP(ROE!A432,BASE!F:H,3,0),D431)</f>
        <v>0</v>
      </c>
      <c r="F432">
        <f>+IFERROR(VLOOKUP(A432,BASE!A:C,3,0)/VLOOKUP(A432,BASE!K:M,3,0),F431)</f>
        <v>1.533468047486739</v>
      </c>
      <c r="L432">
        <f t="shared" si="10"/>
        <v>1.064850598901621</v>
      </c>
      <c r="M432">
        <f t="shared" si="11"/>
        <v>0.44032951705693801</v>
      </c>
    </row>
    <row r="433" spans="1:13" x14ac:dyDescent="0.25">
      <c r="A433" s="1">
        <f>+BASE!A433</f>
        <v>40193</v>
      </c>
      <c r="B433">
        <f>+IFERROR(VLOOKUP(A433,BASE!K:M,3,0)/VLOOKUP(ROE!A433,BASE!F:H,3,0),B432)</f>
        <v>0.76772522306437685</v>
      </c>
      <c r="C433">
        <f>+IFERROR(VLOOKUP(A433,BASE!A:C,3,0)/VLOOKUP(ROE!A433,BASE!F:H,3,0),C432)</f>
        <v>1.1919792765998272</v>
      </c>
      <c r="D433">
        <f>+IFERROR(+VLOOKUP(A433,BASE!P:R,3,0)/VLOOKUP(ROE!A433,BASE!F:H,3,0),D432)</f>
        <v>0</v>
      </c>
      <c r="F433">
        <f>+IFERROR(VLOOKUP(A433,BASE!A:C,3,0)/VLOOKUP(A433,BASE!K:M,3,0),F432)</f>
        <v>1.5526118470382404</v>
      </c>
      <c r="L433">
        <f t="shared" si="10"/>
        <v>1.0844939816893409</v>
      </c>
      <c r="M433">
        <f t="shared" si="11"/>
        <v>0.4509564644394129</v>
      </c>
    </row>
    <row r="434" spans="1:13" x14ac:dyDescent="0.25">
      <c r="A434" s="1">
        <f>+BASE!A434</f>
        <v>40200</v>
      </c>
      <c r="B434">
        <f>+IFERROR(VLOOKUP(A434,BASE!K:M,3,0)/VLOOKUP(ROE!A434,BASE!F:H,3,0),B433)</f>
        <v>0.79905669647243782</v>
      </c>
      <c r="C434">
        <f>+IFERROR(VLOOKUP(A434,BASE!A:C,3,0)/VLOOKUP(ROE!A434,BASE!F:H,3,0),C433)</f>
        <v>1.2262945858307948</v>
      </c>
      <c r="D434">
        <f>+IFERROR(+VLOOKUP(A434,BASE!P:R,3,0)/VLOOKUP(ROE!A434,BASE!F:H,3,0),D433)</f>
        <v>0</v>
      </c>
      <c r="F434">
        <f>+IFERROR(VLOOKUP(A434,BASE!A:C,3,0)/VLOOKUP(A434,BASE!K:M,3,0),F433)</f>
        <v>1.5346778160354155</v>
      </c>
      <c r="L434">
        <f t="shared" si="10"/>
        <v>1.1154259928664172</v>
      </c>
      <c r="M434">
        <f t="shared" si="11"/>
        <v>0.4826874000784584</v>
      </c>
    </row>
    <row r="435" spans="1:13" x14ac:dyDescent="0.25">
      <c r="A435" s="1">
        <f>+BASE!A435</f>
        <v>40207</v>
      </c>
      <c r="B435">
        <f>+IFERROR(VLOOKUP(A435,BASE!K:M,3,0)/VLOOKUP(ROE!A435,BASE!F:H,3,0),B434)</f>
        <v>0.78851331139694891</v>
      </c>
      <c r="C435">
        <f>+IFERROR(VLOOKUP(A435,BASE!A:C,3,0)/VLOOKUP(ROE!A435,BASE!F:H,3,0),C434)</f>
        <v>1.2051051949346894</v>
      </c>
      <c r="D435">
        <f>+IFERROR(+VLOOKUP(A435,BASE!P:R,3,0)/VLOOKUP(ROE!A435,BASE!F:H,3,0),D434)</f>
        <v>0</v>
      </c>
      <c r="F435">
        <f>+IFERROR(VLOOKUP(A435,BASE!A:C,3,0)/VLOOKUP(A435,BASE!K:M,3,0),F434)</f>
        <v>1.5283257460799191</v>
      </c>
      <c r="L435">
        <f t="shared" si="10"/>
        <v>1.1070864238921456</v>
      </c>
      <c r="M435">
        <f t="shared" si="11"/>
        <v>0.46994019890175209</v>
      </c>
    </row>
    <row r="436" spans="1:13" x14ac:dyDescent="0.25">
      <c r="A436" s="1">
        <f>+BASE!A436</f>
        <v>40214</v>
      </c>
      <c r="B436">
        <f>+IFERROR(VLOOKUP(A436,BASE!K:M,3,0)/VLOOKUP(ROE!A436,BASE!F:H,3,0),B435)</f>
        <v>0.77139066990935223</v>
      </c>
      <c r="C436">
        <f>+IFERROR(VLOOKUP(A436,BASE!A:C,3,0)/VLOOKUP(ROE!A436,BASE!F:H,3,0),C435)</f>
        <v>1.1931240327216448</v>
      </c>
      <c r="D436">
        <f>+IFERROR(+VLOOKUP(A436,BASE!P:R,3,0)/VLOOKUP(ROE!A436,BASE!F:H,3,0),D435)</f>
        <v>0</v>
      </c>
      <c r="F436">
        <f>+IFERROR(VLOOKUP(A436,BASE!A:C,3,0)/VLOOKUP(A436,BASE!K:M,3,0),F435)</f>
        <v>1.5467182573803382</v>
      </c>
      <c r="L436">
        <f t="shared" si="10"/>
        <v>1.0938533314821193</v>
      </c>
      <c r="M436">
        <f t="shared" si="11"/>
        <v>0.44892800833658525</v>
      </c>
    </row>
    <row r="437" spans="1:13" x14ac:dyDescent="0.25">
      <c r="A437" s="1">
        <f>+BASE!A437</f>
        <v>40221</v>
      </c>
      <c r="B437">
        <f>+IFERROR(VLOOKUP(A437,BASE!K:M,3,0)/VLOOKUP(ROE!A437,BASE!F:H,3,0),B436)</f>
        <v>0.75216438927714613</v>
      </c>
      <c r="C437">
        <f>+IFERROR(VLOOKUP(A437,BASE!A:C,3,0)/VLOOKUP(ROE!A437,BASE!F:H,3,0),C436)</f>
        <v>1.1727339105038073</v>
      </c>
      <c r="D437">
        <f>+IFERROR(+VLOOKUP(A437,BASE!P:R,3,0)/VLOOKUP(ROE!A437,BASE!F:H,3,0),D436)</f>
        <v>0</v>
      </c>
      <c r="F437">
        <f>+IFERROR(VLOOKUP(A437,BASE!A:C,3,0)/VLOOKUP(A437,BASE!K:M,3,0),F436)</f>
        <v>1.5591457495493</v>
      </c>
      <c r="L437">
        <f t="shared" si="10"/>
        <v>1.0787158105604107</v>
      </c>
      <c r="M437">
        <f t="shared" si="11"/>
        <v>0.42561296799388171</v>
      </c>
    </row>
    <row r="438" spans="1:13" x14ac:dyDescent="0.25">
      <c r="A438" s="1">
        <f>+BASE!A438</f>
        <v>40228</v>
      </c>
      <c r="B438">
        <f>+IFERROR(VLOOKUP(A438,BASE!K:M,3,0)/VLOOKUP(ROE!A438,BASE!F:H,3,0),B437)</f>
        <v>0.78400774860094702</v>
      </c>
      <c r="C438">
        <f>+IFERROR(VLOOKUP(A438,BASE!A:C,3,0)/VLOOKUP(ROE!A438,BASE!F:H,3,0),C437)</f>
        <v>1.3128497632371932</v>
      </c>
      <c r="D438">
        <f>+IFERROR(+VLOOKUP(A438,BASE!P:R,3,0)/VLOOKUP(ROE!A438,BASE!F:H,3,0),D437)</f>
        <v>0</v>
      </c>
      <c r="F438">
        <f>+IFERROR(VLOOKUP(A438,BASE!A:C,3,0)/VLOOKUP(A438,BASE!K:M,3,0),F437)</f>
        <v>1.6745367192862044</v>
      </c>
      <c r="L438">
        <f t="shared" si="10"/>
        <v>1.1144777344712047</v>
      </c>
      <c r="M438">
        <f t="shared" si="11"/>
        <v>0.45353776273068946</v>
      </c>
    </row>
    <row r="439" spans="1:13" x14ac:dyDescent="0.25">
      <c r="A439" s="1">
        <f>+BASE!A439</f>
        <v>40235</v>
      </c>
      <c r="B439">
        <f>+IFERROR(VLOOKUP(A439,BASE!K:M,3,0)/VLOOKUP(ROE!A439,BASE!F:H,3,0),B438)</f>
        <v>0.78192912964350714</v>
      </c>
      <c r="C439">
        <f>+IFERROR(VLOOKUP(A439,BASE!A:C,3,0)/VLOOKUP(ROE!A439,BASE!F:H,3,0),C438)</f>
        <v>1.2337008885558292</v>
      </c>
      <c r="D439">
        <f>+IFERROR(+VLOOKUP(A439,BASE!P:R,3,0)/VLOOKUP(ROE!A439,BASE!F:H,3,0),D438)</f>
        <v>0</v>
      </c>
      <c r="F439">
        <f>+IFERROR(VLOOKUP(A439,BASE!A:C,3,0)/VLOOKUP(A439,BASE!K:M,3,0),F438)</f>
        <v>1.5777656078860898</v>
      </c>
      <c r="L439">
        <f t="shared" si="10"/>
        <v>1.1161623590986607</v>
      </c>
      <c r="M439">
        <f t="shared" si="11"/>
        <v>0.44769590018835359</v>
      </c>
    </row>
    <row r="440" spans="1:13" x14ac:dyDescent="0.25">
      <c r="A440" s="1">
        <f>+BASE!A440</f>
        <v>40242</v>
      </c>
      <c r="B440">
        <f>+IFERROR(VLOOKUP(A440,BASE!K:M,3,0)/VLOOKUP(ROE!A440,BASE!F:H,3,0),B439)</f>
        <v>0.78527993289997899</v>
      </c>
      <c r="C440">
        <f>+IFERROR(VLOOKUP(A440,BASE!A:C,3,0)/VLOOKUP(ROE!A440,BASE!F:H,3,0),C439)</f>
        <v>1.2612707066470958</v>
      </c>
      <c r="D440">
        <f>+IFERROR(+VLOOKUP(A440,BASE!P:R,3,0)/VLOOKUP(ROE!A440,BASE!F:H,3,0),D439)</f>
        <v>0</v>
      </c>
      <c r="F440">
        <f>+IFERROR(VLOOKUP(A440,BASE!A:C,3,0)/VLOOKUP(A440,BASE!K:M,3,0),F439)</f>
        <v>1.6061415220293727</v>
      </c>
      <c r="L440">
        <f t="shared" si="10"/>
        <v>1.1228542363546032</v>
      </c>
      <c r="M440">
        <f t="shared" si="11"/>
        <v>0.44770562944535469</v>
      </c>
    </row>
    <row r="441" spans="1:13" x14ac:dyDescent="0.25">
      <c r="A441" s="1">
        <f>+BASE!A441</f>
        <v>40249</v>
      </c>
      <c r="B441">
        <f>+IFERROR(VLOOKUP(A441,BASE!K:M,3,0)/VLOOKUP(ROE!A441,BASE!F:H,3,0),B440)</f>
        <v>0.7897516135341287</v>
      </c>
      <c r="C441">
        <f>+IFERROR(VLOOKUP(A441,BASE!A:C,3,0)/VLOOKUP(ROE!A441,BASE!F:H,3,0),C440)</f>
        <v>1.2204185409739878</v>
      </c>
      <c r="D441">
        <f>+IFERROR(+VLOOKUP(A441,BASE!P:R,3,0)/VLOOKUP(ROE!A441,BASE!F:H,3,0),D440)</f>
        <v>0</v>
      </c>
      <c r="F441">
        <f>+IFERROR(VLOOKUP(A441,BASE!A:C,3,0)/VLOOKUP(A441,BASE!K:M,3,0),F440)</f>
        <v>1.5453194650817237</v>
      </c>
      <c r="L441">
        <f t="shared" si="10"/>
        <v>1.1303737024637264</v>
      </c>
      <c r="M441">
        <f t="shared" si="11"/>
        <v>0.44912952460453098</v>
      </c>
    </row>
    <row r="442" spans="1:13" x14ac:dyDescent="0.25">
      <c r="A442" s="1">
        <f>+BASE!A442</f>
        <v>40256</v>
      </c>
      <c r="B442">
        <f>+IFERROR(VLOOKUP(A442,BASE!K:M,3,0)/VLOOKUP(ROE!A442,BASE!F:H,3,0),B441)</f>
        <v>0.77284946236559138</v>
      </c>
      <c r="C442">
        <f>+IFERROR(VLOOKUP(A442,BASE!A:C,3,0)/VLOOKUP(ROE!A442,BASE!F:H,3,0),C441)</f>
        <v>1.1586021505376343</v>
      </c>
      <c r="D442">
        <f>+IFERROR(+VLOOKUP(A442,BASE!P:R,3,0)/VLOOKUP(ROE!A442,BASE!F:H,3,0),D441)</f>
        <v>0</v>
      </c>
      <c r="F442">
        <f>+IFERROR(VLOOKUP(A442,BASE!A:C,3,0)/VLOOKUP(A442,BASE!K:M,3,0),F441)</f>
        <v>1.4991304347826084</v>
      </c>
      <c r="L442">
        <f t="shared" si="10"/>
        <v>1.1170685341818838</v>
      </c>
      <c r="M442">
        <f t="shared" si="11"/>
        <v>0.42863039054929908</v>
      </c>
    </row>
    <row r="443" spans="1:13" x14ac:dyDescent="0.25">
      <c r="A443" s="1">
        <f>+BASE!A443</f>
        <v>40263</v>
      </c>
      <c r="B443">
        <f>+IFERROR(VLOOKUP(A443,BASE!K:M,3,0)/VLOOKUP(ROE!A443,BASE!F:H,3,0),B442)</f>
        <v>0.79384641902956132</v>
      </c>
      <c r="C443">
        <f>+IFERROR(VLOOKUP(A443,BASE!A:C,3,0)/VLOOKUP(ROE!A443,BASE!F:H,3,0),C442)</f>
        <v>1.1772817374816857</v>
      </c>
      <c r="D443">
        <f>+IFERROR(+VLOOKUP(A443,BASE!P:R,3,0)/VLOOKUP(ROE!A443,BASE!F:H,3,0),D442)</f>
        <v>0</v>
      </c>
      <c r="F443">
        <f>+IFERROR(VLOOKUP(A443,BASE!A:C,3,0)/VLOOKUP(A443,BASE!K:M,3,0),F442)</f>
        <v>1.4830094452285312</v>
      </c>
      <c r="L443">
        <f t="shared" si="10"/>
        <v>1.1404556169409386</v>
      </c>
      <c r="M443">
        <f t="shared" si="11"/>
        <v>0.44723722111818415</v>
      </c>
    </row>
    <row r="444" spans="1:13" x14ac:dyDescent="0.25">
      <c r="A444" s="1">
        <f>+BASE!A444</f>
        <v>40270</v>
      </c>
      <c r="B444">
        <f>+IFERROR(VLOOKUP(A444,BASE!K:M,3,0)/VLOOKUP(ROE!A444,BASE!F:H,3,0),B443)</f>
        <v>0.75905682536814523</v>
      </c>
      <c r="C444">
        <f>+IFERROR(VLOOKUP(A444,BASE!A:C,3,0)/VLOOKUP(ROE!A444,BASE!F:H,3,0),C443)</f>
        <v>1.0694733038214834</v>
      </c>
      <c r="D444">
        <f>+IFERROR(+VLOOKUP(A444,BASE!P:R,3,0)/VLOOKUP(ROE!A444,BASE!F:H,3,0),D443)</f>
        <v>0</v>
      </c>
      <c r="F444">
        <f>+IFERROR(VLOOKUP(A444,BASE!A:C,3,0)/VLOOKUP(A444,BASE!K:M,3,0),F443)</f>
        <v>1.4089502499404905</v>
      </c>
      <c r="L444">
        <f t="shared" si="10"/>
        <v>1.1062202658414195</v>
      </c>
      <c r="M444">
        <f t="shared" si="11"/>
        <v>0.41189338489487098</v>
      </c>
    </row>
    <row r="445" spans="1:13" x14ac:dyDescent="0.25">
      <c r="A445" s="1">
        <f>+BASE!A445</f>
        <v>40277</v>
      </c>
      <c r="B445">
        <f>+IFERROR(VLOOKUP(A445,BASE!K:M,3,0)/VLOOKUP(ROE!A445,BASE!F:H,3,0),B444)</f>
        <v>0.75562424866907085</v>
      </c>
      <c r="C445">
        <f>+IFERROR(VLOOKUP(A445,BASE!A:C,3,0)/VLOOKUP(ROE!A445,BASE!F:H,3,0),C444)</f>
        <v>1.1063884595569293</v>
      </c>
      <c r="D445">
        <f>+IFERROR(+VLOOKUP(A445,BASE!P:R,3,0)/VLOOKUP(ROE!A445,BASE!F:H,3,0),D444)</f>
        <v>0</v>
      </c>
      <c r="F445">
        <f>+IFERROR(VLOOKUP(A445,BASE!A:C,3,0)/VLOOKUP(A445,BASE!K:M,3,0),F444)</f>
        <v>1.4642045454545454</v>
      </c>
      <c r="L445">
        <f t="shared" si="10"/>
        <v>1.1016167109325394</v>
      </c>
      <c r="M445">
        <f t="shared" si="11"/>
        <v>0.40963178640560222</v>
      </c>
    </row>
    <row r="446" spans="1:13" x14ac:dyDescent="0.25">
      <c r="A446" s="1">
        <f>+BASE!A446</f>
        <v>40284</v>
      </c>
      <c r="B446">
        <f>+IFERROR(VLOOKUP(A446,BASE!K:M,3,0)/VLOOKUP(ROE!A446,BASE!F:H,3,0),B445)</f>
        <v>0.77035989035281627</v>
      </c>
      <c r="C446">
        <f>+IFERROR(VLOOKUP(A446,BASE!A:C,3,0)/VLOOKUP(ROE!A446,BASE!F:H,3,0),C445)</f>
        <v>1.1023078963657262</v>
      </c>
      <c r="D446">
        <f>+IFERROR(+VLOOKUP(A446,BASE!P:R,3,0)/VLOOKUP(ROE!A446,BASE!F:H,3,0),D445)</f>
        <v>0</v>
      </c>
      <c r="F446">
        <f>+IFERROR(VLOOKUP(A446,BASE!A:C,3,0)/VLOOKUP(A446,BASE!K:M,3,0),F445)</f>
        <v>1.4308999081726355</v>
      </c>
      <c r="L446">
        <f t="shared" si="10"/>
        <v>1.1152138948171175</v>
      </c>
      <c r="M446">
        <f t="shared" si="11"/>
        <v>0.42550588588851501</v>
      </c>
    </row>
    <row r="447" spans="1:13" x14ac:dyDescent="0.25">
      <c r="A447" s="1">
        <f>+BASE!A447</f>
        <v>40291</v>
      </c>
      <c r="B447">
        <f>+IFERROR(VLOOKUP(A447,BASE!K:M,3,0)/VLOOKUP(ROE!A447,BASE!F:H,3,0),B446)</f>
        <v>0.72778655140886039</v>
      </c>
      <c r="C447">
        <f>+IFERROR(VLOOKUP(A447,BASE!A:C,3,0)/VLOOKUP(ROE!A447,BASE!F:H,3,0),C446)</f>
        <v>1.0274291413847561</v>
      </c>
      <c r="D447">
        <f>+IFERROR(+VLOOKUP(A447,BASE!P:R,3,0)/VLOOKUP(ROE!A447,BASE!F:H,3,0),D446)</f>
        <v>0</v>
      </c>
      <c r="F447">
        <f>+IFERROR(VLOOKUP(A447,BASE!A:C,3,0)/VLOOKUP(A447,BASE!K:M,3,0),F446)</f>
        <v>1.411717679305619</v>
      </c>
      <c r="L447">
        <f t="shared" si="10"/>
        <v>1.0738939522726512</v>
      </c>
      <c r="M447">
        <f t="shared" si="11"/>
        <v>0.38167915054506957</v>
      </c>
    </row>
    <row r="448" spans="1:13" x14ac:dyDescent="0.25">
      <c r="A448" s="1">
        <f>+BASE!A448</f>
        <v>40298</v>
      </c>
      <c r="B448">
        <f>+IFERROR(VLOOKUP(A448,BASE!K:M,3,0)/VLOOKUP(ROE!A448,BASE!F:H,3,0),B447)</f>
        <v>0.7117340171544787</v>
      </c>
      <c r="C448">
        <f>+IFERROR(VLOOKUP(A448,BASE!A:C,3,0)/VLOOKUP(ROE!A448,BASE!F:H,3,0),C447)</f>
        <v>1.0096383411442214</v>
      </c>
      <c r="D448">
        <f>+IFERROR(+VLOOKUP(A448,BASE!P:R,3,0)/VLOOKUP(ROE!A448,BASE!F:H,3,0),D447)</f>
        <v>0</v>
      </c>
      <c r="F448">
        <f>+IFERROR(VLOOKUP(A448,BASE!A:C,3,0)/VLOOKUP(A448,BASE!K:M,3,0),F447)</f>
        <v>1.4185613119642191</v>
      </c>
      <c r="L448">
        <f t="shared" si="10"/>
        <v>1.0545341138681932</v>
      </c>
      <c r="M448">
        <f t="shared" si="11"/>
        <v>0.36893392044076428</v>
      </c>
    </row>
    <row r="449" spans="1:13" x14ac:dyDescent="0.25">
      <c r="A449" s="1">
        <f>+BASE!A449</f>
        <v>40305</v>
      </c>
      <c r="B449">
        <f>+IFERROR(VLOOKUP(A449,BASE!K:M,3,0)/VLOOKUP(ROE!A449,BASE!F:H,3,0),B448)</f>
        <v>0.7297760742384507</v>
      </c>
      <c r="C449">
        <f>+IFERROR(VLOOKUP(A449,BASE!A:C,3,0)/VLOOKUP(ROE!A449,BASE!F:H,3,0),C448)</f>
        <v>1.0460964292919104</v>
      </c>
      <c r="D449">
        <f>+IFERROR(+VLOOKUP(A449,BASE!P:R,3,0)/VLOOKUP(ROE!A449,BASE!F:H,3,0),D448)</f>
        <v>0</v>
      </c>
      <c r="F449">
        <f>+IFERROR(VLOOKUP(A449,BASE!A:C,3,0)/VLOOKUP(A449,BASE!K:M,3,0),F448)</f>
        <v>1.4334485141672424</v>
      </c>
      <c r="L449">
        <f t="shared" si="10"/>
        <v>1.0608068563540765</v>
      </c>
      <c r="M449">
        <f t="shared" si="11"/>
        <v>0.39874529212282483</v>
      </c>
    </row>
    <row r="450" spans="1:13" x14ac:dyDescent="0.25">
      <c r="A450" s="1">
        <f>+BASE!A450</f>
        <v>40312</v>
      </c>
      <c r="B450">
        <f>+IFERROR(VLOOKUP(A450,BASE!K:M,3,0)/VLOOKUP(ROE!A450,BASE!F:H,3,0),B449)</f>
        <v>0.72683479739302914</v>
      </c>
      <c r="C450">
        <f>+IFERROR(VLOOKUP(A450,BASE!A:C,3,0)/VLOOKUP(ROE!A450,BASE!F:H,3,0),C449)</f>
        <v>1.0340039671294985</v>
      </c>
      <c r="D450">
        <f>+IFERROR(+VLOOKUP(A450,BASE!P:R,3,0)/VLOOKUP(ROE!A450,BASE!F:H,3,0),D449)</f>
        <v>0</v>
      </c>
      <c r="F450">
        <f>+IFERROR(VLOOKUP(A450,BASE!A:C,3,0)/VLOOKUP(A450,BASE!K:M,3,0),F449)</f>
        <v>1.4226120857699807</v>
      </c>
      <c r="L450">
        <f t="shared" si="10"/>
        <v>1.0515062522507965</v>
      </c>
      <c r="M450">
        <f t="shared" si="11"/>
        <v>0.40216334253526187</v>
      </c>
    </row>
    <row r="451" spans="1:13" x14ac:dyDescent="0.25">
      <c r="A451" s="1">
        <f>+BASE!A451</f>
        <v>40319</v>
      </c>
      <c r="B451">
        <f>+IFERROR(VLOOKUP(A451,BASE!K:M,3,0)/VLOOKUP(ROE!A451,BASE!F:H,3,0),B450)</f>
        <v>0.70453196121116168</v>
      </c>
      <c r="C451">
        <f>+IFERROR(VLOOKUP(A451,BASE!A:C,3,0)/VLOOKUP(ROE!A451,BASE!F:H,3,0),C450)</f>
        <v>1.0883633485058384</v>
      </c>
      <c r="D451">
        <f>+IFERROR(+VLOOKUP(A451,BASE!P:R,3,0)/VLOOKUP(ROE!A451,BASE!F:H,3,0),D450)</f>
        <v>0</v>
      </c>
      <c r="F451">
        <f>+IFERROR(VLOOKUP(A451,BASE!A:C,3,0)/VLOOKUP(A451,BASE!K:M,3,0),F450)</f>
        <v>1.544803370786517</v>
      </c>
      <c r="L451">
        <f t="shared" ref="L451:L514" si="12">+STDEVA(B399:B451)*2+B451</f>
        <v>1.0281168580756366</v>
      </c>
      <c r="M451">
        <f t="shared" ref="M451:M514" si="13">-STDEVA(B399:B451)*2+B451</f>
        <v>0.3809470643466869</v>
      </c>
    </row>
    <row r="452" spans="1:13" x14ac:dyDescent="0.25">
      <c r="A452" s="1">
        <f>+BASE!A452</f>
        <v>40326</v>
      </c>
      <c r="B452">
        <f>+IFERROR(VLOOKUP(A452,BASE!K:M,3,0)/VLOOKUP(ROE!A452,BASE!F:H,3,0),B451)</f>
        <v>0.67638287638287631</v>
      </c>
      <c r="C452">
        <f>+IFERROR(VLOOKUP(A452,BASE!A:C,3,0)/VLOOKUP(ROE!A452,BASE!F:H,3,0),C451)</f>
        <v>1.0733044733044732</v>
      </c>
      <c r="D452">
        <f>+IFERROR(+VLOOKUP(A452,BASE!P:R,3,0)/VLOOKUP(ROE!A452,BASE!F:H,3,0),D451)</f>
        <v>0</v>
      </c>
      <c r="F452">
        <f>+IFERROR(VLOOKUP(A452,BASE!A:C,3,0)/VLOOKUP(A452,BASE!K:M,3,0),F451)</f>
        <v>1.586829753946807</v>
      </c>
      <c r="L452">
        <f t="shared" si="12"/>
        <v>0.99517790562859965</v>
      </c>
      <c r="M452">
        <f t="shared" si="13"/>
        <v>0.35758784713715303</v>
      </c>
    </row>
    <row r="453" spans="1:13" x14ac:dyDescent="0.25">
      <c r="A453" s="1">
        <f>+BASE!A453</f>
        <v>40333</v>
      </c>
      <c r="B453">
        <f>+IFERROR(VLOOKUP(A453,BASE!K:M,3,0)/VLOOKUP(ROE!A453,BASE!F:H,3,0),B452)</f>
        <v>0.71335041275263311</v>
      </c>
      <c r="C453">
        <f>+IFERROR(VLOOKUP(A453,BASE!A:C,3,0)/VLOOKUP(ROE!A453,BASE!F:H,3,0),C452)</f>
        <v>1.1530505740582597</v>
      </c>
      <c r="D453">
        <f>+IFERROR(+VLOOKUP(A453,BASE!P:R,3,0)/VLOOKUP(ROE!A453,BASE!F:H,3,0),D452)</f>
        <v>0</v>
      </c>
      <c r="F453">
        <f>+IFERROR(VLOOKUP(A453,BASE!A:C,3,0)/VLOOKUP(A453,BASE!K:M,3,0),F452)</f>
        <v>1.6163873370577282</v>
      </c>
      <c r="L453">
        <f t="shared" si="12"/>
        <v>1.0154726290146285</v>
      </c>
      <c r="M453">
        <f t="shared" si="13"/>
        <v>0.41122819649063763</v>
      </c>
    </row>
    <row r="454" spans="1:13" x14ac:dyDescent="0.25">
      <c r="A454" s="1">
        <f>+BASE!A454</f>
        <v>40340</v>
      </c>
      <c r="B454">
        <f>+IFERROR(VLOOKUP(A454,BASE!K:M,3,0)/VLOOKUP(ROE!A454,BASE!F:H,3,0),B453)</f>
        <v>0.69667183997240911</v>
      </c>
      <c r="C454">
        <f>+IFERROR(VLOOKUP(A454,BASE!A:C,3,0)/VLOOKUP(ROE!A454,BASE!F:H,3,0),C453)</f>
        <v>1.0752715985514745</v>
      </c>
      <c r="D454">
        <f>+IFERROR(+VLOOKUP(A454,BASE!P:R,3,0)/VLOOKUP(ROE!A454,BASE!F:H,3,0),D453)</f>
        <v>0</v>
      </c>
      <c r="F454">
        <f>+IFERROR(VLOOKUP(A454,BASE!A:C,3,0)/VLOOKUP(A454,BASE!K:M,3,0),F453)</f>
        <v>1.543440594059406</v>
      </c>
      <c r="L454">
        <f t="shared" si="12"/>
        <v>0.98085994746689398</v>
      </c>
      <c r="M454">
        <f t="shared" si="13"/>
        <v>0.41248373247792425</v>
      </c>
    </row>
    <row r="455" spans="1:13" x14ac:dyDescent="0.25">
      <c r="A455" s="1">
        <f>+BASE!A455</f>
        <v>40347</v>
      </c>
      <c r="B455">
        <f>+IFERROR(VLOOKUP(A455,BASE!K:M,3,0)/VLOOKUP(ROE!A455,BASE!F:H,3,0),B454)</f>
        <v>0.74161669059886814</v>
      </c>
      <c r="C455">
        <f>+IFERROR(VLOOKUP(A455,BASE!A:C,3,0)/VLOOKUP(ROE!A455,BASE!F:H,3,0),C454)</f>
        <v>1.112678435678689</v>
      </c>
      <c r="D455">
        <f>+IFERROR(+VLOOKUP(A455,BASE!P:R,3,0)/VLOOKUP(ROE!A455,BASE!F:H,3,0),D454)</f>
        <v>0</v>
      </c>
      <c r="F455">
        <f>+IFERROR(VLOOKUP(A455,BASE!A:C,3,0)/VLOOKUP(A455,BASE!K:M,3,0),F454)</f>
        <v>1.5003416856492027</v>
      </c>
      <c r="L455">
        <f t="shared" si="12"/>
        <v>1.0122081863728836</v>
      </c>
      <c r="M455">
        <f t="shared" si="13"/>
        <v>0.47102519482485283</v>
      </c>
    </row>
    <row r="456" spans="1:13" x14ac:dyDescent="0.25">
      <c r="A456" s="1">
        <f>+BASE!A456</f>
        <v>40354</v>
      </c>
      <c r="B456">
        <f>+IFERROR(VLOOKUP(A456,BASE!K:M,3,0)/VLOOKUP(ROE!A456,BASE!F:H,3,0),B455)</f>
        <v>0.73197610835366356</v>
      </c>
      <c r="C456">
        <f>+IFERROR(VLOOKUP(A456,BASE!A:C,3,0)/VLOOKUP(ROE!A456,BASE!F:H,3,0),C455)</f>
        <v>1.1127281904601665</v>
      </c>
      <c r="D456">
        <f>+IFERROR(+VLOOKUP(A456,BASE!P:R,3,0)/VLOOKUP(ROE!A456,BASE!F:H,3,0),D455)</f>
        <v>0</v>
      </c>
      <c r="F456">
        <f>+IFERROR(VLOOKUP(A456,BASE!A:C,3,0)/VLOOKUP(A456,BASE!K:M,3,0),F455)</f>
        <v>1.5201700953913344</v>
      </c>
      <c r="L456">
        <f t="shared" si="12"/>
        <v>0.98922702247224259</v>
      </c>
      <c r="M456">
        <f t="shared" si="13"/>
        <v>0.47472519423508458</v>
      </c>
    </row>
    <row r="457" spans="1:13" x14ac:dyDescent="0.25">
      <c r="A457" s="1">
        <f>+BASE!A457</f>
        <v>40361</v>
      </c>
      <c r="B457">
        <f>+IFERROR(VLOOKUP(A457,BASE!K:M,3,0)/VLOOKUP(ROE!A457,BASE!F:H,3,0),B456)</f>
        <v>0.85446659283868587</v>
      </c>
      <c r="C457">
        <f>+IFERROR(VLOOKUP(A457,BASE!A:C,3,0)/VLOOKUP(ROE!A457,BASE!F:H,3,0),C456)</f>
        <v>1.1639904023624956</v>
      </c>
      <c r="D457">
        <f>+IFERROR(+VLOOKUP(A457,BASE!P:R,3,0)/VLOOKUP(ROE!A457,BASE!F:H,3,0),D456)</f>
        <v>0</v>
      </c>
      <c r="F457">
        <f>+IFERROR(VLOOKUP(A457,BASE!A:C,3,0)/VLOOKUP(A457,BASE!K:M,3,0),F456)</f>
        <v>1.362242142779998</v>
      </c>
      <c r="L457">
        <f t="shared" si="12"/>
        <v>1.1062356048877022</v>
      </c>
      <c r="M457">
        <f t="shared" si="13"/>
        <v>0.60269758078966951</v>
      </c>
    </row>
    <row r="458" spans="1:13" x14ac:dyDescent="0.25">
      <c r="A458" s="1">
        <f>+BASE!A458</f>
        <v>40368</v>
      </c>
      <c r="B458">
        <f>+IFERROR(VLOOKUP(A458,BASE!K:M,3,0)/VLOOKUP(ROE!A458,BASE!F:H,3,0),B457)</f>
        <v>0.84599806286871537</v>
      </c>
      <c r="C458">
        <f>+IFERROR(VLOOKUP(A458,BASE!A:C,3,0)/VLOOKUP(ROE!A458,BASE!F:H,3,0),C457)</f>
        <v>1.1770714097032668</v>
      </c>
      <c r="D458">
        <f>+IFERROR(+VLOOKUP(A458,BASE!P:R,3,0)/VLOOKUP(ROE!A458,BASE!F:H,3,0),D457)</f>
        <v>0</v>
      </c>
      <c r="F458">
        <f>+IFERROR(VLOOKUP(A458,BASE!A:C,3,0)/VLOOKUP(A458,BASE!K:M,3,0),F457)</f>
        <v>1.3913405495420483</v>
      </c>
      <c r="L458">
        <f t="shared" si="12"/>
        <v>1.0944545191027404</v>
      </c>
      <c r="M458">
        <f t="shared" si="13"/>
        <v>0.59754160663469036</v>
      </c>
    </row>
    <row r="459" spans="1:13" x14ac:dyDescent="0.25">
      <c r="A459" s="1">
        <f>+BASE!A459</f>
        <v>40375</v>
      </c>
      <c r="B459">
        <f>+IFERROR(VLOOKUP(A459,BASE!K:M,3,0)/VLOOKUP(ROE!A459,BASE!F:H,3,0),B458)</f>
        <v>0.86289407038686572</v>
      </c>
      <c r="C459">
        <f>+IFERROR(VLOOKUP(A459,BASE!A:C,3,0)/VLOOKUP(ROE!A459,BASE!F:H,3,0),C458)</f>
        <v>1.2097633394463365</v>
      </c>
      <c r="D459">
        <f>+IFERROR(+VLOOKUP(A459,BASE!P:R,3,0)/VLOOKUP(ROE!A459,BASE!F:H,3,0),D458)</f>
        <v>0</v>
      </c>
      <c r="F459">
        <f>+IFERROR(VLOOKUP(A459,BASE!A:C,3,0)/VLOOKUP(A459,BASE!K:M,3,0),F458)</f>
        <v>1.4019836048982897</v>
      </c>
      <c r="L459">
        <f t="shared" si="12"/>
        <v>1.107629495651794</v>
      </c>
      <c r="M459">
        <f t="shared" si="13"/>
        <v>0.61815864512193752</v>
      </c>
    </row>
    <row r="460" spans="1:13" x14ac:dyDescent="0.25">
      <c r="A460" s="1">
        <f>+BASE!A460</f>
        <v>40382</v>
      </c>
      <c r="B460">
        <f>+IFERROR(VLOOKUP(A460,BASE!K:M,3,0)/VLOOKUP(ROE!A460,BASE!F:H,3,0),B459)</f>
        <v>0.92290786136939984</v>
      </c>
      <c r="C460">
        <f>+IFERROR(VLOOKUP(A460,BASE!A:C,3,0)/VLOOKUP(ROE!A460,BASE!F:H,3,0),C459)</f>
        <v>1.2712595097210482</v>
      </c>
      <c r="D460">
        <f>+IFERROR(+VLOOKUP(A460,BASE!P:R,3,0)/VLOOKUP(ROE!A460,BASE!F:H,3,0),D459)</f>
        <v>0</v>
      </c>
      <c r="F460">
        <f>+IFERROR(VLOOKUP(A460,BASE!A:C,3,0)/VLOOKUP(A460,BASE!K:M,3,0),F459)</f>
        <v>1.3774500824326799</v>
      </c>
      <c r="L460">
        <f t="shared" si="12"/>
        <v>1.1668823230541967</v>
      </c>
      <c r="M460">
        <f t="shared" si="13"/>
        <v>0.67893339968460298</v>
      </c>
    </row>
    <row r="461" spans="1:13" x14ac:dyDescent="0.25">
      <c r="A461" s="1">
        <f>+BASE!A461</f>
        <v>40389</v>
      </c>
      <c r="B461">
        <f>+IFERROR(VLOOKUP(A461,BASE!K:M,3,0)/VLOOKUP(ROE!A461,BASE!F:H,3,0),B460)</f>
        <v>0.95528317836010146</v>
      </c>
      <c r="C461">
        <f>+IFERROR(VLOOKUP(A461,BASE!A:C,3,0)/VLOOKUP(ROE!A461,BASE!F:H,3,0),C460)</f>
        <v>1.3076923076923075</v>
      </c>
      <c r="D461">
        <f>+IFERROR(+VLOOKUP(A461,BASE!P:R,3,0)/VLOOKUP(ROE!A461,BASE!F:H,3,0),D460)</f>
        <v>0</v>
      </c>
      <c r="F461">
        <f>+IFERROR(VLOOKUP(A461,BASE!A:C,3,0)/VLOOKUP(A461,BASE!K:M,3,0),F460)</f>
        <v>1.3689054066011856</v>
      </c>
      <c r="L461">
        <f t="shared" si="12"/>
        <v>1.199411108374651</v>
      </c>
      <c r="M461">
        <f t="shared" si="13"/>
        <v>0.71115524834555188</v>
      </c>
    </row>
    <row r="462" spans="1:13" x14ac:dyDescent="0.25">
      <c r="A462" s="1">
        <f>+BASE!A462</f>
        <v>40396</v>
      </c>
      <c r="B462">
        <f>+IFERROR(VLOOKUP(A462,BASE!K:M,3,0)/VLOOKUP(ROE!A462,BASE!F:H,3,0),B461)</f>
        <v>0.84241733181299894</v>
      </c>
      <c r="C462">
        <f>+IFERROR(VLOOKUP(A462,BASE!A:C,3,0)/VLOOKUP(ROE!A462,BASE!F:H,3,0),C461)</f>
        <v>1.3030026605853289</v>
      </c>
      <c r="D462">
        <f>+IFERROR(+VLOOKUP(A462,BASE!P:R,3,0)/VLOOKUP(ROE!A462,BASE!F:H,3,0),D461)</f>
        <v>0</v>
      </c>
      <c r="F462">
        <f>+IFERROR(VLOOKUP(A462,BASE!A:C,3,0)/VLOOKUP(A462,BASE!K:M,3,0),F461)</f>
        <v>1.5467424652589783</v>
      </c>
      <c r="L462">
        <f t="shared" si="12"/>
        <v>1.0815949911011777</v>
      </c>
      <c r="M462">
        <f t="shared" si="13"/>
        <v>0.60323967252482014</v>
      </c>
    </row>
    <row r="463" spans="1:13" x14ac:dyDescent="0.25">
      <c r="A463" s="1">
        <f>+BASE!A463</f>
        <v>40403</v>
      </c>
      <c r="B463">
        <f>+IFERROR(VLOOKUP(A463,BASE!K:M,3,0)/VLOOKUP(ROE!A463,BASE!F:H,3,0),B462)</f>
        <v>0.7464779005524862</v>
      </c>
      <c r="C463">
        <f>+IFERROR(VLOOKUP(A463,BASE!A:C,3,0)/VLOOKUP(ROE!A463,BASE!F:H,3,0),C462)</f>
        <v>1.1316298342541438</v>
      </c>
      <c r="D463">
        <f>+IFERROR(+VLOOKUP(A463,BASE!P:R,3,0)/VLOOKUP(ROE!A463,BASE!F:H,3,0),D462)</f>
        <v>0</v>
      </c>
      <c r="F463">
        <f>+IFERROR(VLOOKUP(A463,BASE!A:C,3,0)/VLOOKUP(A463,BASE!K:M,3,0),F462)</f>
        <v>1.5159589231196227</v>
      </c>
      <c r="L463">
        <f t="shared" si="12"/>
        <v>0.98082916691592192</v>
      </c>
      <c r="M463">
        <f t="shared" si="13"/>
        <v>0.51212663418905047</v>
      </c>
    </row>
    <row r="464" spans="1:13" x14ac:dyDescent="0.25">
      <c r="A464" s="1">
        <f>+BASE!A464</f>
        <v>40410</v>
      </c>
      <c r="B464">
        <f>+IFERROR(VLOOKUP(A464,BASE!K:M,3,0)/VLOOKUP(ROE!A464,BASE!F:H,3,0),B463)</f>
        <v>0.77832450164017164</v>
      </c>
      <c r="C464">
        <f>+IFERROR(VLOOKUP(A464,BASE!A:C,3,0)/VLOOKUP(ROE!A464,BASE!F:H,3,0),C463)</f>
        <v>1.0608755992934646</v>
      </c>
      <c r="D464">
        <f>+IFERROR(+VLOOKUP(A464,BASE!P:R,3,0)/VLOOKUP(ROE!A464,BASE!F:H,3,0),D463)</f>
        <v>0</v>
      </c>
      <c r="F464">
        <f>+IFERROR(VLOOKUP(A464,BASE!A:C,3,0)/VLOOKUP(A464,BASE!K:M,3,0),F463)</f>
        <v>1.3630248014264872</v>
      </c>
      <c r="L464">
        <f t="shared" si="12"/>
        <v>1.0043233520050663</v>
      </c>
      <c r="M464">
        <f t="shared" si="13"/>
        <v>0.552325651275277</v>
      </c>
    </row>
    <row r="465" spans="1:13" x14ac:dyDescent="0.25">
      <c r="A465" s="1">
        <f>+BASE!A465</f>
        <v>40417</v>
      </c>
      <c r="B465">
        <f>+IFERROR(VLOOKUP(A465,BASE!K:M,3,0)/VLOOKUP(ROE!A465,BASE!F:H,3,0),B464)</f>
        <v>0.77512878087438908</v>
      </c>
      <c r="C465">
        <f>+IFERROR(VLOOKUP(A465,BASE!A:C,3,0)/VLOOKUP(ROE!A465,BASE!F:H,3,0),C464)</f>
        <v>1.0572579579976225</v>
      </c>
      <c r="D465">
        <f>+IFERROR(+VLOOKUP(A465,BASE!P:R,3,0)/VLOOKUP(ROE!A465,BASE!F:H,3,0),D464)</f>
        <v>0</v>
      </c>
      <c r="F465">
        <f>+IFERROR(VLOOKUP(A465,BASE!A:C,3,0)/VLOOKUP(A465,BASE!K:M,3,0),F464)</f>
        <v>1.3639771662264633</v>
      </c>
      <c r="L465">
        <f t="shared" si="12"/>
        <v>0.99382660005247014</v>
      </c>
      <c r="M465">
        <f t="shared" si="13"/>
        <v>0.55643096169630801</v>
      </c>
    </row>
    <row r="466" spans="1:13" x14ac:dyDescent="0.25">
      <c r="A466" s="1">
        <f>+BASE!A466</f>
        <v>40424</v>
      </c>
      <c r="B466">
        <f>+IFERROR(VLOOKUP(A466,BASE!K:M,3,0)/VLOOKUP(ROE!A466,BASE!F:H,3,0),B465)</f>
        <v>0.74609300854160077</v>
      </c>
      <c r="C466">
        <f>+IFERROR(VLOOKUP(A466,BASE!A:C,3,0)/VLOOKUP(ROE!A466,BASE!F:H,3,0),C465)</f>
        <v>1.023157228725087</v>
      </c>
      <c r="D466">
        <f>+IFERROR(+VLOOKUP(A466,BASE!P:R,3,0)/VLOOKUP(ROE!A466,BASE!F:H,3,0),D465)</f>
        <v>0</v>
      </c>
      <c r="F466">
        <f>+IFERROR(VLOOKUP(A466,BASE!A:C,3,0)/VLOOKUP(A466,BASE!K:M,3,0),F465)</f>
        <v>1.371353459972863</v>
      </c>
      <c r="L466">
        <f t="shared" si="12"/>
        <v>0.95272160107765913</v>
      </c>
      <c r="M466">
        <f t="shared" si="13"/>
        <v>0.5394644160055424</v>
      </c>
    </row>
    <row r="467" spans="1:13" x14ac:dyDescent="0.25">
      <c r="A467" s="1">
        <f>+BASE!A467</f>
        <v>40431</v>
      </c>
      <c r="B467">
        <f>+IFERROR(VLOOKUP(A467,BASE!K:M,3,0)/VLOOKUP(ROE!A467,BASE!F:H,3,0),B466)</f>
        <v>0.74788057500921501</v>
      </c>
      <c r="C467">
        <f>+IFERROR(VLOOKUP(A467,BASE!A:C,3,0)/VLOOKUP(ROE!A467,BASE!F:H,3,0),C466)</f>
        <v>1.0331121759429907</v>
      </c>
      <c r="D467">
        <f>+IFERROR(+VLOOKUP(A467,BASE!P:R,3,0)/VLOOKUP(ROE!A467,BASE!F:H,3,0),D466)</f>
        <v>0</v>
      </c>
      <c r="F467">
        <f>+IFERROR(VLOOKUP(A467,BASE!A:C,3,0)/VLOOKUP(A467,BASE!K:M,3,0),F466)</f>
        <v>1.3813865615245604</v>
      </c>
      <c r="L467">
        <f t="shared" si="12"/>
        <v>0.93813999841158158</v>
      </c>
      <c r="M467">
        <f t="shared" si="13"/>
        <v>0.55762115160684844</v>
      </c>
    </row>
    <row r="468" spans="1:13" x14ac:dyDescent="0.25">
      <c r="A468" s="1">
        <f>+BASE!A468</f>
        <v>40438</v>
      </c>
      <c r="B468">
        <f>+IFERROR(VLOOKUP(A468,BASE!K:M,3,0)/VLOOKUP(ROE!A468,BASE!F:H,3,0),B467)</f>
        <v>0.73619381202568601</v>
      </c>
      <c r="C468">
        <f>+IFERROR(VLOOKUP(A468,BASE!A:C,3,0)/VLOOKUP(ROE!A468,BASE!F:H,3,0),C467)</f>
        <v>1.0163455925277292</v>
      </c>
      <c r="D468">
        <f>+IFERROR(+VLOOKUP(A468,BASE!P:R,3,0)/VLOOKUP(ROE!A468,BASE!F:H,3,0),D467)</f>
        <v>0</v>
      </c>
      <c r="F468">
        <f>+IFERROR(VLOOKUP(A468,BASE!A:C,3,0)/VLOOKUP(A468,BASE!K:M,3,0),F467)</f>
        <v>1.3805407977162794</v>
      </c>
      <c r="L468">
        <f t="shared" si="12"/>
        <v>0.90755639852046355</v>
      </c>
      <c r="M468">
        <f t="shared" si="13"/>
        <v>0.56483122553090848</v>
      </c>
    </row>
    <row r="469" spans="1:13" x14ac:dyDescent="0.25">
      <c r="A469" s="1">
        <f>+BASE!A469</f>
        <v>40445</v>
      </c>
      <c r="B469">
        <f>+IFERROR(VLOOKUP(A469,BASE!K:M,3,0)/VLOOKUP(ROE!A469,BASE!F:H,3,0),B468)</f>
        <v>0.75815127895487977</v>
      </c>
      <c r="C469">
        <f>+IFERROR(VLOOKUP(A469,BASE!A:C,3,0)/VLOOKUP(ROE!A469,BASE!F:H,3,0),C468)</f>
        <v>1.0947414644856734</v>
      </c>
      <c r="D469">
        <f>+IFERROR(+VLOOKUP(A469,BASE!P:R,3,0)/VLOOKUP(ROE!A469,BASE!F:H,3,0),D468)</f>
        <v>0</v>
      </c>
      <c r="F469">
        <f>+IFERROR(VLOOKUP(A469,BASE!A:C,3,0)/VLOOKUP(A469,BASE!K:M,3,0),F468)</f>
        <v>1.4439617723718505</v>
      </c>
      <c r="L469">
        <f t="shared" si="12"/>
        <v>0.90376738722178152</v>
      </c>
      <c r="M469">
        <f t="shared" si="13"/>
        <v>0.61253517068797803</v>
      </c>
    </row>
    <row r="470" spans="1:13" x14ac:dyDescent="0.25">
      <c r="A470" s="1">
        <f>+BASE!A470</f>
        <v>40452</v>
      </c>
      <c r="B470">
        <f>+IFERROR(VLOOKUP(A470,BASE!K:M,3,0)/VLOOKUP(ROE!A470,BASE!F:H,3,0),B469)</f>
        <v>0.66213732806148018</v>
      </c>
      <c r="C470">
        <f>+IFERROR(VLOOKUP(A470,BASE!A:C,3,0)/VLOOKUP(ROE!A470,BASE!F:H,3,0),C469)</f>
        <v>0.97805869577323601</v>
      </c>
      <c r="D470">
        <f>+IFERROR(+VLOOKUP(A470,BASE!P:R,3,0)/VLOOKUP(ROE!A470,BASE!F:H,3,0),D469)</f>
        <v>0</v>
      </c>
      <c r="F470">
        <f>+IFERROR(VLOOKUP(A470,BASE!A:C,3,0)/VLOOKUP(A470,BASE!K:M,3,0),F469)</f>
        <v>1.4771236333052984</v>
      </c>
      <c r="L470">
        <f t="shared" si="12"/>
        <v>0.77365132784567348</v>
      </c>
      <c r="M470">
        <f t="shared" si="13"/>
        <v>0.55062332827728688</v>
      </c>
    </row>
    <row r="471" spans="1:13" x14ac:dyDescent="0.25">
      <c r="A471" s="1">
        <f>+BASE!A471</f>
        <v>40459</v>
      </c>
      <c r="B471">
        <f>+IFERROR(VLOOKUP(A471,BASE!K:M,3,0)/VLOOKUP(ROE!A471,BASE!F:H,3,0),B470)</f>
        <v>0.67581379846683698</v>
      </c>
      <c r="C471">
        <f>+IFERROR(VLOOKUP(A471,BASE!A:C,3,0)/VLOOKUP(ROE!A471,BASE!F:H,3,0),C470)</f>
        <v>0.97839128985668267</v>
      </c>
      <c r="D471">
        <f>+IFERROR(+VLOOKUP(A471,BASE!P:R,3,0)/VLOOKUP(ROE!A471,BASE!F:H,3,0),D470)</f>
        <v>0</v>
      </c>
      <c r="F471">
        <f>+IFERROR(VLOOKUP(A471,BASE!A:C,3,0)/VLOOKUP(A471,BASE!K:M,3,0),F470)</f>
        <v>1.4477231629130365</v>
      </c>
      <c r="L471">
        <f t="shared" si="12"/>
        <v>0.79040137301986946</v>
      </c>
      <c r="M471">
        <f t="shared" si="13"/>
        <v>0.5612262239138045</v>
      </c>
    </row>
    <row r="472" spans="1:13" x14ac:dyDescent="0.25">
      <c r="A472" s="1">
        <f>+BASE!A472</f>
        <v>40466</v>
      </c>
      <c r="B472">
        <f>+IFERROR(VLOOKUP(A472,BASE!K:M,3,0)/VLOOKUP(ROE!A472,BASE!F:H,3,0),B471)</f>
        <v>0.68695505428362491</v>
      </c>
      <c r="C472">
        <f>+IFERROR(VLOOKUP(A472,BASE!A:C,3,0)/VLOOKUP(ROE!A472,BASE!F:H,3,0),C471)</f>
        <v>0.98228047477077118</v>
      </c>
      <c r="D472">
        <f>+IFERROR(+VLOOKUP(A472,BASE!P:R,3,0)/VLOOKUP(ROE!A472,BASE!F:H,3,0),D471)</f>
        <v>0</v>
      </c>
      <c r="F472">
        <f>+IFERROR(VLOOKUP(A472,BASE!A:C,3,0)/VLOOKUP(A472,BASE!K:M,3,0),F471)</f>
        <v>1.4299050114641336</v>
      </c>
      <c r="L472">
        <f t="shared" si="12"/>
        <v>0.8021709849189389</v>
      </c>
      <c r="M472">
        <f t="shared" si="13"/>
        <v>0.57173912364831092</v>
      </c>
    </row>
    <row r="473" spans="1:13" x14ac:dyDescent="0.25">
      <c r="A473" s="1">
        <f>+BASE!A473</f>
        <v>40473</v>
      </c>
      <c r="B473">
        <f>+IFERROR(VLOOKUP(A473,BASE!K:M,3,0)/VLOOKUP(ROE!A473,BASE!F:H,3,0),B472)</f>
        <v>0.68035862203381581</v>
      </c>
      <c r="C473">
        <f>+IFERROR(VLOOKUP(A473,BASE!A:C,3,0)/VLOOKUP(ROE!A473,BASE!F:H,3,0),C472)</f>
        <v>0.88754080787409251</v>
      </c>
      <c r="D473">
        <f>+IFERROR(+VLOOKUP(A473,BASE!P:R,3,0)/VLOOKUP(ROE!A473,BASE!F:H,3,0),D472)</f>
        <v>0</v>
      </c>
      <c r="F473">
        <f>+IFERROR(VLOOKUP(A473,BASE!A:C,3,0)/VLOOKUP(A473,BASE!K:M,3,0),F472)</f>
        <v>1.3045190861562699</v>
      </c>
      <c r="L473">
        <f t="shared" si="12"/>
        <v>0.79645845832684803</v>
      </c>
      <c r="M473">
        <f t="shared" si="13"/>
        <v>0.56425878574078359</v>
      </c>
    </row>
    <row r="474" spans="1:13" x14ac:dyDescent="0.25">
      <c r="A474" s="1">
        <f>+BASE!A474</f>
        <v>40480</v>
      </c>
      <c r="B474">
        <f>+IFERROR(VLOOKUP(A474,BASE!K:M,3,0)/VLOOKUP(ROE!A474,BASE!F:H,3,0),B473)</f>
        <v>0.62231426352575714</v>
      </c>
      <c r="C474">
        <f>+IFERROR(VLOOKUP(A474,BASE!A:C,3,0)/VLOOKUP(ROE!A474,BASE!F:H,3,0),C473)</f>
        <v>0.8529640176028993</v>
      </c>
      <c r="D474">
        <f>+IFERROR(+VLOOKUP(A474,BASE!P:R,3,0)/VLOOKUP(ROE!A474,BASE!F:H,3,0),D473)</f>
        <v>0</v>
      </c>
      <c r="F474">
        <f>+IFERROR(VLOOKUP(A474,BASE!A:C,3,0)/VLOOKUP(A474,BASE!K:M,3,0),F473)</f>
        <v>1.3706322795341099</v>
      </c>
      <c r="L474">
        <f t="shared" si="12"/>
        <v>0.74474815814183626</v>
      </c>
      <c r="M474">
        <f t="shared" si="13"/>
        <v>0.49988036890967802</v>
      </c>
    </row>
    <row r="475" spans="1:13" x14ac:dyDescent="0.25">
      <c r="A475" s="1">
        <f>+BASE!A475</f>
        <v>40487</v>
      </c>
      <c r="B475">
        <f>+IFERROR(VLOOKUP(A475,BASE!K:M,3,0)/VLOOKUP(ROE!A475,BASE!F:H,3,0),B474)</f>
        <v>0.56691661771312074</v>
      </c>
      <c r="C475">
        <f>+IFERROR(VLOOKUP(A475,BASE!A:C,3,0)/VLOOKUP(ROE!A475,BASE!F:H,3,0),C474)</f>
        <v>0.70399806489512429</v>
      </c>
      <c r="D475">
        <f>+IFERROR(+VLOOKUP(A475,BASE!P:R,3,0)/VLOOKUP(ROE!A475,BASE!F:H,3,0),D474)</f>
        <v>0</v>
      </c>
      <c r="F475">
        <f>+IFERROR(VLOOKUP(A475,BASE!A:C,3,0)/VLOOKUP(A475,BASE!K:M,3,0),F474)</f>
        <v>1.2418017798366452</v>
      </c>
      <c r="L475">
        <f t="shared" si="12"/>
        <v>0.70067070450500268</v>
      </c>
      <c r="M475">
        <f t="shared" si="13"/>
        <v>0.43316253092123885</v>
      </c>
    </row>
    <row r="476" spans="1:13" x14ac:dyDescent="0.25">
      <c r="A476" s="1">
        <f>+BASE!A476</f>
        <v>40494</v>
      </c>
      <c r="B476">
        <f>+IFERROR(VLOOKUP(A476,BASE!K:M,3,0)/VLOOKUP(ROE!A476,BASE!F:H,3,0),B475)</f>
        <v>0.53910388463802239</v>
      </c>
      <c r="C476">
        <f>+IFERROR(VLOOKUP(A476,BASE!A:C,3,0)/VLOOKUP(ROE!A476,BASE!F:H,3,0),C475)</f>
        <v>0.72358740435550328</v>
      </c>
      <c r="D476">
        <f>+IFERROR(+VLOOKUP(A476,BASE!P:R,3,0)/VLOOKUP(ROE!A476,BASE!F:H,3,0),D475)</f>
        <v>0</v>
      </c>
      <c r="F476">
        <f>+IFERROR(VLOOKUP(A476,BASE!A:C,3,0)/VLOOKUP(A476,BASE!K:M,3,0),F475)</f>
        <v>1.3422040259297168</v>
      </c>
      <c r="L476">
        <f t="shared" si="12"/>
        <v>0.68594561625678319</v>
      </c>
      <c r="M476">
        <f t="shared" si="13"/>
        <v>0.39226215301926165</v>
      </c>
    </row>
    <row r="477" spans="1:13" x14ac:dyDescent="0.25">
      <c r="A477" s="1">
        <f>+BASE!A477</f>
        <v>40501</v>
      </c>
      <c r="B477">
        <f>+IFERROR(VLOOKUP(A477,BASE!K:M,3,0)/VLOOKUP(ROE!A477,BASE!F:H,3,0),B476)</f>
        <v>0.53118996701583965</v>
      </c>
      <c r="C477">
        <f>+IFERROR(VLOOKUP(A477,BASE!A:C,3,0)/VLOOKUP(ROE!A477,BASE!F:H,3,0),C476)</f>
        <v>0.7275000906158251</v>
      </c>
      <c r="D477">
        <f>+IFERROR(+VLOOKUP(A477,BASE!P:R,3,0)/VLOOKUP(ROE!A477,BASE!F:H,3,0),D476)</f>
        <v>0</v>
      </c>
      <c r="F477">
        <f>+IFERROR(VLOOKUP(A477,BASE!A:C,3,0)/VLOOKUP(A477,BASE!K:M,3,0),F476)</f>
        <v>1.369566700784715</v>
      </c>
      <c r="L477">
        <f t="shared" si="12"/>
        <v>0.68935168792651524</v>
      </c>
      <c r="M477">
        <f t="shared" si="13"/>
        <v>0.37302824610516405</v>
      </c>
    </row>
    <row r="478" spans="1:13" x14ac:dyDescent="0.25">
      <c r="A478" s="1">
        <f>+BASE!A478</f>
        <v>40508</v>
      </c>
      <c r="B478">
        <f>+IFERROR(VLOOKUP(A478,BASE!K:M,3,0)/VLOOKUP(ROE!A478,BASE!F:H,3,0),B477)</f>
        <v>0.50219360317011041</v>
      </c>
      <c r="C478">
        <f>+IFERROR(VLOOKUP(A478,BASE!A:C,3,0)/VLOOKUP(ROE!A478,BASE!F:H,3,0),C477)</f>
        <v>0.68882677611095389</v>
      </c>
      <c r="D478">
        <f>+IFERROR(+VLOOKUP(A478,BASE!P:R,3,0)/VLOOKUP(ROE!A478,BASE!F:H,3,0),D477)</f>
        <v>0</v>
      </c>
      <c r="F478">
        <f>+IFERROR(VLOOKUP(A478,BASE!A:C,3,0)/VLOOKUP(A478,BASE!K:M,3,0),F477)</f>
        <v>1.3716359024940117</v>
      </c>
      <c r="L478">
        <f t="shared" si="12"/>
        <v>0.67439796497753157</v>
      </c>
      <c r="M478">
        <f t="shared" si="13"/>
        <v>0.32998924136268931</v>
      </c>
    </row>
    <row r="479" spans="1:13" x14ac:dyDescent="0.25">
      <c r="A479" s="1">
        <f>+BASE!A479</f>
        <v>40515</v>
      </c>
      <c r="B479">
        <f>+IFERROR(VLOOKUP(A479,BASE!K:M,3,0)/VLOOKUP(ROE!A479,BASE!F:H,3,0),B478)</f>
        <v>0.48936386080016236</v>
      </c>
      <c r="C479">
        <f>+IFERROR(VLOOKUP(A479,BASE!A:C,3,0)/VLOOKUP(ROE!A479,BASE!F:H,3,0),C478)</f>
        <v>0.70256011363252047</v>
      </c>
      <c r="D479">
        <f>+IFERROR(+VLOOKUP(A479,BASE!P:R,3,0)/VLOOKUP(ROE!A479,BASE!F:H,3,0),D478)</f>
        <v>0</v>
      </c>
      <c r="F479">
        <f>+IFERROR(VLOOKUP(A479,BASE!A:C,3,0)/VLOOKUP(A479,BASE!K:M,3,0),F478)</f>
        <v>1.4356599861782997</v>
      </c>
      <c r="L479">
        <f t="shared" si="12"/>
        <v>0.67435871528950186</v>
      </c>
      <c r="M479">
        <f t="shared" si="13"/>
        <v>0.30436900631082286</v>
      </c>
    </row>
    <row r="480" spans="1:13" x14ac:dyDescent="0.25">
      <c r="A480" s="1">
        <f>+BASE!A480</f>
        <v>40522</v>
      </c>
      <c r="B480">
        <f>+IFERROR(VLOOKUP(A480,BASE!K:M,3,0)/VLOOKUP(ROE!A480,BASE!F:H,3,0),B479)</f>
        <v>0.52266628501914203</v>
      </c>
      <c r="C480">
        <f>+IFERROR(VLOOKUP(A480,BASE!A:C,3,0)/VLOOKUP(ROE!A480,BASE!F:H,3,0),C479)</f>
        <v>0.78636087158753443</v>
      </c>
      <c r="D480">
        <f>+IFERROR(+VLOOKUP(A480,BASE!P:R,3,0)/VLOOKUP(ROE!A480,BASE!F:H,3,0),D479)</f>
        <v>0</v>
      </c>
      <c r="F480">
        <f>+IFERROR(VLOOKUP(A480,BASE!A:C,3,0)/VLOOKUP(A480,BASE!K:M,3,0),F479)</f>
        <v>1.5045180722891565</v>
      </c>
      <c r="L480">
        <f t="shared" si="12"/>
        <v>0.71548658886778083</v>
      </c>
      <c r="M480">
        <f t="shared" si="13"/>
        <v>0.32984598117050323</v>
      </c>
    </row>
    <row r="481" spans="1:13" x14ac:dyDescent="0.25">
      <c r="A481" s="1">
        <f>+BASE!A481</f>
        <v>40529</v>
      </c>
      <c r="B481">
        <f>+IFERROR(VLOOKUP(A481,BASE!K:M,3,0)/VLOOKUP(ROE!A481,BASE!F:H,3,0),B480)</f>
        <v>0.53258276170593499</v>
      </c>
      <c r="C481">
        <f>+IFERROR(VLOOKUP(A481,BASE!A:C,3,0)/VLOOKUP(ROE!A481,BASE!F:H,3,0),C480)</f>
        <v>0.76696242171189988</v>
      </c>
      <c r="D481">
        <f>+IFERROR(+VLOOKUP(A481,BASE!P:R,3,0)/VLOOKUP(ROE!A481,BASE!F:H,3,0),D480)</f>
        <v>0</v>
      </c>
      <c r="F481">
        <f>+IFERROR(VLOOKUP(A481,BASE!A:C,3,0)/VLOOKUP(A481,BASE!K:M,3,0),F480)</f>
        <v>1.4400811983760324</v>
      </c>
      <c r="L481">
        <f t="shared" si="12"/>
        <v>0.73247798584399404</v>
      </c>
      <c r="M481">
        <f t="shared" si="13"/>
        <v>0.33268753756787595</v>
      </c>
    </row>
    <row r="482" spans="1:13" x14ac:dyDescent="0.25">
      <c r="A482" s="1">
        <f>+BASE!A482</f>
        <v>40536</v>
      </c>
      <c r="B482">
        <f>+IFERROR(VLOOKUP(A482,BASE!K:M,3,0)/VLOOKUP(ROE!A482,BASE!F:H,3,0),B481)</f>
        <v>0.51697184627632631</v>
      </c>
      <c r="C482">
        <f>+IFERROR(VLOOKUP(A482,BASE!A:C,3,0)/VLOOKUP(ROE!A482,BASE!F:H,3,0),C481)</f>
        <v>0.73358905695881893</v>
      </c>
      <c r="D482">
        <f>+IFERROR(+VLOOKUP(A482,BASE!P:R,3,0)/VLOOKUP(ROE!A482,BASE!F:H,3,0),D481)</f>
        <v>0</v>
      </c>
      <c r="F482">
        <f>+IFERROR(VLOOKUP(A482,BASE!A:C,3,0)/VLOOKUP(A482,BASE!K:M,3,0),F481)</f>
        <v>1.4190116197676046</v>
      </c>
      <c r="L482">
        <f t="shared" si="12"/>
        <v>0.72448429780231161</v>
      </c>
      <c r="M482">
        <f t="shared" si="13"/>
        <v>0.30945939475034101</v>
      </c>
    </row>
    <row r="483" spans="1:13" x14ac:dyDescent="0.25">
      <c r="A483" s="1">
        <f>+BASE!A483</f>
        <v>40543</v>
      </c>
      <c r="B483">
        <f>+IFERROR(VLOOKUP(A483,BASE!K:M,3,0)/VLOOKUP(ROE!A483,BASE!F:H,3,0),B482)</f>
        <v>0.49416156962427521</v>
      </c>
      <c r="C483">
        <f>+IFERROR(VLOOKUP(A483,BASE!A:C,3,0)/VLOOKUP(ROE!A483,BASE!F:H,3,0),C482)</f>
        <v>0.72587179283501468</v>
      </c>
      <c r="D483">
        <f>+IFERROR(+VLOOKUP(A483,BASE!P:R,3,0)/VLOOKUP(ROE!A483,BASE!F:H,3,0),D482)</f>
        <v>0</v>
      </c>
      <c r="F483">
        <f>+IFERROR(VLOOKUP(A483,BASE!A:C,3,0)/VLOOKUP(A483,BASE!K:M,3,0),F482)</f>
        <v>1.4688956759363445</v>
      </c>
      <c r="L483">
        <f t="shared" si="12"/>
        <v>0.70982088989562309</v>
      </c>
      <c r="M483">
        <f t="shared" si="13"/>
        <v>0.27850224935292733</v>
      </c>
    </row>
    <row r="484" spans="1:13" x14ac:dyDescent="0.25">
      <c r="A484" s="1">
        <f>+BASE!A484</f>
        <v>40550</v>
      </c>
      <c r="B484">
        <f>+IFERROR(VLOOKUP(A484,BASE!K:M,3,0)/VLOOKUP(ROE!A484,BASE!F:H,3,0),B483)</f>
        <v>0.48211612699913337</v>
      </c>
      <c r="C484">
        <f>+IFERROR(VLOOKUP(A484,BASE!A:C,3,0)/VLOOKUP(ROE!A484,BASE!F:H,3,0),C483)</f>
        <v>0.74210194595446299</v>
      </c>
      <c r="D484">
        <f>+IFERROR(+VLOOKUP(A484,BASE!P:R,3,0)/VLOOKUP(ROE!A484,BASE!F:H,3,0),D483)</f>
        <v>0</v>
      </c>
      <c r="F484">
        <f>+IFERROR(VLOOKUP(A484,BASE!A:C,3,0)/VLOOKUP(A484,BASE!K:M,3,0),F483)</f>
        <v>1.5392597434430917</v>
      </c>
      <c r="L484">
        <f t="shared" si="12"/>
        <v>0.70736195000227386</v>
      </c>
      <c r="M484">
        <f t="shared" si="13"/>
        <v>0.25687030399599292</v>
      </c>
    </row>
    <row r="485" spans="1:13" x14ac:dyDescent="0.25">
      <c r="A485" s="1">
        <f>+BASE!A485</f>
        <v>40557</v>
      </c>
      <c r="B485">
        <f>+IFERROR(VLOOKUP(A485,BASE!K:M,3,0)/VLOOKUP(ROE!A485,BASE!F:H,3,0),B484)</f>
        <v>0.49168833215157959</v>
      </c>
      <c r="C485">
        <f>+IFERROR(VLOOKUP(A485,BASE!A:C,3,0)/VLOOKUP(ROE!A485,BASE!F:H,3,0),C484)</f>
        <v>0.69408335302922863</v>
      </c>
      <c r="D485">
        <f>+IFERROR(+VLOOKUP(A485,BASE!P:R,3,0)/VLOOKUP(ROE!A485,BASE!F:H,3,0),D484)</f>
        <v>0</v>
      </c>
      <c r="F485">
        <f>+IFERROR(VLOOKUP(A485,BASE!A:C,3,0)/VLOOKUP(A485,BASE!K:M,3,0),F484)</f>
        <v>1.4116327511616729</v>
      </c>
      <c r="L485">
        <f t="shared" si="12"/>
        <v>0.7247958384067188</v>
      </c>
      <c r="M485">
        <f t="shared" si="13"/>
        <v>0.25858082589644038</v>
      </c>
    </row>
    <row r="486" spans="1:13" x14ac:dyDescent="0.25">
      <c r="A486" s="1">
        <f>+BASE!A486</f>
        <v>40564</v>
      </c>
      <c r="B486">
        <f>+IFERROR(VLOOKUP(A486,BASE!K:M,3,0)/VLOOKUP(ROE!A486,BASE!F:H,3,0),B485)</f>
        <v>0.47807451368282228</v>
      </c>
      <c r="C486">
        <f>+IFERROR(VLOOKUP(A486,BASE!A:C,3,0)/VLOOKUP(ROE!A486,BASE!F:H,3,0),C485)</f>
        <v>0.67985492911308931</v>
      </c>
      <c r="D486">
        <f>+IFERROR(+VLOOKUP(A486,BASE!P:R,3,0)/VLOOKUP(ROE!A486,BASE!F:H,3,0),D485)</f>
        <v>0</v>
      </c>
      <c r="F486">
        <f>+IFERROR(VLOOKUP(A486,BASE!A:C,3,0)/VLOOKUP(A486,BASE!K:M,3,0),F485)</f>
        <v>1.4220689655172414</v>
      </c>
      <c r="L486">
        <f t="shared" si="12"/>
        <v>0.71906052541773524</v>
      </c>
      <c r="M486">
        <f t="shared" si="13"/>
        <v>0.23708850194790929</v>
      </c>
    </row>
    <row r="487" spans="1:13" x14ac:dyDescent="0.25">
      <c r="A487" s="1">
        <f>+BASE!A487</f>
        <v>40571</v>
      </c>
      <c r="B487">
        <f>+IFERROR(VLOOKUP(A487,BASE!K:M,3,0)/VLOOKUP(ROE!A487,BASE!F:H,3,0),B486)</f>
        <v>0.46170967255168255</v>
      </c>
      <c r="C487">
        <f>+IFERROR(VLOOKUP(A487,BASE!A:C,3,0)/VLOOKUP(ROE!A487,BASE!F:H,3,0),C486)</f>
        <v>0.68239776671193608</v>
      </c>
      <c r="D487">
        <f>+IFERROR(+VLOOKUP(A487,BASE!P:R,3,0)/VLOOKUP(ROE!A487,BASE!F:H,3,0),D486)</f>
        <v>0</v>
      </c>
      <c r="F487">
        <f>+IFERROR(VLOOKUP(A487,BASE!A:C,3,0)/VLOOKUP(A487,BASE!K:M,3,0),F486)</f>
        <v>1.4779802271427405</v>
      </c>
      <c r="L487">
        <f t="shared" si="12"/>
        <v>0.71016308231577596</v>
      </c>
      <c r="M487">
        <f t="shared" si="13"/>
        <v>0.21325626278758911</v>
      </c>
    </row>
    <row r="488" spans="1:13" x14ac:dyDescent="0.25">
      <c r="A488" s="1">
        <f>+BASE!A488</f>
        <v>40578</v>
      </c>
      <c r="B488">
        <f>+IFERROR(VLOOKUP(A488,BASE!K:M,3,0)/VLOOKUP(ROE!A488,BASE!F:H,3,0),B487)</f>
        <v>0.44646427922195964</v>
      </c>
      <c r="C488">
        <f>+IFERROR(VLOOKUP(A488,BASE!A:C,3,0)/VLOOKUP(ROE!A488,BASE!F:H,3,0),C487)</f>
        <v>0.59632794037447734</v>
      </c>
      <c r="D488">
        <f>+IFERROR(+VLOOKUP(A488,BASE!P:R,3,0)/VLOOKUP(ROE!A488,BASE!F:H,3,0),D487)</f>
        <v>0</v>
      </c>
      <c r="F488">
        <f>+IFERROR(VLOOKUP(A488,BASE!A:C,3,0)/VLOOKUP(A488,BASE!K:M,3,0),F487)</f>
        <v>1.3356677524429967</v>
      </c>
      <c r="L488">
        <f t="shared" si="12"/>
        <v>0.70293286782534925</v>
      </c>
      <c r="M488">
        <f t="shared" si="13"/>
        <v>0.18999569061857008</v>
      </c>
    </row>
    <row r="489" spans="1:13" x14ac:dyDescent="0.25">
      <c r="A489" s="1">
        <f>+BASE!A489</f>
        <v>40585</v>
      </c>
      <c r="B489">
        <f>+IFERROR(VLOOKUP(A489,BASE!K:M,3,0)/VLOOKUP(ROE!A489,BASE!F:H,3,0),B488)</f>
        <v>0.50365738555922601</v>
      </c>
      <c r="C489">
        <f>+IFERROR(VLOOKUP(A489,BASE!A:C,3,0)/VLOOKUP(ROE!A489,BASE!F:H,3,0),C488)</f>
        <v>0.63949189869435263</v>
      </c>
      <c r="D489">
        <f>+IFERROR(+VLOOKUP(A489,BASE!P:R,3,0)/VLOOKUP(ROE!A489,BASE!F:H,3,0),D488)</f>
        <v>0</v>
      </c>
      <c r="F489">
        <f>+IFERROR(VLOOKUP(A489,BASE!A:C,3,0)/VLOOKUP(A489,BASE!K:M,3,0),F488)</f>
        <v>1.2696962598578903</v>
      </c>
      <c r="L489">
        <f t="shared" si="12"/>
        <v>0.76419854308555069</v>
      </c>
      <c r="M489">
        <f t="shared" si="13"/>
        <v>0.24311622803290134</v>
      </c>
    </row>
    <row r="490" spans="1:13" x14ac:dyDescent="0.25">
      <c r="A490" s="1">
        <f>+BASE!A490</f>
        <v>40592</v>
      </c>
      <c r="B490">
        <f>+IFERROR(VLOOKUP(A490,BASE!K:M,3,0)/VLOOKUP(ROE!A490,BASE!F:H,3,0),B489)</f>
        <v>0.5132166151733607</v>
      </c>
      <c r="C490">
        <f>+IFERROR(VLOOKUP(A490,BASE!A:C,3,0)/VLOOKUP(ROE!A490,BASE!F:H,3,0),C489)</f>
        <v>0.62921005454476098</v>
      </c>
      <c r="D490">
        <f>+IFERROR(+VLOOKUP(A490,BASE!P:R,3,0)/VLOOKUP(ROE!A490,BASE!F:H,3,0),D489)</f>
        <v>0</v>
      </c>
      <c r="F490">
        <f>+IFERROR(VLOOKUP(A490,BASE!A:C,3,0)/VLOOKUP(A490,BASE!K:M,3,0),F489)</f>
        <v>1.2260126347082869</v>
      </c>
      <c r="L490">
        <f t="shared" si="12"/>
        <v>0.77734317485319671</v>
      </c>
      <c r="M490">
        <f t="shared" si="13"/>
        <v>0.2490900554935247</v>
      </c>
    </row>
    <row r="491" spans="1:13" x14ac:dyDescent="0.25">
      <c r="A491" s="1">
        <f>+BASE!A491</f>
        <v>40599</v>
      </c>
      <c r="B491">
        <f>+IFERROR(VLOOKUP(A491,BASE!K:M,3,0)/VLOOKUP(ROE!A491,BASE!F:H,3,0),B490)</f>
        <v>0.5167961745367603</v>
      </c>
      <c r="C491">
        <f>+IFERROR(VLOOKUP(A491,BASE!A:C,3,0)/VLOOKUP(ROE!A491,BASE!F:H,3,0),C490)</f>
        <v>0.65917513448894194</v>
      </c>
      <c r="D491">
        <f>+IFERROR(+VLOOKUP(A491,BASE!P:R,3,0)/VLOOKUP(ROE!A491,BASE!F:H,3,0),D490)</f>
        <v>0</v>
      </c>
      <c r="F491">
        <f>+IFERROR(VLOOKUP(A491,BASE!A:C,3,0)/VLOOKUP(A491,BASE!K:M,3,0),F490)</f>
        <v>1.2755031228313671</v>
      </c>
      <c r="L491">
        <f t="shared" si="12"/>
        <v>0.78314572738054333</v>
      </c>
      <c r="M491">
        <f t="shared" si="13"/>
        <v>0.25044662169297727</v>
      </c>
    </row>
    <row r="492" spans="1:13" x14ac:dyDescent="0.25">
      <c r="A492" s="1">
        <f>+BASE!A492</f>
        <v>40606</v>
      </c>
      <c r="B492">
        <f>+IFERROR(VLOOKUP(A492,BASE!K:M,3,0)/VLOOKUP(ROE!A492,BASE!F:H,3,0),B491)</f>
        <v>0.52861123450308922</v>
      </c>
      <c r="C492">
        <f>+IFERROR(VLOOKUP(A492,BASE!A:C,3,0)/VLOOKUP(ROE!A492,BASE!F:H,3,0),C491)</f>
        <v>0.65101158987198637</v>
      </c>
      <c r="D492">
        <f>+IFERROR(+VLOOKUP(A492,BASE!P:R,3,0)/VLOOKUP(ROE!A492,BASE!F:H,3,0),D491)</f>
        <v>0</v>
      </c>
      <c r="F492">
        <f>+IFERROR(VLOOKUP(A492,BASE!A:C,3,0)/VLOOKUP(A492,BASE!K:M,3,0),F491)</f>
        <v>1.2315508021390376</v>
      </c>
      <c r="L492">
        <f t="shared" si="12"/>
        <v>0.79634041107745712</v>
      </c>
      <c r="M492">
        <f t="shared" si="13"/>
        <v>0.26088205792872132</v>
      </c>
    </row>
    <row r="493" spans="1:13" x14ac:dyDescent="0.25">
      <c r="A493" s="1">
        <f>+BASE!A493</f>
        <v>40613</v>
      </c>
      <c r="B493">
        <f>+IFERROR(VLOOKUP(A493,BASE!K:M,3,0)/VLOOKUP(ROE!A493,BASE!F:H,3,0),B492)</f>
        <v>0.51909113159827036</v>
      </c>
      <c r="C493">
        <f>+IFERROR(VLOOKUP(A493,BASE!A:C,3,0)/VLOOKUP(ROE!A493,BASE!F:H,3,0),C492)</f>
        <v>0.65570694297136323</v>
      </c>
      <c r="D493">
        <f>+IFERROR(+VLOOKUP(A493,BASE!P:R,3,0)/VLOOKUP(ROE!A493,BASE!F:H,3,0),D492)</f>
        <v>0</v>
      </c>
      <c r="F493">
        <f>+IFERROR(VLOOKUP(A493,BASE!A:C,3,0)/VLOOKUP(A493,BASE!K:M,3,0),F492)</f>
        <v>1.2631827111984282</v>
      </c>
      <c r="L493">
        <f t="shared" si="12"/>
        <v>0.78812420338611222</v>
      </c>
      <c r="M493">
        <f t="shared" si="13"/>
        <v>0.25005805981042856</v>
      </c>
    </row>
    <row r="494" spans="1:13" x14ac:dyDescent="0.25">
      <c r="A494" s="1">
        <f>+BASE!A494</f>
        <v>40620</v>
      </c>
      <c r="B494">
        <f>+IFERROR(VLOOKUP(A494,BASE!K:M,3,0)/VLOOKUP(ROE!A494,BASE!F:H,3,0),B493)</f>
        <v>0.5460750853242321</v>
      </c>
      <c r="C494">
        <f>+IFERROR(VLOOKUP(A494,BASE!A:C,3,0)/VLOOKUP(ROE!A494,BASE!F:H,3,0),C493)</f>
        <v>0.6916803333185586</v>
      </c>
      <c r="D494">
        <f>+IFERROR(+VLOOKUP(A494,BASE!P:R,3,0)/VLOOKUP(ROE!A494,BASE!F:H,3,0),D493)</f>
        <v>0</v>
      </c>
      <c r="F494">
        <f>+IFERROR(VLOOKUP(A494,BASE!A:C,3,0)/VLOOKUP(A494,BASE!K:M,3,0),F493)</f>
        <v>1.2666396103896105</v>
      </c>
      <c r="L494">
        <f t="shared" si="12"/>
        <v>0.81486784333188089</v>
      </c>
      <c r="M494">
        <f t="shared" si="13"/>
        <v>0.27728232731658331</v>
      </c>
    </row>
    <row r="495" spans="1:13" x14ac:dyDescent="0.25">
      <c r="A495" s="1">
        <f>+BASE!A495</f>
        <v>40627</v>
      </c>
      <c r="B495">
        <f>+IFERROR(VLOOKUP(A495,BASE!K:M,3,0)/VLOOKUP(ROE!A495,BASE!F:H,3,0),B494)</f>
        <v>0.57106598984771573</v>
      </c>
      <c r="C495">
        <f>+IFERROR(VLOOKUP(A495,BASE!A:C,3,0)/VLOOKUP(ROE!A495,BASE!F:H,3,0),C494)</f>
        <v>0.67468930509364611</v>
      </c>
      <c r="D495">
        <f>+IFERROR(+VLOOKUP(A495,BASE!P:R,3,0)/VLOOKUP(ROE!A495,BASE!F:H,3,0),D494)</f>
        <v>0</v>
      </c>
      <c r="F495">
        <f>+IFERROR(VLOOKUP(A495,BASE!A:C,3,0)/VLOOKUP(A495,BASE!K:M,3,0),F494)</f>
        <v>1.181455938697318</v>
      </c>
      <c r="L495">
        <f t="shared" si="12"/>
        <v>0.83918258513159083</v>
      </c>
      <c r="M495">
        <f t="shared" si="13"/>
        <v>0.30294939456384068</v>
      </c>
    </row>
    <row r="496" spans="1:13" x14ac:dyDescent="0.25">
      <c r="A496" s="1">
        <f>+BASE!A496</f>
        <v>40634</v>
      </c>
      <c r="B496">
        <f>+IFERROR(VLOOKUP(A496,BASE!K:M,3,0)/VLOOKUP(ROE!A496,BASE!F:H,3,0),B495)</f>
        <v>0.75131233595800528</v>
      </c>
      <c r="C496">
        <f>+IFERROR(VLOOKUP(A496,BASE!A:C,3,0)/VLOOKUP(ROE!A496,BASE!F:H,3,0),C495)</f>
        <v>0.71967566554180729</v>
      </c>
      <c r="D496">
        <f>+IFERROR(+VLOOKUP(A496,BASE!P:R,3,0)/VLOOKUP(ROE!A496,BASE!F:H,3,0),D495)</f>
        <v>0</v>
      </c>
      <c r="F496">
        <f>+IFERROR(VLOOKUP(A496,BASE!A:C,3,0)/VLOOKUP(A496,BASE!K:M,3,0),F495)</f>
        <v>0.95789145352464133</v>
      </c>
      <c r="L496">
        <f t="shared" si="12"/>
        <v>1.0180265326604676</v>
      </c>
      <c r="M496">
        <f t="shared" si="13"/>
        <v>0.48459813925554307</v>
      </c>
    </row>
    <row r="497" spans="1:13" x14ac:dyDescent="0.25">
      <c r="A497" s="1">
        <f>+BASE!A497</f>
        <v>40641</v>
      </c>
      <c r="B497">
        <f>+IFERROR(VLOOKUP(A497,BASE!K:M,3,0)/VLOOKUP(ROE!A497,BASE!F:H,3,0),B496)</f>
        <v>0.73797542952989703</v>
      </c>
      <c r="C497">
        <f>+IFERROR(VLOOKUP(A497,BASE!A:C,3,0)/VLOOKUP(ROE!A497,BASE!F:H,3,0),C496)</f>
        <v>0.70211704973026878</v>
      </c>
      <c r="D497">
        <f>+IFERROR(+VLOOKUP(A497,BASE!P:R,3,0)/VLOOKUP(ROE!A497,BASE!F:H,3,0),D496)</f>
        <v>0</v>
      </c>
      <c r="F497">
        <f>+IFERROR(VLOOKUP(A497,BASE!A:C,3,0)/VLOOKUP(A497,BASE!K:M,3,0),F496)</f>
        <v>0.9514097917562504</v>
      </c>
      <c r="L497">
        <f t="shared" si="12"/>
        <v>1.0041348011783462</v>
      </c>
      <c r="M497">
        <f t="shared" si="13"/>
        <v>0.47181605788144781</v>
      </c>
    </row>
    <row r="498" spans="1:13" x14ac:dyDescent="0.25">
      <c r="A498" s="1">
        <f>+BASE!A498</f>
        <v>40648</v>
      </c>
      <c r="B498">
        <f>+IFERROR(VLOOKUP(A498,BASE!K:M,3,0)/VLOOKUP(ROE!A498,BASE!F:H,3,0),B497)</f>
        <v>0.74934148635936038</v>
      </c>
      <c r="C498">
        <f>+IFERROR(VLOOKUP(A498,BASE!A:C,3,0)/VLOOKUP(ROE!A498,BASE!F:H,3,0),C497)</f>
        <v>0.68904045155221083</v>
      </c>
      <c r="D498">
        <f>+IFERROR(+VLOOKUP(A498,BASE!P:R,3,0)/VLOOKUP(ROE!A498,BASE!F:H,3,0),D497)</f>
        <v>0</v>
      </c>
      <c r="F498">
        <f>+IFERROR(VLOOKUP(A498,BASE!A:C,3,0)/VLOOKUP(A498,BASE!K:M,3,0),F497)</f>
        <v>0.91952796434624329</v>
      </c>
      <c r="L498">
        <f t="shared" si="12"/>
        <v>1.0153276065701984</v>
      </c>
      <c r="M498">
        <f t="shared" si="13"/>
        <v>0.48335536614852231</v>
      </c>
    </row>
    <row r="499" spans="1:13" x14ac:dyDescent="0.25">
      <c r="A499" s="1">
        <f>+BASE!A499</f>
        <v>40655</v>
      </c>
      <c r="B499">
        <f>+IFERROR(VLOOKUP(A499,BASE!K:M,3,0)/VLOOKUP(ROE!A499,BASE!F:H,3,0),B498)</f>
        <v>0.78185655944569354</v>
      </c>
      <c r="C499">
        <f>+IFERROR(VLOOKUP(A499,BASE!A:C,3,0)/VLOOKUP(ROE!A499,BASE!F:H,3,0),C498)</f>
        <v>0.65195246179966049</v>
      </c>
      <c r="D499">
        <f>+IFERROR(+VLOOKUP(A499,BASE!P:R,3,0)/VLOOKUP(ROE!A499,BASE!F:H,3,0),D498)</f>
        <v>0</v>
      </c>
      <c r="F499">
        <f>+IFERROR(VLOOKUP(A499,BASE!A:C,3,0)/VLOOKUP(A499,BASE!K:M,3,0),F498)</f>
        <v>0.83385175186337235</v>
      </c>
      <c r="L499">
        <f t="shared" si="12"/>
        <v>1.0482379045371377</v>
      </c>
      <c r="M499">
        <f t="shared" si="13"/>
        <v>0.51547521435424937</v>
      </c>
    </row>
    <row r="500" spans="1:13" x14ac:dyDescent="0.25">
      <c r="A500" s="1">
        <f>+BASE!A500</f>
        <v>40662</v>
      </c>
      <c r="B500">
        <f>+IFERROR(VLOOKUP(A500,BASE!K:M,3,0)/VLOOKUP(ROE!A500,BASE!F:H,3,0),B499)</f>
        <v>0.77535745130025913</v>
      </c>
      <c r="C500">
        <f>+IFERROR(VLOOKUP(A500,BASE!A:C,3,0)/VLOOKUP(ROE!A500,BASE!F:H,3,0),C499)</f>
        <v>0.67325592553497748</v>
      </c>
      <c r="D500">
        <f>+IFERROR(+VLOOKUP(A500,BASE!P:R,3,0)/VLOOKUP(ROE!A500,BASE!F:H,3,0),D499)</f>
        <v>0</v>
      </c>
      <c r="F500">
        <f>+IFERROR(VLOOKUP(A500,BASE!A:C,3,0)/VLOOKUP(A500,BASE!K:M,3,0),F499)</f>
        <v>0.86831683168316831</v>
      </c>
      <c r="L500">
        <f t="shared" si="12"/>
        <v>1.0430251275789979</v>
      </c>
      <c r="M500">
        <f t="shared" si="13"/>
        <v>0.50768977502152035</v>
      </c>
    </row>
    <row r="501" spans="1:13" x14ac:dyDescent="0.25">
      <c r="A501" s="1">
        <f>+BASE!A501</f>
        <v>40669</v>
      </c>
      <c r="B501">
        <f>+IFERROR(VLOOKUP(A501,BASE!K:M,3,0)/VLOOKUP(ROE!A501,BASE!F:H,3,0),B500)</f>
        <v>0.75076833016244693</v>
      </c>
      <c r="C501">
        <f>+IFERROR(VLOOKUP(A501,BASE!A:C,3,0)/VLOOKUP(ROE!A501,BASE!F:H,3,0),C500)</f>
        <v>0.65651983023562133</v>
      </c>
      <c r="D501">
        <f>+IFERROR(+VLOOKUP(A501,BASE!P:R,3,0)/VLOOKUP(ROE!A501,BASE!F:H,3,0),D500)</f>
        <v>0</v>
      </c>
      <c r="F501">
        <f>+IFERROR(VLOOKUP(A501,BASE!A:C,3,0)/VLOOKUP(A501,BASE!K:M,3,0),F500)</f>
        <v>0.8744639376218325</v>
      </c>
      <c r="L501">
        <f t="shared" si="12"/>
        <v>1.019250610004834</v>
      </c>
      <c r="M501">
        <f t="shared" si="13"/>
        <v>0.48228605032005983</v>
      </c>
    </row>
    <row r="502" spans="1:13" x14ac:dyDescent="0.25">
      <c r="A502" s="1">
        <f>+BASE!A502</f>
        <v>40676</v>
      </c>
      <c r="B502">
        <f>+IFERROR(VLOOKUP(A502,BASE!K:M,3,0)/VLOOKUP(ROE!A502,BASE!F:H,3,0),B501)</f>
        <v>0.69998625681432958</v>
      </c>
      <c r="C502">
        <f>+IFERROR(VLOOKUP(A502,BASE!A:C,3,0)/VLOOKUP(ROE!A502,BASE!F:H,3,0),C501)</f>
        <v>0.61248797471253835</v>
      </c>
      <c r="D502">
        <f>+IFERROR(+VLOOKUP(A502,BASE!P:R,3,0)/VLOOKUP(ROE!A502,BASE!F:H,3,0),D501)</f>
        <v>0</v>
      </c>
      <c r="F502">
        <f>+IFERROR(VLOOKUP(A502,BASE!A:C,3,0)/VLOOKUP(A502,BASE!K:M,3,0),F501)</f>
        <v>0.875</v>
      </c>
      <c r="L502">
        <f t="shared" si="12"/>
        <v>0.96798783252536091</v>
      </c>
      <c r="M502">
        <f t="shared" si="13"/>
        <v>0.43198468110329824</v>
      </c>
    </row>
    <row r="503" spans="1:13" x14ac:dyDescent="0.25">
      <c r="A503" s="1">
        <f>+BASE!A503</f>
        <v>40683</v>
      </c>
      <c r="B503">
        <f>+IFERROR(VLOOKUP(A503,BASE!K:M,3,0)/VLOOKUP(ROE!A503,BASE!F:H,3,0),B502)</f>
        <v>0.71616074837724308</v>
      </c>
      <c r="C503">
        <f>+IFERROR(VLOOKUP(A503,BASE!A:C,3,0)/VLOOKUP(ROE!A503,BASE!F:H,3,0),C502)</f>
        <v>0.61917716685757918</v>
      </c>
      <c r="D503">
        <f>+IFERROR(+VLOOKUP(A503,BASE!P:R,3,0)/VLOOKUP(ROE!A503,BASE!F:H,3,0),D502)</f>
        <v>0</v>
      </c>
      <c r="F503">
        <f>+IFERROR(VLOOKUP(A503,BASE!A:C,3,0)/VLOOKUP(A503,BASE!K:M,3,0),F502)</f>
        <v>0.86457847384205266</v>
      </c>
      <c r="L503">
        <f t="shared" si="12"/>
        <v>0.98396841647754041</v>
      </c>
      <c r="M503">
        <f t="shared" si="13"/>
        <v>0.44835308027694581</v>
      </c>
    </row>
    <row r="504" spans="1:13" x14ac:dyDescent="0.25">
      <c r="A504" s="1">
        <f>+BASE!A504</f>
        <v>40690</v>
      </c>
      <c r="B504">
        <f>+IFERROR(VLOOKUP(A504,BASE!K:M,3,0)/VLOOKUP(ROE!A504,BASE!F:H,3,0),B503)</f>
        <v>0.73272616261320844</v>
      </c>
      <c r="C504">
        <f>+IFERROR(VLOOKUP(A504,BASE!A:C,3,0)/VLOOKUP(ROE!A504,BASE!F:H,3,0),C503)</f>
        <v>0.6398697466164649</v>
      </c>
      <c r="D504">
        <f>+IFERROR(+VLOOKUP(A504,BASE!P:R,3,0)/VLOOKUP(ROE!A504,BASE!F:H,3,0),D503)</f>
        <v>0</v>
      </c>
      <c r="F504">
        <f>+IFERROR(VLOOKUP(A504,BASE!A:C,3,0)/VLOOKUP(A504,BASE!K:M,3,0),F503)</f>
        <v>0.87327268939656977</v>
      </c>
      <c r="L504">
        <f t="shared" si="12"/>
        <v>1.0010211858679876</v>
      </c>
      <c r="M504">
        <f t="shared" si="13"/>
        <v>0.46443113935842928</v>
      </c>
    </row>
    <row r="505" spans="1:13" x14ac:dyDescent="0.25">
      <c r="A505" s="1">
        <f>+BASE!A505</f>
        <v>40697</v>
      </c>
      <c r="B505">
        <f>+IFERROR(VLOOKUP(A505,BASE!K:M,3,0)/VLOOKUP(ROE!A505,BASE!F:H,3,0),B504)</f>
        <v>0.71171492659053825</v>
      </c>
      <c r="C505">
        <f>+IFERROR(VLOOKUP(A505,BASE!A:C,3,0)/VLOOKUP(ROE!A505,BASE!F:H,3,0),C504)</f>
        <v>0.62535685154975529</v>
      </c>
      <c r="D505">
        <f>+IFERROR(+VLOOKUP(A505,BASE!P:R,3,0)/VLOOKUP(ROE!A505,BASE!F:H,3,0),D504)</f>
        <v>0</v>
      </c>
      <c r="F505">
        <f>+IFERROR(VLOOKUP(A505,BASE!A:C,3,0)/VLOOKUP(A505,BASE!K:M,3,0),F504)</f>
        <v>0.87866198696368458</v>
      </c>
      <c r="L505">
        <f t="shared" si="12"/>
        <v>0.9803648279812065</v>
      </c>
      <c r="M505">
        <f t="shared" si="13"/>
        <v>0.44306502519987007</v>
      </c>
    </row>
    <row r="506" spans="1:13" x14ac:dyDescent="0.25">
      <c r="A506" s="1">
        <f>+BASE!A506</f>
        <v>40704</v>
      </c>
      <c r="B506">
        <f>+IFERROR(VLOOKUP(A506,BASE!K:M,3,0)/VLOOKUP(ROE!A506,BASE!F:H,3,0),B505)</f>
        <v>0.73087264727450507</v>
      </c>
      <c r="C506">
        <f>+IFERROR(VLOOKUP(A506,BASE!A:C,3,0)/VLOOKUP(ROE!A506,BASE!F:H,3,0),C505)</f>
        <v>0.61696406746516741</v>
      </c>
      <c r="D506">
        <f>+IFERROR(+VLOOKUP(A506,BASE!P:R,3,0)/VLOOKUP(ROE!A506,BASE!F:H,3,0),D505)</f>
        <v>0</v>
      </c>
      <c r="F506">
        <f>+IFERROR(VLOOKUP(A506,BASE!A:C,3,0)/VLOOKUP(A506,BASE!K:M,3,0),F505)</f>
        <v>0.84414715719063538</v>
      </c>
      <c r="L506">
        <f t="shared" si="12"/>
        <v>0.99983653724882604</v>
      </c>
      <c r="M506">
        <f t="shared" si="13"/>
        <v>0.46190875730018405</v>
      </c>
    </row>
    <row r="507" spans="1:13" x14ac:dyDescent="0.25">
      <c r="A507" s="1">
        <f>+BASE!A507</f>
        <v>40711</v>
      </c>
      <c r="B507">
        <f>+IFERROR(VLOOKUP(A507,BASE!K:M,3,0)/VLOOKUP(ROE!A507,BASE!F:H,3,0),B506)</f>
        <v>0.76746521302539095</v>
      </c>
      <c r="C507">
        <f>+IFERROR(VLOOKUP(A507,BASE!A:C,3,0)/VLOOKUP(ROE!A507,BASE!F:H,3,0),C506)</f>
        <v>0.662506574857744</v>
      </c>
      <c r="D507">
        <f>+IFERROR(+VLOOKUP(A507,BASE!P:R,3,0)/VLOOKUP(ROE!A507,BASE!F:H,3,0),D506)</f>
        <v>0</v>
      </c>
      <c r="F507">
        <f>+IFERROR(VLOOKUP(A507,BASE!A:C,3,0)/VLOOKUP(A507,BASE!K:M,3,0),F506)</f>
        <v>0.86323987538940805</v>
      </c>
      <c r="L507">
        <f t="shared" si="12"/>
        <v>1.0378777665217849</v>
      </c>
      <c r="M507">
        <f t="shared" si="13"/>
        <v>0.49705265952899708</v>
      </c>
    </row>
    <row r="508" spans="1:13" x14ac:dyDescent="0.25">
      <c r="A508" s="1">
        <f>+BASE!A508</f>
        <v>40718</v>
      </c>
      <c r="B508">
        <f>+IFERROR(VLOOKUP(A508,BASE!K:M,3,0)/VLOOKUP(ROE!A508,BASE!F:H,3,0),B507)</f>
        <v>0.73445792266868848</v>
      </c>
      <c r="C508">
        <f>+IFERROR(VLOOKUP(A508,BASE!A:C,3,0)/VLOOKUP(ROE!A508,BASE!F:H,3,0),C507)</f>
        <v>0.63144427596664143</v>
      </c>
      <c r="D508">
        <f>+IFERROR(+VLOOKUP(A508,BASE!P:R,3,0)/VLOOKUP(ROE!A508,BASE!F:H,3,0),D507)</f>
        <v>0</v>
      </c>
      <c r="F508">
        <f>+IFERROR(VLOOKUP(A508,BASE!A:C,3,0)/VLOOKUP(A508,BASE!K:M,3,0),F507)</f>
        <v>0.8597419354838709</v>
      </c>
      <c r="L508">
        <f t="shared" si="12"/>
        <v>1.0047133987319687</v>
      </c>
      <c r="M508">
        <f t="shared" si="13"/>
        <v>0.46420244660540816</v>
      </c>
    </row>
    <row r="509" spans="1:13" x14ac:dyDescent="0.25">
      <c r="A509" s="1">
        <f>+BASE!A509</f>
        <v>40725</v>
      </c>
      <c r="B509">
        <f>+IFERROR(VLOOKUP(A509,BASE!K:M,3,0)/VLOOKUP(ROE!A509,BASE!F:H,3,0),B508)</f>
        <v>0.73224765258215962</v>
      </c>
      <c r="C509">
        <f>+IFERROR(VLOOKUP(A509,BASE!A:C,3,0)/VLOOKUP(ROE!A509,BASE!F:H,3,0),C508)</f>
        <v>0.74960876369327067</v>
      </c>
      <c r="D509">
        <f>+IFERROR(+VLOOKUP(A509,BASE!P:R,3,0)/VLOOKUP(ROE!A509,BASE!F:H,3,0),D508)</f>
        <v>0</v>
      </c>
      <c r="F509">
        <f>+IFERROR(VLOOKUP(A509,BASE!A:C,3,0)/VLOOKUP(A509,BASE!K:M,3,0),F508)</f>
        <v>1.0237093434849394</v>
      </c>
      <c r="L509">
        <f t="shared" si="12"/>
        <v>1.0025086355809654</v>
      </c>
      <c r="M509">
        <f t="shared" si="13"/>
        <v>0.46198666958335377</v>
      </c>
    </row>
    <row r="510" spans="1:13" x14ac:dyDescent="0.25">
      <c r="A510" s="1">
        <f>+BASE!A510</f>
        <v>40732</v>
      </c>
      <c r="B510">
        <f>+IFERROR(VLOOKUP(A510,BASE!K:M,3,0)/VLOOKUP(ROE!A510,BASE!F:H,3,0),B509)</f>
        <v>0.68752869868674815</v>
      </c>
      <c r="C510">
        <f>+IFERROR(VLOOKUP(A510,BASE!A:C,3,0)/VLOOKUP(ROE!A510,BASE!F:H,3,0),C509)</f>
        <v>0.72104876480852242</v>
      </c>
      <c r="D510">
        <f>+IFERROR(+VLOOKUP(A510,BASE!P:R,3,0)/VLOOKUP(ROE!A510,BASE!F:H,3,0),D509)</f>
        <v>0</v>
      </c>
      <c r="F510">
        <f>+IFERROR(VLOOKUP(A510,BASE!A:C,3,0)/VLOOKUP(A510,BASE!K:M,3,0),F509)</f>
        <v>1.0487544246310025</v>
      </c>
      <c r="L510">
        <f t="shared" si="12"/>
        <v>0.95242867775067119</v>
      </c>
      <c r="M510">
        <f t="shared" si="13"/>
        <v>0.42262871962282506</v>
      </c>
    </row>
    <row r="511" spans="1:13" x14ac:dyDescent="0.25">
      <c r="A511" s="1">
        <f>+BASE!A511</f>
        <v>40739</v>
      </c>
      <c r="B511">
        <f>+IFERROR(VLOOKUP(A511,BASE!K:M,3,0)/VLOOKUP(ROE!A511,BASE!F:H,3,0),B510)</f>
        <v>0.67049357737731141</v>
      </c>
      <c r="C511">
        <f>+IFERROR(VLOOKUP(A511,BASE!A:C,3,0)/VLOOKUP(ROE!A511,BASE!F:H,3,0),C510)</f>
        <v>0.69914835552627863</v>
      </c>
      <c r="D511">
        <f>+IFERROR(+VLOOKUP(A511,BASE!P:R,3,0)/VLOOKUP(ROE!A511,BASE!F:H,3,0),D510)</f>
        <v>0</v>
      </c>
      <c r="F511">
        <f>+IFERROR(VLOOKUP(A511,BASE!A:C,3,0)/VLOOKUP(A511,BASE!K:M,3,0),F510)</f>
        <v>1.0427368421052632</v>
      </c>
      <c r="L511">
        <f t="shared" si="12"/>
        <v>0.93013343014183947</v>
      </c>
      <c r="M511">
        <f t="shared" si="13"/>
        <v>0.41085372461278336</v>
      </c>
    </row>
    <row r="512" spans="1:13" x14ac:dyDescent="0.25">
      <c r="A512" s="1">
        <f>+BASE!A512</f>
        <v>40746</v>
      </c>
      <c r="B512">
        <f>+IFERROR(VLOOKUP(A512,BASE!K:M,3,0)/VLOOKUP(ROE!A512,BASE!F:H,3,0),B511)</f>
        <v>0.65461369461735619</v>
      </c>
      <c r="C512">
        <f>+IFERROR(VLOOKUP(A512,BASE!A:C,3,0)/VLOOKUP(ROE!A512,BASE!F:H,3,0),C511)</f>
        <v>0.65008238740388125</v>
      </c>
      <c r="D512">
        <f>+IFERROR(+VLOOKUP(A512,BASE!P:R,3,0)/VLOOKUP(ROE!A512,BASE!F:H,3,0),D511)</f>
        <v>0</v>
      </c>
      <c r="F512">
        <f>+IFERROR(VLOOKUP(A512,BASE!A:C,3,0)/VLOOKUP(A512,BASE!K:M,3,0),F511)</f>
        <v>0.99307789120402734</v>
      </c>
      <c r="L512">
        <f t="shared" si="12"/>
        <v>0.9076080315477294</v>
      </c>
      <c r="M512">
        <f t="shared" si="13"/>
        <v>0.40161935768698298</v>
      </c>
    </row>
    <row r="513" spans="1:13" x14ac:dyDescent="0.25">
      <c r="A513" s="1">
        <f>+BASE!A513</f>
        <v>40753</v>
      </c>
      <c r="B513">
        <f>+IFERROR(VLOOKUP(A513,BASE!K:M,3,0)/VLOOKUP(ROE!A513,BASE!F:H,3,0),B512)</f>
        <v>0.67869302061660686</v>
      </c>
      <c r="C513">
        <f>+IFERROR(VLOOKUP(A513,BASE!A:C,3,0)/VLOOKUP(ROE!A513,BASE!F:H,3,0),C512)</f>
        <v>0.65164554567807842</v>
      </c>
      <c r="D513">
        <f>+IFERROR(+VLOOKUP(A513,BASE!P:R,3,0)/VLOOKUP(ROE!A513,BASE!F:H,3,0),D512)</f>
        <v>0</v>
      </c>
      <c r="F513">
        <f>+IFERROR(VLOOKUP(A513,BASE!A:C,3,0)/VLOOKUP(A513,BASE!K:M,3,0),F512)</f>
        <v>0.96014770431268726</v>
      </c>
      <c r="L513">
        <f t="shared" si="12"/>
        <v>0.92008796289967831</v>
      </c>
      <c r="M513">
        <f t="shared" si="13"/>
        <v>0.4372980783335354</v>
      </c>
    </row>
    <row r="514" spans="1:13" x14ac:dyDescent="0.25">
      <c r="A514" s="1">
        <f>+BASE!A514</f>
        <v>40760</v>
      </c>
      <c r="B514">
        <f>+IFERROR(VLOOKUP(A514,BASE!K:M,3,0)/VLOOKUP(ROE!A514,BASE!F:H,3,0),B513)</f>
        <v>0.67195016964602217</v>
      </c>
      <c r="C514">
        <f>+IFERROR(VLOOKUP(A514,BASE!A:C,3,0)/VLOOKUP(ROE!A514,BASE!F:H,3,0),C513)</f>
        <v>0.63376715450448173</v>
      </c>
      <c r="D514">
        <f>+IFERROR(+VLOOKUP(A514,BASE!P:R,3,0)/VLOOKUP(ROE!A514,BASE!F:H,3,0),D513)</f>
        <v>0</v>
      </c>
      <c r="F514">
        <f>+IFERROR(VLOOKUP(A514,BASE!A:C,3,0)/VLOOKUP(A514,BASE!K:M,3,0),F513)</f>
        <v>0.94317582334765249</v>
      </c>
      <c r="L514">
        <f t="shared" si="12"/>
        <v>0.89743351509641101</v>
      </c>
      <c r="M514">
        <f t="shared" si="13"/>
        <v>0.44646682419563333</v>
      </c>
    </row>
    <row r="515" spans="1:13" x14ac:dyDescent="0.25">
      <c r="A515" s="1">
        <f>+BASE!A515</f>
        <v>40767</v>
      </c>
      <c r="B515">
        <f>+IFERROR(VLOOKUP(A515,BASE!K:M,3,0)/VLOOKUP(ROE!A515,BASE!F:H,3,0),B514)</f>
        <v>0.6484022889552844</v>
      </c>
      <c r="C515">
        <f>+IFERROR(VLOOKUP(A515,BASE!A:C,3,0)/VLOOKUP(ROE!A515,BASE!F:H,3,0),C514)</f>
        <v>0.6147769281409835</v>
      </c>
      <c r="D515">
        <f>+IFERROR(+VLOOKUP(A515,BASE!P:R,3,0)/VLOOKUP(ROE!A515,BASE!F:H,3,0),D514)</f>
        <v>0</v>
      </c>
      <c r="F515">
        <f>+IFERROR(VLOOKUP(A515,BASE!A:C,3,0)/VLOOKUP(A515,BASE!K:M,3,0),F514)</f>
        <v>0.94814120587316464</v>
      </c>
      <c r="L515">
        <f t="shared" ref="L515:L578" si="14">+STDEVA(B463:B515)*2+B515</f>
        <v>0.8667077272258088</v>
      </c>
      <c r="M515">
        <f t="shared" ref="M515:M578" si="15">-STDEVA(B463:B515)*2+B515</f>
        <v>0.43009685068476</v>
      </c>
    </row>
    <row r="516" spans="1:13" x14ac:dyDescent="0.25">
      <c r="A516" s="1">
        <f>+BASE!A516</f>
        <v>40774</v>
      </c>
      <c r="B516">
        <f>+IFERROR(VLOOKUP(A516,BASE!K:M,3,0)/VLOOKUP(ROE!A516,BASE!F:H,3,0),B515)</f>
        <v>0.64707187222715179</v>
      </c>
      <c r="C516">
        <f>+IFERROR(VLOOKUP(A516,BASE!A:C,3,0)/VLOOKUP(ROE!A516,BASE!F:H,3,0),C515)</f>
        <v>0.60309449866903286</v>
      </c>
      <c r="D516">
        <f>+IFERROR(+VLOOKUP(A516,BASE!P:R,3,0)/VLOOKUP(ROE!A516,BASE!F:H,3,0),D515)</f>
        <v>0</v>
      </c>
      <c r="F516">
        <f>+IFERROR(VLOOKUP(A516,BASE!A:C,3,0)/VLOOKUP(A516,BASE!K:M,3,0),F515)</f>
        <v>0.93203633870414793</v>
      </c>
      <c r="L516">
        <f t="shared" si="14"/>
        <v>0.86323523275158331</v>
      </c>
      <c r="M516">
        <f t="shared" si="15"/>
        <v>0.43090851170272032</v>
      </c>
    </row>
    <row r="517" spans="1:13" x14ac:dyDescent="0.25">
      <c r="A517" s="1">
        <f>+BASE!A517</f>
        <v>40781</v>
      </c>
      <c r="B517">
        <f>+IFERROR(VLOOKUP(A517,BASE!K:M,3,0)/VLOOKUP(ROE!A517,BASE!F:H,3,0),B516)</f>
        <v>0.64456966081096012</v>
      </c>
      <c r="C517">
        <f>+IFERROR(VLOOKUP(A517,BASE!A:C,3,0)/VLOOKUP(ROE!A517,BASE!F:H,3,0),C516)</f>
        <v>0.61368909512761016</v>
      </c>
      <c r="D517">
        <f>+IFERROR(+VLOOKUP(A517,BASE!P:R,3,0)/VLOOKUP(ROE!A517,BASE!F:H,3,0),D516)</f>
        <v>0</v>
      </c>
      <c r="F517">
        <f>+IFERROR(VLOOKUP(A517,BASE!A:C,3,0)/VLOOKUP(A517,BASE!K:M,3,0),F516)</f>
        <v>0.95209118957833383</v>
      </c>
      <c r="L517">
        <f t="shared" si="14"/>
        <v>0.85700121885322544</v>
      </c>
      <c r="M517">
        <f t="shared" si="15"/>
        <v>0.43213810276869474</v>
      </c>
    </row>
    <row r="518" spans="1:13" x14ac:dyDescent="0.25">
      <c r="A518" s="1">
        <f>+BASE!A518</f>
        <v>40788</v>
      </c>
      <c r="B518">
        <f>+IFERROR(VLOOKUP(A518,BASE!K:M,3,0)/VLOOKUP(ROE!A518,BASE!F:H,3,0),B517)</f>
        <v>0.65960708607767427</v>
      </c>
      <c r="C518">
        <f>+IFERROR(VLOOKUP(A518,BASE!A:C,3,0)/VLOOKUP(ROE!A518,BASE!F:H,3,0),C517)</f>
        <v>0.60680218033159206</v>
      </c>
      <c r="D518">
        <f>+IFERROR(+VLOOKUP(A518,BASE!P:R,3,0)/VLOOKUP(ROE!A518,BASE!F:H,3,0),D517)</f>
        <v>0</v>
      </c>
      <c r="F518">
        <f>+IFERROR(VLOOKUP(A518,BASE!A:C,3,0)/VLOOKUP(A518,BASE!K:M,3,0),F517)</f>
        <v>0.91994490832400799</v>
      </c>
      <c r="L518">
        <f t="shared" si="14"/>
        <v>0.8684102042168067</v>
      </c>
      <c r="M518">
        <f t="shared" si="15"/>
        <v>0.45080396793854183</v>
      </c>
    </row>
    <row r="519" spans="1:13" x14ac:dyDescent="0.25">
      <c r="A519" s="1">
        <f>+BASE!A519</f>
        <v>40795</v>
      </c>
      <c r="B519">
        <f>+IFERROR(VLOOKUP(A519,BASE!K:M,3,0)/VLOOKUP(ROE!A519,BASE!F:H,3,0),B518)</f>
        <v>0.66025211619268021</v>
      </c>
      <c r="C519">
        <f>+IFERROR(VLOOKUP(A519,BASE!A:C,3,0)/VLOOKUP(ROE!A519,BASE!F:H,3,0),C518)</f>
        <v>0.59375190305097136</v>
      </c>
      <c r="D519">
        <f>+IFERROR(+VLOOKUP(A519,BASE!P:R,3,0)/VLOOKUP(ROE!A519,BASE!F:H,3,0),D518)</f>
        <v>0</v>
      </c>
      <c r="F519">
        <f>+IFERROR(VLOOKUP(A519,BASE!A:C,3,0)/VLOOKUP(A519,BASE!K:M,3,0),F518)</f>
        <v>0.89928057553956831</v>
      </c>
      <c r="L519">
        <f t="shared" si="14"/>
        <v>0.86671129869599062</v>
      </c>
      <c r="M519">
        <f t="shared" si="15"/>
        <v>0.45379293368936979</v>
      </c>
    </row>
    <row r="520" spans="1:13" x14ac:dyDescent="0.25">
      <c r="A520" s="1">
        <f>+BASE!A520</f>
        <v>40802</v>
      </c>
      <c r="B520">
        <f>+IFERROR(VLOOKUP(A520,BASE!K:M,3,0)/VLOOKUP(ROE!A520,BASE!F:H,3,0),B519)</f>
        <v>0.65995963549629988</v>
      </c>
      <c r="C520">
        <f>+IFERROR(VLOOKUP(A520,BASE!A:C,3,0)/VLOOKUP(ROE!A520,BASE!F:H,3,0),C519)</f>
        <v>0.63066479114427243</v>
      </c>
      <c r="D520">
        <f>+IFERROR(+VLOOKUP(A520,BASE!P:R,3,0)/VLOOKUP(ROE!A520,BASE!F:H,3,0),D519)</f>
        <v>0</v>
      </c>
      <c r="F520">
        <f>+IFERROR(VLOOKUP(A520,BASE!A:C,3,0)/VLOOKUP(A520,BASE!K:M,3,0),F519)</f>
        <v>0.95561115744601977</v>
      </c>
      <c r="L520">
        <f t="shared" si="14"/>
        <v>0.86391104069057567</v>
      </c>
      <c r="M520">
        <f t="shared" si="15"/>
        <v>0.45600823030202409</v>
      </c>
    </row>
    <row r="521" spans="1:13" x14ac:dyDescent="0.25">
      <c r="A521" s="1">
        <f>+BASE!A521</f>
        <v>40809</v>
      </c>
      <c r="B521">
        <f>+IFERROR(VLOOKUP(A521,BASE!K:M,3,0)/VLOOKUP(ROE!A521,BASE!F:H,3,0),B520)</f>
        <v>0.6771580817051509</v>
      </c>
      <c r="C521">
        <f>+IFERROR(VLOOKUP(A521,BASE!A:C,3,0)/VLOOKUP(ROE!A521,BASE!F:H,3,0),C520)</f>
        <v>0.65605683836589701</v>
      </c>
      <c r="D521">
        <f>+IFERROR(+VLOOKUP(A521,BASE!P:R,3,0)/VLOOKUP(ROE!A521,BASE!F:H,3,0),D520)</f>
        <v>0</v>
      </c>
      <c r="F521">
        <f>+IFERROR(VLOOKUP(A521,BASE!A:C,3,0)/VLOOKUP(A521,BASE!K:M,3,0),F520)</f>
        <v>0.96883852691218131</v>
      </c>
      <c r="L521">
        <f t="shared" si="14"/>
        <v>0.87931512797046407</v>
      </c>
      <c r="M521">
        <f t="shared" si="15"/>
        <v>0.47500103543983774</v>
      </c>
    </row>
    <row r="522" spans="1:13" x14ac:dyDescent="0.25">
      <c r="A522" s="1">
        <f>+BASE!A522</f>
        <v>40816</v>
      </c>
      <c r="B522">
        <f>+IFERROR(VLOOKUP(A522,BASE!K:M,3,0)/VLOOKUP(ROE!A522,BASE!F:H,3,0),B521)</f>
        <v>0.79425328130542749</v>
      </c>
      <c r="C522">
        <f>+IFERROR(VLOOKUP(A522,BASE!A:C,3,0)/VLOOKUP(ROE!A522,BASE!F:H,3,0),C521)</f>
        <v>0.74326002128414337</v>
      </c>
      <c r="D522">
        <f>+IFERROR(+VLOOKUP(A522,BASE!P:R,3,0)/VLOOKUP(ROE!A522,BASE!F:H,3,0),D521)</f>
        <v>0</v>
      </c>
      <c r="F522">
        <f>+IFERROR(VLOOKUP(A522,BASE!A:C,3,0)/VLOOKUP(A522,BASE!K:M,3,0),F521)</f>
        <v>0.93579723090665479</v>
      </c>
      <c r="L522">
        <f t="shared" si="14"/>
        <v>0.99846017665327469</v>
      </c>
      <c r="M522">
        <f t="shared" si="15"/>
        <v>0.5900463859575803</v>
      </c>
    </row>
    <row r="523" spans="1:13" x14ac:dyDescent="0.25">
      <c r="A523" s="1">
        <f>+BASE!A523</f>
        <v>40823</v>
      </c>
      <c r="B523">
        <f>+IFERROR(VLOOKUP(A523,BASE!K:M,3,0)/VLOOKUP(ROE!A523,BASE!F:H,3,0),B522)</f>
        <v>0.77652240520873239</v>
      </c>
      <c r="C523">
        <f>+IFERROR(VLOOKUP(A523,BASE!A:C,3,0)/VLOOKUP(ROE!A523,BASE!F:H,3,0),C522)</f>
        <v>0.76742627345844505</v>
      </c>
      <c r="D523">
        <f>+IFERROR(+VLOOKUP(A523,BASE!P:R,3,0)/VLOOKUP(ROE!A523,BASE!F:H,3,0),D522)</f>
        <v>0</v>
      </c>
      <c r="F523">
        <f>+IFERROR(VLOOKUP(A523,BASE!A:C,3,0)/VLOOKUP(A523,BASE!K:M,3,0),F522)</f>
        <v>0.9882860665844635</v>
      </c>
      <c r="L523">
        <f t="shared" si="14"/>
        <v>0.98464224115718124</v>
      </c>
      <c r="M523">
        <f t="shared" si="15"/>
        <v>0.56840256926028354</v>
      </c>
    </row>
    <row r="524" spans="1:13" x14ac:dyDescent="0.25">
      <c r="A524" s="1">
        <f>+BASE!A524</f>
        <v>40830</v>
      </c>
      <c r="B524">
        <f>+IFERROR(VLOOKUP(A524,BASE!K:M,3,0)/VLOOKUP(ROE!A524,BASE!F:H,3,0),B523)</f>
        <v>0.77921080915092888</v>
      </c>
      <c r="C524">
        <f>+IFERROR(VLOOKUP(A524,BASE!A:C,3,0)/VLOOKUP(ROE!A524,BASE!F:H,3,0),C523)</f>
        <v>0.72048211269768159</v>
      </c>
      <c r="D524">
        <f>+IFERROR(+VLOOKUP(A524,BASE!P:R,3,0)/VLOOKUP(ROE!A524,BASE!F:H,3,0),D523)</f>
        <v>0</v>
      </c>
      <c r="F524">
        <f>+IFERROR(VLOOKUP(A524,BASE!A:C,3,0)/VLOOKUP(A524,BASE!K:M,3,0),F523)</f>
        <v>0.92463054187192129</v>
      </c>
      <c r="L524">
        <f t="shared" si="14"/>
        <v>0.9910356575202075</v>
      </c>
      <c r="M524">
        <f t="shared" si="15"/>
        <v>0.56738596078165027</v>
      </c>
    </row>
    <row r="525" spans="1:13" x14ac:dyDescent="0.25">
      <c r="A525" s="1">
        <f>+BASE!A525</f>
        <v>40837</v>
      </c>
      <c r="B525">
        <f>+IFERROR(VLOOKUP(A525,BASE!K:M,3,0)/VLOOKUP(ROE!A525,BASE!F:H,3,0),B524)</f>
        <v>0.82565540233368684</v>
      </c>
      <c r="C525">
        <f>+IFERROR(VLOOKUP(A525,BASE!A:C,3,0)/VLOOKUP(ROE!A525,BASE!F:H,3,0),C524)</f>
        <v>0.73094408243673281</v>
      </c>
      <c r="D525">
        <f>+IFERROR(+VLOOKUP(A525,BASE!P:R,3,0)/VLOOKUP(ROE!A525,BASE!F:H,3,0),D524)</f>
        <v>0</v>
      </c>
      <c r="F525">
        <f>+IFERROR(VLOOKUP(A525,BASE!A:C,3,0)/VLOOKUP(A525,BASE!K:M,3,0),F524)</f>
        <v>0.88528952922822801</v>
      </c>
      <c r="L525">
        <f t="shared" si="14"/>
        <v>1.0436521169279751</v>
      </c>
      <c r="M525">
        <f t="shared" si="15"/>
        <v>0.60765868773939857</v>
      </c>
    </row>
    <row r="526" spans="1:13" x14ac:dyDescent="0.25">
      <c r="A526" s="1">
        <f>+BASE!A526</f>
        <v>40844</v>
      </c>
      <c r="B526">
        <f>+IFERROR(VLOOKUP(A526,BASE!K:M,3,0)/VLOOKUP(ROE!A526,BASE!F:H,3,0),B525)</f>
        <v>0.83370568960381286</v>
      </c>
      <c r="C526">
        <f>+IFERROR(VLOOKUP(A526,BASE!A:C,3,0)/VLOOKUP(ROE!A526,BASE!F:H,3,0),C525)</f>
        <v>0.74441465594280609</v>
      </c>
      <c r="D526">
        <f>+IFERROR(+VLOOKUP(A526,BASE!P:R,3,0)/VLOOKUP(ROE!A526,BASE!F:H,3,0),D525)</f>
        <v>0</v>
      </c>
      <c r="F526">
        <f>+IFERROR(VLOOKUP(A526,BASE!A:C,3,0)/VLOOKUP(A526,BASE!K:M,3,0),F525)</f>
        <v>0.89289861545332749</v>
      </c>
      <c r="L526">
        <f t="shared" si="14"/>
        <v>1.0582221789381414</v>
      </c>
      <c r="M526">
        <f t="shared" si="15"/>
        <v>0.60918920026948442</v>
      </c>
    </row>
    <row r="527" spans="1:13" x14ac:dyDescent="0.25">
      <c r="A527" s="1">
        <f>+BASE!A527</f>
        <v>40851</v>
      </c>
      <c r="B527">
        <f>+IFERROR(VLOOKUP(A527,BASE!K:M,3,0)/VLOOKUP(ROE!A527,BASE!F:H,3,0),B526)</f>
        <v>0.87149240393208216</v>
      </c>
      <c r="C527">
        <f>+IFERROR(VLOOKUP(A527,BASE!A:C,3,0)/VLOOKUP(ROE!A527,BASE!F:H,3,0),C526)</f>
        <v>0.76300268096514745</v>
      </c>
      <c r="D527">
        <f>+IFERROR(+VLOOKUP(A527,BASE!P:R,3,0)/VLOOKUP(ROE!A527,BASE!F:H,3,0),D526)</f>
        <v>0</v>
      </c>
      <c r="F527">
        <f>+IFERROR(VLOOKUP(A527,BASE!A:C,3,0)/VLOOKUP(A527,BASE!K:M,3,0),F526)</f>
        <v>0.87551271534044306</v>
      </c>
      <c r="L527">
        <f t="shared" si="14"/>
        <v>1.1050771893574982</v>
      </c>
      <c r="M527">
        <f t="shared" si="15"/>
        <v>0.637907618506666</v>
      </c>
    </row>
    <row r="528" spans="1:13" x14ac:dyDescent="0.25">
      <c r="A528" s="1">
        <f>+BASE!A528</f>
        <v>40858</v>
      </c>
      <c r="B528">
        <f>+IFERROR(VLOOKUP(A528,BASE!K:M,3,0)/VLOOKUP(ROE!A528,BASE!F:H,3,0),B527)</f>
        <v>0.86483795038928124</v>
      </c>
      <c r="C528">
        <f>+IFERROR(VLOOKUP(A528,BASE!A:C,3,0)/VLOOKUP(ROE!A528,BASE!F:H,3,0),C527)</f>
        <v>0.82201701973565089</v>
      </c>
      <c r="D528">
        <f>+IFERROR(+VLOOKUP(A528,BASE!P:R,3,0)/VLOOKUP(ROE!A528,BASE!F:H,3,0),D527)</f>
        <v>0</v>
      </c>
      <c r="F528">
        <f>+IFERROR(VLOOKUP(A528,BASE!A:C,3,0)/VLOOKUP(A528,BASE!K:M,3,0),F527)</f>
        <v>0.95048675808646499</v>
      </c>
      <c r="L528">
        <f t="shared" si="14"/>
        <v>1.1053999244604622</v>
      </c>
      <c r="M528">
        <f t="shared" si="15"/>
        <v>0.62427597631810039</v>
      </c>
    </row>
    <row r="529" spans="1:13" x14ac:dyDescent="0.25">
      <c r="A529" s="1">
        <f>+BASE!A529</f>
        <v>40865</v>
      </c>
      <c r="B529">
        <f>+IFERROR(VLOOKUP(A529,BASE!K:M,3,0)/VLOOKUP(ROE!A529,BASE!F:H,3,0),B528)</f>
        <v>0.89838337182448036</v>
      </c>
      <c r="C529">
        <f>+IFERROR(VLOOKUP(A529,BASE!A:C,3,0)/VLOOKUP(ROE!A529,BASE!F:H,3,0),C528)</f>
        <v>0.83403317237035479</v>
      </c>
      <c r="D529">
        <f>+IFERROR(+VLOOKUP(A529,BASE!P:R,3,0)/VLOOKUP(ROE!A529,BASE!F:H,3,0),D528)</f>
        <v>0</v>
      </c>
      <c r="F529">
        <f>+IFERROR(VLOOKUP(A529,BASE!A:C,3,0)/VLOOKUP(A529,BASE!K:M,3,0),F528)</f>
        <v>0.92837111474643608</v>
      </c>
      <c r="L529">
        <f t="shared" si="14"/>
        <v>1.1467285966527574</v>
      </c>
      <c r="M529">
        <f t="shared" si="15"/>
        <v>0.65003814699620333</v>
      </c>
    </row>
    <row r="530" spans="1:13" x14ac:dyDescent="0.25">
      <c r="A530" s="1">
        <f>+BASE!A530</f>
        <v>40872</v>
      </c>
      <c r="B530">
        <f>+IFERROR(VLOOKUP(A530,BASE!K:M,3,0)/VLOOKUP(ROE!A530,BASE!F:H,3,0),B529)</f>
        <v>0.87947882736156358</v>
      </c>
      <c r="C530">
        <f>+IFERROR(VLOOKUP(A530,BASE!A:C,3,0)/VLOOKUP(ROE!A530,BASE!F:H,3,0),C529)</f>
        <v>0.85689467969598265</v>
      </c>
      <c r="D530">
        <f>+IFERROR(+VLOOKUP(A530,BASE!P:R,3,0)/VLOOKUP(ROE!A530,BASE!F:H,3,0),D529)</f>
        <v>0</v>
      </c>
      <c r="F530">
        <f>+IFERROR(VLOOKUP(A530,BASE!A:C,3,0)/VLOOKUP(A530,BASE!K:M,3,0),F529)</f>
        <v>0.97432098765432096</v>
      </c>
      <c r="L530">
        <f t="shared" si="14"/>
        <v>1.1330297114068493</v>
      </c>
      <c r="M530">
        <f t="shared" si="15"/>
        <v>0.62592794331627788</v>
      </c>
    </row>
    <row r="531" spans="1:13" x14ac:dyDescent="0.25">
      <c r="A531" s="1">
        <f>+BASE!A531</f>
        <v>40879</v>
      </c>
      <c r="B531">
        <f>+IFERROR(VLOOKUP(A531,BASE!K:M,3,0)/VLOOKUP(ROE!A531,BASE!F:H,3,0),B530)</f>
        <v>0.88270896379004482</v>
      </c>
      <c r="C531">
        <f>+IFERROR(VLOOKUP(A531,BASE!A:C,3,0)/VLOOKUP(ROE!A531,BASE!F:H,3,0),C530)</f>
        <v>0.89283105499321713</v>
      </c>
      <c r="D531">
        <f>+IFERROR(+VLOOKUP(A531,BASE!P:R,3,0)/VLOOKUP(ROE!A531,BASE!F:H,3,0),D530)</f>
        <v>0</v>
      </c>
      <c r="F531">
        <f>+IFERROR(VLOOKUP(A531,BASE!A:C,3,0)/VLOOKUP(A531,BASE!K:M,3,0),F530)</f>
        <v>1.0114670764865823</v>
      </c>
      <c r="L531">
        <f t="shared" si="14"/>
        <v>1.1395860021162449</v>
      </c>
      <c r="M531">
        <f t="shared" si="15"/>
        <v>0.6258319254638447</v>
      </c>
    </row>
    <row r="532" spans="1:13" x14ac:dyDescent="0.25">
      <c r="A532" s="1">
        <f>+BASE!A532</f>
        <v>40886</v>
      </c>
      <c r="B532">
        <f>+IFERROR(VLOOKUP(A532,BASE!K:M,3,0)/VLOOKUP(ROE!A532,BASE!F:H,3,0),B531)</f>
        <v>0.90379329301814182</v>
      </c>
      <c r="C532">
        <f>+IFERROR(VLOOKUP(A532,BASE!A:C,3,0)/VLOOKUP(ROE!A532,BASE!F:H,3,0),C531)</f>
        <v>0.92633315008246297</v>
      </c>
      <c r="D532">
        <f>+IFERROR(+VLOOKUP(A532,BASE!P:R,3,0)/VLOOKUP(ROE!A532,BASE!F:H,3,0),D531)</f>
        <v>0</v>
      </c>
      <c r="F532">
        <f>+IFERROR(VLOOKUP(A532,BASE!A:C,3,0)/VLOOKUP(A532,BASE!K:M,3,0),F531)</f>
        <v>1.0249391727493917</v>
      </c>
      <c r="L532">
        <f t="shared" si="14"/>
        <v>1.1638315318473167</v>
      </c>
      <c r="M532">
        <f t="shared" si="15"/>
        <v>0.64375505418896695</v>
      </c>
    </row>
    <row r="533" spans="1:13" x14ac:dyDescent="0.25">
      <c r="A533" s="1">
        <f>+BASE!A533</f>
        <v>40893</v>
      </c>
      <c r="B533">
        <f>+IFERROR(VLOOKUP(A533,BASE!K:M,3,0)/VLOOKUP(ROE!A533,BASE!F:H,3,0),B532)</f>
        <v>0.92911809725656425</v>
      </c>
      <c r="C533">
        <f>+IFERROR(VLOOKUP(A533,BASE!A:C,3,0)/VLOOKUP(ROE!A533,BASE!F:H,3,0),C532)</f>
        <v>0.96114447191805008</v>
      </c>
      <c r="D533">
        <f>+IFERROR(+VLOOKUP(A533,BASE!P:R,3,0)/VLOOKUP(ROE!A533,BASE!F:H,3,0),D532)</f>
        <v>0</v>
      </c>
      <c r="F533">
        <f>+IFERROR(VLOOKUP(A533,BASE!A:C,3,0)/VLOOKUP(A533,BASE!K:M,3,0),F532)</f>
        <v>1.0344696489671779</v>
      </c>
      <c r="L533">
        <f t="shared" si="14"/>
        <v>1.1947706213818743</v>
      </c>
      <c r="M533">
        <f t="shared" si="15"/>
        <v>0.6634655731312542</v>
      </c>
    </row>
    <row r="534" spans="1:13" x14ac:dyDescent="0.25">
      <c r="A534" s="1">
        <f>+BASE!A534</f>
        <v>40900</v>
      </c>
      <c r="B534">
        <f>+IFERROR(VLOOKUP(A534,BASE!K:M,3,0)/VLOOKUP(ROE!A534,BASE!F:H,3,0),B533)</f>
        <v>0.94452484322238295</v>
      </c>
      <c r="C534">
        <f>+IFERROR(VLOOKUP(A534,BASE!A:C,3,0)/VLOOKUP(ROE!A534,BASE!F:H,3,0),C533)</f>
        <v>0.98444283646888564</v>
      </c>
      <c r="D534">
        <f>+IFERROR(+VLOOKUP(A534,BASE!P:R,3,0)/VLOOKUP(ROE!A534,BASE!F:H,3,0),D533)</f>
        <v>0</v>
      </c>
      <c r="F534">
        <f>+IFERROR(VLOOKUP(A534,BASE!A:C,3,0)/VLOOKUP(A534,BASE!K:M,3,0),F533)</f>
        <v>1.0422625127681309</v>
      </c>
      <c r="L534">
        <f t="shared" si="14"/>
        <v>1.216325582799908</v>
      </c>
      <c r="M534">
        <f t="shared" si="15"/>
        <v>0.67272410364485791</v>
      </c>
    </row>
    <row r="535" spans="1:13" x14ac:dyDescent="0.25">
      <c r="A535" s="1">
        <f>+BASE!A535</f>
        <v>40907</v>
      </c>
      <c r="B535">
        <f>+IFERROR(VLOOKUP(A535,BASE!K:M,3,0)/VLOOKUP(ROE!A535,BASE!F:H,3,0),B534)</f>
        <v>0.83727990285367337</v>
      </c>
      <c r="C535">
        <f>+IFERROR(VLOOKUP(A535,BASE!A:C,3,0)/VLOOKUP(ROE!A535,BASE!F:H,3,0),C534)</f>
        <v>0.94632665452337583</v>
      </c>
      <c r="D535">
        <f>+IFERROR(+VLOOKUP(A535,BASE!P:R,3,0)/VLOOKUP(ROE!A535,BASE!F:H,3,0),D534)</f>
        <v>0</v>
      </c>
      <c r="F535">
        <f>+IFERROR(VLOOKUP(A535,BASE!A:C,3,0)/VLOOKUP(A535,BASE!K:M,3,0),F534)</f>
        <v>1.1302393038433647</v>
      </c>
      <c r="L535">
        <f t="shared" si="14"/>
        <v>1.1076084280452285</v>
      </c>
      <c r="M535">
        <f t="shared" si="15"/>
        <v>0.56695137766211823</v>
      </c>
    </row>
    <row r="536" spans="1:13" x14ac:dyDescent="0.25">
      <c r="A536" s="1">
        <f>+BASE!A536</f>
        <v>40914</v>
      </c>
      <c r="B536">
        <f>+IFERROR(VLOOKUP(A536,BASE!K:M,3,0)/VLOOKUP(ROE!A536,BASE!F:H,3,0),B535)</f>
        <v>0.82954986418315868</v>
      </c>
      <c r="C536">
        <f>+IFERROR(VLOOKUP(A536,BASE!A:C,3,0)/VLOOKUP(ROE!A536,BASE!F:H,3,0),C535)</f>
        <v>0.86408614668218864</v>
      </c>
      <c r="D536">
        <f>+IFERROR(+VLOOKUP(A536,BASE!P:R,3,0)/VLOOKUP(ROE!A536,BASE!F:H,3,0),D535)</f>
        <v>0</v>
      </c>
      <c r="F536">
        <f>+IFERROR(VLOOKUP(A536,BASE!A:C,3,0)/VLOOKUP(A536,BASE!K:M,3,0),F535)</f>
        <v>1.0416325575956029</v>
      </c>
      <c r="L536">
        <f t="shared" si="14"/>
        <v>1.096260784803688</v>
      </c>
      <c r="M536">
        <f t="shared" si="15"/>
        <v>0.56283894356262931</v>
      </c>
    </row>
    <row r="537" spans="1:13" x14ac:dyDescent="0.25">
      <c r="A537" s="1">
        <f>+BASE!A537</f>
        <v>40921</v>
      </c>
      <c r="B537">
        <f>+IFERROR(VLOOKUP(A537,BASE!K:M,3,0)/VLOOKUP(ROE!A537,BASE!F:H,3,0),B536)</f>
        <v>0.82392730943967696</v>
      </c>
      <c r="C537">
        <f>+IFERROR(VLOOKUP(A537,BASE!A:C,3,0)/VLOOKUP(ROE!A537,BASE!F:H,3,0),C536)</f>
        <v>0.92417970721857645</v>
      </c>
      <c r="D537">
        <f>+IFERROR(+VLOOKUP(A537,BASE!P:R,3,0)/VLOOKUP(ROE!A537,BASE!F:H,3,0),D536)</f>
        <v>0</v>
      </c>
      <c r="F537">
        <f>+IFERROR(VLOOKUP(A537,BASE!A:C,3,0)/VLOOKUP(A537,BASE!K:M,3,0),F536)</f>
        <v>1.1216762651635828</v>
      </c>
      <c r="L537">
        <f t="shared" si="14"/>
        <v>1.0853736873270174</v>
      </c>
      <c r="M537">
        <f t="shared" si="15"/>
        <v>0.56248093155233647</v>
      </c>
    </row>
    <row r="538" spans="1:13" x14ac:dyDescent="0.25">
      <c r="A538" s="1">
        <f>+BASE!A538</f>
        <v>40928</v>
      </c>
      <c r="B538">
        <f>+IFERROR(VLOOKUP(A538,BASE!K:M,3,0)/VLOOKUP(ROE!A538,BASE!F:H,3,0),B537)</f>
        <v>0.81406044678055189</v>
      </c>
      <c r="C538">
        <f>+IFERROR(VLOOKUP(A538,BASE!A:C,3,0)/VLOOKUP(ROE!A538,BASE!F:H,3,0),C537)</f>
        <v>0.91345973343345221</v>
      </c>
      <c r="D538">
        <f>+IFERROR(+VLOOKUP(A538,BASE!P:R,3,0)/VLOOKUP(ROE!A538,BASE!F:H,3,0),D537)</f>
        <v>0</v>
      </c>
      <c r="F538">
        <f>+IFERROR(VLOOKUP(A538,BASE!A:C,3,0)/VLOOKUP(A538,BASE!K:M,3,0),F537)</f>
        <v>1.1221030785195434</v>
      </c>
      <c r="L538">
        <f t="shared" si="14"/>
        <v>1.0698215927163068</v>
      </c>
      <c r="M538">
        <f t="shared" si="15"/>
        <v>0.55829930084479706</v>
      </c>
    </row>
    <row r="539" spans="1:13" x14ac:dyDescent="0.25">
      <c r="A539" s="1">
        <f>+BASE!A539</f>
        <v>40935</v>
      </c>
      <c r="B539">
        <f>+IFERROR(VLOOKUP(A539,BASE!K:M,3,0)/VLOOKUP(ROE!A539,BASE!F:H,3,0),B538)</f>
        <v>0.81595212400667116</v>
      </c>
      <c r="C539">
        <f>+IFERROR(VLOOKUP(A539,BASE!A:C,3,0)/VLOOKUP(ROE!A539,BASE!F:H,3,0),C538)</f>
        <v>0.95477288335131938</v>
      </c>
      <c r="D539">
        <f>+IFERROR(+VLOOKUP(A539,BASE!P:R,3,0)/VLOOKUP(ROE!A539,BASE!F:H,3,0),D538)</f>
        <v>0</v>
      </c>
      <c r="F539">
        <f>+IFERROR(VLOOKUP(A539,BASE!A:C,3,0)/VLOOKUP(A539,BASE!K:M,3,0),F538)</f>
        <v>1.1701334615847059</v>
      </c>
      <c r="L539">
        <f t="shared" si="14"/>
        <v>1.0643539054347759</v>
      </c>
      <c r="M539">
        <f t="shared" si="15"/>
        <v>0.56755034257856651</v>
      </c>
    </row>
    <row r="540" spans="1:13" x14ac:dyDescent="0.25">
      <c r="A540" s="1">
        <f>+BASE!A540</f>
        <v>40942</v>
      </c>
      <c r="B540">
        <f>+IFERROR(VLOOKUP(A540,BASE!K:M,3,0)/VLOOKUP(ROE!A540,BASE!F:H,3,0),B539)</f>
        <v>0.82219212537486697</v>
      </c>
      <c r="C540">
        <f>+IFERROR(VLOOKUP(A540,BASE!A:C,3,0)/VLOOKUP(ROE!A540,BASE!F:H,3,0),C539)</f>
        <v>0.91351455934990811</v>
      </c>
      <c r="D540">
        <f>+IFERROR(+VLOOKUP(A540,BASE!P:R,3,0)/VLOOKUP(ROE!A540,BASE!F:H,3,0),D539)</f>
        <v>0</v>
      </c>
      <c r="F540">
        <f>+IFERROR(VLOOKUP(A540,BASE!A:C,3,0)/VLOOKUP(A540,BASE!K:M,3,0),F539)</f>
        <v>1.1110718908106836</v>
      </c>
      <c r="L540">
        <f t="shared" si="14"/>
        <v>1.0611455963377838</v>
      </c>
      <c r="M540">
        <f t="shared" si="15"/>
        <v>0.58323865441195022</v>
      </c>
    </row>
    <row r="541" spans="1:13" x14ac:dyDescent="0.25">
      <c r="A541" s="1">
        <f>+BASE!A541</f>
        <v>40949</v>
      </c>
      <c r="B541">
        <f>+IFERROR(VLOOKUP(A541,BASE!K:M,3,0)/VLOOKUP(ROE!A541,BASE!F:H,3,0),B540)</f>
        <v>0.86970817920263055</v>
      </c>
      <c r="C541">
        <f>+IFERROR(VLOOKUP(A541,BASE!A:C,3,0)/VLOOKUP(ROE!A541,BASE!F:H,3,0),C540)</f>
        <v>0.86857788738183317</v>
      </c>
      <c r="D541">
        <f>+IFERROR(+VLOOKUP(A541,BASE!P:R,3,0)/VLOOKUP(ROE!A541,BASE!F:H,3,0),D540)</f>
        <v>0</v>
      </c>
      <c r="F541">
        <f>+IFERROR(VLOOKUP(A541,BASE!A:C,3,0)/VLOOKUP(A541,BASE!K:M,3,0),F540)</f>
        <v>0.99870037807183365</v>
      </c>
      <c r="L541">
        <f t="shared" si="14"/>
        <v>1.0983161265080952</v>
      </c>
      <c r="M541">
        <f t="shared" si="15"/>
        <v>0.64110023189716592</v>
      </c>
    </row>
    <row r="542" spans="1:13" x14ac:dyDescent="0.25">
      <c r="A542" s="1">
        <f>+BASE!A542</f>
        <v>40956</v>
      </c>
      <c r="B542">
        <f>+IFERROR(VLOOKUP(A542,BASE!K:M,3,0)/VLOOKUP(ROE!A542,BASE!F:H,3,0),B541)</f>
        <v>0.8251876082355204</v>
      </c>
      <c r="C542">
        <f>+IFERROR(VLOOKUP(A542,BASE!A:C,3,0)/VLOOKUP(ROE!A542,BASE!F:H,3,0),C541)</f>
        <v>0.8648258610736963</v>
      </c>
      <c r="D542">
        <f>+IFERROR(+VLOOKUP(A542,BASE!P:R,3,0)/VLOOKUP(ROE!A542,BASE!F:H,3,0),D541)</f>
        <v>0</v>
      </c>
      <c r="F542">
        <f>+IFERROR(VLOOKUP(A542,BASE!A:C,3,0)/VLOOKUP(A542,BASE!K:M,3,0),F541)</f>
        <v>1.0480354436283084</v>
      </c>
      <c r="L542">
        <f t="shared" si="14"/>
        <v>1.0455345249947139</v>
      </c>
      <c r="M542">
        <f t="shared" si="15"/>
        <v>0.60484069147632691</v>
      </c>
    </row>
    <row r="543" spans="1:13" x14ac:dyDescent="0.25">
      <c r="A543" s="1">
        <f>+BASE!A543</f>
        <v>40963</v>
      </c>
      <c r="B543">
        <f>+IFERROR(VLOOKUP(A543,BASE!K:M,3,0)/VLOOKUP(ROE!A543,BASE!F:H,3,0),B542)</f>
        <v>0.83905536812859693</v>
      </c>
      <c r="C543">
        <f>+IFERROR(VLOOKUP(A543,BASE!A:C,3,0)/VLOOKUP(ROE!A543,BASE!F:H,3,0),C542)</f>
        <v>0.85106171859495927</v>
      </c>
      <c r="D543">
        <f>+IFERROR(+VLOOKUP(A543,BASE!P:R,3,0)/VLOOKUP(ROE!A543,BASE!F:H,3,0),D542)</f>
        <v>0</v>
      </c>
      <c r="F543">
        <f>+IFERROR(VLOOKUP(A543,BASE!A:C,3,0)/VLOOKUP(A543,BASE!K:M,3,0),F542)</f>
        <v>1.0143093661305582</v>
      </c>
      <c r="L543">
        <f t="shared" si="14"/>
        <v>1.0513647431079616</v>
      </c>
      <c r="M543">
        <f t="shared" si="15"/>
        <v>0.62674599314923229</v>
      </c>
    </row>
    <row r="544" spans="1:13" x14ac:dyDescent="0.25">
      <c r="A544" s="1">
        <f>+BASE!A544</f>
        <v>40970</v>
      </c>
      <c r="B544">
        <f>+IFERROR(VLOOKUP(A544,BASE!K:M,3,0)/VLOOKUP(ROE!A544,BASE!F:H,3,0),B543)</f>
        <v>0.87162901781271773</v>
      </c>
      <c r="C544">
        <f>+IFERROR(VLOOKUP(A544,BASE!A:C,3,0)/VLOOKUP(ROE!A544,BASE!F:H,3,0),C543)</f>
        <v>0.81490695591601159</v>
      </c>
      <c r="D544">
        <f>+IFERROR(+VLOOKUP(A544,BASE!P:R,3,0)/VLOOKUP(ROE!A544,BASE!F:H,3,0),D543)</f>
        <v>0</v>
      </c>
      <c r="F544">
        <f>+IFERROR(VLOOKUP(A544,BASE!A:C,3,0)/VLOOKUP(A544,BASE!K:M,3,0),F543)</f>
        <v>0.93492407809110623</v>
      </c>
      <c r="L544">
        <f t="shared" si="14"/>
        <v>1.0763839743596588</v>
      </c>
      <c r="M544">
        <f t="shared" si="15"/>
        <v>0.66687406126577664</v>
      </c>
    </row>
    <row r="545" spans="1:13" x14ac:dyDescent="0.25">
      <c r="A545" s="1">
        <f>+BASE!A545</f>
        <v>40977</v>
      </c>
      <c r="B545">
        <f>+IFERROR(VLOOKUP(A545,BASE!K:M,3,0)/VLOOKUP(ROE!A545,BASE!F:H,3,0),B544)</f>
        <v>0.85993075228202709</v>
      </c>
      <c r="C545">
        <f>+IFERROR(VLOOKUP(A545,BASE!A:C,3,0)/VLOOKUP(ROE!A545,BASE!F:H,3,0),C544)</f>
        <v>0.82981848704228323</v>
      </c>
      <c r="D545">
        <f>+IFERROR(+VLOOKUP(A545,BASE!P:R,3,0)/VLOOKUP(ROE!A545,BASE!F:H,3,0),D544)</f>
        <v>0</v>
      </c>
      <c r="F545">
        <f>+IFERROR(VLOOKUP(A545,BASE!A:C,3,0)/VLOOKUP(A545,BASE!K:M,3,0),F544)</f>
        <v>0.96498291849682782</v>
      </c>
      <c r="L545">
        <f t="shared" si="14"/>
        <v>1.0565413390623675</v>
      </c>
      <c r="M545">
        <f t="shared" si="15"/>
        <v>0.66332016550168671</v>
      </c>
    </row>
    <row r="546" spans="1:13" x14ac:dyDescent="0.25">
      <c r="A546" s="1">
        <f>+BASE!A546</f>
        <v>40984</v>
      </c>
      <c r="B546">
        <f>+IFERROR(VLOOKUP(A546,BASE!K:M,3,0)/VLOOKUP(ROE!A546,BASE!F:H,3,0),B545)</f>
        <v>0.87106669305363149</v>
      </c>
      <c r="C546">
        <f>+IFERROR(VLOOKUP(A546,BASE!A:C,3,0)/VLOOKUP(ROE!A546,BASE!F:H,3,0),C545)</f>
        <v>0.85681773204037215</v>
      </c>
      <c r="D546">
        <f>+IFERROR(+VLOOKUP(A546,BASE!P:R,3,0)/VLOOKUP(ROE!A546,BASE!F:H,3,0),D545)</f>
        <v>0</v>
      </c>
      <c r="F546">
        <f>+IFERROR(VLOOKUP(A546,BASE!A:C,3,0)/VLOOKUP(A546,BASE!K:M,3,0),F545)</f>
        <v>0.98364194024764284</v>
      </c>
      <c r="L546">
        <f t="shared" si="14"/>
        <v>1.0578225340835183</v>
      </c>
      <c r="M546">
        <f t="shared" si="15"/>
        <v>0.68431085202374464</v>
      </c>
    </row>
    <row r="547" spans="1:13" x14ac:dyDescent="0.25">
      <c r="A547" s="1">
        <f>+BASE!A547</f>
        <v>40991</v>
      </c>
      <c r="B547">
        <f>+IFERROR(VLOOKUP(A547,BASE!K:M,3,0)/VLOOKUP(ROE!A547,BASE!F:H,3,0),B546)</f>
        <v>0.89834467350462077</v>
      </c>
      <c r="C547">
        <f>+IFERROR(VLOOKUP(A547,BASE!A:C,3,0)/VLOOKUP(ROE!A547,BASE!F:H,3,0),C546)</f>
        <v>0.90870315832233173</v>
      </c>
      <c r="D547">
        <f>+IFERROR(+VLOOKUP(A547,BASE!P:R,3,0)/VLOOKUP(ROE!A547,BASE!F:H,3,0),D546)</f>
        <v>0</v>
      </c>
      <c r="F547">
        <f>+IFERROR(VLOOKUP(A547,BASE!A:C,3,0)/VLOOKUP(A547,BASE!K:M,3,0),F546)</f>
        <v>1.0115306353153968</v>
      </c>
      <c r="L547">
        <f t="shared" si="14"/>
        <v>1.0778075301279391</v>
      </c>
      <c r="M547">
        <f t="shared" si="15"/>
        <v>0.71888181688130248</v>
      </c>
    </row>
    <row r="548" spans="1:13" x14ac:dyDescent="0.25">
      <c r="A548" s="1">
        <f>+BASE!A548</f>
        <v>40998</v>
      </c>
      <c r="B548">
        <f>+IFERROR(VLOOKUP(A548,BASE!K:M,3,0)/VLOOKUP(ROE!A548,BASE!F:H,3,0),B547)</f>
        <v>0.94382641260050659</v>
      </c>
      <c r="C548">
        <f>+IFERROR(VLOOKUP(A548,BASE!A:C,3,0)/VLOOKUP(ROE!A548,BASE!F:H,3,0),C547)</f>
        <v>0.87135147042625838</v>
      </c>
      <c r="D548">
        <f>+IFERROR(+VLOOKUP(A548,BASE!P:R,3,0)/VLOOKUP(ROE!A548,BASE!F:H,3,0),D547)</f>
        <v>0</v>
      </c>
      <c r="F548">
        <f>+IFERROR(VLOOKUP(A548,BASE!A:C,3,0)/VLOOKUP(A548,BASE!K:M,3,0),F547)</f>
        <v>0.92321157661337383</v>
      </c>
      <c r="L548">
        <f t="shared" si="14"/>
        <v>1.1199207158111248</v>
      </c>
      <c r="M548">
        <f t="shared" si="15"/>
        <v>0.76773210938988834</v>
      </c>
    </row>
    <row r="549" spans="1:13" x14ac:dyDescent="0.25">
      <c r="A549" s="1">
        <f>+BASE!A549</f>
        <v>41005</v>
      </c>
      <c r="B549">
        <f>+IFERROR(VLOOKUP(A549,BASE!K:M,3,0)/VLOOKUP(ROE!A549,BASE!F:H,3,0),B548)</f>
        <v>0.97766922540125611</v>
      </c>
      <c r="C549">
        <f>+IFERROR(VLOOKUP(A549,BASE!A:C,3,0)/VLOOKUP(ROE!A549,BASE!F:H,3,0),C548)</f>
        <v>0.86531751570132587</v>
      </c>
      <c r="D549">
        <f>+IFERROR(+VLOOKUP(A549,BASE!P:R,3,0)/VLOOKUP(ROE!A549,BASE!F:H,3,0),D548)</f>
        <v>0</v>
      </c>
      <c r="F549">
        <f>+IFERROR(VLOOKUP(A549,BASE!A:C,3,0)/VLOOKUP(A549,BASE!K:M,3,0),F548)</f>
        <v>0.88508208422555312</v>
      </c>
      <c r="L549">
        <f t="shared" si="14"/>
        <v>1.1615518117962667</v>
      </c>
      <c r="M549">
        <f t="shared" si="15"/>
        <v>0.79378663900624558</v>
      </c>
    </row>
    <row r="550" spans="1:13" x14ac:dyDescent="0.25">
      <c r="A550" s="1">
        <f>+BASE!A550</f>
        <v>41012</v>
      </c>
      <c r="B550">
        <f>+IFERROR(VLOOKUP(A550,BASE!K:M,3,0)/VLOOKUP(ROE!A550,BASE!F:H,3,0),B549)</f>
        <v>0.97156726768377255</v>
      </c>
      <c r="C550">
        <f>+IFERROR(VLOOKUP(A550,BASE!A:C,3,0)/VLOOKUP(ROE!A550,BASE!F:H,3,0),C549)</f>
        <v>0.82778548312528888</v>
      </c>
      <c r="D550">
        <f>+IFERROR(+VLOOKUP(A550,BASE!P:R,3,0)/VLOOKUP(ROE!A550,BASE!F:H,3,0),D549)</f>
        <v>0</v>
      </c>
      <c r="F550">
        <f>+IFERROR(VLOOKUP(A550,BASE!A:C,3,0)/VLOOKUP(A550,BASE!K:M,3,0),F549)</f>
        <v>0.85201046871282404</v>
      </c>
      <c r="L550">
        <f t="shared" si="14"/>
        <v>1.161832325190961</v>
      </c>
      <c r="M550">
        <f t="shared" si="15"/>
        <v>0.78130221017658397</v>
      </c>
    </row>
    <row r="551" spans="1:13" x14ac:dyDescent="0.25">
      <c r="A551" s="1">
        <f>+BASE!A551</f>
        <v>41019</v>
      </c>
      <c r="B551">
        <f>+IFERROR(VLOOKUP(A551,BASE!K:M,3,0)/VLOOKUP(ROE!A551,BASE!F:H,3,0),B550)</f>
        <v>0.89707658854795846</v>
      </c>
      <c r="C551">
        <f>+IFERROR(VLOOKUP(A551,BASE!A:C,3,0)/VLOOKUP(ROE!A551,BASE!F:H,3,0),C550)</f>
        <v>0.82036723846339699</v>
      </c>
      <c r="D551">
        <f>+IFERROR(+VLOOKUP(A551,BASE!P:R,3,0)/VLOOKUP(ROE!A551,BASE!F:H,3,0),D550)</f>
        <v>0</v>
      </c>
      <c r="F551">
        <f>+IFERROR(VLOOKUP(A551,BASE!A:C,3,0)/VLOOKUP(A551,BASE!K:M,3,0),F550)</f>
        <v>0.91448963102612446</v>
      </c>
      <c r="L551">
        <f t="shared" si="14"/>
        <v>1.0892014083327592</v>
      </c>
      <c r="M551">
        <f t="shared" si="15"/>
        <v>0.70495176876315757</v>
      </c>
    </row>
    <row r="552" spans="1:13" x14ac:dyDescent="0.25">
      <c r="A552" s="1">
        <f>+BASE!A552</f>
        <v>41026</v>
      </c>
      <c r="B552">
        <f>+IFERROR(VLOOKUP(A552,BASE!K:M,3,0)/VLOOKUP(ROE!A552,BASE!F:H,3,0),B551)</f>
        <v>0.88187986931389795</v>
      </c>
      <c r="C552">
        <f>+IFERROR(VLOOKUP(A552,BASE!A:C,3,0)/VLOOKUP(ROE!A552,BASE!F:H,3,0),C551)</f>
        <v>0.80007539582809761</v>
      </c>
      <c r="D552">
        <f>+IFERROR(+VLOOKUP(A552,BASE!P:R,3,0)/VLOOKUP(ROE!A552,BASE!F:H,3,0),D551)</f>
        <v>0</v>
      </c>
      <c r="F552">
        <f>+IFERROR(VLOOKUP(A552,BASE!A:C,3,0)/VLOOKUP(A552,BASE!K:M,3,0),F551)</f>
        <v>0.90723852949558292</v>
      </c>
      <c r="L552">
        <f t="shared" si="14"/>
        <v>1.0755050522177114</v>
      </c>
      <c r="M552">
        <f t="shared" si="15"/>
        <v>0.68825468641008447</v>
      </c>
    </row>
    <row r="553" spans="1:13" x14ac:dyDescent="0.25">
      <c r="A553" s="1">
        <f>+BASE!A553</f>
        <v>41033</v>
      </c>
      <c r="B553">
        <f>+IFERROR(VLOOKUP(A553,BASE!K:M,3,0)/VLOOKUP(ROE!A553,BASE!F:H,3,0),B552)</f>
        <v>0.86146455466112692</v>
      </c>
      <c r="C553">
        <f>+IFERROR(VLOOKUP(A553,BASE!A:C,3,0)/VLOOKUP(ROE!A553,BASE!F:H,3,0),C552)</f>
        <v>0.81667099454687098</v>
      </c>
      <c r="D553">
        <f>+IFERROR(+VLOOKUP(A553,BASE!P:R,3,0)/VLOOKUP(ROE!A553,BASE!F:H,3,0),D552)</f>
        <v>0</v>
      </c>
      <c r="F553">
        <f>+IFERROR(VLOOKUP(A553,BASE!A:C,3,0)/VLOOKUP(A553,BASE!K:M,3,0),F552)</f>
        <v>0.9480030143180106</v>
      </c>
      <c r="L553">
        <f t="shared" si="14"/>
        <v>1.0558544224331614</v>
      </c>
      <c r="M553">
        <f t="shared" si="15"/>
        <v>0.66707468688909244</v>
      </c>
    </row>
    <row r="554" spans="1:13" x14ac:dyDescent="0.25">
      <c r="A554" s="1">
        <f>+BASE!A554</f>
        <v>41040</v>
      </c>
      <c r="B554">
        <f>+IFERROR(VLOOKUP(A554,BASE!K:M,3,0)/VLOOKUP(ROE!A554,BASE!F:H,3,0),B553)</f>
        <v>0.85144702521425908</v>
      </c>
      <c r="C554">
        <f>+IFERROR(VLOOKUP(A554,BASE!A:C,3,0)/VLOOKUP(ROE!A554,BASE!F:H,3,0),C553)</f>
        <v>0.85889951558812572</v>
      </c>
      <c r="D554">
        <f>+IFERROR(+VLOOKUP(A554,BASE!P:R,3,0)/VLOOKUP(ROE!A554,BASE!F:H,3,0),D553)</f>
        <v>0</v>
      </c>
      <c r="F554">
        <f>+IFERROR(VLOOKUP(A554,BASE!A:C,3,0)/VLOOKUP(A554,BASE!K:M,3,0),F553)</f>
        <v>1.0087527352297594</v>
      </c>
      <c r="L554">
        <f t="shared" si="14"/>
        <v>1.0459696088462567</v>
      </c>
      <c r="M554">
        <f t="shared" si="15"/>
        <v>0.65692444158226149</v>
      </c>
    </row>
    <row r="555" spans="1:13" x14ac:dyDescent="0.25">
      <c r="A555" s="1">
        <f>+BASE!A555</f>
        <v>41047</v>
      </c>
      <c r="B555">
        <f>+IFERROR(VLOOKUP(A555,BASE!K:M,3,0)/VLOOKUP(ROE!A555,BASE!F:H,3,0),B554)</f>
        <v>0.83191575536654505</v>
      </c>
      <c r="C555">
        <f>+IFERROR(VLOOKUP(A555,BASE!A:C,3,0)/VLOOKUP(ROE!A555,BASE!F:H,3,0),C554)</f>
        <v>0.84919670581882001</v>
      </c>
      <c r="D555">
        <f>+IFERROR(+VLOOKUP(A555,BASE!P:R,3,0)/VLOOKUP(ROE!A555,BASE!F:H,3,0),D554)</f>
        <v>0</v>
      </c>
      <c r="F555">
        <f>+IFERROR(VLOOKUP(A555,BASE!A:C,3,0)/VLOOKUP(A555,BASE!K:M,3,0),F554)</f>
        <v>1.020772476468679</v>
      </c>
      <c r="L555">
        <f t="shared" si="14"/>
        <v>1.0246553787548436</v>
      </c>
      <c r="M555">
        <f t="shared" si="15"/>
        <v>0.63917613197824652</v>
      </c>
    </row>
    <row r="556" spans="1:13" x14ac:dyDescent="0.25">
      <c r="A556" s="1">
        <f>+BASE!A556</f>
        <v>41054</v>
      </c>
      <c r="B556">
        <f>+IFERROR(VLOOKUP(A556,BASE!K:M,3,0)/VLOOKUP(ROE!A556,BASE!F:H,3,0),B555)</f>
        <v>0.81634120043129266</v>
      </c>
      <c r="C556">
        <f>+IFERROR(VLOOKUP(A556,BASE!A:C,3,0)/VLOOKUP(ROE!A556,BASE!F:H,3,0),C555)</f>
        <v>0.79705283335330057</v>
      </c>
      <c r="D556">
        <f>+IFERROR(+VLOOKUP(A556,BASE!P:R,3,0)/VLOOKUP(ROE!A556,BASE!F:H,3,0),D555)</f>
        <v>0</v>
      </c>
      <c r="F556">
        <f>+IFERROR(VLOOKUP(A556,BASE!A:C,3,0)/VLOOKUP(A556,BASE!K:M,3,0),F555)</f>
        <v>0.97637217493395945</v>
      </c>
      <c r="L556">
        <f t="shared" si="14"/>
        <v>1.0076397295992645</v>
      </c>
      <c r="M556">
        <f t="shared" si="15"/>
        <v>0.6250426712633208</v>
      </c>
    </row>
    <row r="557" spans="1:13" x14ac:dyDescent="0.25">
      <c r="A557" s="1">
        <f>+BASE!A557</f>
        <v>41061</v>
      </c>
      <c r="B557">
        <f>+IFERROR(VLOOKUP(A557,BASE!K:M,3,0)/VLOOKUP(ROE!A557,BASE!F:H,3,0),B556)</f>
        <v>0.81021144920061883</v>
      </c>
      <c r="C557">
        <f>+IFERROR(VLOOKUP(A557,BASE!A:C,3,0)/VLOOKUP(ROE!A557,BASE!F:H,3,0),C556)</f>
        <v>0.78610108303249104</v>
      </c>
      <c r="D557">
        <f>+IFERROR(+VLOOKUP(A557,BASE!P:R,3,0)/VLOOKUP(ROE!A557,BASE!F:H,3,0),D556)</f>
        <v>0</v>
      </c>
      <c r="F557">
        <f>+IFERROR(VLOOKUP(A557,BASE!A:C,3,0)/VLOOKUP(A557,BASE!K:M,3,0),F556)</f>
        <v>0.97024188415022283</v>
      </c>
      <c r="L557">
        <f t="shared" si="14"/>
        <v>1.0004988352711066</v>
      </c>
      <c r="M557">
        <f t="shared" si="15"/>
        <v>0.61992406313013104</v>
      </c>
    </row>
    <row r="558" spans="1:13" x14ac:dyDescent="0.25">
      <c r="A558" s="1">
        <f>+BASE!A558</f>
        <v>41068</v>
      </c>
      <c r="B558">
        <f>+IFERROR(VLOOKUP(A558,BASE!K:M,3,0)/VLOOKUP(ROE!A558,BASE!F:H,3,0),B557)</f>
        <v>0.78184460887949259</v>
      </c>
      <c r="C558">
        <f>+IFERROR(VLOOKUP(A558,BASE!A:C,3,0)/VLOOKUP(ROE!A558,BASE!F:H,3,0),C557)</f>
        <v>0.79743657505285415</v>
      </c>
      <c r="D558">
        <f>+IFERROR(+VLOOKUP(A558,BASE!P:R,3,0)/VLOOKUP(ROE!A558,BASE!F:H,3,0),D557)</f>
        <v>0</v>
      </c>
      <c r="F558">
        <f>+IFERROR(VLOOKUP(A558,BASE!A:C,3,0)/VLOOKUP(A558,BASE!K:M,3,0),F557)</f>
        <v>1.0199425384485381</v>
      </c>
      <c r="L558">
        <f t="shared" si="14"/>
        <v>0.97046772275721083</v>
      </c>
      <c r="M558">
        <f t="shared" si="15"/>
        <v>0.59322149500177435</v>
      </c>
    </row>
    <row r="559" spans="1:13" x14ac:dyDescent="0.25">
      <c r="A559" s="1">
        <f>+BASE!A559</f>
        <v>41075</v>
      </c>
      <c r="B559">
        <f>+IFERROR(VLOOKUP(A559,BASE!K:M,3,0)/VLOOKUP(ROE!A559,BASE!F:H,3,0),B558)</f>
        <v>0.79373500063155233</v>
      </c>
      <c r="C559">
        <f>+IFERROR(VLOOKUP(A559,BASE!A:C,3,0)/VLOOKUP(ROE!A559,BASE!F:H,3,0),C558)</f>
        <v>0.78956675508399654</v>
      </c>
      <c r="D559">
        <f>+IFERROR(+VLOOKUP(A559,BASE!P:R,3,0)/VLOOKUP(ROE!A559,BASE!F:H,3,0),D558)</f>
        <v>0</v>
      </c>
      <c r="F559">
        <f>+IFERROR(VLOOKUP(A559,BASE!A:C,3,0)/VLOOKUP(A559,BASE!K:M,3,0),F558)</f>
        <v>0.99474856779121579</v>
      </c>
      <c r="L559">
        <f t="shared" si="14"/>
        <v>0.98122211620825694</v>
      </c>
      <c r="M559">
        <f t="shared" si="15"/>
        <v>0.60624788505484772</v>
      </c>
    </row>
    <row r="560" spans="1:13" x14ac:dyDescent="0.25">
      <c r="A560" s="1">
        <f>+BASE!A560</f>
        <v>41082</v>
      </c>
      <c r="B560">
        <f>+IFERROR(VLOOKUP(A560,BASE!K:M,3,0)/VLOOKUP(ROE!A560,BASE!F:H,3,0),B559)</f>
        <v>0.76174292996722914</v>
      </c>
      <c r="C560">
        <f>+IFERROR(VLOOKUP(A560,BASE!A:C,3,0)/VLOOKUP(ROE!A560,BASE!F:H,3,0),C559)</f>
        <v>0.78213375409637087</v>
      </c>
      <c r="D560">
        <f>+IFERROR(+VLOOKUP(A560,BASE!P:R,3,0)/VLOOKUP(ROE!A560,BASE!F:H,3,0),D559)</f>
        <v>0</v>
      </c>
      <c r="F560">
        <f>+IFERROR(VLOOKUP(A560,BASE!A:C,3,0)/VLOOKUP(A560,BASE!K:M,3,0),F559)</f>
        <v>1.0267686424474187</v>
      </c>
      <c r="L560">
        <f t="shared" si="14"/>
        <v>0.94932960606349237</v>
      </c>
      <c r="M560">
        <f t="shared" si="15"/>
        <v>0.57415625387096592</v>
      </c>
    </row>
    <row r="561" spans="1:13" x14ac:dyDescent="0.25">
      <c r="A561" s="1">
        <f>+BASE!A561</f>
        <v>41089</v>
      </c>
      <c r="B561">
        <f>+IFERROR(VLOOKUP(A561,BASE!K:M,3,0)/VLOOKUP(ROE!A561,BASE!F:H,3,0),B560)</f>
        <v>0.75539568345323727</v>
      </c>
      <c r="C561">
        <f>+IFERROR(VLOOKUP(A561,BASE!A:C,3,0)/VLOOKUP(ROE!A561,BASE!F:H,3,0),C560)</f>
        <v>0.82214228617106311</v>
      </c>
      <c r="D561">
        <f>+IFERROR(+VLOOKUP(A561,BASE!P:R,3,0)/VLOOKUP(ROE!A561,BASE!F:H,3,0),D560)</f>
        <v>0</v>
      </c>
      <c r="F561">
        <f>+IFERROR(VLOOKUP(A561,BASE!A:C,3,0)/VLOOKUP(A561,BASE!K:M,3,0),F560)</f>
        <v>1.0883597883597884</v>
      </c>
      <c r="L561">
        <f t="shared" si="14"/>
        <v>0.94244722311371654</v>
      </c>
      <c r="M561">
        <f t="shared" si="15"/>
        <v>0.56834414379275799</v>
      </c>
    </row>
    <row r="562" spans="1:13" x14ac:dyDescent="0.25">
      <c r="A562" s="1">
        <f>+BASE!A562</f>
        <v>41096</v>
      </c>
      <c r="B562">
        <f>+IFERROR(VLOOKUP(A562,BASE!K:M,3,0)/VLOOKUP(ROE!A562,BASE!F:H,3,0),B561)</f>
        <v>0.78109932497589196</v>
      </c>
      <c r="C562">
        <f>+IFERROR(VLOOKUP(A562,BASE!A:C,3,0)/VLOOKUP(ROE!A562,BASE!F:H,3,0),C561)</f>
        <v>0.81002892960462869</v>
      </c>
      <c r="D562">
        <f>+IFERROR(+VLOOKUP(A562,BASE!P:R,3,0)/VLOOKUP(ROE!A562,BASE!F:H,3,0),D561)</f>
        <v>0</v>
      </c>
      <c r="F562">
        <f>+IFERROR(VLOOKUP(A562,BASE!A:C,3,0)/VLOOKUP(A562,BASE!K:M,3,0),F561)</f>
        <v>1.037037037037037</v>
      </c>
      <c r="L562">
        <f t="shared" si="14"/>
        <v>0.9671204291911325</v>
      </c>
      <c r="M562">
        <f t="shared" si="15"/>
        <v>0.59507822076065142</v>
      </c>
    </row>
    <row r="563" spans="1:13" x14ac:dyDescent="0.25">
      <c r="A563" s="1">
        <f>+BASE!A563</f>
        <v>41103</v>
      </c>
      <c r="B563">
        <f>+IFERROR(VLOOKUP(A563,BASE!K:M,3,0)/VLOOKUP(ROE!A563,BASE!F:H,3,0),B562)</f>
        <v>0.75269106566200217</v>
      </c>
      <c r="C563">
        <f>+IFERROR(VLOOKUP(A563,BASE!A:C,3,0)/VLOOKUP(ROE!A563,BASE!F:H,3,0),C562)</f>
        <v>0.79224973089343387</v>
      </c>
      <c r="D563">
        <f>+IFERROR(+VLOOKUP(A563,BASE!P:R,3,0)/VLOOKUP(ROE!A563,BASE!F:H,3,0),D562)</f>
        <v>0</v>
      </c>
      <c r="F563">
        <f>+IFERROR(VLOOKUP(A563,BASE!A:C,3,0)/VLOOKUP(A563,BASE!K:M,3,0),F562)</f>
        <v>1.0525563103324991</v>
      </c>
      <c r="L563">
        <f t="shared" si="14"/>
        <v>0.93630407791448589</v>
      </c>
      <c r="M563">
        <f t="shared" si="15"/>
        <v>0.56907805340951845</v>
      </c>
    </row>
    <row r="564" spans="1:13" x14ac:dyDescent="0.25">
      <c r="A564" s="1">
        <f>+BASE!A564</f>
        <v>41110</v>
      </c>
      <c r="B564">
        <f>+IFERROR(VLOOKUP(A564,BASE!K:M,3,0)/VLOOKUP(ROE!A564,BASE!F:H,3,0),B563)</f>
        <v>0.76051737653514495</v>
      </c>
      <c r="C564">
        <f>+IFERROR(VLOOKUP(A564,BASE!A:C,3,0)/VLOOKUP(ROE!A564,BASE!F:H,3,0),C563)</f>
        <v>0.77776326103997917</v>
      </c>
      <c r="D564">
        <f>+IFERROR(+VLOOKUP(A564,BASE!P:R,3,0)/VLOOKUP(ROE!A564,BASE!F:H,3,0),D563)</f>
        <v>0</v>
      </c>
      <c r="F564">
        <f>+IFERROR(VLOOKUP(A564,BASE!A:C,3,0)/VLOOKUP(A564,BASE!K:M,3,0),F563)</f>
        <v>1.0226765160625324</v>
      </c>
      <c r="L564">
        <f t="shared" si="14"/>
        <v>0.94051730289240654</v>
      </c>
      <c r="M564">
        <f t="shared" si="15"/>
        <v>0.58051745017788337</v>
      </c>
    </row>
    <row r="565" spans="1:13" x14ac:dyDescent="0.25">
      <c r="A565" s="1">
        <f>+BASE!A565</f>
        <v>41117</v>
      </c>
      <c r="B565">
        <f>+IFERROR(VLOOKUP(A565,BASE!K:M,3,0)/VLOOKUP(ROE!A565,BASE!F:H,3,0),B564)</f>
        <v>0.7555815160955347</v>
      </c>
      <c r="C565">
        <f>+IFERROR(VLOOKUP(A565,BASE!A:C,3,0)/VLOOKUP(ROE!A565,BASE!F:H,3,0),C564)</f>
        <v>0.75571131879543108</v>
      </c>
      <c r="D565">
        <f>+IFERROR(+VLOOKUP(A565,BASE!P:R,3,0)/VLOOKUP(ROE!A565,BASE!F:H,3,0),D564)</f>
        <v>0</v>
      </c>
      <c r="F565">
        <f>+IFERROR(VLOOKUP(A565,BASE!A:C,3,0)/VLOOKUP(A565,BASE!K:M,3,0),F564)</f>
        <v>1.0001717917883526</v>
      </c>
      <c r="L565">
        <f t="shared" si="14"/>
        <v>0.93090076099145247</v>
      </c>
      <c r="M565">
        <f t="shared" si="15"/>
        <v>0.58026227119961693</v>
      </c>
    </row>
    <row r="566" spans="1:13" x14ac:dyDescent="0.25">
      <c r="A566" s="1">
        <f>+BASE!A566</f>
        <v>41124</v>
      </c>
      <c r="B566">
        <f>+IFERROR(VLOOKUP(A566,BASE!K:M,3,0)/VLOOKUP(ROE!A566,BASE!F:H,3,0),B565)</f>
        <v>0.75413465294960269</v>
      </c>
      <c r="C566">
        <f>+IFERROR(VLOOKUP(A566,BASE!A:C,3,0)/VLOOKUP(ROE!A566,BASE!F:H,3,0),C565)</f>
        <v>0.75634848287537437</v>
      </c>
      <c r="D566">
        <f>+IFERROR(+VLOOKUP(A566,BASE!P:R,3,0)/VLOOKUP(ROE!A566,BASE!F:H,3,0),D565)</f>
        <v>0</v>
      </c>
      <c r="F566">
        <f>+IFERROR(VLOOKUP(A566,BASE!A:C,3,0)/VLOOKUP(A566,BASE!K:M,3,0),F565)</f>
        <v>1.002935589708168</v>
      </c>
      <c r="L566">
        <f t="shared" si="14"/>
        <v>0.92619915405005426</v>
      </c>
      <c r="M566">
        <f t="shared" si="15"/>
        <v>0.58207015184915112</v>
      </c>
    </row>
    <row r="567" spans="1:13" x14ac:dyDescent="0.25">
      <c r="A567" s="1">
        <f>+BASE!A567</f>
        <v>41131</v>
      </c>
      <c r="B567">
        <f>+IFERROR(VLOOKUP(A567,BASE!K:M,3,0)/VLOOKUP(ROE!A567,BASE!F:H,3,0),B566)</f>
        <v>0.75974999999999993</v>
      </c>
      <c r="C567">
        <f>+IFERROR(VLOOKUP(A567,BASE!A:C,3,0)/VLOOKUP(ROE!A567,BASE!F:H,3,0),C566)</f>
        <v>0.79862500000000003</v>
      </c>
      <c r="D567">
        <f>+IFERROR(+VLOOKUP(A567,BASE!P:R,3,0)/VLOOKUP(ROE!A567,BASE!F:H,3,0),D566)</f>
        <v>0</v>
      </c>
      <c r="F567">
        <f>+IFERROR(VLOOKUP(A567,BASE!A:C,3,0)/VLOOKUP(A567,BASE!K:M,3,0),F566)</f>
        <v>1.0511681474169134</v>
      </c>
      <c r="L567">
        <f t="shared" si="14"/>
        <v>0.92786281315468466</v>
      </c>
      <c r="M567">
        <f t="shared" si="15"/>
        <v>0.59163718684531519</v>
      </c>
    </row>
    <row r="568" spans="1:13" x14ac:dyDescent="0.25">
      <c r="A568" s="1">
        <f>+BASE!A568</f>
        <v>41138</v>
      </c>
      <c r="B568">
        <f>+IFERROR(VLOOKUP(A568,BASE!K:M,3,0)/VLOOKUP(ROE!A568,BASE!F:H,3,0),B567)</f>
        <v>0.74324987727049585</v>
      </c>
      <c r="C568">
        <f>+IFERROR(VLOOKUP(A568,BASE!A:C,3,0)/VLOOKUP(ROE!A568,BASE!F:H,3,0),C567)</f>
        <v>0.78411880216003937</v>
      </c>
      <c r="D568">
        <f>+IFERROR(+VLOOKUP(A568,BASE!P:R,3,0)/VLOOKUP(ROE!A568,BASE!F:H,3,0),D567)</f>
        <v>0</v>
      </c>
      <c r="F568">
        <f>+IFERROR(VLOOKUP(A568,BASE!A:C,3,0)/VLOOKUP(A568,BASE!K:M,3,0),F567)</f>
        <v>1.0549867899603698</v>
      </c>
      <c r="L568">
        <f t="shared" si="14"/>
        <v>0.90601475450417379</v>
      </c>
      <c r="M568">
        <f t="shared" si="15"/>
        <v>0.58048500003681791</v>
      </c>
    </row>
    <row r="569" spans="1:13" x14ac:dyDescent="0.25">
      <c r="A569" s="1">
        <f>+BASE!A569</f>
        <v>41145</v>
      </c>
      <c r="B569">
        <f>+IFERROR(VLOOKUP(A569,BASE!K:M,3,0)/VLOOKUP(ROE!A569,BASE!F:H,3,0),B568)</f>
        <v>0.71624969036413177</v>
      </c>
      <c r="C569">
        <f>+IFERROR(VLOOKUP(A569,BASE!A:C,3,0)/VLOOKUP(ROE!A569,BASE!F:H,3,0),C568)</f>
        <v>0.75080505325736924</v>
      </c>
      <c r="D569">
        <f>+IFERROR(+VLOOKUP(A569,BASE!P:R,3,0)/VLOOKUP(ROE!A569,BASE!F:H,3,0),D568)</f>
        <v>0</v>
      </c>
      <c r="F569">
        <f>+IFERROR(VLOOKUP(A569,BASE!A:C,3,0)/VLOOKUP(A569,BASE!K:M,3,0),F568)</f>
        <v>1.0482448556112742</v>
      </c>
      <c r="L569">
        <f t="shared" si="14"/>
        <v>0.87447285949843157</v>
      </c>
      <c r="M569">
        <f t="shared" si="15"/>
        <v>0.55802652122983198</v>
      </c>
    </row>
    <row r="570" spans="1:13" x14ac:dyDescent="0.25">
      <c r="A570" s="1">
        <f>+BASE!A570</f>
        <v>41152</v>
      </c>
      <c r="B570">
        <f>+IFERROR(VLOOKUP(A570,BASE!K:M,3,0)/VLOOKUP(ROE!A570,BASE!F:H,3,0),B569)</f>
        <v>0.71573667711598743</v>
      </c>
      <c r="C570">
        <f>+IFERROR(VLOOKUP(A570,BASE!A:C,3,0)/VLOOKUP(ROE!A570,BASE!F:H,3,0),C569)</f>
        <v>0.74645768025078374</v>
      </c>
      <c r="D570">
        <f>+IFERROR(+VLOOKUP(A570,BASE!P:R,3,0)/VLOOKUP(ROE!A570,BASE!F:H,3,0),D569)</f>
        <v>0</v>
      </c>
      <c r="F570">
        <f>+IFERROR(VLOOKUP(A570,BASE!A:C,3,0)/VLOOKUP(A570,BASE!K:M,3,0),F569)</f>
        <v>1.0429222144358796</v>
      </c>
      <c r="L570">
        <f t="shared" si="14"/>
        <v>0.86904621586443254</v>
      </c>
      <c r="M570">
        <f t="shared" si="15"/>
        <v>0.56242713836754232</v>
      </c>
    </row>
    <row r="571" spans="1:13" x14ac:dyDescent="0.25">
      <c r="A571" s="1">
        <f>+BASE!A571</f>
        <v>41159</v>
      </c>
      <c r="B571">
        <f>+IFERROR(VLOOKUP(A571,BASE!K:M,3,0)/VLOOKUP(ROE!A571,BASE!F:H,3,0),B570)</f>
        <v>0.71097178683385576</v>
      </c>
      <c r="C571">
        <f>+IFERROR(VLOOKUP(A571,BASE!A:C,3,0)/VLOOKUP(ROE!A571,BASE!F:H,3,0),C570)</f>
        <v>0.76463949843260193</v>
      </c>
      <c r="D571">
        <f>+IFERROR(+VLOOKUP(A571,BASE!P:R,3,0)/VLOOKUP(ROE!A571,BASE!F:H,3,0),D570)</f>
        <v>0</v>
      </c>
      <c r="F571">
        <f>+IFERROR(VLOOKUP(A571,BASE!A:C,3,0)/VLOOKUP(A571,BASE!K:M,3,0),F570)</f>
        <v>1.0754850088183423</v>
      </c>
      <c r="L571">
        <f t="shared" si="14"/>
        <v>0.86073976255090345</v>
      </c>
      <c r="M571">
        <f t="shared" si="15"/>
        <v>0.56120381111680806</v>
      </c>
    </row>
    <row r="572" spans="1:13" x14ac:dyDescent="0.25">
      <c r="A572" s="1">
        <f>+BASE!A572</f>
        <v>41166</v>
      </c>
      <c r="B572">
        <f>+IFERROR(VLOOKUP(A572,BASE!K:M,3,0)/VLOOKUP(ROE!A572,BASE!F:H,3,0),B571)</f>
        <v>0.72941440430783044</v>
      </c>
      <c r="C572">
        <f>+IFERROR(VLOOKUP(A572,BASE!A:C,3,0)/VLOOKUP(ROE!A572,BASE!F:H,3,0),C571)</f>
        <v>0.7492708099618578</v>
      </c>
      <c r="D572">
        <f>+IFERROR(+VLOOKUP(A572,BASE!P:R,3,0)/VLOOKUP(ROE!A572,BASE!F:H,3,0),D571)</f>
        <v>0</v>
      </c>
      <c r="F572">
        <f>+IFERROR(VLOOKUP(A572,BASE!A:C,3,0)/VLOOKUP(A572,BASE!K:M,3,0),F571)</f>
        <v>1.0272223931098123</v>
      </c>
      <c r="L572">
        <f t="shared" si="14"/>
        <v>0.87458538391767182</v>
      </c>
      <c r="M572">
        <f t="shared" si="15"/>
        <v>0.58424342469798907</v>
      </c>
    </row>
    <row r="573" spans="1:13" x14ac:dyDescent="0.25">
      <c r="A573" s="1">
        <f>+BASE!A573</f>
        <v>41173</v>
      </c>
      <c r="B573">
        <f>+IFERROR(VLOOKUP(A573,BASE!K:M,3,0)/VLOOKUP(ROE!A573,BASE!F:H,3,0),B572)</f>
        <v>0.76127408056042034</v>
      </c>
      <c r="C573">
        <f>+IFERROR(VLOOKUP(A573,BASE!A:C,3,0)/VLOOKUP(ROE!A573,BASE!F:H,3,0),C572)</f>
        <v>0.76521453590192656</v>
      </c>
      <c r="D573">
        <f>+IFERROR(+VLOOKUP(A573,BASE!P:R,3,0)/VLOOKUP(ROE!A573,BASE!F:H,3,0),D572)</f>
        <v>0</v>
      </c>
      <c r="F573">
        <f>+IFERROR(VLOOKUP(A573,BASE!A:C,3,0)/VLOOKUP(A573,BASE!K:M,3,0),F572)</f>
        <v>1.0051761322789361</v>
      </c>
      <c r="L573">
        <f t="shared" si="14"/>
        <v>0.90023245204075519</v>
      </c>
      <c r="M573">
        <f t="shared" si="15"/>
        <v>0.62231570908008549</v>
      </c>
    </row>
    <row r="574" spans="1:13" x14ac:dyDescent="0.25">
      <c r="A574" s="1">
        <f>+BASE!A574</f>
        <v>41180</v>
      </c>
      <c r="B574">
        <f>+IFERROR(VLOOKUP(A574,BASE!K:M,3,0)/VLOOKUP(ROE!A574,BASE!F:H,3,0),B573)</f>
        <v>0.72896500372300832</v>
      </c>
      <c r="C574">
        <f>+IFERROR(VLOOKUP(A574,BASE!A:C,3,0)/VLOOKUP(ROE!A574,BASE!F:H,3,0),C573)</f>
        <v>0.7488210474063044</v>
      </c>
      <c r="D574">
        <f>+IFERROR(+VLOOKUP(A574,BASE!P:R,3,0)/VLOOKUP(ROE!A574,BASE!F:H,3,0),D573)</f>
        <v>0</v>
      </c>
      <c r="F574">
        <f>+IFERROR(VLOOKUP(A574,BASE!A:C,3,0)/VLOOKUP(A574,BASE!K:M,3,0),F573)</f>
        <v>1.0272386789240722</v>
      </c>
      <c r="L574">
        <f t="shared" si="14"/>
        <v>0.86437207263138727</v>
      </c>
      <c r="M574">
        <f t="shared" si="15"/>
        <v>0.59355793481462937</v>
      </c>
    </row>
    <row r="575" spans="1:13" x14ac:dyDescent="0.25">
      <c r="A575" s="1">
        <f>+BASE!A575</f>
        <v>41187</v>
      </c>
      <c r="B575">
        <f>+IFERROR(VLOOKUP(A575,BASE!K:M,3,0)/VLOOKUP(ROE!A575,BASE!F:H,3,0),B574)</f>
        <v>0.74054881639382886</v>
      </c>
      <c r="C575">
        <f>+IFERROR(VLOOKUP(A575,BASE!A:C,3,0)/VLOOKUP(ROE!A575,BASE!F:H,3,0),C574)</f>
        <v>0.74078435991049352</v>
      </c>
      <c r="D575">
        <f>+IFERROR(+VLOOKUP(A575,BASE!P:R,3,0)/VLOOKUP(ROE!A575,BASE!F:H,3,0),D574)</f>
        <v>0</v>
      </c>
      <c r="F575">
        <f>+IFERROR(VLOOKUP(A575,BASE!A:C,3,0)/VLOOKUP(A575,BASE!K:M,3,0),F574)</f>
        <v>1.0003180661577609</v>
      </c>
      <c r="L575">
        <f t="shared" si="14"/>
        <v>0.87771069699959559</v>
      </c>
      <c r="M575">
        <f t="shared" si="15"/>
        <v>0.60338693578806213</v>
      </c>
    </row>
    <row r="576" spans="1:13" x14ac:dyDescent="0.25">
      <c r="A576" s="1">
        <f>+BASE!A576</f>
        <v>41194</v>
      </c>
      <c r="B576">
        <f>+IFERROR(VLOOKUP(A576,BASE!K:M,3,0)/VLOOKUP(ROE!A576,BASE!F:H,3,0),B575)</f>
        <v>0.7208246410602529</v>
      </c>
      <c r="C576">
        <f>+IFERROR(VLOOKUP(A576,BASE!A:C,3,0)/VLOOKUP(ROE!A576,BASE!F:H,3,0),C575)</f>
        <v>0.71972021106884287</v>
      </c>
      <c r="D576">
        <f>+IFERROR(+VLOOKUP(A576,BASE!P:R,3,0)/VLOOKUP(ROE!A576,BASE!F:H,3,0),D575)</f>
        <v>0</v>
      </c>
      <c r="F576">
        <f>+IFERROR(VLOOKUP(A576,BASE!A:C,3,0)/VLOOKUP(A576,BASE!K:M,3,0),F575)</f>
        <v>0.99846782431052095</v>
      </c>
      <c r="L576">
        <f t="shared" si="14"/>
        <v>0.86032758615360272</v>
      </c>
      <c r="M576">
        <f t="shared" si="15"/>
        <v>0.58132169596690308</v>
      </c>
    </row>
    <row r="577" spans="1:13" x14ac:dyDescent="0.25">
      <c r="A577" s="1">
        <f>+BASE!A577</f>
        <v>41201</v>
      </c>
      <c r="B577">
        <f>+IFERROR(VLOOKUP(A577,BASE!K:M,3,0)/VLOOKUP(ROE!A577,BASE!F:H,3,0),B576)</f>
        <v>0.72776507401612711</v>
      </c>
      <c r="C577">
        <f>+IFERROR(VLOOKUP(A577,BASE!A:C,3,0)/VLOOKUP(ROE!A577,BASE!F:H,3,0),C576)</f>
        <v>0.74244794800818392</v>
      </c>
      <c r="D577">
        <f>+IFERROR(+VLOOKUP(A577,BASE!P:R,3,0)/VLOOKUP(ROE!A577,BASE!F:H,3,0),D576)</f>
        <v>0</v>
      </c>
      <c r="F577">
        <f>+IFERROR(VLOOKUP(A577,BASE!A:C,3,0)/VLOOKUP(A577,BASE!K:M,3,0),F576)</f>
        <v>1.0201752935339838</v>
      </c>
      <c r="L577">
        <f t="shared" si="14"/>
        <v>0.86923313251575629</v>
      </c>
      <c r="M577">
        <f t="shared" si="15"/>
        <v>0.58629701551649793</v>
      </c>
    </row>
    <row r="578" spans="1:13" x14ac:dyDescent="0.25">
      <c r="A578" s="1">
        <f>+BASE!A578</f>
        <v>41208</v>
      </c>
      <c r="B578">
        <f>+IFERROR(VLOOKUP(A578,BASE!K:M,3,0)/VLOOKUP(ROE!A578,BASE!F:H,3,0),B577)</f>
        <v>0.73104508196721307</v>
      </c>
      <c r="C578">
        <f>+IFERROR(VLOOKUP(A578,BASE!A:C,3,0)/VLOOKUP(ROE!A578,BASE!F:H,3,0),C577)</f>
        <v>0.78919057377049173</v>
      </c>
      <c r="D578">
        <f>+IFERROR(+VLOOKUP(A578,BASE!P:R,3,0)/VLOOKUP(ROE!A578,BASE!F:H,3,0),D577)</f>
        <v>0</v>
      </c>
      <c r="F578">
        <f>+IFERROR(VLOOKUP(A578,BASE!A:C,3,0)/VLOOKUP(A578,BASE!K:M,3,0),F577)</f>
        <v>1.0795374912403644</v>
      </c>
      <c r="L578">
        <f t="shared" si="14"/>
        <v>0.8747345973185956</v>
      </c>
      <c r="M578">
        <f t="shared" si="15"/>
        <v>0.58735556661583055</v>
      </c>
    </row>
    <row r="579" spans="1:13" x14ac:dyDescent="0.25">
      <c r="A579" s="1">
        <f>+BASE!A579</f>
        <v>41215</v>
      </c>
      <c r="B579">
        <f>+IFERROR(VLOOKUP(A579,BASE!K:M,3,0)/VLOOKUP(ROE!A579,BASE!F:H,3,0),B578)</f>
        <v>0.75</v>
      </c>
      <c r="C579">
        <f>+IFERROR(VLOOKUP(A579,BASE!A:C,3,0)/VLOOKUP(ROE!A579,BASE!F:H,3,0),C578)</f>
        <v>0.81098191214470283</v>
      </c>
      <c r="D579">
        <f>+IFERROR(+VLOOKUP(A579,BASE!P:R,3,0)/VLOOKUP(ROE!A579,BASE!F:H,3,0),D578)</f>
        <v>0</v>
      </c>
      <c r="F579">
        <f>+IFERROR(VLOOKUP(A579,BASE!A:C,3,0)/VLOOKUP(A579,BASE!K:M,3,0),F578)</f>
        <v>1.0813092161929372</v>
      </c>
      <c r="L579">
        <f t="shared" ref="L579:L642" si="16">+STDEVA(B527:B579)*2+B579</f>
        <v>0.89495372617298052</v>
      </c>
      <c r="M579">
        <f t="shared" ref="M579:M642" si="17">-STDEVA(B527:B579)*2+B579</f>
        <v>0.60504627382701948</v>
      </c>
    </row>
    <row r="580" spans="1:13" x14ac:dyDescent="0.25">
      <c r="A580" s="1">
        <f>+BASE!A580</f>
        <v>41222</v>
      </c>
      <c r="B580">
        <f>+IFERROR(VLOOKUP(A580,BASE!K:M,3,0)/VLOOKUP(ROE!A580,BASE!F:H,3,0),B579)</f>
        <v>0.76274386406544992</v>
      </c>
      <c r="C580">
        <f>+IFERROR(VLOOKUP(A580,BASE!A:C,3,0)/VLOOKUP(ROE!A580,BASE!F:H,3,0),C579)</f>
        <v>0.82315921963499061</v>
      </c>
      <c r="D580">
        <f>+IFERROR(+VLOOKUP(A580,BASE!P:R,3,0)/VLOOKUP(ROE!A580,BASE!F:H,3,0),D579)</f>
        <v>0</v>
      </c>
      <c r="F580">
        <f>+IFERROR(VLOOKUP(A580,BASE!A:C,3,0)/VLOOKUP(A580,BASE!K:M,3,0),F579)</f>
        <v>1.0792079207920793</v>
      </c>
      <c r="L580">
        <f t="shared" si="16"/>
        <v>0.90777000694005516</v>
      </c>
      <c r="M580">
        <f t="shared" si="17"/>
        <v>0.61771772119084467</v>
      </c>
    </row>
    <row r="581" spans="1:13" x14ac:dyDescent="0.25">
      <c r="A581" s="1">
        <f>+BASE!A581</f>
        <v>41229</v>
      </c>
      <c r="B581">
        <f>+IFERROR(VLOOKUP(A581,BASE!K:M,3,0)/VLOOKUP(ROE!A581,BASE!F:H,3,0),B580)</f>
        <v>0.78207875703187779</v>
      </c>
      <c r="C581">
        <f>+IFERROR(VLOOKUP(A581,BASE!A:C,3,0)/VLOOKUP(ROE!A581,BASE!F:H,3,0),C580)</f>
        <v>0.8668631127779266</v>
      </c>
      <c r="D581">
        <f>+IFERROR(+VLOOKUP(A581,BASE!P:R,3,0)/VLOOKUP(ROE!A581,BASE!F:H,3,0),D580)</f>
        <v>0</v>
      </c>
      <c r="F581">
        <f>+IFERROR(VLOOKUP(A581,BASE!A:C,3,0)/VLOOKUP(A581,BASE!K:M,3,0),F580)</f>
        <v>1.1084089741394074</v>
      </c>
      <c r="L581">
        <f t="shared" si="16"/>
        <v>0.92680206257922604</v>
      </c>
      <c r="M581">
        <f t="shared" si="17"/>
        <v>0.63735545148452954</v>
      </c>
    </row>
    <row r="582" spans="1:13" x14ac:dyDescent="0.25">
      <c r="A582" s="1">
        <f>+BASE!A582</f>
        <v>41236</v>
      </c>
      <c r="B582">
        <f>+IFERROR(VLOOKUP(A582,BASE!K:M,3,0)/VLOOKUP(ROE!A582,BASE!F:H,3,0),B581)</f>
        <v>0.77294165206845444</v>
      </c>
      <c r="C582">
        <f>+IFERROR(VLOOKUP(A582,BASE!A:C,3,0)/VLOOKUP(ROE!A582,BASE!F:H,3,0),C581)</f>
        <v>0.84489960921708662</v>
      </c>
      <c r="D582">
        <f>+IFERROR(+VLOOKUP(A582,BASE!P:R,3,0)/VLOOKUP(ROE!A582,BASE!F:H,3,0),D581)</f>
        <v>0</v>
      </c>
      <c r="F582">
        <f>+IFERROR(VLOOKUP(A582,BASE!A:C,3,0)/VLOOKUP(A582,BASE!K:M,3,0),F581)</f>
        <v>1.0930962343096233</v>
      </c>
      <c r="L582">
        <f t="shared" si="16"/>
        <v>0.91625390836935472</v>
      </c>
      <c r="M582">
        <f t="shared" si="17"/>
        <v>0.62962939576755417</v>
      </c>
    </row>
    <row r="583" spans="1:13" x14ac:dyDescent="0.25">
      <c r="A583" s="1">
        <f>+BASE!A583</f>
        <v>41243</v>
      </c>
      <c r="B583">
        <f>+IFERROR(VLOOKUP(A583,BASE!K:M,3,0)/VLOOKUP(ROE!A583,BASE!F:H,3,0),B582)</f>
        <v>0.77356892169914071</v>
      </c>
      <c r="C583">
        <f>+IFERROR(VLOOKUP(A583,BASE!A:C,3,0)/VLOOKUP(ROE!A583,BASE!F:H,3,0),C582)</f>
        <v>0.81592641897615881</v>
      </c>
      <c r="D583">
        <f>+IFERROR(+VLOOKUP(A583,BASE!P:R,3,0)/VLOOKUP(ROE!A583,BASE!F:H,3,0),D582)</f>
        <v>0</v>
      </c>
      <c r="F583">
        <f>+IFERROR(VLOOKUP(A583,BASE!A:C,3,0)/VLOOKUP(A583,BASE!K:M,3,0),F582)</f>
        <v>1.0547559449311641</v>
      </c>
      <c r="L583">
        <f t="shared" si="16"/>
        <v>0.91607714890052927</v>
      </c>
      <c r="M583">
        <f t="shared" si="17"/>
        <v>0.63106069449775215</v>
      </c>
    </row>
    <row r="584" spans="1:13" x14ac:dyDescent="0.25">
      <c r="A584" s="1">
        <f>+BASE!A584</f>
        <v>41250</v>
      </c>
      <c r="B584">
        <f>+IFERROR(VLOOKUP(A584,BASE!K:M,3,0)/VLOOKUP(ROE!A584,BASE!F:H,3,0),B583)</f>
        <v>0.76867196367763901</v>
      </c>
      <c r="C584">
        <f>+IFERROR(VLOOKUP(A584,BASE!A:C,3,0)/VLOOKUP(ROE!A584,BASE!F:H,3,0),C583)</f>
        <v>0.81884222474460844</v>
      </c>
      <c r="D584">
        <f>+IFERROR(+VLOOKUP(A584,BASE!P:R,3,0)/VLOOKUP(ROE!A584,BASE!F:H,3,0),D583)</f>
        <v>0</v>
      </c>
      <c r="F584">
        <f>+IFERROR(VLOOKUP(A584,BASE!A:C,3,0)/VLOOKUP(A584,BASE!K:M,3,0),F583)</f>
        <v>1.0652687536916716</v>
      </c>
      <c r="L584">
        <f t="shared" si="16"/>
        <v>0.91023244610871168</v>
      </c>
      <c r="M584">
        <f t="shared" si="17"/>
        <v>0.62711148124656635</v>
      </c>
    </row>
    <row r="585" spans="1:13" x14ac:dyDescent="0.25">
      <c r="A585" s="1">
        <f>+BASE!A585</f>
        <v>41257</v>
      </c>
      <c r="B585">
        <f>+IFERROR(VLOOKUP(A585,BASE!K:M,3,0)/VLOOKUP(ROE!A585,BASE!F:H,3,0),B584)</f>
        <v>0.77136950904392754</v>
      </c>
      <c r="C585">
        <f>+IFERROR(VLOOKUP(A585,BASE!A:C,3,0)/VLOOKUP(ROE!A585,BASE!F:H,3,0),C584)</f>
        <v>0.82573643410852715</v>
      </c>
      <c r="D585">
        <f>+IFERROR(+VLOOKUP(A585,BASE!P:R,3,0)/VLOOKUP(ROE!A585,BASE!F:H,3,0),D584)</f>
        <v>0</v>
      </c>
      <c r="F585">
        <f>+IFERROR(VLOOKUP(A585,BASE!A:C,3,0)/VLOOKUP(A585,BASE!K:M,3,0),F584)</f>
        <v>1.0704810397963287</v>
      </c>
      <c r="L585">
        <f t="shared" si="16"/>
        <v>0.91078656415058323</v>
      </c>
      <c r="M585">
        <f t="shared" si="17"/>
        <v>0.63195245393727184</v>
      </c>
    </row>
    <row r="586" spans="1:13" x14ac:dyDescent="0.25">
      <c r="A586" s="1">
        <f>+BASE!A586</f>
        <v>41264</v>
      </c>
      <c r="B586">
        <f>+IFERROR(VLOOKUP(A586,BASE!K:M,3,0)/VLOOKUP(ROE!A586,BASE!F:H,3,0),B585)</f>
        <v>0.75890382838961301</v>
      </c>
      <c r="C586">
        <f>+IFERROR(VLOOKUP(A586,BASE!A:C,3,0)/VLOOKUP(ROE!A586,BASE!F:H,3,0),C585)</f>
        <v>0.79924048034486284</v>
      </c>
      <c r="D586">
        <f>+IFERROR(+VLOOKUP(A586,BASE!P:R,3,0)/VLOOKUP(ROE!A586,BASE!F:H,3,0),D585)</f>
        <v>0</v>
      </c>
      <c r="F586">
        <f>+IFERROR(VLOOKUP(A586,BASE!A:C,3,0)/VLOOKUP(A586,BASE!K:M,3,0),F585)</f>
        <v>1.0531512036786583</v>
      </c>
      <c r="L586">
        <f t="shared" si="16"/>
        <v>0.89462360055008949</v>
      </c>
      <c r="M586">
        <f t="shared" si="17"/>
        <v>0.62318405622913653</v>
      </c>
    </row>
    <row r="587" spans="1:13" x14ac:dyDescent="0.25">
      <c r="A587" s="1">
        <f>+BASE!A587</f>
        <v>41271</v>
      </c>
      <c r="B587">
        <f>+IFERROR(VLOOKUP(A587,BASE!K:M,3,0)/VLOOKUP(ROE!A587,BASE!F:H,3,0),B586)</f>
        <v>0.79654734166490149</v>
      </c>
      <c r="C587">
        <f>+IFERROR(VLOOKUP(A587,BASE!A:C,3,0)/VLOOKUP(ROE!A587,BASE!F:H,3,0),C586)</f>
        <v>0.80459648379580595</v>
      </c>
      <c r="D587">
        <f>+IFERROR(+VLOOKUP(A587,BASE!P:R,3,0)/VLOOKUP(ROE!A587,BASE!F:H,3,0),D586)</f>
        <v>0</v>
      </c>
      <c r="F587">
        <f>+IFERROR(VLOOKUP(A587,BASE!A:C,3,0)/VLOOKUP(A587,BASE!K:M,3,0),F586)</f>
        <v>1.0101050392235076</v>
      </c>
      <c r="L587">
        <f t="shared" si="16"/>
        <v>0.92640606837610651</v>
      </c>
      <c r="M587">
        <f t="shared" si="17"/>
        <v>0.66668861495369647</v>
      </c>
    </row>
    <row r="588" spans="1:13" x14ac:dyDescent="0.25">
      <c r="A588" s="1">
        <f>+BASE!A588</f>
        <v>41278</v>
      </c>
      <c r="B588">
        <f>+IFERROR(VLOOKUP(A588,BASE!K:M,3,0)/VLOOKUP(ROE!A588,BASE!F:H,3,0),B587)</f>
        <v>0.76110831234256915</v>
      </c>
      <c r="C588">
        <f>+IFERROR(VLOOKUP(A588,BASE!A:C,3,0)/VLOOKUP(ROE!A588,BASE!F:H,3,0),C587)</f>
        <v>0.78125944584382867</v>
      </c>
      <c r="D588">
        <f>+IFERROR(+VLOOKUP(A588,BASE!P:R,3,0)/VLOOKUP(ROE!A588,BASE!F:H,3,0),D587)</f>
        <v>0</v>
      </c>
      <c r="F588">
        <f>+IFERROR(VLOOKUP(A588,BASE!A:C,3,0)/VLOOKUP(A588,BASE!K:M,3,0),F587)</f>
        <v>1.026476039184538</v>
      </c>
      <c r="L588">
        <f t="shared" si="16"/>
        <v>0.89100557605690978</v>
      </c>
      <c r="M588">
        <f t="shared" si="17"/>
        <v>0.63121104862822852</v>
      </c>
    </row>
    <row r="589" spans="1:13" x14ac:dyDescent="0.25">
      <c r="A589" s="1">
        <f>+BASE!A589</f>
        <v>41285</v>
      </c>
      <c r="B589">
        <f>+IFERROR(VLOOKUP(A589,BASE!K:M,3,0)/VLOOKUP(ROE!A589,BASE!F:H,3,0),B588)</f>
        <v>0.79068838045758827</v>
      </c>
      <c r="C589">
        <f>+IFERROR(VLOOKUP(A589,BASE!A:C,3,0)/VLOOKUP(ROE!A589,BASE!F:H,3,0),C588)</f>
        <v>0.81236886801878327</v>
      </c>
      <c r="D589">
        <f>+IFERROR(+VLOOKUP(A589,BASE!P:R,3,0)/VLOOKUP(ROE!A589,BASE!F:H,3,0),D588)</f>
        <v>0</v>
      </c>
      <c r="F589">
        <f>+IFERROR(VLOOKUP(A589,BASE!A:C,3,0)/VLOOKUP(A589,BASE!K:M,3,0),F588)</f>
        <v>1.0274197624462977</v>
      </c>
      <c r="L589">
        <f t="shared" si="16"/>
        <v>0.9203286547305507</v>
      </c>
      <c r="M589">
        <f t="shared" si="17"/>
        <v>0.66104810618462584</v>
      </c>
    </row>
    <row r="590" spans="1:13" x14ac:dyDescent="0.25">
      <c r="A590" s="1">
        <f>+BASE!A590</f>
        <v>41292</v>
      </c>
      <c r="B590">
        <f>+IFERROR(VLOOKUP(A590,BASE!K:M,3,0)/VLOOKUP(ROE!A590,BASE!F:H,3,0),B589)</f>
        <v>0.77918983320095314</v>
      </c>
      <c r="C590">
        <f>+IFERROR(VLOOKUP(A590,BASE!A:C,3,0)/VLOOKUP(ROE!A590,BASE!F:H,3,0),C589)</f>
        <v>0.81036536934074654</v>
      </c>
      <c r="D590">
        <f>+IFERROR(+VLOOKUP(A590,BASE!P:R,3,0)/VLOOKUP(ROE!A590,BASE!F:H,3,0),D589)</f>
        <v>0</v>
      </c>
      <c r="F590">
        <f>+IFERROR(VLOOKUP(A590,BASE!A:C,3,0)/VLOOKUP(A590,BASE!K:M,3,0),F589)</f>
        <v>1.0400101936799184</v>
      </c>
      <c r="L590">
        <f t="shared" si="16"/>
        <v>0.90874024313811663</v>
      </c>
      <c r="M590">
        <f t="shared" si="17"/>
        <v>0.64963942326378965</v>
      </c>
    </row>
    <row r="591" spans="1:13" x14ac:dyDescent="0.25">
      <c r="A591" s="1">
        <f>+BASE!A591</f>
        <v>41299</v>
      </c>
      <c r="B591">
        <f>+IFERROR(VLOOKUP(A591,BASE!K:M,3,0)/VLOOKUP(ROE!A591,BASE!F:H,3,0),B590)</f>
        <v>0.77285935683843476</v>
      </c>
      <c r="C591">
        <f>+IFERROR(VLOOKUP(A591,BASE!A:C,3,0)/VLOOKUP(ROE!A591,BASE!F:H,3,0),C590)</f>
        <v>0.79058504455637357</v>
      </c>
      <c r="D591">
        <f>+IFERROR(+VLOOKUP(A591,BASE!P:R,3,0)/VLOOKUP(ROE!A591,BASE!F:H,3,0),D590)</f>
        <v>0</v>
      </c>
      <c r="F591">
        <f>+IFERROR(VLOOKUP(A591,BASE!A:C,3,0)/VLOOKUP(A591,BASE!K:M,3,0),F590)</f>
        <v>1.0229352049128964</v>
      </c>
      <c r="L591">
        <f t="shared" si="16"/>
        <v>0.90250523361909041</v>
      </c>
      <c r="M591">
        <f t="shared" si="17"/>
        <v>0.64321348005777912</v>
      </c>
    </row>
    <row r="592" spans="1:13" x14ac:dyDescent="0.25">
      <c r="A592" s="1">
        <f>+BASE!A592</f>
        <v>41306</v>
      </c>
      <c r="B592">
        <f>+IFERROR(VLOOKUP(A592,BASE!K:M,3,0)/VLOOKUP(ROE!A592,BASE!F:H,3,0),B591)</f>
        <v>0.78231033168128106</v>
      </c>
      <c r="C592">
        <f>+IFERROR(VLOOKUP(A592,BASE!A:C,3,0)/VLOOKUP(ROE!A592,BASE!F:H,3,0),C591)</f>
        <v>0.82586732748760971</v>
      </c>
      <c r="D592">
        <f>+IFERROR(+VLOOKUP(A592,BASE!P:R,3,0)/VLOOKUP(ROE!A592,BASE!F:H,3,0),D591)</f>
        <v>0</v>
      </c>
      <c r="F592">
        <f>+IFERROR(VLOOKUP(A592,BASE!A:C,3,0)/VLOOKUP(A592,BASE!K:M,3,0),F591)</f>
        <v>1.05567738791423</v>
      </c>
      <c r="L592">
        <f t="shared" si="16"/>
        <v>0.9119068240201228</v>
      </c>
      <c r="M592">
        <f t="shared" si="17"/>
        <v>0.65271383934243932</v>
      </c>
    </row>
    <row r="593" spans="1:13" x14ac:dyDescent="0.25">
      <c r="A593" s="1">
        <f>+BASE!A593</f>
        <v>41313</v>
      </c>
      <c r="B593">
        <f>+IFERROR(VLOOKUP(A593,BASE!K:M,3,0)/VLOOKUP(ROE!A593,BASE!F:H,3,0),B592)</f>
        <v>0.78425115800308798</v>
      </c>
      <c r="C593">
        <f>+IFERROR(VLOOKUP(A593,BASE!A:C,3,0)/VLOOKUP(ROE!A593,BASE!F:H,3,0),C592)</f>
        <v>0.82398353062274832</v>
      </c>
      <c r="D593">
        <f>+IFERROR(+VLOOKUP(A593,BASE!P:R,3,0)/VLOOKUP(ROE!A593,BASE!F:H,3,0),D592)</f>
        <v>0</v>
      </c>
      <c r="F593">
        <f>+IFERROR(VLOOKUP(A593,BASE!A:C,3,0)/VLOOKUP(A593,BASE!K:M,3,0),F592)</f>
        <v>1.050662816642604</v>
      </c>
      <c r="L593">
        <f t="shared" si="16"/>
        <v>0.91368451671966855</v>
      </c>
      <c r="M593">
        <f t="shared" si="17"/>
        <v>0.65481779928650741</v>
      </c>
    </row>
    <row r="594" spans="1:13" x14ac:dyDescent="0.25">
      <c r="A594" s="1">
        <f>+BASE!A594</f>
        <v>41320</v>
      </c>
      <c r="B594">
        <f>+IFERROR(VLOOKUP(A594,BASE!K:M,3,0)/VLOOKUP(ROE!A594,BASE!F:H,3,0),B593)</f>
        <v>0.82865783710501617</v>
      </c>
      <c r="C594">
        <f>+IFERROR(VLOOKUP(A594,BASE!A:C,3,0)/VLOOKUP(ROE!A594,BASE!F:H,3,0),C593)</f>
        <v>0.85118364792991974</v>
      </c>
      <c r="D594">
        <f>+IFERROR(+VLOOKUP(A594,BASE!P:R,3,0)/VLOOKUP(ROE!A594,BASE!F:H,3,0),D593)</f>
        <v>0</v>
      </c>
      <c r="F594">
        <f>+IFERROR(VLOOKUP(A594,BASE!A:C,3,0)/VLOOKUP(A594,BASE!K:M,3,0),F593)</f>
        <v>1.0271834885476971</v>
      </c>
      <c r="L594">
        <f t="shared" si="16"/>
        <v>0.95676834577303882</v>
      </c>
      <c r="M594">
        <f t="shared" si="17"/>
        <v>0.70054732843699352</v>
      </c>
    </row>
    <row r="595" spans="1:13" x14ac:dyDescent="0.25">
      <c r="A595" s="1">
        <f>+BASE!A595</f>
        <v>41327</v>
      </c>
      <c r="B595">
        <f>+IFERROR(VLOOKUP(A595,BASE!K:M,3,0)/VLOOKUP(ROE!A595,BASE!F:H,3,0),B594)</f>
        <v>0.78992239589026125</v>
      </c>
      <c r="C595">
        <f>+IFERROR(VLOOKUP(A595,BASE!A:C,3,0)/VLOOKUP(ROE!A595,BASE!F:H,3,0),C594)</f>
        <v>0.79604328341895281</v>
      </c>
      <c r="D595">
        <f>+IFERROR(+VLOOKUP(A595,BASE!P:R,3,0)/VLOOKUP(ROE!A595,BASE!F:H,3,0),D594)</f>
        <v>0</v>
      </c>
      <c r="F595">
        <f>+IFERROR(VLOOKUP(A595,BASE!A:C,3,0)/VLOOKUP(A595,BASE!K:M,3,0),F594)</f>
        <v>1.0077487200774871</v>
      </c>
      <c r="L595">
        <f t="shared" si="16"/>
        <v>0.91775653322596307</v>
      </c>
      <c r="M595">
        <f t="shared" si="17"/>
        <v>0.66208825855455944</v>
      </c>
    </row>
    <row r="596" spans="1:13" x14ac:dyDescent="0.25">
      <c r="A596" s="1">
        <f>+BASE!A596</f>
        <v>41334</v>
      </c>
      <c r="B596">
        <f>+IFERROR(VLOOKUP(A596,BASE!K:M,3,0)/VLOOKUP(ROE!A596,BASE!F:H,3,0),B595)</f>
        <v>0.7845256105467906</v>
      </c>
      <c r="C596">
        <f>+IFERROR(VLOOKUP(A596,BASE!A:C,3,0)/VLOOKUP(ROE!A596,BASE!F:H,3,0),C595)</f>
        <v>0.81413442835530581</v>
      </c>
      <c r="D596">
        <f>+IFERROR(+VLOOKUP(A596,BASE!P:R,3,0)/VLOOKUP(ROE!A596,BASE!F:H,3,0),D595)</f>
        <v>0</v>
      </c>
      <c r="F596">
        <f>+IFERROR(VLOOKUP(A596,BASE!A:C,3,0)/VLOOKUP(A596,BASE!K:M,3,0),F595)</f>
        <v>1.0377410468319559</v>
      </c>
      <c r="L596">
        <f t="shared" si="16"/>
        <v>0.91176377560816901</v>
      </c>
      <c r="M596">
        <f t="shared" si="17"/>
        <v>0.65728744548541218</v>
      </c>
    </row>
    <row r="597" spans="1:13" x14ac:dyDescent="0.25">
      <c r="A597" s="1">
        <f>+BASE!A597</f>
        <v>41341</v>
      </c>
      <c r="B597">
        <f>+IFERROR(VLOOKUP(A597,BASE!K:M,3,0)/VLOOKUP(ROE!A597,BASE!F:H,3,0),B596)</f>
        <v>0.80261812231540197</v>
      </c>
      <c r="C597">
        <f>+IFERROR(VLOOKUP(A597,BASE!A:C,3,0)/VLOOKUP(ROE!A597,BASE!F:H,3,0),C596)</f>
        <v>0.8283902638576397</v>
      </c>
      <c r="D597">
        <f>+IFERROR(+VLOOKUP(A597,BASE!P:R,3,0)/VLOOKUP(ROE!A597,BASE!F:H,3,0),D596)</f>
        <v>0</v>
      </c>
      <c r="F597">
        <f>+IFERROR(VLOOKUP(A597,BASE!A:C,3,0)/VLOOKUP(A597,BASE!K:M,3,0),F596)</f>
        <v>1.0321100917431192</v>
      </c>
      <c r="L597">
        <f t="shared" si="16"/>
        <v>0.92798090724028892</v>
      </c>
      <c r="M597">
        <f t="shared" si="17"/>
        <v>0.67725533739051502</v>
      </c>
    </row>
    <row r="598" spans="1:13" x14ac:dyDescent="0.25">
      <c r="A598" s="1">
        <f>+BASE!A598</f>
        <v>41348</v>
      </c>
      <c r="B598">
        <f>+IFERROR(VLOOKUP(A598,BASE!K:M,3,0)/VLOOKUP(ROE!A598,BASE!F:H,3,0),B597)</f>
        <v>0.79219618745035736</v>
      </c>
      <c r="C598">
        <f>+IFERROR(VLOOKUP(A598,BASE!A:C,3,0)/VLOOKUP(ROE!A598,BASE!F:H,3,0),C597)</f>
        <v>0.86963860206513099</v>
      </c>
      <c r="D598">
        <f>+IFERROR(+VLOOKUP(A598,BASE!P:R,3,0)/VLOOKUP(ROE!A598,BASE!F:H,3,0),D597)</f>
        <v>0</v>
      </c>
      <c r="F598">
        <f>+IFERROR(VLOOKUP(A598,BASE!A:C,3,0)/VLOOKUP(A598,BASE!K:M,3,0),F597)</f>
        <v>1.0977566111041483</v>
      </c>
      <c r="L598">
        <f t="shared" si="16"/>
        <v>0.91610210794864133</v>
      </c>
      <c r="M598">
        <f t="shared" si="17"/>
        <v>0.66829026695207339</v>
      </c>
    </row>
    <row r="599" spans="1:13" x14ac:dyDescent="0.25">
      <c r="A599" s="1">
        <f>+BASE!A599</f>
        <v>41355</v>
      </c>
      <c r="B599">
        <f>+IFERROR(VLOOKUP(A599,BASE!K:M,3,0)/VLOOKUP(ROE!A599,BASE!F:H,3,0),B598)</f>
        <v>0.78085642317380355</v>
      </c>
      <c r="C599">
        <f>+IFERROR(VLOOKUP(A599,BASE!A:C,3,0)/VLOOKUP(ROE!A599,BASE!F:H,3,0),C598)</f>
        <v>0.85722921914357675</v>
      </c>
      <c r="D599">
        <f>+IFERROR(+VLOOKUP(A599,BASE!P:R,3,0)/VLOOKUP(ROE!A599,BASE!F:H,3,0),D598)</f>
        <v>0</v>
      </c>
      <c r="F599">
        <f>+IFERROR(VLOOKUP(A599,BASE!A:C,3,0)/VLOOKUP(A599,BASE!K:M,3,0),F598)</f>
        <v>1.0978064516129031</v>
      </c>
      <c r="L599">
        <f t="shared" si="16"/>
        <v>0.90271601623028574</v>
      </c>
      <c r="M599">
        <f t="shared" si="17"/>
        <v>0.65899683011732135</v>
      </c>
    </row>
    <row r="600" spans="1:13" x14ac:dyDescent="0.25">
      <c r="A600" s="1">
        <f>+BASE!A600</f>
        <v>41362</v>
      </c>
      <c r="B600">
        <f>+IFERROR(VLOOKUP(A600,BASE!K:M,3,0)/VLOOKUP(ROE!A600,BASE!F:H,3,0),B599)</f>
        <v>0.80779791323448658</v>
      </c>
      <c r="C600">
        <f>+IFERROR(VLOOKUP(A600,BASE!A:C,3,0)/VLOOKUP(ROE!A600,BASE!F:H,3,0),C599)</f>
        <v>0.78495332235035697</v>
      </c>
      <c r="D600">
        <f>+IFERROR(+VLOOKUP(A600,BASE!P:R,3,0)/VLOOKUP(ROE!A600,BASE!F:H,3,0),D599)</f>
        <v>0</v>
      </c>
      <c r="F600">
        <f>+IFERROR(VLOOKUP(A600,BASE!A:C,3,0)/VLOOKUP(A600,BASE!K:M,3,0),F599)</f>
        <v>0.97171991842284156</v>
      </c>
      <c r="L600">
        <f t="shared" si="16"/>
        <v>0.92588079588180539</v>
      </c>
      <c r="M600">
        <f t="shared" si="17"/>
        <v>0.68971503058716777</v>
      </c>
    </row>
    <row r="601" spans="1:13" x14ac:dyDescent="0.25">
      <c r="A601" s="1">
        <f>+BASE!A601</f>
        <v>41369</v>
      </c>
      <c r="B601">
        <f>+IFERROR(VLOOKUP(A601,BASE!K:M,3,0)/VLOOKUP(ROE!A601,BASE!F:H,3,0),B600)</f>
        <v>0.76077961672473871</v>
      </c>
      <c r="C601">
        <f>+IFERROR(VLOOKUP(A601,BASE!A:C,3,0)/VLOOKUP(ROE!A601,BASE!F:H,3,0),C600)</f>
        <v>0.74433797909407662</v>
      </c>
      <c r="D601">
        <f>+IFERROR(+VLOOKUP(A601,BASE!P:R,3,0)/VLOOKUP(ROE!A601,BASE!F:H,3,0),D600)</f>
        <v>0</v>
      </c>
      <c r="F601">
        <f>+IFERROR(VLOOKUP(A601,BASE!A:C,3,0)/VLOOKUP(A601,BASE!K:M,3,0),F600)</f>
        <v>0.97838843566623734</v>
      </c>
      <c r="L601">
        <f t="shared" si="16"/>
        <v>0.87060029848322618</v>
      </c>
      <c r="M601">
        <f t="shared" si="17"/>
        <v>0.65095893496625123</v>
      </c>
    </row>
    <row r="602" spans="1:13" x14ac:dyDescent="0.25">
      <c r="A602" s="1">
        <f>+BASE!A602</f>
        <v>41376</v>
      </c>
      <c r="B602">
        <f>+IFERROR(VLOOKUP(A602,BASE!K:M,3,0)/VLOOKUP(ROE!A602,BASE!F:H,3,0),B601)</f>
        <v>0.76935146443514657</v>
      </c>
      <c r="C602">
        <f>+IFERROR(VLOOKUP(A602,BASE!A:C,3,0)/VLOOKUP(ROE!A602,BASE!F:H,3,0),C601)</f>
        <v>0.77709205020920502</v>
      </c>
      <c r="D602">
        <f>+IFERROR(+VLOOKUP(A602,BASE!P:R,3,0)/VLOOKUP(ROE!A602,BASE!F:H,3,0),D601)</f>
        <v>0</v>
      </c>
      <c r="F602">
        <f>+IFERROR(VLOOKUP(A602,BASE!A:C,3,0)/VLOOKUP(A602,BASE!K:M,3,0),F601)</f>
        <v>1.0100611828687966</v>
      </c>
      <c r="L602">
        <f t="shared" si="16"/>
        <v>0.86484825750663841</v>
      </c>
      <c r="M602">
        <f t="shared" si="17"/>
        <v>0.67385467136365473</v>
      </c>
    </row>
    <row r="603" spans="1:13" x14ac:dyDescent="0.25">
      <c r="A603" s="1">
        <f>+BASE!A603</f>
        <v>41383</v>
      </c>
      <c r="B603">
        <f>+IFERROR(VLOOKUP(A603,BASE!K:M,3,0)/VLOOKUP(ROE!A603,BASE!F:H,3,0),B602)</f>
        <v>0.77083777446173518</v>
      </c>
      <c r="C603">
        <f>+IFERROR(VLOOKUP(A603,BASE!A:C,3,0)/VLOOKUP(ROE!A603,BASE!F:H,3,0),C602)</f>
        <v>0.791835429545939</v>
      </c>
      <c r="D603">
        <f>+IFERROR(+VLOOKUP(A603,BASE!P:R,3,0)/VLOOKUP(ROE!A603,BASE!F:H,3,0),D602)</f>
        <v>0</v>
      </c>
      <c r="F603">
        <f>+IFERROR(VLOOKUP(A603,BASE!A:C,3,0)/VLOOKUP(A603,BASE!K:M,3,0),F602)</f>
        <v>1.0272400442477876</v>
      </c>
      <c r="L603">
        <f t="shared" si="16"/>
        <v>0.8498182800430959</v>
      </c>
      <c r="M603">
        <f t="shared" si="17"/>
        <v>0.69185726888037447</v>
      </c>
    </row>
    <row r="604" spans="1:13" x14ac:dyDescent="0.25">
      <c r="A604" s="1">
        <f>+BASE!A604</f>
        <v>41390</v>
      </c>
      <c r="B604">
        <f>+IFERROR(VLOOKUP(A604,BASE!K:M,3,0)/VLOOKUP(ROE!A604,BASE!F:H,3,0),B603)</f>
        <v>0.81485129013196766</v>
      </c>
      <c r="C604">
        <f>+IFERROR(VLOOKUP(A604,BASE!A:C,3,0)/VLOOKUP(ROE!A604,BASE!F:H,3,0),C603)</f>
        <v>0.80401812093756153</v>
      </c>
      <c r="D604">
        <f>+IFERROR(+VLOOKUP(A604,BASE!P:R,3,0)/VLOOKUP(ROE!A604,BASE!F:H,3,0),D603)</f>
        <v>0</v>
      </c>
      <c r="F604">
        <f>+IFERROR(VLOOKUP(A604,BASE!A:C,3,0)/VLOOKUP(A604,BASE!K:M,3,0),F603)</f>
        <v>0.98670534203529126</v>
      </c>
      <c r="L604">
        <f t="shared" si="16"/>
        <v>0.8870764693826958</v>
      </c>
      <c r="M604">
        <f t="shared" si="17"/>
        <v>0.74262611088123953</v>
      </c>
    </row>
    <row r="605" spans="1:13" x14ac:dyDescent="0.25">
      <c r="A605" s="1">
        <f>+BASE!A605</f>
        <v>41397</v>
      </c>
      <c r="B605">
        <f>+IFERROR(VLOOKUP(A605,BASE!K:M,3,0)/VLOOKUP(ROE!A605,BASE!F:H,3,0),B604)</f>
        <v>0.79490902051877677</v>
      </c>
      <c r="C605">
        <f>+IFERROR(VLOOKUP(A605,BASE!A:C,3,0)/VLOOKUP(ROE!A605,BASE!F:H,3,0),C604)</f>
        <v>0.80933023615950461</v>
      </c>
      <c r="D605">
        <f>+IFERROR(+VLOOKUP(A605,BASE!P:R,3,0)/VLOOKUP(ROE!A605,BASE!F:H,3,0),D604)</f>
        <v>0</v>
      </c>
      <c r="F605">
        <f>+IFERROR(VLOOKUP(A605,BASE!A:C,3,0)/VLOOKUP(A605,BASE!K:M,3,0),F604)</f>
        <v>1.0181419700474856</v>
      </c>
      <c r="L605">
        <f t="shared" si="16"/>
        <v>0.86086208014251264</v>
      </c>
      <c r="M605">
        <f t="shared" si="17"/>
        <v>0.72895596089504089</v>
      </c>
    </row>
    <row r="606" spans="1:13" x14ac:dyDescent="0.25">
      <c r="A606" s="1">
        <f>+BASE!A606</f>
        <v>41404</v>
      </c>
      <c r="B606">
        <f>+IFERROR(VLOOKUP(A606,BASE!K:M,3,0)/VLOOKUP(ROE!A606,BASE!F:H,3,0),B605)</f>
        <v>0.77432775240994411</v>
      </c>
      <c r="C606">
        <f>+IFERROR(VLOOKUP(A606,BASE!A:C,3,0)/VLOOKUP(ROE!A606,BASE!F:H,3,0),C605)</f>
        <v>0.79117199391171988</v>
      </c>
      <c r="D606">
        <f>+IFERROR(+VLOOKUP(A606,BASE!P:R,3,0)/VLOOKUP(ROE!A606,BASE!F:H,3,0),D605)</f>
        <v>0</v>
      </c>
      <c r="F606">
        <f>+IFERROR(VLOOKUP(A606,BASE!A:C,3,0)/VLOOKUP(A606,BASE!K:M,3,0),F605)</f>
        <v>1.0217533743939196</v>
      </c>
      <c r="L606">
        <f t="shared" si="16"/>
        <v>0.83543631089969783</v>
      </c>
      <c r="M606">
        <f t="shared" si="17"/>
        <v>0.7132191939201904</v>
      </c>
    </row>
    <row r="607" spans="1:13" x14ac:dyDescent="0.25">
      <c r="A607" s="1">
        <f>+BASE!A607</f>
        <v>41411</v>
      </c>
      <c r="B607">
        <f>+IFERROR(VLOOKUP(A607,BASE!K:M,3,0)/VLOOKUP(ROE!A607,BASE!F:H,3,0),B606)</f>
        <v>0.77586899738798476</v>
      </c>
      <c r="C607">
        <f>+IFERROR(VLOOKUP(A607,BASE!A:C,3,0)/VLOOKUP(ROE!A607,BASE!F:H,3,0),C606)</f>
        <v>0.76622463331324098</v>
      </c>
      <c r="D607">
        <f>+IFERROR(+VLOOKUP(A607,BASE!P:R,3,0)/VLOOKUP(ROE!A607,BASE!F:H,3,0),D606)</f>
        <v>0</v>
      </c>
      <c r="F607">
        <f>+IFERROR(VLOOKUP(A607,BASE!A:C,3,0)/VLOOKUP(A607,BASE!K:M,3,0),F606)</f>
        <v>0.98756959730674621</v>
      </c>
      <c r="L607">
        <f t="shared" si="16"/>
        <v>0.83271782323217913</v>
      </c>
      <c r="M607">
        <f t="shared" si="17"/>
        <v>0.71902017154379039</v>
      </c>
    </row>
    <row r="608" spans="1:13" x14ac:dyDescent="0.25">
      <c r="A608" s="1">
        <f>+BASE!A608</f>
        <v>41418</v>
      </c>
      <c r="B608">
        <f>+IFERROR(VLOOKUP(A608,BASE!K:M,3,0)/VLOOKUP(ROE!A608,BASE!F:H,3,0),B607)</f>
        <v>0.71406379453189728</v>
      </c>
      <c r="C608">
        <f>+IFERROR(VLOOKUP(A608,BASE!A:C,3,0)/VLOOKUP(ROE!A608,BASE!F:H,3,0),C607)</f>
        <v>0.74016155758077873</v>
      </c>
      <c r="D608">
        <f>+IFERROR(+VLOOKUP(A608,BASE!P:R,3,0)/VLOOKUP(ROE!A608,BASE!F:H,3,0),D607)</f>
        <v>0</v>
      </c>
      <c r="F608">
        <f>+IFERROR(VLOOKUP(A608,BASE!A:C,3,0)/VLOOKUP(A608,BASE!K:M,3,0),F607)</f>
        <v>1.0365482233502539</v>
      </c>
      <c r="L608">
        <f t="shared" si="16"/>
        <v>0.77021131750463889</v>
      </c>
      <c r="M608">
        <f t="shared" si="17"/>
        <v>0.65791627155915566</v>
      </c>
    </row>
    <row r="609" spans="1:13" x14ac:dyDescent="0.25">
      <c r="A609" s="1">
        <f>+BASE!A609</f>
        <v>41425</v>
      </c>
      <c r="B609">
        <f>+IFERROR(VLOOKUP(A609,BASE!K:M,3,0)/VLOOKUP(ROE!A609,BASE!F:H,3,0),B608)</f>
        <v>0.75973611406682273</v>
      </c>
      <c r="C609">
        <f>+IFERROR(VLOOKUP(A609,BASE!A:C,3,0)/VLOOKUP(ROE!A609,BASE!F:H,3,0),C608)</f>
        <v>0.7604809533943393</v>
      </c>
      <c r="D609">
        <f>+IFERROR(+VLOOKUP(A609,BASE!P:R,3,0)/VLOOKUP(ROE!A609,BASE!F:H,3,0),D608)</f>
        <v>0</v>
      </c>
      <c r="F609">
        <f>+IFERROR(VLOOKUP(A609,BASE!A:C,3,0)/VLOOKUP(A609,BASE!K:M,3,0),F608)</f>
        <v>1.0009803921568627</v>
      </c>
      <c r="L609">
        <f t="shared" si="16"/>
        <v>0.81422553678212717</v>
      </c>
      <c r="M609">
        <f t="shared" si="17"/>
        <v>0.7052466913515183</v>
      </c>
    </row>
    <row r="610" spans="1:13" x14ac:dyDescent="0.25">
      <c r="A610" s="1">
        <f>+BASE!A610</f>
        <v>41432</v>
      </c>
      <c r="B610">
        <f>+IFERROR(VLOOKUP(A610,BASE!K:M,3,0)/VLOOKUP(ROE!A610,BASE!F:H,3,0),B609)</f>
        <v>0.72591730992915304</v>
      </c>
      <c r="C610">
        <f>+IFERROR(VLOOKUP(A610,BASE!A:C,3,0)/VLOOKUP(ROE!A610,BASE!F:H,3,0),C609)</f>
        <v>0.76472454266680767</v>
      </c>
      <c r="D610">
        <f>+IFERROR(+VLOOKUP(A610,BASE!P:R,3,0)/VLOOKUP(ROE!A610,BASE!F:H,3,0),D609)</f>
        <v>0</v>
      </c>
      <c r="F610">
        <f>+IFERROR(VLOOKUP(A610,BASE!A:C,3,0)/VLOOKUP(A610,BASE!K:M,3,0),F609)</f>
        <v>1.0534595775673707</v>
      </c>
      <c r="L610">
        <f t="shared" si="16"/>
        <v>0.78011795283389218</v>
      </c>
      <c r="M610">
        <f t="shared" si="17"/>
        <v>0.6717166670244139</v>
      </c>
    </row>
    <row r="611" spans="1:13" x14ac:dyDescent="0.25">
      <c r="A611" s="1">
        <f>+BASE!A611</f>
        <v>41439</v>
      </c>
      <c r="B611">
        <f>+IFERROR(VLOOKUP(A611,BASE!K:M,3,0)/VLOOKUP(ROE!A611,BASE!F:H,3,0),B610)</f>
        <v>0.74336885060077085</v>
      </c>
      <c r="C611">
        <f>+IFERROR(VLOOKUP(A611,BASE!A:C,3,0)/VLOOKUP(ROE!A611,BASE!F:H,3,0),C610)</f>
        <v>0.77488097936975742</v>
      </c>
      <c r="D611">
        <f>+IFERROR(+VLOOKUP(A611,BASE!P:R,3,0)/VLOOKUP(ROE!A611,BASE!F:H,3,0),D610)</f>
        <v>0</v>
      </c>
      <c r="F611">
        <f>+IFERROR(VLOOKUP(A611,BASE!A:C,3,0)/VLOOKUP(A611,BASE!K:M,3,0),F610)</f>
        <v>1.0423909728575784</v>
      </c>
      <c r="L611">
        <f t="shared" si="16"/>
        <v>0.79767200777499514</v>
      </c>
      <c r="M611">
        <f t="shared" si="17"/>
        <v>0.68906569342654655</v>
      </c>
    </row>
    <row r="612" spans="1:13" x14ac:dyDescent="0.25">
      <c r="A612" s="1">
        <f>+BASE!A612</f>
        <v>41446</v>
      </c>
      <c r="B612">
        <f>+IFERROR(VLOOKUP(A612,BASE!K:M,3,0)/VLOOKUP(ROE!A612,BASE!F:H,3,0),B611)</f>
        <v>0.76387718242022873</v>
      </c>
      <c r="C612">
        <f>+IFERROR(VLOOKUP(A612,BASE!A:C,3,0)/VLOOKUP(ROE!A612,BASE!F:H,3,0),C611)</f>
        <v>0.79590608067429258</v>
      </c>
      <c r="D612">
        <f>+IFERROR(+VLOOKUP(A612,BASE!P:R,3,0)/VLOOKUP(ROE!A612,BASE!F:H,3,0),D611)</f>
        <v>0</v>
      </c>
      <c r="F612">
        <f>+IFERROR(VLOOKUP(A612,BASE!A:C,3,0)/VLOOKUP(A612,BASE!K:M,3,0),F611)</f>
        <v>1.0419293820933166</v>
      </c>
      <c r="L612">
        <f t="shared" si="16"/>
        <v>0.81754366619433005</v>
      </c>
      <c r="M612">
        <f t="shared" si="17"/>
        <v>0.7102106986461274</v>
      </c>
    </row>
    <row r="613" spans="1:13" x14ac:dyDescent="0.25">
      <c r="A613" s="1">
        <f>+BASE!A613</f>
        <v>41453</v>
      </c>
      <c r="B613">
        <f>+IFERROR(VLOOKUP(A613,BASE!K:M,3,0)/VLOOKUP(ROE!A613,BASE!F:H,3,0),B612)</f>
        <v>0.76036060279870843</v>
      </c>
      <c r="C613">
        <f>+IFERROR(VLOOKUP(A613,BASE!A:C,3,0)/VLOOKUP(ROE!A613,BASE!F:H,3,0),C612)</f>
        <v>0.78377287405812712</v>
      </c>
      <c r="D613">
        <f>+IFERROR(+VLOOKUP(A613,BASE!P:R,3,0)/VLOOKUP(ROE!A613,BASE!F:H,3,0),D612)</f>
        <v>0</v>
      </c>
      <c r="F613">
        <f>+IFERROR(VLOOKUP(A613,BASE!A:C,3,0)/VLOOKUP(A613,BASE!K:M,3,0),F612)</f>
        <v>1.0307910104406299</v>
      </c>
      <c r="L613">
        <f t="shared" si="16"/>
        <v>0.81403202927991014</v>
      </c>
      <c r="M613">
        <f t="shared" si="17"/>
        <v>0.70668917631750672</v>
      </c>
    </row>
    <row r="614" spans="1:13" x14ac:dyDescent="0.25">
      <c r="A614" s="1">
        <f>+BASE!A614</f>
        <v>41460</v>
      </c>
      <c r="B614">
        <f>+IFERROR(VLOOKUP(A614,BASE!K:M,3,0)/VLOOKUP(ROE!A614,BASE!F:H,3,0),B613)</f>
        <v>0.73688800298990909</v>
      </c>
      <c r="C614">
        <f>+IFERROR(VLOOKUP(A614,BASE!A:C,3,0)/VLOOKUP(ROE!A614,BASE!F:H,3,0),C613)</f>
        <v>0.77513392300984174</v>
      </c>
      <c r="D614">
        <f>+IFERROR(+VLOOKUP(A614,BASE!P:R,3,0)/VLOOKUP(ROE!A614,BASE!F:H,3,0),D613)</f>
        <v>0</v>
      </c>
      <c r="F614">
        <f>+IFERROR(VLOOKUP(A614,BASE!A:C,3,0)/VLOOKUP(A614,BASE!K:M,3,0),F613)</f>
        <v>1.0519019442096365</v>
      </c>
      <c r="L614">
        <f t="shared" si="16"/>
        <v>0.79101419423367869</v>
      </c>
      <c r="M614">
        <f t="shared" si="17"/>
        <v>0.68276181174613948</v>
      </c>
    </row>
    <row r="615" spans="1:13" x14ac:dyDescent="0.25">
      <c r="A615" s="1">
        <f>+BASE!A615</f>
        <v>41467</v>
      </c>
      <c r="B615">
        <f>+IFERROR(VLOOKUP(A615,BASE!K:M,3,0)/VLOOKUP(ROE!A615,BASE!F:H,3,0),B614)</f>
        <v>0.7934120571783716</v>
      </c>
      <c r="C615">
        <f>+IFERROR(VLOOKUP(A615,BASE!A:C,3,0)/VLOOKUP(ROE!A615,BASE!F:H,3,0),C614)</f>
        <v>0.78334369173399621</v>
      </c>
      <c r="D615">
        <f>+IFERROR(+VLOOKUP(A615,BASE!P:R,3,0)/VLOOKUP(ROE!A615,BASE!F:H,3,0),D614)</f>
        <v>0</v>
      </c>
      <c r="F615">
        <f>+IFERROR(VLOOKUP(A615,BASE!A:C,3,0)/VLOOKUP(A615,BASE!K:M,3,0),F614)</f>
        <v>0.98731004229985897</v>
      </c>
      <c r="L615">
        <f t="shared" si="16"/>
        <v>0.84795582212139531</v>
      </c>
      <c r="M615">
        <f t="shared" si="17"/>
        <v>0.73886829223534789</v>
      </c>
    </row>
    <row r="616" spans="1:13" x14ac:dyDescent="0.25">
      <c r="A616" s="1">
        <f>+BASE!A616</f>
        <v>41474</v>
      </c>
      <c r="B616">
        <f>+IFERROR(VLOOKUP(A616,BASE!K:M,3,0)/VLOOKUP(ROE!A616,BASE!F:H,3,0),B615)</f>
        <v>0.78436624863022031</v>
      </c>
      <c r="C616">
        <f>+IFERROR(VLOOKUP(A616,BASE!A:C,3,0)/VLOOKUP(ROE!A616,BASE!F:H,3,0),C615)</f>
        <v>0.80603920613661273</v>
      </c>
      <c r="D616">
        <f>+IFERROR(+VLOOKUP(A616,BASE!P:R,3,0)/VLOOKUP(ROE!A616,BASE!F:H,3,0),D615)</f>
        <v>0</v>
      </c>
      <c r="F616">
        <f>+IFERROR(VLOOKUP(A616,BASE!A:C,3,0)/VLOOKUP(A616,BASE!K:M,3,0),F615)</f>
        <v>1.0276311704439616</v>
      </c>
      <c r="L616">
        <f t="shared" si="16"/>
        <v>0.83912460803362554</v>
      </c>
      <c r="M616">
        <f t="shared" si="17"/>
        <v>0.72960788922681508</v>
      </c>
    </row>
    <row r="617" spans="1:13" x14ac:dyDescent="0.25">
      <c r="A617" s="1">
        <f>+BASE!A617</f>
        <v>41481</v>
      </c>
      <c r="B617">
        <f>+IFERROR(VLOOKUP(A617,BASE!K:M,3,0)/VLOOKUP(ROE!A617,BASE!F:H,3,0),B616)</f>
        <v>0.7760083691735441</v>
      </c>
      <c r="C617">
        <f>+IFERROR(VLOOKUP(A617,BASE!A:C,3,0)/VLOOKUP(ROE!A617,BASE!F:H,3,0),C616)</f>
        <v>0.78182029524584451</v>
      </c>
      <c r="D617">
        <f>+IFERROR(+VLOOKUP(A617,BASE!P:R,3,0)/VLOOKUP(ROE!A617,BASE!F:H,3,0),D616)</f>
        <v>0</v>
      </c>
      <c r="F617">
        <f>+IFERROR(VLOOKUP(A617,BASE!A:C,3,0)/VLOOKUP(A617,BASE!K:M,3,0),F616)</f>
        <v>1.0074895146794487</v>
      </c>
      <c r="L617">
        <f t="shared" si="16"/>
        <v>0.83085593252303835</v>
      </c>
      <c r="M617">
        <f t="shared" si="17"/>
        <v>0.72116080582404984</v>
      </c>
    </row>
    <row r="618" spans="1:13" x14ac:dyDescent="0.25">
      <c r="A618" s="1">
        <f>+BASE!A618</f>
        <v>41488</v>
      </c>
      <c r="B618">
        <f>+IFERROR(VLOOKUP(A618,BASE!K:M,3,0)/VLOOKUP(ROE!A618,BASE!F:H,3,0),B617)</f>
        <v>0.79473438956197573</v>
      </c>
      <c r="C618">
        <f>+IFERROR(VLOOKUP(A618,BASE!A:C,3,0)/VLOOKUP(ROE!A618,BASE!F:H,3,0),C617)</f>
        <v>0.80195712954333642</v>
      </c>
      <c r="D618">
        <f>+IFERROR(+VLOOKUP(A618,BASE!P:R,3,0)/VLOOKUP(ROE!A618,BASE!F:H,3,0),D617)</f>
        <v>0</v>
      </c>
      <c r="F618">
        <f>+IFERROR(VLOOKUP(A618,BASE!A:C,3,0)/VLOOKUP(A618,BASE!K:M,3,0),F617)</f>
        <v>1.0090882439167399</v>
      </c>
      <c r="L618">
        <f t="shared" si="16"/>
        <v>0.85015455168120357</v>
      </c>
      <c r="M618">
        <f t="shared" si="17"/>
        <v>0.73931422744274788</v>
      </c>
    </row>
    <row r="619" spans="1:13" x14ac:dyDescent="0.25">
      <c r="A619" s="1">
        <f>+BASE!A619</f>
        <v>41495</v>
      </c>
      <c r="B619">
        <f>+IFERROR(VLOOKUP(A619,BASE!K:M,3,0)/VLOOKUP(ROE!A619,BASE!F:H,3,0),B618)</f>
        <v>0.77982465875041618</v>
      </c>
      <c r="C619">
        <f>+IFERROR(VLOOKUP(A619,BASE!A:C,3,0)/VLOOKUP(ROE!A619,BASE!F:H,3,0),C618)</f>
        <v>0.85806236821662407</v>
      </c>
      <c r="D619">
        <f>+IFERROR(+VLOOKUP(A619,BASE!P:R,3,0)/VLOOKUP(ROE!A619,BASE!F:H,3,0),D618)</f>
        <v>0</v>
      </c>
      <c r="F619">
        <f>+IFERROR(VLOOKUP(A619,BASE!A:C,3,0)/VLOOKUP(A619,BASE!K:M,3,0),F618)</f>
        <v>1.1003273089511882</v>
      </c>
      <c r="L619">
        <f t="shared" si="16"/>
        <v>0.83530512383503508</v>
      </c>
      <c r="M619">
        <f t="shared" si="17"/>
        <v>0.72434419366579728</v>
      </c>
    </row>
    <row r="620" spans="1:13" x14ac:dyDescent="0.25">
      <c r="A620" s="1">
        <f>+BASE!A620</f>
        <v>41502</v>
      </c>
      <c r="B620">
        <f>+IFERROR(VLOOKUP(A620,BASE!K:M,3,0)/VLOOKUP(ROE!A620,BASE!F:H,3,0),B619)</f>
        <v>0.75585825871594581</v>
      </c>
      <c r="C620">
        <f>+IFERROR(VLOOKUP(A620,BASE!A:C,3,0)/VLOOKUP(ROE!A620,BASE!F:H,3,0),C619)</f>
        <v>0.80710611545056199</v>
      </c>
      <c r="D620">
        <f>+IFERROR(+VLOOKUP(A620,BASE!P:R,3,0)/VLOOKUP(ROE!A620,BASE!F:H,3,0),D619)</f>
        <v>0</v>
      </c>
      <c r="F620">
        <f>+IFERROR(VLOOKUP(A620,BASE!A:C,3,0)/VLOOKUP(A620,BASE!K:M,3,0),F619)</f>
        <v>1.0678008821676119</v>
      </c>
      <c r="L620">
        <f t="shared" si="16"/>
        <v>0.81138019752022028</v>
      </c>
      <c r="M620">
        <f t="shared" si="17"/>
        <v>0.70033631991167133</v>
      </c>
    </row>
    <row r="621" spans="1:13" x14ac:dyDescent="0.25">
      <c r="A621" s="1">
        <f>+BASE!A621</f>
        <v>41509</v>
      </c>
      <c r="B621">
        <f>+IFERROR(VLOOKUP(A621,BASE!K:M,3,0)/VLOOKUP(ROE!A621,BASE!F:H,3,0),B620)</f>
        <v>0.79331807780320363</v>
      </c>
      <c r="C621">
        <f>+IFERROR(VLOOKUP(A621,BASE!A:C,3,0)/VLOOKUP(ROE!A621,BASE!F:H,3,0),C620)</f>
        <v>0.82407322654462245</v>
      </c>
      <c r="D621">
        <f>+IFERROR(+VLOOKUP(A621,BASE!P:R,3,0)/VLOOKUP(ROE!A621,BASE!F:H,3,0),D620)</f>
        <v>0</v>
      </c>
      <c r="F621">
        <f>+IFERROR(VLOOKUP(A621,BASE!A:C,3,0)/VLOOKUP(A621,BASE!K:M,3,0),F620)</f>
        <v>1.0387677397023192</v>
      </c>
      <c r="L621">
        <f t="shared" si="16"/>
        <v>0.84900314597780246</v>
      </c>
      <c r="M621">
        <f t="shared" si="17"/>
        <v>0.73763300962860479</v>
      </c>
    </row>
    <row r="622" spans="1:13" x14ac:dyDescent="0.25">
      <c r="A622" s="1">
        <f>+BASE!A622</f>
        <v>41516</v>
      </c>
      <c r="B622">
        <f>+IFERROR(VLOOKUP(A622,BASE!K:M,3,0)/VLOOKUP(ROE!A622,BASE!F:H,3,0),B621)</f>
        <v>0.75467416954075162</v>
      </c>
      <c r="C622">
        <f>+IFERROR(VLOOKUP(A622,BASE!A:C,3,0)/VLOOKUP(ROE!A622,BASE!F:H,3,0),C621)</f>
        <v>0.78580504628789261</v>
      </c>
      <c r="D622">
        <f>+IFERROR(+VLOOKUP(A622,BASE!P:R,3,0)/VLOOKUP(ROE!A622,BASE!F:H,3,0),D621)</f>
        <v>0</v>
      </c>
      <c r="F622">
        <f>+IFERROR(VLOOKUP(A622,BASE!A:C,3,0)/VLOOKUP(A622,BASE!K:M,3,0),F621)</f>
        <v>1.041250751653638</v>
      </c>
      <c r="L622">
        <f t="shared" si="16"/>
        <v>0.8086722049459254</v>
      </c>
      <c r="M622">
        <f t="shared" si="17"/>
        <v>0.70067613413557783</v>
      </c>
    </row>
    <row r="623" spans="1:13" x14ac:dyDescent="0.25">
      <c r="A623" s="1">
        <f>+BASE!A623</f>
        <v>41523</v>
      </c>
      <c r="B623">
        <f>+IFERROR(VLOOKUP(A623,BASE!K:M,3,0)/VLOOKUP(ROE!A623,BASE!F:H,3,0),B622)</f>
        <v>0.73024858478956434</v>
      </c>
      <c r="C623">
        <f>+IFERROR(VLOOKUP(A623,BASE!A:C,3,0)/VLOOKUP(ROE!A623,BASE!F:H,3,0),C622)</f>
        <v>0.77332020674378532</v>
      </c>
      <c r="D623">
        <f>+IFERROR(+VLOOKUP(A623,BASE!P:R,3,0)/VLOOKUP(ROE!A623,BASE!F:H,3,0),D622)</f>
        <v>0</v>
      </c>
      <c r="F623">
        <f>+IFERROR(VLOOKUP(A623,BASE!A:C,3,0)/VLOOKUP(A623,BASE!K:M,3,0),F622)</f>
        <v>1.0589821368385575</v>
      </c>
      <c r="L623">
        <f t="shared" si="16"/>
        <v>0.78332352776222336</v>
      </c>
      <c r="M623">
        <f t="shared" si="17"/>
        <v>0.67717364181690531</v>
      </c>
    </row>
    <row r="624" spans="1:13" x14ac:dyDescent="0.25">
      <c r="A624" s="1">
        <f>+BASE!A624</f>
        <v>41530</v>
      </c>
      <c r="B624">
        <f>+IFERROR(VLOOKUP(A624,BASE!K:M,3,0)/VLOOKUP(ROE!A624,BASE!F:H,3,0),B623)</f>
        <v>0.75982936366868103</v>
      </c>
      <c r="C624">
        <f>+IFERROR(VLOOKUP(A624,BASE!A:C,3,0)/VLOOKUP(ROE!A624,BASE!F:H,3,0),C623)</f>
        <v>0.71539281905439023</v>
      </c>
      <c r="D624">
        <f>+IFERROR(+VLOOKUP(A624,BASE!P:R,3,0)/VLOOKUP(ROE!A624,BASE!F:H,3,0),D623)</f>
        <v>0</v>
      </c>
      <c r="F624">
        <f>+IFERROR(VLOOKUP(A624,BASE!A:C,3,0)/VLOOKUP(A624,BASE!K:M,3,0),F623)</f>
        <v>0.94151773182371101</v>
      </c>
      <c r="L624">
        <f t="shared" si="16"/>
        <v>0.81055371552117872</v>
      </c>
      <c r="M624">
        <f t="shared" si="17"/>
        <v>0.70910501181618335</v>
      </c>
    </row>
    <row r="625" spans="1:13" x14ac:dyDescent="0.25">
      <c r="A625" s="1">
        <f>+BASE!A625</f>
        <v>41537</v>
      </c>
      <c r="B625">
        <f>+IFERROR(VLOOKUP(A625,BASE!K:M,3,0)/VLOOKUP(ROE!A625,BASE!F:H,3,0),B624)</f>
        <v>0.74152486479356294</v>
      </c>
      <c r="C625">
        <f>+IFERROR(VLOOKUP(A625,BASE!A:C,3,0)/VLOOKUP(ROE!A625,BASE!F:H,3,0),C624)</f>
        <v>0.67062392824165673</v>
      </c>
      <c r="D625">
        <f>+IFERROR(+VLOOKUP(A625,BASE!P:R,3,0)/VLOOKUP(ROE!A625,BASE!F:H,3,0),D624)</f>
        <v>0</v>
      </c>
      <c r="F625">
        <f>+IFERROR(VLOOKUP(A625,BASE!A:C,3,0)/VLOOKUP(A625,BASE!K:M,3,0),F624)</f>
        <v>0.90438495063595115</v>
      </c>
      <c r="L625">
        <f t="shared" si="16"/>
        <v>0.79164011716897664</v>
      </c>
      <c r="M625">
        <f t="shared" si="17"/>
        <v>0.69140961241814924</v>
      </c>
    </row>
    <row r="626" spans="1:13" x14ac:dyDescent="0.25">
      <c r="A626" s="1">
        <f>+BASE!A626</f>
        <v>41544</v>
      </c>
      <c r="B626">
        <f>+IFERROR(VLOOKUP(A626,BASE!K:M,3,0)/VLOOKUP(ROE!A626,BASE!F:H,3,0),B625)</f>
        <v>0.71962440131081418</v>
      </c>
      <c r="C626">
        <f>+IFERROR(VLOOKUP(A626,BASE!A:C,3,0)/VLOOKUP(ROE!A626,BASE!F:H,3,0),C625)</f>
        <v>0.68414418956390211</v>
      </c>
      <c r="D626">
        <f>+IFERROR(+VLOOKUP(A626,BASE!P:R,3,0)/VLOOKUP(ROE!A626,BASE!F:H,3,0),D625)</f>
        <v>0</v>
      </c>
      <c r="F626">
        <f>+IFERROR(VLOOKUP(A626,BASE!A:C,3,0)/VLOOKUP(A626,BASE!K:M,3,0),F625)</f>
        <v>0.95069620807426214</v>
      </c>
      <c r="L626">
        <f t="shared" si="16"/>
        <v>0.77148076574268643</v>
      </c>
      <c r="M626">
        <f t="shared" si="17"/>
        <v>0.66776803687894193</v>
      </c>
    </row>
    <row r="627" spans="1:13" x14ac:dyDescent="0.25">
      <c r="A627" s="1">
        <f>+BASE!A627</f>
        <v>41551</v>
      </c>
      <c r="B627">
        <f>+IFERROR(VLOOKUP(A627,BASE!K:M,3,0)/VLOOKUP(ROE!A627,BASE!F:H,3,0),B626)</f>
        <v>0.73824641506741817</v>
      </c>
      <c r="C627">
        <f>+IFERROR(VLOOKUP(A627,BASE!A:C,3,0)/VLOOKUP(ROE!A627,BASE!F:H,3,0),C626)</f>
        <v>0.74302632517657141</v>
      </c>
      <c r="D627">
        <f>+IFERROR(+VLOOKUP(A627,BASE!P:R,3,0)/VLOOKUP(ROE!A627,BASE!F:H,3,0),D626)</f>
        <v>0</v>
      </c>
      <c r="F627">
        <f>+IFERROR(VLOOKUP(A627,BASE!A:C,3,0)/VLOOKUP(A627,BASE!K:M,3,0),F626)</f>
        <v>1.0064746810977969</v>
      </c>
      <c r="L627">
        <f t="shared" si="16"/>
        <v>0.78962911517341983</v>
      </c>
      <c r="M627">
        <f t="shared" si="17"/>
        <v>0.68686371496141652</v>
      </c>
    </row>
    <row r="628" spans="1:13" x14ac:dyDescent="0.25">
      <c r="A628" s="1">
        <f>+BASE!A628</f>
        <v>41558</v>
      </c>
      <c r="B628">
        <f>+IFERROR(VLOOKUP(A628,BASE!K:M,3,0)/VLOOKUP(ROE!A628,BASE!F:H,3,0),B627)</f>
        <v>0.78618217772834009</v>
      </c>
      <c r="C628">
        <f>+IFERROR(VLOOKUP(A628,BASE!A:C,3,0)/VLOOKUP(ROE!A628,BASE!F:H,3,0),C627)</f>
        <v>0.7208008898776419</v>
      </c>
      <c r="D628">
        <f>+IFERROR(+VLOOKUP(A628,BASE!P:R,3,0)/VLOOKUP(ROE!A628,BASE!F:H,3,0),D627)</f>
        <v>0</v>
      </c>
      <c r="F628">
        <f>+IFERROR(VLOOKUP(A628,BASE!A:C,3,0)/VLOOKUP(A628,BASE!K:M,3,0),F627)</f>
        <v>0.91683697531834629</v>
      </c>
      <c r="L628">
        <f t="shared" si="16"/>
        <v>0.83722183805535444</v>
      </c>
      <c r="M628">
        <f t="shared" si="17"/>
        <v>0.73514251740132575</v>
      </c>
    </row>
    <row r="629" spans="1:13" x14ac:dyDescent="0.25">
      <c r="A629" s="1">
        <f>+BASE!A629</f>
        <v>41565</v>
      </c>
      <c r="B629">
        <f>+IFERROR(VLOOKUP(A629,BASE!K:M,3,0)/VLOOKUP(ROE!A629,BASE!F:H,3,0),B628)</f>
        <v>0.85139964264443113</v>
      </c>
      <c r="C629">
        <f>+IFERROR(VLOOKUP(A629,BASE!A:C,3,0)/VLOOKUP(ROE!A629,BASE!F:H,3,0),C628)</f>
        <v>0.79541393686718276</v>
      </c>
      <c r="D629">
        <f>+IFERROR(+VLOOKUP(A629,BASE!P:R,3,0)/VLOOKUP(ROE!A629,BASE!F:H,3,0),D628)</f>
        <v>0</v>
      </c>
      <c r="F629">
        <f>+IFERROR(VLOOKUP(A629,BASE!A:C,3,0)/VLOOKUP(A629,BASE!K:M,3,0),F628)</f>
        <v>0.93424274221755854</v>
      </c>
      <c r="L629">
        <f t="shared" si="16"/>
        <v>0.90551122382187277</v>
      </c>
      <c r="M629">
        <f t="shared" si="17"/>
        <v>0.79728806146698949</v>
      </c>
    </row>
    <row r="630" spans="1:13" x14ac:dyDescent="0.25">
      <c r="A630" s="1">
        <f>+BASE!A630</f>
        <v>41572</v>
      </c>
      <c r="B630">
        <f>+IFERROR(VLOOKUP(A630,BASE!K:M,3,0)/VLOOKUP(ROE!A630,BASE!F:H,3,0),B629)</f>
        <v>0.78082913690127642</v>
      </c>
      <c r="C630">
        <f>+IFERROR(VLOOKUP(A630,BASE!A:C,3,0)/VLOOKUP(ROE!A630,BASE!F:H,3,0),C629)</f>
        <v>0.74903384471249557</v>
      </c>
      <c r="D630">
        <f>+IFERROR(+VLOOKUP(A630,BASE!P:R,3,0)/VLOOKUP(ROE!A630,BASE!F:H,3,0),D629)</f>
        <v>0</v>
      </c>
      <c r="F630">
        <f>+IFERROR(VLOOKUP(A630,BASE!A:C,3,0)/VLOOKUP(A630,BASE!K:M,3,0),F629)</f>
        <v>0.95928008998875136</v>
      </c>
      <c r="L630">
        <f t="shared" si="16"/>
        <v>0.83360660751175175</v>
      </c>
      <c r="M630">
        <f t="shared" si="17"/>
        <v>0.72805166629080109</v>
      </c>
    </row>
    <row r="631" spans="1:13" x14ac:dyDescent="0.25">
      <c r="A631" s="1">
        <f>+BASE!A631</f>
        <v>41579</v>
      </c>
      <c r="B631">
        <f>+IFERROR(VLOOKUP(A631,BASE!K:M,3,0)/VLOOKUP(ROE!A631,BASE!F:H,3,0),B630)</f>
        <v>0.78317284709417478</v>
      </c>
      <c r="C631">
        <f>+IFERROR(VLOOKUP(A631,BASE!A:C,3,0)/VLOOKUP(ROE!A631,BASE!F:H,3,0),C630)</f>
        <v>0.77648022946117601</v>
      </c>
      <c r="D631">
        <f>+IFERROR(+VLOOKUP(A631,BASE!P:R,3,0)/VLOOKUP(ROE!A631,BASE!F:H,3,0),D630)</f>
        <v>0</v>
      </c>
      <c r="F631">
        <f>+IFERROR(VLOOKUP(A631,BASE!A:C,3,0)/VLOOKUP(A631,BASE!K:M,3,0),F630)</f>
        <v>0.9914544820369724</v>
      </c>
      <c r="L631">
        <f t="shared" si="16"/>
        <v>0.83474771871729703</v>
      </c>
      <c r="M631">
        <f t="shared" si="17"/>
        <v>0.73159797547105254</v>
      </c>
    </row>
    <row r="632" spans="1:13" x14ac:dyDescent="0.25">
      <c r="A632" s="1">
        <f>+BASE!A632</f>
        <v>41586</v>
      </c>
      <c r="B632">
        <f>+IFERROR(VLOOKUP(A632,BASE!K:M,3,0)/VLOOKUP(ROE!A632,BASE!F:H,3,0),B631)</f>
        <v>0.75235069061669146</v>
      </c>
      <c r="C632">
        <f>+IFERROR(VLOOKUP(A632,BASE!A:C,3,0)/VLOOKUP(ROE!A632,BASE!F:H,3,0),C631)</f>
        <v>0.7865897153232605</v>
      </c>
      <c r="D632">
        <f>+IFERROR(+VLOOKUP(A632,BASE!P:R,3,0)/VLOOKUP(ROE!A632,BASE!F:H,3,0),D631)</f>
        <v>0</v>
      </c>
      <c r="F632">
        <f>+IFERROR(VLOOKUP(A632,BASE!A:C,3,0)/VLOOKUP(A632,BASE!K:M,3,0),F631)</f>
        <v>1.0455093949319085</v>
      </c>
      <c r="L632">
        <f t="shared" si="16"/>
        <v>0.80384803547985562</v>
      </c>
      <c r="M632">
        <f t="shared" si="17"/>
        <v>0.70085334575352731</v>
      </c>
    </row>
    <row r="633" spans="1:13" x14ac:dyDescent="0.25">
      <c r="A633" s="1">
        <f>+BASE!A633</f>
        <v>41593</v>
      </c>
      <c r="B633">
        <f>+IFERROR(VLOOKUP(A633,BASE!K:M,3,0)/VLOOKUP(ROE!A633,BASE!F:H,3,0),B632)</f>
        <v>0.77127248975714036</v>
      </c>
      <c r="C633">
        <f>+IFERROR(VLOOKUP(A633,BASE!A:C,3,0)/VLOOKUP(ROE!A633,BASE!F:H,3,0),C632)</f>
        <v>0.72175048987589818</v>
      </c>
      <c r="D633">
        <f>+IFERROR(+VLOOKUP(A633,BASE!P:R,3,0)/VLOOKUP(ROE!A633,BASE!F:H,3,0),D632)</f>
        <v>0</v>
      </c>
      <c r="F633">
        <f>+IFERROR(VLOOKUP(A633,BASE!A:C,3,0)/VLOOKUP(A633,BASE!K:M,3,0),F632)</f>
        <v>0.93579182385095083</v>
      </c>
      <c r="L633">
        <f t="shared" si="16"/>
        <v>0.82268867543705304</v>
      </c>
      <c r="M633">
        <f t="shared" si="17"/>
        <v>0.71985630407722767</v>
      </c>
    </row>
    <row r="634" spans="1:13" x14ac:dyDescent="0.25">
      <c r="A634" s="1">
        <f>+BASE!A634</f>
        <v>41600</v>
      </c>
      <c r="B634">
        <f>+IFERROR(VLOOKUP(A634,BASE!K:M,3,0)/VLOOKUP(ROE!A634,BASE!F:H,3,0),B633)</f>
        <v>0.76270155156677832</v>
      </c>
      <c r="C634">
        <f>+IFERROR(VLOOKUP(A634,BASE!A:C,3,0)/VLOOKUP(ROE!A634,BASE!F:H,3,0),C633)</f>
        <v>0.75892911469425017</v>
      </c>
      <c r="D634">
        <f>+IFERROR(+VLOOKUP(A634,BASE!P:R,3,0)/VLOOKUP(ROE!A634,BASE!F:H,3,0),D633)</f>
        <v>0</v>
      </c>
      <c r="F634">
        <f>+IFERROR(VLOOKUP(A634,BASE!A:C,3,0)/VLOOKUP(A634,BASE!K:M,3,0),F633)</f>
        <v>0.99505384922217788</v>
      </c>
      <c r="L634">
        <f t="shared" si="16"/>
        <v>0.81414328128846369</v>
      </c>
      <c r="M634">
        <f t="shared" si="17"/>
        <v>0.71125982184509295</v>
      </c>
    </row>
    <row r="635" spans="1:13" x14ac:dyDescent="0.25">
      <c r="A635" s="1">
        <f>+BASE!A635</f>
        <v>41607</v>
      </c>
      <c r="B635">
        <f>+IFERROR(VLOOKUP(A635,BASE!K:M,3,0)/VLOOKUP(ROE!A635,BASE!F:H,3,0),B634)</f>
        <v>0.74889453902277248</v>
      </c>
      <c r="C635">
        <f>+IFERROR(VLOOKUP(A635,BASE!A:C,3,0)/VLOOKUP(ROE!A635,BASE!F:H,3,0),C634)</f>
        <v>0.72330311739995579</v>
      </c>
      <c r="D635">
        <f>+IFERROR(+VLOOKUP(A635,BASE!P:R,3,0)/VLOOKUP(ROE!A635,BASE!F:H,3,0),D634)</f>
        <v>0</v>
      </c>
      <c r="F635">
        <f>+IFERROR(VLOOKUP(A635,BASE!A:C,3,0)/VLOOKUP(A635,BASE!K:M,3,0),F634)</f>
        <v>0.9658277363643073</v>
      </c>
      <c r="L635">
        <f t="shared" si="16"/>
        <v>0.80076397239540253</v>
      </c>
      <c r="M635">
        <f t="shared" si="17"/>
        <v>0.69702510565014242</v>
      </c>
    </row>
    <row r="636" spans="1:13" x14ac:dyDescent="0.25">
      <c r="A636" s="1">
        <f>+BASE!A636</f>
        <v>41614</v>
      </c>
      <c r="B636">
        <f>+IFERROR(VLOOKUP(A636,BASE!K:M,3,0)/VLOOKUP(ROE!A636,BASE!F:H,3,0),B635)</f>
        <v>0.70532573092320761</v>
      </c>
      <c r="C636">
        <f>+IFERROR(VLOOKUP(A636,BASE!A:C,3,0)/VLOOKUP(ROE!A636,BASE!F:H,3,0),C635)</f>
        <v>0.70453718306441826</v>
      </c>
      <c r="D636">
        <f>+IFERROR(+VLOOKUP(A636,BASE!P:R,3,0)/VLOOKUP(ROE!A636,BASE!F:H,3,0),D635)</f>
        <v>0</v>
      </c>
      <c r="F636">
        <f>+IFERROR(VLOOKUP(A636,BASE!A:C,3,0)/VLOOKUP(A636,BASE!K:M,3,0),F635)</f>
        <v>0.99888200894392842</v>
      </c>
      <c r="L636">
        <f t="shared" si="16"/>
        <v>0.7603903701200837</v>
      </c>
      <c r="M636">
        <f t="shared" si="17"/>
        <v>0.65026109172633151</v>
      </c>
    </row>
    <row r="637" spans="1:13" x14ac:dyDescent="0.25">
      <c r="A637" s="1">
        <f>+BASE!A637</f>
        <v>41621</v>
      </c>
      <c r="B637">
        <f>+IFERROR(VLOOKUP(A637,BASE!K:M,3,0)/VLOOKUP(ROE!A637,BASE!F:H,3,0),B636)</f>
        <v>0.6854647535870243</v>
      </c>
      <c r="C637">
        <f>+IFERROR(VLOOKUP(A637,BASE!A:C,3,0)/VLOOKUP(ROE!A637,BASE!F:H,3,0),C636)</f>
        <v>0.70012476606363072</v>
      </c>
      <c r="D637">
        <f>+IFERROR(+VLOOKUP(A637,BASE!P:R,3,0)/VLOOKUP(ROE!A637,BASE!F:H,3,0),D636)</f>
        <v>0</v>
      </c>
      <c r="F637">
        <f>+IFERROR(VLOOKUP(A637,BASE!A:C,3,0)/VLOOKUP(A637,BASE!K:M,3,0),F636)</f>
        <v>1.0213869676010194</v>
      </c>
      <c r="L637">
        <f t="shared" si="16"/>
        <v>0.74537206948753876</v>
      </c>
      <c r="M637">
        <f t="shared" si="17"/>
        <v>0.62555743768650984</v>
      </c>
    </row>
    <row r="638" spans="1:13" x14ac:dyDescent="0.25">
      <c r="A638" s="1">
        <f>+BASE!A638</f>
        <v>41628</v>
      </c>
      <c r="B638">
        <f>+IFERROR(VLOOKUP(A638,BASE!K:M,3,0)/VLOOKUP(ROE!A638,BASE!F:H,3,0),B637)</f>
        <v>0.71697388632872505</v>
      </c>
      <c r="C638">
        <f>+IFERROR(VLOOKUP(A638,BASE!A:C,3,0)/VLOOKUP(ROE!A638,BASE!F:H,3,0),C637)</f>
        <v>0.67441116231438814</v>
      </c>
      <c r="D638">
        <f>+IFERROR(+VLOOKUP(A638,BASE!P:R,3,0)/VLOOKUP(ROE!A638,BASE!F:H,3,0),D637)</f>
        <v>0</v>
      </c>
      <c r="F638">
        <f>+IFERROR(VLOOKUP(A638,BASE!A:C,3,0)/VLOOKUP(A638,BASE!K:M,3,0),F637)</f>
        <v>0.94063560078557396</v>
      </c>
      <c r="L638">
        <f t="shared" si="16"/>
        <v>0.77860890127484939</v>
      </c>
      <c r="M638">
        <f t="shared" si="17"/>
        <v>0.65533887138260072</v>
      </c>
    </row>
    <row r="639" spans="1:13" x14ac:dyDescent="0.25">
      <c r="A639" s="1">
        <f>+BASE!A639</f>
        <v>41635</v>
      </c>
      <c r="B639">
        <f>+IFERROR(VLOOKUP(A639,BASE!K:M,3,0)/VLOOKUP(ROE!A639,BASE!F:H,3,0),B638)</f>
        <v>0.69201907790143091</v>
      </c>
      <c r="C639">
        <f>+IFERROR(VLOOKUP(A639,BASE!A:C,3,0)/VLOOKUP(ROE!A639,BASE!F:H,3,0),C638)</f>
        <v>0.67790143084260734</v>
      </c>
      <c r="D639">
        <f>+IFERROR(+VLOOKUP(A639,BASE!P:R,3,0)/VLOOKUP(ROE!A639,BASE!F:H,3,0),D638)</f>
        <v>0</v>
      </c>
      <c r="F639">
        <f>+IFERROR(VLOOKUP(A639,BASE!A:C,3,0)/VLOOKUP(A639,BASE!K:M,3,0),F638)</f>
        <v>0.9795993383569197</v>
      </c>
      <c r="L639">
        <f t="shared" si="16"/>
        <v>0.7571177030067483</v>
      </c>
      <c r="M639">
        <f t="shared" si="17"/>
        <v>0.62692045279611353</v>
      </c>
    </row>
    <row r="640" spans="1:13" x14ac:dyDescent="0.25">
      <c r="A640" s="1">
        <f>+BASE!A640</f>
        <v>41642</v>
      </c>
      <c r="B640">
        <f>+IFERROR(VLOOKUP(A640,BASE!K:M,3,0)/VLOOKUP(ROE!A640,BASE!F:H,3,0),B639)</f>
        <v>0.71745131114859684</v>
      </c>
      <c r="C640">
        <f>+IFERROR(VLOOKUP(A640,BASE!A:C,3,0)/VLOOKUP(ROE!A640,BASE!F:H,3,0),C639)</f>
        <v>0.69191841742064097</v>
      </c>
      <c r="D640">
        <f>+IFERROR(+VLOOKUP(A640,BASE!P:R,3,0)/VLOOKUP(ROE!A640,BASE!F:H,3,0),D639)</f>
        <v>0</v>
      </c>
      <c r="F640">
        <f>+IFERROR(VLOOKUP(A640,BASE!A:C,3,0)/VLOOKUP(A640,BASE!K:M,3,0),F639)</f>
        <v>0.96441167040718179</v>
      </c>
      <c r="L640">
        <f t="shared" si="16"/>
        <v>0.7834543202738391</v>
      </c>
      <c r="M640">
        <f t="shared" si="17"/>
        <v>0.65144830202335458</v>
      </c>
    </row>
    <row r="641" spans="1:13" x14ac:dyDescent="0.25">
      <c r="A641" s="1">
        <f>+BASE!A641</f>
        <v>41649</v>
      </c>
      <c r="B641">
        <f>+IFERROR(VLOOKUP(A641,BASE!K:M,3,0)/VLOOKUP(ROE!A641,BASE!F:H,3,0),B640)</f>
        <v>0.72948282370705919</v>
      </c>
      <c r="C641">
        <f>+IFERROR(VLOOKUP(A641,BASE!A:C,3,0)/VLOOKUP(ROE!A641,BASE!F:H,3,0),C640)</f>
        <v>0.69286523216308038</v>
      </c>
      <c r="D641">
        <f>+IFERROR(+VLOOKUP(A641,BASE!P:R,3,0)/VLOOKUP(ROE!A641,BASE!F:H,3,0),D640)</f>
        <v>0</v>
      </c>
      <c r="F641">
        <f>+IFERROR(VLOOKUP(A641,BASE!A:C,3,0)/VLOOKUP(A641,BASE!K:M,3,0),F640)</f>
        <v>0.94980335334299315</v>
      </c>
      <c r="L641">
        <f t="shared" si="16"/>
        <v>0.79623360134865107</v>
      </c>
      <c r="M641">
        <f t="shared" si="17"/>
        <v>0.66273204606546732</v>
      </c>
    </row>
    <row r="642" spans="1:13" x14ac:dyDescent="0.25">
      <c r="A642" s="1">
        <f>+BASE!A642</f>
        <v>41656</v>
      </c>
      <c r="B642">
        <f>+IFERROR(VLOOKUP(A642,BASE!K:M,3,0)/VLOOKUP(ROE!A642,BASE!F:H,3,0),B641)</f>
        <v>0.7815599800185542</v>
      </c>
      <c r="C642">
        <f>+IFERROR(VLOOKUP(A642,BASE!A:C,3,0)/VLOOKUP(ROE!A642,BASE!F:H,3,0),C641)</f>
        <v>0.72796688788981656</v>
      </c>
      <c r="D642">
        <f>+IFERROR(+VLOOKUP(A642,BASE!P:R,3,0)/VLOOKUP(ROE!A642,BASE!F:H,3,0),D641)</f>
        <v>0</v>
      </c>
      <c r="F642">
        <f>+IFERROR(VLOOKUP(A642,BASE!A:C,3,0)/VLOOKUP(A642,BASE!K:M,3,0),F641)</f>
        <v>0.931428049671293</v>
      </c>
      <c r="L642">
        <f t="shared" si="16"/>
        <v>0.84809148400001944</v>
      </c>
      <c r="M642">
        <f t="shared" si="17"/>
        <v>0.71502847603708897</v>
      </c>
    </row>
    <row r="643" spans="1:13" x14ac:dyDescent="0.25">
      <c r="A643" s="1">
        <f>+BASE!A643</f>
        <v>41663</v>
      </c>
      <c r="B643">
        <f>+IFERROR(VLOOKUP(A643,BASE!K:M,3,0)/VLOOKUP(ROE!A643,BASE!F:H,3,0),B642)</f>
        <v>0.79130017591556057</v>
      </c>
      <c r="C643">
        <f>+IFERROR(VLOOKUP(A643,BASE!A:C,3,0)/VLOOKUP(ROE!A643,BASE!F:H,3,0),C642)</f>
        <v>0.74948024948024949</v>
      </c>
      <c r="D643">
        <f>+IFERROR(+VLOOKUP(A643,BASE!P:R,3,0)/VLOOKUP(ROE!A643,BASE!F:H,3,0),D642)</f>
        <v>0</v>
      </c>
      <c r="F643">
        <f>+IFERROR(VLOOKUP(A643,BASE!A:C,3,0)/VLOOKUP(A643,BASE!K:M,3,0),F642)</f>
        <v>0.94715036378334683</v>
      </c>
      <c r="L643">
        <f t="shared" ref="L643:L706" si="18">+STDEVA(B591:B643)*2+B643</f>
        <v>0.85810977708257141</v>
      </c>
      <c r="M643">
        <f t="shared" ref="M643:M706" si="19">-STDEVA(B591:B643)*2+B643</f>
        <v>0.72449057474854972</v>
      </c>
    </row>
    <row r="644" spans="1:13" x14ac:dyDescent="0.25">
      <c r="A644" s="1">
        <f>+BASE!A644</f>
        <v>41670</v>
      </c>
      <c r="B644">
        <f>+IFERROR(VLOOKUP(A644,BASE!K:M,3,0)/VLOOKUP(ROE!A644,BASE!F:H,3,0),B643)</f>
        <v>0.82449485739295358</v>
      </c>
      <c r="C644">
        <f>+IFERROR(VLOOKUP(A644,BASE!A:C,3,0)/VLOOKUP(ROE!A644,BASE!F:H,3,0),C643)</f>
        <v>0.72186155080603986</v>
      </c>
      <c r="D644">
        <f>+IFERROR(+VLOOKUP(A644,BASE!P:R,3,0)/VLOOKUP(ROE!A644,BASE!F:H,3,0),D643)</f>
        <v>0</v>
      </c>
      <c r="F644">
        <f>+IFERROR(VLOOKUP(A644,BASE!A:C,3,0)/VLOOKUP(A644,BASE!K:M,3,0),F643)</f>
        <v>0.87551977351145716</v>
      </c>
      <c r="L644">
        <f t="shared" si="18"/>
        <v>0.89322299327866328</v>
      </c>
      <c r="M644">
        <f t="shared" si="19"/>
        <v>0.75576672150724389</v>
      </c>
    </row>
    <row r="645" spans="1:13" x14ac:dyDescent="0.25">
      <c r="A645" s="1">
        <f>+BASE!A645</f>
        <v>41677</v>
      </c>
      <c r="B645">
        <f>+IFERROR(VLOOKUP(A645,BASE!K:M,3,0)/VLOOKUP(ROE!A645,BASE!F:H,3,0),B644)</f>
        <v>0.78911459140952089</v>
      </c>
      <c r="C645">
        <f>+IFERROR(VLOOKUP(A645,BASE!A:C,3,0)/VLOOKUP(ROE!A645,BASE!F:H,3,0),C644)</f>
        <v>0.667545355869127</v>
      </c>
      <c r="D645">
        <f>+IFERROR(+VLOOKUP(A645,BASE!P:R,3,0)/VLOOKUP(ROE!A645,BASE!F:H,3,0),D644)</f>
        <v>0</v>
      </c>
      <c r="F645">
        <f>+IFERROR(VLOOKUP(A645,BASE!A:C,3,0)/VLOOKUP(A645,BASE!K:M,3,0),F644)</f>
        <v>0.84594222833562582</v>
      </c>
      <c r="L645">
        <f t="shared" si="18"/>
        <v>0.85798892586002007</v>
      </c>
      <c r="M645">
        <f t="shared" si="19"/>
        <v>0.72024025695902172</v>
      </c>
    </row>
    <row r="646" spans="1:13" x14ac:dyDescent="0.25">
      <c r="A646" s="1">
        <f>+BASE!A646</f>
        <v>41684</v>
      </c>
      <c r="B646">
        <f>+IFERROR(VLOOKUP(A646,BASE!K:M,3,0)/VLOOKUP(ROE!A646,BASE!F:H,3,0),B645)</f>
        <v>0.78958597239815986</v>
      </c>
      <c r="C646">
        <f>+IFERROR(VLOOKUP(A646,BASE!A:C,3,0)/VLOOKUP(ROE!A646,BASE!F:H,3,0),C645)</f>
        <v>0.68591239415961058</v>
      </c>
      <c r="D646">
        <f>+IFERROR(+VLOOKUP(A646,BASE!P:R,3,0)/VLOOKUP(ROE!A646,BASE!F:H,3,0),D645)</f>
        <v>0</v>
      </c>
      <c r="F646">
        <f>+IFERROR(VLOOKUP(A646,BASE!A:C,3,0)/VLOOKUP(A646,BASE!K:M,3,0),F645)</f>
        <v>0.86869880942328803</v>
      </c>
      <c r="L646">
        <f t="shared" si="18"/>
        <v>0.85858120858323561</v>
      </c>
      <c r="M646">
        <f t="shared" si="19"/>
        <v>0.72059073621308412</v>
      </c>
    </row>
    <row r="647" spans="1:13" x14ac:dyDescent="0.25">
      <c r="A647" s="1">
        <f>+BASE!A647</f>
        <v>41691</v>
      </c>
      <c r="B647">
        <f>+IFERROR(VLOOKUP(A647,BASE!K:M,3,0)/VLOOKUP(ROE!A647,BASE!F:H,3,0),B646)</f>
        <v>0.81737052912655472</v>
      </c>
      <c r="C647">
        <f>+IFERROR(VLOOKUP(A647,BASE!A:C,3,0)/VLOOKUP(ROE!A647,BASE!F:H,3,0),C646)</f>
        <v>0.71070198861640088</v>
      </c>
      <c r="D647">
        <f>+IFERROR(+VLOOKUP(A647,BASE!P:R,3,0)/VLOOKUP(ROE!A647,BASE!F:H,3,0),D646)</f>
        <v>0</v>
      </c>
      <c r="F647">
        <f>+IFERROR(VLOOKUP(A647,BASE!A:C,3,0)/VLOOKUP(A647,BASE!K:M,3,0),F646)</f>
        <v>0.8694979367262724</v>
      </c>
      <c r="L647">
        <f t="shared" si="18"/>
        <v>0.88565154738951746</v>
      </c>
      <c r="M647">
        <f t="shared" si="19"/>
        <v>0.74908951086359199</v>
      </c>
    </row>
    <row r="648" spans="1:13" x14ac:dyDescent="0.25">
      <c r="A648" s="1">
        <f>+BASE!A648</f>
        <v>41698</v>
      </c>
      <c r="B648">
        <f>+IFERROR(VLOOKUP(A648,BASE!K:M,3,0)/VLOOKUP(ROE!A648,BASE!F:H,3,0),B647)</f>
        <v>0.76901004304160681</v>
      </c>
      <c r="C648">
        <f>+IFERROR(VLOOKUP(A648,BASE!A:C,3,0)/VLOOKUP(ROE!A648,BASE!F:H,3,0),C647)</f>
        <v>0.69993851199016188</v>
      </c>
      <c r="D648">
        <f>+IFERROR(+VLOOKUP(A648,BASE!P:R,3,0)/VLOOKUP(ROE!A648,BASE!F:H,3,0),D647)</f>
        <v>0</v>
      </c>
      <c r="F648">
        <f>+IFERROR(VLOOKUP(A648,BASE!A:C,3,0)/VLOOKUP(A648,BASE!K:M,3,0),F647)</f>
        <v>0.91018123667377404</v>
      </c>
      <c r="L648">
        <f t="shared" si="18"/>
        <v>0.83697896959917983</v>
      </c>
      <c r="M648">
        <f t="shared" si="19"/>
        <v>0.70104111648403378</v>
      </c>
    </row>
    <row r="649" spans="1:13" x14ac:dyDescent="0.25">
      <c r="A649" s="1">
        <f>+BASE!A649</f>
        <v>41705</v>
      </c>
      <c r="B649">
        <f>+IFERROR(VLOOKUP(A649,BASE!K:M,3,0)/VLOOKUP(ROE!A649,BASE!F:H,3,0),B648)</f>
        <v>0.79382852678862059</v>
      </c>
      <c r="C649">
        <f>+IFERROR(VLOOKUP(A649,BASE!A:C,3,0)/VLOOKUP(ROE!A649,BASE!F:H,3,0),C648)</f>
        <v>0.72228370548792387</v>
      </c>
      <c r="D649">
        <f>+IFERROR(+VLOOKUP(A649,BASE!P:R,3,0)/VLOOKUP(ROE!A649,BASE!F:H,3,0),D648)</f>
        <v>0</v>
      </c>
      <c r="F649">
        <f>+IFERROR(VLOOKUP(A649,BASE!A:C,3,0)/VLOOKUP(A649,BASE!K:M,3,0),F648)</f>
        <v>0.90987370838117099</v>
      </c>
      <c r="L649">
        <f t="shared" si="18"/>
        <v>0.86203956920763858</v>
      </c>
      <c r="M649">
        <f t="shared" si="19"/>
        <v>0.72561748436960261</v>
      </c>
    </row>
    <row r="650" spans="1:13" x14ac:dyDescent="0.25">
      <c r="A650" s="1">
        <f>+BASE!A650</f>
        <v>41712</v>
      </c>
      <c r="B650">
        <f>+IFERROR(VLOOKUP(A650,BASE!K:M,3,0)/VLOOKUP(ROE!A650,BASE!F:H,3,0),B649)</f>
        <v>0.75310198394267136</v>
      </c>
      <c r="C650">
        <f>+IFERROR(VLOOKUP(A650,BASE!A:C,3,0)/VLOOKUP(ROE!A650,BASE!F:H,3,0),C649)</f>
        <v>0.69278747262955342</v>
      </c>
      <c r="D650">
        <f>+IFERROR(+VLOOKUP(A650,BASE!P:R,3,0)/VLOOKUP(ROE!A650,BASE!F:H,3,0),D649)</f>
        <v>0</v>
      </c>
      <c r="F650">
        <f>+IFERROR(VLOOKUP(A650,BASE!A:C,3,0)/VLOOKUP(A650,BASE!K:M,3,0),F649)</f>
        <v>0.91991189427312781</v>
      </c>
      <c r="L650">
        <f t="shared" si="18"/>
        <v>0.82063399924820413</v>
      </c>
      <c r="M650">
        <f t="shared" si="19"/>
        <v>0.68556996863713859</v>
      </c>
    </row>
    <row r="651" spans="1:13" x14ac:dyDescent="0.25">
      <c r="A651" s="1">
        <f>+BASE!A651</f>
        <v>41719</v>
      </c>
      <c r="B651">
        <f>+IFERROR(VLOOKUP(A651,BASE!K:M,3,0)/VLOOKUP(ROE!A651,BASE!F:H,3,0),B650)</f>
        <v>0.72049204920492049</v>
      </c>
      <c r="C651">
        <f>+IFERROR(VLOOKUP(A651,BASE!A:C,3,0)/VLOOKUP(ROE!A651,BASE!F:H,3,0),C650)</f>
        <v>0.69324932493249325</v>
      </c>
      <c r="D651">
        <f>+IFERROR(+VLOOKUP(A651,BASE!P:R,3,0)/VLOOKUP(ROE!A651,BASE!F:H,3,0),D650)</f>
        <v>0</v>
      </c>
      <c r="F651">
        <f>+IFERROR(VLOOKUP(A651,BASE!A:C,3,0)/VLOOKUP(A651,BASE!K:M,3,0),F650)</f>
        <v>0.96218872324477378</v>
      </c>
      <c r="L651">
        <f t="shared" si="18"/>
        <v>0.78869639676568615</v>
      </c>
      <c r="M651">
        <f t="shared" si="19"/>
        <v>0.65228770164415484</v>
      </c>
    </row>
    <row r="652" spans="1:13" x14ac:dyDescent="0.25">
      <c r="A652" s="1">
        <f>+BASE!A652</f>
        <v>41726</v>
      </c>
      <c r="B652">
        <f>+IFERROR(VLOOKUP(A652,BASE!K:M,3,0)/VLOOKUP(ROE!A652,BASE!F:H,3,0),B651)</f>
        <v>0.72028423772609806</v>
      </c>
      <c r="C652">
        <f>+IFERROR(VLOOKUP(A652,BASE!A:C,3,0)/VLOOKUP(ROE!A652,BASE!F:H,3,0),C651)</f>
        <v>0.68487197556964985</v>
      </c>
      <c r="D652">
        <f>+IFERROR(+VLOOKUP(A652,BASE!P:R,3,0)/VLOOKUP(ROE!A652,BASE!F:H,3,0),D651)</f>
        <v>0</v>
      </c>
      <c r="F652">
        <f>+IFERROR(VLOOKUP(A652,BASE!A:C,3,0)/VLOOKUP(A652,BASE!K:M,3,0),F651)</f>
        <v>0.95083571137382794</v>
      </c>
      <c r="L652">
        <f t="shared" si="18"/>
        <v>0.78935739409404304</v>
      </c>
      <c r="M652">
        <f t="shared" si="19"/>
        <v>0.65121108135815309</v>
      </c>
    </row>
    <row r="653" spans="1:13" x14ac:dyDescent="0.25">
      <c r="A653" s="1">
        <f>+BASE!A653</f>
        <v>41733</v>
      </c>
      <c r="B653">
        <f>+IFERROR(VLOOKUP(A653,BASE!K:M,3,0)/VLOOKUP(ROE!A653,BASE!F:H,3,0),B652)</f>
        <v>0.69859998777281906</v>
      </c>
      <c r="C653">
        <f>+IFERROR(VLOOKUP(A653,BASE!A:C,3,0)/VLOOKUP(ROE!A653,BASE!F:H,3,0),C652)</f>
        <v>0.67946444947117446</v>
      </c>
      <c r="D653">
        <f>+IFERROR(+VLOOKUP(A653,BASE!P:R,3,0)/VLOOKUP(ROE!A653,BASE!F:H,3,0),D652)</f>
        <v>0</v>
      </c>
      <c r="F653">
        <f>+IFERROR(VLOOKUP(A653,BASE!A:C,3,0)/VLOOKUP(A653,BASE!K:M,3,0),F652)</f>
        <v>0.97260873370088374</v>
      </c>
      <c r="L653">
        <f t="shared" si="18"/>
        <v>0.76870738759595592</v>
      </c>
      <c r="M653">
        <f t="shared" si="19"/>
        <v>0.62849258794968221</v>
      </c>
    </row>
    <row r="654" spans="1:13" x14ac:dyDescent="0.25">
      <c r="A654" s="1">
        <f>+BASE!A654</f>
        <v>41740</v>
      </c>
      <c r="B654">
        <f>+IFERROR(VLOOKUP(A654,BASE!K:M,3,0)/VLOOKUP(ROE!A654,BASE!F:H,3,0),B653)</f>
        <v>0.71259551392654674</v>
      </c>
      <c r="C654">
        <f>+IFERROR(VLOOKUP(A654,BASE!A:C,3,0)/VLOOKUP(ROE!A654,BASE!F:H,3,0),C653)</f>
        <v>0.71795661819078138</v>
      </c>
      <c r="D654">
        <f>+IFERROR(+VLOOKUP(A654,BASE!P:R,3,0)/VLOOKUP(ROE!A654,BASE!F:H,3,0),D653)</f>
        <v>0</v>
      </c>
      <c r="F654">
        <f>+IFERROR(VLOOKUP(A654,BASE!A:C,3,0)/VLOOKUP(A654,BASE!K:M,3,0),F653)</f>
        <v>1.0075233483223798</v>
      </c>
      <c r="L654">
        <f t="shared" si="18"/>
        <v>0.78393944325782616</v>
      </c>
      <c r="M654">
        <f t="shared" si="19"/>
        <v>0.64125158459526732</v>
      </c>
    </row>
    <row r="655" spans="1:13" x14ac:dyDescent="0.25">
      <c r="A655" s="1">
        <f>+BASE!A655</f>
        <v>41747</v>
      </c>
      <c r="B655">
        <f>+IFERROR(VLOOKUP(A655,BASE!K:M,3,0)/VLOOKUP(ROE!A655,BASE!F:H,3,0),B654)</f>
        <v>0.6910663175202485</v>
      </c>
      <c r="C655">
        <f>+IFERROR(VLOOKUP(A655,BASE!A:C,3,0)/VLOOKUP(ROE!A655,BASE!F:H,3,0),C654)</f>
        <v>0.70714329212593641</v>
      </c>
      <c r="D655">
        <f>+IFERROR(+VLOOKUP(A655,BASE!P:R,3,0)/VLOOKUP(ROE!A655,BASE!F:H,3,0),D654)</f>
        <v>0</v>
      </c>
      <c r="F655">
        <f>+IFERROR(VLOOKUP(A655,BASE!A:C,3,0)/VLOOKUP(A655,BASE!K:M,3,0),F654)</f>
        <v>1.0232640112795206</v>
      </c>
      <c r="L655">
        <f t="shared" si="18"/>
        <v>0.76480769502059465</v>
      </c>
      <c r="M655">
        <f t="shared" si="19"/>
        <v>0.61732494001990235</v>
      </c>
    </row>
    <row r="656" spans="1:13" x14ac:dyDescent="0.25">
      <c r="A656" s="1">
        <f>+BASE!A656</f>
        <v>41754</v>
      </c>
      <c r="B656">
        <f>+IFERROR(VLOOKUP(A656,BASE!K:M,3,0)/VLOOKUP(ROE!A656,BASE!F:H,3,0),B655)</f>
        <v>0.69825746799430999</v>
      </c>
      <c r="C656">
        <f>+IFERROR(VLOOKUP(A656,BASE!A:C,3,0)/VLOOKUP(ROE!A656,BASE!F:H,3,0),C655)</f>
        <v>0.67010431484115696</v>
      </c>
      <c r="D656">
        <f>+IFERROR(+VLOOKUP(A656,BASE!P:R,3,0)/VLOOKUP(ROE!A656,BASE!F:H,3,0),D655)</f>
        <v>0</v>
      </c>
      <c r="F656">
        <f>+IFERROR(VLOOKUP(A656,BASE!A:C,3,0)/VLOOKUP(A656,BASE!K:M,3,0),F655)</f>
        <v>0.95968084203378334</v>
      </c>
      <c r="L656">
        <f t="shared" si="18"/>
        <v>0.77372890717490184</v>
      </c>
      <c r="M656">
        <f t="shared" si="19"/>
        <v>0.62278602881371814</v>
      </c>
    </row>
    <row r="657" spans="1:13" x14ac:dyDescent="0.25">
      <c r="A657" s="1">
        <f>+BASE!A657</f>
        <v>41761</v>
      </c>
      <c r="B657">
        <f>+IFERROR(VLOOKUP(A657,BASE!K:M,3,0)/VLOOKUP(ROE!A657,BASE!F:H,3,0),B656)</f>
        <v>0.72802101576182143</v>
      </c>
      <c r="C657">
        <f>+IFERROR(VLOOKUP(A657,BASE!A:C,3,0)/VLOOKUP(ROE!A657,BASE!F:H,3,0),C656)</f>
        <v>0.66444833625218913</v>
      </c>
      <c r="D657">
        <f>+IFERROR(+VLOOKUP(A657,BASE!P:R,3,0)/VLOOKUP(ROE!A657,BASE!F:H,3,0),D656)</f>
        <v>0</v>
      </c>
      <c r="F657">
        <f>+IFERROR(VLOOKUP(A657,BASE!A:C,3,0)/VLOOKUP(A657,BASE!K:M,3,0),F656)</f>
        <v>0.91267741159490012</v>
      </c>
      <c r="L657">
        <f t="shared" si="18"/>
        <v>0.80212839378716017</v>
      </c>
      <c r="M657">
        <f t="shared" si="19"/>
        <v>0.6539136377364827</v>
      </c>
    </row>
    <row r="658" spans="1:13" x14ac:dyDescent="0.25">
      <c r="A658" s="1">
        <f>+BASE!A658</f>
        <v>41768</v>
      </c>
      <c r="B658">
        <f>+IFERROR(VLOOKUP(A658,BASE!K:M,3,0)/VLOOKUP(ROE!A658,BASE!F:H,3,0),B657)</f>
        <v>0.73845787720133271</v>
      </c>
      <c r="C658">
        <f>+IFERROR(VLOOKUP(A658,BASE!A:C,3,0)/VLOOKUP(ROE!A658,BASE!F:H,3,0),C657)</f>
        <v>0.69770347453593529</v>
      </c>
      <c r="D658">
        <f>+IFERROR(+VLOOKUP(A658,BASE!P:R,3,0)/VLOOKUP(ROE!A658,BASE!F:H,3,0),D657)</f>
        <v>0</v>
      </c>
      <c r="F658">
        <f>+IFERROR(VLOOKUP(A658,BASE!A:C,3,0)/VLOOKUP(A658,BASE!K:M,3,0),F657)</f>
        <v>0.94481147276828881</v>
      </c>
      <c r="L658">
        <f t="shared" si="18"/>
        <v>0.8118662617558946</v>
      </c>
      <c r="M658">
        <f t="shared" si="19"/>
        <v>0.66504949264677082</v>
      </c>
    </row>
    <row r="659" spans="1:13" x14ac:dyDescent="0.25">
      <c r="A659" s="1">
        <f>+BASE!A659</f>
        <v>41775</v>
      </c>
      <c r="B659">
        <f>+IFERROR(VLOOKUP(A659,BASE!K:M,3,0)/VLOOKUP(ROE!A659,BASE!F:H,3,0),B658)</f>
        <v>0.7177925103028131</v>
      </c>
      <c r="C659">
        <f>+IFERROR(VLOOKUP(A659,BASE!A:C,3,0)/VLOOKUP(ROE!A659,BASE!F:H,3,0),C658)</f>
        <v>0.69587290210834385</v>
      </c>
      <c r="D659">
        <f>+IFERROR(+VLOOKUP(A659,BASE!P:R,3,0)/VLOOKUP(ROE!A659,BASE!F:H,3,0),D658)</f>
        <v>0</v>
      </c>
      <c r="F659">
        <f>+IFERROR(VLOOKUP(A659,BASE!A:C,3,0)/VLOOKUP(A659,BASE!K:M,3,0),F658)</f>
        <v>0.96946247295723087</v>
      </c>
      <c r="L659">
        <f t="shared" si="18"/>
        <v>0.79165474559397619</v>
      </c>
      <c r="M659">
        <f t="shared" si="19"/>
        <v>0.64393027501165001</v>
      </c>
    </row>
    <row r="660" spans="1:13" x14ac:dyDescent="0.25">
      <c r="A660" s="1">
        <f>+BASE!A660</f>
        <v>41782</v>
      </c>
      <c r="B660">
        <f>+IFERROR(VLOOKUP(A660,BASE!K:M,3,0)/VLOOKUP(ROE!A660,BASE!F:H,3,0),B659)</f>
        <v>0.74470741812815711</v>
      </c>
      <c r="C660">
        <f>+IFERROR(VLOOKUP(A660,BASE!A:C,3,0)/VLOOKUP(ROE!A660,BASE!F:H,3,0),C659)</f>
        <v>0.70690731596571887</v>
      </c>
      <c r="D660">
        <f>+IFERROR(+VLOOKUP(A660,BASE!P:R,3,0)/VLOOKUP(ROE!A660,BASE!F:H,3,0),D659)</f>
        <v>0</v>
      </c>
      <c r="F660">
        <f>+IFERROR(VLOOKUP(A660,BASE!A:C,3,0)/VLOOKUP(A660,BASE!K:M,3,0),F659)</f>
        <v>0.94924167365292278</v>
      </c>
      <c r="L660">
        <f t="shared" si="18"/>
        <v>0.8183300618983349</v>
      </c>
      <c r="M660">
        <f t="shared" si="19"/>
        <v>0.67108477435797931</v>
      </c>
    </row>
    <row r="661" spans="1:13" x14ac:dyDescent="0.25">
      <c r="A661" s="1">
        <f>+BASE!A661</f>
        <v>41789</v>
      </c>
      <c r="B661">
        <f>+IFERROR(VLOOKUP(A661,BASE!K:M,3,0)/VLOOKUP(ROE!A661,BASE!F:H,3,0),B660)</f>
        <v>0.72135845051737857</v>
      </c>
      <c r="C661">
        <f>+IFERROR(VLOOKUP(A661,BASE!A:C,3,0)/VLOOKUP(ROE!A661,BASE!F:H,3,0),C660)</f>
        <v>0.69854072698328462</v>
      </c>
      <c r="D661">
        <f>+IFERROR(+VLOOKUP(A661,BASE!P:R,3,0)/VLOOKUP(ROE!A661,BASE!F:H,3,0),D660)</f>
        <v>0</v>
      </c>
      <c r="F661">
        <f>+IFERROR(VLOOKUP(A661,BASE!A:C,3,0)/VLOOKUP(A661,BASE!K:M,3,0),F660)</f>
        <v>0.96836839782256878</v>
      </c>
      <c r="L661">
        <f t="shared" si="18"/>
        <v>0.79471399500242579</v>
      </c>
      <c r="M661">
        <f t="shared" si="19"/>
        <v>0.64800290603233135</v>
      </c>
    </row>
    <row r="662" spans="1:13" x14ac:dyDescent="0.25">
      <c r="A662" s="1">
        <f>+BASE!A662</f>
        <v>41796</v>
      </c>
      <c r="B662">
        <f>+IFERROR(VLOOKUP(A662,BASE!K:M,3,0)/VLOOKUP(ROE!A662,BASE!F:H,3,0),B661)</f>
        <v>0.71826421590966627</v>
      </c>
      <c r="C662">
        <f>+IFERROR(VLOOKUP(A662,BASE!A:C,3,0)/VLOOKUP(ROE!A662,BASE!F:H,3,0),C661)</f>
        <v>0.71993518659172606</v>
      </c>
      <c r="D662">
        <f>+IFERROR(+VLOOKUP(A662,BASE!P:R,3,0)/VLOOKUP(ROE!A662,BASE!F:H,3,0),D661)</f>
        <v>0</v>
      </c>
      <c r="F662">
        <f>+IFERROR(VLOOKUP(A662,BASE!A:C,3,0)/VLOOKUP(A662,BASE!K:M,3,0),F661)</f>
        <v>1.002326401127952</v>
      </c>
      <c r="L662">
        <f t="shared" si="18"/>
        <v>0.79219890608893995</v>
      </c>
      <c r="M662">
        <f t="shared" si="19"/>
        <v>0.64432952573039259</v>
      </c>
    </row>
    <row r="663" spans="1:13" x14ac:dyDescent="0.25">
      <c r="A663" s="1">
        <f>+BASE!A663</f>
        <v>41803</v>
      </c>
      <c r="B663">
        <f>+IFERROR(VLOOKUP(A663,BASE!K:M,3,0)/VLOOKUP(ROE!A663,BASE!F:H,3,0),B662)</f>
        <v>0.77874986824075054</v>
      </c>
      <c r="C663">
        <f>+IFERROR(VLOOKUP(A663,BASE!A:C,3,0)/VLOOKUP(ROE!A663,BASE!F:H,3,0),C662)</f>
        <v>0.70696742911352373</v>
      </c>
      <c r="D663">
        <f>+IFERROR(+VLOOKUP(A663,BASE!P:R,3,0)/VLOOKUP(ROE!A663,BASE!F:H,3,0),D662)</f>
        <v>0</v>
      </c>
      <c r="F663">
        <f>+IFERROR(VLOOKUP(A663,BASE!A:C,3,0)/VLOOKUP(A663,BASE!K:M,3,0),F662)</f>
        <v>0.90782349756361658</v>
      </c>
      <c r="L663">
        <f t="shared" si="18"/>
        <v>0.85267667346433962</v>
      </c>
      <c r="M663">
        <f t="shared" si="19"/>
        <v>0.70482306301716147</v>
      </c>
    </row>
    <row r="664" spans="1:13" x14ac:dyDescent="0.25">
      <c r="A664" s="1">
        <f>+BASE!A664</f>
        <v>41810</v>
      </c>
      <c r="B664">
        <f>+IFERROR(VLOOKUP(A664,BASE!K:M,3,0)/VLOOKUP(ROE!A664,BASE!F:H,3,0),B663)</f>
        <v>0.79531018106262974</v>
      </c>
      <c r="C664">
        <f>+IFERROR(VLOOKUP(A664,BASE!A:C,3,0)/VLOOKUP(ROE!A664,BASE!F:H,3,0),C663)</f>
        <v>0.71665182546749773</v>
      </c>
      <c r="D664">
        <f>+IFERROR(+VLOOKUP(A664,BASE!P:R,3,0)/VLOOKUP(ROE!A664,BASE!F:H,3,0),D663)</f>
        <v>0</v>
      </c>
      <c r="F664">
        <f>+IFERROR(VLOOKUP(A664,BASE!A:C,3,0)/VLOOKUP(A664,BASE!K:M,3,0),F663)</f>
        <v>0.90109726058072714</v>
      </c>
      <c r="L664">
        <f t="shared" si="18"/>
        <v>0.87009000248407986</v>
      </c>
      <c r="M664">
        <f t="shared" si="19"/>
        <v>0.72053035964117962</v>
      </c>
    </row>
    <row r="665" spans="1:13" x14ac:dyDescent="0.25">
      <c r="A665" s="1">
        <f>+BASE!A665</f>
        <v>41817</v>
      </c>
      <c r="B665">
        <f>+IFERROR(VLOOKUP(A665,BASE!K:M,3,0)/VLOOKUP(ROE!A665,BASE!F:H,3,0),B664)</f>
        <v>0.82254458482815995</v>
      </c>
      <c r="C665">
        <f>+IFERROR(VLOOKUP(A665,BASE!A:C,3,0)/VLOOKUP(ROE!A665,BASE!F:H,3,0),C664)</f>
        <v>0.75162481152186345</v>
      </c>
      <c r="D665">
        <f>+IFERROR(+VLOOKUP(A665,BASE!P:R,3,0)/VLOOKUP(ROE!A665,BASE!F:H,3,0),D664)</f>
        <v>0</v>
      </c>
      <c r="F665">
        <f>+IFERROR(VLOOKUP(A665,BASE!A:C,3,0)/VLOOKUP(A665,BASE!K:M,3,0),F664)</f>
        <v>0.91378002528445001</v>
      </c>
      <c r="L665">
        <f t="shared" si="18"/>
        <v>0.89962464664524899</v>
      </c>
      <c r="M665">
        <f t="shared" si="19"/>
        <v>0.74546452301107091</v>
      </c>
    </row>
    <row r="666" spans="1:13" x14ac:dyDescent="0.25">
      <c r="A666" s="1">
        <f>+BASE!A666</f>
        <v>41824</v>
      </c>
      <c r="B666">
        <f>+IFERROR(VLOOKUP(A666,BASE!K:M,3,0)/VLOOKUP(ROE!A666,BASE!F:H,3,0),B665)</f>
        <v>0.87991314998329806</v>
      </c>
      <c r="C666">
        <f>+IFERROR(VLOOKUP(A666,BASE!A:C,3,0)/VLOOKUP(ROE!A666,BASE!F:H,3,0),C665)</f>
        <v>0.84083064246743122</v>
      </c>
      <c r="D666">
        <f>+IFERROR(+VLOOKUP(A666,BASE!P:R,3,0)/VLOOKUP(ROE!A666,BASE!F:H,3,0),D665)</f>
        <v>0</v>
      </c>
      <c r="F666">
        <f>+IFERROR(VLOOKUP(A666,BASE!A:C,3,0)/VLOOKUP(A666,BASE!K:M,3,0),F665)</f>
        <v>0.95558367605188232</v>
      </c>
      <c r="L666">
        <f t="shared" si="18"/>
        <v>0.96427834922176159</v>
      </c>
      <c r="M666">
        <f t="shared" si="19"/>
        <v>0.79554795074483453</v>
      </c>
    </row>
    <row r="667" spans="1:13" x14ac:dyDescent="0.25">
      <c r="A667" s="1">
        <f>+BASE!A667</f>
        <v>41831</v>
      </c>
      <c r="B667">
        <f>+IFERROR(VLOOKUP(A667,BASE!K:M,3,0)/VLOOKUP(ROE!A667,BASE!F:H,3,0),B666)</f>
        <v>0.87747666816389691</v>
      </c>
      <c r="C667">
        <f>+IFERROR(VLOOKUP(A667,BASE!A:C,3,0)/VLOOKUP(ROE!A667,BASE!F:H,3,0),C666)</f>
        <v>0.8741827618905027</v>
      </c>
      <c r="D667">
        <f>+IFERROR(+VLOOKUP(A667,BASE!P:R,3,0)/VLOOKUP(ROE!A667,BASE!F:H,3,0),D666)</f>
        <v>0</v>
      </c>
      <c r="F667">
        <f>+IFERROR(VLOOKUP(A667,BASE!A:C,3,0)/VLOOKUP(A667,BASE!K:M,3,0),F666)</f>
        <v>0.99624616084632012</v>
      </c>
      <c r="L667">
        <f t="shared" si="18"/>
        <v>0.9678498644741198</v>
      </c>
      <c r="M667">
        <f t="shared" si="19"/>
        <v>0.78710347185367402</v>
      </c>
    </row>
    <row r="668" spans="1:13" x14ac:dyDescent="0.25">
      <c r="A668" s="1">
        <f>+BASE!A668</f>
        <v>41838</v>
      </c>
      <c r="B668">
        <f>+IFERROR(VLOOKUP(A668,BASE!K:M,3,0)/VLOOKUP(ROE!A668,BASE!F:H,3,0),B667)</f>
        <v>0.88394123606889563</v>
      </c>
      <c r="C668">
        <f>+IFERROR(VLOOKUP(A668,BASE!A:C,3,0)/VLOOKUP(ROE!A668,BASE!F:H,3,0),C667)</f>
        <v>0.87745694022289766</v>
      </c>
      <c r="D668">
        <f>+IFERROR(+VLOOKUP(A668,BASE!P:R,3,0)/VLOOKUP(ROE!A668,BASE!F:H,3,0),D667)</f>
        <v>0</v>
      </c>
      <c r="F668">
        <f>+IFERROR(VLOOKUP(A668,BASE!A:C,3,0)/VLOOKUP(A668,BASE!K:M,3,0),F667)</f>
        <v>0.99266433606510407</v>
      </c>
      <c r="L668">
        <f t="shared" si="18"/>
        <v>0.9801264825258017</v>
      </c>
      <c r="M668">
        <f t="shared" si="19"/>
        <v>0.78775598961198956</v>
      </c>
    </row>
    <row r="669" spans="1:13" x14ac:dyDescent="0.25">
      <c r="A669" s="1">
        <f>+BASE!A669</f>
        <v>41845</v>
      </c>
      <c r="B669">
        <f>+IFERROR(VLOOKUP(A669,BASE!K:M,3,0)/VLOOKUP(ROE!A669,BASE!F:H,3,0),B668)</f>
        <v>0.89431884057971012</v>
      </c>
      <c r="C669">
        <f>+IFERROR(VLOOKUP(A669,BASE!A:C,3,0)/VLOOKUP(ROE!A669,BASE!F:H,3,0),C668)</f>
        <v>0.91385507246376807</v>
      </c>
      <c r="D669">
        <f>+IFERROR(+VLOOKUP(A669,BASE!P:R,3,0)/VLOOKUP(ROE!A669,BASE!F:H,3,0),D668)</f>
        <v>0</v>
      </c>
      <c r="F669">
        <f>+IFERROR(VLOOKUP(A669,BASE!A:C,3,0)/VLOOKUP(A669,BASE!K:M,3,0),F668)</f>
        <v>1.0218448175277113</v>
      </c>
      <c r="L669">
        <f t="shared" si="18"/>
        <v>0.99702131229834223</v>
      </c>
      <c r="M669">
        <f t="shared" si="19"/>
        <v>0.791616368861078</v>
      </c>
    </row>
    <row r="670" spans="1:13" x14ac:dyDescent="0.25">
      <c r="A670" s="1">
        <f>+BASE!A670</f>
        <v>41852</v>
      </c>
      <c r="B670">
        <f>+IFERROR(VLOOKUP(A670,BASE!K:M,3,0)/VLOOKUP(ROE!A670,BASE!F:H,3,0),B669)</f>
        <v>0.88207345718556485</v>
      </c>
      <c r="C670">
        <f>+IFERROR(VLOOKUP(A670,BASE!A:C,3,0)/VLOOKUP(ROE!A670,BASE!F:H,3,0),C669)</f>
        <v>0.89146914371129615</v>
      </c>
      <c r="D670">
        <f>+IFERROR(+VLOOKUP(A670,BASE!P:R,3,0)/VLOOKUP(ROE!A670,BASE!F:H,3,0),D669)</f>
        <v>0</v>
      </c>
      <c r="F670">
        <f>+IFERROR(VLOOKUP(A670,BASE!A:C,3,0)/VLOOKUP(A670,BASE!K:M,3,0),F669)</f>
        <v>1.0106518186769955</v>
      </c>
      <c r="L670">
        <f t="shared" si="18"/>
        <v>0.98976195390739985</v>
      </c>
      <c r="M670">
        <f t="shared" si="19"/>
        <v>0.77438496046372984</v>
      </c>
    </row>
    <row r="671" spans="1:13" x14ac:dyDescent="0.25">
      <c r="A671" s="1">
        <f>+BASE!A671</f>
        <v>41859</v>
      </c>
      <c r="B671">
        <f>+IFERROR(VLOOKUP(A671,BASE!K:M,3,0)/VLOOKUP(ROE!A671,BASE!F:H,3,0),B670)</f>
        <v>0.86654458687087288</v>
      </c>
      <c r="C671">
        <f>+IFERROR(VLOOKUP(A671,BASE!A:C,3,0)/VLOOKUP(ROE!A671,BASE!F:H,3,0),C670)</f>
        <v>0.83591365628988401</v>
      </c>
      <c r="D671">
        <f>+IFERROR(+VLOOKUP(A671,BASE!P:R,3,0)/VLOOKUP(ROE!A671,BASE!F:H,3,0),D670)</f>
        <v>0</v>
      </c>
      <c r="F671">
        <f>+IFERROR(VLOOKUP(A671,BASE!A:C,3,0)/VLOOKUP(A671,BASE!K:M,3,0),F670)</f>
        <v>0.96465163934426224</v>
      </c>
      <c r="L671">
        <f t="shared" si="18"/>
        <v>0.97747771032679698</v>
      </c>
      <c r="M671">
        <f t="shared" si="19"/>
        <v>0.75561146341494878</v>
      </c>
    </row>
    <row r="672" spans="1:13" x14ac:dyDescent="0.25">
      <c r="A672" s="1">
        <f>+BASE!A672</f>
        <v>41866</v>
      </c>
      <c r="B672">
        <f>+IFERROR(VLOOKUP(A672,BASE!K:M,3,0)/VLOOKUP(ROE!A672,BASE!F:H,3,0),B671)</f>
        <v>0.90816668528656008</v>
      </c>
      <c r="C672">
        <f>+IFERROR(VLOOKUP(A672,BASE!A:C,3,0)/VLOOKUP(ROE!A672,BASE!F:H,3,0),C671)</f>
        <v>0.89688302982906931</v>
      </c>
      <c r="D672">
        <f>+IFERROR(+VLOOKUP(A672,BASE!P:R,3,0)/VLOOKUP(ROE!A672,BASE!F:H,3,0),D671)</f>
        <v>0</v>
      </c>
      <c r="F672">
        <f>+IFERROR(VLOOKUP(A672,BASE!A:C,3,0)/VLOOKUP(A672,BASE!K:M,3,0),F671)</f>
        <v>0.98757534752122034</v>
      </c>
      <c r="L672">
        <f t="shared" si="18"/>
        <v>1.0256416284317278</v>
      </c>
      <c r="M672">
        <f t="shared" si="19"/>
        <v>0.79069174214139237</v>
      </c>
    </row>
    <row r="673" spans="1:13" x14ac:dyDescent="0.25">
      <c r="A673" s="1">
        <f>+BASE!A673</f>
        <v>41873</v>
      </c>
      <c r="B673">
        <f>+IFERROR(VLOOKUP(A673,BASE!K:M,3,0)/VLOOKUP(ROE!A673,BASE!F:H,3,0),B672)</f>
        <v>0.8511335553884174</v>
      </c>
      <c r="C673">
        <f>+IFERROR(VLOOKUP(A673,BASE!A:C,3,0)/VLOOKUP(ROE!A673,BASE!F:H,3,0),C672)</f>
        <v>0.88873965832169344</v>
      </c>
      <c r="D673">
        <f>+IFERROR(+VLOOKUP(A673,BASE!P:R,3,0)/VLOOKUP(ROE!A673,BASE!F:H,3,0),D672)</f>
        <v>0</v>
      </c>
      <c r="F673">
        <f>+IFERROR(VLOOKUP(A673,BASE!A:C,3,0)/VLOOKUP(A673,BASE!K:M,3,0),F672)</f>
        <v>1.044183551095121</v>
      </c>
      <c r="L673">
        <f t="shared" si="18"/>
        <v>0.9706535743532565</v>
      </c>
      <c r="M673">
        <f t="shared" si="19"/>
        <v>0.73161353642357829</v>
      </c>
    </row>
    <row r="674" spans="1:13" x14ac:dyDescent="0.25">
      <c r="A674" s="1">
        <f>+BASE!A674</f>
        <v>41880</v>
      </c>
      <c r="B674">
        <f>+IFERROR(VLOOKUP(A674,BASE!K:M,3,0)/VLOOKUP(ROE!A674,BASE!F:H,3,0),B673)</f>
        <v>0.89785113671753347</v>
      </c>
      <c r="C674">
        <f>+IFERROR(VLOOKUP(A674,BASE!A:C,3,0)/VLOOKUP(ROE!A674,BASE!F:H,3,0),C673)</f>
        <v>0.91726357313401852</v>
      </c>
      <c r="D674">
        <f>+IFERROR(+VLOOKUP(A674,BASE!P:R,3,0)/VLOOKUP(ROE!A674,BASE!F:H,3,0),D673)</f>
        <v>0</v>
      </c>
      <c r="F674">
        <f>+IFERROR(VLOOKUP(A674,BASE!A:C,3,0)/VLOOKUP(A674,BASE!K:M,3,0),F673)</f>
        <v>1.0216209966470113</v>
      </c>
      <c r="L674">
        <f t="shared" si="18"/>
        <v>1.0222028920716462</v>
      </c>
      <c r="M674">
        <f t="shared" si="19"/>
        <v>0.77349938136342078</v>
      </c>
    </row>
    <row r="675" spans="1:13" x14ac:dyDescent="0.25">
      <c r="A675" s="1">
        <f>+BASE!A675</f>
        <v>41887</v>
      </c>
      <c r="B675">
        <f>+IFERROR(VLOOKUP(A675,BASE!K:M,3,0)/VLOOKUP(ROE!A675,BASE!F:H,3,0),B674)</f>
        <v>0.91507715901466513</v>
      </c>
      <c r="C675">
        <f>+IFERROR(VLOOKUP(A675,BASE!A:C,3,0)/VLOOKUP(ROE!A675,BASE!F:H,3,0),C674)</f>
        <v>0.91780887568292924</v>
      </c>
      <c r="D675">
        <f>+IFERROR(+VLOOKUP(A675,BASE!P:R,3,0)/VLOOKUP(ROE!A675,BASE!F:H,3,0),D674)</f>
        <v>0</v>
      </c>
      <c r="F675">
        <f>+IFERROR(VLOOKUP(A675,BASE!A:C,3,0)/VLOOKUP(A675,BASE!K:M,3,0),F674)</f>
        <v>1.0029852309626062</v>
      </c>
      <c r="L675">
        <f t="shared" si="18"/>
        <v>1.0452521046729442</v>
      </c>
      <c r="M675">
        <f t="shared" si="19"/>
        <v>0.7849022133563861</v>
      </c>
    </row>
    <row r="676" spans="1:13" x14ac:dyDescent="0.25">
      <c r="A676" s="1">
        <f>+BASE!A676</f>
        <v>41894</v>
      </c>
      <c r="B676">
        <f>+IFERROR(VLOOKUP(A676,BASE!K:M,3,0)/VLOOKUP(ROE!A676,BASE!F:H,3,0),B675)</f>
        <v>0.90738996403493755</v>
      </c>
      <c r="C676">
        <f>+IFERROR(VLOOKUP(A676,BASE!A:C,3,0)/VLOOKUP(ROE!A676,BASE!F:H,3,0),C675)</f>
        <v>0.87827538962151053</v>
      </c>
      <c r="D676">
        <f>+IFERROR(+VLOOKUP(A676,BASE!P:R,3,0)/VLOOKUP(ROE!A676,BASE!F:H,3,0),D675)</f>
        <v>0</v>
      </c>
      <c r="F676">
        <f>+IFERROR(VLOOKUP(A676,BASE!A:C,3,0)/VLOOKUP(A676,BASE!K:M,3,0),F675)</f>
        <v>0.96791393384608126</v>
      </c>
      <c r="L676">
        <f t="shared" si="18"/>
        <v>1.0417699501062065</v>
      </c>
      <c r="M676">
        <f t="shared" si="19"/>
        <v>0.77300997796366855</v>
      </c>
    </row>
    <row r="677" spans="1:13" x14ac:dyDescent="0.25">
      <c r="A677" s="1">
        <f>+BASE!A677</f>
        <v>41901</v>
      </c>
      <c r="B677">
        <f>+IFERROR(VLOOKUP(A677,BASE!K:M,3,0)/VLOOKUP(ROE!A677,BASE!F:H,3,0),B676)</f>
        <v>0.95675187193390143</v>
      </c>
      <c r="C677">
        <f>+IFERROR(VLOOKUP(A677,BASE!A:C,3,0)/VLOOKUP(ROE!A677,BASE!F:H,3,0),C676)</f>
        <v>0.95477235562440843</v>
      </c>
      <c r="D677">
        <f>+IFERROR(+VLOOKUP(A677,BASE!P:R,3,0)/VLOOKUP(ROE!A677,BASE!F:H,3,0),D676)</f>
        <v>0</v>
      </c>
      <c r="F677">
        <f>+IFERROR(VLOOKUP(A677,BASE!A:C,3,0)/VLOOKUP(A677,BASE!K:M,3,0),F676)</f>
        <v>0.99793100346332031</v>
      </c>
      <c r="L677">
        <f t="shared" si="18"/>
        <v>1.0995229335156764</v>
      </c>
      <c r="M677">
        <f t="shared" si="19"/>
        <v>0.81398081035212633</v>
      </c>
    </row>
    <row r="678" spans="1:13" x14ac:dyDescent="0.25">
      <c r="A678" s="1">
        <f>+BASE!A678</f>
        <v>41908</v>
      </c>
      <c r="B678">
        <f>+IFERROR(VLOOKUP(A678,BASE!K:M,3,0)/VLOOKUP(ROE!A678,BASE!F:H,3,0),B677)</f>
        <v>0.97062179121505976</v>
      </c>
      <c r="C678">
        <f>+IFERROR(VLOOKUP(A678,BASE!A:C,3,0)/VLOOKUP(ROE!A678,BASE!F:H,3,0),C677)</f>
        <v>0.94051014587238191</v>
      </c>
      <c r="D678">
        <f>+IFERROR(+VLOOKUP(A678,BASE!P:R,3,0)/VLOOKUP(ROE!A678,BASE!F:H,3,0),D677)</f>
        <v>0</v>
      </c>
      <c r="F678">
        <f>+IFERROR(VLOOKUP(A678,BASE!A:C,3,0)/VLOOKUP(A678,BASE!K:M,3,0),F677)</f>
        <v>0.96897695310860166</v>
      </c>
      <c r="L678">
        <f t="shared" si="18"/>
        <v>1.1218479049339931</v>
      </c>
      <c r="M678">
        <f t="shared" si="19"/>
        <v>0.81939567749612652</v>
      </c>
    </row>
    <row r="679" spans="1:13" x14ac:dyDescent="0.25">
      <c r="A679" s="1">
        <f>+BASE!A679</f>
        <v>41915</v>
      </c>
      <c r="B679">
        <f>+IFERROR(VLOOKUP(A679,BASE!K:M,3,0)/VLOOKUP(ROE!A679,BASE!F:H,3,0),B678)</f>
        <v>0.9997946401067872</v>
      </c>
      <c r="C679">
        <f>+IFERROR(VLOOKUP(A679,BASE!A:C,3,0)/VLOOKUP(ROE!A679,BASE!F:H,3,0),C678)</f>
        <v>0.93623575315740848</v>
      </c>
      <c r="D679">
        <f>+IFERROR(+VLOOKUP(A679,BASE!P:R,3,0)/VLOOKUP(ROE!A679,BASE!F:H,3,0),D678)</f>
        <v>0</v>
      </c>
      <c r="F679">
        <f>+IFERROR(VLOOKUP(A679,BASE!A:C,3,0)/VLOOKUP(A679,BASE!K:M,3,0),F678)</f>
        <v>0.93642805792338513</v>
      </c>
      <c r="L679">
        <f t="shared" si="18"/>
        <v>1.1606016797603227</v>
      </c>
      <c r="M679">
        <f t="shared" si="19"/>
        <v>0.83898760045325171</v>
      </c>
    </row>
    <row r="680" spans="1:13" x14ac:dyDescent="0.25">
      <c r="A680" s="1">
        <f>+BASE!A680</f>
        <v>41922</v>
      </c>
      <c r="B680">
        <f>+IFERROR(VLOOKUP(A680,BASE!K:M,3,0)/VLOOKUP(ROE!A680,BASE!F:H,3,0),B679)</f>
        <v>0.96052711116484302</v>
      </c>
      <c r="C680">
        <f>+IFERROR(VLOOKUP(A680,BASE!A:C,3,0)/VLOOKUP(ROE!A680,BASE!F:H,3,0),C679)</f>
        <v>0.91615789155534055</v>
      </c>
      <c r="D680">
        <f>+IFERROR(+VLOOKUP(A680,BASE!P:R,3,0)/VLOOKUP(ROE!A680,BASE!F:H,3,0),D679)</f>
        <v>0</v>
      </c>
      <c r="F680">
        <f>+IFERROR(VLOOKUP(A680,BASE!A:C,3,0)/VLOOKUP(A680,BASE!K:M,3,0),F679)</f>
        <v>0.95380742605412216</v>
      </c>
      <c r="L680">
        <f t="shared" si="18"/>
        <v>1.1270072991719442</v>
      </c>
      <c r="M680">
        <f t="shared" si="19"/>
        <v>0.79404692315774184</v>
      </c>
    </row>
    <row r="681" spans="1:13" x14ac:dyDescent="0.25">
      <c r="A681" s="1">
        <f>+BASE!A681</f>
        <v>41929</v>
      </c>
      <c r="B681">
        <f>+IFERROR(VLOOKUP(A681,BASE!K:M,3,0)/VLOOKUP(ROE!A681,BASE!F:H,3,0),B680)</f>
        <v>0.95623916811091858</v>
      </c>
      <c r="C681">
        <f>+IFERROR(VLOOKUP(A681,BASE!A:C,3,0)/VLOOKUP(ROE!A681,BASE!F:H,3,0),C680)</f>
        <v>0.89850519930675909</v>
      </c>
      <c r="D681">
        <f>+IFERROR(+VLOOKUP(A681,BASE!P:R,3,0)/VLOOKUP(ROE!A681,BASE!F:H,3,0),D680)</f>
        <v>0</v>
      </c>
      <c r="F681">
        <f>+IFERROR(VLOOKUP(A681,BASE!A:C,3,0)/VLOOKUP(A681,BASE!K:M,3,0),F680)</f>
        <v>0.93962392387856819</v>
      </c>
      <c r="L681">
        <f t="shared" si="18"/>
        <v>1.1283156140433457</v>
      </c>
      <c r="M681">
        <f t="shared" si="19"/>
        <v>0.78416272217849148</v>
      </c>
    </row>
    <row r="682" spans="1:13" x14ac:dyDescent="0.25">
      <c r="A682" s="1">
        <f>+BASE!A682</f>
        <v>41936</v>
      </c>
      <c r="B682">
        <f>+IFERROR(VLOOKUP(A682,BASE!K:M,3,0)/VLOOKUP(ROE!A682,BASE!F:H,3,0),B681)</f>
        <v>0.95967491458743148</v>
      </c>
      <c r="C682">
        <f>+IFERROR(VLOOKUP(A682,BASE!A:C,3,0)/VLOOKUP(ROE!A682,BASE!F:H,3,0),C681)</f>
        <v>0.91194740656382656</v>
      </c>
      <c r="D682">
        <f>+IFERROR(+VLOOKUP(A682,BASE!P:R,3,0)/VLOOKUP(ROE!A682,BASE!F:H,3,0),D681)</f>
        <v>0</v>
      </c>
      <c r="F682">
        <f>+IFERROR(VLOOKUP(A682,BASE!A:C,3,0)/VLOOKUP(A682,BASE!K:M,3,0),F681)</f>
        <v>0.95026700469280967</v>
      </c>
      <c r="L682">
        <f t="shared" si="18"/>
        <v>1.1367192335994076</v>
      </c>
      <c r="M682">
        <f t="shared" si="19"/>
        <v>0.78263059557545533</v>
      </c>
    </row>
    <row r="683" spans="1:13" x14ac:dyDescent="0.25">
      <c r="A683" s="1">
        <f>+BASE!A683</f>
        <v>41943</v>
      </c>
      <c r="B683">
        <f>+IFERROR(VLOOKUP(A683,BASE!K:M,3,0)/VLOOKUP(ROE!A683,BASE!F:H,3,0),B682)</f>
        <v>0.99338356032067998</v>
      </c>
      <c r="C683">
        <f>+IFERROR(VLOOKUP(A683,BASE!A:C,3,0)/VLOOKUP(ROE!A683,BASE!F:H,3,0),C682)</f>
        <v>0.95938375350140037</v>
      </c>
      <c r="D683">
        <f>+IFERROR(+VLOOKUP(A683,BASE!P:R,3,0)/VLOOKUP(ROE!A683,BASE!F:H,3,0),D682)</f>
        <v>0</v>
      </c>
      <c r="F683">
        <f>+IFERROR(VLOOKUP(A683,BASE!A:C,3,0)/VLOOKUP(A683,BASE!K:M,3,0),F682)</f>
        <v>0.96577373717730552</v>
      </c>
      <c r="L683">
        <f t="shared" si="18"/>
        <v>1.1779039551843729</v>
      </c>
      <c r="M683">
        <f t="shared" si="19"/>
        <v>0.80886316545698722</v>
      </c>
    </row>
    <row r="684" spans="1:13" x14ac:dyDescent="0.25">
      <c r="A684" s="1">
        <f>+BASE!A684</f>
        <v>41950</v>
      </c>
      <c r="B684">
        <f>+IFERROR(VLOOKUP(A684,BASE!K:M,3,0)/VLOOKUP(ROE!A684,BASE!F:H,3,0),B683)</f>
        <v>0.98740972086667977</v>
      </c>
      <c r="C684">
        <f>+IFERROR(VLOOKUP(A684,BASE!A:C,3,0)/VLOOKUP(ROE!A684,BASE!F:H,3,0),C683)</f>
        <v>0.8856138981065782</v>
      </c>
      <c r="D684">
        <f>+IFERROR(+VLOOKUP(A684,BASE!P:R,3,0)/VLOOKUP(ROE!A684,BASE!F:H,3,0),D683)</f>
        <v>0</v>
      </c>
      <c r="F684">
        <f>+IFERROR(VLOOKUP(A684,BASE!A:C,3,0)/VLOOKUP(A684,BASE!K:M,3,0),F683)</f>
        <v>0.89690619748937428</v>
      </c>
      <c r="L684">
        <f t="shared" si="18"/>
        <v>1.1783665411946951</v>
      </c>
      <c r="M684">
        <f t="shared" si="19"/>
        <v>0.79645290053866447</v>
      </c>
    </row>
    <row r="685" spans="1:13" x14ac:dyDescent="0.25">
      <c r="A685" s="1">
        <f>+BASE!A685</f>
        <v>41957</v>
      </c>
      <c r="B685">
        <f>+IFERROR(VLOOKUP(A685,BASE!K:M,3,0)/VLOOKUP(ROE!A685,BASE!F:H,3,0),B684)</f>
        <v>0.98080073725168948</v>
      </c>
      <c r="C685">
        <f>+IFERROR(VLOOKUP(A685,BASE!A:C,3,0)/VLOOKUP(ROE!A685,BASE!F:H,3,0),C684)</f>
        <v>0.8702129838214212</v>
      </c>
      <c r="D685">
        <f>+IFERROR(+VLOOKUP(A685,BASE!P:R,3,0)/VLOOKUP(ROE!A685,BASE!F:H,3,0),D684)</f>
        <v>0</v>
      </c>
      <c r="F685">
        <f>+IFERROR(VLOOKUP(A685,BASE!A:C,3,0)/VLOOKUP(A685,BASE!K:M,3,0),F684)</f>
        <v>0.88724748133841413</v>
      </c>
      <c r="L685">
        <f t="shared" si="18"/>
        <v>1.1766744388484967</v>
      </c>
      <c r="M685">
        <f t="shared" si="19"/>
        <v>0.78492703565488231</v>
      </c>
    </row>
    <row r="686" spans="1:13" x14ac:dyDescent="0.25">
      <c r="A686" s="1">
        <f>+BASE!A686</f>
        <v>41964</v>
      </c>
      <c r="B686">
        <f>+IFERROR(VLOOKUP(A686,BASE!K:M,3,0)/VLOOKUP(ROE!A686,BASE!F:H,3,0),B685)</f>
        <v>1.0031397956640917</v>
      </c>
      <c r="C686">
        <f>+IFERROR(VLOOKUP(A686,BASE!A:C,3,0)/VLOOKUP(ROE!A686,BASE!F:H,3,0),C685)</f>
        <v>0.88945925741340648</v>
      </c>
      <c r="D686">
        <f>+IFERROR(+VLOOKUP(A686,BASE!P:R,3,0)/VLOOKUP(ROE!A686,BASE!F:H,3,0),D685)</f>
        <v>0</v>
      </c>
      <c r="F686">
        <f>+IFERROR(VLOOKUP(A686,BASE!A:C,3,0)/VLOOKUP(A686,BASE!K:M,3,0),F685)</f>
        <v>0.88667527821939585</v>
      </c>
      <c r="L686">
        <f t="shared" si="18"/>
        <v>1.2053228186839839</v>
      </c>
      <c r="M686">
        <f t="shared" si="19"/>
        <v>0.80095677264419962</v>
      </c>
    </row>
    <row r="687" spans="1:13" x14ac:dyDescent="0.25">
      <c r="A687" s="1">
        <f>+BASE!A687</f>
        <v>41971</v>
      </c>
      <c r="B687">
        <f>+IFERROR(VLOOKUP(A687,BASE!K:M,3,0)/VLOOKUP(ROE!A687,BASE!F:H,3,0),B686)</f>
        <v>0.99426076719317169</v>
      </c>
      <c r="C687">
        <f>+IFERROR(VLOOKUP(A687,BASE!A:C,3,0)/VLOOKUP(ROE!A687,BASE!F:H,3,0),C686)</f>
        <v>0.90321789463357194</v>
      </c>
      <c r="D687">
        <f>+IFERROR(+VLOOKUP(A687,BASE!P:R,3,0)/VLOOKUP(ROE!A687,BASE!F:H,3,0),D686)</f>
        <v>0</v>
      </c>
      <c r="F687">
        <f>+IFERROR(VLOOKUP(A687,BASE!A:C,3,0)/VLOOKUP(A687,BASE!K:M,3,0),F686)</f>
        <v>0.90843159504662296</v>
      </c>
      <c r="L687">
        <f t="shared" si="18"/>
        <v>1.2014310690452372</v>
      </c>
      <c r="M687">
        <f t="shared" si="19"/>
        <v>0.78709046534110605</v>
      </c>
    </row>
    <row r="688" spans="1:13" x14ac:dyDescent="0.25">
      <c r="A688" s="1">
        <f>+BASE!A688</f>
        <v>41978</v>
      </c>
      <c r="B688">
        <f>+IFERROR(VLOOKUP(A688,BASE!K:M,3,0)/VLOOKUP(ROE!A688,BASE!F:H,3,0),B687)</f>
        <v>1.0265231597155489</v>
      </c>
      <c r="C688">
        <f>+IFERROR(VLOOKUP(A688,BASE!A:C,3,0)/VLOOKUP(ROE!A688,BASE!F:H,3,0),C687)</f>
        <v>0.9060157601383817</v>
      </c>
      <c r="D688">
        <f>+IFERROR(+VLOOKUP(A688,BASE!P:R,3,0)/VLOOKUP(ROE!A688,BASE!F:H,3,0),D687)</f>
        <v>0</v>
      </c>
      <c r="F688">
        <f>+IFERROR(VLOOKUP(A688,BASE!A:C,3,0)/VLOOKUP(A688,BASE!K:M,3,0),F687)</f>
        <v>0.88260625351057853</v>
      </c>
      <c r="L688">
        <f t="shared" si="18"/>
        <v>1.2399622075577215</v>
      </c>
      <c r="M688">
        <f t="shared" si="19"/>
        <v>0.81308411187337626</v>
      </c>
    </row>
    <row r="689" spans="1:13" x14ac:dyDescent="0.25">
      <c r="A689" s="1">
        <f>+BASE!A689</f>
        <v>41985</v>
      </c>
      <c r="B689">
        <f>+IFERROR(VLOOKUP(A689,BASE!K:M,3,0)/VLOOKUP(ROE!A689,BASE!F:H,3,0),B688)</f>
        <v>1.0077540250928867</v>
      </c>
      <c r="C689">
        <f>+IFERROR(VLOOKUP(A689,BASE!A:C,3,0)/VLOOKUP(ROE!A689,BASE!F:H,3,0),C688)</f>
        <v>0.8961822195896828</v>
      </c>
      <c r="D689">
        <f>+IFERROR(+VLOOKUP(A689,BASE!P:R,3,0)/VLOOKUP(ROE!A689,BASE!F:H,3,0),D688)</f>
        <v>0</v>
      </c>
      <c r="F689">
        <f>+IFERROR(VLOOKUP(A689,BASE!A:C,3,0)/VLOOKUP(A689,BASE!K:M,3,0),F688)</f>
        <v>0.88928666844776916</v>
      </c>
      <c r="L689">
        <f t="shared" si="18"/>
        <v>1.2239105112176456</v>
      </c>
      <c r="M689">
        <f t="shared" si="19"/>
        <v>0.79159753896812779</v>
      </c>
    </row>
    <row r="690" spans="1:13" x14ac:dyDescent="0.25">
      <c r="A690" s="1">
        <f>+BASE!A690</f>
        <v>41992</v>
      </c>
      <c r="B690">
        <f>+IFERROR(VLOOKUP(A690,BASE!K:M,3,0)/VLOOKUP(ROE!A690,BASE!F:H,3,0),B689)</f>
        <v>0.95773223316475908</v>
      </c>
      <c r="C690">
        <f>+IFERROR(VLOOKUP(A690,BASE!A:C,3,0)/VLOOKUP(ROE!A690,BASE!F:H,3,0),C689)</f>
        <v>0.90199627362257118</v>
      </c>
      <c r="D690">
        <f>+IFERROR(+VLOOKUP(A690,BASE!P:R,3,0)/VLOOKUP(ROE!A690,BASE!F:H,3,0),D689)</f>
        <v>0</v>
      </c>
      <c r="F690">
        <f>+IFERROR(VLOOKUP(A690,BASE!A:C,3,0)/VLOOKUP(A690,BASE!K:M,3,0),F689)</f>
        <v>0.94180423545105885</v>
      </c>
      <c r="L690">
        <f t="shared" si="18"/>
        <v>1.172403850812862</v>
      </c>
      <c r="M690">
        <f t="shared" si="19"/>
        <v>0.74306061551665625</v>
      </c>
    </row>
    <row r="691" spans="1:13" x14ac:dyDescent="0.25">
      <c r="A691" s="1">
        <f>+BASE!A691</f>
        <v>41999</v>
      </c>
      <c r="B691">
        <f>+IFERROR(VLOOKUP(A691,BASE!K:M,3,0)/VLOOKUP(ROE!A691,BASE!F:H,3,0),B690)</f>
        <v>0.96201242489051841</v>
      </c>
      <c r="C691">
        <f>+IFERROR(VLOOKUP(A691,BASE!A:C,3,0)/VLOOKUP(ROE!A691,BASE!F:H,3,0),C690)</f>
        <v>0.91511355535186878</v>
      </c>
      <c r="D691">
        <f>+IFERROR(+VLOOKUP(A691,BASE!P:R,3,0)/VLOOKUP(ROE!A691,BASE!F:H,3,0),D690)</f>
        <v>0</v>
      </c>
      <c r="F691">
        <f>+IFERROR(VLOOKUP(A691,BASE!A:C,3,0)/VLOOKUP(A691,BASE!K:M,3,0),F690)</f>
        <v>0.95124920601312724</v>
      </c>
      <c r="L691">
        <f t="shared" si="18"/>
        <v>1.1764856828450907</v>
      </c>
      <c r="M691">
        <f t="shared" si="19"/>
        <v>0.74753916693594624</v>
      </c>
    </row>
    <row r="692" spans="1:13" x14ac:dyDescent="0.25">
      <c r="A692" s="1">
        <f>+BASE!A692</f>
        <v>42006</v>
      </c>
      <c r="B692">
        <f>+IFERROR(VLOOKUP(A692,BASE!K:M,3,0)/VLOOKUP(ROE!A692,BASE!F:H,3,0),B691)</f>
        <v>0.98529573741601484</v>
      </c>
      <c r="C692">
        <f>+IFERROR(VLOOKUP(A692,BASE!A:C,3,0)/VLOOKUP(ROE!A692,BASE!F:H,3,0),C691)</f>
        <v>0.97213349487829059</v>
      </c>
      <c r="D692">
        <f>+IFERROR(+VLOOKUP(A692,BASE!P:R,3,0)/VLOOKUP(ROE!A692,BASE!F:H,3,0),D691)</f>
        <v>0</v>
      </c>
      <c r="F692">
        <f>+IFERROR(VLOOKUP(A692,BASE!A:C,3,0)/VLOOKUP(A692,BASE!K:M,3,0),F691)</f>
        <v>0.98664132804203242</v>
      </c>
      <c r="L692">
        <f t="shared" si="18"/>
        <v>1.1989076526131706</v>
      </c>
      <c r="M692">
        <f t="shared" si="19"/>
        <v>0.77168382221885912</v>
      </c>
    </row>
    <row r="693" spans="1:13" x14ac:dyDescent="0.25">
      <c r="A693" s="1">
        <f>+BASE!A693</f>
        <v>42013</v>
      </c>
      <c r="B693">
        <f>+IFERROR(VLOOKUP(A693,BASE!K:M,3,0)/VLOOKUP(ROE!A693,BASE!F:H,3,0),B692)</f>
        <v>0.95264268265600716</v>
      </c>
      <c r="C693">
        <f>+IFERROR(VLOOKUP(A693,BASE!A:C,3,0)/VLOOKUP(ROE!A693,BASE!F:H,3,0),C692)</f>
        <v>0.96069287141905402</v>
      </c>
      <c r="D693">
        <f>+IFERROR(+VLOOKUP(A693,BASE!P:R,3,0)/VLOOKUP(ROE!A693,BASE!F:H,3,0),D692)</f>
        <v>0</v>
      </c>
      <c r="F693">
        <f>+IFERROR(VLOOKUP(A693,BASE!A:C,3,0)/VLOOKUP(A693,BASE!K:M,3,0),F692)</f>
        <v>1.0084503758960313</v>
      </c>
      <c r="L693">
        <f t="shared" si="18"/>
        <v>1.1648296783294012</v>
      </c>
      <c r="M693">
        <f t="shared" si="19"/>
        <v>0.74045568698261299</v>
      </c>
    </row>
    <row r="694" spans="1:13" x14ac:dyDescent="0.25">
      <c r="A694" s="1">
        <f>+BASE!A694</f>
        <v>42020</v>
      </c>
      <c r="B694">
        <f>+IFERROR(VLOOKUP(A694,BASE!K:M,3,0)/VLOOKUP(ROE!A694,BASE!F:H,3,0),B693)</f>
        <v>0.98293142800436639</v>
      </c>
      <c r="C694">
        <f>+IFERROR(VLOOKUP(A694,BASE!A:C,3,0)/VLOOKUP(ROE!A694,BASE!F:H,3,0),C693)</f>
        <v>0.93976381859680447</v>
      </c>
      <c r="D694">
        <f>+IFERROR(+VLOOKUP(A694,BASE!P:R,3,0)/VLOOKUP(ROE!A694,BASE!F:H,3,0),D693)</f>
        <v>0</v>
      </c>
      <c r="F694">
        <f>+IFERROR(VLOOKUP(A694,BASE!A:C,3,0)/VLOOKUP(A694,BASE!K:M,3,0),F693)</f>
        <v>0.95608278647147893</v>
      </c>
      <c r="L694">
        <f t="shared" si="18"/>
        <v>1.1950984019543482</v>
      </c>
      <c r="M694">
        <f t="shared" si="19"/>
        <v>0.77076445405438465</v>
      </c>
    </row>
    <row r="695" spans="1:13" x14ac:dyDescent="0.25">
      <c r="A695" s="1">
        <f>+BASE!A695</f>
        <v>42027</v>
      </c>
      <c r="B695">
        <f>+IFERROR(VLOOKUP(A695,BASE!K:M,3,0)/VLOOKUP(ROE!A695,BASE!F:H,3,0),B694)</f>
        <v>0.98959904311196634</v>
      </c>
      <c r="C695">
        <f>+IFERROR(VLOOKUP(A695,BASE!A:C,3,0)/VLOOKUP(ROE!A695,BASE!F:H,3,0),C694)</f>
        <v>0.88085703884757394</v>
      </c>
      <c r="D695">
        <f>+IFERROR(+VLOOKUP(A695,BASE!P:R,3,0)/VLOOKUP(ROE!A695,BASE!F:H,3,0),D694)</f>
        <v>0</v>
      </c>
      <c r="F695">
        <f>+IFERROR(VLOOKUP(A695,BASE!A:C,3,0)/VLOOKUP(A695,BASE!K:M,3,0),F694)</f>
        <v>0.89011508749802926</v>
      </c>
      <c r="L695">
        <f t="shared" si="18"/>
        <v>1.2036284814070011</v>
      </c>
      <c r="M695">
        <f t="shared" si="19"/>
        <v>0.77556960481693171</v>
      </c>
    </row>
    <row r="696" spans="1:13" x14ac:dyDescent="0.25">
      <c r="A696" s="1">
        <f>+BASE!A696</f>
        <v>42034</v>
      </c>
      <c r="B696">
        <f>+IFERROR(VLOOKUP(A696,BASE!K:M,3,0)/VLOOKUP(ROE!A696,BASE!F:H,3,0),B695)</f>
        <v>0.97713548387096771</v>
      </c>
      <c r="C696">
        <f>+IFERROR(VLOOKUP(A696,BASE!A:C,3,0)/VLOOKUP(ROE!A696,BASE!F:H,3,0),C695)</f>
        <v>0.84815483870967745</v>
      </c>
      <c r="D696">
        <f>+IFERROR(+VLOOKUP(A696,BASE!P:R,3,0)/VLOOKUP(ROE!A696,BASE!F:H,3,0),D695)</f>
        <v>0</v>
      </c>
      <c r="F696">
        <f>+IFERROR(VLOOKUP(A696,BASE!A:C,3,0)/VLOOKUP(A696,BASE!K:M,3,0),F695)</f>
        <v>0.86800126769490804</v>
      </c>
      <c r="L696">
        <f t="shared" si="18"/>
        <v>1.1924782154643367</v>
      </c>
      <c r="M696">
        <f t="shared" si="19"/>
        <v>0.76179275227759868</v>
      </c>
    </row>
    <row r="697" spans="1:13" x14ac:dyDescent="0.25">
      <c r="A697" s="1">
        <f>+BASE!A697</f>
        <v>42041</v>
      </c>
      <c r="B697">
        <f>+IFERROR(VLOOKUP(A697,BASE!K:M,3,0)/VLOOKUP(ROE!A697,BASE!F:H,3,0),B696)</f>
        <v>0.95891560910572304</v>
      </c>
      <c r="C697">
        <f>+IFERROR(VLOOKUP(A697,BASE!A:C,3,0)/VLOOKUP(ROE!A697,BASE!F:H,3,0),C696)</f>
        <v>0.90262209273616112</v>
      </c>
      <c r="D697">
        <f>+IFERROR(+VLOOKUP(A697,BASE!P:R,3,0)/VLOOKUP(ROE!A697,BASE!F:H,3,0),D696)</f>
        <v>0</v>
      </c>
      <c r="F697">
        <f>+IFERROR(VLOOKUP(A697,BASE!A:C,3,0)/VLOOKUP(A697,BASE!K:M,3,0),F696)</f>
        <v>0.94129460837324275</v>
      </c>
      <c r="L697">
        <f t="shared" si="18"/>
        <v>1.1754167249042196</v>
      </c>
      <c r="M697">
        <f t="shared" si="19"/>
        <v>0.74241449330722664</v>
      </c>
    </row>
    <row r="698" spans="1:13" x14ac:dyDescent="0.25">
      <c r="A698" s="1">
        <f>+BASE!A698</f>
        <v>42048</v>
      </c>
      <c r="B698">
        <f>+IFERROR(VLOOKUP(A698,BASE!K:M,3,0)/VLOOKUP(ROE!A698,BASE!F:H,3,0),B697)</f>
        <v>0.98282976174630643</v>
      </c>
      <c r="C698">
        <f>+IFERROR(VLOOKUP(A698,BASE!A:C,3,0)/VLOOKUP(ROE!A698,BASE!F:H,3,0),C697)</f>
        <v>0.91911797329074063</v>
      </c>
      <c r="D698">
        <f>+IFERROR(+VLOOKUP(A698,BASE!P:R,3,0)/VLOOKUP(ROE!A698,BASE!F:H,3,0),D697)</f>
        <v>0</v>
      </c>
      <c r="F698">
        <f>+IFERROR(VLOOKUP(A698,BASE!A:C,3,0)/VLOOKUP(A698,BASE!K:M,3,0),F697)</f>
        <v>0.93517515348501279</v>
      </c>
      <c r="L698">
        <f t="shared" si="18"/>
        <v>1.2003855492030489</v>
      </c>
      <c r="M698">
        <f t="shared" si="19"/>
        <v>0.76527397428956401</v>
      </c>
    </row>
    <row r="699" spans="1:13" x14ac:dyDescent="0.25">
      <c r="A699" s="1">
        <f>+BASE!A699</f>
        <v>42055</v>
      </c>
      <c r="B699">
        <f>+IFERROR(VLOOKUP(A699,BASE!K:M,3,0)/VLOOKUP(ROE!A699,BASE!F:H,3,0),B698)</f>
        <v>0.9382467614136587</v>
      </c>
      <c r="C699">
        <f>+IFERROR(VLOOKUP(A699,BASE!A:C,3,0)/VLOOKUP(ROE!A699,BASE!F:H,3,0),C698)</f>
        <v>0.92537626294386455</v>
      </c>
      <c r="D699">
        <f>+IFERROR(+VLOOKUP(A699,BASE!P:R,3,0)/VLOOKUP(ROE!A699,BASE!F:H,3,0),D698)</f>
        <v>0</v>
      </c>
      <c r="F699">
        <f>+IFERROR(VLOOKUP(A699,BASE!A:C,3,0)/VLOOKUP(A699,BASE!K:M,3,0),F698)</f>
        <v>0.98628239499553172</v>
      </c>
      <c r="L699">
        <f t="shared" si="18"/>
        <v>1.155280232522663</v>
      </c>
      <c r="M699">
        <f t="shared" si="19"/>
        <v>0.72121329030465442</v>
      </c>
    </row>
    <row r="700" spans="1:13" x14ac:dyDescent="0.25">
      <c r="A700" s="1">
        <f>+BASE!A700</f>
        <v>42062</v>
      </c>
      <c r="B700">
        <f>+IFERROR(VLOOKUP(A700,BASE!K:M,3,0)/VLOOKUP(ROE!A700,BASE!F:H,3,0),B699)</f>
        <v>0.90875102711585865</v>
      </c>
      <c r="C700">
        <f>+IFERROR(VLOOKUP(A700,BASE!A:C,3,0)/VLOOKUP(ROE!A700,BASE!F:H,3,0),C699)</f>
        <v>0.85825801150369752</v>
      </c>
      <c r="D700">
        <f>+IFERROR(+VLOOKUP(A700,BASE!P:R,3,0)/VLOOKUP(ROE!A700,BASE!F:H,3,0),D699)</f>
        <v>0</v>
      </c>
      <c r="F700">
        <f>+IFERROR(VLOOKUP(A700,BASE!A:C,3,0)/VLOOKUP(A700,BASE!K:M,3,0),F699)</f>
        <v>0.94443690944436909</v>
      </c>
      <c r="L700">
        <f t="shared" si="18"/>
        <v>1.1253615819170588</v>
      </c>
      <c r="M700">
        <f t="shared" si="19"/>
        <v>0.69214047231465836</v>
      </c>
    </row>
    <row r="701" spans="1:13" x14ac:dyDescent="0.25">
      <c r="A701" s="1">
        <f>+BASE!A701</f>
        <v>42069</v>
      </c>
      <c r="B701">
        <f>+IFERROR(VLOOKUP(A701,BASE!K:M,3,0)/VLOOKUP(ROE!A701,BASE!F:H,3,0),B700)</f>
        <v>0.89763962637107086</v>
      </c>
      <c r="C701">
        <f>+IFERROR(VLOOKUP(A701,BASE!A:C,3,0)/VLOOKUP(ROE!A701,BASE!F:H,3,0),C700)</f>
        <v>0.89601178248905078</v>
      </c>
      <c r="D701">
        <f>+IFERROR(+VLOOKUP(A701,BASE!P:R,3,0)/VLOOKUP(ROE!A701,BASE!F:H,3,0),D700)</f>
        <v>0</v>
      </c>
      <c r="F701">
        <f>+IFERROR(VLOOKUP(A701,BASE!A:C,3,0)/VLOOKUP(A701,BASE!K:M,3,0),F700)</f>
        <v>0.9981865284974093</v>
      </c>
      <c r="L701">
        <f t="shared" si="18"/>
        <v>1.1121913855874548</v>
      </c>
      <c r="M701">
        <f t="shared" si="19"/>
        <v>0.68308786715468695</v>
      </c>
    </row>
    <row r="702" spans="1:13" x14ac:dyDescent="0.25">
      <c r="A702" s="1">
        <f>+BASE!A702</f>
        <v>42076</v>
      </c>
      <c r="B702">
        <f>+IFERROR(VLOOKUP(A702,BASE!K:M,3,0)/VLOOKUP(ROE!A702,BASE!F:H,3,0),B701)</f>
        <v>0.9482376413212148</v>
      </c>
      <c r="C702">
        <f>+IFERROR(VLOOKUP(A702,BASE!A:C,3,0)/VLOOKUP(ROE!A702,BASE!F:H,3,0),C701)</f>
        <v>0.87471366289810104</v>
      </c>
      <c r="D702">
        <f>+IFERROR(+VLOOKUP(A702,BASE!P:R,3,0)/VLOOKUP(ROE!A702,BASE!F:H,3,0),D701)</f>
        <v>0</v>
      </c>
      <c r="F702">
        <f>+IFERROR(VLOOKUP(A702,BASE!A:C,3,0)/VLOOKUP(A702,BASE!K:M,3,0),F701)</f>
        <v>0.92246249756477694</v>
      </c>
      <c r="L702">
        <f t="shared" si="18"/>
        <v>1.1622451538808032</v>
      </c>
      <c r="M702">
        <f t="shared" si="19"/>
        <v>0.7342301287616263</v>
      </c>
    </row>
    <row r="703" spans="1:13" x14ac:dyDescent="0.25">
      <c r="A703" s="1">
        <f>+BASE!A703</f>
        <v>42083</v>
      </c>
      <c r="B703">
        <f>+IFERROR(VLOOKUP(A703,BASE!K:M,3,0)/VLOOKUP(ROE!A703,BASE!F:H,3,0),B702)</f>
        <v>0.97391917293233077</v>
      </c>
      <c r="C703">
        <f>+IFERROR(VLOOKUP(A703,BASE!A:C,3,0)/VLOOKUP(ROE!A703,BASE!F:H,3,0),C702)</f>
        <v>0.8939983888292159</v>
      </c>
      <c r="D703">
        <f>+IFERROR(+VLOOKUP(A703,BASE!P:R,3,0)/VLOOKUP(ROE!A703,BASE!F:H,3,0),D702)</f>
        <v>0</v>
      </c>
      <c r="F703">
        <f>+IFERROR(VLOOKUP(A703,BASE!A:C,3,0)/VLOOKUP(A703,BASE!K:M,3,0),F702)</f>
        <v>0.91793899707048088</v>
      </c>
      <c r="L703">
        <f t="shared" si="18"/>
        <v>1.1862628834824149</v>
      </c>
      <c r="M703">
        <f t="shared" si="19"/>
        <v>0.7615754623822466</v>
      </c>
    </row>
    <row r="704" spans="1:13" x14ac:dyDescent="0.25">
      <c r="A704" s="1">
        <f>+BASE!A704</f>
        <v>42090</v>
      </c>
      <c r="B704">
        <f>+IFERROR(VLOOKUP(A704,BASE!K:M,3,0)/VLOOKUP(ROE!A704,BASE!F:H,3,0),B703)</f>
        <v>0.96570164115803059</v>
      </c>
      <c r="C704">
        <f>+IFERROR(VLOOKUP(A704,BASE!A:C,3,0)/VLOOKUP(ROE!A704,BASE!F:H,3,0),C703)</f>
        <v>0.89880140143831833</v>
      </c>
      <c r="D704">
        <f>+IFERROR(+VLOOKUP(A704,BASE!P:R,3,0)/VLOOKUP(ROE!A704,BASE!F:H,3,0),D703)</f>
        <v>0</v>
      </c>
      <c r="F704">
        <f>+IFERROR(VLOOKUP(A704,BASE!A:C,3,0)/VLOOKUP(A704,BASE!K:M,3,0),F703)</f>
        <v>0.93072369677296163</v>
      </c>
      <c r="L704">
        <f t="shared" si="18"/>
        <v>1.173947106585042</v>
      </c>
      <c r="M704">
        <f t="shared" si="19"/>
        <v>0.7574561757310192</v>
      </c>
    </row>
    <row r="705" spans="1:13" x14ac:dyDescent="0.25">
      <c r="A705" s="1">
        <f>+BASE!A705</f>
        <v>42097</v>
      </c>
      <c r="B705">
        <f>+IFERROR(VLOOKUP(A705,BASE!K:M,3,0)/VLOOKUP(ROE!A705,BASE!F:H,3,0),B704)</f>
        <v>0.98377451762079404</v>
      </c>
      <c r="C705">
        <f>+IFERROR(VLOOKUP(A705,BASE!A:C,3,0)/VLOOKUP(ROE!A705,BASE!F:H,3,0),C704)</f>
        <v>0.87777069047998724</v>
      </c>
      <c r="D705">
        <f>+IFERROR(+VLOOKUP(A705,BASE!P:R,3,0)/VLOOKUP(ROE!A705,BASE!F:H,3,0),D704)</f>
        <v>0</v>
      </c>
      <c r="F705">
        <f>+IFERROR(VLOOKUP(A705,BASE!A:C,3,0)/VLOOKUP(A705,BASE!K:M,3,0),F704)</f>
        <v>0.89224784212019292</v>
      </c>
      <c r="L705">
        <f t="shared" si="18"/>
        <v>1.1879351225204295</v>
      </c>
      <c r="M705">
        <f t="shared" si="19"/>
        <v>0.77961391272115854</v>
      </c>
    </row>
    <row r="706" spans="1:13" x14ac:dyDescent="0.25">
      <c r="A706" s="1">
        <f>+BASE!A706</f>
        <v>42104</v>
      </c>
      <c r="B706">
        <f>+IFERROR(VLOOKUP(A706,BASE!K:M,3,0)/VLOOKUP(ROE!A706,BASE!F:H,3,0),B705)</f>
        <v>0.97951903807615237</v>
      </c>
      <c r="C706">
        <f>+IFERROR(VLOOKUP(A706,BASE!A:C,3,0)/VLOOKUP(ROE!A706,BASE!F:H,3,0),C705)</f>
        <v>0.83943887775551096</v>
      </c>
      <c r="D706">
        <f>+IFERROR(+VLOOKUP(A706,BASE!P:R,3,0)/VLOOKUP(ROE!A706,BASE!F:H,3,0),D705)</f>
        <v>0</v>
      </c>
      <c r="F706">
        <f>+IFERROR(VLOOKUP(A706,BASE!A:C,3,0)/VLOOKUP(A706,BASE!K:M,3,0),F705)</f>
        <v>0.8569908752403943</v>
      </c>
      <c r="L706">
        <f t="shared" si="18"/>
        <v>1.1772638192211868</v>
      </c>
      <c r="M706">
        <f t="shared" si="19"/>
        <v>0.78177425693111791</v>
      </c>
    </row>
    <row r="707" spans="1:13" x14ac:dyDescent="0.25">
      <c r="A707" s="1">
        <f>+BASE!A707</f>
        <v>42111</v>
      </c>
      <c r="B707">
        <f>+IFERROR(VLOOKUP(A707,BASE!K:M,3,0)/VLOOKUP(ROE!A707,BASE!F:H,3,0),B706)</f>
        <v>0.98639828188823864</v>
      </c>
      <c r="C707">
        <f>+IFERROR(VLOOKUP(A707,BASE!A:C,3,0)/VLOOKUP(ROE!A707,BASE!F:H,3,0),C706)</f>
        <v>0.85227607697814456</v>
      </c>
      <c r="D707">
        <f>+IFERROR(+VLOOKUP(A707,BASE!P:R,3,0)/VLOOKUP(ROE!A707,BASE!F:H,3,0),D706)</f>
        <v>0</v>
      </c>
      <c r="F707">
        <f>+IFERROR(VLOOKUP(A707,BASE!A:C,3,0)/VLOOKUP(A707,BASE!K:M,3,0),F706)</f>
        <v>0.86402834699453546</v>
      </c>
      <c r="L707">
        <f t="shared" ref="L707:L770" si="20">+STDEVA(B655:B707)*2+B707</f>
        <v>1.1782549526512016</v>
      </c>
      <c r="M707">
        <f t="shared" ref="M707:M770" si="21">-STDEVA(B655:B707)*2+B707</f>
        <v>0.79454161112527566</v>
      </c>
    </row>
    <row r="708" spans="1:13" x14ac:dyDescent="0.25">
      <c r="A708" s="1">
        <f>+BASE!A708</f>
        <v>42118</v>
      </c>
      <c r="B708">
        <f>+IFERROR(VLOOKUP(A708,BASE!K:M,3,0)/VLOOKUP(ROE!A708,BASE!F:H,3,0),B707)</f>
        <v>0.99314067700300346</v>
      </c>
      <c r="C708">
        <f>+IFERROR(VLOOKUP(A708,BASE!A:C,3,0)/VLOOKUP(ROE!A708,BASE!F:H,3,0),C707)</f>
        <v>0.85445247179154149</v>
      </c>
      <c r="D708">
        <f>+IFERROR(+VLOOKUP(A708,BASE!P:R,3,0)/VLOOKUP(ROE!A708,BASE!F:H,3,0),D707)</f>
        <v>0</v>
      </c>
      <c r="F708">
        <f>+IFERROR(VLOOKUP(A708,BASE!A:C,3,0)/VLOOKUP(A708,BASE!K:M,3,0),F707)</f>
        <v>0.8603539172013569</v>
      </c>
      <c r="L708">
        <f t="shared" si="20"/>
        <v>1.1766673085537362</v>
      </c>
      <c r="M708">
        <f t="shared" si="21"/>
        <v>0.80961404545227078</v>
      </c>
    </row>
    <row r="709" spans="1:13" x14ac:dyDescent="0.25">
      <c r="A709" s="1">
        <f>+BASE!A709</f>
        <v>42125</v>
      </c>
      <c r="B709">
        <f>+IFERROR(VLOOKUP(A709,BASE!K:M,3,0)/VLOOKUP(ROE!A709,BASE!F:H,3,0),B708)</f>
        <v>0.999528827208087</v>
      </c>
      <c r="C709">
        <f>+IFERROR(VLOOKUP(A709,BASE!A:C,3,0)/VLOOKUP(ROE!A709,BASE!F:H,3,0),C708)</f>
        <v>0.86691510322967524</v>
      </c>
      <c r="D709">
        <f>+IFERROR(+VLOOKUP(A709,BASE!P:R,3,0)/VLOOKUP(ROE!A709,BASE!F:H,3,0),D708)</f>
        <v>0</v>
      </c>
      <c r="F709">
        <f>+IFERROR(VLOOKUP(A709,BASE!A:C,3,0)/VLOOKUP(A709,BASE!K:M,3,0),F708)</f>
        <v>0.8673237625883865</v>
      </c>
      <c r="L709">
        <f t="shared" si="20"/>
        <v>1.1744981314745597</v>
      </c>
      <c r="M709">
        <f t="shared" si="21"/>
        <v>0.82455952294161416</v>
      </c>
    </row>
    <row r="710" spans="1:13" x14ac:dyDescent="0.25">
      <c r="A710" s="1">
        <f>+BASE!A710</f>
        <v>42132</v>
      </c>
      <c r="B710">
        <f>+IFERROR(VLOOKUP(A710,BASE!K:M,3,0)/VLOOKUP(ROE!A710,BASE!F:H,3,0),B709)</f>
        <v>0.96937346867343355</v>
      </c>
      <c r="C710">
        <f>+IFERROR(VLOOKUP(A710,BASE!A:C,3,0)/VLOOKUP(ROE!A710,BASE!F:H,3,0),C709)</f>
        <v>0.87206860343017156</v>
      </c>
      <c r="D710">
        <f>+IFERROR(+VLOOKUP(A710,BASE!P:R,3,0)/VLOOKUP(ROE!A710,BASE!F:H,3,0),D709)</f>
        <v>0</v>
      </c>
      <c r="F710">
        <f>+IFERROR(VLOOKUP(A710,BASE!A:C,3,0)/VLOOKUP(A710,BASE!K:M,3,0),F709)</f>
        <v>0.89962087019317583</v>
      </c>
      <c r="L710">
        <f t="shared" si="20"/>
        <v>1.1365837461265957</v>
      </c>
      <c r="M710">
        <f t="shared" si="21"/>
        <v>0.80216319122027135</v>
      </c>
    </row>
    <row r="711" spans="1:13" x14ac:dyDescent="0.25">
      <c r="A711" s="1">
        <f>+BASE!A711</f>
        <v>42139</v>
      </c>
      <c r="B711">
        <f>+IFERROR(VLOOKUP(A711,BASE!K:M,3,0)/VLOOKUP(ROE!A711,BASE!F:H,3,0),B710)</f>
        <v>0.94222317047151694</v>
      </c>
      <c r="C711">
        <f>+IFERROR(VLOOKUP(A711,BASE!A:C,3,0)/VLOOKUP(ROE!A711,BASE!F:H,3,0),C710)</f>
        <v>0.84399402602944307</v>
      </c>
      <c r="D711">
        <f>+IFERROR(+VLOOKUP(A711,BASE!P:R,3,0)/VLOOKUP(ROE!A711,BASE!F:H,3,0),D710)</f>
        <v>0</v>
      </c>
      <c r="F711">
        <f>+IFERROR(VLOOKUP(A711,BASE!A:C,3,0)/VLOOKUP(A711,BASE!K:M,3,0),F710)</f>
        <v>0.89574747520492737</v>
      </c>
      <c r="L711">
        <f t="shared" si="20"/>
        <v>1.1013588395644813</v>
      </c>
      <c r="M711">
        <f t="shared" si="21"/>
        <v>0.78308750137855254</v>
      </c>
    </row>
    <row r="712" spans="1:13" x14ac:dyDescent="0.25">
      <c r="A712" s="1">
        <f>+BASE!A712</f>
        <v>42146</v>
      </c>
      <c r="B712">
        <f>+IFERROR(VLOOKUP(A712,BASE!K:M,3,0)/VLOOKUP(ROE!A712,BASE!F:H,3,0),B711)</f>
        <v>0.91989915520368004</v>
      </c>
      <c r="C712">
        <f>+IFERROR(VLOOKUP(A712,BASE!A:C,3,0)/VLOOKUP(ROE!A712,BASE!F:H,3,0),C711)</f>
        <v>0.84771551152196034</v>
      </c>
      <c r="D712">
        <f>+IFERROR(+VLOOKUP(A712,BASE!P:R,3,0)/VLOOKUP(ROE!A712,BASE!F:H,3,0),D711)</f>
        <v>0</v>
      </c>
      <c r="F712">
        <f>+IFERROR(VLOOKUP(A712,BASE!A:C,3,0)/VLOOKUP(A712,BASE!K:M,3,0),F711)</f>
        <v>0.92153091643427254</v>
      </c>
      <c r="L712">
        <f t="shared" si="20"/>
        <v>1.0679636614781352</v>
      </c>
      <c r="M712">
        <f t="shared" si="21"/>
        <v>0.77183464892922482</v>
      </c>
    </row>
    <row r="713" spans="1:13" x14ac:dyDescent="0.25">
      <c r="A713" s="1">
        <f>+BASE!A713</f>
        <v>42153</v>
      </c>
      <c r="B713">
        <f>+IFERROR(VLOOKUP(A713,BASE!K:M,3,0)/VLOOKUP(ROE!A713,BASE!F:H,3,0),B712)</f>
        <v>0.90692271218587017</v>
      </c>
      <c r="C713">
        <f>+IFERROR(VLOOKUP(A713,BASE!A:C,3,0)/VLOOKUP(ROE!A713,BASE!F:H,3,0),C712)</f>
        <v>0.85789473684210527</v>
      </c>
      <c r="D713">
        <f>+IFERROR(+VLOOKUP(A713,BASE!P:R,3,0)/VLOOKUP(ROE!A713,BASE!F:H,3,0),D712)</f>
        <v>0</v>
      </c>
      <c r="F713">
        <f>+IFERROR(VLOOKUP(A713,BASE!A:C,3,0)/VLOOKUP(A713,BASE!K:M,3,0),F712)</f>
        <v>0.94594029382548217</v>
      </c>
      <c r="L713">
        <f t="shared" si="20"/>
        <v>1.0457804814870191</v>
      </c>
      <c r="M713">
        <f t="shared" si="21"/>
        <v>0.76806494288472127</v>
      </c>
    </row>
    <row r="714" spans="1:13" x14ac:dyDescent="0.25">
      <c r="A714" s="1">
        <f>+BASE!A714</f>
        <v>42160</v>
      </c>
      <c r="B714">
        <f>+IFERROR(VLOOKUP(A714,BASE!K:M,3,0)/VLOOKUP(ROE!A714,BASE!F:H,3,0),B713)</f>
        <v>0.88956578094620875</v>
      </c>
      <c r="C714">
        <f>+IFERROR(VLOOKUP(A714,BASE!A:C,3,0)/VLOOKUP(ROE!A714,BASE!F:H,3,0),C713)</f>
        <v>0.83469431842730613</v>
      </c>
      <c r="D714">
        <f>+IFERROR(+VLOOKUP(A714,BASE!P:R,3,0)/VLOOKUP(ROE!A714,BASE!F:H,3,0),D713)</f>
        <v>0</v>
      </c>
      <c r="F714">
        <f>+IFERROR(VLOOKUP(A714,BASE!A:C,3,0)/VLOOKUP(A714,BASE!K:M,3,0),F713)</f>
        <v>0.93831657681286118</v>
      </c>
      <c r="L714">
        <f t="shared" si="20"/>
        <v>1.015799383557376</v>
      </c>
      <c r="M714">
        <f t="shared" si="21"/>
        <v>0.76333217833504152</v>
      </c>
    </row>
    <row r="715" spans="1:13" x14ac:dyDescent="0.25">
      <c r="A715" s="1">
        <f>+BASE!A715</f>
        <v>42167</v>
      </c>
      <c r="B715">
        <f>+IFERROR(VLOOKUP(A715,BASE!K:M,3,0)/VLOOKUP(ROE!A715,BASE!F:H,3,0),B714)</f>
        <v>0.92343918191603869</v>
      </c>
      <c r="C715">
        <f>+IFERROR(VLOOKUP(A715,BASE!A:C,3,0)/VLOOKUP(ROE!A715,BASE!F:H,3,0),C714)</f>
        <v>0.82521528525296017</v>
      </c>
      <c r="D715">
        <f>+IFERROR(+VLOOKUP(A715,BASE!P:R,3,0)/VLOOKUP(ROE!A715,BASE!F:H,3,0),D714)</f>
        <v>0</v>
      </c>
      <c r="F715">
        <f>+IFERROR(VLOOKUP(A715,BASE!A:C,3,0)/VLOOKUP(A715,BASE!K:M,3,0),F714)</f>
        <v>0.8936325222206033</v>
      </c>
      <c r="L715">
        <f t="shared" si="20"/>
        <v>1.0340170614101454</v>
      </c>
      <c r="M715">
        <f t="shared" si="21"/>
        <v>0.81286130242193189</v>
      </c>
    </row>
    <row r="716" spans="1:13" x14ac:dyDescent="0.25">
      <c r="A716" s="1">
        <f>+BASE!A716</f>
        <v>42174</v>
      </c>
      <c r="B716">
        <f>+IFERROR(VLOOKUP(A716,BASE!K:M,3,0)/VLOOKUP(ROE!A716,BASE!F:H,3,0),B715)</f>
        <v>0.93959211354938732</v>
      </c>
      <c r="C716">
        <f>+IFERROR(VLOOKUP(A716,BASE!A:C,3,0)/VLOOKUP(ROE!A716,BASE!F:H,3,0),C715)</f>
        <v>0.82890083805648418</v>
      </c>
      <c r="D716">
        <f>+IFERROR(+VLOOKUP(A716,BASE!P:R,3,0)/VLOOKUP(ROE!A716,BASE!F:H,3,0),D715)</f>
        <v>0</v>
      </c>
      <c r="F716">
        <f>+IFERROR(VLOOKUP(A716,BASE!A:C,3,0)/VLOOKUP(A716,BASE!K:M,3,0),F715)</f>
        <v>0.88219220457826364</v>
      </c>
      <c r="L716">
        <f t="shared" si="20"/>
        <v>1.040507214877733</v>
      </c>
      <c r="M716">
        <f t="shared" si="21"/>
        <v>0.83867701222104174</v>
      </c>
    </row>
    <row r="717" spans="1:13" x14ac:dyDescent="0.25">
      <c r="A717" s="1">
        <f>+BASE!A717</f>
        <v>42181</v>
      </c>
      <c r="B717">
        <f>+IFERROR(VLOOKUP(A717,BASE!K:M,3,0)/VLOOKUP(ROE!A717,BASE!F:H,3,0),B716)</f>
        <v>0.95460698492915796</v>
      </c>
      <c r="C717">
        <f>+IFERROR(VLOOKUP(A717,BASE!A:C,3,0)/VLOOKUP(ROE!A717,BASE!F:H,3,0),C716)</f>
        <v>0.82677556177240319</v>
      </c>
      <c r="D717">
        <f>+IFERROR(+VLOOKUP(A717,BASE!P:R,3,0)/VLOOKUP(ROE!A717,BASE!F:H,3,0),D716)</f>
        <v>0</v>
      </c>
      <c r="F717">
        <f>+IFERROR(VLOOKUP(A717,BASE!A:C,3,0)/VLOOKUP(A717,BASE!K:M,3,0),F716)</f>
        <v>0.86608999810928333</v>
      </c>
      <c r="L717">
        <f t="shared" si="20"/>
        <v>1.0466546754841168</v>
      </c>
      <c r="M717">
        <f t="shared" si="21"/>
        <v>0.86255929437419898</v>
      </c>
    </row>
    <row r="718" spans="1:13" x14ac:dyDescent="0.25">
      <c r="A718" s="1">
        <f>+BASE!A718</f>
        <v>42188</v>
      </c>
      <c r="B718">
        <f>+IFERROR(VLOOKUP(A718,BASE!K:M,3,0)/VLOOKUP(ROE!A718,BASE!F:H,3,0),B717)</f>
        <v>1.0002425183101322</v>
      </c>
      <c r="C718">
        <f>+IFERROR(VLOOKUP(A718,BASE!A:C,3,0)/VLOOKUP(ROE!A718,BASE!F:H,3,0),C717)</f>
        <v>0.86394722801571511</v>
      </c>
      <c r="D718">
        <f>+IFERROR(+VLOOKUP(A718,BASE!P:R,3,0)/VLOOKUP(ROE!A718,BASE!F:H,3,0),D717)</f>
        <v>0</v>
      </c>
      <c r="F718">
        <f>+IFERROR(VLOOKUP(A718,BASE!A:C,3,0)/VLOOKUP(A718,BASE!K:M,3,0),F717)</f>
        <v>0.86373775579478229</v>
      </c>
      <c r="L718">
        <f t="shared" si="20"/>
        <v>1.086690150348171</v>
      </c>
      <c r="M718">
        <f t="shared" si="21"/>
        <v>0.91379488627209338</v>
      </c>
    </row>
    <row r="719" spans="1:13" x14ac:dyDescent="0.25">
      <c r="A719" s="1">
        <f>+BASE!A719</f>
        <v>42195</v>
      </c>
      <c r="B719">
        <f>+IFERROR(VLOOKUP(A719,BASE!K:M,3,0)/VLOOKUP(ROE!A719,BASE!F:H,3,0),B718)</f>
        <v>0.97282608695652173</v>
      </c>
      <c r="C719">
        <f>+IFERROR(VLOOKUP(A719,BASE!A:C,3,0)/VLOOKUP(ROE!A719,BASE!F:H,3,0),C718)</f>
        <v>0.87225938312894824</v>
      </c>
      <c r="D719">
        <f>+IFERROR(+VLOOKUP(A719,BASE!P:R,3,0)/VLOOKUP(ROE!A719,BASE!F:H,3,0),D718)</f>
        <v>0</v>
      </c>
      <c r="F719">
        <f>+IFERROR(VLOOKUP(A719,BASE!A:C,3,0)/VLOOKUP(A719,BASE!K:M,3,0),F718)</f>
        <v>0.89662417036718711</v>
      </c>
      <c r="L719">
        <f t="shared" si="20"/>
        <v>1.0572542833431471</v>
      </c>
      <c r="M719">
        <f t="shared" si="21"/>
        <v>0.88839789056989649</v>
      </c>
    </row>
    <row r="720" spans="1:13" x14ac:dyDescent="0.25">
      <c r="A720" s="1">
        <f>+BASE!A720</f>
        <v>42202</v>
      </c>
      <c r="B720">
        <f>+IFERROR(VLOOKUP(A720,BASE!K:M,3,0)/VLOOKUP(ROE!A720,BASE!F:H,3,0),B719)</f>
        <v>0.99692189303578294</v>
      </c>
      <c r="C720">
        <f>+IFERROR(VLOOKUP(A720,BASE!A:C,3,0)/VLOOKUP(ROE!A720,BASE!F:H,3,0),C719)</f>
        <v>0.86152793809584882</v>
      </c>
      <c r="D720">
        <f>+IFERROR(+VLOOKUP(A720,BASE!P:R,3,0)/VLOOKUP(ROE!A720,BASE!F:H,3,0),D719)</f>
        <v>0</v>
      </c>
      <c r="F720">
        <f>+IFERROR(VLOOKUP(A720,BASE!A:C,3,0)/VLOOKUP(A720,BASE!K:M,3,0),F719)</f>
        <v>0.86418800120073758</v>
      </c>
      <c r="L720">
        <f t="shared" si="20"/>
        <v>1.0796666923841611</v>
      </c>
      <c r="M720">
        <f t="shared" si="21"/>
        <v>0.91417709368740474</v>
      </c>
    </row>
    <row r="721" spans="1:13" x14ac:dyDescent="0.25">
      <c r="A721" s="1">
        <f>+BASE!A721</f>
        <v>42209</v>
      </c>
      <c r="B721">
        <f>+IFERROR(VLOOKUP(A721,BASE!K:M,3,0)/VLOOKUP(ROE!A721,BASE!F:H,3,0),B720)</f>
        <v>0.97584565023311176</v>
      </c>
      <c r="C721">
        <f>+IFERROR(VLOOKUP(A721,BASE!A:C,3,0)/VLOOKUP(ROE!A721,BASE!F:H,3,0),C720)</f>
        <v>0.83850808451542513</v>
      </c>
      <c r="D721">
        <f>+IFERROR(+VLOOKUP(A721,BASE!P:R,3,0)/VLOOKUP(ROE!A721,BASE!F:H,3,0),D720)</f>
        <v>0</v>
      </c>
      <c r="F721">
        <f>+IFERROR(VLOOKUP(A721,BASE!A:C,3,0)/VLOOKUP(A721,BASE!K:M,3,0),F720)</f>
        <v>0.85926302414231259</v>
      </c>
      <c r="L721">
        <f t="shared" si="20"/>
        <v>1.0564600468071048</v>
      </c>
      <c r="M721">
        <f t="shared" si="21"/>
        <v>0.89523125365911882</v>
      </c>
    </row>
    <row r="722" spans="1:13" x14ac:dyDescent="0.25">
      <c r="A722" s="1">
        <f>+BASE!A722</f>
        <v>42216</v>
      </c>
      <c r="B722">
        <f>+IFERROR(VLOOKUP(A722,BASE!K:M,3,0)/VLOOKUP(ROE!A722,BASE!F:H,3,0),B721)</f>
        <v>0.93966222393302223</v>
      </c>
      <c r="C722">
        <f>+IFERROR(VLOOKUP(A722,BASE!A:C,3,0)/VLOOKUP(ROE!A722,BASE!F:H,3,0),C721)</f>
        <v>0.82509743540393599</v>
      </c>
      <c r="D722">
        <f>+IFERROR(+VLOOKUP(A722,BASE!P:R,3,0)/VLOOKUP(ROE!A722,BASE!F:H,3,0),D721)</f>
        <v>0</v>
      </c>
      <c r="F722">
        <f>+IFERROR(VLOOKUP(A722,BASE!A:C,3,0)/VLOOKUP(A722,BASE!K:M,3,0),F721)</f>
        <v>0.87807875467253826</v>
      </c>
      <c r="L722">
        <f t="shared" si="20"/>
        <v>1.018579485353089</v>
      </c>
      <c r="M722">
        <f t="shared" si="21"/>
        <v>0.8607449625129554</v>
      </c>
    </row>
    <row r="723" spans="1:13" x14ac:dyDescent="0.25">
      <c r="A723" s="1">
        <f>+BASE!A723</f>
        <v>42223</v>
      </c>
      <c r="B723">
        <f>+IFERROR(VLOOKUP(A723,BASE!K:M,3,0)/VLOOKUP(ROE!A723,BASE!F:H,3,0),B722)</f>
        <v>0.96237890438333562</v>
      </c>
      <c r="C723">
        <f>+IFERROR(VLOOKUP(A723,BASE!A:C,3,0)/VLOOKUP(ROE!A723,BASE!F:H,3,0),C722)</f>
        <v>0.80659455232633914</v>
      </c>
      <c r="D723">
        <f>+IFERROR(+VLOOKUP(A723,BASE!P:R,3,0)/VLOOKUP(ROE!A723,BASE!F:H,3,0),D722)</f>
        <v>0</v>
      </c>
      <c r="F723">
        <f>+IFERROR(VLOOKUP(A723,BASE!A:C,3,0)/VLOOKUP(A723,BASE!K:M,3,0),F722)</f>
        <v>0.83812576174784448</v>
      </c>
      <c r="L723">
        <f t="shared" si="20"/>
        <v>1.0385265749108288</v>
      </c>
      <c r="M723">
        <f t="shared" si="21"/>
        <v>0.88623123385584246</v>
      </c>
    </row>
    <row r="724" spans="1:13" x14ac:dyDescent="0.25">
      <c r="A724" s="1">
        <f>+BASE!A724</f>
        <v>42230</v>
      </c>
      <c r="B724">
        <f>+IFERROR(VLOOKUP(A724,BASE!K:M,3,0)/VLOOKUP(ROE!A724,BASE!F:H,3,0),B723)</f>
        <v>0.99879013092511792</v>
      </c>
      <c r="C724">
        <f>+IFERROR(VLOOKUP(A724,BASE!A:C,3,0)/VLOOKUP(ROE!A724,BASE!F:H,3,0),C723)</f>
        <v>0.85442682452577468</v>
      </c>
      <c r="D724">
        <f>+IFERROR(+VLOOKUP(A724,BASE!P:R,3,0)/VLOOKUP(ROE!A724,BASE!F:H,3,0),D723)</f>
        <v>0</v>
      </c>
      <c r="F724">
        <f>+IFERROR(VLOOKUP(A724,BASE!A:C,3,0)/VLOOKUP(A724,BASE!K:M,3,0),F723)</f>
        <v>0.85546182132814186</v>
      </c>
      <c r="L724">
        <f t="shared" si="20"/>
        <v>1.0713357319532102</v>
      </c>
      <c r="M724">
        <f t="shared" si="21"/>
        <v>0.92624452989702577</v>
      </c>
    </row>
    <row r="725" spans="1:13" x14ac:dyDescent="0.25">
      <c r="A725" s="1">
        <f>+BASE!A725</f>
        <v>42237</v>
      </c>
      <c r="B725">
        <f>+IFERROR(VLOOKUP(A725,BASE!K:M,3,0)/VLOOKUP(ROE!A725,BASE!F:H,3,0),B724)</f>
        <v>1.0179463549497987</v>
      </c>
      <c r="C725">
        <f>+IFERROR(VLOOKUP(A725,BASE!A:C,3,0)/VLOOKUP(ROE!A725,BASE!F:H,3,0),C724)</f>
        <v>0.8771402240869185</v>
      </c>
      <c r="D725">
        <f>+IFERROR(+VLOOKUP(A725,BASE!P:R,3,0)/VLOOKUP(ROE!A725,BASE!F:H,3,0),D724)</f>
        <v>0</v>
      </c>
      <c r="F725">
        <f>+IFERROR(VLOOKUP(A725,BASE!A:C,3,0)/VLOOKUP(A725,BASE!K:M,3,0),F724)</f>
        <v>0.86167627578977457</v>
      </c>
      <c r="L725">
        <f t="shared" si="20"/>
        <v>1.0906989132319331</v>
      </c>
      <c r="M725">
        <f t="shared" si="21"/>
        <v>0.94519379666766434</v>
      </c>
    </row>
    <row r="726" spans="1:13" x14ac:dyDescent="0.25">
      <c r="A726" s="1">
        <f>+BASE!A726</f>
        <v>42244</v>
      </c>
      <c r="B726">
        <f>+IFERROR(VLOOKUP(A726,BASE!K:M,3,0)/VLOOKUP(ROE!A726,BASE!F:H,3,0),B725)</f>
        <v>1.0163267131866167</v>
      </c>
      <c r="C726">
        <f>+IFERROR(VLOOKUP(A726,BASE!A:C,3,0)/VLOOKUP(ROE!A726,BASE!F:H,3,0),C725)</f>
        <v>0.84872070137770628</v>
      </c>
      <c r="D726">
        <f>+IFERROR(+VLOOKUP(A726,BASE!P:R,3,0)/VLOOKUP(ROE!A726,BASE!F:H,3,0),D725)</f>
        <v>0</v>
      </c>
      <c r="F726">
        <f>+IFERROR(VLOOKUP(A726,BASE!A:C,3,0)/VLOOKUP(A726,BASE!K:M,3,0),F725)</f>
        <v>0.83508648386954798</v>
      </c>
      <c r="L726">
        <f t="shared" si="20"/>
        <v>1.083609300366827</v>
      </c>
      <c r="M726">
        <f t="shared" si="21"/>
        <v>0.94904412600640642</v>
      </c>
    </row>
    <row r="727" spans="1:13" x14ac:dyDescent="0.25">
      <c r="A727" s="1">
        <f>+BASE!A727</f>
        <v>42251</v>
      </c>
      <c r="B727">
        <f>+IFERROR(VLOOKUP(A727,BASE!K:M,3,0)/VLOOKUP(ROE!A727,BASE!F:H,3,0),B726)</f>
        <v>0.99991037418776607</v>
      </c>
      <c r="C727">
        <f>+IFERROR(VLOOKUP(A727,BASE!A:C,3,0)/VLOOKUP(ROE!A727,BASE!F:H,3,0),C726)</f>
        <v>0.85234147434461116</v>
      </c>
      <c r="D727">
        <f>+IFERROR(+VLOOKUP(A727,BASE!P:R,3,0)/VLOOKUP(ROE!A727,BASE!F:H,3,0),D726)</f>
        <v>0</v>
      </c>
      <c r="F727">
        <f>+IFERROR(VLOOKUP(A727,BASE!A:C,3,0)/VLOOKUP(A727,BASE!K:M,3,0),F726)</f>
        <v>0.85241787298884053</v>
      </c>
      <c r="L727">
        <f t="shared" si="20"/>
        <v>1.065117771398971</v>
      </c>
      <c r="M727">
        <f t="shared" si="21"/>
        <v>0.93470297697656113</v>
      </c>
    </row>
    <row r="728" spans="1:13" x14ac:dyDescent="0.25">
      <c r="A728" s="1">
        <f>+BASE!A728</f>
        <v>42258</v>
      </c>
      <c r="B728">
        <f>+IFERROR(VLOOKUP(A728,BASE!K:M,3,0)/VLOOKUP(ROE!A728,BASE!F:H,3,0),B727)</f>
        <v>0.99277027874127621</v>
      </c>
      <c r="C728">
        <f>+IFERROR(VLOOKUP(A728,BASE!A:C,3,0)/VLOOKUP(ROE!A728,BASE!F:H,3,0),C727)</f>
        <v>0.84654603201136702</v>
      </c>
      <c r="D728">
        <f>+IFERROR(+VLOOKUP(A728,BASE!P:R,3,0)/VLOOKUP(ROE!A728,BASE!F:H,3,0),D727)</f>
        <v>0</v>
      </c>
      <c r="F728">
        <f>+IFERROR(VLOOKUP(A728,BASE!A:C,3,0)/VLOOKUP(A728,BASE!K:M,3,0),F727)</f>
        <v>0.85271089408991418</v>
      </c>
      <c r="L728">
        <f t="shared" si="20"/>
        <v>1.0566663813933697</v>
      </c>
      <c r="M728">
        <f t="shared" si="21"/>
        <v>0.92887417608918266</v>
      </c>
    </row>
    <row r="729" spans="1:13" x14ac:dyDescent="0.25">
      <c r="A729" s="1">
        <f>+BASE!A729</f>
        <v>42265</v>
      </c>
      <c r="B729">
        <f>+IFERROR(VLOOKUP(A729,BASE!K:M,3,0)/VLOOKUP(ROE!A729,BASE!F:H,3,0),B728)</f>
        <v>1.0178380782918148</v>
      </c>
      <c r="C729">
        <f>+IFERROR(VLOOKUP(A729,BASE!A:C,3,0)/VLOOKUP(ROE!A729,BASE!F:H,3,0),C728)</f>
        <v>0.81516903914590744</v>
      </c>
      <c r="D729">
        <f>+IFERROR(+VLOOKUP(A729,BASE!P:R,3,0)/VLOOKUP(ROE!A729,BASE!F:H,3,0),D728)</f>
        <v>0</v>
      </c>
      <c r="F729">
        <f>+IFERROR(VLOOKUP(A729,BASE!A:C,3,0)/VLOOKUP(A729,BASE!K:M,3,0),F728)</f>
        <v>0.80088282854770332</v>
      </c>
      <c r="L729">
        <f t="shared" si="20"/>
        <v>1.0807630548627709</v>
      </c>
      <c r="M729">
        <f t="shared" si="21"/>
        <v>0.95491310172085875</v>
      </c>
    </row>
    <row r="730" spans="1:13" x14ac:dyDescent="0.25">
      <c r="A730" s="1">
        <f>+BASE!A730</f>
        <v>42272</v>
      </c>
      <c r="B730">
        <f>+IFERROR(VLOOKUP(A730,BASE!K:M,3,0)/VLOOKUP(ROE!A730,BASE!F:H,3,0),B729)</f>
        <v>1.0476852295600501</v>
      </c>
      <c r="C730">
        <f>+IFERROR(VLOOKUP(A730,BASE!A:C,3,0)/VLOOKUP(ROE!A730,BASE!F:H,3,0),C729)</f>
        <v>0.81021757883638468</v>
      </c>
      <c r="D730">
        <f>+IFERROR(+VLOOKUP(A730,BASE!P:R,3,0)/VLOOKUP(ROE!A730,BASE!F:H,3,0),D729)</f>
        <v>0</v>
      </c>
      <c r="F730">
        <f>+IFERROR(VLOOKUP(A730,BASE!A:C,3,0)/VLOOKUP(A730,BASE!K:M,3,0),F729)</f>
        <v>0.77334065230318827</v>
      </c>
      <c r="L730">
        <f t="shared" si="20"/>
        <v>1.1139093441839403</v>
      </c>
      <c r="M730">
        <f t="shared" si="21"/>
        <v>0.98146111493615984</v>
      </c>
    </row>
    <row r="731" spans="1:13" x14ac:dyDescent="0.25">
      <c r="A731" s="1">
        <f>+BASE!A731</f>
        <v>42279</v>
      </c>
      <c r="B731">
        <f>+IFERROR(VLOOKUP(A731,BASE!K:M,3,0)/VLOOKUP(ROE!A731,BASE!F:H,3,0),B730)</f>
        <v>0.99429363767265755</v>
      </c>
      <c r="C731">
        <f>+IFERROR(VLOOKUP(A731,BASE!A:C,3,0)/VLOOKUP(ROE!A731,BASE!F:H,3,0),C730)</f>
        <v>0.7707322276145272</v>
      </c>
      <c r="D731">
        <f>+IFERROR(+VLOOKUP(A731,BASE!P:R,3,0)/VLOOKUP(ROE!A731,BASE!F:H,3,0),D730)</f>
        <v>0</v>
      </c>
      <c r="F731">
        <f>+IFERROR(VLOOKUP(A731,BASE!A:C,3,0)/VLOOKUP(A731,BASE!K:M,3,0),F730)</f>
        <v>0.77515554602016734</v>
      </c>
      <c r="L731">
        <f t="shared" si="20"/>
        <v>1.0607815922381647</v>
      </c>
      <c r="M731">
        <f t="shared" si="21"/>
        <v>0.92780568310715039</v>
      </c>
    </row>
    <row r="732" spans="1:13" x14ac:dyDescent="0.25">
      <c r="A732" s="1">
        <f>+BASE!A732</f>
        <v>42286</v>
      </c>
      <c r="B732">
        <f>+IFERROR(VLOOKUP(A732,BASE!K:M,3,0)/VLOOKUP(ROE!A732,BASE!F:H,3,0),B731)</f>
        <v>1.0129318854886478</v>
      </c>
      <c r="C732">
        <f>+IFERROR(VLOOKUP(A732,BASE!A:C,3,0)/VLOOKUP(ROE!A732,BASE!F:H,3,0),C731)</f>
        <v>0.81618953603158939</v>
      </c>
      <c r="D732">
        <f>+IFERROR(+VLOOKUP(A732,BASE!P:R,3,0)/VLOOKUP(ROE!A732,BASE!F:H,3,0),D731)</f>
        <v>0</v>
      </c>
      <c r="F732">
        <f>+IFERROR(VLOOKUP(A732,BASE!A:C,3,0)/VLOOKUP(A732,BASE!K:M,3,0),F731)</f>
        <v>0.80576941818536207</v>
      </c>
      <c r="L732">
        <f t="shared" si="20"/>
        <v>1.0799221412410498</v>
      </c>
      <c r="M732">
        <f t="shared" si="21"/>
        <v>0.94594162973624585</v>
      </c>
    </row>
    <row r="733" spans="1:13" x14ac:dyDescent="0.25">
      <c r="A733" s="1">
        <f>+BASE!A733</f>
        <v>42293</v>
      </c>
      <c r="B733">
        <f>+IFERROR(VLOOKUP(A733,BASE!K:M,3,0)/VLOOKUP(ROE!A733,BASE!F:H,3,0),B732)</f>
        <v>0.99995445851170406</v>
      </c>
      <c r="C733">
        <f>+IFERROR(VLOOKUP(A733,BASE!A:C,3,0)/VLOOKUP(ROE!A733,BASE!F:H,3,0),C732)</f>
        <v>0.81765188086346663</v>
      </c>
      <c r="D733">
        <f>+IFERROR(+VLOOKUP(A733,BASE!P:R,3,0)/VLOOKUP(ROE!A733,BASE!F:H,3,0),D732)</f>
        <v>0</v>
      </c>
      <c r="F733">
        <f>+IFERROR(VLOOKUP(A733,BASE!A:C,3,0)/VLOOKUP(A733,BASE!K:M,3,0),F732)</f>
        <v>0.81768911964293856</v>
      </c>
      <c r="L733">
        <f t="shared" si="20"/>
        <v>1.0672408060248886</v>
      </c>
      <c r="M733">
        <f t="shared" si="21"/>
        <v>0.93266811099851943</v>
      </c>
    </row>
    <row r="734" spans="1:13" x14ac:dyDescent="0.25">
      <c r="A734" s="1">
        <f>+BASE!A734</f>
        <v>42300</v>
      </c>
      <c r="B734">
        <f>+IFERROR(VLOOKUP(A734,BASE!K:M,3,0)/VLOOKUP(ROE!A734,BASE!F:H,3,0),B733)</f>
        <v>1.0292833517089304</v>
      </c>
      <c r="C734">
        <f>+IFERROR(VLOOKUP(A734,BASE!A:C,3,0)/VLOOKUP(ROE!A734,BASE!F:H,3,0),C733)</f>
        <v>0.78690187431091507</v>
      </c>
      <c r="D734">
        <f>+IFERROR(+VLOOKUP(A734,BASE!P:R,3,0)/VLOOKUP(ROE!A734,BASE!F:H,3,0),D733)</f>
        <v>0</v>
      </c>
      <c r="F734">
        <f>+IFERROR(VLOOKUP(A734,BASE!A:C,3,0)/VLOOKUP(A734,BASE!K:M,3,0),F733)</f>
        <v>0.76451433223360044</v>
      </c>
      <c r="L734">
        <f t="shared" si="20"/>
        <v>1.0980575162878516</v>
      </c>
      <c r="M734">
        <f t="shared" si="21"/>
        <v>0.96050918713000899</v>
      </c>
    </row>
    <row r="735" spans="1:13" x14ac:dyDescent="0.25">
      <c r="A735" s="1">
        <f>+BASE!A735</f>
        <v>42307</v>
      </c>
      <c r="B735">
        <f>+IFERROR(VLOOKUP(A735,BASE!K:M,3,0)/VLOOKUP(ROE!A735,BASE!F:H,3,0),B734)</f>
        <v>1.0238330587589237</v>
      </c>
      <c r="C735">
        <f>+IFERROR(VLOOKUP(A735,BASE!A:C,3,0)/VLOOKUP(ROE!A735,BASE!F:H,3,0),C734)</f>
        <v>0.85465861248398312</v>
      </c>
      <c r="D735">
        <f>+IFERROR(+VLOOKUP(A735,BASE!P:R,3,0)/VLOOKUP(ROE!A735,BASE!F:H,3,0),D734)</f>
        <v>0</v>
      </c>
      <c r="F735">
        <f>+IFERROR(VLOOKUP(A735,BASE!A:C,3,0)/VLOOKUP(A735,BASE!K:M,3,0),F734)</f>
        <v>0.83476364156475702</v>
      </c>
      <c r="L735">
        <f t="shared" si="20"/>
        <v>1.0937256479870932</v>
      </c>
      <c r="M735">
        <f t="shared" si="21"/>
        <v>0.9539404695307544</v>
      </c>
    </row>
    <row r="736" spans="1:13" x14ac:dyDescent="0.25">
      <c r="A736" s="1">
        <f>+BASE!A736</f>
        <v>42314</v>
      </c>
      <c r="B736">
        <f>+IFERROR(VLOOKUP(A736,BASE!K:M,3,0)/VLOOKUP(ROE!A736,BASE!F:H,3,0),B735)</f>
        <v>1.0645137035226888</v>
      </c>
      <c r="C736">
        <f>+IFERROR(VLOOKUP(A736,BASE!A:C,3,0)/VLOOKUP(ROE!A736,BASE!F:H,3,0),C735)</f>
        <v>0.87766457385615992</v>
      </c>
      <c r="D736">
        <f>+IFERROR(+VLOOKUP(A736,BASE!P:R,3,0)/VLOOKUP(ROE!A736,BASE!F:H,3,0),D735)</f>
        <v>0</v>
      </c>
      <c r="F736">
        <f>+IFERROR(VLOOKUP(A736,BASE!A:C,3,0)/VLOOKUP(A736,BASE!K:M,3,0),F735)</f>
        <v>0.82447466007416548</v>
      </c>
      <c r="L736">
        <f t="shared" si="20"/>
        <v>1.1383376399323581</v>
      </c>
      <c r="M736">
        <f t="shared" si="21"/>
        <v>0.99068976711301959</v>
      </c>
    </row>
    <row r="737" spans="1:13" x14ac:dyDescent="0.25">
      <c r="A737" s="1">
        <f>+BASE!A737</f>
        <v>42321</v>
      </c>
      <c r="B737">
        <f>+IFERROR(VLOOKUP(A737,BASE!K:M,3,0)/VLOOKUP(ROE!A737,BASE!F:H,3,0),B736)</f>
        <v>1.0285364145658265</v>
      </c>
      <c r="C737">
        <f>+IFERROR(VLOOKUP(A737,BASE!A:C,3,0)/VLOOKUP(ROE!A737,BASE!F:H,3,0),C736)</f>
        <v>0.87580532212885165</v>
      </c>
      <c r="D737">
        <f>+IFERROR(+VLOOKUP(A737,BASE!P:R,3,0)/VLOOKUP(ROE!A737,BASE!F:H,3,0),D736)</f>
        <v>0</v>
      </c>
      <c r="F737">
        <f>+IFERROR(VLOOKUP(A737,BASE!A:C,3,0)/VLOOKUP(A737,BASE!K:M,3,0),F736)</f>
        <v>0.85150638297872339</v>
      </c>
      <c r="L737">
        <f t="shared" si="20"/>
        <v>1.1036179264707826</v>
      </c>
      <c r="M737">
        <f t="shared" si="21"/>
        <v>0.95345490266087041</v>
      </c>
    </row>
    <row r="738" spans="1:13" x14ac:dyDescent="0.25">
      <c r="A738" s="1">
        <f>+BASE!A738</f>
        <v>42328</v>
      </c>
      <c r="B738">
        <f>+IFERROR(VLOOKUP(A738,BASE!K:M,3,0)/VLOOKUP(ROE!A738,BASE!F:H,3,0),B737)</f>
        <v>1.0401067819233458</v>
      </c>
      <c r="C738">
        <f>+IFERROR(VLOOKUP(A738,BASE!A:C,3,0)/VLOOKUP(ROE!A738,BASE!F:H,3,0),C737)</f>
        <v>0.87793173584186113</v>
      </c>
      <c r="D738">
        <f>+IFERROR(+VLOOKUP(A738,BASE!P:R,3,0)/VLOOKUP(ROE!A738,BASE!F:H,3,0),D737)</f>
        <v>0</v>
      </c>
      <c r="F738">
        <f>+IFERROR(VLOOKUP(A738,BASE!A:C,3,0)/VLOOKUP(A738,BASE!K:M,3,0),F737)</f>
        <v>0.84407846492300176</v>
      </c>
      <c r="L738">
        <f t="shared" si="20"/>
        <v>1.1170564884131806</v>
      </c>
      <c r="M738">
        <f t="shared" si="21"/>
        <v>0.96315707543351092</v>
      </c>
    </row>
    <row r="739" spans="1:13" x14ac:dyDescent="0.25">
      <c r="A739" s="1">
        <f>+BASE!A739</f>
        <v>42335</v>
      </c>
      <c r="B739">
        <f>+IFERROR(VLOOKUP(A739,BASE!K:M,3,0)/VLOOKUP(ROE!A739,BASE!F:H,3,0),B738)</f>
        <v>1.023317454063541</v>
      </c>
      <c r="C739">
        <f>+IFERROR(VLOOKUP(A739,BASE!A:C,3,0)/VLOOKUP(ROE!A739,BASE!F:H,3,0),C738)</f>
        <v>0.84612629392170202</v>
      </c>
      <c r="D739">
        <f>+IFERROR(+VLOOKUP(A739,BASE!P:R,3,0)/VLOOKUP(ROE!A739,BASE!F:H,3,0),D738)</f>
        <v>0</v>
      </c>
      <c r="F739">
        <f>+IFERROR(VLOOKUP(A739,BASE!A:C,3,0)/VLOOKUP(A739,BASE!K:M,3,0),F738)</f>
        <v>0.82684634231711573</v>
      </c>
      <c r="L739">
        <f t="shared" si="20"/>
        <v>1.1009330245223903</v>
      </c>
      <c r="M739">
        <f t="shared" si="21"/>
        <v>0.94570188360469176</v>
      </c>
    </row>
    <row r="740" spans="1:13" x14ac:dyDescent="0.25">
      <c r="A740" s="1">
        <f>+BASE!A740</f>
        <v>42342</v>
      </c>
      <c r="B740">
        <f>+IFERROR(VLOOKUP(A740,BASE!K:M,3,0)/VLOOKUP(ROE!A740,BASE!F:H,3,0),B739)</f>
        <v>0.98212615982162121</v>
      </c>
      <c r="C740">
        <f>+IFERROR(VLOOKUP(A740,BASE!A:C,3,0)/VLOOKUP(ROE!A740,BASE!F:H,3,0),C739)</f>
        <v>0.85956268431273819</v>
      </c>
      <c r="D740">
        <f>+IFERROR(+VLOOKUP(A740,BASE!P:R,3,0)/VLOOKUP(ROE!A740,BASE!F:H,3,0),D739)</f>
        <v>0</v>
      </c>
      <c r="F740">
        <f>+IFERROR(VLOOKUP(A740,BASE!A:C,3,0)/VLOOKUP(A740,BASE!K:M,3,0),F739)</f>
        <v>0.87520597605185102</v>
      </c>
      <c r="L740">
        <f t="shared" si="20"/>
        <v>1.0596449387635363</v>
      </c>
      <c r="M740">
        <f t="shared" si="21"/>
        <v>0.90460738087970627</v>
      </c>
    </row>
    <row r="741" spans="1:13" x14ac:dyDescent="0.25">
      <c r="A741" s="1">
        <f>+BASE!A741</f>
        <v>42349</v>
      </c>
      <c r="B741">
        <f>+IFERROR(VLOOKUP(A741,BASE!K:M,3,0)/VLOOKUP(ROE!A741,BASE!F:H,3,0),B740)</f>
        <v>0.94418905329694003</v>
      </c>
      <c r="C741">
        <f>+IFERROR(VLOOKUP(A741,BASE!A:C,3,0)/VLOOKUP(ROE!A741,BASE!F:H,3,0),C740)</f>
        <v>0.823480821721017</v>
      </c>
      <c r="D741">
        <f>+IFERROR(+VLOOKUP(A741,BASE!P:R,3,0)/VLOOKUP(ROE!A741,BASE!F:H,3,0),D740)</f>
        <v>0</v>
      </c>
      <c r="F741">
        <f>+IFERROR(VLOOKUP(A741,BASE!A:C,3,0)/VLOOKUP(A741,BASE!K:M,3,0),F740)</f>
        <v>0.87215671357930769</v>
      </c>
      <c r="L741">
        <f t="shared" si="20"/>
        <v>1.0212080770966989</v>
      </c>
      <c r="M741">
        <f t="shared" si="21"/>
        <v>0.86717002949718114</v>
      </c>
    </row>
    <row r="742" spans="1:13" x14ac:dyDescent="0.25">
      <c r="A742" s="1">
        <f>+BASE!A742</f>
        <v>42356</v>
      </c>
      <c r="B742">
        <f>+IFERROR(VLOOKUP(A742,BASE!K:M,3,0)/VLOOKUP(ROE!A742,BASE!F:H,3,0),B741)</f>
        <v>0.94111737887334823</v>
      </c>
      <c r="C742">
        <f>+IFERROR(VLOOKUP(A742,BASE!A:C,3,0)/VLOOKUP(ROE!A742,BASE!F:H,3,0),C741)</f>
        <v>0.8214589289853953</v>
      </c>
      <c r="D742">
        <f>+IFERROR(+VLOOKUP(A742,BASE!P:R,3,0)/VLOOKUP(ROE!A742,BASE!F:H,3,0),D741)</f>
        <v>0</v>
      </c>
      <c r="F742">
        <f>+IFERROR(VLOOKUP(A742,BASE!A:C,3,0)/VLOOKUP(A742,BASE!K:M,3,0),F741)</f>
        <v>0.87285491419656791</v>
      </c>
      <c r="L742">
        <f t="shared" si="20"/>
        <v>1.0183635406257221</v>
      </c>
      <c r="M742">
        <f t="shared" si="21"/>
        <v>0.86387121712097437</v>
      </c>
    </row>
    <row r="743" spans="1:13" x14ac:dyDescent="0.25">
      <c r="A743" s="1">
        <f>+BASE!A743</f>
        <v>42363</v>
      </c>
      <c r="B743">
        <f>+IFERROR(VLOOKUP(A743,BASE!K:M,3,0)/VLOOKUP(ROE!A743,BASE!F:H,3,0),B742)</f>
        <v>0.89022496659805728</v>
      </c>
      <c r="C743">
        <f>+IFERROR(VLOOKUP(A743,BASE!A:C,3,0)/VLOOKUP(ROE!A743,BASE!F:H,3,0),C742)</f>
        <v>0.80987975300617487</v>
      </c>
      <c r="D743">
        <f>+IFERROR(+VLOOKUP(A743,BASE!P:R,3,0)/VLOOKUP(ROE!A743,BASE!F:H,3,0),D742)</f>
        <v>0</v>
      </c>
      <c r="F743">
        <f>+IFERROR(VLOOKUP(A743,BASE!A:C,3,0)/VLOOKUP(A743,BASE!K:M,3,0),F742)</f>
        <v>0.9097472924187725</v>
      </c>
      <c r="L743">
        <f t="shared" si="20"/>
        <v>0.97093034159098934</v>
      </c>
      <c r="M743">
        <f t="shared" si="21"/>
        <v>0.80951959160512521</v>
      </c>
    </row>
    <row r="744" spans="1:13" x14ac:dyDescent="0.25">
      <c r="A744" s="1">
        <f>+BASE!A744</f>
        <v>42370</v>
      </c>
      <c r="B744">
        <f>+IFERROR(VLOOKUP(A744,BASE!K:M,3,0)/VLOOKUP(ROE!A744,BASE!F:H,3,0),B743)</f>
        <v>0.87700597860289475</v>
      </c>
      <c r="C744">
        <f>+IFERROR(VLOOKUP(A744,BASE!A:C,3,0)/VLOOKUP(ROE!A744,BASE!F:H,3,0),C743)</f>
        <v>0.77957835116425422</v>
      </c>
      <c r="D744">
        <f>+IFERROR(+VLOOKUP(A744,BASE!P:R,3,0)/VLOOKUP(ROE!A744,BASE!F:H,3,0),D743)</f>
        <v>0</v>
      </c>
      <c r="F744">
        <f>+IFERROR(VLOOKUP(A744,BASE!A:C,3,0)/VLOOKUP(A744,BASE!K:M,3,0),F743)</f>
        <v>0.88890882181459396</v>
      </c>
      <c r="L744">
        <f t="shared" si="20"/>
        <v>0.96210012449349924</v>
      </c>
      <c r="M744">
        <f t="shared" si="21"/>
        <v>0.79191183271229026</v>
      </c>
    </row>
    <row r="745" spans="1:13" x14ac:dyDescent="0.25">
      <c r="A745" s="1">
        <f>+BASE!A745</f>
        <v>42377</v>
      </c>
      <c r="B745">
        <f>+IFERROR(VLOOKUP(A745,BASE!K:M,3,0)/VLOOKUP(ROE!A745,BASE!F:H,3,0),B744)</f>
        <v>0.89799209741149899</v>
      </c>
      <c r="C745">
        <f>+IFERROR(VLOOKUP(A745,BASE!A:C,3,0)/VLOOKUP(ROE!A745,BASE!F:H,3,0),C744)</f>
        <v>0.82412708652528022</v>
      </c>
      <c r="D745">
        <f>+IFERROR(+VLOOKUP(A745,BASE!P:R,3,0)/VLOOKUP(ROE!A745,BASE!F:H,3,0),D744)</f>
        <v>0</v>
      </c>
      <c r="F745">
        <f>+IFERROR(VLOOKUP(A745,BASE!A:C,3,0)/VLOOKUP(A745,BASE!K:M,3,0),F744)</f>
        <v>0.91774425287356332</v>
      </c>
      <c r="L745">
        <f t="shared" si="20"/>
        <v>0.9855660752999631</v>
      </c>
      <c r="M745">
        <f t="shared" si="21"/>
        <v>0.81041811952303489</v>
      </c>
    </row>
    <row r="746" spans="1:13" x14ac:dyDescent="0.25">
      <c r="A746" s="1">
        <f>+BASE!A746</f>
        <v>42384</v>
      </c>
      <c r="B746">
        <f>+IFERROR(VLOOKUP(A746,BASE!K:M,3,0)/VLOOKUP(ROE!A746,BASE!F:H,3,0),B745)</f>
        <v>0.89857211058547792</v>
      </c>
      <c r="C746">
        <f>+IFERROR(VLOOKUP(A746,BASE!A:C,3,0)/VLOOKUP(ROE!A746,BASE!F:H,3,0),C745)</f>
        <v>0.83117052211275555</v>
      </c>
      <c r="D746">
        <f>+IFERROR(+VLOOKUP(A746,BASE!P:R,3,0)/VLOOKUP(ROE!A746,BASE!F:H,3,0),D745)</f>
        <v>0</v>
      </c>
      <c r="F746">
        <f>+IFERROR(VLOOKUP(A746,BASE!A:C,3,0)/VLOOKUP(A746,BASE!K:M,3,0),F745)</f>
        <v>0.92499034003091196</v>
      </c>
      <c r="L746">
        <f t="shared" si="20"/>
        <v>0.98833123931799449</v>
      </c>
      <c r="M746">
        <f t="shared" si="21"/>
        <v>0.80881298185296135</v>
      </c>
    </row>
    <row r="747" spans="1:13" x14ac:dyDescent="0.25">
      <c r="A747" s="1">
        <f>+BASE!A747</f>
        <v>42391</v>
      </c>
      <c r="B747">
        <f>+IFERROR(VLOOKUP(A747,BASE!K:M,3,0)/VLOOKUP(ROE!A747,BASE!F:H,3,0),B746)</f>
        <v>0.86940613566000569</v>
      </c>
      <c r="C747">
        <f>+IFERROR(VLOOKUP(A747,BASE!A:C,3,0)/VLOOKUP(ROE!A747,BASE!F:H,3,0),C746)</f>
        <v>0.80889389248522381</v>
      </c>
      <c r="D747">
        <f>+IFERROR(+VLOOKUP(A747,BASE!P:R,3,0)/VLOOKUP(ROE!A747,BASE!F:H,3,0),D746)</f>
        <v>0</v>
      </c>
      <c r="F747">
        <f>+IFERROR(VLOOKUP(A747,BASE!A:C,3,0)/VLOOKUP(A747,BASE!K:M,3,0),F746)</f>
        <v>0.93039818711557132</v>
      </c>
      <c r="L747">
        <f t="shared" si="20"/>
        <v>0.96338946845267914</v>
      </c>
      <c r="M747">
        <f t="shared" si="21"/>
        <v>0.77542280286733223</v>
      </c>
    </row>
    <row r="748" spans="1:13" x14ac:dyDescent="0.25">
      <c r="A748" s="1">
        <f>+BASE!A748</f>
        <v>42398</v>
      </c>
      <c r="B748">
        <f>+IFERROR(VLOOKUP(A748,BASE!K:M,3,0)/VLOOKUP(ROE!A748,BASE!F:H,3,0),B747)</f>
        <v>0.86118669690098271</v>
      </c>
      <c r="C748">
        <f>+IFERROR(VLOOKUP(A748,BASE!A:C,3,0)/VLOOKUP(ROE!A748,BASE!F:H,3,0),C747)</f>
        <v>0.8323885109599396</v>
      </c>
      <c r="D748">
        <f>+IFERROR(+VLOOKUP(A748,BASE!P:R,3,0)/VLOOKUP(ROE!A748,BASE!F:H,3,0),D747)</f>
        <v>0</v>
      </c>
      <c r="F748">
        <f>+IFERROR(VLOOKUP(A748,BASE!A:C,3,0)/VLOOKUP(A748,BASE!K:M,3,0),F747)</f>
        <v>0.96655988063369458</v>
      </c>
      <c r="L748">
        <f t="shared" si="20"/>
        <v>0.95957903396759714</v>
      </c>
      <c r="M748">
        <f t="shared" si="21"/>
        <v>0.76279435983436827</v>
      </c>
    </row>
    <row r="749" spans="1:13" x14ac:dyDescent="0.25">
      <c r="A749" s="1">
        <f>+BASE!A749</f>
        <v>42405</v>
      </c>
      <c r="B749">
        <f>+IFERROR(VLOOKUP(A749,BASE!K:M,3,0)/VLOOKUP(ROE!A749,BASE!F:H,3,0),B748)</f>
        <v>0.85287331458648785</v>
      </c>
      <c r="C749">
        <f>+IFERROR(VLOOKUP(A749,BASE!A:C,3,0)/VLOOKUP(ROE!A749,BASE!F:H,3,0),C748)</f>
        <v>0.81458648785060206</v>
      </c>
      <c r="D749">
        <f>+IFERROR(+VLOOKUP(A749,BASE!P:R,3,0)/VLOOKUP(ROE!A749,BASE!F:H,3,0),D748)</f>
        <v>0</v>
      </c>
      <c r="F749">
        <f>+IFERROR(VLOOKUP(A749,BASE!A:C,3,0)/VLOOKUP(A749,BASE!K:M,3,0),F748)</f>
        <v>0.95510842456778122</v>
      </c>
      <c r="L749">
        <f t="shared" si="20"/>
        <v>0.95609566375713861</v>
      </c>
      <c r="M749">
        <f t="shared" si="21"/>
        <v>0.74965096541583709</v>
      </c>
    </row>
    <row r="750" spans="1:13" x14ac:dyDescent="0.25">
      <c r="A750" s="1">
        <f>+BASE!A750</f>
        <v>42412</v>
      </c>
      <c r="B750">
        <f>+IFERROR(VLOOKUP(A750,BASE!K:M,3,0)/VLOOKUP(ROE!A750,BASE!F:H,3,0),B749)</f>
        <v>0.83368739423180782</v>
      </c>
      <c r="C750">
        <f>+IFERROR(VLOOKUP(A750,BASE!A:C,3,0)/VLOOKUP(ROE!A750,BASE!F:H,3,0),C749)</f>
        <v>0.8349836171821553</v>
      </c>
      <c r="D750">
        <f>+IFERROR(+VLOOKUP(A750,BASE!P:R,3,0)/VLOOKUP(ROE!A750,BASE!F:H,3,0),D749)</f>
        <v>0</v>
      </c>
      <c r="F750">
        <f>+IFERROR(VLOOKUP(A750,BASE!A:C,3,0)/VLOOKUP(A750,BASE!K:M,3,0),F749)</f>
        <v>1.0015548069448044</v>
      </c>
      <c r="L750">
        <f t="shared" si="20"/>
        <v>0.94300897177825138</v>
      </c>
      <c r="M750">
        <f t="shared" si="21"/>
        <v>0.72436581668536426</v>
      </c>
    </row>
    <row r="751" spans="1:13" x14ac:dyDescent="0.25">
      <c r="A751" s="1">
        <f>+BASE!A751</f>
        <v>42419</v>
      </c>
      <c r="B751">
        <f>+IFERROR(VLOOKUP(A751,BASE!K:M,3,0)/VLOOKUP(ROE!A751,BASE!F:H,3,0),B750)</f>
        <v>0.87210169491525424</v>
      </c>
      <c r="C751">
        <f>+IFERROR(VLOOKUP(A751,BASE!A:C,3,0)/VLOOKUP(ROE!A751,BASE!F:H,3,0),C750)</f>
        <v>0.86925423728813545</v>
      </c>
      <c r="D751">
        <f>+IFERROR(+VLOOKUP(A751,BASE!P:R,3,0)/VLOOKUP(ROE!A751,BASE!F:H,3,0),D750)</f>
        <v>0</v>
      </c>
      <c r="F751">
        <f>+IFERROR(VLOOKUP(A751,BASE!A:C,3,0)/VLOOKUP(A751,BASE!K:M,3,0),F750)</f>
        <v>0.9967349477202937</v>
      </c>
      <c r="L751">
        <f t="shared" si="20"/>
        <v>0.98403315275104397</v>
      </c>
      <c r="M751">
        <f t="shared" si="21"/>
        <v>0.76017023707946452</v>
      </c>
    </row>
    <row r="752" spans="1:13" x14ac:dyDescent="0.25">
      <c r="A752" s="1">
        <f>+BASE!A752</f>
        <v>42426</v>
      </c>
      <c r="B752">
        <f>+IFERROR(VLOOKUP(A752,BASE!K:M,3,0)/VLOOKUP(ROE!A752,BASE!F:H,3,0),B751)</f>
        <v>0.91349708628360171</v>
      </c>
      <c r="C752">
        <f>+IFERROR(VLOOKUP(A752,BASE!A:C,3,0)/VLOOKUP(ROE!A752,BASE!F:H,3,0),C751)</f>
        <v>0.83676922112914331</v>
      </c>
      <c r="D752">
        <f>+IFERROR(+VLOOKUP(A752,BASE!P:R,3,0)/VLOOKUP(ROE!A752,BASE!F:H,3,0),D751)</f>
        <v>0</v>
      </c>
      <c r="F752">
        <f>+IFERROR(VLOOKUP(A752,BASE!A:C,3,0)/VLOOKUP(A752,BASE!K:M,3,0),F751)</f>
        <v>0.91600644785128771</v>
      </c>
      <c r="L752">
        <f t="shared" si="20"/>
        <v>1.0260089624307405</v>
      </c>
      <c r="M752">
        <f t="shared" si="21"/>
        <v>0.80098521013646284</v>
      </c>
    </row>
    <row r="753" spans="1:13" x14ac:dyDescent="0.25">
      <c r="A753" s="1">
        <f>+BASE!A753</f>
        <v>42433</v>
      </c>
      <c r="B753">
        <f>+IFERROR(VLOOKUP(A753,BASE!K:M,3,0)/VLOOKUP(ROE!A753,BASE!F:H,3,0),B752)</f>
        <v>0.86981406735922717</v>
      </c>
      <c r="C753">
        <f>+IFERROR(VLOOKUP(A753,BASE!A:C,3,0)/VLOOKUP(ROE!A753,BASE!F:H,3,0),C752)</f>
        <v>0.82376100046317735</v>
      </c>
      <c r="D753">
        <f>+IFERROR(+VLOOKUP(A753,BASE!P:R,3,0)/VLOOKUP(ROE!A753,BASE!F:H,3,0),D752)</f>
        <v>0</v>
      </c>
      <c r="F753">
        <f>+IFERROR(VLOOKUP(A753,BASE!A:C,3,0)/VLOOKUP(A753,BASE!K:M,3,0),F752)</f>
        <v>0.94705412498573649</v>
      </c>
      <c r="L753">
        <f t="shared" si="20"/>
        <v>0.98417949492541079</v>
      </c>
      <c r="M753">
        <f t="shared" si="21"/>
        <v>0.75544863979304355</v>
      </c>
    </row>
    <row r="754" spans="1:13" x14ac:dyDescent="0.25">
      <c r="A754" s="1">
        <f>+BASE!A754</f>
        <v>42440</v>
      </c>
      <c r="B754">
        <f>+IFERROR(VLOOKUP(A754,BASE!K:M,3,0)/VLOOKUP(ROE!A754,BASE!F:H,3,0),B753)</f>
        <v>0.86411499247868961</v>
      </c>
      <c r="C754">
        <f>+IFERROR(VLOOKUP(A754,BASE!A:C,3,0)/VLOOKUP(ROE!A754,BASE!F:H,3,0),C753)</f>
        <v>0.8199231154938994</v>
      </c>
      <c r="D754">
        <f>+IFERROR(+VLOOKUP(A754,BASE!P:R,3,0)/VLOOKUP(ROE!A754,BASE!F:H,3,0),D753)</f>
        <v>0</v>
      </c>
      <c r="F754">
        <f>+IFERROR(VLOOKUP(A754,BASE!A:C,3,0)/VLOOKUP(A754,BASE!K:M,3,0),F753)</f>
        <v>0.94885880077369433</v>
      </c>
      <c r="L754">
        <f t="shared" si="20"/>
        <v>0.98022421139178995</v>
      </c>
      <c r="M754">
        <f t="shared" si="21"/>
        <v>0.74800577356558928</v>
      </c>
    </row>
    <row r="755" spans="1:13" x14ac:dyDescent="0.25">
      <c r="A755" s="1">
        <f>+BASE!A755</f>
        <v>42447</v>
      </c>
      <c r="B755">
        <f>+IFERROR(VLOOKUP(A755,BASE!K:M,3,0)/VLOOKUP(ROE!A755,BASE!F:H,3,0),B754)</f>
        <v>0.85793080394450949</v>
      </c>
      <c r="C755">
        <f>+IFERROR(VLOOKUP(A755,BASE!A:C,3,0)/VLOOKUP(ROE!A755,BASE!F:H,3,0),C754)</f>
        <v>0.81370549891358857</v>
      </c>
      <c r="D755">
        <f>+IFERROR(+VLOOKUP(A755,BASE!P:R,3,0)/VLOOKUP(ROE!A755,BASE!F:H,3,0),D754)</f>
        <v>0</v>
      </c>
      <c r="F755">
        <f>+IFERROR(VLOOKUP(A755,BASE!A:C,3,0)/VLOOKUP(A755,BASE!K:M,3,0),F754)</f>
        <v>0.94845119812974876</v>
      </c>
      <c r="L755">
        <f t="shared" si="20"/>
        <v>0.97725895287201203</v>
      </c>
      <c r="M755">
        <f t="shared" si="21"/>
        <v>0.73860265501700695</v>
      </c>
    </row>
    <row r="756" spans="1:13" x14ac:dyDescent="0.25">
      <c r="A756" s="1">
        <f>+BASE!A756</f>
        <v>42454</v>
      </c>
      <c r="B756">
        <f>+IFERROR(VLOOKUP(A756,BASE!K:M,3,0)/VLOOKUP(ROE!A756,BASE!F:H,3,0),B755)</f>
        <v>0.86502040389243484</v>
      </c>
      <c r="C756">
        <f>+IFERROR(VLOOKUP(A756,BASE!A:C,3,0)/VLOOKUP(ROE!A756,BASE!F:H,3,0),C755)</f>
        <v>0.83289735272575072</v>
      </c>
      <c r="D756">
        <f>+IFERROR(+VLOOKUP(A756,BASE!P:R,3,0)/VLOOKUP(ROE!A756,BASE!F:H,3,0),D755)</f>
        <v>0</v>
      </c>
      <c r="F756">
        <f>+IFERROR(VLOOKUP(A756,BASE!A:C,3,0)/VLOOKUP(A756,BASE!K:M,3,0),F755)</f>
        <v>0.9628644006290068</v>
      </c>
      <c r="L756">
        <f t="shared" si="20"/>
        <v>0.98686901512636127</v>
      </c>
      <c r="M756">
        <f t="shared" si="21"/>
        <v>0.74317179265850841</v>
      </c>
    </row>
    <row r="757" spans="1:13" x14ac:dyDescent="0.25">
      <c r="A757" s="1">
        <f>+BASE!A757</f>
        <v>42461</v>
      </c>
      <c r="B757">
        <f>+IFERROR(VLOOKUP(A757,BASE!K:M,3,0)/VLOOKUP(ROE!A757,BASE!F:H,3,0),B756)</f>
        <v>0.86210206981298731</v>
      </c>
      <c r="C757">
        <f>+IFERROR(VLOOKUP(A757,BASE!A:C,3,0)/VLOOKUP(ROE!A757,BASE!F:H,3,0),C756)</f>
        <v>0.80883990630160141</v>
      </c>
      <c r="D757">
        <f>+IFERROR(+VLOOKUP(A757,BASE!P:R,3,0)/VLOOKUP(ROE!A757,BASE!F:H,3,0),D756)</f>
        <v>0</v>
      </c>
      <c r="F757">
        <f>+IFERROR(VLOOKUP(A757,BASE!A:C,3,0)/VLOOKUP(A757,BASE!K:M,3,0),F756)</f>
        <v>0.9382182628062361</v>
      </c>
      <c r="L757">
        <f t="shared" si="20"/>
        <v>0.98652944972303969</v>
      </c>
      <c r="M757">
        <f t="shared" si="21"/>
        <v>0.73767468990293494</v>
      </c>
    </row>
    <row r="758" spans="1:13" x14ac:dyDescent="0.25">
      <c r="A758" s="1">
        <f>+BASE!A758</f>
        <v>42468</v>
      </c>
      <c r="B758">
        <f>+IFERROR(VLOOKUP(A758,BASE!K:M,3,0)/VLOOKUP(ROE!A758,BASE!F:H,3,0),B757)</f>
        <v>0.85991370454078486</v>
      </c>
      <c r="C758">
        <f>+IFERROR(VLOOKUP(A758,BASE!A:C,3,0)/VLOOKUP(ROE!A758,BASE!F:H,3,0),C757)</f>
        <v>0.7815492089582905</v>
      </c>
      <c r="D758">
        <f>+IFERROR(+VLOOKUP(A758,BASE!P:R,3,0)/VLOOKUP(ROE!A758,BASE!F:H,3,0),D757)</f>
        <v>0</v>
      </c>
      <c r="F758">
        <f>+IFERROR(VLOOKUP(A758,BASE!A:C,3,0)/VLOOKUP(A758,BASE!K:M,3,0),F757)</f>
        <v>0.90886934913504724</v>
      </c>
      <c r="L758">
        <f t="shared" si="20"/>
        <v>0.98659927449112483</v>
      </c>
      <c r="M758">
        <f t="shared" si="21"/>
        <v>0.73322813459044489</v>
      </c>
    </row>
    <row r="759" spans="1:13" x14ac:dyDescent="0.25">
      <c r="A759" s="1">
        <f>+BASE!A759</f>
        <v>42475</v>
      </c>
      <c r="B759">
        <f>+IFERROR(VLOOKUP(A759,BASE!K:M,3,0)/VLOOKUP(ROE!A759,BASE!F:H,3,0),B758)</f>
        <v>0.89750577192384851</v>
      </c>
      <c r="C759">
        <f>+IFERROR(VLOOKUP(A759,BASE!A:C,3,0)/VLOOKUP(ROE!A759,BASE!F:H,3,0),C758)</f>
        <v>0.7988721093069906</v>
      </c>
      <c r="D759">
        <f>+IFERROR(+VLOOKUP(A759,BASE!P:R,3,0)/VLOOKUP(ROE!A759,BASE!F:H,3,0),D758)</f>
        <v>0</v>
      </c>
      <c r="F759">
        <f>+IFERROR(VLOOKUP(A759,BASE!A:C,3,0)/VLOOKUP(A759,BASE!K:M,3,0),F758)</f>
        <v>0.8901024754354151</v>
      </c>
      <c r="L759">
        <f t="shared" si="20"/>
        <v>1.0247452741586403</v>
      </c>
      <c r="M759">
        <f t="shared" si="21"/>
        <v>0.77026626968905676</v>
      </c>
    </row>
    <row r="760" spans="1:13" x14ac:dyDescent="0.25">
      <c r="A760" s="1">
        <f>+BASE!A760</f>
        <v>42482</v>
      </c>
      <c r="B760">
        <f>+IFERROR(VLOOKUP(A760,BASE!K:M,3,0)/VLOOKUP(ROE!A760,BASE!F:H,3,0),B759)</f>
        <v>0.88344477328364213</v>
      </c>
      <c r="C760">
        <f>+IFERROR(VLOOKUP(A760,BASE!A:C,3,0)/VLOOKUP(ROE!A760,BASE!F:H,3,0),C759)</f>
        <v>0.7848660893711864</v>
      </c>
      <c r="D760">
        <f>+IFERROR(+VLOOKUP(A760,BASE!P:R,3,0)/VLOOKUP(ROE!A760,BASE!F:H,3,0),D759)</f>
        <v>0</v>
      </c>
      <c r="F760">
        <f>+IFERROR(VLOOKUP(A760,BASE!A:C,3,0)/VLOOKUP(A760,BASE!K:M,3,0),F759)</f>
        <v>0.88841556722775961</v>
      </c>
      <c r="L760">
        <f t="shared" si="20"/>
        <v>1.0114904652728189</v>
      </c>
      <c r="M760">
        <f t="shared" si="21"/>
        <v>0.75539908129446542</v>
      </c>
    </row>
    <row r="761" spans="1:13" x14ac:dyDescent="0.25">
      <c r="A761" s="1">
        <f>+BASE!A761</f>
        <v>42489</v>
      </c>
      <c r="B761">
        <f>+IFERROR(VLOOKUP(A761,BASE!K:M,3,0)/VLOOKUP(ROE!A761,BASE!F:H,3,0),B760)</f>
        <v>0.89964713637597427</v>
      </c>
      <c r="C761">
        <f>+IFERROR(VLOOKUP(A761,BASE!A:C,3,0)/VLOOKUP(ROE!A761,BASE!F:H,3,0),C760)</f>
        <v>0.77839388886734662</v>
      </c>
      <c r="D761">
        <f>+IFERROR(+VLOOKUP(A761,BASE!P:R,3,0)/VLOOKUP(ROE!A761,BASE!F:H,3,0),D760)</f>
        <v>0</v>
      </c>
      <c r="F761">
        <f>+IFERROR(VLOOKUP(A761,BASE!A:C,3,0)/VLOOKUP(A761,BASE!K:M,3,0),F760)</f>
        <v>0.86522132666695406</v>
      </c>
      <c r="L761">
        <f t="shared" si="20"/>
        <v>1.0276741863538839</v>
      </c>
      <c r="M761">
        <f t="shared" si="21"/>
        <v>0.77162008639806456</v>
      </c>
    </row>
    <row r="762" spans="1:13" x14ac:dyDescent="0.25">
      <c r="A762" s="1">
        <f>+BASE!A762</f>
        <v>42496</v>
      </c>
      <c r="B762">
        <f>+IFERROR(VLOOKUP(A762,BASE!K:M,3,0)/VLOOKUP(ROE!A762,BASE!F:H,3,0),B761)</f>
        <v>0.87086184392674915</v>
      </c>
      <c r="C762">
        <f>+IFERROR(VLOOKUP(A762,BASE!A:C,3,0)/VLOOKUP(ROE!A762,BASE!F:H,3,0),C761)</f>
        <v>0.76351698769924448</v>
      </c>
      <c r="D762">
        <f>+IFERROR(+VLOOKUP(A762,BASE!P:R,3,0)/VLOOKUP(ROE!A762,BASE!F:H,3,0),D761)</f>
        <v>0</v>
      </c>
      <c r="F762">
        <f>+IFERROR(VLOOKUP(A762,BASE!A:C,3,0)/VLOOKUP(A762,BASE!K:M,3,0),F761)</f>
        <v>0.87673721500590418</v>
      </c>
      <c r="L762">
        <f t="shared" si="20"/>
        <v>0.99956515952895097</v>
      </c>
      <c r="M762">
        <f t="shared" si="21"/>
        <v>0.74215852832454732</v>
      </c>
    </row>
    <row r="763" spans="1:13" x14ac:dyDescent="0.25">
      <c r="A763" s="1">
        <f>+BASE!A763</f>
        <v>42503</v>
      </c>
      <c r="B763">
        <f>+IFERROR(VLOOKUP(A763,BASE!K:M,3,0)/VLOOKUP(ROE!A763,BASE!F:H,3,0),B762)</f>
        <v>0.84302395090264226</v>
      </c>
      <c r="C763">
        <f>+IFERROR(VLOOKUP(A763,BASE!A:C,3,0)/VLOOKUP(ROE!A763,BASE!F:H,3,0),C762)</f>
        <v>0.77192842625433389</v>
      </c>
      <c r="D763">
        <f>+IFERROR(+VLOOKUP(A763,BASE!P:R,3,0)/VLOOKUP(ROE!A763,BASE!F:H,3,0),D762)</f>
        <v>0</v>
      </c>
      <c r="F763">
        <f>+IFERROR(VLOOKUP(A763,BASE!A:C,3,0)/VLOOKUP(A763,BASE!K:M,3,0),F762)</f>
        <v>0.91566606788314264</v>
      </c>
      <c r="L763">
        <f t="shared" si="20"/>
        <v>0.97437050295127903</v>
      </c>
      <c r="M763">
        <f t="shared" si="21"/>
        <v>0.71167739885400549</v>
      </c>
    </row>
    <row r="764" spans="1:13" x14ac:dyDescent="0.25">
      <c r="A764" s="1">
        <f>+BASE!A764</f>
        <v>42510</v>
      </c>
      <c r="B764">
        <f>+IFERROR(VLOOKUP(A764,BASE!K:M,3,0)/VLOOKUP(ROE!A764,BASE!F:H,3,0),B763)</f>
        <v>0.8345290539123138</v>
      </c>
      <c r="C764">
        <f>+IFERROR(VLOOKUP(A764,BASE!A:C,3,0)/VLOOKUP(ROE!A764,BASE!F:H,3,0),C763)</f>
        <v>0.78409901405496119</v>
      </c>
      <c r="D764">
        <f>+IFERROR(+VLOOKUP(A764,BASE!P:R,3,0)/VLOOKUP(ROE!A764,BASE!F:H,3,0),D763)</f>
        <v>0</v>
      </c>
      <c r="E764">
        <f>+IFERROR(BASE!V764/BASE!G764,E763)</f>
        <v>0.92975467329811701</v>
      </c>
      <c r="F764">
        <f>+IFERROR(VLOOKUP(A764,BASE!A:C,3,0)/VLOOKUP(A764,BASE!K:M,3,0),F763)</f>
        <v>0.93957066009753154</v>
      </c>
      <c r="L764">
        <f t="shared" si="20"/>
        <v>0.96905231713727735</v>
      </c>
      <c r="M764">
        <f t="shared" si="21"/>
        <v>0.70000579068735025</v>
      </c>
    </row>
    <row r="765" spans="1:13" x14ac:dyDescent="0.25">
      <c r="A765" s="1">
        <f>+BASE!A765</f>
        <v>42517</v>
      </c>
      <c r="B765">
        <f>+IFERROR(VLOOKUP(A765,BASE!K:M,3,0)/VLOOKUP(ROE!A765,BASE!F:H,3,0),B764)</f>
        <v>0.81926838102136901</v>
      </c>
      <c r="C765">
        <f>+IFERROR(VLOOKUP(A765,BASE!A:C,3,0)/VLOOKUP(ROE!A765,BASE!F:H,3,0),C764)</f>
        <v>0.75830013280212483</v>
      </c>
      <c r="D765">
        <f>+IFERROR(+VLOOKUP(A765,BASE!P:R,3,0)/VLOOKUP(ROE!A765,BASE!F:H,3,0),D764)</f>
        <v>0</v>
      </c>
      <c r="E765">
        <f>+IFERROR(BASE!V765/BASE!G765,E764)</f>
        <v>0.92975467329811701</v>
      </c>
      <c r="F765">
        <f>+IFERROR(VLOOKUP(A765,BASE!A:C,3,0)/VLOOKUP(A765,BASE!K:M,3,0),F764)</f>
        <v>0.92558208075449455</v>
      </c>
      <c r="L765">
        <f t="shared" si="20"/>
        <v>0.95763823232403034</v>
      </c>
      <c r="M765">
        <f t="shared" si="21"/>
        <v>0.68089852971870768</v>
      </c>
    </row>
    <row r="766" spans="1:13" x14ac:dyDescent="0.25">
      <c r="A766" s="1">
        <f>+BASE!A766</f>
        <v>42524</v>
      </c>
      <c r="B766">
        <f>+IFERROR(VLOOKUP(A766,BASE!K:M,3,0)/VLOOKUP(ROE!A766,BASE!F:H,3,0),B765)</f>
        <v>0.81295220021349779</v>
      </c>
      <c r="C766">
        <f>+IFERROR(VLOOKUP(A766,BASE!A:C,3,0)/VLOOKUP(ROE!A766,BASE!F:H,3,0),C765)</f>
        <v>0.7997469655635947</v>
      </c>
      <c r="D766">
        <f>+IFERROR(+VLOOKUP(A766,BASE!P:R,3,0)/VLOOKUP(ROE!A766,BASE!F:H,3,0),D765)</f>
        <v>0</v>
      </c>
      <c r="E766">
        <f>+IFERROR(BASE!V766/BASE!G766,E765)</f>
        <v>0.92975467329811701</v>
      </c>
      <c r="F766">
        <f>+IFERROR(VLOOKUP(A766,BASE!A:C,3,0)/VLOOKUP(A766,BASE!K:M,3,0),F765)</f>
        <v>0.98375644392568817</v>
      </c>
      <c r="L766">
        <f t="shared" si="20"/>
        <v>0.95521731827158918</v>
      </c>
      <c r="M766">
        <f t="shared" si="21"/>
        <v>0.6706870821554064</v>
      </c>
    </row>
    <row r="767" spans="1:13" x14ac:dyDescent="0.25">
      <c r="A767" s="1">
        <f>+BASE!A767</f>
        <v>42531</v>
      </c>
      <c r="B767">
        <f>+IFERROR(VLOOKUP(A767,BASE!K:M,3,0)/VLOOKUP(ROE!A767,BASE!F:H,3,0),B766)</f>
        <v>0.81252133024913731</v>
      </c>
      <c r="C767">
        <f>+IFERROR(VLOOKUP(A767,BASE!A:C,3,0)/VLOOKUP(ROE!A767,BASE!F:H,3,0),C766)</f>
        <v>0.80455803723787489</v>
      </c>
      <c r="D767">
        <f>+IFERROR(+VLOOKUP(A767,BASE!P:R,3,0)/VLOOKUP(ROE!A767,BASE!F:H,3,0),D766)</f>
        <v>0</v>
      </c>
      <c r="E767">
        <f>+IFERROR(BASE!V767/BASE!G767,E766)</f>
        <v>0.92975467329811701</v>
      </c>
      <c r="F767">
        <f>+IFERROR(VLOOKUP(A767,BASE!A:C,3,0)/VLOOKUP(A767,BASE!K:M,3,0),F766)</f>
        <v>0.99019928128062729</v>
      </c>
      <c r="L767">
        <f t="shared" si="20"/>
        <v>0.95819874545624717</v>
      </c>
      <c r="M767">
        <f t="shared" si="21"/>
        <v>0.66684391504202745</v>
      </c>
    </row>
    <row r="768" spans="1:13" x14ac:dyDescent="0.25">
      <c r="A768" s="1">
        <f>+BASE!A768</f>
        <v>42538</v>
      </c>
      <c r="B768">
        <f>+IFERROR(VLOOKUP(A768,BASE!K:M,3,0)/VLOOKUP(ROE!A768,BASE!F:H,3,0),B767)</f>
        <v>0.81294910179640723</v>
      </c>
      <c r="C768">
        <f>+IFERROR(VLOOKUP(A768,BASE!A:C,3,0)/VLOOKUP(ROE!A768,BASE!F:H,3,0),C767)</f>
        <v>0.80351796407185616</v>
      </c>
      <c r="D768">
        <f>+IFERROR(+VLOOKUP(A768,BASE!P:R,3,0)/VLOOKUP(ROE!A768,BASE!F:H,3,0),D767)</f>
        <v>0</v>
      </c>
      <c r="E768">
        <f>+IFERROR(BASE!V768/BASE!G768,E767)</f>
        <v>0.92975467329811701</v>
      </c>
      <c r="F768">
        <f>+IFERROR(VLOOKUP(A768,BASE!A:C,3,0)/VLOOKUP(A768,BASE!K:M,3,0),F767)</f>
        <v>0.98839885830034047</v>
      </c>
      <c r="L768">
        <f t="shared" si="20"/>
        <v>0.9623123451812442</v>
      </c>
      <c r="M768">
        <f t="shared" si="21"/>
        <v>0.66358585841157025</v>
      </c>
    </row>
    <row r="769" spans="1:13" x14ac:dyDescent="0.25">
      <c r="A769" s="1">
        <f>+BASE!A769</f>
        <v>42545</v>
      </c>
      <c r="B769">
        <f>+IFERROR(VLOOKUP(A769,BASE!K:M,3,0)/VLOOKUP(ROE!A769,BASE!F:H,3,0),B768)</f>
        <v>0.79909755049419839</v>
      </c>
      <c r="C769">
        <f>+IFERROR(VLOOKUP(A769,BASE!A:C,3,0)/VLOOKUP(ROE!A769,BASE!F:H,3,0),C768)</f>
        <v>0.80468414267296939</v>
      </c>
      <c r="D769">
        <f>+IFERROR(+VLOOKUP(A769,BASE!P:R,3,0)/VLOOKUP(ROE!A769,BASE!F:H,3,0),D768)</f>
        <v>0</v>
      </c>
      <c r="E769">
        <f>+IFERROR(BASE!V769/BASE!G769,E768)</f>
        <v>0.92975467329811701</v>
      </c>
      <c r="F769">
        <f>+IFERROR(VLOOKUP(A769,BASE!A:C,3,0)/VLOOKUP(A769,BASE!K:M,3,0),F768)</f>
        <v>1.0069911266469482</v>
      </c>
      <c r="L769">
        <f t="shared" si="20"/>
        <v>0.95277288566733798</v>
      </c>
      <c r="M769">
        <f t="shared" si="21"/>
        <v>0.64542221532105881</v>
      </c>
    </row>
    <row r="770" spans="1:13" x14ac:dyDescent="0.25">
      <c r="A770" s="1">
        <f>+BASE!A770</f>
        <v>42552</v>
      </c>
      <c r="B770">
        <f>+IFERROR(VLOOKUP(A770,BASE!K:M,3,0)/VLOOKUP(ROE!A770,BASE!F:H,3,0),B769)</f>
        <v>0.87160648029095167</v>
      </c>
      <c r="C770">
        <f>+IFERROR(VLOOKUP(A770,BASE!A:C,3,0)/VLOOKUP(ROE!A770,BASE!F:H,3,0),C769)</f>
        <v>0.85764666985048299</v>
      </c>
      <c r="D770">
        <f>+IFERROR(+VLOOKUP(A770,BASE!P:R,3,0)/VLOOKUP(ROE!A770,BASE!F:H,3,0),D769)</f>
        <v>0</v>
      </c>
      <c r="E770">
        <f>+IFERROR(BASE!V770/BASE!G770,E769)</f>
        <v>0.60009374255362047</v>
      </c>
      <c r="F770">
        <f>+IFERROR(VLOOKUP(A770,BASE!A:C,3,0)/VLOOKUP(A770,BASE!K:M,3,0),F769)</f>
        <v>0.98398381522380518</v>
      </c>
      <c r="L770">
        <f t="shared" si="20"/>
        <v>1.0258866085908411</v>
      </c>
      <c r="M770">
        <f t="shared" si="21"/>
        <v>0.71732635199106209</v>
      </c>
    </row>
    <row r="771" spans="1:13" x14ac:dyDescent="0.25">
      <c r="A771" s="1">
        <f>+BASE!A771</f>
        <v>42559</v>
      </c>
      <c r="B771">
        <f>+IFERROR(VLOOKUP(A771,BASE!K:M,3,0)/VLOOKUP(ROE!A771,BASE!F:H,3,0),B770)</f>
        <v>0.86228646517739815</v>
      </c>
      <c r="C771">
        <f>+IFERROR(VLOOKUP(A771,BASE!A:C,3,0)/VLOOKUP(ROE!A771,BASE!F:H,3,0),C770)</f>
        <v>0.86941993617420688</v>
      </c>
      <c r="D771">
        <f>+IFERROR(+VLOOKUP(A771,BASE!P:R,3,0)/VLOOKUP(ROE!A771,BASE!F:H,3,0),D770)</f>
        <v>0</v>
      </c>
      <c r="E771">
        <f>+IFERROR(BASE!V771/BASE!G771,E770)</f>
        <v>0.60009374255362047</v>
      </c>
      <c r="F771">
        <f>+IFERROR(VLOOKUP(A771,BASE!A:C,3,0)/VLOOKUP(A771,BASE!K:M,3,0),F770)</f>
        <v>1.0082727391474726</v>
      </c>
      <c r="L771">
        <f t="shared" ref="L771:L808" si="22">+STDEVA(B719:B771)*2+B771</f>
        <v>1.0161770214048824</v>
      </c>
      <c r="M771">
        <f t="shared" ref="M771:M808" si="23">-STDEVA(B719:B771)*2+B771</f>
        <v>0.70839590894991389</v>
      </c>
    </row>
    <row r="772" spans="1:13" x14ac:dyDescent="0.25">
      <c r="A772" s="1">
        <f>+BASE!A772</f>
        <v>42566</v>
      </c>
      <c r="B772">
        <f>+IFERROR(VLOOKUP(A772,BASE!K:M,3,0)/VLOOKUP(ROE!A772,BASE!F:H,3,0),B771)</f>
        <v>0.86774933677493371</v>
      </c>
      <c r="C772">
        <f>+IFERROR(VLOOKUP(A772,BASE!A:C,3,0)/VLOOKUP(ROE!A772,BASE!F:H,3,0),C771)</f>
        <v>0.88972538897253883</v>
      </c>
      <c r="D772">
        <f>+IFERROR(+VLOOKUP(A772,BASE!P:R,3,0)/VLOOKUP(ROE!A772,BASE!F:H,3,0),D771)</f>
        <v>0</v>
      </c>
      <c r="E772">
        <f>+IFERROR(BASE!V772/BASE!G772,E771)</f>
        <v>0.60009374255362047</v>
      </c>
      <c r="F772">
        <f>+IFERROR(VLOOKUP(A772,BASE!A:C,3,0)/VLOOKUP(A772,BASE!K:M,3,0),F771)</f>
        <v>1.0253253460028919</v>
      </c>
      <c r="L772">
        <f t="shared" si="22"/>
        <v>1.02179882319775</v>
      </c>
      <c r="M772">
        <f t="shared" si="23"/>
        <v>0.71369985035211747</v>
      </c>
    </row>
    <row r="773" spans="1:13" x14ac:dyDescent="0.25">
      <c r="A773" s="1">
        <f>+BASE!A773</f>
        <v>42573</v>
      </c>
      <c r="B773">
        <f>+IFERROR(VLOOKUP(A773,BASE!K:M,3,0)/VLOOKUP(ROE!A773,BASE!F:H,3,0),B772)</f>
        <v>0.90076703598028673</v>
      </c>
      <c r="C773">
        <f>+IFERROR(VLOOKUP(A773,BASE!A:C,3,0)/VLOOKUP(ROE!A773,BASE!F:H,3,0),C772)</f>
        <v>0.90484307259050645</v>
      </c>
      <c r="D773">
        <f>+IFERROR(+VLOOKUP(A773,BASE!P:R,3,0)/VLOOKUP(ROE!A773,BASE!F:H,3,0),D772)</f>
        <v>0</v>
      </c>
      <c r="E773">
        <f>+IFERROR(BASE!V773/BASE!G773,E772)</f>
        <v>0.60009374255362047</v>
      </c>
      <c r="F773">
        <f>+IFERROR(VLOOKUP(A773,BASE!A:C,3,0)/VLOOKUP(A773,BASE!K:M,3,0),F772)</f>
        <v>1.0045250730182238</v>
      </c>
      <c r="L773">
        <f t="shared" si="22"/>
        <v>1.0534939321932817</v>
      </c>
      <c r="M773">
        <f t="shared" si="23"/>
        <v>0.74804013976729178</v>
      </c>
    </row>
    <row r="774" spans="1:13" x14ac:dyDescent="0.25">
      <c r="A774" s="1">
        <f>+BASE!A774</f>
        <v>42580</v>
      </c>
      <c r="B774">
        <f>+IFERROR(VLOOKUP(A774,BASE!K:M,3,0)/VLOOKUP(ROE!A774,BASE!F:H,3,0),B773)</f>
        <v>0.87716625404684812</v>
      </c>
      <c r="C774">
        <f>+IFERROR(VLOOKUP(A774,BASE!A:C,3,0)/VLOOKUP(ROE!A774,BASE!F:H,3,0),C773)</f>
        <v>0.90523709769567695</v>
      </c>
      <c r="D774">
        <f>+IFERROR(+VLOOKUP(A774,BASE!P:R,3,0)/VLOOKUP(ROE!A774,BASE!F:H,3,0),D773)</f>
        <v>0</v>
      </c>
      <c r="E774">
        <f>+IFERROR(BASE!V774/BASE!G774,E773)</f>
        <v>0.60009374255362047</v>
      </c>
      <c r="F774">
        <f>+IFERROR(VLOOKUP(A774,BASE!A:C,3,0)/VLOOKUP(A774,BASE!K:M,3,0),F773)</f>
        <v>1.0320017368649588</v>
      </c>
      <c r="L774">
        <f t="shared" si="22"/>
        <v>1.0295484683719212</v>
      </c>
      <c r="M774">
        <f t="shared" si="23"/>
        <v>0.72478403972177496</v>
      </c>
    </row>
    <row r="775" spans="1:13" x14ac:dyDescent="0.25">
      <c r="A775" s="1">
        <f>+BASE!A775</f>
        <v>42587</v>
      </c>
      <c r="B775">
        <f>+IFERROR(VLOOKUP(A775,BASE!K:M,3,0)/VLOOKUP(ROE!A775,BASE!F:H,3,0),B774)</f>
        <v>0.90567586584317106</v>
      </c>
      <c r="C775">
        <f>+IFERROR(VLOOKUP(A775,BASE!A:C,3,0)/VLOOKUP(ROE!A775,BASE!F:H,3,0),C774)</f>
        <v>0.89985145805644606</v>
      </c>
      <c r="D775">
        <f>+IFERROR(+VLOOKUP(A775,BASE!P:R,3,0)/VLOOKUP(ROE!A775,BASE!F:H,3,0),D774)</f>
        <v>0</v>
      </c>
      <c r="E775">
        <f>+IFERROR(BASE!V775/BASE!G775,E774)</f>
        <v>0.60009374255362047</v>
      </c>
      <c r="F775">
        <f>+IFERROR(VLOOKUP(A775,BASE!A:C,3,0)/VLOOKUP(A775,BASE!K:M,3,0),F774)</f>
        <v>0.99356899305105961</v>
      </c>
      <c r="L775">
        <f t="shared" si="22"/>
        <v>1.0579835704203933</v>
      </c>
      <c r="M775">
        <f t="shared" si="23"/>
        <v>0.75336816126594897</v>
      </c>
    </row>
    <row r="776" spans="1:13" x14ac:dyDescent="0.25">
      <c r="A776" s="1">
        <f>+BASE!A776</f>
        <v>42594</v>
      </c>
      <c r="B776">
        <f>+IFERROR(VLOOKUP(A776,BASE!K:M,3,0)/VLOOKUP(ROE!A776,BASE!F:H,3,0),B775)</f>
        <v>0.90838402965231058</v>
      </c>
      <c r="C776">
        <f>+IFERROR(VLOOKUP(A776,BASE!A:C,3,0)/VLOOKUP(ROE!A776,BASE!F:H,3,0),C775)</f>
        <v>0.95805970750574121</v>
      </c>
      <c r="D776">
        <f>+IFERROR(+VLOOKUP(A776,BASE!P:R,3,0)/VLOOKUP(ROE!A776,BASE!F:H,3,0),D775)</f>
        <v>0</v>
      </c>
      <c r="E776">
        <f>+IFERROR(BASE!V776/BASE!G776,E775)</f>
        <v>0.60009374255362047</v>
      </c>
      <c r="F776">
        <f>+IFERROR(VLOOKUP(A776,BASE!A:C,3,0)/VLOOKUP(A776,BASE!K:M,3,0),F775)</f>
        <v>1.0546857675078725</v>
      </c>
      <c r="L776">
        <f t="shared" si="22"/>
        <v>1.0602032426194725</v>
      </c>
      <c r="M776">
        <f t="shared" si="23"/>
        <v>0.75656481668514863</v>
      </c>
    </row>
    <row r="777" spans="1:13" x14ac:dyDescent="0.25">
      <c r="A777" s="1">
        <f>+BASE!A777</f>
        <v>42601</v>
      </c>
      <c r="B777">
        <f>+IFERROR(VLOOKUP(A777,BASE!K:M,3,0)/VLOOKUP(ROE!A777,BASE!F:H,3,0),B776)</f>
        <v>0.87747867077018982</v>
      </c>
      <c r="C777">
        <f>+IFERROR(VLOOKUP(A777,BASE!A:C,3,0)/VLOOKUP(ROE!A777,BASE!F:H,3,0),C776)</f>
        <v>0.95001753087381668</v>
      </c>
      <c r="D777">
        <f>+IFERROR(+VLOOKUP(A777,BASE!P:R,3,0)/VLOOKUP(ROE!A777,BASE!F:H,3,0),D776)</f>
        <v>0</v>
      </c>
      <c r="E777">
        <f>+IFERROR(BASE!V777/BASE!G777,E776)</f>
        <v>0.60009374255362047</v>
      </c>
      <c r="F777">
        <f>+IFERROR(VLOOKUP(A777,BASE!A:C,3,0)/VLOOKUP(A777,BASE!K:M,3,0),F776)</f>
        <v>1.0826673770200674</v>
      </c>
      <c r="L777">
        <f t="shared" si="22"/>
        <v>1.0279215099824848</v>
      </c>
      <c r="M777">
        <f t="shared" si="23"/>
        <v>0.72703583155789486</v>
      </c>
    </row>
    <row r="778" spans="1:13" x14ac:dyDescent="0.25">
      <c r="A778" s="1">
        <f>+BASE!A778</f>
        <v>42608</v>
      </c>
      <c r="B778">
        <f>+IFERROR(VLOOKUP(A778,BASE!K:M,3,0)/VLOOKUP(ROE!A778,BASE!F:H,3,0),B777)</f>
        <v>0.87928459413038618</v>
      </c>
      <c r="C778">
        <f>+IFERROR(VLOOKUP(A778,BASE!A:C,3,0)/VLOOKUP(ROE!A778,BASE!F:H,3,0),C777)</f>
        <v>0.94701665297587945</v>
      </c>
      <c r="D778">
        <f>+IFERROR(+VLOOKUP(A778,BASE!P:R,3,0)/VLOOKUP(ROE!A778,BASE!F:H,3,0),D777)</f>
        <v>0</v>
      </c>
      <c r="E778">
        <f>+IFERROR(BASE!V778/BASE!G778,E777)</f>
        <v>0.60009374255362047</v>
      </c>
      <c r="F778">
        <f>+IFERROR(VLOOKUP(A778,BASE!A:C,3,0)/VLOOKUP(A778,BASE!K:M,3,0),F777)</f>
        <v>1.0770308717992272</v>
      </c>
      <c r="L778">
        <f t="shared" si="22"/>
        <v>1.0272089432310549</v>
      </c>
      <c r="M778">
        <f t="shared" si="23"/>
        <v>0.73136024502971753</v>
      </c>
    </row>
    <row r="779" spans="1:13" x14ac:dyDescent="0.25">
      <c r="A779" s="1">
        <f>+BASE!A779</f>
        <v>42615</v>
      </c>
      <c r="B779">
        <f>+IFERROR(VLOOKUP(A779,BASE!K:M,3,0)/VLOOKUP(ROE!A779,BASE!F:H,3,0),B778)</f>
        <v>0.87208433014354081</v>
      </c>
      <c r="C779">
        <f>+IFERROR(VLOOKUP(A779,BASE!A:C,3,0)/VLOOKUP(ROE!A779,BASE!F:H,3,0),C778)</f>
        <v>0.93297697368421051</v>
      </c>
      <c r="D779">
        <f>+IFERROR(+VLOOKUP(A779,BASE!P:R,3,0)/VLOOKUP(ROE!A779,BASE!F:H,3,0),D778)</f>
        <v>0</v>
      </c>
      <c r="E779">
        <f>+IFERROR(BASE!V779/BASE!G779,E778)</f>
        <v>0.60009374255362047</v>
      </c>
      <c r="F779">
        <f>+IFERROR(VLOOKUP(A779,BASE!A:C,3,0)/VLOOKUP(A779,BASE!K:M,3,0),F778)</f>
        <v>1.0698242606086581</v>
      </c>
      <c r="L779">
        <f t="shared" si="22"/>
        <v>1.017475428773857</v>
      </c>
      <c r="M779">
        <f t="shared" si="23"/>
        <v>0.72669323151322474</v>
      </c>
    </row>
    <row r="780" spans="1:13" x14ac:dyDescent="0.25">
      <c r="A780" s="1">
        <f>+BASE!A780</f>
        <v>42622</v>
      </c>
      <c r="B780">
        <f>+IFERROR(VLOOKUP(A780,BASE!K:M,3,0)/VLOOKUP(ROE!A780,BASE!F:H,3,0),B779)</f>
        <v>0.89055402414877516</v>
      </c>
      <c r="C780">
        <f>+IFERROR(VLOOKUP(A780,BASE!A:C,3,0)/VLOOKUP(ROE!A780,BASE!F:H,3,0),C779)</f>
        <v>0.93357145630314087</v>
      </c>
      <c r="D780">
        <f>+IFERROR(+VLOOKUP(A780,BASE!P:R,3,0)/VLOOKUP(ROE!A780,BASE!F:H,3,0),D779)</f>
        <v>0</v>
      </c>
      <c r="E780">
        <f>+IFERROR(BASE!V780/BASE!G780,E779)</f>
        <v>0.60009374255362047</v>
      </c>
      <c r="F780">
        <f>+IFERROR(VLOOKUP(A780,BASE!A:C,3,0)/VLOOKUP(A780,BASE!K:M,3,0),F779)</f>
        <v>1.0483041241607811</v>
      </c>
      <c r="L780">
        <f t="shared" si="22"/>
        <v>1.0337940898971594</v>
      </c>
      <c r="M780">
        <f t="shared" si="23"/>
        <v>0.74731395840039094</v>
      </c>
    </row>
    <row r="781" spans="1:13" x14ac:dyDescent="0.25">
      <c r="A781" s="1">
        <f>+BASE!A781</f>
        <v>42629</v>
      </c>
      <c r="B781">
        <f>+IFERROR(VLOOKUP(A781,BASE!K:M,3,0)/VLOOKUP(ROE!A781,BASE!F:H,3,0),B780)</f>
        <v>0.87908894561162376</v>
      </c>
      <c r="C781">
        <f>+IFERROR(VLOOKUP(A781,BASE!A:C,3,0)/VLOOKUP(ROE!A781,BASE!F:H,3,0),C780)</f>
        <v>0.91341056351855487</v>
      </c>
      <c r="D781">
        <f>+IFERROR(+VLOOKUP(A781,BASE!P:R,3,0)/VLOOKUP(ROE!A781,BASE!F:H,3,0),D780)</f>
        <v>0</v>
      </c>
      <c r="E781">
        <f>+IFERROR(BASE!V781/BASE!G781,E780)</f>
        <v>0.60009374255362047</v>
      </c>
      <c r="F781">
        <f>+IFERROR(VLOOKUP(A781,BASE!A:C,3,0)/VLOOKUP(A781,BASE!K:M,3,0),F780)</f>
        <v>1.0390422585544536</v>
      </c>
      <c r="L781">
        <f t="shared" si="22"/>
        <v>1.0205039511864178</v>
      </c>
      <c r="M781">
        <f t="shared" si="23"/>
        <v>0.73767394003682962</v>
      </c>
    </row>
    <row r="782" spans="1:13" x14ac:dyDescent="0.25">
      <c r="A782" s="1">
        <f>+BASE!A782</f>
        <v>42636</v>
      </c>
      <c r="B782">
        <f>+IFERROR(VLOOKUP(A782,BASE!K:M,3,0)/VLOOKUP(ROE!A782,BASE!F:H,3,0),B781)</f>
        <v>0.85504885993485347</v>
      </c>
      <c r="C782">
        <f>+IFERROR(VLOOKUP(A782,BASE!A:C,3,0)/VLOOKUP(ROE!A782,BASE!F:H,3,0),C781)</f>
        <v>0.89243411311815224</v>
      </c>
      <c r="D782">
        <f>+IFERROR(+VLOOKUP(A782,BASE!P:R,3,0)/VLOOKUP(ROE!A782,BASE!F:H,3,0),D781)</f>
        <v>0</v>
      </c>
      <c r="E782">
        <f>+IFERROR(BASE!V782/BASE!G782,E781)</f>
        <v>0.60009374255362047</v>
      </c>
      <c r="F782">
        <f>+IFERROR(VLOOKUP(A782,BASE!A:C,3,0)/VLOOKUP(A782,BASE!K:M,3,0),F781)</f>
        <v>1.0437229437229436</v>
      </c>
      <c r="L782">
        <f t="shared" si="22"/>
        <v>0.99352659190038961</v>
      </c>
      <c r="M782">
        <f t="shared" si="23"/>
        <v>0.71657112796931732</v>
      </c>
    </row>
    <row r="783" spans="1:13" x14ac:dyDescent="0.25">
      <c r="A783" s="1">
        <f>+BASE!A783</f>
        <v>42643</v>
      </c>
      <c r="B783">
        <f>+IFERROR(VLOOKUP(A783,BASE!K:M,3,0)/VLOOKUP(ROE!A783,BASE!F:H,3,0),B782)</f>
        <v>0.86698610066130755</v>
      </c>
      <c r="C783">
        <f>+IFERROR(VLOOKUP(A783,BASE!A:C,3,0)/VLOOKUP(ROE!A783,BASE!F:H,3,0),C782)</f>
        <v>0.92052429414327019</v>
      </c>
      <c r="D783">
        <f>+IFERROR(+VLOOKUP(A783,BASE!P:R,3,0)/VLOOKUP(ROE!A783,BASE!F:H,3,0),D782)</f>
        <v>0</v>
      </c>
      <c r="E783">
        <f>+IFERROR(BASE!V783/BASE!G783,E782)</f>
        <v>0.72628462745266587</v>
      </c>
      <c r="F783">
        <f>+IFERROR(VLOOKUP(A783,BASE!A:C,3,0)/VLOOKUP(A783,BASE!K:M,3,0),F782)</f>
        <v>1.0617520781949394</v>
      </c>
      <c r="L783">
        <f t="shared" si="22"/>
        <v>0.99962330206353256</v>
      </c>
      <c r="M783">
        <f t="shared" si="23"/>
        <v>0.73434889925908253</v>
      </c>
    </row>
    <row r="784" spans="1:13" x14ac:dyDescent="0.25">
      <c r="A784" s="1">
        <f>+BASE!A784</f>
        <v>42650</v>
      </c>
      <c r="B784">
        <f>+IFERROR(VLOOKUP(A784,BASE!K:M,3,0)/VLOOKUP(ROE!A784,BASE!F:H,3,0),B783)</f>
        <v>0.86334317687286299</v>
      </c>
      <c r="C784">
        <f>+IFERROR(VLOOKUP(A784,BASE!A:C,3,0)/VLOOKUP(ROE!A784,BASE!F:H,3,0),C783)</f>
        <v>0.90363692881566682</v>
      </c>
      <c r="D784">
        <f>+IFERROR(+VLOOKUP(A784,BASE!P:R,3,0)/VLOOKUP(ROE!A784,BASE!F:H,3,0),D783)</f>
        <v>0</v>
      </c>
      <c r="E784">
        <f>+IFERROR(BASE!V784/BASE!G784,E783)</f>
        <v>0.72628462745266587</v>
      </c>
      <c r="F784">
        <f>+IFERROR(VLOOKUP(A784,BASE!A:C,3,0)/VLOOKUP(A784,BASE!K:M,3,0),F783)</f>
        <v>1.0466717674062738</v>
      </c>
      <c r="L784">
        <f t="shared" si="22"/>
        <v>0.9935752771399573</v>
      </c>
      <c r="M784">
        <f t="shared" si="23"/>
        <v>0.73311107660576869</v>
      </c>
    </row>
    <row r="785" spans="1:13" x14ac:dyDescent="0.25">
      <c r="A785" s="1">
        <f>+BASE!A785</f>
        <v>42657</v>
      </c>
      <c r="B785">
        <f>+IFERROR(VLOOKUP(A785,BASE!K:M,3,0)/VLOOKUP(ROE!A785,BASE!F:H,3,0),B784)</f>
        <v>0.85564172159751839</v>
      </c>
      <c r="C785">
        <f>+IFERROR(VLOOKUP(A785,BASE!A:C,3,0)/VLOOKUP(ROE!A785,BASE!F:H,3,0),C784)</f>
        <v>0.91046917409848771</v>
      </c>
      <c r="D785">
        <f>+IFERROR(+VLOOKUP(A785,BASE!P:R,3,0)/VLOOKUP(ROE!A785,BASE!F:H,3,0),D784)</f>
        <v>0</v>
      </c>
      <c r="E785">
        <f>+IFERROR(BASE!V785/BASE!G785,E784)</f>
        <v>0.72628462745266587</v>
      </c>
      <c r="F785">
        <f>+IFERROR(VLOOKUP(A785,BASE!A:C,3,0)/VLOOKUP(A785,BASE!K:M,3,0),F784)</f>
        <v>1.0640775819096389</v>
      </c>
      <c r="L785">
        <f t="shared" si="22"/>
        <v>0.98214419681013787</v>
      </c>
      <c r="M785">
        <f t="shared" si="23"/>
        <v>0.72913924638489891</v>
      </c>
    </row>
    <row r="786" spans="1:13" x14ac:dyDescent="0.25">
      <c r="A786" s="1">
        <f>+BASE!A786</f>
        <v>42664</v>
      </c>
      <c r="B786">
        <f>+IFERROR(VLOOKUP(A786,BASE!K:M,3,0)/VLOOKUP(ROE!A786,BASE!F:H,3,0),B785)</f>
        <v>0.91020232794312939</v>
      </c>
      <c r="C786">
        <f>+IFERROR(VLOOKUP(A786,BASE!A:C,3,0)/VLOOKUP(ROE!A786,BASE!F:H,3,0),C785)</f>
        <v>0.92285758925083972</v>
      </c>
      <c r="D786">
        <f>+IFERROR(+VLOOKUP(A786,BASE!P:R,3,0)/VLOOKUP(ROE!A786,BASE!F:H,3,0),D785)</f>
        <v>0</v>
      </c>
      <c r="E786">
        <f>+IFERROR(BASE!V786/BASE!G786,E785)</f>
        <v>0.72628462745266587</v>
      </c>
      <c r="F786">
        <f>+IFERROR(VLOOKUP(A786,BASE!A:C,3,0)/VLOOKUP(A786,BASE!K:M,3,0),F785)</f>
        <v>1.0139037892116896</v>
      </c>
      <c r="L786">
        <f t="shared" si="22"/>
        <v>1.0332357678441237</v>
      </c>
      <c r="M786">
        <f t="shared" si="23"/>
        <v>0.78716888804213503</v>
      </c>
    </row>
    <row r="787" spans="1:13" x14ac:dyDescent="0.25">
      <c r="A787" s="1">
        <f>+BASE!A787</f>
        <v>42671</v>
      </c>
      <c r="B787">
        <f>+IFERROR(VLOOKUP(A787,BASE!K:M,3,0)/VLOOKUP(ROE!A787,BASE!F:H,3,0),B786)</f>
        <v>0.87153840119243753</v>
      </c>
      <c r="C787">
        <f>+IFERROR(VLOOKUP(A787,BASE!A:C,3,0)/VLOOKUP(ROE!A787,BASE!F:H,3,0),C786)</f>
        <v>0.88922883815799791</v>
      </c>
      <c r="D787">
        <f>+IFERROR(+VLOOKUP(A787,BASE!P:R,3,0)/VLOOKUP(ROE!A787,BASE!F:H,3,0),D786)</f>
        <v>0</v>
      </c>
      <c r="E787">
        <f>+IFERROR(BASE!V787/BASE!G787,E786)</f>
        <v>0.72628462745266587</v>
      </c>
      <c r="F787">
        <f>+IFERROR(VLOOKUP(A787,BASE!A:C,3,0)/VLOOKUP(A787,BASE!K:M,3,0),F786)</f>
        <v>1.020297943201764</v>
      </c>
      <c r="L787">
        <f t="shared" si="22"/>
        <v>0.98846746129067342</v>
      </c>
      <c r="M787">
        <f t="shared" si="23"/>
        <v>0.75460934109420164</v>
      </c>
    </row>
    <row r="788" spans="1:13" x14ac:dyDescent="0.25">
      <c r="A788" s="1">
        <f>+BASE!A788</f>
        <v>42678</v>
      </c>
      <c r="B788">
        <f>+IFERROR(VLOOKUP(A788,BASE!K:M,3,0)/VLOOKUP(ROE!A788,BASE!F:H,3,0),B787)</f>
        <v>0.86091147023389136</v>
      </c>
      <c r="C788">
        <f>+IFERROR(VLOOKUP(A788,BASE!A:C,3,0)/VLOOKUP(ROE!A788,BASE!F:H,3,0),C787)</f>
        <v>0.91338124714386615</v>
      </c>
      <c r="D788">
        <f>+IFERROR(+VLOOKUP(A788,BASE!P:R,3,0)/VLOOKUP(ROE!A788,BASE!F:H,3,0),D787)</f>
        <v>0</v>
      </c>
      <c r="E788">
        <f>+IFERROR(BASE!V788/BASE!G788,E787)</f>
        <v>0.72628462745266587</v>
      </c>
      <c r="F788">
        <f>+IFERROR(VLOOKUP(A788,BASE!A:C,3,0)/VLOOKUP(A788,BASE!K:M,3,0),F787)</f>
        <v>1.0609467741157168</v>
      </c>
      <c r="L788">
        <f t="shared" si="22"/>
        <v>0.97174997473484981</v>
      </c>
      <c r="M788">
        <f t="shared" si="23"/>
        <v>0.75007296573293292</v>
      </c>
    </row>
    <row r="789" spans="1:13" x14ac:dyDescent="0.25">
      <c r="A789" s="1">
        <f>+BASE!A789</f>
        <v>42685</v>
      </c>
      <c r="B789">
        <f>+IFERROR(VLOOKUP(A789,BASE!K:M,3,0)/VLOOKUP(ROE!A789,BASE!F:H,3,0),B788)</f>
        <v>0.8793058568329718</v>
      </c>
      <c r="C789">
        <f>+IFERROR(VLOOKUP(A789,BASE!A:C,3,0)/VLOOKUP(ROE!A789,BASE!F:H,3,0),C788)</f>
        <v>0.89787418655097606</v>
      </c>
      <c r="D789">
        <f>+IFERROR(+VLOOKUP(A789,BASE!P:R,3,0)/VLOOKUP(ROE!A789,BASE!F:H,3,0),D788)</f>
        <v>0</v>
      </c>
      <c r="E789">
        <f>+IFERROR(BASE!V789/BASE!G789,E788)</f>
        <v>0.72628462745266587</v>
      </c>
      <c r="F789">
        <f>+IFERROR(VLOOKUP(A789,BASE!A:C,3,0)/VLOOKUP(A789,BASE!K:M,3,0),F788)</f>
        <v>1.0211170317742253</v>
      </c>
      <c r="L789">
        <f t="shared" si="22"/>
        <v>0.97816421373188411</v>
      </c>
      <c r="M789">
        <f t="shared" si="23"/>
        <v>0.78044749993405949</v>
      </c>
    </row>
    <row r="790" spans="1:13" x14ac:dyDescent="0.25">
      <c r="A790" s="1">
        <f>+BASE!A790</f>
        <v>42692</v>
      </c>
      <c r="B790">
        <f>+IFERROR(VLOOKUP(A790,BASE!K:M,3,0)/VLOOKUP(ROE!A790,BASE!F:H,3,0),B789)</f>
        <v>0.84550811887904365</v>
      </c>
      <c r="C790">
        <f>+IFERROR(VLOOKUP(A790,BASE!A:C,3,0)/VLOOKUP(ROE!A790,BASE!F:H,3,0),C789)</f>
        <v>0.91927756815194817</v>
      </c>
      <c r="D790">
        <f>+IFERROR(+VLOOKUP(A790,BASE!P:R,3,0)/VLOOKUP(ROE!A790,BASE!F:H,3,0),D789)</f>
        <v>0</v>
      </c>
      <c r="E790">
        <f>+IFERROR(BASE!V790/BASE!G790,E789)</f>
        <v>0.72628462745266587</v>
      </c>
      <c r="F790">
        <f>+IFERROR(VLOOKUP(A790,BASE!A:C,3,0)/VLOOKUP(A790,BASE!K:M,3,0),F789)</f>
        <v>1.0872486586772301</v>
      </c>
      <c r="L790">
        <f t="shared" si="22"/>
        <v>0.9359232135285741</v>
      </c>
      <c r="M790">
        <f t="shared" si="23"/>
        <v>0.75509302422951319</v>
      </c>
    </row>
    <row r="791" spans="1:13" x14ac:dyDescent="0.25">
      <c r="A791" s="1">
        <f>+BASE!A791</f>
        <v>42699</v>
      </c>
      <c r="B791">
        <f>+IFERROR(VLOOKUP(A791,BASE!K:M,3,0)/VLOOKUP(ROE!A791,BASE!F:H,3,0),B790)</f>
        <v>0.87568271573817325</v>
      </c>
      <c r="C791">
        <f>+IFERROR(VLOOKUP(A791,BASE!A:C,3,0)/VLOOKUP(ROE!A791,BASE!F:H,3,0),C790)</f>
        <v>0.91836820435257549</v>
      </c>
      <c r="D791">
        <f>+IFERROR(+VLOOKUP(A791,BASE!P:R,3,0)/VLOOKUP(ROE!A791,BASE!F:H,3,0),D790)</f>
        <v>0</v>
      </c>
      <c r="E791">
        <f>+IFERROR(BASE!V791/BASE!G791,E790)</f>
        <v>0.72628462745266587</v>
      </c>
      <c r="F791">
        <f>+IFERROR(VLOOKUP(A791,BASE!A:C,3,0)/VLOOKUP(A791,BASE!K:M,3,0),F790)</f>
        <v>1.048745382142686</v>
      </c>
      <c r="L791">
        <f t="shared" si="22"/>
        <v>0.95396641143554672</v>
      </c>
      <c r="M791">
        <f t="shared" si="23"/>
        <v>0.79739902004079977</v>
      </c>
    </row>
    <row r="792" spans="1:13" x14ac:dyDescent="0.25">
      <c r="A792" s="1">
        <f>+BASE!A792</f>
        <v>42706</v>
      </c>
      <c r="B792">
        <f>+IFERROR(VLOOKUP(A792,BASE!K:M,3,0)/VLOOKUP(ROE!A792,BASE!F:H,3,0),B791)</f>
        <v>0.87185022026431724</v>
      </c>
      <c r="C792">
        <f>+IFERROR(VLOOKUP(A792,BASE!A:C,3,0)/VLOOKUP(ROE!A792,BASE!F:H,3,0),C791)</f>
        <v>0.93841409691629951</v>
      </c>
      <c r="D792">
        <f>+IFERROR(+VLOOKUP(A792,BASE!P:R,3,0)/VLOOKUP(ROE!A792,BASE!F:H,3,0),D791)</f>
        <v>0</v>
      </c>
      <c r="E792">
        <f>+IFERROR(BASE!V792/BASE!G792,E791)</f>
        <v>0.72628462745266587</v>
      </c>
      <c r="F792">
        <f>+IFERROR(VLOOKUP(A792,BASE!A:C,3,0)/VLOOKUP(A792,BASE!K:M,3,0),F791)</f>
        <v>1.0763478348744377</v>
      </c>
      <c r="L792">
        <f t="shared" si="22"/>
        <v>0.93828727987524996</v>
      </c>
      <c r="M792">
        <f t="shared" si="23"/>
        <v>0.80541316065338453</v>
      </c>
    </row>
    <row r="793" spans="1:13" x14ac:dyDescent="0.25">
      <c r="A793" s="1">
        <f>+BASE!A793</f>
        <v>42713</v>
      </c>
      <c r="B793">
        <f>+IFERROR(VLOOKUP(A793,BASE!K:M,3,0)/VLOOKUP(ROE!A793,BASE!F:H,3,0),B792)</f>
        <v>0.90192446693169492</v>
      </c>
      <c r="C793">
        <f>+IFERROR(VLOOKUP(A793,BASE!A:C,3,0)/VLOOKUP(ROE!A793,BASE!F:H,3,0),C792)</f>
        <v>0.95789663895916155</v>
      </c>
      <c r="D793">
        <f>+IFERROR(+VLOOKUP(A793,BASE!P:R,3,0)/VLOOKUP(ROE!A793,BASE!F:H,3,0),D792)</f>
        <v>0</v>
      </c>
      <c r="E793">
        <f>+IFERROR(BASE!V793/BASE!G793,E792)</f>
        <v>0.72628462745266587</v>
      </c>
      <c r="F793">
        <f>+IFERROR(VLOOKUP(A793,BASE!A:C,3,0)/VLOOKUP(A793,BASE!K:M,3,0),F792)</f>
        <v>1.0620586025544705</v>
      </c>
      <c r="L793">
        <f t="shared" si="22"/>
        <v>0.96148703816979686</v>
      </c>
      <c r="M793">
        <f t="shared" si="23"/>
        <v>0.84236189569359299</v>
      </c>
    </row>
    <row r="794" spans="1:13" x14ac:dyDescent="0.25">
      <c r="A794" s="1">
        <f>+BASE!A794</f>
        <v>42720</v>
      </c>
      <c r="B794">
        <f>+IFERROR(VLOOKUP(A794,BASE!K:M,3,0)/VLOOKUP(ROE!A794,BASE!F:H,3,0),B793)</f>
        <v>0.90392498704235968</v>
      </c>
      <c r="C794">
        <f>+IFERROR(VLOOKUP(A794,BASE!A:C,3,0)/VLOOKUP(ROE!A794,BASE!F:H,3,0),C793)</f>
        <v>0.93464637421665175</v>
      </c>
      <c r="D794">
        <f>+IFERROR(+VLOOKUP(A794,BASE!P:R,3,0)/VLOOKUP(ROE!A794,BASE!F:H,3,0),D793)</f>
        <v>0</v>
      </c>
      <c r="E794">
        <f>+IFERROR(BASE!V794/BASE!G794,E793)</f>
        <v>0.72628462745266587</v>
      </c>
      <c r="F794">
        <f>+IFERROR(VLOOKUP(A794,BASE!A:C,3,0)/VLOOKUP(A794,BASE!K:M,3,0),F793)</f>
        <v>1.0339866555462884</v>
      </c>
      <c r="L794">
        <f t="shared" si="22"/>
        <v>0.960644559210452</v>
      </c>
      <c r="M794">
        <f t="shared" si="23"/>
        <v>0.84720541487426737</v>
      </c>
    </row>
    <row r="795" spans="1:13" x14ac:dyDescent="0.25">
      <c r="A795" s="1">
        <f>+BASE!A795</f>
        <v>42727</v>
      </c>
      <c r="B795">
        <f>+IFERROR(VLOOKUP(A795,BASE!K:M,3,0)/VLOOKUP(ROE!A795,BASE!F:H,3,0),B794)</f>
        <v>0.89655496545565638</v>
      </c>
      <c r="C795">
        <f>+IFERROR(VLOOKUP(A795,BASE!A:C,3,0)/VLOOKUP(ROE!A795,BASE!F:H,3,0),C794)</f>
        <v>0.89279503689429907</v>
      </c>
      <c r="D795">
        <f>+IFERROR(+VLOOKUP(A795,BASE!P:R,3,0)/VLOOKUP(ROE!A795,BASE!F:H,3,0),D794)</f>
        <v>0</v>
      </c>
      <c r="E795">
        <f>+IFERROR(BASE!V795/BASE!G795,E794)</f>
        <v>0.72628462745266587</v>
      </c>
      <c r="F795">
        <f>+IFERROR(VLOOKUP(A795,BASE!A:C,3,0)/VLOOKUP(A795,BASE!K:M,3,0),F794)</f>
        <v>0.99580624868945267</v>
      </c>
      <c r="L795">
        <f t="shared" si="22"/>
        <v>0.95023489280608375</v>
      </c>
      <c r="M795">
        <f t="shared" si="23"/>
        <v>0.84287503810522901</v>
      </c>
    </row>
    <row r="796" spans="1:13" x14ac:dyDescent="0.25">
      <c r="A796" s="1">
        <f>+BASE!A796</f>
        <v>42734</v>
      </c>
      <c r="B796">
        <f>+IFERROR(VLOOKUP(A796,BASE!K:M,3,0)/VLOOKUP(ROE!A796,BASE!F:H,3,0),B795)</f>
        <v>0.92816914852997323</v>
      </c>
      <c r="C796">
        <f>+IFERROR(VLOOKUP(A796,BASE!A:C,3,0)/VLOOKUP(ROE!A796,BASE!F:H,3,0),C795)</f>
        <v>0.88445017182130581</v>
      </c>
      <c r="D796">
        <f>+IFERROR(+VLOOKUP(A796,BASE!P:R,3,0)/VLOOKUP(ROE!A796,BASE!F:H,3,0),D795)</f>
        <v>0</v>
      </c>
      <c r="E796">
        <f>+IFERROR(BASE!V796/BASE!G796,E795)</f>
        <v>0.75562007866099357</v>
      </c>
      <c r="F796">
        <f>+IFERROR(VLOOKUP(A796,BASE!A:C,3,0)/VLOOKUP(A796,BASE!K:M,3,0),F795)</f>
        <v>0.95289761917005189</v>
      </c>
      <c r="L796">
        <f t="shared" si="22"/>
        <v>0.98394877808296299</v>
      </c>
      <c r="M796">
        <f t="shared" si="23"/>
        <v>0.87238951897698347</v>
      </c>
    </row>
    <row r="797" spans="1:13" x14ac:dyDescent="0.25">
      <c r="A797" s="1">
        <f>+BASE!A797</f>
        <v>42741</v>
      </c>
      <c r="B797">
        <f>+IFERROR(VLOOKUP(A797,BASE!K:M,3,0)/VLOOKUP(ROE!A797,BASE!F:H,3,0),B796)</f>
        <v>0.90017001612973557</v>
      </c>
      <c r="C797">
        <f>+IFERROR(VLOOKUP(A797,BASE!A:C,3,0)/VLOOKUP(ROE!A797,BASE!F:H,3,0),C796)</f>
        <v>0.89437203016696465</v>
      </c>
      <c r="D797">
        <f>+IFERROR(+VLOOKUP(A797,BASE!P:R,3,0)/VLOOKUP(ROE!A797,BASE!F:H,3,0),D796)</f>
        <v>0</v>
      </c>
      <c r="E797">
        <f>+IFERROR(BASE!V797/BASE!G797,E796)</f>
        <v>0.75562007866099357</v>
      </c>
      <c r="F797">
        <f>+IFERROR(VLOOKUP(A797,BASE!A:C,3,0)/VLOOKUP(A797,BASE!K:M,3,0),F796)</f>
        <v>0.99355901012155545</v>
      </c>
      <c r="L797">
        <f t="shared" si="22"/>
        <v>0.95652758456420928</v>
      </c>
      <c r="M797">
        <f t="shared" si="23"/>
        <v>0.84381244769526187</v>
      </c>
    </row>
    <row r="798" spans="1:13" x14ac:dyDescent="0.25">
      <c r="A798" s="1">
        <f>+BASE!A798</f>
        <v>42748</v>
      </c>
      <c r="B798">
        <f>+IFERROR(VLOOKUP(A798,BASE!K:M,3,0)/VLOOKUP(ROE!A798,BASE!F:H,3,0),B797)</f>
        <v>0.82310884661215433</v>
      </c>
      <c r="C798">
        <f>+IFERROR(VLOOKUP(A798,BASE!A:C,3,0)/VLOOKUP(ROE!A798,BASE!F:H,3,0),C797)</f>
        <v>0.85265234005834734</v>
      </c>
      <c r="D798">
        <f>+IFERROR(+VLOOKUP(A798,BASE!P:R,3,0)/VLOOKUP(ROE!A798,BASE!F:H,3,0),D797)</f>
        <v>0</v>
      </c>
      <c r="E798">
        <f>+IFERROR(BASE!V798/BASE!G798,E797)</f>
        <v>0.75562007866099357</v>
      </c>
      <c r="F798">
        <f>+IFERROR(VLOOKUP(A798,BASE!A:C,3,0)/VLOOKUP(A798,BASE!K:M,3,0),F797)</f>
        <v>1.0358925718849838</v>
      </c>
      <c r="L798">
        <f t="shared" si="22"/>
        <v>0.88041549626418159</v>
      </c>
      <c r="M798">
        <f t="shared" si="23"/>
        <v>0.76580219696012708</v>
      </c>
    </row>
    <row r="799" spans="1:13" x14ac:dyDescent="0.25">
      <c r="A799" s="1">
        <f>+BASE!A799</f>
        <v>42755</v>
      </c>
      <c r="B799">
        <f>+IFERROR(VLOOKUP(A799,BASE!K:M,3,0)/VLOOKUP(ROE!A799,BASE!F:H,3,0),B798)</f>
        <v>0.78458864884079149</v>
      </c>
      <c r="C799">
        <f>+IFERROR(VLOOKUP(A799,BASE!A:C,3,0)/VLOOKUP(ROE!A799,BASE!F:H,3,0),C798)</f>
        <v>0.84592598443856393</v>
      </c>
      <c r="D799">
        <f>+IFERROR(+VLOOKUP(A799,BASE!P:R,3,0)/VLOOKUP(ROE!A799,BASE!F:H,3,0),D798)</f>
        <v>0</v>
      </c>
      <c r="E799">
        <f>+IFERROR(BASE!V799/BASE!G799,E798)</f>
        <v>0.75562007866099357</v>
      </c>
      <c r="F799">
        <f>+IFERROR(VLOOKUP(A799,BASE!A:C,3,0)/VLOOKUP(A799,BASE!K:M,3,0),F798)</f>
        <v>1.0781776994714323</v>
      </c>
      <c r="L799">
        <f t="shared" si="22"/>
        <v>0.8458231934687318</v>
      </c>
      <c r="M799">
        <f t="shared" si="23"/>
        <v>0.72335410421285118</v>
      </c>
    </row>
    <row r="800" spans="1:13" x14ac:dyDescent="0.25">
      <c r="A800" s="1">
        <f>+BASE!A800</f>
        <v>42762</v>
      </c>
      <c r="B800">
        <f>+IFERROR(VLOOKUP(A800,BASE!K:M,3,0)/VLOOKUP(ROE!A800,BASE!F:H,3,0),B799)</f>
        <v>0.8583227184944735</v>
      </c>
      <c r="C800">
        <f>+IFERROR(VLOOKUP(A800,BASE!A:C,3,0)/VLOOKUP(ROE!A800,BASE!F:H,3,0),C799)</f>
        <v>0.90417882236923197</v>
      </c>
      <c r="D800">
        <f>+IFERROR(+VLOOKUP(A800,BASE!P:R,3,0)/VLOOKUP(ROE!A800,BASE!F:H,3,0),D799)</f>
        <v>0</v>
      </c>
      <c r="E800">
        <f>+IFERROR(BASE!V800/BASE!G800,E799)</f>
        <v>0.75562007866099357</v>
      </c>
      <c r="F800">
        <f>+IFERROR(VLOOKUP(A800,BASE!A:C,3,0)/VLOOKUP(A800,BASE!K:M,3,0),F799)</f>
        <v>1.0534252477380437</v>
      </c>
      <c r="L800">
        <f t="shared" si="22"/>
        <v>0.91960024635297899</v>
      </c>
      <c r="M800">
        <f t="shared" si="23"/>
        <v>0.79704519063596801</v>
      </c>
    </row>
    <row r="801" spans="1:13" x14ac:dyDescent="0.25">
      <c r="A801" s="1">
        <f>+BASE!A801</f>
        <v>42769</v>
      </c>
      <c r="B801">
        <f>+IFERROR(VLOOKUP(A801,BASE!K:M,3,0)/VLOOKUP(ROE!A801,BASE!F:H,3,0),B800)</f>
        <v>0.84260603128527656</v>
      </c>
      <c r="C801">
        <f>+IFERROR(VLOOKUP(A801,BASE!A:C,3,0)/VLOOKUP(ROE!A801,BASE!F:H,3,0),C800)</f>
        <v>0.87368972746331242</v>
      </c>
      <c r="D801">
        <f>+IFERROR(+VLOOKUP(A801,BASE!P:R,3,0)/VLOOKUP(ROE!A801,BASE!F:H,3,0),D800)</f>
        <v>0</v>
      </c>
      <c r="E801">
        <f>+IFERROR(BASE!V801/BASE!G801,E800)</f>
        <v>0.75562007866099357</v>
      </c>
      <c r="F801">
        <f>+IFERROR(VLOOKUP(A801,BASE!A:C,3,0)/VLOOKUP(A801,BASE!K:M,3,0),F800)</f>
        <v>1.0368899521531101</v>
      </c>
      <c r="L801">
        <f t="shared" si="22"/>
        <v>0.90422725319949993</v>
      </c>
      <c r="M801">
        <f t="shared" si="23"/>
        <v>0.78098480937105319</v>
      </c>
    </row>
    <row r="802" spans="1:13" x14ac:dyDescent="0.25">
      <c r="A802" s="1">
        <f>+BASE!A802</f>
        <v>42776</v>
      </c>
      <c r="B802">
        <f>+IFERROR(VLOOKUP(A802,BASE!K:M,3,0)/VLOOKUP(ROE!A802,BASE!F:H,3,0),B801)</f>
        <v>0.79026814523606415</v>
      </c>
      <c r="C802">
        <f>+IFERROR(VLOOKUP(A802,BASE!A:C,3,0)/VLOOKUP(ROE!A802,BASE!F:H,3,0),C801)</f>
        <v>0.87668286169936582</v>
      </c>
      <c r="D802">
        <f>+IFERROR(+VLOOKUP(A802,BASE!P:R,3,0)/VLOOKUP(ROE!A802,BASE!F:H,3,0),D801)</f>
        <v>0</v>
      </c>
      <c r="E802">
        <f>+IFERROR(BASE!V802/BASE!G802,E801)</f>
        <v>0.75562007866099357</v>
      </c>
      <c r="F802">
        <f>+IFERROR(VLOOKUP(A802,BASE!A:C,3,0)/VLOOKUP(A802,BASE!K:M,3,0),F801)</f>
        <v>1.1093486014642389</v>
      </c>
      <c r="L802">
        <f t="shared" si="22"/>
        <v>0.85526200840401667</v>
      </c>
      <c r="M802">
        <f t="shared" si="23"/>
        <v>0.72527428206811162</v>
      </c>
    </row>
    <row r="803" spans="1:13" x14ac:dyDescent="0.25">
      <c r="A803" s="1">
        <f>+BASE!A803</f>
        <v>42783</v>
      </c>
      <c r="B803">
        <f>+IFERROR(VLOOKUP(A803,BASE!K:M,3,0)/VLOOKUP(ROE!A803,BASE!F:H,3,0),B802)</f>
        <v>0.77052077458168822</v>
      </c>
      <c r="C803">
        <f>+IFERROR(VLOOKUP(A803,BASE!A:C,3,0)/VLOOKUP(ROE!A803,BASE!F:H,3,0),C802)</f>
        <v>0.85489753713103966</v>
      </c>
      <c r="D803">
        <f>+IFERROR(+VLOOKUP(A803,BASE!P:R,3,0)/VLOOKUP(ROE!A803,BASE!F:H,3,0),D802)</f>
        <v>0</v>
      </c>
      <c r="E803">
        <f>+IFERROR(BASE!V803/BASE!G803,E802)</f>
        <v>0.75562007866099357</v>
      </c>
      <c r="F803">
        <f>+IFERROR(VLOOKUP(A803,BASE!A:C,3,0)/VLOOKUP(A803,BASE!K:M,3,0),F802)</f>
        <v>1.1095061487409721</v>
      </c>
      <c r="L803">
        <f t="shared" si="22"/>
        <v>0.84003842893371816</v>
      </c>
      <c r="M803">
        <f t="shared" si="23"/>
        <v>0.70100312022965827</v>
      </c>
    </row>
    <row r="804" spans="1:13" x14ac:dyDescent="0.25">
      <c r="A804" s="1">
        <f>+BASE!A804</f>
        <v>42790</v>
      </c>
      <c r="B804">
        <f>+IFERROR(VLOOKUP(A804,BASE!K:M,3,0)/VLOOKUP(ROE!A804,BASE!F:H,3,0),B803)</f>
        <v>0.77750532620492829</v>
      </c>
      <c r="C804">
        <f>+IFERROR(VLOOKUP(A804,BASE!A:C,3,0)/VLOOKUP(ROE!A804,BASE!F:H,3,0),C803)</f>
        <v>0.90123407163243163</v>
      </c>
      <c r="D804">
        <f>+IFERROR(+VLOOKUP(A804,BASE!P:R,3,0)/VLOOKUP(ROE!A804,BASE!F:H,3,0),D803)</f>
        <v>0</v>
      </c>
      <c r="E804">
        <f>+IFERROR(BASE!V804/BASE!G804,E803)</f>
        <v>0.75562007866099357</v>
      </c>
      <c r="F804">
        <f>+IFERROR(VLOOKUP(A804,BASE!A:C,3,0)/VLOOKUP(A804,BASE!K:M,3,0),F803)</f>
        <v>1.1591355599214146</v>
      </c>
      <c r="L804">
        <f t="shared" si="22"/>
        <v>0.85093533796759613</v>
      </c>
      <c r="M804">
        <f t="shared" si="23"/>
        <v>0.70407531444226046</v>
      </c>
    </row>
    <row r="805" spans="1:13" x14ac:dyDescent="0.25">
      <c r="A805" s="1">
        <f>+BASE!A805</f>
        <v>42797</v>
      </c>
      <c r="B805">
        <f>+IFERROR(VLOOKUP(A805,BASE!K:M,3,0)/VLOOKUP(ROE!A805,BASE!F:H,3,0),B804)</f>
        <v>0.74148546488972034</v>
      </c>
      <c r="C805">
        <f>+IFERROR(VLOOKUP(A805,BASE!A:C,3,0)/VLOOKUP(ROE!A805,BASE!F:H,3,0),C804)</f>
        <v>0.90215104044891292</v>
      </c>
      <c r="D805">
        <f>+IFERROR(+VLOOKUP(A805,BASE!P:R,3,0)/VLOOKUP(ROE!A805,BASE!F:H,3,0),D804)</f>
        <v>0</v>
      </c>
      <c r="E805">
        <f>+IFERROR(BASE!V805/BASE!G805,E804)</f>
        <v>0.75562007866099357</v>
      </c>
      <c r="F805">
        <f>+IFERROR(VLOOKUP(A805,BASE!A:C,3,0)/VLOOKUP(A805,BASE!K:M,3,0),F804)</f>
        <v>1.2166806811015347</v>
      </c>
      <c r="L805">
        <f t="shared" si="22"/>
        <v>0.82067655064915335</v>
      </c>
      <c r="M805">
        <f t="shared" si="23"/>
        <v>0.66229437913028733</v>
      </c>
    </row>
    <row r="806" spans="1:13" x14ac:dyDescent="0.25">
      <c r="A806" s="1">
        <f>+BASE!A806</f>
        <v>42804</v>
      </c>
      <c r="B806">
        <f>+IFERROR(VLOOKUP(A806,BASE!K:M,3,0)/VLOOKUP(ROE!A806,BASE!F:H,3,0),B805)</f>
        <v>0.73208418087936156</v>
      </c>
      <c r="C806">
        <f>+IFERROR(VLOOKUP(A806,BASE!A:C,3,0)/VLOOKUP(ROE!A806,BASE!F:H,3,0),C805)</f>
        <v>0.89500860585197928</v>
      </c>
      <c r="D806">
        <f>+IFERROR(+VLOOKUP(A806,BASE!P:R,3,0)/VLOOKUP(ROE!A806,BASE!F:H,3,0),D805)</f>
        <v>0</v>
      </c>
      <c r="E806">
        <f>+IFERROR(BASE!V806/BASE!G806,E805)</f>
        <v>0.75562007866099357</v>
      </c>
      <c r="F806">
        <f>+IFERROR(VLOOKUP(A806,BASE!A:C,3,0)/VLOOKUP(A806,BASE!K:M,3,0),F805)</f>
        <v>1.2225487576810046</v>
      </c>
      <c r="L806">
        <f t="shared" si="22"/>
        <v>0.81854656662773295</v>
      </c>
      <c r="M806">
        <f t="shared" si="23"/>
        <v>0.64562179513099016</v>
      </c>
    </row>
    <row r="807" spans="1:13" x14ac:dyDescent="0.25">
      <c r="A807" s="1">
        <f>+BASE!A807</f>
        <v>42811</v>
      </c>
      <c r="B807">
        <f>+IFERROR(VLOOKUP(A807,BASE!K:M,3,0)/VLOOKUP(ROE!A807,BASE!F:H,3,0),B806)</f>
        <v>0.7359607387704642</v>
      </c>
      <c r="C807">
        <f>+IFERROR(VLOOKUP(A807,BASE!A:C,3,0)/VLOOKUP(ROE!A807,BASE!F:H,3,0),C806)</f>
        <v>0.8720263739557188</v>
      </c>
      <c r="D807">
        <f>+IFERROR(+VLOOKUP(A807,BASE!P:R,3,0)/VLOOKUP(ROE!A807,BASE!F:H,3,0),D806)</f>
        <v>0</v>
      </c>
      <c r="E807">
        <f>+IFERROR(BASE!V807/BASE!G807,E806)</f>
        <v>0.75562007866099357</v>
      </c>
      <c r="F807">
        <f>+IFERROR(VLOOKUP(A807,BASE!A:C,3,0)/VLOOKUP(A807,BASE!K:M,3,0),F806)</f>
        <v>1.1848816492746246</v>
      </c>
      <c r="L807">
        <f t="shared" si="22"/>
        <v>0.82850817764789453</v>
      </c>
      <c r="M807">
        <f t="shared" si="23"/>
        <v>0.64341329989303386</v>
      </c>
    </row>
    <row r="808" spans="1:13" x14ac:dyDescent="0.25">
      <c r="A808" s="1">
        <f>+BASE!A808</f>
        <v>42818</v>
      </c>
      <c r="B808">
        <f>+IFERROR(VLOOKUP(A808,BASE!K:M,3,0)/VLOOKUP(ROE!A808,BASE!F:H,3,0),B807)</f>
        <v>0.69445606694560669</v>
      </c>
      <c r="C808">
        <f>+IFERROR(VLOOKUP(A808,BASE!A:C,3,0)/VLOOKUP(ROE!A808,BASE!F:H,3,0),C807)</f>
        <v>0.83584379358437944</v>
      </c>
      <c r="D808">
        <f>+IFERROR(+VLOOKUP(A808,BASE!P:R,3,0)/VLOOKUP(ROE!A808,BASE!F:H,3,0),D807)</f>
        <v>0</v>
      </c>
      <c r="E808">
        <f>+IFERROR(BASE!V808/BASE!G808,E807)</f>
        <v>0.75562007866099357</v>
      </c>
      <c r="F808">
        <f>+IFERROR(VLOOKUP(A808,BASE!A:C,3,0)/VLOOKUP(A808,BASE!K:M,3,0),F807)</f>
        <v>1.2035949189134911</v>
      </c>
      <c r="L808">
        <f t="shared" si="22"/>
        <v>0.79685246776706764</v>
      </c>
      <c r="M808">
        <f t="shared" si="23"/>
        <v>0.59205966612414573</v>
      </c>
    </row>
    <row r="809" spans="1:13" x14ac:dyDescent="0.25">
      <c r="A809" s="1">
        <f>+BASE!A809</f>
        <v>42825</v>
      </c>
      <c r="B809">
        <f>+IFERROR(VLOOKUP(A809,BASE!K:M,3,0)/VLOOKUP(ROE!A809,BASE!F:H,3,0),B808)</f>
        <v>0.71279139270771064</v>
      </c>
      <c r="C809">
        <f>+IFERROR(VLOOKUP(A809,BASE!A:C,3,0)/VLOOKUP(ROE!A809,BASE!F:H,3,0),C808)</f>
        <v>0.83342050209205021</v>
      </c>
      <c r="D809">
        <f>+IFERROR(+VLOOKUP(A809,BASE!P:R,3,0)/VLOOKUP(ROE!A809,BASE!F:H,3,0),D808)</f>
        <v>0</v>
      </c>
      <c r="E809">
        <f>+IFERROR(BASE!V809/BASE!G809,E808)</f>
        <v>0.8318353845181965</v>
      </c>
      <c r="F809">
        <f>+IFERROR(VLOOKUP(A809,BASE!A:C,3,0)/VLOOKUP(A809,BASE!K:M,3,0),F808)</f>
        <v>1.1692348008385745</v>
      </c>
      <c r="L809">
        <f t="shared" ref="L809:L836" si="24">+STDEVA(B757:B809)*2+B809</f>
        <v>0.82190354272642874</v>
      </c>
      <c r="M809">
        <f t="shared" ref="M809:M836" si="25">-STDEVA(B757:B809)*2+B809</f>
        <v>0.60367924268899253</v>
      </c>
    </row>
    <row r="810" spans="1:13" x14ac:dyDescent="0.25">
      <c r="A810" s="1">
        <f>+BASE!A810</f>
        <v>42832</v>
      </c>
      <c r="B810">
        <f>+IFERROR(VLOOKUP(A810,BASE!K:M,3,0)/VLOOKUP(ROE!A810,BASE!F:H,3,0),B809)</f>
        <v>0.71871491180412184</v>
      </c>
      <c r="C810">
        <f>+IFERROR(VLOOKUP(A810,BASE!A:C,3,0)/VLOOKUP(ROE!A810,BASE!F:H,3,0),C809)</f>
        <v>0.81589336810460367</v>
      </c>
      <c r="D810">
        <f>+IFERROR(+VLOOKUP(A810,BASE!P:R,3,0)/VLOOKUP(ROE!A810,BASE!F:H,3,0),D809)</f>
        <v>0</v>
      </c>
      <c r="E810">
        <f>+IFERROR(BASE!V810/BASE!G810,E809)</f>
        <v>0.8318353845181965</v>
      </c>
      <c r="F810">
        <f>+IFERROR(VLOOKUP(A810,BASE!A:C,3,0)/VLOOKUP(A810,BASE!K:M,3,0),F809)</f>
        <v>1.135211409565086</v>
      </c>
      <c r="L810">
        <f t="shared" si="24"/>
        <v>0.83338282360974181</v>
      </c>
      <c r="M810">
        <f t="shared" si="25"/>
        <v>0.60404699999850187</v>
      </c>
    </row>
    <row r="811" spans="1:13" x14ac:dyDescent="0.25">
      <c r="A811" s="1">
        <f>+BASE!A811</f>
        <v>42839</v>
      </c>
      <c r="B811">
        <f>+IFERROR(VLOOKUP(A811,BASE!K:M,3,0)/VLOOKUP(ROE!A811,BASE!F:H,3,0),B810)</f>
        <v>0.70544508455677379</v>
      </c>
      <c r="C811">
        <f>+IFERROR(VLOOKUP(A811,BASE!A:C,3,0)/VLOOKUP(ROE!A811,BASE!F:H,3,0),C810)</f>
        <v>0.79501951310165386</v>
      </c>
      <c r="D811">
        <f>+IFERROR(+VLOOKUP(A811,BASE!P:R,3,0)/VLOOKUP(ROE!A811,BASE!F:H,3,0),D810)</f>
        <v>0</v>
      </c>
      <c r="E811">
        <f>+IFERROR(BASE!V811/BASE!G811,E810)</f>
        <v>0.8318353845181965</v>
      </c>
      <c r="F811">
        <f>+IFERROR(VLOOKUP(A811,BASE!A:C,3,0)/VLOOKUP(A811,BASE!K:M,3,0),F810)</f>
        <v>1.1269757639620652</v>
      </c>
      <c r="L811">
        <f t="shared" si="24"/>
        <v>0.8262961632007968</v>
      </c>
      <c r="M811">
        <f t="shared" si="25"/>
        <v>0.58459400591275079</v>
      </c>
    </row>
    <row r="812" spans="1:13" x14ac:dyDescent="0.25">
      <c r="A812" s="1">
        <f>+BASE!A812</f>
        <v>42846</v>
      </c>
      <c r="B812">
        <f>+IFERROR(VLOOKUP(A812,BASE!K:M,3,0)/VLOOKUP(ROE!A812,BASE!F:H,3,0),B811)</f>
        <v>0.69877376287911763</v>
      </c>
      <c r="C812">
        <f>+IFERROR(VLOOKUP(A812,BASE!A:C,3,0)/VLOOKUP(ROE!A812,BASE!F:H,3,0),C811)</f>
        <v>0.79719924539254094</v>
      </c>
      <c r="D812">
        <f>+IFERROR(+VLOOKUP(A812,BASE!P:R,3,0)/VLOOKUP(ROE!A812,BASE!F:H,3,0),D811)</f>
        <v>0</v>
      </c>
      <c r="E812">
        <f>+IFERROR(BASE!V812/BASE!G812,E811)</f>
        <v>0.8318353845181965</v>
      </c>
      <c r="F812">
        <f>+IFERROR(VLOOKUP(A812,BASE!A:C,3,0)/VLOOKUP(A812,BASE!K:M,3,0),F811)</f>
        <v>1.140854576605576</v>
      </c>
      <c r="L812">
        <f t="shared" si="24"/>
        <v>0.82488469100418449</v>
      </c>
      <c r="M812">
        <f t="shared" si="25"/>
        <v>0.57266283475405078</v>
      </c>
    </row>
    <row r="813" spans="1:13" x14ac:dyDescent="0.25">
      <c r="A813" s="1">
        <f>+BASE!A813</f>
        <v>42853</v>
      </c>
      <c r="B813">
        <f>+IFERROR(VLOOKUP(A813,BASE!K:M,3,0)/VLOOKUP(ROE!A813,BASE!F:H,3,0),B812)</f>
        <v>0.6909301819763648</v>
      </c>
      <c r="C813">
        <f>+IFERROR(VLOOKUP(A813,BASE!A:C,3,0)/VLOOKUP(ROE!A813,BASE!F:H,3,0),C812)</f>
        <v>0.8132385992894946</v>
      </c>
      <c r="D813">
        <f>+IFERROR(+VLOOKUP(A813,BASE!P:R,3,0)/VLOOKUP(ROE!A813,BASE!F:H,3,0),D812)</f>
        <v>0</v>
      </c>
      <c r="E813">
        <f>+IFERROR(BASE!V813/BASE!G813,E812)</f>
        <v>0.8318353845181965</v>
      </c>
      <c r="F813">
        <f>+IFERROR(VLOOKUP(A813,BASE!A:C,3,0)/VLOOKUP(A813,BASE!K:M,3,0),F812)</f>
        <v>1.1770199370409233</v>
      </c>
      <c r="L813">
        <f t="shared" si="24"/>
        <v>0.82275344224329583</v>
      </c>
      <c r="M813">
        <f t="shared" si="25"/>
        <v>0.55910692170943377</v>
      </c>
    </row>
    <row r="814" spans="1:13" x14ac:dyDescent="0.25">
      <c r="A814" s="1">
        <f>+BASE!A814</f>
        <v>42860</v>
      </c>
      <c r="B814">
        <f>+IFERROR(VLOOKUP(A814,BASE!K:M,3,0)/VLOOKUP(ROE!A814,BASE!F:H,3,0),B813)</f>
        <v>0.64403802438520352</v>
      </c>
      <c r="C814">
        <f>+IFERROR(VLOOKUP(A814,BASE!A:C,3,0)/VLOOKUP(ROE!A814,BASE!F:H,3,0),C813)</f>
        <v>0.78563063993938143</v>
      </c>
      <c r="D814">
        <f>+IFERROR(+VLOOKUP(A814,BASE!P:R,3,0)/VLOOKUP(ROE!A814,BASE!F:H,3,0),D813)</f>
        <v>0</v>
      </c>
      <c r="E814">
        <f>+IFERROR(BASE!V814/BASE!G814,E813)</f>
        <v>0.8318353845181965</v>
      </c>
      <c r="F814">
        <f>+IFERROR(VLOOKUP(A814,BASE!A:C,3,0)/VLOOKUP(A814,BASE!K:M,3,0),F813)</f>
        <v>1.2198513289480721</v>
      </c>
      <c r="L814">
        <f t="shared" si="24"/>
        <v>0.78464688864748067</v>
      </c>
      <c r="M814">
        <f t="shared" si="25"/>
        <v>0.50342916012292638</v>
      </c>
    </row>
    <row r="815" spans="1:13" x14ac:dyDescent="0.25">
      <c r="A815" s="1">
        <f>+BASE!A815</f>
        <v>42867</v>
      </c>
      <c r="B815">
        <f>+IFERROR(VLOOKUP(A815,BASE!K:M,3,0)/VLOOKUP(ROE!A815,BASE!F:H,3,0),B814)</f>
        <v>0.63514474352463179</v>
      </c>
      <c r="C815">
        <f>+IFERROR(VLOOKUP(A815,BASE!A:C,3,0)/VLOOKUP(ROE!A815,BASE!F:H,3,0),C814)</f>
        <v>0.7638056543084476</v>
      </c>
      <c r="D815">
        <f>+IFERROR(+VLOOKUP(A815,BASE!P:R,3,0)/VLOOKUP(ROE!A815,BASE!F:H,3,0),D814)</f>
        <v>0</v>
      </c>
      <c r="E815">
        <f>+IFERROR(BASE!V815/BASE!G815,E814)</f>
        <v>0.8318353845181965</v>
      </c>
      <c r="F815">
        <f>+IFERROR(VLOOKUP(A815,BASE!A:C,3,0)/VLOOKUP(A815,BASE!K:M,3,0),F814)</f>
        <v>1.2025694333386643</v>
      </c>
      <c r="L815">
        <f t="shared" si="24"/>
        <v>0.78512197222030289</v>
      </c>
      <c r="M815">
        <f t="shared" si="25"/>
        <v>0.48516751482896076</v>
      </c>
    </row>
    <row r="816" spans="1:13" x14ac:dyDescent="0.25">
      <c r="A816" s="1">
        <f>+BASE!A816</f>
        <v>42874</v>
      </c>
      <c r="B816">
        <f>+IFERROR(VLOOKUP(A816,BASE!K:M,3,0)/VLOOKUP(ROE!A816,BASE!F:H,3,0),B815)</f>
        <v>0.60171285604311009</v>
      </c>
      <c r="C816">
        <f>+IFERROR(VLOOKUP(A816,BASE!A:C,3,0)/VLOOKUP(ROE!A816,BASE!F:H,3,0),C815)</f>
        <v>0.73970361816782138</v>
      </c>
      <c r="D816">
        <f>+IFERROR(+VLOOKUP(A816,BASE!P:R,3,0)/VLOOKUP(ROE!A816,BASE!F:H,3,0),D815)</f>
        <v>0</v>
      </c>
      <c r="E816">
        <f>+IFERROR(BASE!V816/BASE!G816,E815)</f>
        <v>0.8318353845181965</v>
      </c>
      <c r="F816">
        <f>+IFERROR(VLOOKUP(A816,BASE!A:C,3,0)/VLOOKUP(A816,BASE!K:M,3,0),F815)</f>
        <v>1.2293299216376139</v>
      </c>
      <c r="L816">
        <f t="shared" si="24"/>
        <v>0.7637324021758487</v>
      </c>
      <c r="M816">
        <f t="shared" si="25"/>
        <v>0.43969330991037148</v>
      </c>
    </row>
    <row r="817" spans="1:13" x14ac:dyDescent="0.25">
      <c r="A817" s="1">
        <f>+BASE!A817</f>
        <v>42881</v>
      </c>
      <c r="B817">
        <f>+IFERROR(VLOOKUP(A817,BASE!K:M,3,0)/VLOOKUP(ROE!A817,BASE!F:H,3,0),B816)</f>
        <v>0.6270874827639038</v>
      </c>
      <c r="C817">
        <f>+IFERROR(VLOOKUP(A817,BASE!A:C,3,0)/VLOOKUP(ROE!A817,BASE!F:H,3,0),C816)</f>
        <v>0.73222000919258468</v>
      </c>
      <c r="D817">
        <f>+IFERROR(+VLOOKUP(A817,BASE!P:R,3,0)/VLOOKUP(ROE!A817,BASE!F:H,3,0),D816)</f>
        <v>0</v>
      </c>
      <c r="E817">
        <f>+IFERROR(BASE!V817/BASE!G817,E816)</f>
        <v>0.8318353845181965</v>
      </c>
      <c r="F817">
        <f>+IFERROR(VLOOKUP(A817,BASE!A:C,3,0)/VLOOKUP(A817,BASE!K:M,3,0),F816)</f>
        <v>1.1676520889323236</v>
      </c>
      <c r="L817">
        <f t="shared" si="24"/>
        <v>0.79760345450606218</v>
      </c>
      <c r="M817">
        <f t="shared" si="25"/>
        <v>0.45657151102174542</v>
      </c>
    </row>
    <row r="818" spans="1:13" x14ac:dyDescent="0.25">
      <c r="A818" s="1">
        <f>+BASE!A818</f>
        <v>42888</v>
      </c>
      <c r="B818">
        <f>+IFERROR(VLOOKUP(A818,BASE!K:M,3,0)/VLOOKUP(ROE!A818,BASE!F:H,3,0),B817)</f>
        <v>0.65969840331164986</v>
      </c>
      <c r="C818">
        <f>+IFERROR(VLOOKUP(A818,BASE!A:C,3,0)/VLOOKUP(ROE!A818,BASE!F:H,3,0),C817)</f>
        <v>0.72782377291543465</v>
      </c>
      <c r="D818">
        <f>+IFERROR(+VLOOKUP(A818,BASE!P:R,3,0)/VLOOKUP(ROE!A818,BASE!F:H,3,0),D817)</f>
        <v>0</v>
      </c>
      <c r="E818">
        <f>+IFERROR(BASE!V818/BASE!G818,E817)</f>
        <v>0.8318353845181965</v>
      </c>
      <c r="F818">
        <f>+IFERROR(VLOOKUP(A818,BASE!A:C,3,0)/VLOOKUP(A818,BASE!K:M,3,0),F817)</f>
        <v>1.1032674465510286</v>
      </c>
      <c r="L818">
        <f t="shared" si="24"/>
        <v>0.8356275951394907</v>
      </c>
      <c r="M818">
        <f t="shared" si="25"/>
        <v>0.48376921148380897</v>
      </c>
    </row>
    <row r="819" spans="1:13" x14ac:dyDescent="0.25">
      <c r="A819" s="1">
        <f>+BASE!A819</f>
        <v>42895</v>
      </c>
      <c r="B819">
        <f>+IFERROR(VLOOKUP(A819,BASE!K:M,3,0)/VLOOKUP(ROE!A819,BASE!F:H,3,0),B818)</f>
        <v>0.65884360311634793</v>
      </c>
      <c r="C819">
        <f>+IFERROR(VLOOKUP(A819,BASE!A:C,3,0)/VLOOKUP(ROE!A819,BASE!F:H,3,0),C818)</f>
        <v>0.77551348915073082</v>
      </c>
      <c r="D819">
        <f>+IFERROR(+VLOOKUP(A819,BASE!P:R,3,0)/VLOOKUP(ROE!A819,BASE!F:H,3,0),D818)</f>
        <v>0</v>
      </c>
      <c r="E819">
        <f>+IFERROR(BASE!V819/BASE!G819,E818)</f>
        <v>0.8318353845181965</v>
      </c>
      <c r="F819">
        <f>+IFERROR(VLOOKUP(A819,BASE!A:C,3,0)/VLOOKUP(A819,BASE!K:M,3,0),F818)</f>
        <v>1.1770828243342293</v>
      </c>
      <c r="L819">
        <f t="shared" si="24"/>
        <v>0.83988814532461398</v>
      </c>
      <c r="M819">
        <f t="shared" si="25"/>
        <v>0.47779906090808189</v>
      </c>
    </row>
    <row r="820" spans="1:13" x14ac:dyDescent="0.25">
      <c r="A820" s="1">
        <f>+BASE!A820</f>
        <v>42902</v>
      </c>
      <c r="B820">
        <f>+IFERROR(VLOOKUP(A820,BASE!K:M,3,0)/VLOOKUP(ROE!A820,BASE!F:H,3,0),B819)</f>
        <v>0.67321756499887242</v>
      </c>
      <c r="C820">
        <f>+IFERROR(VLOOKUP(A820,BASE!A:C,3,0)/VLOOKUP(ROE!A820,BASE!F:H,3,0),C819)</f>
        <v>0.7543735300750668</v>
      </c>
      <c r="D820">
        <f>+IFERROR(+VLOOKUP(A820,BASE!P:R,3,0)/VLOOKUP(ROE!A820,BASE!F:H,3,0),D819)</f>
        <v>0</v>
      </c>
      <c r="E820">
        <f>+IFERROR(BASE!V820/BASE!G820,E819)</f>
        <v>0.8318353845181965</v>
      </c>
      <c r="F820">
        <f>+IFERROR(VLOOKUP(A820,BASE!A:C,3,0)/VLOOKUP(A820,BASE!K:M,3,0),F819)</f>
        <v>1.1205493874425727</v>
      </c>
      <c r="L820">
        <f t="shared" si="24"/>
        <v>0.85820139079567059</v>
      </c>
      <c r="M820">
        <f t="shared" si="25"/>
        <v>0.48823373920207425</v>
      </c>
    </row>
    <row r="821" spans="1:13" x14ac:dyDescent="0.25">
      <c r="A821" s="1">
        <f>+BASE!A821</f>
        <v>42909</v>
      </c>
      <c r="B821">
        <f>+IFERROR(VLOOKUP(A821,BASE!K:M,3,0)/VLOOKUP(ROE!A821,BASE!F:H,3,0),B820)</f>
        <v>0.67561997207632474</v>
      </c>
      <c r="C821">
        <f>+IFERROR(VLOOKUP(A821,BASE!A:C,3,0)/VLOOKUP(ROE!A821,BASE!F:H,3,0),C820)</f>
        <v>0.79795226381224649</v>
      </c>
      <c r="D821">
        <f>+IFERROR(+VLOOKUP(A821,BASE!P:R,3,0)/VLOOKUP(ROE!A821,BASE!F:H,3,0),D820)</f>
        <v>0</v>
      </c>
      <c r="E821">
        <f>+IFERROR(BASE!V821/BASE!G821,E820)</f>
        <v>0.8318353845181965</v>
      </c>
      <c r="F821">
        <f>+IFERROR(VLOOKUP(A821,BASE!A:C,3,0)/VLOOKUP(A821,BASE!K:M,3,0),F820)</f>
        <v>1.1810667191497737</v>
      </c>
      <c r="L821">
        <f t="shared" si="24"/>
        <v>0.86418145173177341</v>
      </c>
      <c r="M821">
        <f t="shared" si="25"/>
        <v>0.48705849242087612</v>
      </c>
    </row>
    <row r="822" spans="1:13" x14ac:dyDescent="0.25">
      <c r="A822" s="1">
        <f>+BASE!A822</f>
        <v>42916</v>
      </c>
      <c r="B822">
        <f>+IFERROR(VLOOKUP(A822,BASE!K:M,3,0)/VLOOKUP(ROE!A822,BASE!F:H,3,0),B821)</f>
        <v>0.71161210829531452</v>
      </c>
      <c r="C822">
        <f>+IFERROR(VLOOKUP(A822,BASE!A:C,3,0)/VLOOKUP(ROE!A822,BASE!F:H,3,0),C821)</f>
        <v>0.64421059642345735</v>
      </c>
      <c r="D822">
        <f>+IFERROR(+VLOOKUP(A822,BASE!P:R,3,0)/VLOOKUP(ROE!A822,BASE!F:H,3,0),D821)</f>
        <v>0</v>
      </c>
      <c r="E822">
        <f>+IFERROR(BASE!V822/BASE!G822,E821)</f>
        <v>0.69419406763300784</v>
      </c>
      <c r="F822">
        <f>+IFERROR(VLOOKUP(A822,BASE!A:C,3,0)/VLOOKUP(A822,BASE!K:M,3,0),F821)</f>
        <v>0.90528335439187624</v>
      </c>
      <c r="L822">
        <f t="shared" si="24"/>
        <v>0.90195193708663046</v>
      </c>
      <c r="M822">
        <f t="shared" si="25"/>
        <v>0.52127227950399857</v>
      </c>
    </row>
    <row r="823" spans="1:13" x14ac:dyDescent="0.25">
      <c r="A823" s="1">
        <f>+BASE!A823</f>
        <v>42923</v>
      </c>
      <c r="B823">
        <f>+IFERROR(VLOOKUP(A823,BASE!K:M,3,0)/VLOOKUP(ROE!A823,BASE!F:H,3,0),B822)</f>
        <v>0.70269547187479098</v>
      </c>
      <c r="C823">
        <f>+IFERROR(VLOOKUP(A823,BASE!A:C,3,0)/VLOOKUP(ROE!A823,BASE!F:H,3,0),C822)</f>
        <v>0.64758210153167006</v>
      </c>
      <c r="D823">
        <f>+IFERROR(+VLOOKUP(A823,BASE!P:R,3,0)/VLOOKUP(ROE!A823,BASE!F:H,3,0),D822)</f>
        <v>0</v>
      </c>
      <c r="E823">
        <f>+IFERROR(BASE!V823/BASE!G823,E822)</f>
        <v>0.69419406763300784</v>
      </c>
      <c r="F823">
        <f>+IFERROR(VLOOKUP(A823,BASE!A:C,3,0)/VLOOKUP(A823,BASE!K:M,3,0),F822)</f>
        <v>0.92156862745098034</v>
      </c>
      <c r="L823">
        <f t="shared" si="24"/>
        <v>0.8941141057782882</v>
      </c>
      <c r="M823">
        <f t="shared" si="25"/>
        <v>0.51127683797129375</v>
      </c>
    </row>
    <row r="824" spans="1:13" x14ac:dyDescent="0.25">
      <c r="A824" s="1">
        <f>+BASE!A824</f>
        <v>42930</v>
      </c>
      <c r="B824">
        <f>+IFERROR(VLOOKUP(A824,BASE!K:M,3,0)/VLOOKUP(ROE!A824,BASE!F:H,3,0),B823)</f>
        <v>0.69961741288387957</v>
      </c>
      <c r="C824">
        <f>+IFERROR(VLOOKUP(A824,BASE!A:C,3,0)/VLOOKUP(ROE!A824,BASE!F:H,3,0),C823)</f>
        <v>0.65587839933822767</v>
      </c>
      <c r="D824">
        <f>+IFERROR(+VLOOKUP(A824,BASE!P:R,3,0)/VLOOKUP(ROE!A824,BASE!F:H,3,0),D823)</f>
        <v>0</v>
      </c>
      <c r="E824">
        <f>+IFERROR(BASE!V824/BASE!G824,E823)</f>
        <v>0.69419406763300784</v>
      </c>
      <c r="F824">
        <f>+IFERROR(VLOOKUP(A824,BASE!A:C,3,0)/VLOOKUP(A824,BASE!K:M,3,0),F823)</f>
        <v>0.9374815252734261</v>
      </c>
      <c r="L824">
        <f t="shared" si="24"/>
        <v>0.89226883396869494</v>
      </c>
      <c r="M824">
        <f t="shared" si="25"/>
        <v>0.50696599179906421</v>
      </c>
    </row>
    <row r="825" spans="1:13" x14ac:dyDescent="0.25">
      <c r="A825" s="1">
        <f>+BASE!A825</f>
        <v>42937</v>
      </c>
      <c r="B825">
        <f>+IFERROR(VLOOKUP(A825,BASE!K:M,3,0)/VLOOKUP(ROE!A825,BASE!F:H,3,0),B824)</f>
        <v>0.65841080512190853</v>
      </c>
      <c r="C825">
        <f>+IFERROR(VLOOKUP(A825,BASE!A:C,3,0)/VLOOKUP(ROE!A825,BASE!F:H,3,0),C824)</f>
        <v>0.67423259077354858</v>
      </c>
      <c r="D825">
        <f>+IFERROR(+VLOOKUP(A825,BASE!P:R,3,0)/VLOOKUP(ROE!A825,BASE!F:H,3,0),D824)</f>
        <v>0</v>
      </c>
      <c r="E825">
        <f>+IFERROR(BASE!V825/BASE!G825,E824)</f>
        <v>0.69419406763300784</v>
      </c>
      <c r="F825">
        <f>+IFERROR(VLOOKUP(A825,BASE!A:C,3,0)/VLOOKUP(A825,BASE!K:M,3,0),F824)</f>
        <v>1.0240302642796248</v>
      </c>
      <c r="L825">
        <f t="shared" si="24"/>
        <v>0.85382431427084537</v>
      </c>
      <c r="M825">
        <f t="shared" si="25"/>
        <v>0.46299729597297168</v>
      </c>
    </row>
    <row r="826" spans="1:13" x14ac:dyDescent="0.25">
      <c r="A826" s="1">
        <f>+BASE!A826</f>
        <v>42944</v>
      </c>
      <c r="B826">
        <f>+IFERROR(VLOOKUP(A826,BASE!K:M,3,0)/VLOOKUP(ROE!A826,BASE!F:H,3,0),B825)</f>
        <v>0.67164336772421562</v>
      </c>
      <c r="C826">
        <f>+IFERROR(VLOOKUP(A826,BASE!A:C,3,0)/VLOOKUP(ROE!A826,BASE!F:H,3,0),C825)</f>
        <v>0.69988379872530726</v>
      </c>
      <c r="D826">
        <f>+IFERROR(+VLOOKUP(A826,BASE!P:R,3,0)/VLOOKUP(ROE!A826,BASE!F:H,3,0),D825)</f>
        <v>0</v>
      </c>
      <c r="E826">
        <f>+IFERROR(BASE!V826/BASE!G826,E825)</f>
        <v>0.69419406763300784</v>
      </c>
      <c r="F826">
        <f>+IFERROR(VLOOKUP(A826,BASE!A:C,3,0)/VLOOKUP(A826,BASE!K:M,3,0),F825)</f>
        <v>1.0420467652301562</v>
      </c>
      <c r="L826">
        <f t="shared" si="24"/>
        <v>0.8675991016058392</v>
      </c>
      <c r="M826">
        <f t="shared" si="25"/>
        <v>0.47568763384259205</v>
      </c>
    </row>
    <row r="827" spans="1:13" x14ac:dyDescent="0.25">
      <c r="A827" s="1">
        <f>+BASE!A827</f>
        <v>42951</v>
      </c>
      <c r="B827">
        <f>+IFERROR(VLOOKUP(A827,BASE!K:M,3,0)/VLOOKUP(ROE!A827,BASE!F:H,3,0),B826)</f>
        <v>0.68299349084762828</v>
      </c>
      <c r="C827">
        <f>+IFERROR(VLOOKUP(A827,BASE!A:C,3,0)/VLOOKUP(ROE!A827,BASE!F:H,3,0),C826)</f>
        <v>0.70751968928687026</v>
      </c>
      <c r="D827">
        <f>+IFERROR(+VLOOKUP(A827,BASE!P:R,3,0)/VLOOKUP(ROE!A827,BASE!F:H,3,0),D826)</f>
        <v>0</v>
      </c>
      <c r="E827">
        <f>+IFERROR(BASE!V827/BASE!G827,E826)</f>
        <v>0.69419406763300784</v>
      </c>
      <c r="F827">
        <f>+IFERROR(VLOOKUP(A827,BASE!A:C,3,0)/VLOOKUP(A827,BASE!K:M,3,0),F826)</f>
        <v>1.0359098567818028</v>
      </c>
      <c r="L827">
        <f t="shared" si="24"/>
        <v>0.87956962500804792</v>
      </c>
      <c r="M827">
        <f t="shared" si="25"/>
        <v>0.48641735668720865</v>
      </c>
    </row>
    <row r="828" spans="1:13" x14ac:dyDescent="0.25">
      <c r="A828" s="1">
        <f>+BASE!A828</f>
        <v>42958</v>
      </c>
      <c r="B828">
        <f>+IFERROR(VLOOKUP(A828,BASE!K:M,3,0)/VLOOKUP(ROE!A828,BASE!F:H,3,0),B827)</f>
        <v>0.6779643231899265</v>
      </c>
      <c r="C828">
        <f>+IFERROR(VLOOKUP(A828,BASE!A:C,3,0)/VLOOKUP(ROE!A828,BASE!F:H,3,0),C827)</f>
        <v>0.67310248338579926</v>
      </c>
      <c r="D828">
        <f>+IFERROR(+VLOOKUP(A828,BASE!P:R,3,0)/VLOOKUP(ROE!A828,BASE!F:H,3,0),D827)</f>
        <v>537275.80664568034</v>
      </c>
      <c r="E828">
        <f>+IFERROR(BASE!V828/BASE!G828,E827)</f>
        <v>0.69419406763300784</v>
      </c>
      <c r="F828">
        <f>+IFERROR(VLOOKUP(A828,BASE!A:C,3,0)/VLOOKUP(A828,BASE!K:M,3,0),F827)</f>
        <v>0.99282876747665494</v>
      </c>
      <c r="L828">
        <f t="shared" si="24"/>
        <v>0.87386492587944709</v>
      </c>
      <c r="M828">
        <f t="shared" si="25"/>
        <v>0.48206372050040597</v>
      </c>
    </row>
    <row r="829" spans="1:13" x14ac:dyDescent="0.25">
      <c r="A829" s="1">
        <f>+BASE!A829</f>
        <v>42965</v>
      </c>
      <c r="B829">
        <f>+IFERROR(VLOOKUP(A829,BASE!K:M,3,0)/VLOOKUP(ROE!A829,BASE!F:H,3,0),B828)</f>
        <v>0.62122618857051382</v>
      </c>
      <c r="C829">
        <f>+IFERROR(VLOOKUP(A829,BASE!A:C,3,0)/VLOOKUP(ROE!A829,BASE!F:H,3,0),C828)</f>
        <v>0.68410437009764691</v>
      </c>
      <c r="D829">
        <f>+IFERROR(+VLOOKUP(A829,BASE!P:R,3,0)/VLOOKUP(ROE!A829,BASE!F:H,3,0),D828)</f>
        <v>496784.32751720829</v>
      </c>
      <c r="E829">
        <f>+IFERROR(BASE!V829/BASE!G829,E828)</f>
        <v>0.69419406763300784</v>
      </c>
      <c r="F829">
        <f>+IFERROR(VLOOKUP(A829,BASE!A:C,3,0)/VLOOKUP(A829,BASE!K:M,3,0),F828)</f>
        <v>1.101216244073387</v>
      </c>
      <c r="L829">
        <f t="shared" si="24"/>
        <v>0.81876501470591201</v>
      </c>
      <c r="M829">
        <f t="shared" si="25"/>
        <v>0.42368736243511562</v>
      </c>
    </row>
    <row r="830" spans="1:13" x14ac:dyDescent="0.25">
      <c r="A830" s="1">
        <f>+BASE!A830</f>
        <v>42972</v>
      </c>
      <c r="B830">
        <f>+IFERROR(VLOOKUP(A830,BASE!K:M,3,0)/VLOOKUP(ROE!A830,BASE!F:H,3,0),B829)</f>
        <v>0.63860001216323048</v>
      </c>
      <c r="C830">
        <f>+IFERROR(VLOOKUP(A830,BASE!A:C,3,0)/VLOOKUP(ROE!A830,BASE!F:H,3,0),C829)</f>
        <v>0.7028218694885362</v>
      </c>
      <c r="D830">
        <f>+IFERROR(+VLOOKUP(A830,BASE!P:R,3,0)/VLOOKUP(ROE!A830,BASE!F:H,3,0),D829)</f>
        <v>484917.65967280907</v>
      </c>
      <c r="E830">
        <f>+IFERROR(BASE!V830/BASE!G830,E829)</f>
        <v>0.69419406763300784</v>
      </c>
      <c r="F830">
        <f>+IFERROR(VLOOKUP(A830,BASE!A:C,3,0)/VLOOKUP(A830,BASE!K:M,3,0),F829)</f>
        <v>1.1005666396838247</v>
      </c>
      <c r="L830">
        <f t="shared" si="24"/>
        <v>0.83765787143951387</v>
      </c>
      <c r="M830">
        <f t="shared" si="25"/>
        <v>0.43954215288694709</v>
      </c>
    </row>
    <row r="831" spans="1:13" x14ac:dyDescent="0.25">
      <c r="A831" s="1">
        <f>+BASE!A831</f>
        <v>42979</v>
      </c>
      <c r="B831">
        <f>+IFERROR(VLOOKUP(A831,BASE!K:M,3,0)/VLOOKUP(ROE!A831,BASE!F:H,3,0),B830)</f>
        <v>0.61889618688144554</v>
      </c>
      <c r="C831">
        <f>+IFERROR(VLOOKUP(A831,BASE!A:C,3,0)/VLOOKUP(ROE!A831,BASE!F:H,3,0),C830)</f>
        <v>0.6950099563111124</v>
      </c>
      <c r="D831">
        <f>+IFERROR(+VLOOKUP(A831,BASE!P:R,3,0)/VLOOKUP(ROE!A831,BASE!F:H,3,0),D830)</f>
        <v>462333.76705204032</v>
      </c>
      <c r="E831">
        <f>+IFERROR(BASE!V831/BASE!G831,E830)</f>
        <v>0.69419406763300784</v>
      </c>
      <c r="F831">
        <f>+IFERROR(VLOOKUP(A831,BASE!A:C,3,0)/VLOOKUP(A831,BASE!K:M,3,0),F830)</f>
        <v>1.1229830964271994</v>
      </c>
      <c r="L831">
        <f t="shared" si="24"/>
        <v>0.82001935893864553</v>
      </c>
      <c r="M831">
        <f t="shared" si="25"/>
        <v>0.41777301482424556</v>
      </c>
    </row>
    <row r="832" spans="1:13" x14ac:dyDescent="0.25">
      <c r="A832" s="1">
        <f>+BASE!A832</f>
        <v>42986</v>
      </c>
      <c r="B832">
        <f>+IFERROR(VLOOKUP(A832,BASE!K:M,3,0)/VLOOKUP(ROE!A832,BASE!F:H,3,0),B831)</f>
        <v>0.62379935965848454</v>
      </c>
      <c r="C832">
        <f>+IFERROR(VLOOKUP(A832,BASE!A:C,3,0)/VLOOKUP(ROE!A832,BASE!F:H,3,0),C831)</f>
        <v>0.66980908336297873</v>
      </c>
      <c r="D832">
        <f>+IFERROR(+VLOOKUP(A832,BASE!P:R,3,0)/VLOOKUP(ROE!A832,BASE!F:H,3,0),D831)</f>
        <v>456533.88773271668</v>
      </c>
      <c r="E832">
        <f>+IFERROR(BASE!V832/BASE!G832,E831)</f>
        <v>0.69419406763300784</v>
      </c>
      <c r="F832">
        <f>+IFERROR(VLOOKUP(A832,BASE!A:C,3,0)/VLOOKUP(A832,BASE!K:M,3,0),F831)</f>
        <v>1.0737572474099419</v>
      </c>
      <c r="L832">
        <f t="shared" si="24"/>
        <v>0.82652868739709884</v>
      </c>
      <c r="M832">
        <f t="shared" si="25"/>
        <v>0.42107003191987025</v>
      </c>
    </row>
    <row r="833" spans="1:13" x14ac:dyDescent="0.25">
      <c r="A833" s="1">
        <f>+BASE!A833</f>
        <v>42993</v>
      </c>
      <c r="B833">
        <f>+IFERROR(VLOOKUP(A833,BASE!K:M,3,0)/VLOOKUP(ROE!A833,BASE!F:H,3,0),B832)</f>
        <v>0.66081517962353087</v>
      </c>
      <c r="C833">
        <f>+IFERROR(VLOOKUP(A833,BASE!A:C,3,0)/VLOOKUP(ROE!A833,BASE!F:H,3,0),C832)</f>
        <v>0.67311236667975949</v>
      </c>
      <c r="D833">
        <f>+IFERROR(+VLOOKUP(A833,BASE!P:R,3,0)/VLOOKUP(ROE!A833,BASE!F:H,3,0),D832)</f>
        <v>467654.85330996767</v>
      </c>
      <c r="E833">
        <f>+IFERROR(BASE!V833/BASE!G833,E832)</f>
        <v>0.69419406763300784</v>
      </c>
      <c r="F833">
        <f>+IFERROR(VLOOKUP(A833,BASE!A:C,3,0)/VLOOKUP(A833,BASE!K:M,3,0),F832)</f>
        <v>1.0186091170956975</v>
      </c>
      <c r="L833">
        <f t="shared" si="24"/>
        <v>0.86220891005095235</v>
      </c>
      <c r="M833">
        <f t="shared" si="25"/>
        <v>0.45942144919610939</v>
      </c>
    </row>
    <row r="834" spans="1:13" x14ac:dyDescent="0.25">
      <c r="A834" s="1">
        <f>+BASE!A834</f>
        <v>43000</v>
      </c>
      <c r="B834">
        <f>+IFERROR(VLOOKUP(A834,BASE!K:M,3,0)/VLOOKUP(ROE!A834,BASE!F:H,3,0),B833)</f>
        <v>0.65912368275097055</v>
      </c>
      <c r="C834">
        <f>+IFERROR(VLOOKUP(A834,BASE!A:C,3,0)/VLOOKUP(ROE!A834,BASE!F:H,3,0),C833)</f>
        <v>0.68757626178591236</v>
      </c>
      <c r="D834">
        <f>+IFERROR(+VLOOKUP(A834,BASE!P:R,3,0)/VLOOKUP(ROE!A834,BASE!F:H,3,0),D833)</f>
        <v>431396.12479201332</v>
      </c>
      <c r="E834">
        <f>+IFERROR(BASE!V834/BASE!G834,E833)</f>
        <v>0.69419406763300784</v>
      </c>
      <c r="F834">
        <f>+IFERROR(VLOOKUP(A834,BASE!A:C,3,0)/VLOOKUP(A834,BASE!K:M,3,0),F833)</f>
        <v>1.0431672837428476</v>
      </c>
      <c r="L834">
        <f t="shared" si="24"/>
        <v>0.85942769207822978</v>
      </c>
      <c r="M834">
        <f t="shared" si="25"/>
        <v>0.45881967342371127</v>
      </c>
    </row>
    <row r="835" spans="1:13" x14ac:dyDescent="0.25">
      <c r="A835" s="1">
        <f>+BASE!A835</f>
        <v>43007</v>
      </c>
      <c r="B835">
        <f>+IFERROR(VLOOKUP(A835,BASE!K:M,3,0)/VLOOKUP(ROE!A835,BASE!F:H,3,0),B834)</f>
        <v>0.70406701201366695</v>
      </c>
      <c r="C835">
        <f>+IFERROR(VLOOKUP(A835,BASE!A:C,3,0)/VLOOKUP(ROE!A835,BASE!F:H,3,0),C834)</f>
        <v>0.86042837723648913</v>
      </c>
      <c r="D835">
        <f>+IFERROR(+VLOOKUP(A835,BASE!P:R,3,0)/VLOOKUP(ROE!A835,BASE!F:H,3,0),D834)</f>
        <v>557158.10147323553</v>
      </c>
      <c r="E835">
        <f>+IFERROR(BASE!V835/BASE!G835,E834)</f>
        <v>0.59331418192963981</v>
      </c>
      <c r="F835">
        <f>+IFERROR(VLOOKUP(A835,BASE!A:C,3,0)/VLOOKUP(A835,BASE!K:M,3,0),F834)</f>
        <v>1.2220830724274681</v>
      </c>
      <c r="L835">
        <f t="shared" si="24"/>
        <v>0.9028059882697651</v>
      </c>
      <c r="M835">
        <f t="shared" si="25"/>
        <v>0.50532803575756879</v>
      </c>
    </row>
    <row r="836" spans="1:13" x14ac:dyDescent="0.25">
      <c r="A836" s="1">
        <f>+BASE!A836</f>
        <v>43014</v>
      </c>
      <c r="B836">
        <f>+IFERROR(VLOOKUP(A836,BASE!K:M,3,0)/VLOOKUP(ROE!A836,BASE!F:H,3,0),B835)</f>
        <v>0.69412218288878758</v>
      </c>
      <c r="C836">
        <f>+IFERROR(VLOOKUP(A836,BASE!A:C,3,0)/VLOOKUP(ROE!A836,BASE!F:H,3,0),C835)</f>
        <v>0.86488381059198771</v>
      </c>
      <c r="D836">
        <f>+IFERROR(+VLOOKUP(A836,BASE!P:R,3,0)/VLOOKUP(ROE!A836,BASE!F:H,3,0),D835)</f>
        <v>597294.32070379588</v>
      </c>
      <c r="E836">
        <f>+IFERROR(BASE!V836/BASE!G836,E835)</f>
        <v>0.59331418192963981</v>
      </c>
      <c r="F836">
        <f>+IFERROR(VLOOKUP(A836,BASE!A:C,3,0)/VLOOKUP(A836,BASE!K:M,3,0),F835)</f>
        <v>1.2460109068874976</v>
      </c>
      <c r="L836">
        <f t="shared" si="24"/>
        <v>0.8907802860185654</v>
      </c>
      <c r="M836">
        <f t="shared" si="25"/>
        <v>0.49746407975900969</v>
      </c>
    </row>
    <row r="837" spans="1:13" x14ac:dyDescent="0.25">
      <c r="A837" s="1">
        <f>+BASE!A837</f>
        <v>43021</v>
      </c>
      <c r="B837">
        <f>+IFERROR(VLOOKUP(A837,BASE!K:M,3,0)/VLOOKUP(ROE!A837,BASE!F:H,3,0),B836)</f>
        <v>0.71084545485955153</v>
      </c>
      <c r="C837">
        <f>+IFERROR(VLOOKUP(A837,BASE!A:C,3,0)/VLOOKUP(ROE!A837,BASE!F:H,3,0),C836)</f>
        <v>0.87008948623155857</v>
      </c>
      <c r="D837">
        <f>+IFERROR(+VLOOKUP(A837,BASE!P:R,3,0)/VLOOKUP(ROE!A837,BASE!F:H,3,0),D836)</f>
        <v>588791.9104446671</v>
      </c>
      <c r="E837">
        <f>+IFERROR(BASE!V837/BASE!G837,E836)</f>
        <v>0.59331418192963981</v>
      </c>
      <c r="F837">
        <f>+IFERROR(VLOOKUP(A837,BASE!A:C,3,0)/VLOOKUP(A837,BASE!K:M,3,0),F836)</f>
        <v>1.2240206085350442</v>
      </c>
      <c r="L837">
        <f t="shared" ref="L837:L893" si="26">+STDEVA(B785:B837)*2+B837</f>
        <v>0.90506986393310118</v>
      </c>
      <c r="M837">
        <f t="shared" ref="M837:M893" si="27">-STDEVA(B785:B837)*2+B837</f>
        <v>0.51662104578600188</v>
      </c>
    </row>
    <row r="838" spans="1:13" x14ac:dyDescent="0.25">
      <c r="A838" s="1">
        <f>+BASE!A838</f>
        <v>43028</v>
      </c>
      <c r="B838">
        <f>+IFERROR(VLOOKUP(A838,BASE!K:M,3,0)/VLOOKUP(ROE!A838,BASE!F:H,3,0),B837)</f>
        <v>0.70411386911994445</v>
      </c>
      <c r="C838">
        <f>+IFERROR(VLOOKUP(A838,BASE!A:C,3,0)/VLOOKUP(ROE!A838,BASE!F:H,3,0),C837)</f>
        <v>0.86967540357576811</v>
      </c>
      <c r="D838">
        <f>+IFERROR(+VLOOKUP(A838,BASE!P:R,3,0)/VLOOKUP(ROE!A838,BASE!F:H,3,0),D837)</f>
        <v>630963.1023433432</v>
      </c>
      <c r="E838">
        <f>+IFERROR(BASE!V838/BASE!G838,E837)</f>
        <v>0.59331418192963981</v>
      </c>
      <c r="F838">
        <f>+IFERROR(VLOOKUP(A838,BASE!A:C,3,0)/VLOOKUP(A838,BASE!K:M,3,0),F837)</f>
        <v>1.2351346021102456</v>
      </c>
      <c r="L838">
        <f t="shared" si="26"/>
        <v>0.89615358239435339</v>
      </c>
      <c r="M838">
        <f t="shared" si="27"/>
        <v>0.51207415584553551</v>
      </c>
    </row>
    <row r="839" spans="1:13" x14ac:dyDescent="0.25">
      <c r="A839" s="1">
        <f>+BASE!A839</f>
        <v>43035</v>
      </c>
      <c r="B839">
        <f>+IFERROR(VLOOKUP(A839,BASE!K:M,3,0)/VLOOKUP(ROE!A839,BASE!F:H,3,0),B838)</f>
        <v>0.71977835191732387</v>
      </c>
      <c r="C839">
        <f>+IFERROR(VLOOKUP(A839,BASE!A:C,3,0)/VLOOKUP(ROE!A839,BASE!F:H,3,0),C838)</f>
        <v>0.90858716344846335</v>
      </c>
      <c r="D839">
        <f>+IFERROR(+VLOOKUP(A839,BASE!P:R,3,0)/VLOOKUP(ROE!A839,BASE!F:H,3,0),D838)</f>
        <v>680307.46104160999</v>
      </c>
      <c r="E839">
        <f>+IFERROR(BASE!V839/BASE!G839,E838)</f>
        <v>0.59331418192963981</v>
      </c>
      <c r="F839">
        <f>+IFERROR(VLOOKUP(A839,BASE!A:C,3,0)/VLOOKUP(A839,BASE!K:M,3,0),F838)</f>
        <v>1.2623152127709818</v>
      </c>
      <c r="L839">
        <f t="shared" si="26"/>
        <v>0.90604590633094084</v>
      </c>
      <c r="M839">
        <f t="shared" si="27"/>
        <v>0.53351079750370689</v>
      </c>
    </row>
    <row r="840" spans="1:13" x14ac:dyDescent="0.25">
      <c r="A840" s="1">
        <f>+BASE!A840</f>
        <v>43042</v>
      </c>
      <c r="B840">
        <f>+IFERROR(VLOOKUP(A840,BASE!K:M,3,0)/VLOOKUP(ROE!A840,BASE!F:H,3,0),B839)</f>
        <v>0.7092021519744014</v>
      </c>
      <c r="C840">
        <f>+IFERROR(VLOOKUP(A840,BASE!A:C,3,0)/VLOOKUP(ROE!A840,BASE!F:H,3,0),C839)</f>
        <v>0.8490453250817539</v>
      </c>
      <c r="D840">
        <f>+IFERROR(+VLOOKUP(A840,BASE!P:R,3,0)/VLOOKUP(ROE!A840,BASE!F:H,3,0),D839)</f>
        <v>760028.18829776009</v>
      </c>
      <c r="E840">
        <f>+IFERROR(BASE!V840/BASE!G840,E839)</f>
        <v>0.59331418192963981</v>
      </c>
      <c r="F840">
        <f>+IFERROR(VLOOKUP(A840,BASE!A:C,3,0)/VLOOKUP(A840,BASE!K:M,3,0),F839)</f>
        <v>1.1971837969160593</v>
      </c>
      <c r="L840">
        <f t="shared" si="26"/>
        <v>0.89186525635612546</v>
      </c>
      <c r="M840">
        <f t="shared" si="27"/>
        <v>0.52653904759267733</v>
      </c>
    </row>
    <row r="841" spans="1:13" x14ac:dyDescent="0.25">
      <c r="A841" s="1">
        <f>+BASE!A841</f>
        <v>43049</v>
      </c>
      <c r="B841">
        <f>+IFERROR(VLOOKUP(A841,BASE!K:M,3,0)/VLOOKUP(ROE!A841,BASE!F:H,3,0),B840)</f>
        <v>0.69952119170065608</v>
      </c>
      <c r="C841">
        <f>+IFERROR(VLOOKUP(A841,BASE!A:C,3,0)/VLOOKUP(ROE!A841,BASE!F:H,3,0),C840)</f>
        <v>0.84741975527575808</v>
      </c>
      <c r="D841">
        <f>+IFERROR(+VLOOKUP(A841,BASE!P:R,3,0)/VLOOKUP(ROE!A841,BASE!F:H,3,0),D840)</f>
        <v>736107.617520837</v>
      </c>
      <c r="E841">
        <f>+IFERROR(BASE!V841/BASE!G841,E840)</f>
        <v>0.59331418192963981</v>
      </c>
      <c r="F841">
        <f>+IFERROR(VLOOKUP(A841,BASE!A:C,3,0)/VLOOKUP(A841,BASE!K:M,3,0),F840)</f>
        <v>1.2114282817015667</v>
      </c>
      <c r="L841">
        <f t="shared" si="26"/>
        <v>0.87902064151195547</v>
      </c>
      <c r="M841">
        <f t="shared" si="27"/>
        <v>0.52002174188935668</v>
      </c>
    </row>
    <row r="842" spans="1:13" x14ac:dyDescent="0.25">
      <c r="A842" s="1">
        <f>+BASE!A842</f>
        <v>43056</v>
      </c>
      <c r="B842">
        <f>+IFERROR(VLOOKUP(A842,BASE!K:M,3,0)/VLOOKUP(ROE!A842,BASE!F:H,3,0),B841)</f>
        <v>0.69189040719631956</v>
      </c>
      <c r="C842">
        <f>+IFERROR(VLOOKUP(A842,BASE!A:C,3,0)/VLOOKUP(ROE!A842,BASE!F:H,3,0),C841)</f>
        <v>0.72062761793586494</v>
      </c>
      <c r="D842">
        <f>+IFERROR(+VLOOKUP(A842,BASE!P:R,3,0)/VLOOKUP(ROE!A842,BASE!F:H,3,0),D841)</f>
        <v>701842.61343816528</v>
      </c>
      <c r="E842">
        <f>+IFERROR(BASE!V842/BASE!G842,E841)</f>
        <v>0.59331418192963981</v>
      </c>
      <c r="F842">
        <f>+IFERROR(VLOOKUP(A842,BASE!A:C,3,0)/VLOOKUP(A842,BASE!K:M,3,0),F841)</f>
        <v>1.041534339023422</v>
      </c>
      <c r="L842">
        <f t="shared" si="26"/>
        <v>0.86693177861105009</v>
      </c>
      <c r="M842">
        <f t="shared" si="27"/>
        <v>0.51684903578158903</v>
      </c>
    </row>
    <row r="843" spans="1:13" x14ac:dyDescent="0.25">
      <c r="A843" s="1">
        <f>+BASE!A843</f>
        <v>43063</v>
      </c>
      <c r="B843">
        <f>+IFERROR(VLOOKUP(A843,BASE!K:M,3,0)/VLOOKUP(ROE!A843,BASE!F:H,3,0),B842)</f>
        <v>0.67364990689013027</v>
      </c>
      <c r="C843">
        <f>+IFERROR(VLOOKUP(A843,BASE!A:C,3,0)/VLOOKUP(ROE!A843,BASE!F:H,3,0),C842)</f>
        <v>0.69815775472200048</v>
      </c>
      <c r="D843">
        <f>+IFERROR(+VLOOKUP(A843,BASE!P:R,3,0)/VLOOKUP(ROE!A843,BASE!F:H,3,0),D842)</f>
        <v>773345.46455174254</v>
      </c>
      <c r="E843">
        <f>+IFERROR(BASE!V843/BASE!G843,E842)</f>
        <v>0.59331418192963981</v>
      </c>
      <c r="F843">
        <f>+IFERROR(VLOOKUP(A843,BASE!A:C,3,0)/VLOOKUP(A843,BASE!K:M,3,0),F842)</f>
        <v>1.036380689110475</v>
      </c>
      <c r="L843">
        <f t="shared" si="26"/>
        <v>0.84624317831401097</v>
      </c>
      <c r="M843">
        <f t="shared" si="27"/>
        <v>0.50105663546624957</v>
      </c>
    </row>
    <row r="844" spans="1:13" x14ac:dyDescent="0.25">
      <c r="A844" s="1">
        <f>+BASE!A844</f>
        <v>43070</v>
      </c>
      <c r="B844">
        <f>+IFERROR(VLOOKUP(A844,BASE!K:M,3,0)/VLOOKUP(ROE!A844,BASE!F:H,3,0),B843)</f>
        <v>0.63277539388777881</v>
      </c>
      <c r="C844">
        <f>+IFERROR(VLOOKUP(A844,BASE!A:C,3,0)/VLOOKUP(ROE!A844,BASE!F:H,3,0),C843)</f>
        <v>0.6678895476432245</v>
      </c>
      <c r="D844">
        <f>+IFERROR(+VLOOKUP(A844,BASE!P:R,3,0)/VLOOKUP(ROE!A844,BASE!F:H,3,0),D843)</f>
        <v>740004.13989976735</v>
      </c>
      <c r="E844">
        <f>+IFERROR(BASE!V844/BASE!G844,E843)</f>
        <v>0.59331418192963981</v>
      </c>
      <c r="F844">
        <f>+IFERROR(VLOOKUP(A844,BASE!A:C,3,0)/VLOOKUP(A844,BASE!K:M,3,0),F843)</f>
        <v>1.0554922869862307</v>
      </c>
      <c r="L844">
        <f t="shared" si="26"/>
        <v>0.80200677626284023</v>
      </c>
      <c r="M844">
        <f t="shared" si="27"/>
        <v>0.4635440115127174</v>
      </c>
    </row>
    <row r="845" spans="1:13" x14ac:dyDescent="0.25">
      <c r="A845" s="1">
        <f>+BASE!A845</f>
        <v>43077</v>
      </c>
      <c r="B845">
        <f>+IFERROR(VLOOKUP(A845,BASE!K:M,3,0)/VLOOKUP(ROE!A845,BASE!F:H,3,0),B844)</f>
        <v>0.62890216119697062</v>
      </c>
      <c r="C845">
        <f>+IFERROR(VLOOKUP(A845,BASE!A:C,3,0)/VLOOKUP(ROE!A845,BASE!F:H,3,0),C844)</f>
        <v>0.70596022412413018</v>
      </c>
      <c r="D845">
        <f>+IFERROR(+VLOOKUP(A845,BASE!P:R,3,0)/VLOOKUP(ROE!A845,BASE!F:H,3,0),D844)</f>
        <v>760489.47186133848</v>
      </c>
      <c r="E845">
        <f>+IFERROR(BASE!V845/BASE!G845,E844)</f>
        <v>0.59331418192963981</v>
      </c>
      <c r="F845">
        <f>+IFERROR(VLOOKUP(A845,BASE!A:C,3,0)/VLOOKUP(A845,BASE!K:M,3,0),F844)</f>
        <v>1.1225279028784021</v>
      </c>
      <c r="L845">
        <f t="shared" si="26"/>
        <v>0.79462054052321873</v>
      </c>
      <c r="M845">
        <f t="shared" si="27"/>
        <v>0.46318378187072246</v>
      </c>
    </row>
    <row r="846" spans="1:13" x14ac:dyDescent="0.25">
      <c r="A846" s="1">
        <f>+BASE!A846</f>
        <v>43084</v>
      </c>
      <c r="B846">
        <f>+IFERROR(VLOOKUP(A846,BASE!K:M,3,0)/VLOOKUP(ROE!A846,BASE!F:H,3,0),B845)</f>
        <v>0.65638485822689496</v>
      </c>
      <c r="C846">
        <f>+IFERROR(VLOOKUP(A846,BASE!A:C,3,0)/VLOOKUP(ROE!A846,BASE!F:H,3,0),C845)</f>
        <v>0.67031598459176878</v>
      </c>
      <c r="D846">
        <f>+IFERROR(+VLOOKUP(A846,BASE!P:R,3,0)/VLOOKUP(ROE!A846,BASE!F:H,3,0),D845)</f>
        <v>696201.83050945646</v>
      </c>
      <c r="E846">
        <f>+IFERROR(BASE!V846/BASE!G846,E845)</f>
        <v>0.59331418192963981</v>
      </c>
      <c r="F846">
        <f>+IFERROR(VLOOKUP(A846,BASE!A:C,3,0)/VLOOKUP(A846,BASE!K:M,3,0),F845)</f>
        <v>1.0212240215328949</v>
      </c>
      <c r="L846">
        <f t="shared" si="26"/>
        <v>0.81453716146758126</v>
      </c>
      <c r="M846">
        <f t="shared" si="27"/>
        <v>0.49823255498620866</v>
      </c>
    </row>
    <row r="847" spans="1:13" x14ac:dyDescent="0.25">
      <c r="A847" s="1">
        <f>+BASE!A847</f>
        <v>43091</v>
      </c>
      <c r="B847">
        <f>+IFERROR(VLOOKUP(A847,BASE!K:M,3,0)/VLOOKUP(ROE!A847,BASE!F:H,3,0),B846)</f>
        <v>0.68453296780149386</v>
      </c>
      <c r="C847">
        <f>+IFERROR(VLOOKUP(A847,BASE!A:C,3,0)/VLOOKUP(ROE!A847,BASE!F:H,3,0),C846)</f>
        <v>0.68000111897501891</v>
      </c>
      <c r="D847">
        <f>+IFERROR(+VLOOKUP(A847,BASE!P:R,3,0)/VLOOKUP(ROE!A847,BASE!F:H,3,0),D846)</f>
        <v>759913.38489943207</v>
      </c>
      <c r="E847">
        <f>+IFERROR(BASE!V847/BASE!G847,E846)</f>
        <v>0.59331418192963981</v>
      </c>
      <c r="F847">
        <f>+IFERROR(VLOOKUP(A847,BASE!A:C,3,0)/VLOOKUP(A847,BASE!K:M,3,0),F846)</f>
        <v>0.99337964854924399</v>
      </c>
      <c r="L847">
        <f t="shared" si="26"/>
        <v>0.83341488851956602</v>
      </c>
      <c r="M847">
        <f t="shared" si="27"/>
        <v>0.53565104708342171</v>
      </c>
    </row>
    <row r="848" spans="1:13" x14ac:dyDescent="0.25">
      <c r="A848" s="1">
        <f>+BASE!A848</f>
        <v>43098</v>
      </c>
      <c r="B848">
        <f>+IFERROR(VLOOKUP(A848,BASE!K:M,3,0)/VLOOKUP(ROE!A848,BASE!F:H,3,0),B847)</f>
        <v>0.86582816073178703</v>
      </c>
      <c r="C848">
        <f>+IFERROR(VLOOKUP(A848,BASE!A:C,3,0)/VLOOKUP(ROE!A848,BASE!F:H,3,0),C847)</f>
        <v>0.70173146030708922</v>
      </c>
      <c r="D848">
        <f>+IFERROR(+VLOOKUP(A848,BASE!P:R,3,0)/VLOOKUP(ROE!A848,BASE!F:H,3,0),D847)</f>
        <v>0.9806599150604377</v>
      </c>
      <c r="E848">
        <f>+IFERROR(BASE!V848/BASE!G848,E847)</f>
        <v>0.57209629356815217</v>
      </c>
      <c r="F848">
        <f>+IFERROR(VLOOKUP(A848,BASE!A:C,3,0)/VLOOKUP(A848,BASE!K:M,3,0),F847)</f>
        <v>0.81047428592989479</v>
      </c>
      <c r="L848">
        <f t="shared" si="26"/>
        <v>1.0119272443354403</v>
      </c>
      <c r="M848">
        <f t="shared" si="27"/>
        <v>0.71972907712813383</v>
      </c>
    </row>
    <row r="849" spans="1:13" x14ac:dyDescent="0.25">
      <c r="A849" s="1">
        <f>+BASE!A849</f>
        <v>43105</v>
      </c>
      <c r="B849">
        <f>+IFERROR(VLOOKUP(A849,BASE!K:M,3,0)/VLOOKUP(ROE!A849,BASE!F:H,3,0),B848)</f>
        <v>0.86803911797682831</v>
      </c>
      <c r="C849">
        <f>+IFERROR(VLOOKUP(A849,BASE!A:C,3,0)/VLOOKUP(ROE!A849,BASE!F:H,3,0),C848)</f>
        <v>0.67746356048336864</v>
      </c>
      <c r="D849">
        <f>+IFERROR(+VLOOKUP(A849,BASE!P:R,3,0)/VLOOKUP(ROE!A849,BASE!F:H,3,0),D848)</f>
        <v>0.92874050080976711</v>
      </c>
      <c r="E849">
        <f>+IFERROR(BASE!V849/BASE!G849,E848)</f>
        <v>0.57209629356815217</v>
      </c>
      <c r="F849">
        <f>+IFERROR(VLOOKUP(A849,BASE!A:C,3,0)/VLOOKUP(A849,BASE!K:M,3,0),F848)</f>
        <v>0.78045280040185128</v>
      </c>
      <c r="L849">
        <f t="shared" si="26"/>
        <v>1.0079467684070891</v>
      </c>
      <c r="M849">
        <f t="shared" si="27"/>
        <v>0.72813146754656766</v>
      </c>
    </row>
    <row r="850" spans="1:13" x14ac:dyDescent="0.25">
      <c r="A850" s="1">
        <f>+BASE!A850</f>
        <v>43112</v>
      </c>
      <c r="B850">
        <f>+IFERROR(VLOOKUP(A850,BASE!K:M,3,0)/VLOOKUP(ROE!A850,BASE!F:H,3,0),B849)</f>
        <v>0.85701263976665054</v>
      </c>
      <c r="C850">
        <f>+IFERROR(VLOOKUP(A850,BASE!A:C,3,0)/VLOOKUP(ROE!A850,BASE!F:H,3,0),C849)</f>
        <v>0.65128220709771512</v>
      </c>
      <c r="D850">
        <f>+IFERROR(+VLOOKUP(A850,BASE!P:R,3,0)/VLOOKUP(ROE!A850,BASE!F:H,3,0),D849)</f>
        <v>0.96885634419056876</v>
      </c>
      <c r="E850">
        <f>+IFERROR(BASE!V850/BASE!G850,E849)</f>
        <v>0.57209629356815217</v>
      </c>
      <c r="F850">
        <f>+IFERROR(VLOOKUP(A850,BASE!A:C,3,0)/VLOOKUP(A850,BASE!K:M,3,0),F849)</f>
        <v>0.75994469261859177</v>
      </c>
      <c r="L850">
        <f t="shared" si="26"/>
        <v>0.99275607616157924</v>
      </c>
      <c r="M850">
        <f t="shared" si="27"/>
        <v>0.72126920337172185</v>
      </c>
    </row>
    <row r="851" spans="1:13" x14ac:dyDescent="0.25">
      <c r="A851" s="1">
        <f>+BASE!A851</f>
        <v>43119</v>
      </c>
      <c r="B851">
        <f>+IFERROR(VLOOKUP(A851,BASE!K:M,3,0)/VLOOKUP(ROE!A851,BASE!F:H,3,0),B850)</f>
        <v>0.83540455176078154</v>
      </c>
      <c r="C851">
        <f>+IFERROR(VLOOKUP(A851,BASE!A:C,3,0)/VLOOKUP(ROE!A851,BASE!F:H,3,0),C850)</f>
        <v>0.6353573220769253</v>
      </c>
      <c r="D851">
        <f>+IFERROR(+VLOOKUP(A851,BASE!P:R,3,0)/VLOOKUP(ROE!A851,BASE!F:H,3,0),D850)</f>
        <v>1.1736281252767364</v>
      </c>
      <c r="E851">
        <f>+IFERROR(BASE!V851/BASE!G851,E850)</f>
        <v>0.57209629356815217</v>
      </c>
      <c r="F851">
        <f>+IFERROR(VLOOKUP(A851,BASE!A:C,3,0)/VLOOKUP(A851,BASE!K:M,3,0),F850)</f>
        <v>0.76053849687290209</v>
      </c>
      <c r="L851">
        <f t="shared" si="26"/>
        <v>0.97200813976936062</v>
      </c>
      <c r="M851">
        <f t="shared" si="27"/>
        <v>0.69880096375220246</v>
      </c>
    </row>
    <row r="852" spans="1:13" x14ac:dyDescent="0.25">
      <c r="A852" s="1">
        <f>+BASE!A852</f>
        <v>43126</v>
      </c>
      <c r="B852">
        <f>+IFERROR(VLOOKUP(A852,BASE!K:M,3,0)/VLOOKUP(ROE!A852,BASE!F:H,3,0),B851)</f>
        <v>0.88321054912400176</v>
      </c>
      <c r="C852">
        <f>+IFERROR(VLOOKUP(A852,BASE!A:C,3,0)/VLOOKUP(ROE!A852,BASE!F:H,3,0),C851)</f>
        <v>0.65678202191543367</v>
      </c>
      <c r="D852">
        <f>+IFERROR(+VLOOKUP(A852,BASE!P:R,3,0)/VLOOKUP(ROE!A852,BASE!F:H,3,0),D851)</f>
        <v>1.1765616294186838</v>
      </c>
      <c r="E852">
        <f>+IFERROR(BASE!V852/BASE!G852,E851)</f>
        <v>0.57209629356815217</v>
      </c>
      <c r="F852">
        <f>+IFERROR(VLOOKUP(A852,BASE!A:C,3,0)/VLOOKUP(A852,BASE!K:M,3,0),F851)</f>
        <v>0.7436301825955911</v>
      </c>
      <c r="L852">
        <f t="shared" si="26"/>
        <v>1.0267168861711502</v>
      </c>
      <c r="M852">
        <f t="shared" si="27"/>
        <v>0.73970421207685333</v>
      </c>
    </row>
    <row r="853" spans="1:13" x14ac:dyDescent="0.25">
      <c r="A853" s="1">
        <f>+BASE!A853</f>
        <v>43133</v>
      </c>
      <c r="B853">
        <f>+IFERROR(VLOOKUP(A853,BASE!K:M,3,0)/VLOOKUP(ROE!A853,BASE!F:H,3,0),B852)</f>
        <v>0.83952664260866738</v>
      </c>
      <c r="C853">
        <f>+IFERROR(VLOOKUP(A853,BASE!A:C,3,0)/VLOOKUP(ROE!A853,BASE!F:H,3,0),C852)</f>
        <v>0.63799213238401764</v>
      </c>
      <c r="D853">
        <f>+IFERROR(+VLOOKUP(A853,BASE!P:R,3,0)/VLOOKUP(ROE!A853,BASE!F:H,3,0),D852)</f>
        <v>1.1181117721642446</v>
      </c>
      <c r="E853">
        <f>+IFERROR(BASE!V853/BASE!G853,E852)</f>
        <v>0.57209629356815217</v>
      </c>
      <c r="F853">
        <f>+IFERROR(VLOOKUP(A853,BASE!A:C,3,0)/VLOOKUP(A853,BASE!K:M,3,0),F852)</f>
        <v>0.75994268675212018</v>
      </c>
      <c r="L853">
        <f t="shared" si="26"/>
        <v>0.98159807705495361</v>
      </c>
      <c r="M853">
        <f t="shared" si="27"/>
        <v>0.69745520816238116</v>
      </c>
    </row>
    <row r="854" spans="1:13" x14ac:dyDescent="0.25">
      <c r="A854" s="1">
        <f>+BASE!A854</f>
        <v>43140</v>
      </c>
      <c r="B854">
        <f>+IFERROR(VLOOKUP(A854,BASE!K:M,3,0)/VLOOKUP(ROE!A854,BASE!F:H,3,0),B853)</f>
        <v>0.84715185540188964</v>
      </c>
      <c r="C854">
        <f>+IFERROR(VLOOKUP(A854,BASE!A:C,3,0)/VLOOKUP(ROE!A854,BASE!F:H,3,0),C853)</f>
        <v>0.64719978091195407</v>
      </c>
      <c r="D854">
        <f>+IFERROR(+VLOOKUP(A854,BASE!P:R,3,0)/VLOOKUP(ROE!A854,BASE!F:H,3,0),D853)</f>
        <v>1.0466589072983707</v>
      </c>
      <c r="E854">
        <f>+IFERROR(BASE!V854/BASE!G854,E853)</f>
        <v>0.57209629356815217</v>
      </c>
      <c r="F854">
        <f>+IFERROR(VLOOKUP(A854,BASE!A:C,3,0)/VLOOKUP(A854,BASE!K:M,3,0),F853)</f>
        <v>0.76397139047157236</v>
      </c>
      <c r="L854">
        <f t="shared" si="26"/>
        <v>0.98956204230504619</v>
      </c>
      <c r="M854">
        <f t="shared" si="27"/>
        <v>0.7047416684987331</v>
      </c>
    </row>
    <row r="855" spans="1:13" x14ac:dyDescent="0.25">
      <c r="A855" s="1">
        <f>+BASE!A855</f>
        <v>43147</v>
      </c>
      <c r="B855">
        <f>+IFERROR(VLOOKUP(A855,BASE!K:M,3,0)/VLOOKUP(ROE!A855,BASE!F:H,3,0),B854)</f>
        <v>0.85664104719586887</v>
      </c>
      <c r="C855">
        <f>+IFERROR(VLOOKUP(A855,BASE!A:C,3,0)/VLOOKUP(ROE!A855,BASE!F:H,3,0),C854)</f>
        <v>0.65038429206196713</v>
      </c>
      <c r="D855">
        <f>+IFERROR(+VLOOKUP(A855,BASE!P:R,3,0)/VLOOKUP(ROE!A855,BASE!F:H,3,0),D854)</f>
        <v>1.0695328449621713</v>
      </c>
      <c r="E855">
        <f>+IFERROR(BASE!V855/BASE!G855,E854)</f>
        <v>0.57209629356815217</v>
      </c>
      <c r="F855">
        <f>+IFERROR(VLOOKUP(A855,BASE!A:C,3,0)/VLOOKUP(A855,BASE!K:M,3,0),F854)</f>
        <v>0.75922615918410263</v>
      </c>
      <c r="L855">
        <f t="shared" si="26"/>
        <v>1.0031406313855256</v>
      </c>
      <c r="M855">
        <f t="shared" si="27"/>
        <v>0.71014146300621217</v>
      </c>
    </row>
    <row r="856" spans="1:13" x14ac:dyDescent="0.25">
      <c r="A856" s="1">
        <f>+BASE!A856</f>
        <v>43154</v>
      </c>
      <c r="B856">
        <f>+IFERROR(VLOOKUP(A856,BASE!K:M,3,0)/VLOOKUP(ROE!A856,BASE!F:H,3,0),B855)</f>
        <v>0.86886107247720601</v>
      </c>
      <c r="C856">
        <f>+IFERROR(VLOOKUP(A856,BASE!A:C,3,0)/VLOOKUP(ROE!A856,BASE!F:H,3,0),C855)</f>
        <v>0.69309225776541494</v>
      </c>
      <c r="D856">
        <f>+IFERROR(+VLOOKUP(A856,BASE!P:R,3,0)/VLOOKUP(ROE!A856,BASE!F:H,3,0),D855)</f>
        <v>1.012579199505486</v>
      </c>
      <c r="E856">
        <f>+IFERROR(BASE!V856/BASE!G856,E855)</f>
        <v>0.57209629356815217</v>
      </c>
      <c r="F856">
        <f>+IFERROR(VLOOKUP(A856,BASE!A:C,3,0)/VLOOKUP(A856,BASE!K:M,3,0),F855)</f>
        <v>0.79770204894706898</v>
      </c>
      <c r="L856">
        <f t="shared" si="26"/>
        <v>1.0209537340474191</v>
      </c>
      <c r="M856">
        <f t="shared" si="27"/>
        <v>0.71676841090699295</v>
      </c>
    </row>
    <row r="857" spans="1:13" x14ac:dyDescent="0.25">
      <c r="A857" s="1">
        <f>+BASE!A857</f>
        <v>43161</v>
      </c>
      <c r="B857">
        <f>+IFERROR(VLOOKUP(A857,BASE!K:M,3,0)/VLOOKUP(ROE!A857,BASE!F:H,3,0),B856)</f>
        <v>0.85692686935086282</v>
      </c>
      <c r="C857">
        <f>+IFERROR(VLOOKUP(A857,BASE!A:C,3,0)/VLOOKUP(ROE!A857,BASE!F:H,3,0),C856)</f>
        <v>0.70698438783894813</v>
      </c>
      <c r="D857">
        <f>+IFERROR(+VLOOKUP(A857,BASE!P:R,3,0)/VLOOKUP(ROE!A857,BASE!F:H,3,0),D856)</f>
        <v>1.0441413311421528</v>
      </c>
      <c r="E857">
        <f>+IFERROR(BASE!V857/BASE!G857,E856)</f>
        <v>0.57209629356815217</v>
      </c>
      <c r="F857">
        <f>+IFERROR(VLOOKUP(A857,BASE!A:C,3,0)/VLOOKUP(A857,BASE!K:M,3,0),F856)</f>
        <v>0.82502301319423121</v>
      </c>
      <c r="L857">
        <f t="shared" si="26"/>
        <v>1.0132285404863426</v>
      </c>
      <c r="M857">
        <f t="shared" si="27"/>
        <v>0.70062519821538305</v>
      </c>
    </row>
    <row r="858" spans="1:13" x14ac:dyDescent="0.25">
      <c r="A858" s="1">
        <f>+BASE!A858</f>
        <v>43168</v>
      </c>
      <c r="B858">
        <f>+IFERROR(VLOOKUP(A858,BASE!K:M,3,0)/VLOOKUP(ROE!A858,BASE!F:H,3,0),B857)</f>
        <v>0.82040816326530619</v>
      </c>
      <c r="C858">
        <f>+IFERROR(VLOOKUP(A858,BASE!A:C,3,0)/VLOOKUP(ROE!A858,BASE!F:H,3,0),C857)</f>
        <v>0.68839383081476868</v>
      </c>
      <c r="D858">
        <f>+IFERROR(+VLOOKUP(A858,BASE!P:R,3,0)/VLOOKUP(ROE!A858,BASE!F:H,3,0),D857)</f>
        <v>1.0244897959183674</v>
      </c>
      <c r="E858">
        <f>+IFERROR(BASE!V858/BASE!G858,E857)</f>
        <v>0.57209629356815217</v>
      </c>
      <c r="F858">
        <f>+IFERROR(VLOOKUP(A858,BASE!A:C,3,0)/VLOOKUP(A858,BASE!K:M,3,0),F857)</f>
        <v>0.83908700770954381</v>
      </c>
      <c r="L858">
        <f t="shared" si="26"/>
        <v>0.97934707101519858</v>
      </c>
      <c r="M858">
        <f t="shared" si="27"/>
        <v>0.6614692555154138</v>
      </c>
    </row>
    <row r="859" spans="1:13" x14ac:dyDescent="0.25">
      <c r="A859" s="1">
        <f>+BASE!A859</f>
        <v>43175</v>
      </c>
      <c r="B859">
        <f>+IFERROR(VLOOKUP(A859,BASE!K:M,3,0)/VLOOKUP(ROE!A859,BASE!F:H,3,0),B858)</f>
        <v>0.83795758723950375</v>
      </c>
      <c r="C859">
        <f>+IFERROR(VLOOKUP(A859,BASE!A:C,3,0)/VLOOKUP(ROE!A859,BASE!F:H,3,0),C858)</f>
        <v>0.66769541037707014</v>
      </c>
      <c r="D859">
        <f>+IFERROR(+VLOOKUP(A859,BASE!P:R,3,0)/VLOOKUP(ROE!A859,BASE!F:H,3,0),D858)</f>
        <v>0.9488480107559738</v>
      </c>
      <c r="E859">
        <f>+IFERROR(BASE!V859/BASE!G859,E858)</f>
        <v>0.57209629356815217</v>
      </c>
      <c r="F859">
        <f>+IFERROR(VLOOKUP(A859,BASE!A:C,3,0)/VLOOKUP(A859,BASE!K:M,3,0),F858)</f>
        <v>0.79681289428581836</v>
      </c>
      <c r="L859">
        <f t="shared" si="26"/>
        <v>1.0004838916844627</v>
      </c>
      <c r="M859">
        <f t="shared" si="27"/>
        <v>0.6754312827945449</v>
      </c>
    </row>
    <row r="860" spans="1:13" x14ac:dyDescent="0.25">
      <c r="A860" s="1">
        <f>+BASE!A860</f>
        <v>43182</v>
      </c>
      <c r="B860">
        <f>+IFERROR(VLOOKUP(A860,BASE!K:M,3,0)/VLOOKUP(ROE!A860,BASE!F:H,3,0),B859)</f>
        <v>0.82025731584258332</v>
      </c>
      <c r="C860">
        <f>+IFERROR(VLOOKUP(A860,BASE!A:C,3,0)/VLOOKUP(ROE!A860,BASE!F:H,3,0),C859)</f>
        <v>0.67703077699293646</v>
      </c>
      <c r="D860">
        <f>+IFERROR(+VLOOKUP(A860,BASE!P:R,3,0)/VLOOKUP(ROE!A860,BASE!F:H,3,0),D859)</f>
        <v>0.96039354187689208</v>
      </c>
      <c r="E860">
        <f>+IFERROR(BASE!V860/BASE!G860,E859)</f>
        <v>0.57209629356815217</v>
      </c>
      <c r="F860">
        <f>+IFERROR(VLOOKUP(A860,BASE!A:C,3,0)/VLOOKUP(A860,BASE!K:M,3,0),F859)</f>
        <v>0.82538828233123163</v>
      </c>
      <c r="L860">
        <f t="shared" si="26"/>
        <v>0.9852424467760047</v>
      </c>
      <c r="M860">
        <f t="shared" si="27"/>
        <v>0.65527218490916195</v>
      </c>
    </row>
    <row r="861" spans="1:13" x14ac:dyDescent="0.25">
      <c r="A861" s="1">
        <f>+BASE!A861</f>
        <v>43189</v>
      </c>
      <c r="B861">
        <f>+IFERROR(VLOOKUP(A861,BASE!K:M,3,0)/VLOOKUP(ROE!A861,BASE!F:H,3,0),B860)</f>
        <v>0.7809055521409547</v>
      </c>
      <c r="C861">
        <f>+IFERROR(VLOOKUP(A861,BASE!A:C,3,0)/VLOOKUP(ROE!A861,BASE!F:H,3,0),C860)</f>
        <v>0.81114525711944274</v>
      </c>
      <c r="D861">
        <f>+IFERROR(+VLOOKUP(A861,BASE!P:R,3,0)/VLOOKUP(ROE!A861,BASE!F:H,3,0),D860)</f>
        <v>1.3994263470600286</v>
      </c>
      <c r="E861">
        <f>+IFERROR(BASE!V861/BASE!G861,E860)</f>
        <v>0.71572997646387559</v>
      </c>
      <c r="F861">
        <f>+IFERROR(VLOOKUP(A861,BASE!A:C,3,0)/VLOOKUP(A861,BASE!K:M,3,0),F860)</f>
        <v>1.0387238954769651</v>
      </c>
      <c r="L861">
        <f t="shared" si="26"/>
        <v>0.94669710321435929</v>
      </c>
      <c r="M861">
        <f t="shared" si="27"/>
        <v>0.6151140010675501</v>
      </c>
    </row>
    <row r="862" spans="1:13" x14ac:dyDescent="0.25">
      <c r="A862" s="1">
        <f>+BASE!A862</f>
        <v>43196</v>
      </c>
      <c r="B862">
        <f>+IFERROR(VLOOKUP(A862,BASE!K:M,3,0)/VLOOKUP(ROE!A862,BASE!F:H,3,0),B861)</f>
        <v>0.78884398383418031</v>
      </c>
      <c r="C862">
        <f>+IFERROR(VLOOKUP(A862,BASE!A:C,3,0)/VLOOKUP(ROE!A862,BASE!F:H,3,0),C861)</f>
        <v>0.80981153215157464</v>
      </c>
      <c r="D862">
        <f>+IFERROR(+VLOOKUP(A862,BASE!P:R,3,0)/VLOOKUP(ROE!A862,BASE!F:H,3,0),D861)</f>
        <v>1.4191108799167702</v>
      </c>
      <c r="E862">
        <f>+IFERROR(BASE!V862/BASE!G862,E861)</f>
        <v>0.71572997646387559</v>
      </c>
      <c r="F862">
        <f>+IFERROR(VLOOKUP(A862,BASE!A:C,3,0)/VLOOKUP(A862,BASE!K:M,3,0),F861)</f>
        <v>1.026580095363701</v>
      </c>
      <c r="L862">
        <f t="shared" si="26"/>
        <v>0.95574896492644723</v>
      </c>
      <c r="M862">
        <f t="shared" si="27"/>
        <v>0.62193900274191338</v>
      </c>
    </row>
    <row r="863" spans="1:13" x14ac:dyDescent="0.25">
      <c r="A863" s="1">
        <f>+BASE!A863</f>
        <v>43203</v>
      </c>
      <c r="B863">
        <f>+IFERROR(VLOOKUP(A863,BASE!K:M,3,0)/VLOOKUP(ROE!A863,BASE!F:H,3,0),B862)</f>
        <v>0.78837567984414314</v>
      </c>
      <c r="C863">
        <f>+IFERROR(VLOOKUP(A863,BASE!A:C,3,0)/VLOOKUP(ROE!A863,BASE!F:H,3,0),C862)</f>
        <v>0.81037421868658166</v>
      </c>
      <c r="D863">
        <f>+IFERROR(+VLOOKUP(A863,BASE!P:R,3,0)/VLOOKUP(ROE!A863,BASE!F:H,3,0),D862)</f>
        <v>1.2925968016884486</v>
      </c>
      <c r="E863">
        <f>+IFERROR(BASE!V863/BASE!G863,E862)</f>
        <v>0.71572997646387559</v>
      </c>
      <c r="F863">
        <f>+IFERROR(VLOOKUP(A863,BASE!A:C,3,0)/VLOOKUP(A863,BASE!K:M,3,0),F862)</f>
        <v>1.0279036243822075</v>
      </c>
      <c r="L863">
        <f t="shared" si="26"/>
        <v>0.9563372040280812</v>
      </c>
      <c r="M863">
        <f t="shared" si="27"/>
        <v>0.62041415566020508</v>
      </c>
    </row>
    <row r="864" spans="1:13" x14ac:dyDescent="0.25">
      <c r="A864" s="1">
        <f>+BASE!A864</f>
        <v>43210</v>
      </c>
      <c r="B864">
        <f>+IFERROR(VLOOKUP(A864,BASE!K:M,3,0)/VLOOKUP(ROE!A864,BASE!F:H,3,0),B863)</f>
        <v>0.78714379838576842</v>
      </c>
      <c r="C864">
        <f>+IFERROR(VLOOKUP(A864,BASE!A:C,3,0)/VLOOKUP(ROE!A864,BASE!F:H,3,0),C863)</f>
        <v>0.81444572558062922</v>
      </c>
      <c r="D864">
        <f>+IFERROR(+VLOOKUP(A864,BASE!P:R,3,0)/VLOOKUP(ROE!A864,BASE!F:H,3,0),D863)</f>
        <v>1.3278290232251688</v>
      </c>
      <c r="E864">
        <f>+IFERROR(BASE!V864/BASE!G864,E863)</f>
        <v>0.71572997646387559</v>
      </c>
      <c r="F864">
        <f>+IFERROR(VLOOKUP(A864,BASE!A:C,3,0)/VLOOKUP(A864,BASE!K:M,3,0),F863)</f>
        <v>1.0346848025111168</v>
      </c>
      <c r="L864">
        <f t="shared" si="26"/>
        <v>0.95601336452298036</v>
      </c>
      <c r="M864">
        <f t="shared" si="27"/>
        <v>0.61827423224855649</v>
      </c>
    </row>
    <row r="865" spans="1:13" x14ac:dyDescent="0.25">
      <c r="A865" s="1">
        <f>+BASE!A865</f>
        <v>43217</v>
      </c>
      <c r="B865">
        <f>+IFERROR(VLOOKUP(A865,BASE!K:M,3,0)/VLOOKUP(ROE!A865,BASE!F:H,3,0),B864)</f>
        <v>0.79246627000754211</v>
      </c>
      <c r="C865">
        <f>+IFERROR(VLOOKUP(A865,BASE!A:C,3,0)/VLOOKUP(ROE!A865,BASE!F:H,3,0),C864)</f>
        <v>0.76569177909997477</v>
      </c>
      <c r="D865">
        <f>+IFERROR(+VLOOKUP(A865,BASE!P:R,3,0)/VLOOKUP(ROE!A865,BASE!F:H,3,0),D864)</f>
        <v>1.2739461996145143</v>
      </c>
      <c r="E865">
        <f>+IFERROR(BASE!V865/BASE!G865,E864)</f>
        <v>0.71572997646387559</v>
      </c>
      <c r="F865">
        <f>+IFERROR(VLOOKUP(A865,BASE!A:C,3,0)/VLOOKUP(A865,BASE!K:M,3,0),F864)</f>
        <v>0.9662137154338285</v>
      </c>
      <c r="L865">
        <f t="shared" si="26"/>
        <v>0.96227238556933303</v>
      </c>
      <c r="M865">
        <f t="shared" si="27"/>
        <v>0.62266015444575118</v>
      </c>
    </row>
    <row r="866" spans="1:13" x14ac:dyDescent="0.25">
      <c r="A866" s="1">
        <f>+BASE!A866</f>
        <v>43224</v>
      </c>
      <c r="B866">
        <f>+IFERROR(VLOOKUP(A866,BASE!K:M,3,0)/VLOOKUP(ROE!A866,BASE!F:H,3,0),B865)</f>
        <v>0.82777647884030858</v>
      </c>
      <c r="C866">
        <f>+IFERROR(VLOOKUP(A866,BASE!A:C,3,0)/VLOOKUP(ROE!A866,BASE!F:H,3,0),C865)</f>
        <v>0.78657937806873968</v>
      </c>
      <c r="D866">
        <f>+IFERROR(+VLOOKUP(A866,BASE!P:R,3,0)/VLOOKUP(ROE!A866,BASE!F:H,3,0),D865)</f>
        <v>1.228758475566986</v>
      </c>
      <c r="E866">
        <f>+IFERROR(BASE!V866/BASE!G866,E865)</f>
        <v>0.71572997646387559</v>
      </c>
      <c r="F866">
        <f>+IFERROR(VLOOKUP(A866,BASE!A:C,3,0)/VLOOKUP(A866,BASE!K:M,3,0),F865)</f>
        <v>0.95023161224720365</v>
      </c>
      <c r="L866">
        <f t="shared" si="26"/>
        <v>0.99965067351202008</v>
      </c>
      <c r="M866">
        <f t="shared" si="27"/>
        <v>0.65590228416859708</v>
      </c>
    </row>
    <row r="867" spans="1:13" x14ac:dyDescent="0.25">
      <c r="A867" s="1">
        <f>+BASE!A867</f>
        <v>43231</v>
      </c>
      <c r="B867">
        <f>+IFERROR(VLOOKUP(A867,BASE!K:M,3,0)/VLOOKUP(ROE!A867,BASE!F:H,3,0),B866)</f>
        <v>0.80049339851066748</v>
      </c>
      <c r="C867">
        <f>+IFERROR(VLOOKUP(A867,BASE!A:C,3,0)/VLOOKUP(ROE!A867,BASE!F:H,3,0),C866)</f>
        <v>0.77075243272876792</v>
      </c>
      <c r="D867">
        <f>+IFERROR(+VLOOKUP(A867,BASE!P:R,3,0)/VLOOKUP(ROE!A867,BASE!F:H,3,0),D866)</f>
        <v>1.1196491388368588</v>
      </c>
      <c r="E867">
        <f>+IFERROR(BASE!V867/BASE!G867,E866)</f>
        <v>0.71572997646387559</v>
      </c>
      <c r="F867">
        <f>+IFERROR(VLOOKUP(A867,BASE!A:C,3,0)/VLOOKUP(A867,BASE!K:M,3,0),F866)</f>
        <v>0.96284670699691821</v>
      </c>
      <c r="L867">
        <f t="shared" si="26"/>
        <v>0.97192650960576044</v>
      </c>
      <c r="M867">
        <f t="shared" si="27"/>
        <v>0.62906028741557452</v>
      </c>
    </row>
    <row r="868" spans="1:13" x14ac:dyDescent="0.25">
      <c r="A868" s="1">
        <f>+BASE!A868</f>
        <v>43238</v>
      </c>
      <c r="B868">
        <f>+IFERROR(VLOOKUP(A868,BASE!K:M,3,0)/VLOOKUP(ROE!A868,BASE!F:H,3,0),B867)</f>
        <v>0.83770024753631323</v>
      </c>
      <c r="C868">
        <f>+IFERROR(VLOOKUP(A868,BASE!A:C,3,0)/VLOOKUP(ROE!A868,BASE!F:H,3,0),C867)</f>
        <v>0.87828686189341942</v>
      </c>
      <c r="D868">
        <f>+IFERROR(+VLOOKUP(A868,BASE!P:R,3,0)/VLOOKUP(ROE!A868,BASE!F:H,3,0),D867)</f>
        <v>1.3767689505394425</v>
      </c>
      <c r="E868">
        <f>+IFERROR(BASE!V868/BASE!G868,E867)</f>
        <v>0.71572997646387559</v>
      </c>
      <c r="F868">
        <f>+IFERROR(VLOOKUP(A868,BASE!A:C,3,0)/VLOOKUP(A868,BASE!K:M,3,0),F867)</f>
        <v>1.0484500446030329</v>
      </c>
      <c r="L868">
        <f t="shared" si="26"/>
        <v>1.0095399438545647</v>
      </c>
      <c r="M868">
        <f t="shared" si="27"/>
        <v>0.66586055121806176</v>
      </c>
    </row>
    <row r="869" spans="1:13" x14ac:dyDescent="0.25">
      <c r="A869" s="1">
        <f>+BASE!A869</f>
        <v>43245</v>
      </c>
      <c r="B869">
        <f>+IFERROR(VLOOKUP(A869,BASE!K:M,3,0)/VLOOKUP(ROE!A869,BASE!F:H,3,0),B868)</f>
        <v>0.82713478131508478</v>
      </c>
      <c r="C869">
        <f>+IFERROR(VLOOKUP(A869,BASE!A:C,3,0)/VLOOKUP(ROE!A869,BASE!F:H,3,0),C868)</f>
        <v>0.92824556183675488</v>
      </c>
      <c r="D869">
        <f>+IFERROR(+VLOOKUP(A869,BASE!P:R,3,0)/VLOOKUP(ROE!A869,BASE!F:H,3,0),D868)</f>
        <v>1.313497966874938</v>
      </c>
      <c r="E869">
        <f>+IFERROR(BASE!V869/BASE!G869,E868)</f>
        <v>0.71572997646387559</v>
      </c>
      <c r="F869">
        <f>+IFERROR(VLOOKUP(A869,BASE!A:C,3,0)/VLOOKUP(A869,BASE!K:M,3,0),F868)</f>
        <v>1.1222422062350119</v>
      </c>
      <c r="L869">
        <f t="shared" si="26"/>
        <v>0.99678519755950834</v>
      </c>
      <c r="M869">
        <f t="shared" si="27"/>
        <v>0.65748436507066121</v>
      </c>
    </row>
    <row r="870" spans="1:13" x14ac:dyDescent="0.25">
      <c r="A870" s="1">
        <f>+BASE!A870</f>
        <v>43252</v>
      </c>
      <c r="B870">
        <f>+IFERROR(VLOOKUP(A870,BASE!K:M,3,0)/VLOOKUP(ROE!A870,BASE!F:H,3,0),B869)</f>
        <v>0.77334674377671619</v>
      </c>
      <c r="C870">
        <f>+IFERROR(VLOOKUP(A870,BASE!A:C,3,0)/VLOOKUP(ROE!A870,BASE!F:H,3,0),C869)</f>
        <v>0.92305758109127478</v>
      </c>
      <c r="D870">
        <f>+IFERROR(+VLOOKUP(A870,BASE!P:R,3,0)/VLOOKUP(ROE!A870,BASE!F:H,3,0),D869)</f>
        <v>1.2684938395775711</v>
      </c>
      <c r="E870">
        <f>+IFERROR(BASE!V870/BASE!G870,E869)</f>
        <v>0.71572997646387559</v>
      </c>
      <c r="F870">
        <f>+IFERROR(VLOOKUP(A870,BASE!A:C,3,0)/VLOOKUP(A870,BASE!K:M,3,0),F869)</f>
        <v>1.193588242944466</v>
      </c>
      <c r="L870">
        <f t="shared" si="26"/>
        <v>0.94037255167705525</v>
      </c>
      <c r="M870">
        <f t="shared" si="27"/>
        <v>0.60632093587637714</v>
      </c>
    </row>
    <row r="871" spans="1:13" x14ac:dyDescent="0.25">
      <c r="A871" s="1">
        <f>+BASE!A871</f>
        <v>43259</v>
      </c>
      <c r="B871">
        <f>+IFERROR(VLOOKUP(A871,BASE!K:M,3,0)/VLOOKUP(ROE!A871,BASE!F:H,3,0),B870)</f>
        <v>0.77727939635296583</v>
      </c>
      <c r="C871">
        <f>+IFERROR(VLOOKUP(A871,BASE!A:C,3,0)/VLOOKUP(ROE!A871,BASE!F:H,3,0),C870)</f>
        <v>0.82536155942150502</v>
      </c>
      <c r="D871">
        <f>+IFERROR(+VLOOKUP(A871,BASE!P:R,3,0)/VLOOKUP(ROE!A871,BASE!F:H,3,0),D870)</f>
        <v>1.2409976944036889</v>
      </c>
      <c r="E871">
        <f>+IFERROR(BASE!V871/BASE!G871,E870)</f>
        <v>0.71572997646387559</v>
      </c>
      <c r="F871">
        <f>+IFERROR(VLOOKUP(A871,BASE!A:C,3,0)/VLOOKUP(A871,BASE!K:M,3,0),F870)</f>
        <v>1.0618595620752886</v>
      </c>
      <c r="L871">
        <f t="shared" si="26"/>
        <v>0.94302842457319724</v>
      </c>
      <c r="M871">
        <f t="shared" si="27"/>
        <v>0.61153036813273443</v>
      </c>
    </row>
    <row r="872" spans="1:13" x14ac:dyDescent="0.25">
      <c r="A872" s="1">
        <f>+BASE!A872</f>
        <v>43266</v>
      </c>
      <c r="B872">
        <f>+IFERROR(VLOOKUP(A872,BASE!K:M,3,0)/VLOOKUP(ROE!A872,BASE!F:H,3,0),B871)</f>
        <v>0.8373006594023289</v>
      </c>
      <c r="C872">
        <f>+IFERROR(VLOOKUP(A872,BASE!A:C,3,0)/VLOOKUP(ROE!A872,BASE!F:H,3,0),C871)</f>
        <v>0.81705092830753401</v>
      </c>
      <c r="D872">
        <f>+IFERROR(+VLOOKUP(A872,BASE!P:R,3,0)/VLOOKUP(ROE!A872,BASE!F:H,3,0),D871)</f>
        <v>1.2072206893326474</v>
      </c>
      <c r="E872">
        <f>+IFERROR(BASE!V872/BASE!G872,E871)</f>
        <v>0.71572997646387559</v>
      </c>
      <c r="F872">
        <f>+IFERROR(VLOOKUP(A872,BASE!A:C,3,0)/VLOOKUP(A872,BASE!K:M,3,0),F871)</f>
        <v>0.97581546023235033</v>
      </c>
      <c r="L872">
        <f t="shared" si="26"/>
        <v>1.0033229863887403</v>
      </c>
      <c r="M872">
        <f t="shared" si="27"/>
        <v>0.67127833241591761</v>
      </c>
    </row>
    <row r="873" spans="1:13" x14ac:dyDescent="0.25">
      <c r="A873" s="1">
        <f>+BASE!A873</f>
        <v>43273</v>
      </c>
      <c r="B873">
        <f>+IFERROR(VLOOKUP(A873,BASE!K:M,3,0)/VLOOKUP(ROE!A873,BASE!F:H,3,0),B872)</f>
        <v>0.84705314009661847</v>
      </c>
      <c r="C873">
        <f>+IFERROR(VLOOKUP(A873,BASE!A:C,3,0)/VLOOKUP(ROE!A873,BASE!F:H,3,0),C872)</f>
        <v>0.89062801932367153</v>
      </c>
      <c r="D873">
        <f>+IFERROR(+VLOOKUP(A873,BASE!P:R,3,0)/VLOOKUP(ROE!A873,BASE!F:H,3,0),D872)</f>
        <v>1.4647342995169084</v>
      </c>
      <c r="E873">
        <f>+IFERROR(BASE!V873/BASE!G873,E872)</f>
        <v>0.71572997646387559</v>
      </c>
      <c r="F873">
        <f>+IFERROR(VLOOKUP(A873,BASE!A:C,3,0)/VLOOKUP(A873,BASE!K:M,3,0),F872)</f>
        <v>1.0514429109159347</v>
      </c>
      <c r="L873">
        <f t="shared" si="26"/>
        <v>1.0140425761189167</v>
      </c>
      <c r="M873">
        <f t="shared" si="27"/>
        <v>0.68006370407432026</v>
      </c>
    </row>
    <row r="874" spans="1:13" x14ac:dyDescent="0.25">
      <c r="A874" s="1">
        <f>+BASE!A874</f>
        <v>43280</v>
      </c>
      <c r="B874">
        <f>+IFERROR(VLOOKUP(A874,BASE!K:M,3,0)/VLOOKUP(ROE!A874,BASE!F:H,3,0),B873)</f>
        <v>0.69589145080178383</v>
      </c>
      <c r="C874">
        <f>+IFERROR(VLOOKUP(A874,BASE!A:C,3,0)/VLOOKUP(ROE!A874,BASE!F:H,3,0),C873)</f>
        <v>0.74855299364266059</v>
      </c>
      <c r="D874">
        <f>+IFERROR(+VLOOKUP(A874,BASE!P:R,3,0)/VLOOKUP(ROE!A874,BASE!F:H,3,0),D873)</f>
        <v>1.1467881203150203</v>
      </c>
      <c r="E874">
        <f>+IFERROR(BASE!V874/BASE!G874,E873)</f>
        <v>0.53524959108629611</v>
      </c>
      <c r="F874">
        <f>+IFERROR(VLOOKUP(A874,BASE!A:C,3,0)/VLOOKUP(A874,BASE!K:M,3,0),F873)</f>
        <v>1.0756749386419415</v>
      </c>
      <c r="L874">
        <f t="shared" si="26"/>
        <v>0.8622806032284559</v>
      </c>
      <c r="M874">
        <f t="shared" si="27"/>
        <v>0.52950229837511176</v>
      </c>
    </row>
    <row r="875" spans="1:13" x14ac:dyDescent="0.25">
      <c r="A875" s="1">
        <f>+BASE!A875</f>
        <v>43287</v>
      </c>
      <c r="B875">
        <f>+IFERROR(VLOOKUP(A875,BASE!K:M,3,0)/VLOOKUP(ROE!A875,BASE!F:H,3,0),B874)</f>
        <v>0.66141381766381768</v>
      </c>
      <c r="C875">
        <f>+IFERROR(VLOOKUP(A875,BASE!A:C,3,0)/VLOOKUP(ROE!A875,BASE!F:H,3,0),C874)</f>
        <v>0.78142806267806275</v>
      </c>
      <c r="D875">
        <f>+IFERROR(+VLOOKUP(A875,BASE!P:R,3,0)/VLOOKUP(ROE!A875,BASE!F:H,3,0),D874)</f>
        <v>1.0553774928774928</v>
      </c>
      <c r="E875">
        <f>+IFERROR(BASE!V875/BASE!G875,E874)</f>
        <v>0.53524959108629611</v>
      </c>
      <c r="F875">
        <f>+IFERROR(VLOOKUP(A875,BASE!A:C,3,0)/VLOOKUP(A875,BASE!K:M,3,0),F874)</f>
        <v>1.1814510701305694</v>
      </c>
      <c r="L875">
        <f t="shared" si="26"/>
        <v>0.82926161537943088</v>
      </c>
      <c r="M875">
        <f t="shared" si="27"/>
        <v>0.49356601994820448</v>
      </c>
    </row>
    <row r="876" spans="1:13" x14ac:dyDescent="0.25">
      <c r="A876" s="1">
        <f>+BASE!A876</f>
        <v>43294</v>
      </c>
      <c r="B876">
        <f>+IFERROR(VLOOKUP(A876,BASE!K:M,3,0)/VLOOKUP(ROE!A876,BASE!F:H,3,0),B875)</f>
        <v>0.68805593873376769</v>
      </c>
      <c r="C876">
        <f>+IFERROR(VLOOKUP(A876,BASE!A:C,3,0)/VLOOKUP(ROE!A876,BASE!F:H,3,0),C875)</f>
        <v>0.81049326927650667</v>
      </c>
      <c r="D876">
        <f>+IFERROR(+VLOOKUP(A876,BASE!P:R,3,0)/VLOOKUP(ROE!A876,BASE!F:H,3,0),D875)</f>
        <v>1.0375778908814155</v>
      </c>
      <c r="E876">
        <f>+IFERROR(BASE!V876/BASE!G876,E875)</f>
        <v>0.53524959108629611</v>
      </c>
      <c r="F876">
        <f>+IFERROR(VLOOKUP(A876,BASE!A:C,3,0)/VLOOKUP(A876,BASE!K:M,3,0),F875)</f>
        <v>1.1779467680608366</v>
      </c>
      <c r="L876">
        <f t="shared" si="26"/>
        <v>0.8562633281677976</v>
      </c>
      <c r="M876">
        <f t="shared" si="27"/>
        <v>0.51984854929973778</v>
      </c>
    </row>
    <row r="877" spans="1:13" x14ac:dyDescent="0.25">
      <c r="A877" s="1">
        <f>+BASE!A877</f>
        <v>43301</v>
      </c>
      <c r="B877">
        <f>+IFERROR(VLOOKUP(A877,BASE!K:M,3,0)/VLOOKUP(ROE!A877,BASE!F:H,3,0),B876)</f>
        <v>0.6967759612750023</v>
      </c>
      <c r="C877">
        <f>+IFERROR(VLOOKUP(A877,BASE!A:C,3,0)/VLOOKUP(ROE!A877,BASE!F:H,3,0),C876)</f>
        <v>0.81153530002739971</v>
      </c>
      <c r="D877">
        <f>+IFERROR(+VLOOKUP(A877,BASE!P:R,3,0)/VLOOKUP(ROE!A877,BASE!F:H,3,0),D876)</f>
        <v>1.0249794501780984</v>
      </c>
      <c r="E877">
        <f>+IFERROR(BASE!V877/BASE!G877,E876)</f>
        <v>0.53524959108629611</v>
      </c>
      <c r="F877">
        <f>+IFERROR(VLOOKUP(A877,BASE!A:C,3,0)/VLOOKUP(A877,BASE!K:M,3,0),F876)</f>
        <v>1.1647004849914797</v>
      </c>
      <c r="L877">
        <f t="shared" si="26"/>
        <v>0.86504917801473491</v>
      </c>
      <c r="M877">
        <f t="shared" si="27"/>
        <v>0.52850274453526969</v>
      </c>
    </row>
    <row r="878" spans="1:13" x14ac:dyDescent="0.25">
      <c r="A878" s="1">
        <f>+BASE!A878</f>
        <v>43308</v>
      </c>
      <c r="B878">
        <f>+IFERROR(VLOOKUP(A878,BASE!K:M,3,0)/VLOOKUP(ROE!A878,BASE!F:H,3,0),B877)</f>
        <v>0.73124098124098125</v>
      </c>
      <c r="C878">
        <f>+IFERROR(VLOOKUP(A878,BASE!A:C,3,0)/VLOOKUP(ROE!A878,BASE!F:H,3,0),C877)</f>
        <v>0.83419011544011545</v>
      </c>
      <c r="D878">
        <f>+IFERROR(+VLOOKUP(A878,BASE!P:R,3,0)/VLOOKUP(ROE!A878,BASE!F:H,3,0),D877)</f>
        <v>1.0690836940836941</v>
      </c>
      <c r="E878">
        <f>+IFERROR(BASE!V878/BASE!G878,E877)</f>
        <v>0.53524959108629611</v>
      </c>
      <c r="F878">
        <f>+IFERROR(VLOOKUP(A878,BASE!A:C,3,0)/VLOOKUP(A878,BASE!K:M,3,0),F877)</f>
        <v>1.1407868771583622</v>
      </c>
      <c r="L878">
        <f t="shared" si="26"/>
        <v>0.89768311798523248</v>
      </c>
      <c r="M878">
        <f t="shared" si="27"/>
        <v>0.56479884449673001</v>
      </c>
    </row>
    <row r="879" spans="1:13" x14ac:dyDescent="0.25">
      <c r="A879" s="1">
        <f>+BASE!A879</f>
        <v>43315</v>
      </c>
      <c r="B879">
        <f>+IFERROR(VLOOKUP(A879,BASE!K:M,3,0)/VLOOKUP(ROE!A879,BASE!F:H,3,0),B878)</f>
        <v>0.6734603651797163</v>
      </c>
      <c r="C879">
        <f>+IFERROR(VLOOKUP(A879,BASE!A:C,3,0)/VLOOKUP(ROE!A879,BASE!F:H,3,0),C878)</f>
        <v>0.75060789601662325</v>
      </c>
      <c r="D879">
        <f>+IFERROR(+VLOOKUP(A879,BASE!P:R,3,0)/VLOOKUP(ROE!A879,BASE!F:H,3,0),D878)</f>
        <v>1.057473805208011</v>
      </c>
      <c r="E879">
        <f>+IFERROR(BASE!V879/BASE!G879,E878)</f>
        <v>0.53524959108629611</v>
      </c>
      <c r="F879">
        <f>+IFERROR(VLOOKUP(A879,BASE!A:C,3,0)/VLOOKUP(A879,BASE!K:M,3,0),F878)</f>
        <v>1.1145539289699993</v>
      </c>
      <c r="L879">
        <f t="shared" si="26"/>
        <v>0.83983725943165299</v>
      </c>
      <c r="M879">
        <f t="shared" si="27"/>
        <v>0.50708347092777961</v>
      </c>
    </row>
    <row r="880" spans="1:13" x14ac:dyDescent="0.25">
      <c r="A880" s="1">
        <f>+BASE!A880</f>
        <v>43322</v>
      </c>
      <c r="B880">
        <f>+IFERROR(VLOOKUP(A880,BASE!K:M,3,0)/VLOOKUP(ROE!A880,BASE!F:H,3,0),B879)</f>
        <v>0.64275390248602815</v>
      </c>
      <c r="C880">
        <f>+IFERROR(VLOOKUP(A880,BASE!A:C,3,0)/VLOOKUP(ROE!A880,BASE!F:H,3,0),C879)</f>
        <v>0.69830410483715555</v>
      </c>
      <c r="D880">
        <f>+IFERROR(+VLOOKUP(A880,BASE!P:R,3,0)/VLOOKUP(ROE!A880,BASE!F:H,3,0),D879)</f>
        <v>1.0123819618423588</v>
      </c>
      <c r="E880">
        <f>+IFERROR(BASE!V880/BASE!G880,E879)</f>
        <v>0.53524959108629611</v>
      </c>
      <c r="F880">
        <f>+IFERROR(VLOOKUP(A880,BASE!A:C,3,0)/VLOOKUP(A880,BASE!K:M,3,0),F879)</f>
        <v>1.0864253054493667</v>
      </c>
      <c r="L880">
        <f t="shared" si="26"/>
        <v>0.81074147039325251</v>
      </c>
      <c r="M880">
        <f t="shared" si="27"/>
        <v>0.47476633457880385</v>
      </c>
    </row>
    <row r="881" spans="1:13" x14ac:dyDescent="0.25">
      <c r="A881" s="1">
        <f>+BASE!A881</f>
        <v>43329</v>
      </c>
      <c r="B881">
        <f>+IFERROR(VLOOKUP(A881,BASE!K:M,3,0)/VLOOKUP(ROE!A881,BASE!F:H,3,0),B880)</f>
        <v>0.62849650349650343</v>
      </c>
      <c r="C881">
        <f>+IFERROR(VLOOKUP(A881,BASE!A:C,3,0)/VLOOKUP(ROE!A881,BASE!F:H,3,0),C880)</f>
        <v>0.68068696009872487</v>
      </c>
      <c r="D881">
        <f>+IFERROR(+VLOOKUP(A881,BASE!P:R,3,0)/VLOOKUP(ROE!A881,BASE!F:H,3,0),D880)</f>
        <v>1.0977992595639652</v>
      </c>
      <c r="E881">
        <f>+IFERROR(BASE!V881/BASE!G881,E880)</f>
        <v>0.53524959108629611</v>
      </c>
      <c r="F881">
        <f>+IFERROR(VLOOKUP(A881,BASE!A:C,3,0)/VLOOKUP(A881,BASE!K:M,3,0),F880)</f>
        <v>1.0830401701709893</v>
      </c>
      <c r="L881">
        <f t="shared" si="26"/>
        <v>0.79864006401077714</v>
      </c>
      <c r="M881">
        <f t="shared" si="27"/>
        <v>0.45835294298222978</v>
      </c>
    </row>
    <row r="882" spans="1:13" x14ac:dyDescent="0.25">
      <c r="A882" s="1">
        <f>+BASE!A882</f>
        <v>43336</v>
      </c>
      <c r="B882">
        <f>+IFERROR(VLOOKUP(A882,BASE!K:M,3,0)/VLOOKUP(ROE!A882,BASE!F:H,3,0),B881)</f>
        <v>0.65623603039785428</v>
      </c>
      <c r="C882">
        <f>+IFERROR(VLOOKUP(A882,BASE!A:C,3,0)/VLOOKUP(ROE!A882,BASE!F:H,3,0),C881)</f>
        <v>0.73044255699597671</v>
      </c>
      <c r="D882">
        <f>+IFERROR(+VLOOKUP(A882,BASE!P:R,3,0)/VLOOKUP(ROE!A882,BASE!F:H,3,0),D881)</f>
        <v>1.2047943674564148</v>
      </c>
      <c r="E882">
        <f>+IFERROR(BASE!V882/BASE!G882,E881)</f>
        <v>0.53524959108629611</v>
      </c>
      <c r="F882">
        <f>+IFERROR(VLOOKUP(A882,BASE!A:C,3,0)/VLOOKUP(A882,BASE!K:M,3,0),F881)</f>
        <v>1.1130790190735693</v>
      </c>
      <c r="L882">
        <f t="shared" si="26"/>
        <v>0.82462703368573642</v>
      </c>
      <c r="M882">
        <f t="shared" si="27"/>
        <v>0.48784502710997213</v>
      </c>
    </row>
    <row r="883" spans="1:13" x14ac:dyDescent="0.25">
      <c r="A883" s="1">
        <f>+BASE!A883</f>
        <v>43343</v>
      </c>
      <c r="B883">
        <f>+IFERROR(VLOOKUP(A883,BASE!K:M,3,0)/VLOOKUP(ROE!A883,BASE!F:H,3,0),B882)</f>
        <v>0.7077462944534646</v>
      </c>
      <c r="C883">
        <f>+IFERROR(VLOOKUP(A883,BASE!A:C,3,0)/VLOOKUP(ROE!A883,BASE!F:H,3,0),C882)</f>
        <v>0.80809720840098465</v>
      </c>
      <c r="D883">
        <f>+IFERROR(+VLOOKUP(A883,BASE!P:R,3,0)/VLOOKUP(ROE!A883,BASE!F:H,3,0),D882)</f>
        <v>1.1733619651181062</v>
      </c>
      <c r="E883">
        <f>+IFERROR(BASE!V883/BASE!G883,E882)</f>
        <v>0.53524959108629611</v>
      </c>
      <c r="F883">
        <f>+IFERROR(VLOOKUP(A883,BASE!A:C,3,0)/VLOOKUP(A883,BASE!K:M,3,0),F882)</f>
        <v>1.1417893879967438</v>
      </c>
      <c r="L883">
        <f t="shared" si="26"/>
        <v>0.87369709041694932</v>
      </c>
      <c r="M883">
        <f t="shared" si="27"/>
        <v>0.54179549848997988</v>
      </c>
    </row>
    <row r="884" spans="1:13" x14ac:dyDescent="0.25">
      <c r="A884" s="1">
        <f>+BASE!A884</f>
        <v>43350</v>
      </c>
      <c r="B884">
        <f>+IFERROR(VLOOKUP(A884,BASE!K:M,3,0)/VLOOKUP(ROE!A884,BASE!F:H,3,0),B883)</f>
        <v>0.71890560032852524</v>
      </c>
      <c r="C884">
        <f>+IFERROR(VLOOKUP(A884,BASE!A:C,3,0)/VLOOKUP(ROE!A884,BASE!F:H,3,0),C883)</f>
        <v>0.76797905651660592</v>
      </c>
      <c r="D884">
        <f>+IFERROR(+VLOOKUP(A884,BASE!P:R,3,0)/VLOOKUP(ROE!A884,BASE!F:H,3,0),D883)</f>
        <v>1.2299676607977004</v>
      </c>
      <c r="E884">
        <f>+IFERROR(BASE!V884/BASE!G884,E883)</f>
        <v>0.53524959108629611</v>
      </c>
      <c r="F884">
        <f>+IFERROR(VLOOKUP(A884,BASE!A:C,3,0)/VLOOKUP(A884,BASE!K:M,3,0),F883)</f>
        <v>1.0682613352374151</v>
      </c>
      <c r="L884">
        <f t="shared" si="26"/>
        <v>0.88098385302475202</v>
      </c>
      <c r="M884">
        <f t="shared" si="27"/>
        <v>0.55682734763229846</v>
      </c>
    </row>
    <row r="885" spans="1:13" x14ac:dyDescent="0.25">
      <c r="A885" s="1">
        <f>+BASE!A885</f>
        <v>43357</v>
      </c>
      <c r="B885">
        <f>+IFERROR(VLOOKUP(A885,BASE!K:M,3,0)/VLOOKUP(ROE!A885,BASE!F:H,3,0),B884)</f>
        <v>0.73990467710679308</v>
      </c>
      <c r="C885">
        <f>+IFERROR(VLOOKUP(A885,BASE!A:C,3,0)/VLOOKUP(ROE!A885,BASE!F:H,3,0),C884)</f>
        <v>0.78112397213638507</v>
      </c>
      <c r="D885">
        <f>+IFERROR(+VLOOKUP(A885,BASE!P:R,3,0)/VLOOKUP(ROE!A885,BASE!F:H,3,0),D884)</f>
        <v>1.2240611742523437</v>
      </c>
      <c r="E885">
        <f>+IFERROR(BASE!V885/BASE!G885,E884)</f>
        <v>0.53524959108629611</v>
      </c>
      <c r="F885">
        <f>+IFERROR(VLOOKUP(A885,BASE!A:C,3,0)/VLOOKUP(A885,BASE!K:M,3,0),F884)</f>
        <v>1.0557089261697459</v>
      </c>
      <c r="L885">
        <f t="shared" si="26"/>
        <v>0.89798543091586047</v>
      </c>
      <c r="M885">
        <f t="shared" si="27"/>
        <v>0.5818239232977257</v>
      </c>
    </row>
    <row r="886" spans="1:13" x14ac:dyDescent="0.25">
      <c r="A886" s="1">
        <f>+BASE!A886</f>
        <v>43364</v>
      </c>
      <c r="B886">
        <f>+IFERROR(VLOOKUP(A886,BASE!K:M,3,0)/VLOOKUP(ROE!A886,BASE!F:H,3,0),B885)</f>
        <v>0.74995935620224352</v>
      </c>
      <c r="C886">
        <f>+IFERROR(VLOOKUP(A886,BASE!A:C,3,0)/VLOOKUP(ROE!A886,BASE!F:H,3,0),C885)</f>
        <v>0.69582181759063566</v>
      </c>
      <c r="D886">
        <f>+IFERROR(+VLOOKUP(A886,BASE!P:R,3,0)/VLOOKUP(ROE!A886,BASE!F:H,3,0),D885)</f>
        <v>1.0851081125020321</v>
      </c>
      <c r="E886">
        <f>+IFERROR(BASE!V886/BASE!G886,E885)</f>
        <v>0.53524959108629611</v>
      </c>
      <c r="F886">
        <f>+IFERROR(VLOOKUP(A886,BASE!A:C,3,0)/VLOOKUP(A886,BASE!K:M,3,0),F885)</f>
        <v>0.9278127032300022</v>
      </c>
      <c r="L886">
        <f t="shared" si="26"/>
        <v>0.90585387796300965</v>
      </c>
      <c r="M886">
        <f t="shared" si="27"/>
        <v>0.5940648344414774</v>
      </c>
    </row>
    <row r="887" spans="1:13" x14ac:dyDescent="0.25">
      <c r="A887" s="1">
        <f>+BASE!A887</f>
        <v>43371</v>
      </c>
      <c r="B887">
        <f>+IFERROR(VLOOKUP(A887,BASE!K:M,3,0)/VLOOKUP(ROE!A887,BASE!F:H,3,0),B886)</f>
        <v>1.0361473772243648</v>
      </c>
      <c r="C887">
        <f>+IFERROR(VLOOKUP(A887,BASE!A:C,3,0)/VLOOKUP(ROE!A887,BASE!F:H,3,0),C886)</f>
        <v>0.71913766668215406</v>
      </c>
      <c r="D887">
        <f>+IFERROR(+VLOOKUP(A887,BASE!P:R,3,0)/VLOOKUP(ROE!A887,BASE!F:H,3,0),D886)</f>
        <v>1.1778562468057427</v>
      </c>
      <c r="E887">
        <f>+IFERROR(BASE!V887/BASE!G887,E886)</f>
        <v>0.49304913752431673</v>
      </c>
      <c r="F887">
        <f>+IFERROR(VLOOKUP(A887,BASE!A:C,3,0)/VLOOKUP(A887,BASE!K:M,3,0),F886)</f>
        <v>0.69404959418860135</v>
      </c>
      <c r="L887">
        <f t="shared" si="26"/>
        <v>1.2075993958370739</v>
      </c>
      <c r="M887">
        <f t="shared" si="27"/>
        <v>0.8646953586116557</v>
      </c>
    </row>
    <row r="888" spans="1:13" x14ac:dyDescent="0.25">
      <c r="A888" s="1">
        <f>+BASE!A888</f>
        <v>43378</v>
      </c>
      <c r="B888">
        <f>+IFERROR(VLOOKUP(A888,BASE!K:M,3,0)/VLOOKUP(ROE!A888,BASE!F:H,3,0),B887)</f>
        <v>1.0509667024704619</v>
      </c>
      <c r="C888">
        <f>+IFERROR(VLOOKUP(A888,BASE!A:C,3,0)/VLOOKUP(ROE!A888,BASE!F:H,3,0),C887)</f>
        <v>0.74935553168635871</v>
      </c>
      <c r="D888">
        <f>+IFERROR(+VLOOKUP(A888,BASE!P:R,3,0)/VLOOKUP(ROE!A888,BASE!F:H,3,0),D887)</f>
        <v>1.2664876476906552</v>
      </c>
      <c r="E888">
        <f>+IFERROR(BASE!V888/BASE!G888,E887)</f>
        <v>0.49304913752431673</v>
      </c>
      <c r="F888">
        <f>+IFERROR(VLOOKUP(A888,BASE!A:C,3,0)/VLOOKUP(A888,BASE!K:M,3,0),F887)</f>
        <v>0.71301548367315648</v>
      </c>
      <c r="L888">
        <f t="shared" si="26"/>
        <v>1.2388811587299513</v>
      </c>
      <c r="M888">
        <f t="shared" si="27"/>
        <v>0.86305224621097243</v>
      </c>
    </row>
    <row r="889" spans="1:13" x14ac:dyDescent="0.25">
      <c r="A889" s="1">
        <f>+BASE!A889</f>
        <v>43385</v>
      </c>
      <c r="B889">
        <f>+IFERROR(VLOOKUP(A889,BASE!K:M,3,0)/VLOOKUP(ROE!A889,BASE!F:H,3,0),B888)</f>
        <v>0.96562835660580015</v>
      </c>
      <c r="C889">
        <f>+IFERROR(VLOOKUP(A889,BASE!A:C,3,0)/VLOOKUP(ROE!A889,BASE!F:H,3,0),C888)</f>
        <v>0.71552094522019327</v>
      </c>
      <c r="D889">
        <f>+IFERROR(+VLOOKUP(A889,BASE!P:R,3,0)/VLOOKUP(ROE!A889,BASE!F:H,3,0),D888)</f>
        <v>1.198657357679914</v>
      </c>
      <c r="E889">
        <f>+IFERROR(BASE!V889/BASE!G889,E888)</f>
        <v>0.49304913752431673</v>
      </c>
      <c r="F889">
        <f>+IFERROR(VLOOKUP(A889,BASE!A:C,3,0)/VLOOKUP(A889,BASE!K:M,3,0),F888)</f>
        <v>0.74098998887652945</v>
      </c>
      <c r="L889">
        <f t="shared" si="26"/>
        <v>1.1598149673874327</v>
      </c>
      <c r="M889">
        <f t="shared" si="27"/>
        <v>0.77144174582416769</v>
      </c>
    </row>
    <row r="890" spans="1:13" x14ac:dyDescent="0.25">
      <c r="A890" s="1">
        <f>+BASE!A890</f>
        <v>43392</v>
      </c>
      <c r="B890">
        <f>+IFERROR(VLOOKUP(A890,BASE!K:M,3,0)/VLOOKUP(ROE!A890,BASE!F:H,3,0),B889)</f>
        <v>1.0077582686810944</v>
      </c>
      <c r="C890">
        <f>+IFERROR(VLOOKUP(A890,BASE!A:C,3,0)/VLOOKUP(ROE!A890,BASE!F:H,3,0),C889)</f>
        <v>0.72262731143907133</v>
      </c>
      <c r="D890">
        <f>+IFERROR(+VLOOKUP(A890,BASE!P:R,3,0)/VLOOKUP(ROE!A890,BASE!F:H,3,0),D889)</f>
        <v>1.240506329113924</v>
      </c>
      <c r="E890">
        <f>+IFERROR(BASE!V890/BASE!G890,E889)</f>
        <v>0.49304913752431673</v>
      </c>
      <c r="F890">
        <f>+IFERROR(VLOOKUP(A890,BASE!A:C,3,0)/VLOOKUP(A890,BASE!K:M,3,0),F889)</f>
        <v>0.71706413521648527</v>
      </c>
      <c r="L890">
        <f t="shared" si="26"/>
        <v>1.2112982548805538</v>
      </c>
      <c r="M890">
        <f t="shared" si="27"/>
        <v>0.80421828248163496</v>
      </c>
    </row>
    <row r="891" spans="1:13" x14ac:dyDescent="0.25">
      <c r="A891" s="1">
        <f>+BASE!A891</f>
        <v>43399</v>
      </c>
      <c r="B891">
        <f>+IFERROR(VLOOKUP(A891,BASE!K:M,3,0)/VLOOKUP(ROE!A891,BASE!F:H,3,0),B890)</f>
        <v>1.0759852074425056</v>
      </c>
      <c r="C891">
        <f>+IFERROR(VLOOKUP(A891,BASE!A:C,3,0)/VLOOKUP(ROE!A891,BASE!F:H,3,0),C890)</f>
        <v>0.81792441927655146</v>
      </c>
      <c r="D891">
        <f>+IFERROR(+VLOOKUP(A891,BASE!P:R,3,0)/VLOOKUP(ROE!A891,BASE!F:H,3,0),D890)</f>
        <v>1.2507222928464117</v>
      </c>
      <c r="E891">
        <f>+IFERROR(BASE!V891/BASE!G891,E890)</f>
        <v>0.49304913752431673</v>
      </c>
      <c r="F891">
        <f>+IFERROR(VLOOKUP(A891,BASE!A:C,3,0)/VLOOKUP(A891,BASE!K:M,3,0),F890)</f>
        <v>0.76016325653831696</v>
      </c>
      <c r="L891">
        <f t="shared" si="26"/>
        <v>1.2938978695224248</v>
      </c>
      <c r="M891">
        <f t="shared" si="27"/>
        <v>0.85807254536258648</v>
      </c>
    </row>
    <row r="892" spans="1:13" x14ac:dyDescent="0.25">
      <c r="A892" s="1">
        <f>+BASE!A892</f>
        <v>43406</v>
      </c>
      <c r="B892">
        <f>+IFERROR(VLOOKUP(A892,BASE!K:M,3,0)/VLOOKUP(ROE!A892,BASE!F:H,3,0),B891)</f>
        <v>1.050699032109387</v>
      </c>
      <c r="C892">
        <f>+IFERROR(VLOOKUP(A892,BASE!A:C,3,0)/VLOOKUP(ROE!A892,BASE!F:H,3,0),C891)</f>
        <v>0.79146822348543044</v>
      </c>
      <c r="D892">
        <f>+IFERROR(+VLOOKUP(A892,BASE!P:R,3,0)/VLOOKUP(ROE!A892,BASE!F:H,3,0),D891)</f>
        <v>1.1429815127771803</v>
      </c>
      <c r="E892">
        <f>+IFERROR(BASE!V892/BASE!G892,E891)</f>
        <v>0.49304913752431673</v>
      </c>
      <c r="F892">
        <f>+IFERROR(VLOOKUP(A892,BASE!A:C,3,0)/VLOOKUP(A892,BASE!K:M,3,0),F891)</f>
        <v>0.75327776965443305</v>
      </c>
      <c r="L892">
        <f t="shared" si="26"/>
        <v>1.2793774464284526</v>
      </c>
      <c r="M892">
        <f t="shared" si="27"/>
        <v>0.82202061779032143</v>
      </c>
    </row>
    <row r="893" spans="1:13" x14ac:dyDescent="0.25">
      <c r="A893" s="1">
        <f>+BASE!A893</f>
        <v>43413</v>
      </c>
      <c r="B893">
        <f>+IFERROR(VLOOKUP(A893,BASE!K:M,3,0)/VLOOKUP(ROE!A893,BASE!F:H,3,0),B892)</f>
        <v>1.0264331556619166</v>
      </c>
      <c r="C893">
        <f>+IFERROR(VLOOKUP(A893,BASE!A:C,3,0)/VLOOKUP(ROE!A893,BASE!F:H,3,0),C892)</f>
        <v>0.76036114434896107</v>
      </c>
      <c r="D893">
        <f>+IFERROR(+VLOOKUP(A893,BASE!P:R,3,0)/VLOOKUP(ROE!A893,BASE!F:H,3,0),D892)</f>
        <v>1.1932992494289132</v>
      </c>
      <c r="E893">
        <f>+IFERROR(BASE!V893/BASE!G893,E892)</f>
        <v>0.49304913752431673</v>
      </c>
      <c r="F893">
        <f>+IFERROR(VLOOKUP(A893,BASE!A:C,3,0)/VLOOKUP(A893,BASE!K:M,3,0),F892)</f>
        <v>0.74077999152183127</v>
      </c>
      <c r="L893">
        <f t="shared" si="26"/>
        <v>1.2625563392928385</v>
      </c>
      <c r="M893">
        <f t="shared" si="27"/>
        <v>0.79030997203099473</v>
      </c>
    </row>
    <row r="894" spans="1:13" x14ac:dyDescent="0.25">
      <c r="A894" s="1">
        <f>+BASE!A894</f>
        <v>43420</v>
      </c>
      <c r="B894">
        <f>+IFERROR(VLOOKUP(A894,BASE!K:M,3,0)/VLOOKUP(ROE!A894,BASE!F:H,3,0),B893)</f>
        <v>1.0750332005312084</v>
      </c>
      <c r="C894">
        <f>+IFERROR(VLOOKUP(A894,BASE!A:C,3,0)/VLOOKUP(ROE!A894,BASE!F:H,3,0),C893)</f>
        <v>0.78506486873020731</v>
      </c>
      <c r="D894">
        <f>+IFERROR(+VLOOKUP(A894,BASE!P:R,3,0)/VLOOKUP(ROE!A894,BASE!F:H,3,0),D893)</f>
        <v>1.1894473388497293</v>
      </c>
      <c r="E894">
        <f>+IFERROR(BASE!V894/BASE!G894,E893)</f>
        <v>0.49304913752431673</v>
      </c>
      <c r="F894">
        <f>+IFERROR(VLOOKUP(A894,BASE!A:C,3,0)/VLOOKUP(A894,BASE!K:M,3,0),F893)</f>
        <v>0.73027034731790752</v>
      </c>
      <c r="L894">
        <f t="shared" ref="L894:L907" si="28">+STDEVA(B842:B894)*2+B894</f>
        <v>1.3211975190265492</v>
      </c>
      <c r="M894">
        <f t="shared" ref="M894:M907" si="29">-STDEVA(B842:B894)*2+B894</f>
        <v>0.82886888203586762</v>
      </c>
    </row>
    <row r="895" spans="1:13" x14ac:dyDescent="0.25">
      <c r="A895" s="1">
        <f>+BASE!A895</f>
        <v>43427</v>
      </c>
      <c r="B895">
        <f>+IFERROR(VLOOKUP(A895,BASE!K:M,3,0)/VLOOKUP(ROE!A895,BASE!F:H,3,0),B894)</f>
        <v>1.04701846433256</v>
      </c>
      <c r="C895">
        <f>+IFERROR(VLOOKUP(A895,BASE!A:C,3,0)/VLOOKUP(ROE!A895,BASE!F:H,3,0),C894)</f>
        <v>0.77923519321965495</v>
      </c>
      <c r="D895">
        <f>+IFERROR(+VLOOKUP(A895,BASE!P:R,3,0)/VLOOKUP(ROE!A895,BASE!F:H,3,0),D894)</f>
        <v>1.2045706790434871</v>
      </c>
      <c r="E895">
        <f>+IFERROR(BASE!V895/BASE!G895,E894)</f>
        <v>0.49304913752431673</v>
      </c>
      <c r="F895">
        <f>+IFERROR(VLOOKUP(A895,BASE!A:C,3,0)/VLOOKUP(A895,BASE!K:M,3,0),F894)</f>
        <v>0.7442420738170954</v>
      </c>
      <c r="L895">
        <f t="shared" si="28"/>
        <v>1.2996572769588075</v>
      </c>
      <c r="M895">
        <f t="shared" si="29"/>
        <v>0.79437965170631242</v>
      </c>
    </row>
    <row r="896" spans="1:13" x14ac:dyDescent="0.25">
      <c r="A896" s="1">
        <f>+BASE!A896</f>
        <v>43434</v>
      </c>
      <c r="B896">
        <f>+IFERROR(VLOOKUP(A896,BASE!K:M,3,0)/VLOOKUP(ROE!A896,BASE!F:H,3,0),B895)</f>
        <v>1.0064550315525798</v>
      </c>
      <c r="C896">
        <f>+IFERROR(VLOOKUP(A896,BASE!A:C,3,0)/VLOOKUP(ROE!A896,BASE!F:H,3,0),C895)</f>
        <v>0.73606628450310718</v>
      </c>
      <c r="D896">
        <f>+IFERROR(+VLOOKUP(A896,BASE!P:R,3,0)/VLOOKUP(ROE!A896,BASE!F:H,3,0),D895)</f>
        <v>1.1461534756009444</v>
      </c>
      <c r="E896">
        <f>+IFERROR(BASE!V896/BASE!G896,E895)</f>
        <v>0.49304913752431673</v>
      </c>
      <c r="F896">
        <f>+IFERROR(VLOOKUP(A896,BASE!A:C,3,0)/VLOOKUP(A896,BASE!K:M,3,0),F895)</f>
        <v>0.73134542669793712</v>
      </c>
      <c r="L896">
        <f t="shared" si="28"/>
        <v>1.2614357591616536</v>
      </c>
      <c r="M896">
        <f t="shared" si="29"/>
        <v>0.75147430394350589</v>
      </c>
    </row>
    <row r="897" spans="1:13" x14ac:dyDescent="0.25">
      <c r="A897" s="1">
        <f>+BASE!A897</f>
        <v>43441</v>
      </c>
      <c r="B897">
        <f>+IFERROR(VLOOKUP(A897,BASE!K:M,3,0)/VLOOKUP(ROE!A897,BASE!F:H,3,0),B896)</f>
        <v>0.98763384819482614</v>
      </c>
      <c r="C897">
        <f>+IFERROR(VLOOKUP(A897,BASE!A:C,3,0)/VLOOKUP(ROE!A897,BASE!F:H,3,0),C896)</f>
        <v>0.69051454562683601</v>
      </c>
      <c r="D897">
        <f>+IFERROR(+VLOOKUP(A897,BASE!P:R,3,0)/VLOOKUP(ROE!A897,BASE!F:H,3,0),D896)</f>
        <v>1.1193025679901452</v>
      </c>
      <c r="E897">
        <f>+IFERROR(BASE!V897/BASE!G897,E896)</f>
        <v>0.49304913752431673</v>
      </c>
      <c r="F897">
        <f>+IFERROR(VLOOKUP(A897,BASE!A:C,3,0)/VLOOKUP(A897,BASE!K:M,3,0),F896)</f>
        <v>0.69916047013672356</v>
      </c>
      <c r="L897">
        <f t="shared" si="28"/>
        <v>1.2412064754989973</v>
      </c>
      <c r="M897">
        <f t="shared" si="29"/>
        <v>0.73406122089065495</v>
      </c>
    </row>
    <row r="898" spans="1:13" x14ac:dyDescent="0.25">
      <c r="A898" s="1">
        <f>+BASE!A898</f>
        <v>43448</v>
      </c>
      <c r="B898">
        <f>+IFERROR(VLOOKUP(A898,BASE!K:M,3,0)/VLOOKUP(ROE!A898,BASE!F:H,3,0),B897)</f>
        <v>0.93379419133339514</v>
      </c>
      <c r="C898">
        <f>+IFERROR(VLOOKUP(A898,BASE!A:C,3,0)/VLOOKUP(ROE!A898,BASE!F:H,3,0),C897)</f>
        <v>0.66948130277442697</v>
      </c>
      <c r="D898">
        <f>+IFERROR(+VLOOKUP(A898,BASE!P:R,3,0)/VLOOKUP(ROE!A898,BASE!F:H,3,0),D897)</f>
        <v>1.0413380347035353</v>
      </c>
      <c r="E898">
        <f>+IFERROR(BASE!V898/BASE!G898,E897)</f>
        <v>0.49304913752431673</v>
      </c>
      <c r="F898">
        <f>+IFERROR(VLOOKUP(A898,BASE!A:C,3,0)/VLOOKUP(A898,BASE!K:M,3,0),F897)</f>
        <v>0.71694738411089576</v>
      </c>
      <c r="L898">
        <f t="shared" si="28"/>
        <v>1.1828691025992124</v>
      </c>
      <c r="M898">
        <f t="shared" si="29"/>
        <v>0.68471928006757776</v>
      </c>
    </row>
    <row r="899" spans="1:13" x14ac:dyDescent="0.25">
      <c r="A899" s="1">
        <f>+BASE!A899</f>
        <v>43455</v>
      </c>
      <c r="B899">
        <f>+IFERROR(VLOOKUP(A899,BASE!K:M,3,0)/VLOOKUP(ROE!A899,BASE!F:H,3,0),B898)</f>
        <v>0.92533971194462816</v>
      </c>
      <c r="C899">
        <f>+IFERROR(VLOOKUP(A899,BASE!A:C,3,0)/VLOOKUP(ROE!A899,BASE!F:H,3,0),C898)</f>
        <v>0.64919334317268051</v>
      </c>
      <c r="D899">
        <f>+IFERROR(+VLOOKUP(A899,BASE!P:R,3,0)/VLOOKUP(ROE!A899,BASE!F:H,3,0),D898)</f>
        <v>1.082294264339152</v>
      </c>
      <c r="E899">
        <f>+IFERROR(BASE!V899/BASE!G899,E898)</f>
        <v>0.49304913752431673</v>
      </c>
      <c r="F899">
        <f>+IFERROR(VLOOKUP(A899,BASE!A:C,3,0)/VLOOKUP(A899,BASE!K:M,3,0),F898)</f>
        <v>0.70157298427015735</v>
      </c>
      <c r="L899">
        <f t="shared" si="28"/>
        <v>1.1707244835259045</v>
      </c>
      <c r="M899">
        <f t="shared" si="29"/>
        <v>0.67995494036335169</v>
      </c>
    </row>
    <row r="900" spans="1:13" x14ac:dyDescent="0.25">
      <c r="A900" s="1">
        <f>+BASE!A900</f>
        <v>43462</v>
      </c>
      <c r="B900">
        <f>+IFERROR(VLOOKUP(A900,BASE!K:M,3,0)/VLOOKUP(ROE!A900,BASE!F:H,3,0),B899)</f>
        <v>0.92332747389101444</v>
      </c>
      <c r="C900">
        <f>+IFERROR(VLOOKUP(A900,BASE!A:C,3,0)/VLOOKUP(ROE!A900,BASE!F:H,3,0),C899)</f>
        <v>0.70308137731361808</v>
      </c>
      <c r="D900">
        <f>+IFERROR(+VLOOKUP(A900,BASE!P:R,3,0)/VLOOKUP(ROE!A900,BASE!F:H,3,0),D899)</f>
        <v>0.84008892565401716</v>
      </c>
      <c r="E900">
        <f>+IFERROR(BASE!V900/BASE!G900,E899)</f>
        <v>0.5425109574623983</v>
      </c>
      <c r="F900">
        <f>+IFERROR(VLOOKUP(A900,BASE!A:C,3,0)/VLOOKUP(A900,BASE!K:M,3,0),F899)</f>
        <v>0.76146480766000335</v>
      </c>
      <c r="L900">
        <f t="shared" si="28"/>
        <v>1.1660161242169684</v>
      </c>
      <c r="M900">
        <f t="shared" si="29"/>
        <v>0.68063882356506045</v>
      </c>
    </row>
    <row r="901" spans="1:13" x14ac:dyDescent="0.25">
      <c r="A901" s="1">
        <f>+BASE!A901</f>
        <v>43469</v>
      </c>
      <c r="B901">
        <f>+IFERROR(VLOOKUP(A901,BASE!K:M,3,0)/VLOOKUP(ROE!A901,BASE!F:H,3,0),B900)</f>
        <v>0.87954630671166112</v>
      </c>
      <c r="C901">
        <f>+IFERROR(VLOOKUP(A901,BASE!A:C,3,0)/VLOOKUP(ROE!A901,BASE!F:H,3,0),C900)</f>
        <v>0.677212223472066</v>
      </c>
      <c r="D901">
        <f>+IFERROR(+VLOOKUP(A901,BASE!P:R,3,0)/VLOOKUP(ROE!A901,BASE!F:H,3,0),D900)</f>
        <v>0.76157667791526062</v>
      </c>
      <c r="E901">
        <f>+IFERROR(BASE!V901/BASE!G901,E900)</f>
        <v>0.5425109574623983</v>
      </c>
      <c r="F901">
        <f>+IFERROR(VLOOKUP(A901,BASE!A:C,3,0)/VLOOKUP(A901,BASE!K:M,3,0),F900)</f>
        <v>0.76995630395395931</v>
      </c>
      <c r="L901">
        <f t="shared" si="28"/>
        <v>1.1223677813309709</v>
      </c>
      <c r="M901">
        <f t="shared" si="29"/>
        <v>0.63672483209235142</v>
      </c>
    </row>
    <row r="902" spans="1:13" x14ac:dyDescent="0.25">
      <c r="A902" s="1">
        <f>+BASE!A902</f>
        <v>43476</v>
      </c>
      <c r="B902">
        <f>+IFERROR(VLOOKUP(A902,BASE!K:M,3,0)/VLOOKUP(ROE!A902,BASE!F:H,3,0),B901)</f>
        <v>0.88705735993246537</v>
      </c>
      <c r="C902">
        <f>+IFERROR(VLOOKUP(A902,BASE!A:C,3,0)/VLOOKUP(ROE!A902,BASE!F:H,3,0),C901)</f>
        <v>0.71528857688719061</v>
      </c>
      <c r="D902">
        <f>+IFERROR(+VLOOKUP(A902,BASE!P:R,3,0)/VLOOKUP(ROE!A902,BASE!F:H,3,0),D901)</f>
        <v>0.7534989114497711</v>
      </c>
      <c r="E902">
        <f>+IFERROR(BASE!V902/BASE!G902,E901)</f>
        <v>0.5425109574623983</v>
      </c>
      <c r="F902">
        <f>+IFERROR(VLOOKUP(A902,BASE!A:C,3,0)/VLOOKUP(A902,BASE!K:M,3,0),F901)</f>
        <v>0.80636113198096682</v>
      </c>
      <c r="L902">
        <f t="shared" si="28"/>
        <v>1.1300902597285998</v>
      </c>
      <c r="M902">
        <f t="shared" si="29"/>
        <v>0.64402446013633086</v>
      </c>
    </row>
    <row r="903" spans="1:13" x14ac:dyDescent="0.25">
      <c r="A903" s="1">
        <f>+BASE!A903</f>
        <v>43483</v>
      </c>
      <c r="B903">
        <f>+IFERROR(VLOOKUP(A903,BASE!K:M,3,0)/VLOOKUP(ROE!A903,BASE!F:H,3,0),B902)</f>
        <v>0.88632221421608093</v>
      </c>
      <c r="C903">
        <f>+IFERROR(VLOOKUP(A903,BASE!A:C,3,0)/VLOOKUP(ROE!A903,BASE!F:H,3,0),C902)</f>
        <v>0.71491544102064175</v>
      </c>
      <c r="D903">
        <f>+IFERROR(+VLOOKUP(A903,BASE!P:R,3,0)/VLOOKUP(ROE!A903,BASE!F:H,3,0),D902)</f>
        <v>0.78023142457508576</v>
      </c>
      <c r="E903">
        <f>+IFERROR(BASE!V903/BASE!G903,E902)</f>
        <v>0.5425109574623983</v>
      </c>
      <c r="F903">
        <f>+IFERROR(VLOOKUP(A903,BASE!A:C,3,0)/VLOOKUP(A903,BASE!K:M,3,0),F902)</f>
        <v>0.80660896179044528</v>
      </c>
      <c r="L903">
        <f t="shared" si="28"/>
        <v>1.1296218744532667</v>
      </c>
      <c r="M903">
        <f t="shared" si="29"/>
        <v>0.64302255397889518</v>
      </c>
    </row>
    <row r="904" spans="1:13" x14ac:dyDescent="0.25">
      <c r="A904" s="1">
        <f>+BASE!A904</f>
        <v>43490</v>
      </c>
      <c r="B904">
        <f>+IFERROR(VLOOKUP(A904,BASE!K:M,3,0)/VLOOKUP(ROE!A904,BASE!F:H,3,0),B903)</f>
        <v>0.84293590337107016</v>
      </c>
      <c r="C904">
        <f>+IFERROR(VLOOKUP(A904,BASE!A:C,3,0)/VLOOKUP(ROE!A904,BASE!F:H,3,0),C903)</f>
        <v>0.71701527713480073</v>
      </c>
      <c r="D904">
        <f>+IFERROR(+VLOOKUP(A904,BASE!P:R,3,0)/VLOOKUP(ROE!A904,BASE!F:H,3,0),D903)</f>
        <v>0.7980724716973191</v>
      </c>
      <c r="E904">
        <f>+IFERROR(BASE!V904/BASE!G904,E903)</f>
        <v>0.5425109574623983</v>
      </c>
      <c r="F904">
        <f>+IFERROR(VLOOKUP(A904,BASE!A:C,3,0)/VLOOKUP(A904,BASE!K:M,3,0),F903)</f>
        <v>0.85061660592141397</v>
      </c>
      <c r="L904">
        <f t="shared" si="28"/>
        <v>1.0862258637404076</v>
      </c>
      <c r="M904">
        <f t="shared" si="29"/>
        <v>0.59964594300173268</v>
      </c>
    </row>
    <row r="905" spans="1:13" x14ac:dyDescent="0.25">
      <c r="A905" s="1">
        <f>+BASE!A905</f>
        <v>43497</v>
      </c>
      <c r="B905">
        <f>+IFERROR(VLOOKUP(A905,BASE!K:M,3,0)/VLOOKUP(ROE!A905,BASE!F:H,3,0),B904)</f>
        <v>0.84091633466135463</v>
      </c>
      <c r="C905">
        <f>+IFERROR(VLOOKUP(A905,BASE!A:C,3,0)/VLOOKUP(ROE!A905,BASE!F:H,3,0),C904)</f>
        <v>0.71378486055776902</v>
      </c>
      <c r="D905">
        <f>+IFERROR(+VLOOKUP(A905,BASE!P:R,3,0)/VLOOKUP(ROE!A905,BASE!F:H,3,0),D904)</f>
        <v>0.75549800796812761</v>
      </c>
      <c r="E905">
        <f>+IFERROR(BASE!V905/BASE!G905,E904)</f>
        <v>0.5425109574623983</v>
      </c>
      <c r="F905">
        <f>+IFERROR(VLOOKUP(A905,BASE!A:C,3,0)/VLOOKUP(A905,BASE!K:M,3,0),F904)</f>
        <v>0.84881792770171038</v>
      </c>
      <c r="L905">
        <f t="shared" si="28"/>
        <v>1.0839501076751421</v>
      </c>
      <c r="M905">
        <f t="shared" si="29"/>
        <v>0.59788256164756715</v>
      </c>
    </row>
    <row r="906" spans="1:13" x14ac:dyDescent="0.25">
      <c r="A906" s="1">
        <f>+BASE!A906</f>
        <v>43504</v>
      </c>
      <c r="B906">
        <f>+IFERROR(VLOOKUP(A906,BASE!K:M,3,0)/VLOOKUP(ROE!A906,BASE!F:H,3,0),B905)</f>
        <v>0.83280992384391928</v>
      </c>
      <c r="C906">
        <f>+IFERROR(VLOOKUP(A906,BASE!A:C,3,0)/VLOOKUP(ROE!A906,BASE!F:H,3,0),C905)</f>
        <v>0.70640653215042792</v>
      </c>
      <c r="D906">
        <f>+IFERROR(+VLOOKUP(A906,BASE!P:R,3,0)/VLOOKUP(ROE!A906,BASE!F:H,3,0),D905)</f>
        <v>0.73109837481353535</v>
      </c>
      <c r="E906">
        <f>+IFERROR(BASE!V906/BASE!G906,E905)</f>
        <v>0.5425109574623983</v>
      </c>
      <c r="F906">
        <f>+IFERROR(VLOOKUP(A906,BASE!A:C,3,0)/VLOOKUP(A906,BASE!K:M,3,0),F905)</f>
        <v>0.84822059863304267</v>
      </c>
      <c r="L906">
        <f t="shared" si="28"/>
        <v>1.0758570581999332</v>
      </c>
      <c r="M906">
        <f t="shared" si="29"/>
        <v>0.58976278948790539</v>
      </c>
    </row>
    <row r="907" spans="1:13" x14ac:dyDescent="0.25">
      <c r="A907" s="1">
        <f>+BASE!A907</f>
        <v>43511</v>
      </c>
      <c r="B907">
        <f>+IFERROR(VLOOKUP(A907,BASE!K:M,3,0)/VLOOKUP(ROE!A907,BASE!F:H,3,0),B906)</f>
        <v>0.82472266244057046</v>
      </c>
      <c r="C907">
        <f>+IFERROR(VLOOKUP(A907,BASE!A:C,3,0)/VLOOKUP(ROE!A907,BASE!F:H,3,0),C906)</f>
        <v>0.72492076069730593</v>
      </c>
      <c r="D907">
        <f>+IFERROR(+VLOOKUP(A907,BASE!P:R,3,0)/VLOOKUP(ROE!A907,BASE!F:H,3,0),D906)</f>
        <v>0.81604595879556252</v>
      </c>
      <c r="E907">
        <f>+IFERROR(BASE!V907/BASE!G907,E906)</f>
        <v>0.5425109574623983</v>
      </c>
      <c r="F907">
        <f>+IFERROR(VLOOKUP(A907,BASE!A:C,3,0)/VLOOKUP(A907,BASE!K:M,3,0),F906)</f>
        <v>0.87898731744811698</v>
      </c>
      <c r="L907">
        <f t="shared" si="28"/>
        <v>1.0678140972731411</v>
      </c>
      <c r="M907">
        <f t="shared" si="29"/>
        <v>0.5816312276079999</v>
      </c>
    </row>
    <row r="908" spans="1:13" x14ac:dyDescent="0.25">
      <c r="A908" s="1">
        <f>+BASE!A908</f>
        <v>43518</v>
      </c>
      <c r="B908">
        <f>+IFERROR(VLOOKUP(A908,BASE!K:M,3,0)/VLOOKUP(ROE!A908,BASE!F:H,3,0),B907)</f>
        <v>0.81051523007128967</v>
      </c>
      <c r="C908">
        <f>+IFERROR(VLOOKUP(A908,BASE!A:C,3,0)/VLOOKUP(ROE!A908,BASE!F:H,3,0),C907)</f>
        <v>0.710750162022035</v>
      </c>
      <c r="D908">
        <f>+IFERROR(+VLOOKUP(A908,BASE!P:R,3,0)/VLOOKUP(ROE!A908,BASE!F:H,3,0),D907)</f>
        <v>0.88549092676604024</v>
      </c>
      <c r="E908">
        <f>+IFERROR(BASE!V908/BASE!G908,E907)</f>
        <v>0.5425109574623983</v>
      </c>
      <c r="F908">
        <f>+IFERROR(VLOOKUP(A908,BASE!A:C,3,0)/VLOOKUP(A908,BASE!K:M,3,0),F907)</f>
        <v>0.87691154422788609</v>
      </c>
      <c r="L908">
        <f>+STDEVA(B856:B908)*2+B908</f>
        <v>1.0537227268487928</v>
      </c>
      <c r="M908">
        <f>-STDEVA(B856:B908)*2+B908</f>
        <v>0.56730773329378648</v>
      </c>
    </row>
    <row r="909" spans="1:13" x14ac:dyDescent="0.25">
      <c r="A909" s="1">
        <f>+BASE!A909</f>
        <v>43525</v>
      </c>
      <c r="B909">
        <f>+IFERROR(VLOOKUP(A909,BASE!K:M,3,0)/VLOOKUP(ROE!A909,BASE!F:H,3,0),B908)</f>
        <v>0.81243744882176328</v>
      </c>
      <c r="C909">
        <f>+IFERROR(VLOOKUP(A909,BASE!A:C,3,0)/VLOOKUP(ROE!A909,BASE!F:H,3,0),C908)</f>
        <v>0.70712401055408969</v>
      </c>
      <c r="D909">
        <f>+IFERROR(+VLOOKUP(A909,BASE!P:R,3,0)/VLOOKUP(ROE!A909,BASE!F:H,3,0),D908)</f>
        <v>0.94823037030297519</v>
      </c>
      <c r="E909">
        <f>+IFERROR(BASE!V909/BASE!G909,E908)</f>
        <v>0.5425109574623983</v>
      </c>
      <c r="F909">
        <f>+IFERROR(VLOOKUP(A909,BASE!A:C,3,0)/VLOOKUP(A909,BASE!K:M,3,0),F908)</f>
        <v>0.87037348115795954</v>
      </c>
      <c r="L909">
        <f t="shared" ref="L909:L920" si="30">+STDEVA(B857:B909)*2+B909</f>
        <v>1.0556434288026866</v>
      </c>
      <c r="M909">
        <f t="shared" ref="M909:M920" si="31">-STDEVA(B857:B909)*2+B909</f>
        <v>0.56923146884083986</v>
      </c>
    </row>
    <row r="910" spans="1:13" x14ac:dyDescent="0.25">
      <c r="A910" s="1">
        <f>+BASE!A910</f>
        <v>43532</v>
      </c>
      <c r="B910">
        <f>+IFERROR(VLOOKUP(A910,BASE!K:M,3,0)/VLOOKUP(ROE!A910,BASE!F:H,3,0),B909)</f>
        <v>0.89589691420820627</v>
      </c>
      <c r="C910">
        <f>+IFERROR(VLOOKUP(A910,BASE!A:C,3,0)/VLOOKUP(ROE!A910,BASE!F:H,3,0),C909)</f>
        <v>0.73811945938090406</v>
      </c>
      <c r="D910">
        <f>+IFERROR(+VLOOKUP(A910,BASE!P:R,3,0)/VLOOKUP(ROE!A910,BASE!F:H,3,0),D909)</f>
        <v>0.95146054352565046</v>
      </c>
      <c r="E910">
        <f>+IFERROR(BASE!V910/BASE!G910,E909)</f>
        <v>0.5425109574623983</v>
      </c>
      <c r="F910">
        <f>+IFERROR(VLOOKUP(A910,BASE!A:C,3,0)/VLOOKUP(A910,BASE!K:M,3,0),F909)</f>
        <v>0.82388882880934367</v>
      </c>
      <c r="L910">
        <f t="shared" si="30"/>
        <v>1.1395463681830185</v>
      </c>
      <c r="M910">
        <f t="shared" si="31"/>
        <v>0.65224746023339408</v>
      </c>
    </row>
    <row r="911" spans="1:13" x14ac:dyDescent="0.25">
      <c r="A911" s="1">
        <f>+BASE!A911</f>
        <v>43539</v>
      </c>
      <c r="B911">
        <f>+IFERROR(VLOOKUP(A911,BASE!K:M,3,0)/VLOOKUP(ROE!A911,BASE!F:H,3,0),B910)</f>
        <v>0.85943907612538284</v>
      </c>
      <c r="C911">
        <f>+IFERROR(VLOOKUP(A911,BASE!A:C,3,0)/VLOOKUP(ROE!A911,BASE!F:H,3,0),C910)</f>
        <v>0.77860004713645992</v>
      </c>
      <c r="D911">
        <f>+IFERROR(+VLOOKUP(A911,BASE!P:R,3,0)/VLOOKUP(ROE!A911,BASE!F:H,3,0),D910)</f>
        <v>0.9795899127975487</v>
      </c>
      <c r="E911">
        <f>+IFERROR(BASE!V911/BASE!G911,E910)</f>
        <v>0.5425109574623983</v>
      </c>
      <c r="F911">
        <f>+IFERROR(VLOOKUP(A911,BASE!A:C,3,0)/VLOOKUP(A911,BASE!K:M,3,0),F910)</f>
        <v>0.90593977952064941</v>
      </c>
      <c r="L911">
        <f t="shared" si="30"/>
        <v>1.1030735965931708</v>
      </c>
      <c r="M911">
        <f t="shared" si="31"/>
        <v>0.61580455565759484</v>
      </c>
    </row>
    <row r="912" spans="1:13" x14ac:dyDescent="0.25">
      <c r="A912" s="1">
        <f>+BASE!A912</f>
        <v>43546</v>
      </c>
      <c r="B912">
        <f>+IFERROR(VLOOKUP(A912,BASE!K:M,3,0)/VLOOKUP(ROE!A912,BASE!F:H,3,0),B911)</f>
        <v>0.84534357156920648</v>
      </c>
      <c r="C912">
        <f>+IFERROR(VLOOKUP(A912,BASE!A:C,3,0)/VLOOKUP(ROE!A912,BASE!F:H,3,0),C911)</f>
        <v>0.7948907265209687</v>
      </c>
      <c r="D912">
        <f>+IFERROR(+VLOOKUP(A912,BASE!P:R,3,0)/VLOOKUP(ROE!A912,BASE!F:H,3,0),D911)</f>
        <v>0.93035046268950572</v>
      </c>
      <c r="E912">
        <f>+IFERROR(BASE!V912/BASE!G912,E911)</f>
        <v>0.5425109574623983</v>
      </c>
      <c r="F912">
        <f>+IFERROR(VLOOKUP(A912,BASE!A:C,3,0)/VLOOKUP(A912,BASE!K:M,3,0),F911)</f>
        <v>0.94031675788983349</v>
      </c>
      <c r="L912">
        <f t="shared" si="30"/>
        <v>1.0889782721018813</v>
      </c>
      <c r="M912">
        <f t="shared" si="31"/>
        <v>0.6017088710365317</v>
      </c>
    </row>
    <row r="913" spans="1:13" x14ac:dyDescent="0.25">
      <c r="A913" s="1">
        <f>+BASE!A913</f>
        <v>43553</v>
      </c>
      <c r="B913">
        <f>+IFERROR(VLOOKUP(A913,BASE!K:M,3,0)/VLOOKUP(ROE!A913,BASE!F:H,3,0),B912)</f>
        <v>0.7028843461215345</v>
      </c>
      <c r="C913">
        <f>+IFERROR(VLOOKUP(A913,BASE!A:C,3,0)/VLOOKUP(ROE!A913,BASE!F:H,3,0),C912)</f>
        <v>0.81080929711565386</v>
      </c>
      <c r="D913">
        <f>+IFERROR(+VLOOKUP(A913,BASE!P:R,3,0)/VLOOKUP(ROE!A913,BASE!F:H,3,0),D912)</f>
        <v>1.0724166900028003</v>
      </c>
      <c r="E913">
        <f>+IFERROR(BASE!V913/BASE!G913,E912)</f>
        <v>8.0190704113499545E-2</v>
      </c>
      <c r="F913">
        <f>+IFERROR(VLOOKUP(A913,BASE!A:C,3,0)/VLOOKUP(A913,BASE!K:M,3,0),F912)</f>
        <v>1.1535458167330679</v>
      </c>
      <c r="L913">
        <f t="shared" si="30"/>
        <v>0.94942798702413933</v>
      </c>
      <c r="M913">
        <f t="shared" si="31"/>
        <v>0.45634070521892961</v>
      </c>
    </row>
    <row r="914" spans="1:13" x14ac:dyDescent="0.25">
      <c r="A914" s="1">
        <f>+BASE!A914</f>
        <v>43560</v>
      </c>
      <c r="B914">
        <f>+IFERROR(VLOOKUP(A914,BASE!K:M,3,0)/VLOOKUP(ROE!A914,BASE!F:H,3,0),B913)</f>
        <v>0.67986649318323245</v>
      </c>
      <c r="C914">
        <f>+IFERROR(VLOOKUP(A914,BASE!A:C,3,0)/VLOOKUP(ROE!A914,BASE!F:H,3,0),C913)</f>
        <v>0.82372574531877574</v>
      </c>
      <c r="D914">
        <f>+IFERROR(+VLOOKUP(A914,BASE!P:R,3,0)/VLOOKUP(ROE!A914,BASE!F:H,3,0),D913)</f>
        <v>1.0186683260734286</v>
      </c>
      <c r="E914">
        <f>+IFERROR(BASE!V914/BASE!G914,E913)</f>
        <v>8.0190704113499545E-2</v>
      </c>
      <c r="F914">
        <f>+IFERROR(VLOOKUP(A914,BASE!A:C,3,0)/VLOOKUP(A914,BASE!K:M,3,0),F913)</f>
        <v>1.2115992677650191</v>
      </c>
      <c r="L914">
        <f t="shared" si="30"/>
        <v>0.92979439648046935</v>
      </c>
      <c r="M914">
        <f t="shared" si="31"/>
        <v>0.42993858988599554</v>
      </c>
    </row>
    <row r="915" spans="1:13" x14ac:dyDescent="0.25">
      <c r="A915" s="1">
        <f>+BASE!A915</f>
        <v>43567</v>
      </c>
      <c r="B915">
        <f>+IFERROR(VLOOKUP(A915,BASE!K:M,3,0)/VLOOKUP(ROE!A915,BASE!F:H,3,0),B914)</f>
        <v>0.6718310667355254</v>
      </c>
      <c r="C915">
        <f>+IFERROR(VLOOKUP(A915,BASE!A:C,3,0)/VLOOKUP(ROE!A915,BASE!F:H,3,0),C914)</f>
        <v>0.85287198026051536</v>
      </c>
      <c r="D915">
        <f>+IFERROR(+VLOOKUP(A915,BASE!P:R,3,0)/VLOOKUP(ROE!A915,BASE!F:H,3,0),D914)</f>
        <v>0.99787685774946933</v>
      </c>
      <c r="E915">
        <f>+IFERROR(BASE!V915/BASE!G915,E914)</f>
        <v>8.0190704113499545E-2</v>
      </c>
      <c r="F915">
        <f>+IFERROR(VLOOKUP(A915,BASE!A:C,3,0)/VLOOKUP(A915,BASE!K:M,3,0),F914)</f>
        <v>1.2694738640245984</v>
      </c>
      <c r="L915">
        <f t="shared" si="30"/>
        <v>0.92555063474409927</v>
      </c>
      <c r="M915">
        <f t="shared" si="31"/>
        <v>0.41811149872695152</v>
      </c>
    </row>
    <row r="916" spans="1:13" x14ac:dyDescent="0.25">
      <c r="A916" s="1">
        <f>+BASE!A916</f>
        <v>43574</v>
      </c>
      <c r="B916">
        <f>+IFERROR(VLOOKUP(A916,BASE!K:M,3,0)/VLOOKUP(ROE!A916,BASE!F:H,3,0),B915)</f>
        <v>0.6735495455055549</v>
      </c>
      <c r="C916">
        <f>+IFERROR(VLOOKUP(A916,BASE!A:C,3,0)/VLOOKUP(ROE!A916,BASE!F:H,3,0),C915)</f>
        <v>0.87790371451015603</v>
      </c>
      <c r="D916">
        <f>+IFERROR(+VLOOKUP(A916,BASE!P:R,3,0)/VLOOKUP(ROE!A916,BASE!F:H,3,0),D915)</f>
        <v>1.0640219952867243</v>
      </c>
      <c r="E916">
        <f>+IFERROR(BASE!V916/BASE!G916,E915)</f>
        <v>8.0190704113499545E-2</v>
      </c>
      <c r="F916">
        <f>+IFERROR(VLOOKUP(A916,BASE!A:C,3,0)/VLOOKUP(A916,BASE!K:M,3,0),F915)</f>
        <v>1.3033988670443186</v>
      </c>
      <c r="L916">
        <f t="shared" si="30"/>
        <v>0.93083909656878616</v>
      </c>
      <c r="M916">
        <f t="shared" si="31"/>
        <v>0.41625999444232364</v>
      </c>
    </row>
    <row r="917" spans="1:13" x14ac:dyDescent="0.25">
      <c r="A917" s="1">
        <f>+BASE!A917</f>
        <v>43581</v>
      </c>
      <c r="B917">
        <f>+IFERROR(VLOOKUP(A917,BASE!K:M,3,0)/VLOOKUP(ROE!A917,BASE!F:H,3,0),B916)</f>
        <v>0.69724304408588478</v>
      </c>
      <c r="C917">
        <f>+IFERROR(VLOOKUP(A917,BASE!A:C,3,0)/VLOOKUP(ROE!A917,BASE!F:H,3,0),C916)</f>
        <v>0.88171769787828724</v>
      </c>
      <c r="D917">
        <f>+IFERROR(+VLOOKUP(A917,BASE!P:R,3,0)/VLOOKUP(ROE!A917,BASE!F:H,3,0),D916)</f>
        <v>1.1830771185363995</v>
      </c>
      <c r="E917">
        <f>+IFERROR(BASE!V917/BASE!G917,E916)</f>
        <v>8.0190704113499545E-2</v>
      </c>
      <c r="F917">
        <f>+IFERROR(VLOOKUP(A917,BASE!A:C,3,0)/VLOOKUP(A917,BASE!K:M,3,0),F916)</f>
        <v>1.2645772594752187</v>
      </c>
      <c r="L917">
        <f t="shared" si="30"/>
        <v>0.95694318189463834</v>
      </c>
      <c r="M917">
        <f t="shared" si="31"/>
        <v>0.43754290627713116</v>
      </c>
    </row>
    <row r="918" spans="1:13" x14ac:dyDescent="0.25">
      <c r="A918" s="1">
        <f>+BASE!A918</f>
        <v>43588</v>
      </c>
      <c r="B918">
        <f>+IFERROR(VLOOKUP(A918,BASE!K:M,3,0)/VLOOKUP(ROE!A918,BASE!F:H,3,0),B917)</f>
        <v>0.67504671309665365</v>
      </c>
      <c r="C918">
        <f>+IFERROR(VLOOKUP(A918,BASE!A:C,3,0)/VLOOKUP(ROE!A918,BASE!F:H,3,0),C917)</f>
        <v>0.88075420417869887</v>
      </c>
      <c r="D918">
        <f>+IFERROR(+VLOOKUP(A918,BASE!P:R,3,0)/VLOOKUP(ROE!A918,BASE!F:H,3,0),D917)</f>
        <v>1.1219636487175131</v>
      </c>
      <c r="E918">
        <f>+IFERROR(BASE!V918/BASE!G918,E917)</f>
        <v>8.0190704113499545E-2</v>
      </c>
      <c r="F918">
        <f>+IFERROR(VLOOKUP(A918,BASE!A:C,3,0)/VLOOKUP(A918,BASE!K:M,3,0),F917)</f>
        <v>1.3047307498741822</v>
      </c>
      <c r="L918">
        <f t="shared" si="30"/>
        <v>0.93808467040657739</v>
      </c>
      <c r="M918">
        <f t="shared" si="31"/>
        <v>0.41200875578672991</v>
      </c>
    </row>
    <row r="919" spans="1:13" x14ac:dyDescent="0.25">
      <c r="A919" s="1">
        <f>+BASE!A919</f>
        <v>43595</v>
      </c>
      <c r="B919">
        <f>+IFERROR(VLOOKUP(A919,BASE!K:M,3,0)/VLOOKUP(ROE!A919,BASE!F:H,3,0),B918)</f>
        <v>0.65327210103329514</v>
      </c>
      <c r="C919">
        <f>+IFERROR(VLOOKUP(A919,BASE!A:C,3,0)/VLOOKUP(ROE!A919,BASE!F:H,3,0),C918)</f>
        <v>0.87682466786944391</v>
      </c>
      <c r="D919">
        <f>+IFERROR(+VLOOKUP(A919,BASE!P:R,3,0)/VLOOKUP(ROE!A919,BASE!F:H,3,0),D918)</f>
        <v>1.1113662456946038</v>
      </c>
      <c r="E919">
        <f>+IFERROR(BASE!V919/BASE!G919,E918)</f>
        <v>8.0190704113499545E-2</v>
      </c>
      <c r="F919">
        <f>+IFERROR(VLOOKUP(A919,BASE!A:C,3,0)/VLOOKUP(A919,BASE!K:M,3,0),F918)</f>
        <v>1.3422043685664071</v>
      </c>
      <c r="L919">
        <f t="shared" si="30"/>
        <v>0.92071629866797533</v>
      </c>
      <c r="M919">
        <f t="shared" si="31"/>
        <v>0.38582790339861495</v>
      </c>
    </row>
    <row r="920" spans="1:13" x14ac:dyDescent="0.25">
      <c r="A920" s="1">
        <f>+BASE!A920</f>
        <v>43602</v>
      </c>
      <c r="B920">
        <f>+IFERROR(VLOOKUP(A920,BASE!K:M,3,0)/VLOOKUP(ROE!A920,BASE!F:H,3,0),B919)</f>
        <v>0.6698733897274286</v>
      </c>
      <c r="C920">
        <f>+IFERROR(VLOOKUP(A920,BASE!A:C,3,0)/VLOOKUP(ROE!A920,BASE!F:H,3,0),C919)</f>
        <v>0.86012052855642185</v>
      </c>
      <c r="D920">
        <f>+IFERROR(+VLOOKUP(A920,BASE!P:R,3,0)/VLOOKUP(ROE!A920,BASE!F:H,3,0),D919)</f>
        <v>1.1201415381213025</v>
      </c>
      <c r="E920">
        <f>+IFERROR(BASE!V920/BASE!G920,E919)</f>
        <v>8.0190704113499545E-2</v>
      </c>
      <c r="F920">
        <f>+IFERROR(VLOOKUP(A920,BASE!A:C,3,0)/VLOOKUP(A920,BASE!K:M,3,0),F919)</f>
        <v>1.2840046219874546</v>
      </c>
      <c r="L920">
        <f t="shared" si="30"/>
        <v>0.94066019773373388</v>
      </c>
      <c r="M920">
        <f t="shared" si="31"/>
        <v>0.39908658172112327</v>
      </c>
    </row>
    <row r="921" spans="1:13" x14ac:dyDescent="0.25">
      <c r="A921" s="1">
        <f>+BASE!A921</f>
        <v>43609</v>
      </c>
      <c r="B921">
        <f>+IFERROR(VLOOKUP(A921,BASE!K:M,3,0)/VLOOKUP(ROE!A921,BASE!F:H,3,0),B920)</f>
        <v>0.68812158922833677</v>
      </c>
      <c r="C921">
        <f>+IFERROR(VLOOKUP(A921,BASE!A:C,3,0)/VLOOKUP(ROE!A921,BASE!F:H,3,0),C920)</f>
        <v>0.88203192737287706</v>
      </c>
      <c r="D921">
        <f>+IFERROR(+VLOOKUP(A921,BASE!P:R,3,0)/VLOOKUP(ROE!A921,BASE!F:H,3,0),D920)</f>
        <v>1.0280512062018665</v>
      </c>
      <c r="E921">
        <f>+IFERROR(BASE!V921/BASE!G921,E920)</f>
        <v>8.0190704113499545E-2</v>
      </c>
      <c r="F921">
        <f>+IFERROR(VLOOKUP(A921,BASE!A:C,3,0)/VLOOKUP(A921,BASE!K:M,3,0),F920)</f>
        <v>1.2817966202193893</v>
      </c>
      <c r="L921">
        <f t="shared" ref="L921:L933" si="32">+STDEVA(B869:B921)*2+B921</f>
        <v>0.96141048536398543</v>
      </c>
      <c r="M921">
        <f t="shared" ref="M921:M933" si="33">-STDEVA(B869:B921)*2+B921</f>
        <v>0.41483269309268811</v>
      </c>
    </row>
    <row r="922" spans="1:13" x14ac:dyDescent="0.25">
      <c r="A922" s="1">
        <f>+BASE!A922</f>
        <v>43616</v>
      </c>
      <c r="B922">
        <f>+IFERROR(VLOOKUP(A922,BASE!K:M,3,0)/VLOOKUP(ROE!A922,BASE!F:H,3,0),B921)</f>
        <v>0.67306974014193477</v>
      </c>
      <c r="C922">
        <f>+IFERROR(VLOOKUP(A922,BASE!A:C,3,0)/VLOOKUP(ROE!A922,BASE!F:H,3,0),C921)</f>
        <v>0.9121711754975721</v>
      </c>
      <c r="D922">
        <f>+IFERROR(+VLOOKUP(A922,BASE!P:R,3,0)/VLOOKUP(ROE!A922,BASE!F:H,3,0),D921)</f>
        <v>1.1011152019636092</v>
      </c>
      <c r="E922">
        <f>+IFERROR(BASE!V922/BASE!G922,E921)</f>
        <v>8.0190704113499545E-2</v>
      </c>
      <c r="F922">
        <f>+IFERROR(VLOOKUP(A922,BASE!A:C,3,0)/VLOOKUP(A922,BASE!K:M,3,0),F921)</f>
        <v>1.3552402092912637</v>
      </c>
      <c r="L922">
        <f t="shared" si="32"/>
        <v>0.94933894767575788</v>
      </c>
      <c r="M922">
        <f t="shared" si="33"/>
        <v>0.39680053260811166</v>
      </c>
    </row>
    <row r="923" spans="1:13" x14ac:dyDescent="0.25">
      <c r="A923" s="1">
        <f>+BASE!A923</f>
        <v>43623</v>
      </c>
      <c r="B923">
        <f>+IFERROR(VLOOKUP(A923,BASE!K:M,3,0)/VLOOKUP(ROE!A923,BASE!F:H,3,0),B922)</f>
        <v>0.66335206085616272</v>
      </c>
      <c r="C923">
        <f>+IFERROR(VLOOKUP(A923,BASE!A:C,3,0)/VLOOKUP(ROE!A923,BASE!F:H,3,0),C922)</f>
        <v>0.95629692238850506</v>
      </c>
      <c r="D923">
        <f>+IFERROR(+VLOOKUP(A923,BASE!P:R,3,0)/VLOOKUP(ROE!A923,BASE!F:H,3,0),D922)</f>
        <v>1.1689454581613883</v>
      </c>
      <c r="E923">
        <f>+IFERROR(BASE!V923/BASE!G923,E922)</f>
        <v>8.0190704113499545E-2</v>
      </c>
      <c r="F923">
        <f>+IFERROR(VLOOKUP(A923,BASE!A:C,3,0)/VLOOKUP(A923,BASE!K:M,3,0),F922)</f>
        <v>1.441612951581472</v>
      </c>
      <c r="L923">
        <f t="shared" si="32"/>
        <v>0.94261751715584063</v>
      </c>
      <c r="M923">
        <f t="shared" si="33"/>
        <v>0.3840866045564848</v>
      </c>
    </row>
    <row r="924" spans="1:13" x14ac:dyDescent="0.25">
      <c r="A924" s="1">
        <f>+BASE!A924</f>
        <v>43630</v>
      </c>
      <c r="B924">
        <f>+IFERROR(VLOOKUP(A924,BASE!K:M,3,0)/VLOOKUP(ROE!A924,BASE!F:H,3,0),B923)</f>
        <v>0.63613466543531194</v>
      </c>
      <c r="C924">
        <f>+IFERROR(VLOOKUP(A924,BASE!A:C,3,0)/VLOOKUP(ROE!A924,BASE!F:H,3,0),C923)</f>
        <v>0.92956091008311637</v>
      </c>
      <c r="D924">
        <f>+IFERROR(+VLOOKUP(A924,BASE!P:R,3,0)/VLOOKUP(ROE!A924,BASE!F:H,3,0),D923)</f>
        <v>1.0601964570565023</v>
      </c>
      <c r="E924">
        <f>+IFERROR(BASE!V924/BASE!G924,E923)</f>
        <v>8.0190704113499545E-2</v>
      </c>
      <c r="F924">
        <f>+IFERROR(VLOOKUP(A924,BASE!A:C,3,0)/VLOOKUP(A924,BASE!K:M,3,0),F923)</f>
        <v>1.4612643526461659</v>
      </c>
      <c r="L924">
        <f t="shared" si="32"/>
        <v>0.91955390007366589</v>
      </c>
      <c r="M924">
        <f t="shared" si="33"/>
        <v>0.35271543079695805</v>
      </c>
    </row>
    <row r="925" spans="1:13" x14ac:dyDescent="0.25">
      <c r="A925" s="1">
        <f>+BASE!A925</f>
        <v>43637</v>
      </c>
      <c r="B925">
        <f>+IFERROR(VLOOKUP(A925,BASE!K:M,3,0)/VLOOKUP(ROE!A925,BASE!F:H,3,0),B924)</f>
        <v>0.61271724598930477</v>
      </c>
      <c r="C925">
        <f>+IFERROR(VLOOKUP(A925,BASE!A:C,3,0)/VLOOKUP(ROE!A925,BASE!F:H,3,0),C924)</f>
        <v>0.91234959893048129</v>
      </c>
      <c r="D925">
        <f>+IFERROR(+VLOOKUP(A925,BASE!P:R,3,0)/VLOOKUP(ROE!A925,BASE!F:H,3,0),D924)</f>
        <v>1.0451203208556148</v>
      </c>
      <c r="E925">
        <f>+IFERROR(BASE!V925/BASE!G925,E924)</f>
        <v>8.0190704113499545E-2</v>
      </c>
      <c r="F925">
        <f>+IFERROR(VLOOKUP(A925,BASE!A:C,3,0)/VLOOKUP(A925,BASE!K:M,3,0),F924)</f>
        <v>1.489022228283104</v>
      </c>
      <c r="L925">
        <f t="shared" si="32"/>
        <v>0.90132399509632921</v>
      </c>
      <c r="M925">
        <f t="shared" si="33"/>
        <v>0.32411049688228039</v>
      </c>
    </row>
    <row r="926" spans="1:13" x14ac:dyDescent="0.25">
      <c r="A926" s="1">
        <f>+BASE!A926</f>
        <v>43644</v>
      </c>
      <c r="B926">
        <f>+IFERROR(VLOOKUP(A926,BASE!K:M,3,0)/VLOOKUP(ROE!A926,BASE!F:H,3,0),B925)</f>
        <v>0.63917669469869443</v>
      </c>
      <c r="C926">
        <f>+IFERROR(VLOOKUP(A926,BASE!A:C,3,0)/VLOOKUP(ROE!A926,BASE!F:H,3,0),C925)</f>
        <v>1.0991497467825118</v>
      </c>
      <c r="D926">
        <f>+IFERROR(+VLOOKUP(A926,BASE!P:R,3,0)/VLOOKUP(ROE!A926,BASE!F:H,3,0),D925)</f>
        <v>1.303814523997584</v>
      </c>
      <c r="E926">
        <f>+IFERROR(BASE!V926/BASE!G926,E925)</f>
        <v>0.12667475445117973</v>
      </c>
      <c r="F926">
        <f>+IFERROR(VLOOKUP(A926,BASE!A:C,3,0)/VLOOKUP(A926,BASE!K:M,3,0),F925)</f>
        <v>1.7196336410554627</v>
      </c>
      <c r="L926">
        <f t="shared" si="32"/>
        <v>0.93129136140705704</v>
      </c>
      <c r="M926">
        <f t="shared" si="33"/>
        <v>0.34706202799033181</v>
      </c>
    </row>
    <row r="927" spans="1:13" x14ac:dyDescent="0.25">
      <c r="A927" s="1">
        <f>+BASE!A927</f>
        <v>43651</v>
      </c>
      <c r="B927">
        <f>+IFERROR(VLOOKUP(A927,BASE!K:M,3,0)/VLOOKUP(ROE!A927,BASE!F:H,3,0),B926)</f>
        <v>0.65788137549042236</v>
      </c>
      <c r="C927">
        <f>+IFERROR(VLOOKUP(A927,BASE!A:C,3,0)/VLOOKUP(ROE!A927,BASE!F:H,3,0),C926)</f>
        <v>1.0655896607431341</v>
      </c>
      <c r="D927">
        <f>+IFERROR(+VLOOKUP(A927,BASE!P:R,3,0)/VLOOKUP(ROE!A927,BASE!F:H,3,0),D926)</f>
        <v>1.3900761597045925</v>
      </c>
      <c r="E927">
        <f>+IFERROR(BASE!V927/BASE!G927,E926)</f>
        <v>0.12667475445117973</v>
      </c>
      <c r="F927">
        <f>+IFERROR(VLOOKUP(A927,BASE!A:C,3,0)/VLOOKUP(A927,BASE!K:M,3,0),F926)</f>
        <v>1.6197291798217921</v>
      </c>
      <c r="L927">
        <f t="shared" si="32"/>
        <v>0.95127051124605866</v>
      </c>
      <c r="M927">
        <f t="shared" si="33"/>
        <v>0.36449223973478612</v>
      </c>
    </row>
    <row r="928" spans="1:13" x14ac:dyDescent="0.25">
      <c r="A928" s="1">
        <f>+BASE!A928</f>
        <v>43658</v>
      </c>
      <c r="B928">
        <f>+IFERROR(VLOOKUP(A928,BASE!K:M,3,0)/VLOOKUP(ROE!A928,BASE!F:H,3,0),B927)</f>
        <v>0.66189073379753616</v>
      </c>
      <c r="C928">
        <f>+IFERROR(VLOOKUP(A928,BASE!A:C,3,0)/VLOOKUP(ROE!A928,BASE!F:H,3,0),C927)</f>
        <v>1.0323156579182289</v>
      </c>
      <c r="D928">
        <f>+IFERROR(+VLOOKUP(A928,BASE!P:R,3,0)/VLOOKUP(ROE!A928,BASE!F:H,3,0),D927)</f>
        <v>1.2937868237814676</v>
      </c>
      <c r="E928">
        <f>+IFERROR(BASE!V928/BASE!G928,E927)</f>
        <v>0.12667475445117973</v>
      </c>
      <c r="F928">
        <f>+IFERROR(VLOOKUP(A928,BASE!A:C,3,0)/VLOOKUP(A928,BASE!K:M,3,0),F927)</f>
        <v>1.5596466383437859</v>
      </c>
      <c r="L928">
        <f t="shared" si="32"/>
        <v>0.95526205223030525</v>
      </c>
      <c r="M928">
        <f t="shared" si="33"/>
        <v>0.36851941536476707</v>
      </c>
    </row>
    <row r="929" spans="1:13" x14ac:dyDescent="0.25">
      <c r="A929" s="1">
        <f>+BASE!A929</f>
        <v>43665</v>
      </c>
      <c r="B929">
        <f>+IFERROR(VLOOKUP(A929,BASE!K:M,3,0)/VLOOKUP(ROE!A929,BASE!F:H,3,0),B928)</f>
        <v>0.64219965837919901</v>
      </c>
      <c r="C929">
        <f>+IFERROR(VLOOKUP(A929,BASE!A:C,3,0)/VLOOKUP(ROE!A929,BASE!F:H,3,0),C928)</f>
        <v>1.0005219206680582</v>
      </c>
      <c r="D929">
        <f>+IFERROR(+VLOOKUP(A929,BASE!P:R,3,0)/VLOOKUP(ROE!A929,BASE!F:H,3,0),D928)</f>
        <v>1.2291706206111215</v>
      </c>
      <c r="E929">
        <f>+IFERROR(BASE!V929/BASE!G929,E928)</f>
        <v>0.12667475445117973</v>
      </c>
      <c r="F929">
        <f>+IFERROR(VLOOKUP(A929,BASE!A:C,3,0)/VLOOKUP(A929,BASE!K:M,3,0),F928)</f>
        <v>1.5579608422608053</v>
      </c>
      <c r="L929">
        <f t="shared" si="32"/>
        <v>0.93723255269431904</v>
      </c>
      <c r="M929">
        <f t="shared" si="33"/>
        <v>0.34716676406407898</v>
      </c>
    </row>
    <row r="930" spans="1:13" x14ac:dyDescent="0.25">
      <c r="A930" s="1">
        <f>+BASE!A930</f>
        <v>43672</v>
      </c>
      <c r="B930">
        <f>+IFERROR(VLOOKUP(A930,BASE!K:M,3,0)/VLOOKUP(ROE!A930,BASE!F:H,3,0),B929)</f>
        <v>0.6333808228640504</v>
      </c>
      <c r="C930">
        <f>+IFERROR(VLOOKUP(A930,BASE!A:C,3,0)/VLOOKUP(ROE!A930,BASE!F:H,3,0),C929)</f>
        <v>1.0082890817251651</v>
      </c>
      <c r="D930">
        <f>+IFERROR(+VLOOKUP(A930,BASE!P:R,3,0)/VLOOKUP(ROE!A930,BASE!F:H,3,0),D929)</f>
        <v>1.1878858524370763</v>
      </c>
      <c r="E930">
        <f>+IFERROR(BASE!V930/BASE!G930,E929)</f>
        <v>0.12667475445117973</v>
      </c>
      <c r="F930">
        <f>+IFERROR(VLOOKUP(A930,BASE!A:C,3,0)/VLOOKUP(A930,BASE!K:M,3,0),F929)</f>
        <v>1.5919160248108513</v>
      </c>
      <c r="L930">
        <f t="shared" si="32"/>
        <v>0.9306794161731754</v>
      </c>
      <c r="M930">
        <f t="shared" si="33"/>
        <v>0.33608222955492539</v>
      </c>
    </row>
    <row r="931" spans="1:13" x14ac:dyDescent="0.25">
      <c r="A931" s="1">
        <f>+BASE!A931</f>
        <v>43679</v>
      </c>
      <c r="B931">
        <f>+IFERROR(VLOOKUP(A931,BASE!K:M,3,0)/VLOOKUP(ROE!A931,BASE!F:H,3,0),B930)</f>
        <v>0.65069045911047352</v>
      </c>
      <c r="C931">
        <f>+IFERROR(VLOOKUP(A931,BASE!A:C,3,0)/VLOOKUP(ROE!A931,BASE!F:H,3,0),C930)</f>
        <v>0.98914992826398851</v>
      </c>
      <c r="D931">
        <f>+IFERROR(+VLOOKUP(A931,BASE!P:R,3,0)/VLOOKUP(ROE!A931,BASE!F:H,3,0),D930)</f>
        <v>1.1922076757532281</v>
      </c>
      <c r="E931">
        <f>+IFERROR(BASE!V931/BASE!G931,E930)</f>
        <v>0.12667475445117973</v>
      </c>
      <c r="F931">
        <f>+IFERROR(VLOOKUP(A931,BASE!A:C,3,0)/VLOOKUP(A931,BASE!K:M,3,0),F930)</f>
        <v>1.5201543443808998</v>
      </c>
      <c r="L931">
        <f t="shared" si="32"/>
        <v>0.95028023752315338</v>
      </c>
      <c r="M931">
        <f t="shared" si="33"/>
        <v>0.35110068069779365</v>
      </c>
    </row>
    <row r="932" spans="1:13" x14ac:dyDescent="0.25">
      <c r="A932" s="1">
        <f>+BASE!A932</f>
        <v>43686</v>
      </c>
      <c r="B932">
        <f>+IFERROR(VLOOKUP(A932,BASE!K:M,3,0)/VLOOKUP(ROE!A932,BASE!F:H,3,0),B931)</f>
        <v>0.63251553546929218</v>
      </c>
      <c r="C932">
        <f>+IFERROR(VLOOKUP(A932,BASE!A:C,3,0)/VLOOKUP(ROE!A932,BASE!F:H,3,0),C931)</f>
        <v>1.0700508433540472</v>
      </c>
      <c r="D932">
        <f>+IFERROR(+VLOOKUP(A932,BASE!P:R,3,0)/VLOOKUP(ROE!A932,BASE!F:H,3,0),D931)</f>
        <v>1.0564119118715196</v>
      </c>
      <c r="E932">
        <f>+IFERROR(BASE!V932/BASE!G932,E931)</f>
        <v>0.12667475445117973</v>
      </c>
      <c r="F932">
        <f>+IFERROR(VLOOKUP(A932,BASE!A:C,3,0)/VLOOKUP(A932,BASE!K:M,3,0),F931)</f>
        <v>1.6917384370015951</v>
      </c>
      <c r="L932">
        <f t="shared" si="32"/>
        <v>0.93364873490099232</v>
      </c>
      <c r="M932">
        <f t="shared" si="33"/>
        <v>0.3313823360375921</v>
      </c>
    </row>
    <row r="933" spans="1:13" x14ac:dyDescent="0.25">
      <c r="A933" s="1">
        <f>+BASE!A933</f>
        <v>43693</v>
      </c>
      <c r="B933">
        <f>+IFERROR(VLOOKUP(A933,BASE!K:M,3,0)/VLOOKUP(ROE!A933,BASE!F:H,3,0),B932)</f>
        <v>0.66284114765570334</v>
      </c>
      <c r="C933">
        <f>+IFERROR(VLOOKUP(A933,BASE!A:C,3,0)/VLOOKUP(ROE!A933,BASE!F:H,3,0),C932)</f>
        <v>1.1485654303708888</v>
      </c>
      <c r="D933">
        <f>+IFERROR(+VLOOKUP(A933,BASE!P:R,3,0)/VLOOKUP(ROE!A933,BASE!F:H,3,0),D932)</f>
        <v>1.5111266620013997</v>
      </c>
      <c r="E933">
        <f>+IFERROR(BASE!V933/BASE!G933,E932)</f>
        <v>0.12667475445117973</v>
      </c>
      <c r="F933">
        <f>+IFERROR(VLOOKUP(A933,BASE!A:C,3,0)/VLOOKUP(A933,BASE!K:M,3,0),F932)</f>
        <v>1.7327913851351351</v>
      </c>
      <c r="L933">
        <f t="shared" si="32"/>
        <v>0.963218179205661</v>
      </c>
      <c r="M933">
        <f t="shared" si="33"/>
        <v>0.36246411610574569</v>
      </c>
    </row>
    <row r="934" spans="1:13" x14ac:dyDescent="0.25">
      <c r="A934" s="1">
        <f>+BASE!A934</f>
        <v>43700</v>
      </c>
      <c r="B934">
        <f>+IFERROR(VLOOKUP(A934,BASE!K:M,3,0)/VLOOKUP(ROE!A934,BASE!F:H,3,0),B933)</f>
        <v>0.69159693165969316</v>
      </c>
      <c r="C934">
        <f>+IFERROR(VLOOKUP(A934,BASE!A:C,3,0)/VLOOKUP(ROE!A934,BASE!F:H,3,0),C933)</f>
        <v>1.1246513249651324</v>
      </c>
      <c r="D934">
        <f>+IFERROR(+VLOOKUP(A934,BASE!P:R,3,0)/VLOOKUP(ROE!A934,BASE!F:H,3,0),D933)</f>
        <v>1.742154811715481</v>
      </c>
      <c r="E934">
        <f>+IFERROR(BASE!V934/BASE!G934,E933)</f>
        <v>0.12667475445117973</v>
      </c>
      <c r="F934">
        <f>+IFERROR(VLOOKUP(A934,BASE!A:C,3,0)/VLOOKUP(A934,BASE!K:M,3,0),F933)</f>
        <v>1.6261658684144189</v>
      </c>
      <c r="L934">
        <f t="shared" ref="L934:L946" si="34">+STDEVA(B882:B934)*2+B934</f>
        <v>0.98969139698031716</v>
      </c>
      <c r="M934">
        <f t="shared" ref="M934:M946" si="35">-STDEVA(B882:B934)*2+B934</f>
        <v>0.39350246633906921</v>
      </c>
    </row>
    <row r="935" spans="1:13" x14ac:dyDescent="0.25">
      <c r="A935" s="1">
        <f>+BASE!A935</f>
        <v>43707</v>
      </c>
      <c r="B935">
        <f>+IFERROR(VLOOKUP(A935,BASE!K:M,3,0)/VLOOKUP(ROE!A935,BASE!F:H,3,0),B934)</f>
        <v>0.75585658993685068</v>
      </c>
      <c r="C935">
        <f>+IFERROR(VLOOKUP(A935,BASE!A:C,3,0)/VLOOKUP(ROE!A935,BASE!F:H,3,0),C934)</f>
        <v>1.1320024444897128</v>
      </c>
      <c r="D935">
        <f>+IFERROR(+VLOOKUP(A935,BASE!P:R,3,0)/VLOOKUP(ROE!A935,BASE!F:H,3,0),D934)</f>
        <v>1.7812181707068648</v>
      </c>
      <c r="E935">
        <f>+IFERROR(BASE!V935/BASE!G935,E934)</f>
        <v>0.12667475445117973</v>
      </c>
      <c r="F935">
        <f>+IFERROR(VLOOKUP(A935,BASE!A:C,3,0)/VLOOKUP(A935,BASE!K:M,3,0),F934)</f>
        <v>1.4976418272470018</v>
      </c>
      <c r="L935">
        <f t="shared" si="34"/>
        <v>1.051466323392162</v>
      </c>
      <c r="M935">
        <f t="shared" si="35"/>
        <v>0.46024685648153951</v>
      </c>
    </row>
    <row r="936" spans="1:13" x14ac:dyDescent="0.25">
      <c r="A936" s="1">
        <f>+BASE!A936</f>
        <v>43714</v>
      </c>
      <c r="B936">
        <f>+IFERROR(VLOOKUP(A936,BASE!K:M,3,0)/VLOOKUP(ROE!A936,BASE!F:H,3,0),B935)</f>
        <v>0.75321431874942191</v>
      </c>
      <c r="C936">
        <f>+IFERROR(VLOOKUP(A936,BASE!A:C,3,0)/VLOOKUP(ROE!A936,BASE!F:H,3,0),C935)</f>
        <v>1.1224678568125059</v>
      </c>
      <c r="D936">
        <f>+IFERROR(+VLOOKUP(A936,BASE!P:R,3,0)/VLOOKUP(ROE!A936,BASE!F:H,3,0),D935)</f>
        <v>1.8233280917583943</v>
      </c>
      <c r="E936">
        <f>+IFERROR(BASE!V936/BASE!G936,E935)</f>
        <v>0.12667475445117973</v>
      </c>
      <c r="F936">
        <f>+IFERROR(VLOOKUP(A936,BASE!A:C,3,0)/VLOOKUP(A936,BASE!K:M,3,0),F935)</f>
        <v>1.4902370133857301</v>
      </c>
      <c r="L936">
        <f t="shared" si="34"/>
        <v>1.0479568514479087</v>
      </c>
      <c r="M936">
        <f t="shared" si="35"/>
        <v>0.45847178605093519</v>
      </c>
    </row>
    <row r="937" spans="1:13" x14ac:dyDescent="0.25">
      <c r="A937" s="1">
        <f>+BASE!A937</f>
        <v>43721</v>
      </c>
      <c r="B937">
        <f>+IFERROR(VLOOKUP(A937,BASE!K:M,3,0)/VLOOKUP(ROE!A937,BASE!F:H,3,0),B936)</f>
        <v>0.78222494101197237</v>
      </c>
      <c r="C937">
        <f>+IFERROR(VLOOKUP(A937,BASE!A:C,3,0)/VLOOKUP(ROE!A937,BASE!F:H,3,0),C936)</f>
        <v>1.1809840076902909</v>
      </c>
      <c r="D937">
        <f>+IFERROR(+VLOOKUP(A937,BASE!P:R,3,0)/VLOOKUP(ROE!A937,BASE!F:H,3,0),D936)</f>
        <v>1.8212881237437732</v>
      </c>
      <c r="E937">
        <f>+IFERROR(BASE!V937/BASE!G937,E936)</f>
        <v>0.12667475445117973</v>
      </c>
      <c r="F937">
        <f>+IFERROR(VLOOKUP(A937,BASE!A:C,3,0)/VLOOKUP(A937,BASE!K:M,3,0),F936)</f>
        <v>1.5097754440844597</v>
      </c>
      <c r="L937">
        <f t="shared" si="34"/>
        <v>1.0760716117998321</v>
      </c>
      <c r="M937">
        <f t="shared" si="35"/>
        <v>0.48837827022411262</v>
      </c>
    </row>
    <row r="938" spans="1:13" x14ac:dyDescent="0.25">
      <c r="A938" s="1">
        <f>+BASE!A938</f>
        <v>43728</v>
      </c>
      <c r="B938">
        <f>+IFERROR(VLOOKUP(A938,BASE!K:M,3,0)/VLOOKUP(ROE!A938,BASE!F:H,3,0),B937)</f>
        <v>0.71843150803247535</v>
      </c>
      <c r="C938">
        <f>+IFERROR(VLOOKUP(A938,BASE!A:C,3,0)/VLOOKUP(ROE!A938,BASE!F:H,3,0),C937)</f>
        <v>1.0650371394023148</v>
      </c>
      <c r="D938">
        <f>+IFERROR(+VLOOKUP(A938,BASE!P:R,3,0)/VLOOKUP(ROE!A938,BASE!F:H,3,0),D937)</f>
        <v>1.9980998445327347</v>
      </c>
      <c r="E938">
        <f>+IFERROR(BASE!V938/BASE!G938,E937)</f>
        <v>0.12667475445117973</v>
      </c>
      <c r="F938">
        <f>+IFERROR(VLOOKUP(A938,BASE!A:C,3,0)/VLOOKUP(A938,BASE!K:M,3,0),F937)</f>
        <v>1.4824477037749459</v>
      </c>
      <c r="L938">
        <f t="shared" si="34"/>
        <v>1.0127046393816344</v>
      </c>
      <c r="M938">
        <f t="shared" si="35"/>
        <v>0.42415837668331635</v>
      </c>
    </row>
    <row r="939" spans="1:13" x14ac:dyDescent="0.25">
      <c r="A939" s="1">
        <f>+BASE!A939</f>
        <v>43735</v>
      </c>
      <c r="B939">
        <f>+IFERROR(VLOOKUP(A939,BASE!K:M,3,0)/VLOOKUP(ROE!A939,BASE!F:H,3,0),B938)</f>
        <v>0.69409951186092322</v>
      </c>
      <c r="C939">
        <f>+IFERROR(VLOOKUP(A939,BASE!A:C,3,0)/VLOOKUP(ROE!A939,BASE!F:H,3,0),C938)</f>
        <v>1.0715937312665926</v>
      </c>
      <c r="D939">
        <f>+IFERROR(+VLOOKUP(A939,BASE!P:R,3,0)/VLOOKUP(ROE!A939,BASE!F:H,3,0),D938)</f>
        <v>1.7994347863321059</v>
      </c>
      <c r="E939">
        <f>+IFERROR(BASE!V939/BASE!G939,E938)</f>
        <v>0.12667475445117973</v>
      </c>
      <c r="F939">
        <f>+IFERROR(VLOOKUP(A939,BASE!A:C,3,0)/VLOOKUP(A939,BASE!K:M,3,0),F938)</f>
        <v>1.54386181369525</v>
      </c>
      <c r="L939">
        <f t="shared" si="34"/>
        <v>0.98957236348334421</v>
      </c>
      <c r="M939">
        <f t="shared" si="35"/>
        <v>0.39862666023850224</v>
      </c>
    </row>
    <row r="940" spans="1:13" x14ac:dyDescent="0.25">
      <c r="A940" s="1">
        <f>+BASE!A940</f>
        <v>43742</v>
      </c>
      <c r="B940">
        <f>+IFERROR(VLOOKUP(A940,BASE!K:M,3,0)/VLOOKUP(ROE!A940,BASE!F:H,3,0),B939)</f>
        <v>0.67831031681559695</v>
      </c>
      <c r="C940">
        <f>+IFERROR(VLOOKUP(A940,BASE!A:C,3,0)/VLOOKUP(ROE!A940,BASE!F:H,3,0),C939)</f>
        <v>1.0072208683094139</v>
      </c>
      <c r="D940">
        <f>+IFERROR(+VLOOKUP(A940,BASE!P:R,3,0)/VLOOKUP(ROE!A940,BASE!F:H,3,0),D939)</f>
        <v>2.0201281704124923</v>
      </c>
      <c r="E940">
        <f>+IFERROR(BASE!V940/BASE!G940,E939)</f>
        <v>-0.28479935930883016</v>
      </c>
      <c r="F940">
        <f>+IFERROR(VLOOKUP(A940,BASE!A:C,3,0)/VLOOKUP(A940,BASE!K:M,3,0),F939)</f>
        <v>1.484896872920825</v>
      </c>
      <c r="L940">
        <f t="shared" si="34"/>
        <v>0.96844613956588532</v>
      </c>
      <c r="M940">
        <f t="shared" si="35"/>
        <v>0.38817449406530857</v>
      </c>
    </row>
    <row r="941" spans="1:13" x14ac:dyDescent="0.25">
      <c r="A941" s="1">
        <f>+BASE!A941</f>
        <v>43749</v>
      </c>
      <c r="B941">
        <f>+IFERROR(VLOOKUP(A941,BASE!K:M,3,0)/VLOOKUP(ROE!A941,BASE!F:H,3,0),B940)</f>
        <v>0.68096947935368046</v>
      </c>
      <c r="C941">
        <f>+IFERROR(VLOOKUP(A941,BASE!A:C,3,0)/VLOOKUP(ROE!A941,BASE!F:H,3,0),C940)</f>
        <v>1.0396768402154397</v>
      </c>
      <c r="D941">
        <f>+IFERROR(+VLOOKUP(A941,BASE!P:R,3,0)/VLOOKUP(ROE!A941,BASE!F:H,3,0),D940)</f>
        <v>2.2026032315978452</v>
      </c>
      <c r="E941">
        <f>+IFERROR(BASE!V941/BASE!G941,E940)</f>
        <v>-0.28479935930883016</v>
      </c>
      <c r="F941">
        <f>+IFERROR(VLOOKUP(A941,BASE!A:C,3,0)/VLOOKUP(A941,BASE!K:M,3,0),F940)</f>
        <v>1.5267598207223831</v>
      </c>
      <c r="L941">
        <f t="shared" si="34"/>
        <v>0.96391623034808682</v>
      </c>
      <c r="M941">
        <f t="shared" si="35"/>
        <v>0.3980227283592741</v>
      </c>
    </row>
    <row r="942" spans="1:13" x14ac:dyDescent="0.25">
      <c r="A942" s="1">
        <f>+BASE!A942</f>
        <v>43756</v>
      </c>
      <c r="B942">
        <f>+IFERROR(VLOOKUP(A942,BASE!K:M,3,0)/VLOOKUP(ROE!A942,BASE!F:H,3,0),B941)</f>
        <v>0.65496515679442513</v>
      </c>
      <c r="C942">
        <f>+IFERROR(VLOOKUP(A942,BASE!A:C,3,0)/VLOOKUP(ROE!A942,BASE!F:H,3,0),C941)</f>
        <v>1.01698606271777</v>
      </c>
      <c r="D942">
        <f>+IFERROR(+VLOOKUP(A942,BASE!P:R,3,0)/VLOOKUP(ROE!A942,BASE!F:H,3,0),D941)</f>
        <v>2.2209059233449477</v>
      </c>
      <c r="E942">
        <f>+IFERROR(BASE!V942/BASE!G942,E941)</f>
        <v>-0.28479935930883016</v>
      </c>
      <c r="F942">
        <f>+IFERROR(VLOOKUP(A942,BASE!A:C,3,0)/VLOOKUP(A942,BASE!K:M,3,0),F941)</f>
        <v>1.5527330762069425</v>
      </c>
      <c r="L942">
        <f t="shared" si="34"/>
        <v>0.93595179376215643</v>
      </c>
      <c r="M942">
        <f t="shared" si="35"/>
        <v>0.37397851982669383</v>
      </c>
    </row>
    <row r="943" spans="1:13" x14ac:dyDescent="0.25">
      <c r="A943" s="1">
        <f>+BASE!A943</f>
        <v>43763</v>
      </c>
      <c r="B943">
        <f>+IFERROR(VLOOKUP(A943,BASE!K:M,3,0)/VLOOKUP(ROE!A943,BASE!F:H,3,0),B942)</f>
        <v>0.62156752862060682</v>
      </c>
      <c r="C943">
        <f>+IFERROR(VLOOKUP(A943,BASE!A:C,3,0)/VLOOKUP(ROE!A943,BASE!F:H,3,0),C942)</f>
        <v>0.99327515811384182</v>
      </c>
      <c r="D943">
        <f>+IFERROR(+VLOOKUP(A943,BASE!P:R,3,0)/VLOOKUP(ROE!A943,BASE!F:H,3,0),D942)</f>
        <v>2.2958930429909534</v>
      </c>
      <c r="E943">
        <f>+IFERROR(BASE!V943/BASE!G943,E942)</f>
        <v>-0.28479935930883016</v>
      </c>
      <c r="F943">
        <f>+IFERROR(VLOOKUP(A943,BASE!A:C,3,0)/VLOOKUP(A943,BASE!K:M,3,0),F942)</f>
        <v>1.5980164863472437</v>
      </c>
      <c r="L943">
        <f t="shared" si="34"/>
        <v>0.89892898666671162</v>
      </c>
      <c r="M943">
        <f t="shared" si="35"/>
        <v>0.34420607057450209</v>
      </c>
    </row>
    <row r="944" spans="1:13" x14ac:dyDescent="0.25">
      <c r="A944" s="1">
        <f>+BASE!A944</f>
        <v>43770</v>
      </c>
      <c r="B944">
        <f>+IFERROR(VLOOKUP(A944,BASE!K:M,3,0)/VLOOKUP(ROE!A944,BASE!F:H,3,0),B943)</f>
        <v>0.61153746658618613</v>
      </c>
      <c r="C944">
        <f>+IFERROR(VLOOKUP(A944,BASE!A:C,3,0)/VLOOKUP(ROE!A944,BASE!F:H,3,0),C943)</f>
        <v>0.97697680434595158</v>
      </c>
      <c r="D944">
        <f>+IFERROR(+VLOOKUP(A944,BASE!P:R,3,0)/VLOOKUP(ROE!A944,BASE!F:H,3,0),D943)</f>
        <v>3.3640596706044668</v>
      </c>
      <c r="E944">
        <f>+IFERROR(BASE!V944/BASE!G944,E943)</f>
        <v>-0.28479935930883016</v>
      </c>
      <c r="F944">
        <f>+IFERROR(VLOOKUP(A944,BASE!A:C,3,0)/VLOOKUP(A944,BASE!K:M,3,0),F943)</f>
        <v>1.5975747320924985</v>
      </c>
      <c r="L944">
        <f t="shared" si="34"/>
        <v>0.87957200259782309</v>
      </c>
      <c r="M944">
        <f t="shared" si="35"/>
        <v>0.34350293057454911</v>
      </c>
    </row>
    <row r="945" spans="1:13" x14ac:dyDescent="0.25">
      <c r="A945" s="1">
        <f>+BASE!A945</f>
        <v>43777</v>
      </c>
      <c r="B945">
        <f>+IFERROR(VLOOKUP(A945,BASE!K:M,3,0)/VLOOKUP(ROE!A945,BASE!F:H,3,0),B944)</f>
        <v>0.56549600532623168</v>
      </c>
      <c r="C945">
        <f>+IFERROR(VLOOKUP(A945,BASE!A:C,3,0)/VLOOKUP(ROE!A945,BASE!F:H,3,0),C944)</f>
        <v>0.9483189081225033</v>
      </c>
      <c r="D945">
        <f>+IFERROR(+VLOOKUP(A945,BASE!P:R,3,0)/VLOOKUP(ROE!A945,BASE!F:H,3,0),D944)</f>
        <v>2.9477363515312915</v>
      </c>
      <c r="E945">
        <f>+IFERROR(BASE!V945/BASE!G945,E944)</f>
        <v>-0.28479935930883016</v>
      </c>
      <c r="F945">
        <f>+IFERROR(VLOOKUP(A945,BASE!A:C,3,0)/VLOOKUP(A945,BASE!K:M,3,0),F944)</f>
        <v>1.6769683590875644</v>
      </c>
      <c r="L945">
        <f t="shared" si="34"/>
        <v>0.8272626015663529</v>
      </c>
      <c r="M945">
        <f t="shared" si="35"/>
        <v>0.3037294090861104</v>
      </c>
    </row>
    <row r="946" spans="1:13" x14ac:dyDescent="0.25">
      <c r="A946" s="1">
        <f>+BASE!A946</f>
        <v>43784</v>
      </c>
      <c r="B946">
        <f>+IFERROR(VLOOKUP(A946,BASE!K:M,3,0)/VLOOKUP(ROE!A946,BASE!F:H,3,0),B945)</f>
        <v>0.55849849301306065</v>
      </c>
      <c r="C946">
        <f>+IFERROR(VLOOKUP(A946,BASE!A:C,3,0)/VLOOKUP(ROE!A946,BASE!F:H,3,0),C945)</f>
        <v>1.0044752945474473</v>
      </c>
      <c r="D946">
        <f>+IFERROR(+VLOOKUP(A946,BASE!P:R,3,0)/VLOOKUP(ROE!A946,BASE!F:H,3,0),D945)</f>
        <v>3.1881450360763539</v>
      </c>
      <c r="E946">
        <f>+IFERROR(BASE!V946/BASE!G946,E945)</f>
        <v>-0.28479935930883016</v>
      </c>
      <c r="F946">
        <f>+IFERROR(VLOOKUP(A946,BASE!A:C,3,0)/VLOOKUP(A946,BASE!K:M,3,0),F945)</f>
        <v>1.7985282093213411</v>
      </c>
      <c r="L946">
        <f t="shared" si="34"/>
        <v>0.81500809540206909</v>
      </c>
      <c r="M946">
        <f t="shared" si="35"/>
        <v>0.30198889062405215</v>
      </c>
    </row>
    <row r="947" spans="1:13" x14ac:dyDescent="0.25">
      <c r="A947" s="1">
        <f>+BASE!A947</f>
        <v>43791</v>
      </c>
      <c r="B947">
        <f>+IFERROR(VLOOKUP(A947,BASE!K:M,3,0)/VLOOKUP(ROE!A947,BASE!F:H,3,0),B946)</f>
        <v>0.59842587047651641</v>
      </c>
      <c r="C947">
        <f>+IFERROR(VLOOKUP(A947,BASE!A:C,3,0)/VLOOKUP(ROE!A947,BASE!F:H,3,0),C946)</f>
        <v>0.99324150911113007</v>
      </c>
      <c r="D947">
        <f>+IFERROR(+VLOOKUP(A947,BASE!P:R,3,0)/VLOOKUP(ROE!A947,BASE!F:H,3,0),D946)</f>
        <v>3.1912054067927111</v>
      </c>
      <c r="E947">
        <f>+IFERROR(BASE!V947/BASE!G947,E946)</f>
        <v>-0.28479935930883016</v>
      </c>
      <c r="F947">
        <f>+IFERROR(VLOOKUP(A947,BASE!A:C,3,0)/VLOOKUP(A947,BASE!K:M,3,0),F946)</f>
        <v>1.6597569692637599</v>
      </c>
      <c r="L947">
        <f t="shared" ref="L947:L959" si="36">+STDEVA(B895:B947)*2+B947</f>
        <v>0.84157834827480849</v>
      </c>
      <c r="M947">
        <f t="shared" ref="M947:M959" si="37">-STDEVA(B895:B947)*2+B947</f>
        <v>0.35527339267822428</v>
      </c>
    </row>
    <row r="948" spans="1:13" x14ac:dyDescent="0.25">
      <c r="A948" s="1">
        <f>+BASE!A948</f>
        <v>43798</v>
      </c>
      <c r="B948">
        <f>+IFERROR(VLOOKUP(A948,BASE!K:M,3,0)/VLOOKUP(ROE!A948,BASE!F:H,3,0),B947)</f>
        <v>0.58386153096050708</v>
      </c>
      <c r="C948">
        <f>+IFERROR(VLOOKUP(A948,BASE!A:C,3,0)/VLOOKUP(ROE!A948,BASE!F:H,3,0),C947)</f>
        <v>0.9764342597107103</v>
      </c>
      <c r="D948">
        <f>+IFERROR(+VLOOKUP(A948,BASE!P:R,3,0)/VLOOKUP(ROE!A948,BASE!F:H,3,0),D947)</f>
        <v>2.9199577441898263</v>
      </c>
      <c r="E948">
        <f>+IFERROR(BASE!V948/BASE!G948,E947)</f>
        <v>-0.28479935930883016</v>
      </c>
      <c r="F948">
        <f>+IFERROR(VLOOKUP(A948,BASE!A:C,3,0)/VLOOKUP(A948,BASE!K:M,3,0),F947)</f>
        <v>1.6723729993041057</v>
      </c>
      <c r="L948">
        <f t="shared" si="36"/>
        <v>0.81521123903568982</v>
      </c>
      <c r="M948">
        <f t="shared" si="37"/>
        <v>0.35251182288532434</v>
      </c>
    </row>
    <row r="949" spans="1:13" x14ac:dyDescent="0.25">
      <c r="A949" s="1">
        <f>+BASE!A949</f>
        <v>43805</v>
      </c>
      <c r="B949">
        <f>+IFERROR(VLOOKUP(A949,BASE!K:M,3,0)/VLOOKUP(ROE!A949,BASE!F:H,3,0),B948)</f>
        <v>0.5909662157167147</v>
      </c>
      <c r="C949">
        <f>+IFERROR(VLOOKUP(A949,BASE!A:C,3,0)/VLOOKUP(ROE!A949,BASE!F:H,3,0),C948)</f>
        <v>1.041398684113255</v>
      </c>
      <c r="D949">
        <f>+IFERROR(+VLOOKUP(A949,BASE!P:R,3,0)/VLOOKUP(ROE!A949,BASE!F:H,3,0),D948)</f>
        <v>2.9473645301988616</v>
      </c>
      <c r="E949">
        <f>+IFERROR(BASE!V949/BASE!G949,E948)</f>
        <v>-0.28479935930883016</v>
      </c>
      <c r="F949">
        <f>+IFERROR(VLOOKUP(A949,BASE!A:C,3,0)/VLOOKUP(A949,BASE!K:M,3,0),F948)</f>
        <v>1.7621966474856143</v>
      </c>
      <c r="L949">
        <f t="shared" si="36"/>
        <v>0.81241182489175601</v>
      </c>
      <c r="M949">
        <f t="shared" si="37"/>
        <v>0.36952060654167346</v>
      </c>
    </row>
    <row r="950" spans="1:13" x14ac:dyDescent="0.25">
      <c r="A950" s="1">
        <f>+BASE!A950</f>
        <v>43812</v>
      </c>
      <c r="B950">
        <f>+IFERROR(VLOOKUP(A950,BASE!K:M,3,0)/VLOOKUP(ROE!A950,BASE!F:H,3,0),B949)</f>
        <v>0.66465144051350944</v>
      </c>
      <c r="C950">
        <f>+IFERROR(VLOOKUP(A950,BASE!A:C,3,0)/VLOOKUP(ROE!A950,BASE!F:H,3,0),C949)</f>
        <v>1.0268696820420957</v>
      </c>
      <c r="D950">
        <f>+IFERROR(+VLOOKUP(A950,BASE!P:R,3,0)/VLOOKUP(ROE!A950,BASE!F:H,3,0),D949)</f>
        <v>3.2439170025376916</v>
      </c>
      <c r="E950">
        <f>+IFERROR(BASE!V950/BASE!G950,E949)</f>
        <v>-0.28479935930883016</v>
      </c>
      <c r="F950">
        <f>+IFERROR(VLOOKUP(A950,BASE!A:C,3,0)/VLOOKUP(A950,BASE!K:M,3,0),F949)</f>
        <v>1.5449747332959012</v>
      </c>
      <c r="L950">
        <f t="shared" si="36"/>
        <v>0.8740382262670543</v>
      </c>
      <c r="M950">
        <f t="shared" si="37"/>
        <v>0.45526465475996458</v>
      </c>
    </row>
    <row r="951" spans="1:13" x14ac:dyDescent="0.25">
      <c r="A951" s="1">
        <f>+BASE!A951</f>
        <v>43819</v>
      </c>
      <c r="B951">
        <f>+IFERROR(VLOOKUP(A951,BASE!K:M,3,0)/VLOOKUP(ROE!A951,BASE!F:H,3,0),B950)</f>
        <v>0.68093270365997638</v>
      </c>
      <c r="C951">
        <f>+IFERROR(VLOOKUP(A951,BASE!A:C,3,0)/VLOOKUP(ROE!A951,BASE!F:H,3,0),C950)</f>
        <v>1.1320100354191265</v>
      </c>
      <c r="D951">
        <f>+IFERROR(+VLOOKUP(A951,BASE!P:R,3,0)/VLOOKUP(ROE!A951,BASE!F:H,3,0),D950)</f>
        <v>3.4595631641086184</v>
      </c>
      <c r="E951">
        <f>+IFERROR(BASE!V951/BASE!G951,E950)</f>
        <v>-0.28479935930883016</v>
      </c>
      <c r="F951">
        <f>+IFERROR(VLOOKUP(A951,BASE!A:C,3,0)/VLOOKUP(A951,BASE!K:M,3,0),F950)</f>
        <v>1.6624403987863026</v>
      </c>
      <c r="L951">
        <f t="shared" si="36"/>
        <v>0.88166793837196411</v>
      </c>
      <c r="M951">
        <f t="shared" si="37"/>
        <v>0.48019746894798865</v>
      </c>
    </row>
    <row r="952" spans="1:13" x14ac:dyDescent="0.25">
      <c r="A952" s="1">
        <f>+BASE!A952</f>
        <v>43826</v>
      </c>
      <c r="B952">
        <f>+IFERROR(VLOOKUP(A952,BASE!K:M,3,0)/VLOOKUP(ROE!A952,BASE!F:H,3,0),B951)</f>
        <v>0.70426216324889424</v>
      </c>
      <c r="C952">
        <f>+IFERROR(VLOOKUP(A952,BASE!A:C,3,0)/VLOOKUP(ROE!A952,BASE!F:H,3,0),C951)</f>
        <v>1.1198230800160838</v>
      </c>
      <c r="D952">
        <f>+IFERROR(+VLOOKUP(A952,BASE!P:R,3,0)/VLOOKUP(ROE!A952,BASE!F:H,3,0),D951)</f>
        <v>3.0960997185363892</v>
      </c>
      <c r="E952">
        <f>+IFERROR(BASE!V952/BASE!G952,E951)</f>
        <v>-0.28479935930883016</v>
      </c>
      <c r="F952">
        <f>+IFERROR(VLOOKUP(A952,BASE!A:C,3,0)/VLOOKUP(A952,BASE!K:M,3,0),F951)</f>
        <v>1.5900656580074224</v>
      </c>
      <c r="L952">
        <f t="shared" si="36"/>
        <v>0.89606259364203167</v>
      </c>
      <c r="M952">
        <f t="shared" si="37"/>
        <v>0.5124617328557568</v>
      </c>
    </row>
    <row r="953" spans="1:13" x14ac:dyDescent="0.25">
      <c r="A953" s="1">
        <f>+BASE!A953</f>
        <v>43833</v>
      </c>
      <c r="B953">
        <f>+IFERROR(VLOOKUP(A953,BASE!K:M,3,0)/VLOOKUP(ROE!A953,BASE!F:H,3,0),B952)</f>
        <v>0.41740046662150976</v>
      </c>
      <c r="C953">
        <f>+IFERROR(VLOOKUP(A953,BASE!A:C,3,0)/VLOOKUP(ROE!A953,BASE!F:H,3,0),C952)</f>
        <v>0.67479491232031308</v>
      </c>
      <c r="D953">
        <f>+IFERROR(+VLOOKUP(A953,BASE!P:R,3,0)/VLOOKUP(ROE!A953,BASE!F:H,3,0),D952)</f>
        <v>2.1048393166252728</v>
      </c>
      <c r="E953">
        <f>+IFERROR(BASE!V953/BASE!G953,E952)</f>
        <v>-0.14857463572819116</v>
      </c>
      <c r="F953">
        <f>+IFERROR(VLOOKUP(A953,BASE!A:C,3,0)/VLOOKUP(A953,BASE!K:M,3,0),F952)</f>
        <v>1.6166606563288857</v>
      </c>
      <c r="L953">
        <f t="shared" si="36"/>
        <v>0.61607019222986081</v>
      </c>
      <c r="M953">
        <f t="shared" si="37"/>
        <v>0.21873074101315873</v>
      </c>
    </row>
    <row r="954" spans="1:13" x14ac:dyDescent="0.25">
      <c r="A954" s="1">
        <f>+BASE!A954</f>
        <v>43840</v>
      </c>
      <c r="B954">
        <f>+IFERROR(VLOOKUP(A954,BASE!K:M,3,0)/VLOOKUP(ROE!A954,BASE!F:H,3,0),B953)</f>
        <v>0.43783086738156646</v>
      </c>
      <c r="C954">
        <f>+IFERROR(VLOOKUP(A954,BASE!A:C,3,0)/VLOOKUP(ROE!A954,BASE!F:H,3,0),C953)</f>
        <v>0.66071670965114704</v>
      </c>
      <c r="D954">
        <f>+IFERROR(+VLOOKUP(A954,BASE!P:R,3,0)/VLOOKUP(ROE!A954,BASE!F:H,3,0),D953)</f>
        <v>2.1970951540654271</v>
      </c>
      <c r="E954">
        <f>+IFERROR(BASE!V954/BASE!G954,E953)</f>
        <v>-0.14857463572819116</v>
      </c>
      <c r="F954">
        <f>+IFERROR(VLOOKUP(A954,BASE!A:C,3,0)/VLOOKUP(A954,BASE!K:M,3,0),F953)</f>
        <v>1.5090683614943421</v>
      </c>
      <c r="L954">
        <f t="shared" si="36"/>
        <v>0.64276346912383342</v>
      </c>
      <c r="M954">
        <f t="shared" si="37"/>
        <v>0.23289826563929947</v>
      </c>
    </row>
    <row r="955" spans="1:13" x14ac:dyDescent="0.25">
      <c r="A955" s="1">
        <f>+BASE!A955</f>
        <v>43847</v>
      </c>
      <c r="B955">
        <f>+IFERROR(VLOOKUP(A955,BASE!K:M,3,0)/VLOOKUP(ROE!A955,BASE!F:H,3,0),B954)</f>
        <v>0.43774724879522403</v>
      </c>
      <c r="C955">
        <f>+IFERROR(VLOOKUP(A955,BASE!A:C,3,0)/VLOOKUP(ROE!A955,BASE!F:H,3,0),C954)</f>
        <v>0.63777601956412289</v>
      </c>
      <c r="D955">
        <f>+IFERROR(+VLOOKUP(A955,BASE!P:R,3,0)/VLOOKUP(ROE!A955,BASE!F:H,3,0),D954)</f>
        <v>2.1147234409839601</v>
      </c>
      <c r="E955">
        <f>+IFERROR(BASE!V955/BASE!G955,E954)</f>
        <v>-0.14857463572819116</v>
      </c>
      <c r="F955">
        <f>+IFERROR(VLOOKUP(A955,BASE!A:C,3,0)/VLOOKUP(A955,BASE!K:M,3,0),F954)</f>
        <v>1.4569503779165298</v>
      </c>
      <c r="L955">
        <f t="shared" si="36"/>
        <v>0.64686630308991133</v>
      </c>
      <c r="M955">
        <f t="shared" si="37"/>
        <v>0.22862819450053673</v>
      </c>
    </row>
    <row r="956" spans="1:13" x14ac:dyDescent="0.25">
      <c r="A956" s="1">
        <f>+BASE!A956</f>
        <v>43854</v>
      </c>
      <c r="B956">
        <f>+IFERROR(VLOOKUP(A956,BASE!K:M,3,0)/VLOOKUP(ROE!A956,BASE!F:H,3,0),B955)</f>
        <v>0.4172288129022253</v>
      </c>
      <c r="C956">
        <f>+IFERROR(VLOOKUP(A956,BASE!A:C,3,0)/VLOOKUP(ROE!A956,BASE!F:H,3,0),C955)</f>
        <v>0.6492982864231992</v>
      </c>
      <c r="D956">
        <f>+IFERROR(+VLOOKUP(A956,BASE!P:R,3,0)/VLOOKUP(ROE!A956,BASE!F:H,3,0),D955)</f>
        <v>2.2717686283631853</v>
      </c>
      <c r="E956">
        <f>+IFERROR(BASE!V956/BASE!G956,E955)</f>
        <v>-0.14857463572819116</v>
      </c>
      <c r="F956">
        <f>+IFERROR(VLOOKUP(A956,BASE!A:C,3,0)/VLOOKUP(A956,BASE!K:M,3,0),F955)</f>
        <v>1.556216316669764</v>
      </c>
      <c r="L956">
        <f t="shared" si="36"/>
        <v>0.63096263541076802</v>
      </c>
      <c r="M956">
        <f t="shared" si="37"/>
        <v>0.2034949903936826</v>
      </c>
    </row>
    <row r="957" spans="1:13" x14ac:dyDescent="0.25">
      <c r="A957" s="1">
        <f>+BASE!A957</f>
        <v>43861</v>
      </c>
      <c r="B957">
        <f>+IFERROR(VLOOKUP(A957,BASE!K:M,3,0)/VLOOKUP(ROE!A957,BASE!F:H,3,0),B956)</f>
        <v>0.40540138382560825</v>
      </c>
      <c r="C957">
        <f>+IFERROR(VLOOKUP(A957,BASE!A:C,3,0)/VLOOKUP(ROE!A957,BASE!F:H,3,0),C956)</f>
        <v>0.65091883044416332</v>
      </c>
      <c r="D957">
        <f>+IFERROR(+VLOOKUP(A957,BASE!P:R,3,0)/VLOOKUP(ROE!A957,BASE!F:H,3,0),D956)</f>
        <v>2.2331671750613791</v>
      </c>
      <c r="E957">
        <f>+IFERROR(BASE!V957/BASE!G957,E956)</f>
        <v>-0.14857463572819116</v>
      </c>
      <c r="F957">
        <f>+IFERROR(VLOOKUP(A957,BASE!A:C,3,0)/VLOOKUP(A957,BASE!K:M,3,0),F956)</f>
        <v>1.6056157093044594</v>
      </c>
      <c r="L957">
        <f t="shared" si="36"/>
        <v>0.62627420001049217</v>
      </c>
      <c r="M957">
        <f t="shared" si="37"/>
        <v>0.18452856764072434</v>
      </c>
    </row>
    <row r="958" spans="1:13" x14ac:dyDescent="0.25">
      <c r="A958" s="1">
        <f>+BASE!A958</f>
        <v>43868</v>
      </c>
      <c r="B958">
        <f>+IFERROR(VLOOKUP(A958,BASE!K:M,3,0)/VLOOKUP(ROE!A958,BASE!F:H,3,0),B957)</f>
        <v>0.41134700903744081</v>
      </c>
      <c r="C958">
        <f>+IFERROR(VLOOKUP(A958,BASE!A:C,3,0)/VLOOKUP(ROE!A958,BASE!F:H,3,0),C957)</f>
        <v>0.66539951226509819</v>
      </c>
      <c r="D958">
        <f>+IFERROR(+VLOOKUP(A958,BASE!P:R,3,0)/VLOOKUP(ROE!A958,BASE!F:H,3,0),D957)</f>
        <v>2.1014918949935444</v>
      </c>
      <c r="E958">
        <f>+IFERROR(BASE!V958/BASE!G958,E957)</f>
        <v>-0.14857463572819116</v>
      </c>
      <c r="F958">
        <f>+IFERROR(VLOOKUP(A958,BASE!A:C,3,0)/VLOOKUP(A958,BASE!K:M,3,0),F957)</f>
        <v>1.6176111595466434</v>
      </c>
      <c r="L958">
        <f t="shared" si="36"/>
        <v>0.637534163576712</v>
      </c>
      <c r="M958">
        <f t="shared" si="37"/>
        <v>0.18515985449816957</v>
      </c>
    </row>
    <row r="959" spans="1:13" x14ac:dyDescent="0.25">
      <c r="A959" s="1">
        <f>+BASE!A959</f>
        <v>43875</v>
      </c>
      <c r="B959">
        <f>+IFERROR(VLOOKUP(A959,BASE!K:M,3,0)/VLOOKUP(ROE!A959,BASE!F:H,3,0),B958)</f>
        <v>0.39693050794640067</v>
      </c>
      <c r="C959">
        <f>+IFERROR(VLOOKUP(A959,BASE!A:C,3,0)/VLOOKUP(ROE!A959,BASE!F:H,3,0),C958)</f>
        <v>0.67591149890931757</v>
      </c>
      <c r="D959">
        <f>+IFERROR(+VLOOKUP(A959,BASE!P:R,3,0)/VLOOKUP(ROE!A959,BASE!F:H,3,0),D958)</f>
        <v>2.1389062013088185</v>
      </c>
      <c r="E959">
        <f>+IFERROR(BASE!V959/BASE!G959,E958)</f>
        <v>-0.14857463572819116</v>
      </c>
      <c r="F959">
        <f>+IFERROR(VLOOKUP(A959,BASE!A:C,3,0)/VLOOKUP(A959,BASE!K:M,3,0),F958)</f>
        <v>1.7028459273797842</v>
      </c>
      <c r="L959">
        <f t="shared" si="36"/>
        <v>0.62883356003901658</v>
      </c>
      <c r="M959">
        <f t="shared" si="37"/>
        <v>0.16502745585378478</v>
      </c>
    </row>
    <row r="960" spans="1:13" x14ac:dyDescent="0.25">
      <c r="A960" s="1">
        <f>+BASE!A960</f>
        <v>43882</v>
      </c>
      <c r="B960">
        <f>+IFERROR(VLOOKUP(A960,BASE!K:M,3,0)/VLOOKUP(ROE!A960,BASE!F:H,3,0),B959)</f>
        <v>0.40346047974832872</v>
      </c>
      <c r="C960">
        <f>+IFERROR(VLOOKUP(A960,BASE!A:C,3,0)/VLOOKUP(ROE!A960,BASE!F:H,3,0),C959)</f>
        <v>0.71026346834447496</v>
      </c>
      <c r="D960">
        <f>+IFERROR(+VLOOKUP(A960,BASE!P:R,3,0)/VLOOKUP(ROE!A960,BASE!F:H,3,0),D959)</f>
        <v>2.320408965788439</v>
      </c>
      <c r="E960">
        <f>+IFERROR(BASE!V960/BASE!G960,E959)</f>
        <v>-0.14857463572819116</v>
      </c>
      <c r="F960">
        <f>+IFERROR(VLOOKUP(A960,BASE!A:C,3,0)/VLOOKUP(A960,BASE!K:M,3,0),F959)</f>
        <v>1.760428849902534</v>
      </c>
      <c r="L960">
        <f t="shared" ref="L960:L1023" si="38">+STDEVA(B908:B960)*2+B960</f>
        <v>0.63975692925945249</v>
      </c>
      <c r="M960">
        <f t="shared" ref="M960:M1023" si="39">-STDEVA(B908:B960)*2+B960</f>
        <v>0.167164030237205</v>
      </c>
    </row>
    <row r="961" spans="1:13" x14ac:dyDescent="0.25">
      <c r="A961" s="1">
        <f>+BASE!A961</f>
        <v>43889</v>
      </c>
      <c r="B961">
        <f>+IFERROR(VLOOKUP(A961,BASE!K:M,3,0)/VLOOKUP(ROE!A961,BASE!F:H,3,0),B960)</f>
        <v>0.40704674220963172</v>
      </c>
      <c r="C961">
        <f>+IFERROR(VLOOKUP(A961,BASE!A:C,3,0)/VLOOKUP(ROE!A961,BASE!F:H,3,0),C960)</f>
        <v>0.69068696883852698</v>
      </c>
      <c r="D961">
        <f>+IFERROR(+VLOOKUP(A961,BASE!P:R,3,0)/VLOOKUP(ROE!A961,BASE!F:H,3,0),D960)</f>
        <v>2.4576841359773369</v>
      </c>
      <c r="E961">
        <f>+IFERROR(BASE!V961/BASE!G961,E960)</f>
        <v>-0.14857463572819116</v>
      </c>
      <c r="F961">
        <f>+IFERROR(VLOOKUP(A961,BASE!A:C,3,0)/VLOOKUP(A961,BASE!K:M,3,0),F960)</f>
        <v>1.6968247063940844</v>
      </c>
      <c r="L961">
        <f t="shared" si="38"/>
        <v>0.64715672135653091</v>
      </c>
      <c r="M961">
        <f t="shared" si="39"/>
        <v>0.16693676306273256</v>
      </c>
    </row>
    <row r="962" spans="1:13" x14ac:dyDescent="0.25">
      <c r="A962" s="1">
        <f>+BASE!A962</f>
        <v>43896</v>
      </c>
      <c r="B962">
        <f>+IFERROR(VLOOKUP(A962,BASE!K:M,3,0)/VLOOKUP(ROE!A962,BASE!F:H,3,0),B961)</f>
        <v>0.42150231399074406</v>
      </c>
      <c r="C962">
        <f>+IFERROR(VLOOKUP(A962,BASE!A:C,3,0)/VLOOKUP(ROE!A962,BASE!F:H,3,0),C961)</f>
        <v>0.69793520825916699</v>
      </c>
      <c r="D962">
        <f>+IFERROR(+VLOOKUP(A962,BASE!P:R,3,0)/VLOOKUP(ROE!A962,BASE!F:H,3,0),D961)</f>
        <v>2.6349234603061586</v>
      </c>
      <c r="E962">
        <f>+IFERROR(BASE!V962/BASE!G962,E961)</f>
        <v>-0.14857463572819116</v>
      </c>
      <c r="F962">
        <f>+IFERROR(VLOOKUP(A962,BASE!A:C,3,0)/VLOOKUP(A962,BASE!K:M,3,0),F961)</f>
        <v>1.6558277027027026</v>
      </c>
      <c r="L962">
        <f t="shared" si="38"/>
        <v>0.66330782028006252</v>
      </c>
      <c r="M962">
        <f t="shared" si="39"/>
        <v>0.17969680770142557</v>
      </c>
    </row>
    <row r="963" spans="1:13" x14ac:dyDescent="0.25">
      <c r="A963" s="1">
        <f>+BASE!A963</f>
        <v>43903</v>
      </c>
      <c r="B963">
        <f>+IFERROR(VLOOKUP(A963,BASE!K:M,3,0)/VLOOKUP(ROE!A963,BASE!F:H,3,0),B962)</f>
        <v>0.39638622247317901</v>
      </c>
      <c r="C963">
        <f>+IFERROR(VLOOKUP(A963,BASE!A:C,3,0)/VLOOKUP(ROE!A963,BASE!F:H,3,0),C962)</f>
        <v>0.68255223037831747</v>
      </c>
      <c r="D963">
        <f>+IFERROR(+VLOOKUP(A963,BASE!P:R,3,0)/VLOOKUP(ROE!A963,BASE!F:H,3,0),D962)</f>
        <v>2.6145680406549974</v>
      </c>
      <c r="E963">
        <f>+IFERROR(BASE!V963/BASE!G963,E962)</f>
        <v>-0.14857463572819116</v>
      </c>
      <c r="F963">
        <f>+IFERROR(VLOOKUP(A963,BASE!A:C,3,0)/VLOOKUP(A963,BASE!K:M,3,0),F962)</f>
        <v>1.7219373219373222</v>
      </c>
      <c r="L963">
        <f t="shared" si="38"/>
        <v>0.63434967510194196</v>
      </c>
      <c r="M963">
        <f t="shared" si="39"/>
        <v>0.15842276984441606</v>
      </c>
    </row>
    <row r="964" spans="1:13" x14ac:dyDescent="0.25">
      <c r="A964" s="1">
        <f>+BASE!A964</f>
        <v>43910</v>
      </c>
      <c r="B964">
        <f>+IFERROR(VLOOKUP(A964,BASE!K:M,3,0)/VLOOKUP(ROE!A964,BASE!F:H,3,0),B963)</f>
        <v>0.45301563663440064</v>
      </c>
      <c r="C964">
        <f>+IFERROR(VLOOKUP(A964,BASE!A:C,3,0)/VLOOKUP(ROE!A964,BASE!F:H,3,0),C963)</f>
        <v>0.72047654504839909</v>
      </c>
      <c r="D964">
        <f>+IFERROR(+VLOOKUP(A964,BASE!P:R,3,0)/VLOOKUP(ROE!A964,BASE!F:H,3,0),D963)</f>
        <v>2.9992553983618762</v>
      </c>
      <c r="E964">
        <f>+IFERROR(BASE!V964/BASE!G964,E963)</f>
        <v>-0.14857463572819116</v>
      </c>
      <c r="F964">
        <f>+IFERROR(VLOOKUP(A964,BASE!A:C,3,0)/VLOOKUP(A964,BASE!K:M,3,0),F963)</f>
        <v>1.5904010519395133</v>
      </c>
      <c r="L964">
        <f t="shared" si="38"/>
        <v>0.68531242908105006</v>
      </c>
      <c r="M964">
        <f t="shared" si="39"/>
        <v>0.22071884418775123</v>
      </c>
    </row>
    <row r="965" spans="1:13" x14ac:dyDescent="0.25">
      <c r="A965" s="1">
        <f>+BASE!A965</f>
        <v>43917</v>
      </c>
      <c r="B965">
        <f>+IFERROR(VLOOKUP(A965,BASE!K:M,3,0)/VLOOKUP(ROE!A965,BASE!F:H,3,0),B964)</f>
        <v>0.43712757830404897</v>
      </c>
      <c r="C965">
        <f>+IFERROR(VLOOKUP(A965,BASE!A:C,3,0)/VLOOKUP(ROE!A965,BASE!F:H,3,0),C964)</f>
        <v>0.69854851031321619</v>
      </c>
      <c r="D965">
        <f>+IFERROR(+VLOOKUP(A965,BASE!P:R,3,0)/VLOOKUP(ROE!A965,BASE!F:H,3,0),D964)</f>
        <v>2.917494270435447</v>
      </c>
      <c r="E965">
        <f>+IFERROR(BASE!V965/BASE!G965,E964)</f>
        <v>-0.14857463572819116</v>
      </c>
      <c r="F965">
        <f>+IFERROR(VLOOKUP(A965,BASE!A:C,3,0)/VLOOKUP(A965,BASE!K:M,3,0),F964)</f>
        <v>1.5980426424327157</v>
      </c>
      <c r="L965">
        <f t="shared" si="38"/>
        <v>0.66460089083813834</v>
      </c>
      <c r="M965">
        <f t="shared" si="39"/>
        <v>0.20965426576995957</v>
      </c>
    </row>
    <row r="966" spans="1:13" x14ac:dyDescent="0.25">
      <c r="A966" s="1">
        <f>+BASE!A966</f>
        <v>43924</v>
      </c>
      <c r="B966">
        <f>+IFERROR(VLOOKUP(A966,BASE!K:M,3,0)/VLOOKUP(ROE!A966,BASE!F:H,3,0),B965)</f>
        <v>0.69941980160958261</v>
      </c>
      <c r="C966">
        <f>+IFERROR(VLOOKUP(A966,BASE!A:C,3,0)/VLOOKUP(ROE!A966,BASE!F:H,3,0),C965)</f>
        <v>1.1551562792438705</v>
      </c>
      <c r="D966">
        <f>+IFERROR(+VLOOKUP(A966,BASE!P:R,3,0)/VLOOKUP(ROE!A966,BASE!F:H,3,0),D965)</f>
        <v>3.5354669661239004</v>
      </c>
      <c r="E966">
        <f>+IFERROR(BASE!V966/BASE!G966,E965)</f>
        <v>9.5893789999391771E-2</v>
      </c>
      <c r="F966">
        <f>+IFERROR(VLOOKUP(A966,BASE!A:C,3,0)/VLOOKUP(A966,BASE!K:M,3,0),F965)</f>
        <v>1.6515921862456515</v>
      </c>
      <c r="L966">
        <f t="shared" si="38"/>
        <v>0.92677696621182437</v>
      </c>
      <c r="M966">
        <f t="shared" si="39"/>
        <v>0.47206263700734086</v>
      </c>
    </row>
    <row r="967" spans="1:13" x14ac:dyDescent="0.25">
      <c r="A967" s="1">
        <f>+BASE!A967</f>
        <v>43931</v>
      </c>
      <c r="B967">
        <f>+IFERROR(VLOOKUP(A967,BASE!K:M,3,0)/VLOOKUP(ROE!A967,BASE!F:H,3,0),B966)</f>
        <v>0.71289625360230546</v>
      </c>
      <c r="C967">
        <f>+IFERROR(VLOOKUP(A967,BASE!A:C,3,0)/VLOOKUP(ROE!A967,BASE!F:H,3,0),C966)</f>
        <v>1.0992435158501439</v>
      </c>
      <c r="D967">
        <f>+IFERROR(+VLOOKUP(A967,BASE!P:R,3,0)/VLOOKUP(ROE!A967,BASE!F:H,3,0),D966)</f>
        <v>3.5317002881844379</v>
      </c>
      <c r="E967">
        <f>+IFERROR(BASE!V967/BASE!G967,E966)</f>
        <v>9.5893789999391771E-2</v>
      </c>
      <c r="F967">
        <f>+IFERROR(VLOOKUP(A967,BASE!A:C,3,0)/VLOOKUP(A967,BASE!K:M,3,0),F966)</f>
        <v>1.5419403739262254</v>
      </c>
      <c r="L967">
        <f t="shared" si="38"/>
        <v>0.94130216590379789</v>
      </c>
      <c r="M967">
        <f t="shared" si="39"/>
        <v>0.48449034130081303</v>
      </c>
    </row>
    <row r="968" spans="1:13" x14ac:dyDescent="0.25">
      <c r="A968" s="1">
        <f>+BASE!A968</f>
        <v>43938</v>
      </c>
      <c r="B968">
        <f>+IFERROR(VLOOKUP(A968,BASE!K:M,3,0)/VLOOKUP(ROE!A968,BASE!F:H,3,0),B967)</f>
        <v>0.72857142857142865</v>
      </c>
      <c r="C968">
        <f>+IFERROR(VLOOKUP(A968,BASE!A:C,3,0)/VLOOKUP(ROE!A968,BASE!F:H,3,0),C967)</f>
        <v>1.0837881219903691</v>
      </c>
      <c r="D968">
        <f>+IFERROR(+VLOOKUP(A968,BASE!P:R,3,0)/VLOOKUP(ROE!A968,BASE!F:H,3,0),D967)</f>
        <v>3.4367576243980733</v>
      </c>
      <c r="E968">
        <f>+IFERROR(BASE!V968/BASE!G968,E967)</f>
        <v>9.5893789999391771E-2</v>
      </c>
      <c r="F968">
        <f>+IFERROR(VLOOKUP(A968,BASE!A:C,3,0)/VLOOKUP(A968,BASE!K:M,3,0),F967)</f>
        <v>1.4875523243005067</v>
      </c>
      <c r="L968">
        <f t="shared" si="38"/>
        <v>0.95882414692061224</v>
      </c>
      <c r="M968">
        <f t="shared" si="39"/>
        <v>0.49831871022224505</v>
      </c>
    </row>
    <row r="969" spans="1:13" x14ac:dyDescent="0.25">
      <c r="A969" s="1">
        <f>+BASE!A969</f>
        <v>43945</v>
      </c>
      <c r="B969">
        <f>+IFERROR(VLOOKUP(A969,BASE!K:M,3,0)/VLOOKUP(ROE!A969,BASE!F:H,3,0),B968)</f>
        <v>0.74826172223212706</v>
      </c>
      <c r="C969">
        <f>+IFERROR(VLOOKUP(A969,BASE!A:C,3,0)/VLOOKUP(ROE!A969,BASE!F:H,3,0),C968)</f>
        <v>1.1422713496166876</v>
      </c>
      <c r="D969">
        <f>+IFERROR(+VLOOKUP(A969,BASE!P:R,3,0)/VLOOKUP(ROE!A969,BASE!F:H,3,0),D968)</f>
        <v>4.5660545551791767</v>
      </c>
      <c r="E969">
        <f>+IFERROR(BASE!V969/BASE!G969,E968)</f>
        <v>9.5893789999391771E-2</v>
      </c>
      <c r="F969">
        <f>+IFERROR(VLOOKUP(A969,BASE!A:C,3,0)/VLOOKUP(A969,BASE!K:M,3,0),F968)</f>
        <v>1.5265665951870384</v>
      </c>
      <c r="L969">
        <f t="shared" si="38"/>
        <v>0.98115750511443722</v>
      </c>
      <c r="M969">
        <f t="shared" si="39"/>
        <v>0.51536593934981689</v>
      </c>
    </row>
    <row r="970" spans="1:13" x14ac:dyDescent="0.25">
      <c r="A970" s="1">
        <f>+BASE!A970</f>
        <v>43952</v>
      </c>
      <c r="B970">
        <f>+IFERROR(VLOOKUP(A970,BASE!K:M,3,0)/VLOOKUP(ROE!A970,BASE!F:H,3,0),B969)</f>
        <v>0.74275362318840576</v>
      </c>
      <c r="C970">
        <f>+IFERROR(VLOOKUP(A970,BASE!A:C,3,0)/VLOOKUP(ROE!A970,BASE!F:H,3,0),C969)</f>
        <v>1.112469806763285</v>
      </c>
      <c r="D970">
        <f>+IFERROR(+VLOOKUP(A970,BASE!P:R,3,0)/VLOOKUP(ROE!A970,BASE!F:H,3,0),D969)</f>
        <v>4.2374698067632854</v>
      </c>
      <c r="E970">
        <f>+IFERROR(BASE!V970/BASE!G970,E969)</f>
        <v>9.5893789999391771E-2</v>
      </c>
      <c r="F970">
        <f>+IFERROR(VLOOKUP(A970,BASE!A:C,3,0)/VLOOKUP(A970,BASE!K:M,3,0),F969)</f>
        <v>1.4977642276422765</v>
      </c>
      <c r="L970">
        <f t="shared" si="38"/>
        <v>0.97736360230228336</v>
      </c>
      <c r="M970">
        <f t="shared" si="39"/>
        <v>0.50814364407452817</v>
      </c>
    </row>
    <row r="971" spans="1:13" x14ac:dyDescent="0.25">
      <c r="A971" s="1">
        <f>+BASE!A971</f>
        <v>43959</v>
      </c>
      <c r="B971">
        <f>+IFERROR(VLOOKUP(A971,BASE!K:M,3,0)/VLOOKUP(ROE!A971,BASE!F:H,3,0),B970)</f>
        <v>0.76719576719576721</v>
      </c>
      <c r="C971">
        <f>+IFERROR(VLOOKUP(A971,BASE!A:C,3,0)/VLOOKUP(ROE!A971,BASE!F:H,3,0),C970)</f>
        <v>1.1067234481868629</v>
      </c>
      <c r="D971">
        <f>+IFERROR(+VLOOKUP(A971,BASE!P:R,3,0)/VLOOKUP(ROE!A971,BASE!F:H,3,0),D970)</f>
        <v>4.2833914053426243</v>
      </c>
      <c r="E971">
        <f>+IFERROR(BASE!V971/BASE!G971,E970)</f>
        <v>9.5893789999391771E-2</v>
      </c>
      <c r="F971">
        <f>+IFERROR(VLOOKUP(A971,BASE!A:C,3,0)/VLOOKUP(A971,BASE!K:M,3,0),F970)</f>
        <v>1.4425567703952902</v>
      </c>
      <c r="L971">
        <f t="shared" si="38"/>
        <v>1.0052335894595976</v>
      </c>
      <c r="M971">
        <f t="shared" si="39"/>
        <v>0.52915794493193691</v>
      </c>
    </row>
    <row r="972" spans="1:13" x14ac:dyDescent="0.25">
      <c r="A972" s="1">
        <f>+BASE!A972</f>
        <v>43966</v>
      </c>
      <c r="B972">
        <f>+IFERROR(VLOOKUP(A972,BASE!K:M,3,0)/VLOOKUP(ROE!A972,BASE!F:H,3,0),B971)</f>
        <v>0.79223392920563518</v>
      </c>
      <c r="C972">
        <f>+IFERROR(VLOOKUP(A972,BASE!A:C,3,0)/VLOOKUP(ROE!A972,BASE!F:H,3,0),C971)</f>
        <v>1.0755297738842191</v>
      </c>
      <c r="D972">
        <f>+IFERROR(+VLOOKUP(A972,BASE!P:R,3,0)/VLOOKUP(ROE!A972,BASE!F:H,3,0),D971)</f>
        <v>4.7419202083579961</v>
      </c>
      <c r="E972">
        <f>+IFERROR(BASE!V972/BASE!G972,E971)</f>
        <v>9.5893789999391771E-2</v>
      </c>
      <c r="F972">
        <f>+IFERROR(VLOOKUP(A972,BASE!A:C,3,0)/VLOOKUP(A972,BASE!K:M,3,0),F971)</f>
        <v>1.3575911536162582</v>
      </c>
      <c r="L972">
        <f t="shared" si="38"/>
        <v>1.035325479598066</v>
      </c>
      <c r="M972">
        <f t="shared" si="39"/>
        <v>0.54914237881320449</v>
      </c>
    </row>
    <row r="973" spans="1:13" x14ac:dyDescent="0.25">
      <c r="A973" s="1">
        <f>+BASE!A973</f>
        <v>43973</v>
      </c>
      <c r="B973">
        <f>+IFERROR(VLOOKUP(A973,BASE!K:M,3,0)/VLOOKUP(ROE!A973,BASE!F:H,3,0),B972)</f>
        <v>0.7640574546264336</v>
      </c>
      <c r="C973">
        <f>+IFERROR(VLOOKUP(A973,BASE!A:C,3,0)/VLOOKUP(ROE!A973,BASE!F:H,3,0),C972)</f>
        <v>1.0508852020933082</v>
      </c>
      <c r="D973">
        <f>+IFERROR(+VLOOKUP(A973,BASE!P:R,3,0)/VLOOKUP(ROE!A973,BASE!F:H,3,0),D972)</f>
        <v>4.9162676762053223</v>
      </c>
      <c r="E973">
        <f>+IFERROR(BASE!V973/BASE!G973,E972)</f>
        <v>9.5893789999391771E-2</v>
      </c>
      <c r="F973">
        <f>+IFERROR(VLOOKUP(A973,BASE!A:C,3,0)/VLOOKUP(A973,BASE!K:M,3,0),F972)</f>
        <v>1.3754007577965606</v>
      </c>
      <c r="L973">
        <f t="shared" si="38"/>
        <v>1.0102804517518675</v>
      </c>
      <c r="M973">
        <f t="shared" si="39"/>
        <v>0.51783445750099966</v>
      </c>
    </row>
    <row r="974" spans="1:13" x14ac:dyDescent="0.25">
      <c r="A974" s="1">
        <f>+BASE!A974</f>
        <v>43980</v>
      </c>
      <c r="B974">
        <f>+IFERROR(VLOOKUP(A974,BASE!K:M,3,0)/VLOOKUP(ROE!A974,BASE!F:H,3,0),B973)</f>
        <v>0.78588235294117637</v>
      </c>
      <c r="C974">
        <f>+IFERROR(VLOOKUP(A974,BASE!A:C,3,0)/VLOOKUP(ROE!A974,BASE!F:H,3,0),C973)</f>
        <v>1.027843137254902</v>
      </c>
      <c r="D974">
        <f>+IFERROR(+VLOOKUP(A974,BASE!P:R,3,0)/VLOOKUP(ROE!A974,BASE!F:H,3,0),D973)</f>
        <v>5.7047058823529406</v>
      </c>
      <c r="E974">
        <f>+IFERROR(BASE!V974/BASE!G974,E973)</f>
        <v>9.5893789999391771E-2</v>
      </c>
      <c r="F974">
        <f>+IFERROR(VLOOKUP(A974,BASE!A:C,3,0)/VLOOKUP(A974,BASE!K:M,3,0),F973)</f>
        <v>1.3078842315369263</v>
      </c>
      <c r="L974">
        <f t="shared" si="38"/>
        <v>1.0358630177551635</v>
      </c>
      <c r="M974">
        <f t="shared" si="39"/>
        <v>0.53590168812718919</v>
      </c>
    </row>
    <row r="975" spans="1:13" x14ac:dyDescent="0.25">
      <c r="A975" s="1">
        <f>+BASE!A975</f>
        <v>43987</v>
      </c>
      <c r="B975">
        <f>+IFERROR(VLOOKUP(A975,BASE!K:M,3,0)/VLOOKUP(ROE!A975,BASE!F:H,3,0),B974)</f>
        <v>0.77083751757380992</v>
      </c>
      <c r="C975">
        <f>+IFERROR(VLOOKUP(A975,BASE!A:C,3,0)/VLOOKUP(ROE!A975,BASE!F:H,3,0),C974)</f>
        <v>1.0207873066880899</v>
      </c>
      <c r="D975">
        <f>+IFERROR(+VLOOKUP(A975,BASE!P:R,3,0)/VLOOKUP(ROE!A975,BASE!F:H,3,0),D974)</f>
        <v>4.5985137577826878</v>
      </c>
      <c r="E975">
        <f>+IFERROR(BASE!V975/BASE!G975,E974)</f>
        <v>9.5893789999391771E-2</v>
      </c>
      <c r="F975">
        <f>+IFERROR(VLOOKUP(A975,BASE!A:C,3,0)/VLOOKUP(A975,BASE!K:M,3,0),F974)</f>
        <v>1.3242574257425743</v>
      </c>
      <c r="L975">
        <f t="shared" si="38"/>
        <v>1.0240191615012124</v>
      </c>
      <c r="M975">
        <f t="shared" si="39"/>
        <v>0.51765587364640742</v>
      </c>
    </row>
    <row r="976" spans="1:13" x14ac:dyDescent="0.25">
      <c r="A976" s="1">
        <f>+BASE!A976</f>
        <v>43994</v>
      </c>
      <c r="B976">
        <f>+IFERROR(VLOOKUP(A976,BASE!K:M,3,0)/VLOOKUP(ROE!A976,BASE!F:H,3,0),B975)</f>
        <v>0.75822050290135401</v>
      </c>
      <c r="C976">
        <f>+IFERROR(VLOOKUP(A976,BASE!A:C,3,0)/VLOOKUP(ROE!A976,BASE!F:H,3,0),C975)</f>
        <v>0.98635854626896069</v>
      </c>
      <c r="D976">
        <f>+IFERROR(+VLOOKUP(A976,BASE!P:R,3,0)/VLOOKUP(ROE!A976,BASE!F:H,3,0),D975)</f>
        <v>4.7347042654993388</v>
      </c>
      <c r="E976">
        <f>+IFERROR(BASE!V976/BASE!G976,E975)</f>
        <v>9.5893789999391771E-2</v>
      </c>
      <c r="F976">
        <f>+IFERROR(VLOOKUP(A976,BASE!A:C,3,0)/VLOOKUP(A976,BASE!K:M,3,0),F975)</f>
        <v>1.3008861439312567</v>
      </c>
      <c r="L976">
        <f t="shared" si="38"/>
        <v>1.0140999286055192</v>
      </c>
      <c r="M976">
        <f t="shared" si="39"/>
        <v>0.50234107719718879</v>
      </c>
    </row>
    <row r="977" spans="1:13" x14ac:dyDescent="0.25">
      <c r="A977" s="1">
        <f>+BASE!A977</f>
        <v>44001</v>
      </c>
      <c r="B977">
        <f>+IFERROR(VLOOKUP(A977,BASE!K:M,3,0)/VLOOKUP(ROE!A977,BASE!F:H,3,0),B976)</f>
        <v>0.72294048509456144</v>
      </c>
      <c r="C977">
        <f>+IFERROR(VLOOKUP(A977,BASE!A:C,3,0)/VLOOKUP(ROE!A977,BASE!F:H,3,0),C976)</f>
        <v>0.95480286355379851</v>
      </c>
      <c r="D977">
        <f>+IFERROR(+VLOOKUP(A977,BASE!P:R,3,0)/VLOOKUP(ROE!A977,BASE!F:H,3,0),D976)</f>
        <v>4.772411582434021</v>
      </c>
      <c r="E977">
        <f>+IFERROR(BASE!V977/BASE!G977,E976)</f>
        <v>9.5893789999391771E-2</v>
      </c>
      <c r="F977">
        <f>+IFERROR(VLOOKUP(A977,BASE!A:C,3,0)/VLOOKUP(A977,BASE!K:M,3,0),F976)</f>
        <v>1.3207212533254507</v>
      </c>
      <c r="L977">
        <f t="shared" si="38"/>
        <v>0.98041027506275236</v>
      </c>
      <c r="M977">
        <f t="shared" si="39"/>
        <v>0.46547069512637057</v>
      </c>
    </row>
    <row r="978" spans="1:13" x14ac:dyDescent="0.25">
      <c r="A978" s="1">
        <f>+BASE!A978</f>
        <v>44008</v>
      </c>
      <c r="B978">
        <f>+IFERROR(VLOOKUP(A978,BASE!K:M,3,0)/VLOOKUP(ROE!A978,BASE!F:H,3,0),B977)</f>
        <v>0.74776662622697709</v>
      </c>
      <c r="C978">
        <f>+IFERROR(VLOOKUP(A978,BASE!A:C,3,0)/VLOOKUP(ROE!A978,BASE!F:H,3,0),C977)</f>
        <v>0.93481857284658665</v>
      </c>
      <c r="D978">
        <f>+IFERROR(+VLOOKUP(A978,BASE!P:R,3,0)/VLOOKUP(ROE!A978,BASE!F:H,3,0),D977)</f>
        <v>5.4797617734642108</v>
      </c>
      <c r="E978">
        <f>+IFERROR(BASE!V978/BASE!G978,E977)</f>
        <v>9.5893789999391771E-2</v>
      </c>
      <c r="F978">
        <f>+IFERROR(VLOOKUP(A978,BASE!A:C,3,0)/VLOOKUP(A978,BASE!K:M,3,0),F977)</f>
        <v>1.2501474926253686</v>
      </c>
      <c r="L978">
        <f t="shared" si="38"/>
        <v>1.0076357984389785</v>
      </c>
      <c r="M978">
        <f t="shared" si="39"/>
        <v>0.48789745401497558</v>
      </c>
    </row>
    <row r="979" spans="1:13" x14ac:dyDescent="0.25">
      <c r="A979" s="1">
        <f>+BASE!A979</f>
        <v>44015</v>
      </c>
      <c r="B979">
        <f>+IFERROR(VLOOKUP(A979,BASE!K:M,3,0)/VLOOKUP(ROE!A979,BASE!F:H,3,0),B978)</f>
        <v>0.80057314054969386</v>
      </c>
      <c r="C979">
        <f>+IFERROR(VLOOKUP(A979,BASE!A:C,3,0)/VLOOKUP(ROE!A979,BASE!F:H,3,0),C978)</f>
        <v>1.0639572749772046</v>
      </c>
      <c r="D979">
        <f>+IFERROR(+VLOOKUP(A979,BASE!P:R,3,0)/VLOOKUP(ROE!A979,BASE!F:H,3,0),D978)</f>
        <v>7.3793148365246832</v>
      </c>
      <c r="E979">
        <f>+IFERROR(BASE!V979/BASE!G979,E978)</f>
        <v>0.19598944800364956</v>
      </c>
      <c r="F979">
        <f>+IFERROR(VLOOKUP(A979,BASE!A:C,3,0)/VLOOKUP(A979,BASE!K:M,3,0),F978)</f>
        <v>1.3289944679466319</v>
      </c>
      <c r="L979">
        <f t="shared" si="38"/>
        <v>1.0650161425321403</v>
      </c>
      <c r="M979">
        <f t="shared" si="39"/>
        <v>0.53613013856724734</v>
      </c>
    </row>
    <row r="980" spans="1:13" x14ac:dyDescent="0.25">
      <c r="A980" s="1">
        <f>+BASE!A980</f>
        <v>44022</v>
      </c>
      <c r="B980">
        <f>+IFERROR(VLOOKUP(A980,BASE!K:M,3,0)/VLOOKUP(ROE!A980,BASE!F:H,3,0),B979)</f>
        <v>0.77217741935483875</v>
      </c>
      <c r="C980">
        <f>+IFERROR(VLOOKUP(A980,BASE!A:C,3,0)/VLOOKUP(ROE!A980,BASE!F:H,3,0),C979)</f>
        <v>1.0454749103942651</v>
      </c>
      <c r="D980">
        <f>+IFERROR(+VLOOKUP(A980,BASE!P:R,3,0)/VLOOKUP(ROE!A980,BASE!F:H,3,0),D979)</f>
        <v>5.897849462365591</v>
      </c>
      <c r="E980">
        <f>+IFERROR(BASE!V980/BASE!G980,E979)</f>
        <v>0.19598944800364956</v>
      </c>
      <c r="F980">
        <f>+IFERROR(VLOOKUP(A980,BASE!A:C,3,0)/VLOOKUP(A980,BASE!K:M,3,0),F979)</f>
        <v>1.3539309544531477</v>
      </c>
      <c r="L980">
        <f t="shared" si="38"/>
        <v>1.0395674632395673</v>
      </c>
      <c r="M980">
        <f t="shared" si="39"/>
        <v>0.50478737547011021</v>
      </c>
    </row>
    <row r="981" spans="1:13" x14ac:dyDescent="0.25">
      <c r="A981" s="1">
        <f>+BASE!A981</f>
        <v>44029</v>
      </c>
      <c r="B981">
        <f>+IFERROR(VLOOKUP(A981,BASE!K:M,3,0)/VLOOKUP(ROE!A981,BASE!F:H,3,0),B980)</f>
        <v>0.73738933498044057</v>
      </c>
      <c r="C981">
        <f>+IFERROR(VLOOKUP(A981,BASE!A:C,3,0)/VLOOKUP(ROE!A981,BASE!F:H,3,0),C980)</f>
        <v>1.0474572781552398</v>
      </c>
      <c r="D981">
        <f>+IFERROR(+VLOOKUP(A981,BASE!P:R,3,0)/VLOOKUP(ROE!A981,BASE!F:H,3,0),D980)</f>
        <v>5.3995264566604897</v>
      </c>
      <c r="E981">
        <f>+IFERROR(BASE!V981/BASE!G981,E980)</f>
        <v>0.19598944800364956</v>
      </c>
      <c r="F981">
        <f>+IFERROR(VLOOKUP(A981,BASE!A:C,3,0)/VLOOKUP(A981,BASE!K:M,3,0),F980)</f>
        <v>1.4204942063381265</v>
      </c>
      <c r="L981">
        <f t="shared" si="38"/>
        <v>1.0063376493701008</v>
      </c>
      <c r="M981">
        <f t="shared" si="39"/>
        <v>0.46844102059078035</v>
      </c>
    </row>
    <row r="982" spans="1:13" x14ac:dyDescent="0.25">
      <c r="A982" s="1">
        <f>+BASE!A982</f>
        <v>44036</v>
      </c>
      <c r="B982">
        <f>+IFERROR(VLOOKUP(A982,BASE!K:M,3,0)/VLOOKUP(ROE!A982,BASE!F:H,3,0),B981)</f>
        <v>0.72196261682242979</v>
      </c>
      <c r="C982">
        <f>+IFERROR(VLOOKUP(A982,BASE!A:C,3,0)/VLOOKUP(ROE!A982,BASE!F:H,3,0),C981)</f>
        <v>1.0115887850467289</v>
      </c>
      <c r="D982">
        <f>+IFERROR(+VLOOKUP(A982,BASE!P:R,3,0)/VLOOKUP(ROE!A982,BASE!F:H,3,0),D981)</f>
        <v>4.9306542056074765</v>
      </c>
      <c r="E982">
        <f>+IFERROR(BASE!V982/BASE!G982,E981)</f>
        <v>0.19598944800364956</v>
      </c>
      <c r="F982">
        <f>+IFERROR(VLOOKUP(A982,BASE!A:C,3,0)/VLOOKUP(A982,BASE!K:M,3,0),F981)</f>
        <v>1.4011650485436895</v>
      </c>
      <c r="L982">
        <f t="shared" si="38"/>
        <v>0.99211575627315784</v>
      </c>
      <c r="M982">
        <f t="shared" si="39"/>
        <v>0.45180947737170174</v>
      </c>
    </row>
    <row r="983" spans="1:13" x14ac:dyDescent="0.25">
      <c r="A983" s="1">
        <f>+BASE!A983</f>
        <v>44043</v>
      </c>
      <c r="B983">
        <f>+IFERROR(VLOOKUP(A983,BASE!K:M,3,0)/VLOOKUP(ROE!A983,BASE!F:H,3,0),B982)</f>
        <v>0.70657596371882081</v>
      </c>
      <c r="C983">
        <f>+IFERROR(VLOOKUP(A983,BASE!A:C,3,0)/VLOOKUP(ROE!A983,BASE!F:H,3,0),C982)</f>
        <v>0.96226757369614502</v>
      </c>
      <c r="D983">
        <f>+IFERROR(+VLOOKUP(A983,BASE!P:R,3,0)/VLOOKUP(ROE!A983,BASE!F:H,3,0),D982)</f>
        <v>5.2126984126984128</v>
      </c>
      <c r="E983">
        <f>+IFERROR(BASE!V983/BASE!G983,E982)</f>
        <v>0.19598944800364956</v>
      </c>
      <c r="F983">
        <f>+IFERROR(VLOOKUP(A983,BASE!A:C,3,0)/VLOOKUP(A983,BASE!K:M,3,0),F982)</f>
        <v>1.3618741976893451</v>
      </c>
      <c r="L983">
        <f t="shared" si="38"/>
        <v>0.97754869863718252</v>
      </c>
      <c r="M983">
        <f t="shared" si="39"/>
        <v>0.4356032288004591</v>
      </c>
    </row>
    <row r="984" spans="1:13" x14ac:dyDescent="0.25">
      <c r="A984" s="1">
        <f>+BASE!A984</f>
        <v>44050</v>
      </c>
      <c r="B984">
        <f>+IFERROR(VLOOKUP(A984,BASE!K:M,3,0)/VLOOKUP(ROE!A984,BASE!F:H,3,0),B983)</f>
        <v>0.6744088896315481</v>
      </c>
      <c r="C984">
        <f>+IFERROR(VLOOKUP(A984,BASE!A:C,3,0)/VLOOKUP(ROE!A984,BASE!F:H,3,0),C983)</f>
        <v>0.94435625365527609</v>
      </c>
      <c r="D984">
        <f>+IFERROR(+VLOOKUP(A984,BASE!P:R,3,0)/VLOOKUP(ROE!A984,BASE!F:H,3,0),D983)</f>
        <v>5.1268276380650013</v>
      </c>
      <c r="E984">
        <f>+IFERROR(BASE!V984/BASE!G984,E983)</f>
        <v>0.19598944800364956</v>
      </c>
      <c r="F984">
        <f>+IFERROR(VLOOKUP(A984,BASE!A:C,3,0)/VLOOKUP(A984,BASE!K:M,3,0),F983)</f>
        <v>1.4002725470763133</v>
      </c>
      <c r="L984">
        <f t="shared" si="38"/>
        <v>0.94559055268381675</v>
      </c>
      <c r="M984">
        <f t="shared" si="39"/>
        <v>0.40322722657927945</v>
      </c>
    </row>
    <row r="985" spans="1:13" x14ac:dyDescent="0.25">
      <c r="A985" s="1">
        <f>+BASE!A985</f>
        <v>44057</v>
      </c>
      <c r="B985">
        <f>+IFERROR(VLOOKUP(A985,BASE!K:M,3,0)/VLOOKUP(ROE!A985,BASE!F:H,3,0),B984)</f>
        <v>0.65639301391612959</v>
      </c>
      <c r="C985">
        <f>+IFERROR(VLOOKUP(A985,BASE!A:C,3,0)/VLOOKUP(ROE!A985,BASE!F:H,3,0),C984)</f>
        <v>0.96460259643224056</v>
      </c>
      <c r="D985">
        <f>+IFERROR(+VLOOKUP(A985,BASE!P:R,3,0)/VLOOKUP(ROE!A985,BASE!F:H,3,0),D984)</f>
        <v>5.2432053796581677</v>
      </c>
      <c r="E985">
        <f>+IFERROR(BASE!V985/BASE!G985,E984)</f>
        <v>0.19598944800364956</v>
      </c>
      <c r="F985">
        <f>+IFERROR(VLOOKUP(A985,BASE!A:C,3,0)/VLOOKUP(A985,BASE!K:M,3,0),F984)</f>
        <v>1.4695503699487762</v>
      </c>
      <c r="L985">
        <f t="shared" si="38"/>
        <v>0.9276593094609632</v>
      </c>
      <c r="M985">
        <f t="shared" si="39"/>
        <v>0.38512671837129597</v>
      </c>
    </row>
    <row r="986" spans="1:13" x14ac:dyDescent="0.25">
      <c r="A986" s="1">
        <f>+BASE!A986</f>
        <v>44064</v>
      </c>
      <c r="B986">
        <f>+IFERROR(VLOOKUP(A986,BASE!K:M,3,0)/VLOOKUP(ROE!A986,BASE!F:H,3,0),B985)</f>
        <v>0.66390662410215484</v>
      </c>
      <c r="C986">
        <f>+IFERROR(VLOOKUP(A986,BASE!A:C,3,0)/VLOOKUP(ROE!A986,BASE!F:H,3,0),C985)</f>
        <v>0.97426177174780537</v>
      </c>
      <c r="D986">
        <f>+IFERROR(+VLOOKUP(A986,BASE!P:R,3,0)/VLOOKUP(ROE!A986,BASE!F:H,3,0),D985)</f>
        <v>5.3654229848363935</v>
      </c>
      <c r="E986">
        <f>+IFERROR(BASE!V986/BASE!G986,E985)</f>
        <v>0.19598944800364956</v>
      </c>
      <c r="F986">
        <f>+IFERROR(VLOOKUP(A986,BASE!A:C,3,0)/VLOOKUP(A986,BASE!K:M,3,0),F985)</f>
        <v>1.4674680691209618</v>
      </c>
      <c r="L986">
        <f t="shared" si="38"/>
        <v>0.93518234064887351</v>
      </c>
      <c r="M986">
        <f t="shared" si="39"/>
        <v>0.39263090755543617</v>
      </c>
    </row>
    <row r="987" spans="1:13" x14ac:dyDescent="0.25">
      <c r="A987" s="1">
        <f>+BASE!A987</f>
        <v>44071</v>
      </c>
      <c r="B987">
        <f>+IFERROR(VLOOKUP(A987,BASE!K:M,3,0)/VLOOKUP(ROE!A987,BASE!F:H,3,0),B986)</f>
        <v>0.68740454128907447</v>
      </c>
      <c r="C987">
        <f>+IFERROR(VLOOKUP(A987,BASE!A:C,3,0)/VLOOKUP(ROE!A987,BASE!F:H,3,0),C986)</f>
        <v>0.96782405050402198</v>
      </c>
      <c r="D987">
        <f>+IFERROR(+VLOOKUP(A987,BASE!P:R,3,0)/VLOOKUP(ROE!A987,BASE!F:H,3,0),D986)</f>
        <v>5.4763262396904597</v>
      </c>
      <c r="E987">
        <f>+IFERROR(BASE!V987/BASE!G987,E986)</f>
        <v>0.19598944800364956</v>
      </c>
      <c r="F987">
        <f>+IFERROR(VLOOKUP(A987,BASE!A:C,3,0)/VLOOKUP(A987,BASE!K:M,3,0),F986)</f>
        <v>1.4079395645089616</v>
      </c>
      <c r="L987">
        <f t="shared" si="38"/>
        <v>0.95861208599353631</v>
      </c>
      <c r="M987">
        <f t="shared" si="39"/>
        <v>0.41619699658461262</v>
      </c>
    </row>
    <row r="988" spans="1:13" x14ac:dyDescent="0.25">
      <c r="A988" s="1">
        <f>+BASE!A988</f>
        <v>44078</v>
      </c>
      <c r="B988">
        <f>+IFERROR(VLOOKUP(A988,BASE!K:M,3,0)/VLOOKUP(ROE!A988,BASE!F:H,3,0),B987)</f>
        <v>0.66652342071336479</v>
      </c>
      <c r="C988">
        <f>+IFERROR(VLOOKUP(A988,BASE!A:C,3,0)/VLOOKUP(ROE!A988,BASE!F:H,3,0),C987)</f>
        <v>1.0075204125483455</v>
      </c>
      <c r="D988">
        <f>+IFERROR(+VLOOKUP(A988,BASE!P:R,3,0)/VLOOKUP(ROE!A988,BASE!F:H,3,0),D987)</f>
        <v>5.4699183498066182</v>
      </c>
      <c r="E988">
        <f>+IFERROR(BASE!V988/BASE!G988,E987)</f>
        <v>0.19598944800364956</v>
      </c>
      <c r="F988">
        <f>+IFERROR(VLOOKUP(A988,BASE!A:C,3,0)/VLOOKUP(A988,BASE!K:M,3,0),F987)</f>
        <v>1.511605415860735</v>
      </c>
      <c r="L988">
        <f t="shared" si="38"/>
        <v>0.93569862184214503</v>
      </c>
      <c r="M988">
        <f t="shared" si="39"/>
        <v>0.39734821958458455</v>
      </c>
    </row>
    <row r="989" spans="1:13" x14ac:dyDescent="0.25">
      <c r="A989" s="1">
        <f>+BASE!A989</f>
        <v>44085</v>
      </c>
      <c r="B989">
        <f>+IFERROR(VLOOKUP(A989,BASE!K:M,3,0)/VLOOKUP(ROE!A989,BASE!F:H,3,0),B988)</f>
        <v>0.68606009130480949</v>
      </c>
      <c r="C989">
        <f>+IFERROR(VLOOKUP(A989,BASE!A:C,3,0)/VLOOKUP(ROE!A989,BASE!F:H,3,0),C988)</f>
        <v>0.98545493152139296</v>
      </c>
      <c r="D989">
        <f>+IFERROR(+VLOOKUP(A989,BASE!P:R,3,0)/VLOOKUP(ROE!A989,BASE!F:H,3,0),D988)</f>
        <v>5.2967406306401958</v>
      </c>
      <c r="E989">
        <f>+IFERROR(BASE!V989/BASE!G989,E988)</f>
        <v>0.19598944800364956</v>
      </c>
      <c r="F989">
        <f>+IFERROR(VLOOKUP(A989,BASE!A:C,3,0)/VLOOKUP(A989,BASE!K:M,3,0),F988)</f>
        <v>1.4363974001857012</v>
      </c>
      <c r="L989">
        <f t="shared" si="38"/>
        <v>0.95350575868033494</v>
      </c>
      <c r="M989">
        <f t="shared" si="39"/>
        <v>0.41861442392928405</v>
      </c>
    </row>
    <row r="990" spans="1:13" x14ac:dyDescent="0.25">
      <c r="A990" s="1">
        <f>+BASE!A990</f>
        <v>44092</v>
      </c>
      <c r="B990">
        <f>+IFERROR(VLOOKUP(A990,BASE!K:M,3,0)/VLOOKUP(ROE!A990,BASE!F:H,3,0),B989)</f>
        <v>0.69578920827029744</v>
      </c>
      <c r="C990">
        <f>+IFERROR(VLOOKUP(A990,BASE!A:C,3,0)/VLOOKUP(ROE!A990,BASE!F:H,3,0),C989)</f>
        <v>1.0520675743822492</v>
      </c>
      <c r="D990">
        <f>+IFERROR(+VLOOKUP(A990,BASE!P:R,3,0)/VLOOKUP(ROE!A990,BASE!F:H,3,0),D989)</f>
        <v>5.4114977307110435</v>
      </c>
      <c r="E990">
        <f>+IFERROR(BASE!V990/BASE!G990,E989)</f>
        <v>0.19598944800364956</v>
      </c>
      <c r="F990">
        <f>+IFERROR(VLOOKUP(A990,BASE!A:C,3,0)/VLOOKUP(A990,BASE!K:M,3,0),F989)</f>
        <v>1.5120492842906326</v>
      </c>
      <c r="L990">
        <f t="shared" si="38"/>
        <v>0.96046968847493108</v>
      </c>
      <c r="M990">
        <f t="shared" si="39"/>
        <v>0.43110872806566375</v>
      </c>
    </row>
    <row r="991" spans="1:13" x14ac:dyDescent="0.25">
      <c r="A991" s="1">
        <f>+BASE!A991</f>
        <v>44099</v>
      </c>
      <c r="B991">
        <f>+IFERROR(VLOOKUP(A991,BASE!K:M,3,0)/VLOOKUP(ROE!A991,BASE!F:H,3,0),B990)</f>
        <v>0.70258349086326399</v>
      </c>
      <c r="C991">
        <f>+IFERROR(VLOOKUP(A991,BASE!A:C,3,0)/VLOOKUP(ROE!A991,BASE!F:H,3,0),C990)</f>
        <v>1.0614996849401388</v>
      </c>
      <c r="D991">
        <f>+IFERROR(+VLOOKUP(A991,BASE!P:R,3,0)/VLOOKUP(ROE!A991,BASE!F:H,3,0),D990)</f>
        <v>5.6546943919344681</v>
      </c>
      <c r="E991">
        <f>+IFERROR(BASE!V991/BASE!G991,E990)</f>
        <v>0.19598944800364956</v>
      </c>
      <c r="F991">
        <f>+IFERROR(VLOOKUP(A991,BASE!A:C,3,0)/VLOOKUP(A991,BASE!K:M,3,0),F990)</f>
        <v>1.5108520179372198</v>
      </c>
      <c r="L991">
        <f t="shared" si="38"/>
        <v>0.96688086791501904</v>
      </c>
      <c r="M991">
        <f t="shared" si="39"/>
        <v>0.43828611381150895</v>
      </c>
    </row>
    <row r="992" spans="1:13" x14ac:dyDescent="0.25">
      <c r="A992" s="1">
        <f>+BASE!A992</f>
        <v>44106</v>
      </c>
      <c r="B992">
        <f>+IFERROR(VLOOKUP(A992,BASE!K:M,3,0)/VLOOKUP(ROE!A992,BASE!F:H,3,0),B991)</f>
        <v>0.6861637757160145</v>
      </c>
      <c r="C992">
        <f>+IFERROR(VLOOKUP(A992,BASE!A:C,3,0)/VLOOKUP(ROE!A992,BASE!F:H,3,0),C991)</f>
        <v>1.0194971090493479</v>
      </c>
      <c r="D992">
        <f>+IFERROR(+VLOOKUP(A992,BASE!P:R,3,0)/VLOOKUP(ROE!A992,BASE!F:H,3,0),D991)</f>
        <v>6.0057819013042888</v>
      </c>
      <c r="E992">
        <f>+IFERROR(BASE!V992/BASE!G992,E991)</f>
        <v>0.68320395147992263</v>
      </c>
      <c r="F992">
        <f>+IFERROR(VLOOKUP(A992,BASE!A:C,3,0)/VLOOKUP(A992,BASE!K:M,3,0),F991)</f>
        <v>1.4857926709778562</v>
      </c>
      <c r="L992">
        <f t="shared" si="38"/>
        <v>0.95031568201249628</v>
      </c>
      <c r="M992">
        <f t="shared" si="39"/>
        <v>0.42201186941953267</v>
      </c>
    </row>
    <row r="993" spans="1:13" x14ac:dyDescent="0.25">
      <c r="A993" s="1">
        <f>+BASE!A993</f>
        <v>44113</v>
      </c>
      <c r="B993">
        <f>+IFERROR(VLOOKUP(A993,BASE!K:M,3,0)/VLOOKUP(ROE!A993,BASE!F:H,3,0),B992)</f>
        <v>0.70184300341296924</v>
      </c>
      <c r="C993">
        <f>+IFERROR(VLOOKUP(A993,BASE!A:C,3,0)/VLOOKUP(ROE!A993,BASE!F:H,3,0),C992)</f>
        <v>1.0536518771331058</v>
      </c>
      <c r="D993">
        <f>+IFERROR(+VLOOKUP(A993,BASE!P:R,3,0)/VLOOKUP(ROE!A993,BASE!F:H,3,0),D992)</f>
        <v>6.3354266211604093</v>
      </c>
      <c r="E993">
        <f>+IFERROR(BASE!V993/BASE!G993,E992)</f>
        <v>0.68320395147992263</v>
      </c>
      <c r="F993">
        <f>+IFERROR(VLOOKUP(A993,BASE!A:C,3,0)/VLOOKUP(A993,BASE!K:M,3,0),F992)</f>
        <v>1.5012643454580821</v>
      </c>
      <c r="L993">
        <f t="shared" si="38"/>
        <v>0.96642467372649732</v>
      </c>
      <c r="M993">
        <f t="shared" si="39"/>
        <v>0.43726133309944115</v>
      </c>
    </row>
    <row r="994" spans="1:13" x14ac:dyDescent="0.25">
      <c r="A994" s="1">
        <f>+BASE!A994</f>
        <v>44120</v>
      </c>
      <c r="B994">
        <f>+IFERROR(VLOOKUP(A994,BASE!K:M,3,0)/VLOOKUP(ROE!A994,BASE!F:H,3,0),B993)</f>
        <v>0.73113571980427505</v>
      </c>
      <c r="C994">
        <f>+IFERROR(VLOOKUP(A994,BASE!A:C,3,0)/VLOOKUP(ROE!A994,BASE!F:H,3,0),C993)</f>
        <v>1.0485449394797837</v>
      </c>
      <c r="D994">
        <f>+IFERROR(+VLOOKUP(A994,BASE!P:R,3,0)/VLOOKUP(ROE!A994,BASE!F:H,3,0),D993)</f>
        <v>6.9649755343806339</v>
      </c>
      <c r="E994">
        <f>+IFERROR(BASE!V994/BASE!G994,E993)</f>
        <v>0.68320395147992263</v>
      </c>
      <c r="F994">
        <f>+IFERROR(VLOOKUP(A994,BASE!A:C,3,0)/VLOOKUP(A994,BASE!K:M,3,0),F993)</f>
        <v>1.4341317365269461</v>
      </c>
      <c r="L994">
        <f t="shared" si="38"/>
        <v>0.99685323493036626</v>
      </c>
      <c r="M994">
        <f t="shared" si="39"/>
        <v>0.4654182046781839</v>
      </c>
    </row>
    <row r="995" spans="1:13" x14ac:dyDescent="0.25">
      <c r="A995" s="1">
        <f>+BASE!A995</f>
        <v>44127</v>
      </c>
      <c r="B995">
        <f>+IFERROR(VLOOKUP(A995,BASE!K:M,3,0)/VLOOKUP(ROE!A995,BASE!F:H,3,0),B994)</f>
        <v>0.77452923686818631</v>
      </c>
      <c r="C995">
        <f>+IFERROR(VLOOKUP(A995,BASE!A:C,3,0)/VLOOKUP(ROE!A995,BASE!F:H,3,0),C994)</f>
        <v>1.0246531219028741</v>
      </c>
      <c r="D995">
        <f>+IFERROR(+VLOOKUP(A995,BASE!P:R,3,0)/VLOOKUP(ROE!A995,BASE!F:H,3,0),D994)</f>
        <v>6.9166253716551038</v>
      </c>
      <c r="E995">
        <f>+IFERROR(BASE!V995/BASE!G995,E994)</f>
        <v>0.68320395147992263</v>
      </c>
      <c r="F995">
        <f>+IFERROR(VLOOKUP(A995,BASE!A:C,3,0)/VLOOKUP(A995,BASE!K:M,3,0),F994)</f>
        <v>1.322936660268714</v>
      </c>
      <c r="L995">
        <f t="shared" si="38"/>
        <v>1.0431774498447841</v>
      </c>
      <c r="M995">
        <f t="shared" si="39"/>
        <v>0.50588102389158851</v>
      </c>
    </row>
    <row r="996" spans="1:13" x14ac:dyDescent="0.25">
      <c r="A996" s="1">
        <f>+BASE!A996</f>
        <v>44134</v>
      </c>
      <c r="B996">
        <f>+IFERROR(VLOOKUP(A996,BASE!K:M,3,0)/VLOOKUP(ROE!A996,BASE!F:H,3,0),B995)</f>
        <v>0.76290076335877854</v>
      </c>
      <c r="C996">
        <f>+IFERROR(VLOOKUP(A996,BASE!A:C,3,0)/VLOOKUP(ROE!A996,BASE!F:H,3,0),C995)</f>
        <v>1.0059541984732825</v>
      </c>
      <c r="D996">
        <f>+IFERROR(+VLOOKUP(A996,BASE!P:R,3,0)/VLOOKUP(ROE!A996,BASE!F:H,3,0),D995)</f>
        <v>7.9920610687022897</v>
      </c>
      <c r="E996">
        <f>+IFERROR(BASE!V996/BASE!G996,E995)</f>
        <v>0.68320395147992263</v>
      </c>
      <c r="F996">
        <f>+IFERROR(VLOOKUP(A996,BASE!A:C,3,0)/VLOOKUP(A996,BASE!K:M,3,0),F995)</f>
        <v>1.3185911546928157</v>
      </c>
      <c r="L996">
        <f t="shared" si="38"/>
        <v>1.0339727652946431</v>
      </c>
      <c r="M996">
        <f t="shared" si="39"/>
        <v>0.49182876142291387</v>
      </c>
    </row>
    <row r="997" spans="1:13" x14ac:dyDescent="0.25">
      <c r="A997" s="1">
        <f>+BASE!A997</f>
        <v>44141</v>
      </c>
      <c r="B997">
        <f>+IFERROR(VLOOKUP(A997,BASE!K:M,3,0)/VLOOKUP(ROE!A997,BASE!F:H,3,0),B996)</f>
        <v>0.72634401736687515</v>
      </c>
      <c r="C997">
        <f>+IFERROR(VLOOKUP(A997,BASE!A:C,3,0)/VLOOKUP(ROE!A997,BASE!F:H,3,0),C996)</f>
        <v>0.96782020176222705</v>
      </c>
      <c r="D997">
        <f>+IFERROR(+VLOOKUP(A997,BASE!P:R,3,0)/VLOOKUP(ROE!A997,BASE!F:H,3,0),D996)</f>
        <v>7.3127314519218496</v>
      </c>
      <c r="E997">
        <f>+IFERROR(BASE!V997/BASE!G997,E996)</f>
        <v>0.68320395147992263</v>
      </c>
      <c r="F997">
        <f>+IFERROR(VLOOKUP(A997,BASE!A:C,3,0)/VLOOKUP(A997,BASE!K:M,3,0),F996)</f>
        <v>1.3324542897327709</v>
      </c>
      <c r="L997">
        <f t="shared" si="38"/>
        <v>0.99853617129722316</v>
      </c>
      <c r="M997">
        <f t="shared" si="39"/>
        <v>0.45415186343652719</v>
      </c>
    </row>
    <row r="998" spans="1:13" x14ac:dyDescent="0.25">
      <c r="A998" s="1">
        <f>+BASE!A998</f>
        <v>44148</v>
      </c>
      <c r="B998">
        <f>+IFERROR(VLOOKUP(A998,BASE!K:M,3,0)/VLOOKUP(ROE!A998,BASE!F:H,3,0),B997)</f>
        <v>0.74862654132584538</v>
      </c>
      <c r="C998">
        <f>+IFERROR(VLOOKUP(A998,BASE!A:C,3,0)/VLOOKUP(ROE!A998,BASE!F:H,3,0),C997)</f>
        <v>0.98205347332438031</v>
      </c>
      <c r="D998">
        <f>+IFERROR(+VLOOKUP(A998,BASE!P:R,3,0)/VLOOKUP(ROE!A998,BASE!F:H,3,0),D997)</f>
        <v>7.253937248199243</v>
      </c>
      <c r="E998">
        <f>+IFERROR(BASE!V998/BASE!G998,E997)</f>
        <v>0.68320395147992263</v>
      </c>
      <c r="F998">
        <f>+IFERROR(VLOOKUP(A998,BASE!A:C,3,0)/VLOOKUP(A998,BASE!K:M,3,0),F997)</f>
        <v>1.3118069145466407</v>
      </c>
      <c r="L998">
        <f t="shared" si="38"/>
        <v>1.0218396112819972</v>
      </c>
      <c r="M998">
        <f t="shared" si="39"/>
        <v>0.47541347136969353</v>
      </c>
    </row>
    <row r="999" spans="1:13" x14ac:dyDescent="0.25">
      <c r="A999" s="1">
        <f>+BASE!A999</f>
        <v>44155</v>
      </c>
      <c r="B999">
        <f>+IFERROR(VLOOKUP(A999,BASE!K:M,3,0)/VLOOKUP(ROE!A999,BASE!F:H,3,0),B998)</f>
        <v>0.73005334914048603</v>
      </c>
      <c r="C999">
        <f>+IFERROR(VLOOKUP(A999,BASE!A:C,3,0)/VLOOKUP(ROE!A999,BASE!F:H,3,0),C998)</f>
        <v>0.98636633076467095</v>
      </c>
      <c r="D999">
        <f>+IFERROR(+VLOOKUP(A999,BASE!P:R,3,0)/VLOOKUP(ROE!A999,BASE!F:H,3,0),D998)</f>
        <v>6.8618850029638416</v>
      </c>
      <c r="E999">
        <f>+IFERROR(BASE!V999/BASE!G999,E998)</f>
        <v>0.68320395147992263</v>
      </c>
      <c r="F999">
        <f>+IFERROR(VLOOKUP(A999,BASE!A:C,3,0)/VLOOKUP(A999,BASE!K:M,3,0),F998)</f>
        <v>1.3510880155894771</v>
      </c>
      <c r="L999">
        <f t="shared" si="38"/>
        <v>1.0034417914430882</v>
      </c>
      <c r="M999">
        <f t="shared" si="39"/>
        <v>0.45666490683788385</v>
      </c>
    </row>
    <row r="1000" spans="1:13" x14ac:dyDescent="0.25">
      <c r="A1000" s="1">
        <f>+BASE!A1000</f>
        <v>44162</v>
      </c>
      <c r="B1000">
        <f>+IFERROR(VLOOKUP(A1000,BASE!K:M,3,0)/VLOOKUP(ROE!A1000,BASE!F:H,3,0),B999)</f>
        <v>0.75397426192278583</v>
      </c>
      <c r="C1000">
        <f>+IFERROR(VLOOKUP(A1000,BASE!A:C,3,0)/VLOOKUP(ROE!A1000,BASE!F:H,3,0),C999)</f>
        <v>0.99124040229263544</v>
      </c>
      <c r="D1000">
        <f>+IFERROR(+VLOOKUP(A1000,BASE!P:R,3,0)/VLOOKUP(ROE!A1000,BASE!F:H,3,0),D999)</f>
        <v>6.3480047582999894</v>
      </c>
      <c r="E1000">
        <f>+IFERROR(BASE!V1000/BASE!G1000,E999)</f>
        <v>0.68320395147992263</v>
      </c>
      <c r="F1000">
        <f>+IFERROR(VLOOKUP(A1000,BASE!A:C,3,0)/VLOOKUP(A1000,BASE!K:M,3,0),F999)</f>
        <v>1.3146873207114169</v>
      </c>
      <c r="L1000">
        <f t="shared" si="38"/>
        <v>1.0287801389816993</v>
      </c>
      <c r="M1000">
        <f t="shared" si="39"/>
        <v>0.47916838486387242</v>
      </c>
    </row>
    <row r="1001" spans="1:13" x14ac:dyDescent="0.25">
      <c r="A1001" s="1">
        <f>+BASE!A1001</f>
        <v>44169</v>
      </c>
      <c r="B1001">
        <f>+IFERROR(VLOOKUP(A1001,BASE!K:M,3,0)/VLOOKUP(ROE!A1001,BASE!F:H,3,0),B1000)</f>
        <v>0.75833615914999442</v>
      </c>
      <c r="C1001">
        <f>+IFERROR(VLOOKUP(A1001,BASE!A:C,3,0)/VLOOKUP(ROE!A1001,BASE!F:H,3,0),C1000)</f>
        <v>0.97524584604950826</v>
      </c>
      <c r="D1001">
        <f>+IFERROR(+VLOOKUP(A1001,BASE!P:R,3,0)/VLOOKUP(ROE!A1001,BASE!F:H,3,0),D1000)</f>
        <v>6.5308014016050633</v>
      </c>
      <c r="E1001">
        <f>+IFERROR(BASE!V1001/BASE!G1001,E1000)</f>
        <v>0.68320395147992263</v>
      </c>
      <c r="F1001">
        <f>+IFERROR(VLOOKUP(A1001,BASE!A:C,3,0)/VLOOKUP(A1001,BASE!K:M,3,0),F1000)</f>
        <v>1.2860336860933075</v>
      </c>
      <c r="L1001">
        <f t="shared" si="38"/>
        <v>1.0343241021545158</v>
      </c>
      <c r="M1001">
        <f t="shared" si="39"/>
        <v>0.48234821614547302</v>
      </c>
    </row>
    <row r="1002" spans="1:13" x14ac:dyDescent="0.25">
      <c r="A1002" s="1">
        <f>+BASE!A1002</f>
        <v>44176</v>
      </c>
      <c r="B1002">
        <f>+IFERROR(VLOOKUP(A1002,BASE!K:M,3,0)/VLOOKUP(ROE!A1002,BASE!F:H,3,0),B1001)</f>
        <v>0.73424814179531162</v>
      </c>
      <c r="C1002">
        <f>+IFERROR(VLOOKUP(A1002,BASE!A:C,3,0)/VLOOKUP(ROE!A1002,BASE!F:H,3,0),C1001)</f>
        <v>0.95471698113207537</v>
      </c>
      <c r="D1002">
        <f>+IFERROR(+VLOOKUP(A1002,BASE!P:R,3,0)/VLOOKUP(ROE!A1002,BASE!F:H,3,0),D1001)</f>
        <v>6.5600914808461974</v>
      </c>
      <c r="E1002">
        <f>+IFERROR(BASE!V1002/BASE!G1002,E1001)</f>
        <v>0.68320395147992263</v>
      </c>
      <c r="F1002">
        <f>+IFERROR(VLOOKUP(A1002,BASE!A:C,3,0)/VLOOKUP(A1002,BASE!K:M,3,0),F1001)</f>
        <v>1.3002647562684939</v>
      </c>
      <c r="L1002">
        <f t="shared" si="38"/>
        <v>1.0107454387805879</v>
      </c>
      <c r="M1002">
        <f t="shared" si="39"/>
        <v>0.45775084481003542</v>
      </c>
    </row>
    <row r="1003" spans="1:13" x14ac:dyDescent="0.25">
      <c r="A1003" s="1">
        <f>+BASE!A1003</f>
        <v>44183</v>
      </c>
      <c r="B1003">
        <f>+IFERROR(VLOOKUP(A1003,BASE!K:M,3,0)/VLOOKUP(ROE!A1003,BASE!F:H,3,0),B1002)</f>
        <v>0.70022938548834956</v>
      </c>
      <c r="C1003">
        <f>+IFERROR(VLOOKUP(A1003,BASE!A:C,3,0)/VLOOKUP(ROE!A1003,BASE!F:H,3,0),C1002)</f>
        <v>0.97356030423759499</v>
      </c>
      <c r="D1003">
        <f>+IFERROR(+VLOOKUP(A1003,BASE!P:R,3,0)/VLOOKUP(ROE!A1003,BASE!F:H,3,0),D1002)</f>
        <v>6.418930339249064</v>
      </c>
      <c r="E1003">
        <f>+IFERROR(BASE!V1003/BASE!G1003,E1002)</f>
        <v>0.68320395147992263</v>
      </c>
      <c r="F1003">
        <f>+IFERROR(VLOOKUP(A1003,BASE!A:C,3,0)/VLOOKUP(A1003,BASE!K:M,3,0),F1002)</f>
        <v>1.3903448275862069</v>
      </c>
      <c r="L1003">
        <f t="shared" si="38"/>
        <v>0.977032480722408</v>
      </c>
      <c r="M1003">
        <f t="shared" si="39"/>
        <v>0.42342629025429113</v>
      </c>
    </row>
    <row r="1004" spans="1:13" x14ac:dyDescent="0.25">
      <c r="A1004" s="1">
        <f>+BASE!A1004</f>
        <v>44190</v>
      </c>
      <c r="B1004">
        <f>+IFERROR(VLOOKUP(A1004,BASE!K:M,3,0)/VLOOKUP(ROE!A1004,BASE!F:H,3,0),B1003)</f>
        <v>0.71924068432153732</v>
      </c>
      <c r="C1004">
        <f>+IFERROR(VLOOKUP(A1004,BASE!A:C,3,0)/VLOOKUP(ROE!A1004,BASE!F:H,3,0),C1003)</f>
        <v>0.93824701195219118</v>
      </c>
      <c r="D1004">
        <f>+IFERROR(+VLOOKUP(A1004,BASE!P:R,3,0)/VLOOKUP(ROE!A1004,BASE!F:H,3,0),D1003)</f>
        <v>6.6742441996719002</v>
      </c>
      <c r="E1004">
        <f>+IFERROR(BASE!V1004/BASE!G1004,E1003)</f>
        <v>0.68320395147992263</v>
      </c>
      <c r="F1004">
        <f>+IFERROR(VLOOKUP(A1004,BASE!A:C,3,0)/VLOOKUP(A1004,BASE!K:M,3,0),F1003)</f>
        <v>1.304496578690127</v>
      </c>
      <c r="L1004">
        <f t="shared" si="38"/>
        <v>0.99655282982436999</v>
      </c>
      <c r="M1004">
        <f t="shared" si="39"/>
        <v>0.44192853881870459</v>
      </c>
    </row>
    <row r="1005" spans="1:13" x14ac:dyDescent="0.25">
      <c r="A1005" s="1">
        <f>+BASE!A1005</f>
        <v>44197</v>
      </c>
      <c r="B1005">
        <f>+IFERROR(VLOOKUP(A1005,BASE!K:M,3,0)/VLOOKUP(ROE!A1005,BASE!F:H,3,0),B1004)</f>
        <v>0.8392857142857143</v>
      </c>
      <c r="C1005">
        <f>+IFERROR(VLOOKUP(A1005,BASE!A:C,3,0)/VLOOKUP(ROE!A1005,BASE!F:H,3,0),C1004)</f>
        <v>0.95674603174603179</v>
      </c>
      <c r="D1005">
        <f>+IFERROR(+VLOOKUP(A1005,BASE!P:R,3,0)/VLOOKUP(ROE!A1005,BASE!F:H,3,0),D1004)</f>
        <v>4.4779761904761903</v>
      </c>
      <c r="E1005">
        <f>+IFERROR(BASE!V1005/BASE!G1005,E1004)</f>
        <v>0.53274349044166114</v>
      </c>
      <c r="F1005">
        <f>+IFERROR(VLOOKUP(A1005,BASE!A:C,3,0)/VLOOKUP(A1005,BASE!K:M,3,0),F1004)</f>
        <v>1.1399527186761229</v>
      </c>
      <c r="L1005">
        <f t="shared" si="38"/>
        <v>1.1209795614471529</v>
      </c>
      <c r="M1005">
        <f t="shared" si="39"/>
        <v>0.55759186712427566</v>
      </c>
    </row>
    <row r="1006" spans="1:13" x14ac:dyDescent="0.25">
      <c r="A1006" s="1">
        <f>+BASE!A1006</f>
        <v>44204</v>
      </c>
      <c r="B1006">
        <f>+IFERROR(VLOOKUP(A1006,BASE!K:M,3,0)/VLOOKUP(ROE!A1006,BASE!F:H,3,0),B1005)</f>
        <v>0.8049227013832384</v>
      </c>
      <c r="C1006">
        <f>+IFERROR(VLOOKUP(A1006,BASE!A:C,3,0)/VLOOKUP(ROE!A1006,BASE!F:H,3,0),C1005)</f>
        <v>0.95606183889340923</v>
      </c>
      <c r="D1006">
        <f>+IFERROR(+VLOOKUP(A1006,BASE!P:R,3,0)/VLOOKUP(ROE!A1006,BASE!F:H,3,0),D1005)</f>
        <v>4.4487388120423104</v>
      </c>
      <c r="E1006">
        <f>+IFERROR(BASE!V1006/BASE!G1006,E1005)</f>
        <v>0.53274349044166114</v>
      </c>
      <c r="F1006">
        <f>+IFERROR(VLOOKUP(A1006,BASE!A:C,3,0)/VLOOKUP(A1006,BASE!K:M,3,0),F1005)</f>
        <v>1.1877685114986101</v>
      </c>
      <c r="L1006">
        <f t="shared" si="38"/>
        <v>1.081530474883472</v>
      </c>
      <c r="M1006">
        <f t="shared" si="39"/>
        <v>0.52831492788300471</v>
      </c>
    </row>
    <row r="1007" spans="1:13" x14ac:dyDescent="0.25">
      <c r="A1007" s="1">
        <f>+BASE!A1007</f>
        <v>44211</v>
      </c>
      <c r="B1007">
        <f>+IFERROR(VLOOKUP(A1007,BASE!K:M,3,0)/VLOOKUP(ROE!A1007,BASE!F:H,3,0),B1006)</f>
        <v>0.82564422277639227</v>
      </c>
      <c r="C1007">
        <f>+IFERROR(VLOOKUP(A1007,BASE!A:C,3,0)/VLOOKUP(ROE!A1007,BASE!F:H,3,0),C1006)</f>
        <v>0.9420199501246882</v>
      </c>
      <c r="D1007">
        <f>+IFERROR(+VLOOKUP(A1007,BASE!P:R,3,0)/VLOOKUP(ROE!A1007,BASE!F:H,3,0),D1006)</f>
        <v>4.6014131338320858</v>
      </c>
      <c r="E1007">
        <f>+IFERROR(BASE!V1007/BASE!G1007,E1006)</f>
        <v>0.53274349044166114</v>
      </c>
      <c r="F1007">
        <f>+IFERROR(VLOOKUP(A1007,BASE!A:C,3,0)/VLOOKUP(A1007,BASE!K:M,3,0),F1006)</f>
        <v>1.1409514220991694</v>
      </c>
      <c r="L1007">
        <f t="shared" si="38"/>
        <v>1.0985203690820202</v>
      </c>
      <c r="M1007">
        <f t="shared" si="39"/>
        <v>0.55276807647076442</v>
      </c>
    </row>
    <row r="1008" spans="1:13" x14ac:dyDescent="0.25">
      <c r="A1008" s="1">
        <f>+BASE!A1008</f>
        <v>44218</v>
      </c>
      <c r="B1008">
        <f>+IFERROR(VLOOKUP(A1008,BASE!K:M,3,0)/VLOOKUP(ROE!A1008,BASE!F:H,3,0),B1007)</f>
        <v>0.83917935142289879</v>
      </c>
      <c r="C1008">
        <f>+IFERROR(VLOOKUP(A1008,BASE!A:C,3,0)/VLOOKUP(ROE!A1008,BASE!F:H,3,0),C1007)</f>
        <v>0.95477608647694689</v>
      </c>
      <c r="D1008">
        <f>+IFERROR(+VLOOKUP(A1008,BASE!P:R,3,0)/VLOOKUP(ROE!A1008,BASE!F:H,3,0),D1007)</f>
        <v>4.7988087359364657</v>
      </c>
      <c r="E1008">
        <f>+IFERROR(BASE!V1008/BASE!G1008,E1007)</f>
        <v>0.53274349044166114</v>
      </c>
      <c r="F1008">
        <f>+IFERROR(VLOOKUP(A1008,BASE!A:C,3,0)/VLOOKUP(A1008,BASE!K:M,3,0),F1007)</f>
        <v>1.1377497371188223</v>
      </c>
      <c r="L1008">
        <f t="shared" si="38"/>
        <v>1.1080556289170387</v>
      </c>
      <c r="M1008">
        <f t="shared" si="39"/>
        <v>0.57030307392875879</v>
      </c>
    </row>
    <row r="1009" spans="1:13" x14ac:dyDescent="0.25">
      <c r="A1009" s="1">
        <f>+BASE!A1009</f>
        <v>44225</v>
      </c>
      <c r="B1009">
        <f>+IFERROR(VLOOKUP(A1009,BASE!K:M,3,0)/VLOOKUP(ROE!A1009,BASE!F:H,3,0),B1008)</f>
        <v>0.83178779383221912</v>
      </c>
      <c r="C1009">
        <f>+IFERROR(VLOOKUP(A1009,BASE!A:C,3,0)/VLOOKUP(ROE!A1009,BASE!F:H,3,0),C1008)</f>
        <v>0.93185249083459132</v>
      </c>
      <c r="D1009">
        <f>+IFERROR(+VLOOKUP(A1009,BASE!P:R,3,0)/VLOOKUP(ROE!A1009,BASE!F:H,3,0),D1008)</f>
        <v>4.5488462367910287</v>
      </c>
      <c r="E1009">
        <f>+IFERROR(BASE!V1009/BASE!G1009,E1008)</f>
        <v>0.53274349044166114</v>
      </c>
      <c r="F1009">
        <f>+IFERROR(VLOOKUP(A1009,BASE!A:C,3,0)/VLOOKUP(A1009,BASE!K:M,3,0),F1008)</f>
        <v>1.1203007518796992</v>
      </c>
      <c r="L1009">
        <f t="shared" si="38"/>
        <v>1.0938482096528892</v>
      </c>
      <c r="M1009">
        <f t="shared" si="39"/>
        <v>0.56972737801154916</v>
      </c>
    </row>
    <row r="1010" spans="1:13" x14ac:dyDescent="0.25">
      <c r="A1010" s="1">
        <f>+BASE!A1010</f>
        <v>44232</v>
      </c>
      <c r="B1010">
        <f>+IFERROR(VLOOKUP(A1010,BASE!K:M,3,0)/VLOOKUP(ROE!A1010,BASE!F:H,3,0),B1009)</f>
        <v>0.81079478054567022</v>
      </c>
      <c r="C1010">
        <f>+IFERROR(VLOOKUP(A1010,BASE!A:C,3,0)/VLOOKUP(ROE!A1010,BASE!F:H,3,0),C1009)</f>
        <v>0.92941874258600232</v>
      </c>
      <c r="D1010">
        <f>+IFERROR(+VLOOKUP(A1010,BASE!P:R,3,0)/VLOOKUP(ROE!A1010,BASE!F:H,3,0),D1009)</f>
        <v>4.362198497429814</v>
      </c>
      <c r="E1010">
        <f>+IFERROR(BASE!V1010/BASE!G1010,E1009)</f>
        <v>0.53274349044166114</v>
      </c>
      <c r="F1010">
        <f>+IFERROR(VLOOKUP(A1010,BASE!A:C,3,0)/VLOOKUP(A1010,BASE!K:M,3,0),F1009)</f>
        <v>1.1463057790782736</v>
      </c>
      <c r="L1010">
        <f t="shared" si="38"/>
        <v>1.0630465593814584</v>
      </c>
      <c r="M1010">
        <f t="shared" si="39"/>
        <v>0.55854300170988203</v>
      </c>
    </row>
    <row r="1011" spans="1:13" x14ac:dyDescent="0.25">
      <c r="A1011" s="1">
        <f>+BASE!A1011</f>
        <v>44239</v>
      </c>
      <c r="B1011">
        <f>+IFERROR(VLOOKUP(A1011,BASE!K:M,3,0)/VLOOKUP(ROE!A1011,BASE!F:H,3,0),B1010)</f>
        <v>0.81426269137792107</v>
      </c>
      <c r="C1011">
        <f>+IFERROR(VLOOKUP(A1011,BASE!A:C,3,0)/VLOOKUP(ROE!A1011,BASE!F:H,3,0),C1010)</f>
        <v>0.95406929895245773</v>
      </c>
      <c r="D1011">
        <f>+IFERROR(+VLOOKUP(A1011,BASE!P:R,3,0)/VLOOKUP(ROE!A1011,BASE!F:H,3,0),D1010)</f>
        <v>4.2101128122481875</v>
      </c>
      <c r="E1011">
        <f>+IFERROR(BASE!V1011/BASE!G1011,E1010)</f>
        <v>0.53274349044166114</v>
      </c>
      <c r="F1011">
        <f>+IFERROR(VLOOKUP(A1011,BASE!A:C,3,0)/VLOOKUP(A1011,BASE!K:M,3,0),F1010)</f>
        <v>1.1716971796140525</v>
      </c>
      <c r="L1011">
        <f t="shared" si="38"/>
        <v>1.0559984227643164</v>
      </c>
      <c r="M1011">
        <f t="shared" si="39"/>
        <v>0.5725269599915257</v>
      </c>
    </row>
    <row r="1012" spans="1:13" x14ac:dyDescent="0.25">
      <c r="A1012" s="1">
        <f>+BASE!A1012</f>
        <v>44246</v>
      </c>
      <c r="B1012">
        <f>+IFERROR(VLOOKUP(A1012,BASE!K:M,3,0)/VLOOKUP(ROE!A1012,BASE!F:H,3,0),B1011)</f>
        <v>0.79546351084812617</v>
      </c>
      <c r="C1012">
        <f>+IFERROR(VLOOKUP(A1012,BASE!A:C,3,0)/VLOOKUP(ROE!A1012,BASE!F:H,3,0),C1011)</f>
        <v>0.92721893491124263</v>
      </c>
      <c r="D1012">
        <f>+IFERROR(+VLOOKUP(A1012,BASE!P:R,3,0)/VLOOKUP(ROE!A1012,BASE!F:H,3,0),D1011)</f>
        <v>3.9305719921104534</v>
      </c>
      <c r="E1012">
        <f>+IFERROR(BASE!V1012/BASE!G1012,E1011)</f>
        <v>0.53274349044166114</v>
      </c>
      <c r="F1012">
        <f>+IFERROR(VLOOKUP(A1012,BASE!A:C,3,0)/VLOOKUP(A1012,BASE!K:M,3,0),F1011)</f>
        <v>1.1656335234316886</v>
      </c>
      <c r="L1012">
        <f t="shared" si="38"/>
        <v>1.0230948468039185</v>
      </c>
      <c r="M1012">
        <f t="shared" si="39"/>
        <v>0.56783217489233373</v>
      </c>
    </row>
    <row r="1013" spans="1:13" x14ac:dyDescent="0.25">
      <c r="A1013" s="1">
        <f>+BASE!A1013</f>
        <v>44253</v>
      </c>
      <c r="B1013">
        <f>+IFERROR(VLOOKUP(A1013,BASE!K:M,3,0)/VLOOKUP(ROE!A1013,BASE!F:H,3,0),B1012)</f>
        <v>0.82392026578073085</v>
      </c>
      <c r="C1013">
        <f>+IFERROR(VLOOKUP(A1013,BASE!A:C,3,0)/VLOOKUP(ROE!A1013,BASE!F:H,3,0),C1012)</f>
        <v>0.95171650055370993</v>
      </c>
      <c r="D1013">
        <f>+IFERROR(+VLOOKUP(A1013,BASE!P:R,3,0)/VLOOKUP(ROE!A1013,BASE!F:H,3,0),D1012)</f>
        <v>4.4137320044296784</v>
      </c>
      <c r="E1013">
        <f>+IFERROR(BASE!V1013/BASE!G1013,E1012)</f>
        <v>0.53274349044166114</v>
      </c>
      <c r="F1013">
        <f>+IFERROR(VLOOKUP(A1013,BASE!A:C,3,0)/VLOOKUP(A1013,BASE!K:M,3,0),F1012)</f>
        <v>1.1551075268817206</v>
      </c>
      <c r="L1013">
        <f t="shared" si="38"/>
        <v>1.0371418526444038</v>
      </c>
      <c r="M1013">
        <f t="shared" si="39"/>
        <v>0.61069867891705787</v>
      </c>
    </row>
    <row r="1014" spans="1:13" x14ac:dyDescent="0.25">
      <c r="A1014" s="1">
        <f>+BASE!A1014</f>
        <v>44260</v>
      </c>
      <c r="B1014">
        <f>+IFERROR(VLOOKUP(A1014,BASE!K:M,3,0)/VLOOKUP(ROE!A1014,BASE!F:H,3,0),B1013)</f>
        <v>0.81679909194097622</v>
      </c>
      <c r="C1014">
        <f>+IFERROR(VLOOKUP(A1014,BASE!A:C,3,0)/VLOOKUP(ROE!A1014,BASE!F:H,3,0),C1013)</f>
        <v>0.96345062429057893</v>
      </c>
      <c r="D1014">
        <f>+IFERROR(+VLOOKUP(A1014,BASE!P:R,3,0)/VLOOKUP(ROE!A1014,BASE!F:H,3,0),D1013)</f>
        <v>4.3650397275822925</v>
      </c>
      <c r="E1014">
        <f>+IFERROR(BASE!V1014/BASE!G1014,E1013)</f>
        <v>0.53274349044166114</v>
      </c>
      <c r="F1014">
        <f>+IFERROR(VLOOKUP(A1014,BASE!A:C,3,0)/VLOOKUP(A1014,BASE!K:M,3,0),F1013)</f>
        <v>1.179544191217343</v>
      </c>
      <c r="L1014">
        <f t="shared" si="38"/>
        <v>1.0134396006136832</v>
      </c>
      <c r="M1014">
        <f t="shared" si="39"/>
        <v>0.62015858326826911</v>
      </c>
    </row>
    <row r="1015" spans="1:13" x14ac:dyDescent="0.25">
      <c r="A1015" s="1">
        <f>+BASE!A1015</f>
        <v>44267</v>
      </c>
      <c r="B1015">
        <f>+IFERROR(VLOOKUP(A1015,BASE!K:M,3,0)/VLOOKUP(ROE!A1015,BASE!F:H,3,0),B1014)</f>
        <v>0.81827687160184015</v>
      </c>
      <c r="C1015">
        <f>+IFERROR(VLOOKUP(A1015,BASE!A:C,3,0)/VLOOKUP(ROE!A1015,BASE!F:H,3,0),C1014)</f>
        <v>0.95838561271434541</v>
      </c>
      <c r="D1015">
        <f>+IFERROR(+VLOOKUP(A1015,BASE!P:R,3,0)/VLOOKUP(ROE!A1015,BASE!F:H,3,0),D1014)</f>
        <v>3.9642409033877035</v>
      </c>
      <c r="E1015">
        <f>+IFERROR(BASE!V1015/BASE!G1015,E1014)</f>
        <v>0.53274349044166114</v>
      </c>
      <c r="F1015">
        <f>+IFERROR(VLOOKUP(A1015,BASE!A:C,3,0)/VLOOKUP(A1015,BASE!K:M,3,0),F1014)</f>
        <v>1.1712241247124968</v>
      </c>
      <c r="L1015">
        <f t="shared" si="38"/>
        <v>0.99746567299983324</v>
      </c>
      <c r="M1015">
        <f t="shared" si="39"/>
        <v>0.63908807020384706</v>
      </c>
    </row>
    <row r="1016" spans="1:13" x14ac:dyDescent="0.25">
      <c r="A1016" s="1">
        <f>+BASE!A1016</f>
        <v>44274</v>
      </c>
      <c r="B1016">
        <f>+IFERROR(VLOOKUP(A1016,BASE!K:M,3,0)/VLOOKUP(ROE!A1016,BASE!F:H,3,0),B1015)</f>
        <v>0.79592265657839423</v>
      </c>
      <c r="C1016">
        <f>+IFERROR(VLOOKUP(A1016,BASE!A:C,3,0)/VLOOKUP(ROE!A1016,BASE!F:H,3,0),C1015)</f>
        <v>0.9569146700294241</v>
      </c>
      <c r="D1016">
        <f>+IFERROR(+VLOOKUP(A1016,BASE!P:R,3,0)/VLOOKUP(ROE!A1016,BASE!F:H,3,0),D1015)</f>
        <v>4.0004203446826399</v>
      </c>
      <c r="E1016">
        <f>+IFERROR(BASE!V1016/BASE!G1016,E1015)</f>
        <v>0.53274349044166114</v>
      </c>
      <c r="F1016">
        <f>+IFERROR(VLOOKUP(A1016,BASE!A:C,3,0)/VLOOKUP(A1016,BASE!K:M,3,0),F1015)</f>
        <v>1.2022709268550305</v>
      </c>
      <c r="L1016">
        <f t="shared" si="38"/>
        <v>0.94949157433759224</v>
      </c>
      <c r="M1016">
        <f t="shared" si="39"/>
        <v>0.64235373881919622</v>
      </c>
    </row>
    <row r="1017" spans="1:13" x14ac:dyDescent="0.25">
      <c r="A1017" s="1">
        <f>+BASE!A1017</f>
        <v>44281</v>
      </c>
      <c r="B1017">
        <f>+IFERROR(VLOOKUP(A1017,BASE!K:M,3,0)/VLOOKUP(ROE!A1017,BASE!F:H,3,0),B1016)</f>
        <v>0.79796149490373725</v>
      </c>
      <c r="C1017">
        <f>+IFERROR(VLOOKUP(A1017,BASE!A:C,3,0)/VLOOKUP(ROE!A1017,BASE!F:H,3,0),C1016)</f>
        <v>0.96149490373725932</v>
      </c>
      <c r="D1017">
        <f>+IFERROR(+VLOOKUP(A1017,BASE!P:R,3,0)/VLOOKUP(ROE!A1017,BASE!F:H,3,0),D1016)</f>
        <v>4.1528878822197051</v>
      </c>
      <c r="E1017">
        <f>+IFERROR(BASE!V1017/BASE!G1017,E1016)</f>
        <v>0.53274349044166114</v>
      </c>
      <c r="F1017">
        <f>+IFERROR(VLOOKUP(A1017,BASE!A:C,3,0)/VLOOKUP(A1017,BASE!K:M,3,0),F1016)</f>
        <v>1.2049389724666477</v>
      </c>
      <c r="L1017">
        <f t="shared" si="38"/>
        <v>0.92989722616643522</v>
      </c>
      <c r="M1017">
        <f t="shared" si="39"/>
        <v>0.66602576364103927</v>
      </c>
    </row>
    <row r="1018" spans="1:13" x14ac:dyDescent="0.25">
      <c r="A1018" s="1">
        <f>+BASE!A1018</f>
        <v>44288</v>
      </c>
      <c r="B1018">
        <f>+IFERROR(VLOOKUP(A1018,BASE!K:M,3,0)/VLOOKUP(ROE!A1018,BASE!F:H,3,0),B1017)</f>
        <v>0.78122352143704465</v>
      </c>
      <c r="C1018">
        <f>+IFERROR(VLOOKUP(A1018,BASE!A:C,3,0)/VLOOKUP(ROE!A1018,BASE!F:H,3,0),C1017)</f>
        <v>0.93052025080494849</v>
      </c>
      <c r="D1018">
        <f>+IFERROR(+VLOOKUP(A1018,BASE!P:R,3,0)/VLOOKUP(ROE!A1018,BASE!F:H,3,0),D1017)</f>
        <v>3.1531943738349435</v>
      </c>
      <c r="E1018">
        <f>+IFERROR(BASE!V1018/BASE!G1018,E1017)</f>
        <v>0.75010234551847044</v>
      </c>
      <c r="F1018">
        <f>+IFERROR(VLOOKUP(A1018,BASE!A:C,3,0)/VLOOKUP(A1018,BASE!K:M,3,0),F1017)</f>
        <v>1.1911062906724512</v>
      </c>
      <c r="L1018">
        <f t="shared" si="38"/>
        <v>0.88141427594504174</v>
      </c>
      <c r="M1018">
        <f t="shared" si="39"/>
        <v>0.68103276692904757</v>
      </c>
    </row>
    <row r="1019" spans="1:13" x14ac:dyDescent="0.25">
      <c r="A1019" s="1">
        <f>+BASE!A1019</f>
        <v>44295</v>
      </c>
      <c r="B1019">
        <f>+IFERROR(VLOOKUP(A1019,BASE!K:M,3,0)/VLOOKUP(ROE!A1019,BASE!F:H,3,0),B1018)</f>
        <v>0.79075182967398538</v>
      </c>
      <c r="C1019">
        <f>+IFERROR(VLOOKUP(A1019,BASE!A:C,3,0)/VLOOKUP(ROE!A1019,BASE!F:H,3,0),C1018)</f>
        <v>0.92065868263473061</v>
      </c>
      <c r="D1019">
        <f>+IFERROR(+VLOOKUP(A1019,BASE!P:R,3,0)/VLOOKUP(ROE!A1019,BASE!F:H,3,0),D1018)</f>
        <v>3.1272455089820363</v>
      </c>
      <c r="E1019">
        <f>+IFERROR(BASE!V1019/BASE!G1019,E1018)</f>
        <v>0.75010234551847044</v>
      </c>
      <c r="F1019">
        <f>+IFERROR(VLOOKUP(A1019,BASE!A:C,3,0)/VLOOKUP(A1019,BASE!K:M,3,0),F1018)</f>
        <v>1.1642827092974337</v>
      </c>
      <c r="L1019">
        <f t="shared" si="38"/>
        <v>0.89042263555313272</v>
      </c>
      <c r="M1019">
        <f t="shared" si="39"/>
        <v>0.69108102379483805</v>
      </c>
    </row>
    <row r="1020" spans="1:13" x14ac:dyDescent="0.25">
      <c r="A1020" s="1">
        <f>+BASE!A1020</f>
        <v>44302</v>
      </c>
      <c r="B1020">
        <f>+IFERROR(VLOOKUP(A1020,BASE!K:M,3,0)/VLOOKUP(ROE!A1020,BASE!F:H,3,0),B1019)</f>
        <v>0.79013605442176882</v>
      </c>
      <c r="C1020">
        <f>+IFERROR(VLOOKUP(A1020,BASE!A:C,3,0)/VLOOKUP(ROE!A1020,BASE!F:H,3,0),C1019)</f>
        <v>0.92959183673469392</v>
      </c>
      <c r="D1020">
        <f>+IFERROR(+VLOOKUP(A1020,BASE!P:R,3,0)/VLOOKUP(ROE!A1020,BASE!F:H,3,0),D1019)</f>
        <v>2.953061224489796</v>
      </c>
      <c r="E1020">
        <f>+IFERROR(BASE!V1020/BASE!G1020,E1019)</f>
        <v>0.75010234551847044</v>
      </c>
      <c r="F1020">
        <f>+IFERROR(VLOOKUP(A1020,BASE!A:C,3,0)/VLOOKUP(A1020,BASE!K:M,3,0),F1019)</f>
        <v>1.1764959104606112</v>
      </c>
      <c r="L1020">
        <f t="shared" si="38"/>
        <v>0.88965439624024556</v>
      </c>
      <c r="M1020">
        <f t="shared" si="39"/>
        <v>0.69061771260329208</v>
      </c>
    </row>
    <row r="1021" spans="1:13" x14ac:dyDescent="0.25">
      <c r="A1021" s="1">
        <f>+BASE!A1021</f>
        <v>44309</v>
      </c>
      <c r="B1021">
        <f>+IFERROR(VLOOKUP(A1021,BASE!K:M,3,0)/VLOOKUP(ROE!A1021,BASE!F:H,3,0),B1020)</f>
        <v>0.77655172413793117</v>
      </c>
      <c r="C1021">
        <f>+IFERROR(VLOOKUP(A1021,BASE!A:C,3,0)/VLOOKUP(ROE!A1021,BASE!F:H,3,0),C1020)</f>
        <v>0.91758620689655179</v>
      </c>
      <c r="D1021">
        <f>+IFERROR(+VLOOKUP(A1021,BASE!P:R,3,0)/VLOOKUP(ROE!A1021,BASE!F:H,3,0),D1020)</f>
        <v>3.0606896551724136</v>
      </c>
      <c r="E1021">
        <f>+IFERROR(BASE!V1021/BASE!G1021,E1020)</f>
        <v>0.75010234551847044</v>
      </c>
      <c r="F1021">
        <f>+IFERROR(VLOOKUP(A1021,BASE!A:C,3,0)/VLOOKUP(A1021,BASE!K:M,3,0),F1020)</f>
        <v>1.1816163410301954</v>
      </c>
      <c r="L1021">
        <f t="shared" si="38"/>
        <v>0.87597019469403947</v>
      </c>
      <c r="M1021">
        <f t="shared" si="39"/>
        <v>0.67713325358182286</v>
      </c>
    </row>
    <row r="1022" spans="1:13" x14ac:dyDescent="0.25">
      <c r="A1022" s="1">
        <f>+BASE!A1022</f>
        <v>44316</v>
      </c>
      <c r="B1022">
        <f>+IFERROR(VLOOKUP(A1022,BASE!K:M,3,0)/VLOOKUP(ROE!A1022,BASE!F:H,3,0),B1021)</f>
        <v>0.77122069523039605</v>
      </c>
      <c r="C1022">
        <f>+IFERROR(VLOOKUP(A1022,BASE!A:C,3,0)/VLOOKUP(ROE!A1022,BASE!F:H,3,0),C1021)</f>
        <v>0.94341147938561032</v>
      </c>
      <c r="D1022">
        <f>+IFERROR(+VLOOKUP(A1022,BASE!P:R,3,0)/VLOOKUP(ROE!A1022,BASE!F:H,3,0),D1021)</f>
        <v>2.9204527081649148</v>
      </c>
      <c r="E1022">
        <f>+IFERROR(BASE!V1022/BASE!G1022,E1021)</f>
        <v>0.75010234551847044</v>
      </c>
      <c r="F1022">
        <f>+IFERROR(VLOOKUP(A1022,BASE!A:C,3,0)/VLOOKUP(A1022,BASE!K:M,3,0),F1021)</f>
        <v>1.2232704402515724</v>
      </c>
      <c r="L1022">
        <f t="shared" si="38"/>
        <v>0.87070698039471894</v>
      </c>
      <c r="M1022">
        <f t="shared" si="39"/>
        <v>0.67173441006607315</v>
      </c>
    </row>
    <row r="1023" spans="1:13" x14ac:dyDescent="0.25">
      <c r="A1023" s="1">
        <f>+BASE!A1023</f>
        <v>44323</v>
      </c>
      <c r="B1023">
        <f>+IFERROR(VLOOKUP(A1023,BASE!K:M,3,0)/VLOOKUP(ROE!A1023,BASE!F:H,3,0),B1022)</f>
        <v>0.76629859325366823</v>
      </c>
      <c r="C1023">
        <f>+IFERROR(VLOOKUP(A1023,BASE!A:C,3,0)/VLOOKUP(ROE!A1023,BASE!F:H,3,0),C1022)</f>
        <v>0.94206625321433979</v>
      </c>
      <c r="D1023">
        <f>+IFERROR(+VLOOKUP(A1023,BASE!P:R,3,0)/VLOOKUP(ROE!A1023,BASE!F:H,3,0),D1022)</f>
        <v>2.8379972772651643</v>
      </c>
      <c r="E1023">
        <f>+IFERROR(BASE!V1023/BASE!G1023,E1022)</f>
        <v>0.75010234551847044</v>
      </c>
      <c r="F1023">
        <f>+IFERROR(VLOOKUP(A1023,BASE!A:C,3,0)/VLOOKUP(A1023,BASE!K:M,3,0),F1022)</f>
        <v>1.2293722858270824</v>
      </c>
      <c r="L1023">
        <f t="shared" si="38"/>
        <v>0.86575146664084801</v>
      </c>
      <c r="M1023">
        <f t="shared" si="39"/>
        <v>0.66684571986648844</v>
      </c>
    </row>
    <row r="1024" spans="1:13" x14ac:dyDescent="0.25">
      <c r="A1024" s="1">
        <f>+BASE!A1024</f>
        <v>44330</v>
      </c>
      <c r="B1024">
        <f>+IFERROR(VLOOKUP(A1024,BASE!K:M,3,0)/VLOOKUP(ROE!A1024,BASE!F:H,3,0),B1023)</f>
        <v>0.79302458547741561</v>
      </c>
      <c r="C1024">
        <f>+IFERROR(VLOOKUP(A1024,BASE!A:C,3,0)/VLOOKUP(ROE!A1024,BASE!F:H,3,0),C1023)</f>
        <v>0.9682675814751287</v>
      </c>
      <c r="D1024">
        <f>+IFERROR(+VLOOKUP(A1024,BASE!P:R,3,0)/VLOOKUP(ROE!A1024,BASE!F:H,3,0),D1023)</f>
        <v>2.8706403659233852</v>
      </c>
      <c r="E1024">
        <f>+IFERROR(BASE!V1024/BASE!G1024,E1023)</f>
        <v>0.75010234551847044</v>
      </c>
      <c r="F1024">
        <f>+IFERROR(VLOOKUP(A1024,BASE!A:C,3,0)/VLOOKUP(A1024,BASE!K:M,3,0),F1023)</f>
        <v>1.220980533525595</v>
      </c>
      <c r="L1024">
        <f t="shared" ref="L1024:L1087" si="40">+STDEVA(B972:B1024)*2+B1024</f>
        <v>0.89294152083973621</v>
      </c>
      <c r="M1024">
        <f t="shared" ref="M1024:M1087" si="41">-STDEVA(B972:B1024)*2+B1024</f>
        <v>0.69310765011509501</v>
      </c>
    </row>
    <row r="1025" spans="1:13" x14ac:dyDescent="0.25">
      <c r="A1025" s="1">
        <f>+BASE!A1025</f>
        <v>44337</v>
      </c>
      <c r="B1025">
        <f>+IFERROR(VLOOKUP(A1025,BASE!K:M,3,0)/VLOOKUP(ROE!A1025,BASE!F:H,3,0),B1024)</f>
        <v>0.82929530665928275</v>
      </c>
      <c r="C1025">
        <f>+IFERROR(VLOOKUP(A1025,BASE!A:C,3,0)/VLOOKUP(ROE!A1025,BASE!F:H,3,0),C1024)</f>
        <v>0.96552678942267756</v>
      </c>
      <c r="D1025">
        <f>+IFERROR(+VLOOKUP(A1025,BASE!P:R,3,0)/VLOOKUP(ROE!A1025,BASE!F:H,3,0),D1024)</f>
        <v>2.855738612764779</v>
      </c>
      <c r="E1025">
        <f>+IFERROR(BASE!V1025/BASE!G1025,E1024)</f>
        <v>0.75010234551847044</v>
      </c>
      <c r="F1025">
        <f>+IFERROR(VLOOKUP(A1025,BASE!A:C,3,0)/VLOOKUP(A1025,BASE!K:M,3,0),F1024)</f>
        <v>1.1642737896494157</v>
      </c>
      <c r="L1025">
        <f t="shared" si="40"/>
        <v>0.9307228696669485</v>
      </c>
      <c r="M1025">
        <f t="shared" si="41"/>
        <v>0.72786774365161699</v>
      </c>
    </row>
    <row r="1026" spans="1:13" x14ac:dyDescent="0.25">
      <c r="A1026" s="1">
        <f>+BASE!A1026</f>
        <v>44344</v>
      </c>
      <c r="B1026">
        <f>+IFERROR(VLOOKUP(A1026,BASE!K:M,3,0)/VLOOKUP(ROE!A1026,BASE!F:H,3,0),B1025)</f>
        <v>0.8297297297297298</v>
      </c>
      <c r="C1026">
        <f>+IFERROR(VLOOKUP(A1026,BASE!A:C,3,0)/VLOOKUP(ROE!A1026,BASE!F:H,3,0),C1025)</f>
        <v>0.96537966537966535</v>
      </c>
      <c r="D1026">
        <f>+IFERROR(+VLOOKUP(A1026,BASE!P:R,3,0)/VLOOKUP(ROE!A1026,BASE!F:H,3,0),D1025)</f>
        <v>2.724710424710425</v>
      </c>
      <c r="E1026">
        <f>+IFERROR(BASE!V1026/BASE!G1026,E1025)</f>
        <v>0.75010234551847044</v>
      </c>
      <c r="F1026">
        <f>+IFERROR(VLOOKUP(A1026,BASE!A:C,3,0)/VLOOKUP(A1026,BASE!K:M,3,0),F1025)</f>
        <v>1.1634868931285869</v>
      </c>
      <c r="L1026">
        <f t="shared" si="40"/>
        <v>0.93305724298781711</v>
      </c>
      <c r="M1026">
        <f t="shared" si="41"/>
        <v>0.72640221647164249</v>
      </c>
    </row>
    <row r="1027" spans="1:13" x14ac:dyDescent="0.25">
      <c r="A1027" s="1">
        <f>+BASE!A1027</f>
        <v>44351</v>
      </c>
      <c r="B1027">
        <f>+IFERROR(VLOOKUP(A1027,BASE!K:M,3,0)/VLOOKUP(ROE!A1027,BASE!F:H,3,0),B1026)</f>
        <v>0.84994324631101026</v>
      </c>
      <c r="C1027">
        <f>+IFERROR(VLOOKUP(A1027,BASE!A:C,3,0)/VLOOKUP(ROE!A1027,BASE!F:H,3,0),C1026)</f>
        <v>0.92883087400681041</v>
      </c>
      <c r="D1027">
        <f>+IFERROR(+VLOOKUP(A1027,BASE!P:R,3,0)/VLOOKUP(ROE!A1027,BASE!F:H,3,0),D1026)</f>
        <v>2.4868331441543701</v>
      </c>
      <c r="E1027">
        <f>+IFERROR(BASE!V1027/BASE!G1027,E1026)</f>
        <v>0.75010234551847044</v>
      </c>
      <c r="F1027">
        <f>+IFERROR(VLOOKUP(A1027,BASE!A:C,3,0)/VLOOKUP(A1027,BASE!K:M,3,0),F1026)</f>
        <v>1.092815170940171</v>
      </c>
      <c r="L1027">
        <f t="shared" si="40"/>
        <v>0.95601467122808137</v>
      </c>
      <c r="M1027">
        <f t="shared" si="41"/>
        <v>0.74387182139393915</v>
      </c>
    </row>
    <row r="1028" spans="1:13" x14ac:dyDescent="0.25">
      <c r="A1028" s="1">
        <f>+BASE!A1028</f>
        <v>44358</v>
      </c>
      <c r="B1028">
        <f>+IFERROR(VLOOKUP(A1028,BASE!K:M,3,0)/VLOOKUP(ROE!A1028,BASE!F:H,3,0),B1027)</f>
        <v>0.86252873563218391</v>
      </c>
      <c r="C1028">
        <f>+IFERROR(VLOOKUP(A1028,BASE!A:C,3,0)/VLOOKUP(ROE!A1028,BASE!F:H,3,0),C1027)</f>
        <v>0.93034482758620696</v>
      </c>
      <c r="D1028">
        <f>+IFERROR(+VLOOKUP(A1028,BASE!P:R,3,0)/VLOOKUP(ROE!A1028,BASE!F:H,3,0),D1027)</f>
        <v>2.5896551724137931</v>
      </c>
      <c r="E1028">
        <f>+IFERROR(BASE!V1028/BASE!G1028,E1027)</f>
        <v>0.75010234551847044</v>
      </c>
      <c r="F1028">
        <f>+IFERROR(VLOOKUP(A1028,BASE!A:C,3,0)/VLOOKUP(A1028,BASE!K:M,3,0),F1027)</f>
        <v>1.0786247334754797</v>
      </c>
      <c r="L1028">
        <f t="shared" si="40"/>
        <v>0.97223500987321354</v>
      </c>
      <c r="M1028">
        <f t="shared" si="41"/>
        <v>0.75282246139115427</v>
      </c>
    </row>
    <row r="1029" spans="1:13" x14ac:dyDescent="0.25">
      <c r="A1029" s="1">
        <f>+BASE!A1029</f>
        <v>44365</v>
      </c>
      <c r="B1029">
        <f>+IFERROR(VLOOKUP(A1029,BASE!K:M,3,0)/VLOOKUP(ROE!A1029,BASE!F:H,3,0),B1028)</f>
        <v>0.86121078828568121</v>
      </c>
      <c r="C1029">
        <f>+IFERROR(VLOOKUP(A1029,BASE!A:C,3,0)/VLOOKUP(ROE!A1029,BASE!F:H,3,0),C1028)</f>
        <v>0.92151869429332101</v>
      </c>
      <c r="D1029">
        <f>+IFERROR(+VLOOKUP(A1029,BASE!P:R,3,0)/VLOOKUP(ROE!A1029,BASE!F:H,3,0),D1028)</f>
        <v>2.5136011112397267</v>
      </c>
      <c r="E1029">
        <f>+IFERROR(BASE!V1029/BASE!G1029,E1028)</f>
        <v>0.75010234551847044</v>
      </c>
      <c r="F1029">
        <f>+IFERROR(VLOOKUP(A1029,BASE!A:C,3,0)/VLOOKUP(A1029,BASE!K:M,3,0),F1028)</f>
        <v>1.0700268817204301</v>
      </c>
      <c r="L1029">
        <f t="shared" si="40"/>
        <v>0.97424591296430041</v>
      </c>
      <c r="M1029">
        <f t="shared" si="41"/>
        <v>0.748175663607062</v>
      </c>
    </row>
    <row r="1030" spans="1:13" x14ac:dyDescent="0.25">
      <c r="A1030" s="1">
        <f>+BASE!A1030</f>
        <v>44372</v>
      </c>
      <c r="B1030">
        <f>+IFERROR(VLOOKUP(A1030,BASE!K:M,3,0)/VLOOKUP(ROE!A1030,BASE!F:H,3,0),B1029)</f>
        <v>0.84115523465703967</v>
      </c>
      <c r="C1030">
        <f>+IFERROR(VLOOKUP(A1030,BASE!A:C,3,0)/VLOOKUP(ROE!A1030,BASE!F:H,3,0),C1029)</f>
        <v>0.90505415162454872</v>
      </c>
      <c r="D1030">
        <f>+IFERROR(+VLOOKUP(A1030,BASE!P:R,3,0)/VLOOKUP(ROE!A1030,BASE!F:H,3,0),D1029)</f>
        <v>2.4073405535499401</v>
      </c>
      <c r="E1030">
        <f>+IFERROR(BASE!V1030/BASE!G1030,E1029)</f>
        <v>0.75010234551847044</v>
      </c>
      <c r="F1030">
        <f>+IFERROR(VLOOKUP(A1030,BASE!A:C,3,0)/VLOOKUP(A1030,BASE!K:M,3,0),F1029)</f>
        <v>1.0759656652360516</v>
      </c>
      <c r="L1030">
        <f t="shared" si="40"/>
        <v>0.95555311904072204</v>
      </c>
      <c r="M1030">
        <f t="shared" si="41"/>
        <v>0.72675735027335731</v>
      </c>
    </row>
    <row r="1031" spans="1:13" x14ac:dyDescent="0.25">
      <c r="A1031" s="1">
        <f>+BASE!A1031</f>
        <v>44379</v>
      </c>
      <c r="B1031">
        <f>+IFERROR(VLOOKUP(A1031,BASE!K:M,3,0)/VLOOKUP(ROE!A1031,BASE!F:H,3,0),B1030)</f>
        <v>0.88345260698115968</v>
      </c>
      <c r="C1031">
        <f>+IFERROR(VLOOKUP(A1031,BASE!A:C,3,0)/VLOOKUP(ROE!A1031,BASE!F:H,3,0),C1030)</f>
        <v>0.9826201256024536</v>
      </c>
      <c r="D1031">
        <f>+IFERROR(+VLOOKUP(A1031,BASE!P:R,3,0)/VLOOKUP(ROE!A1031,BASE!F:H,3,0),D1030)</f>
        <v>2.9785307433912664</v>
      </c>
      <c r="E1031">
        <f>+IFERROR(BASE!V1031/BASE!G1031,E1030)</f>
        <v>0.34495423179833823</v>
      </c>
      <c r="F1031">
        <f>+IFERROR(VLOOKUP(A1031,BASE!A:C,3,0)/VLOOKUP(A1031,BASE!K:M,3,0),F1030)</f>
        <v>1.1122499586708545</v>
      </c>
      <c r="L1031">
        <f t="shared" si="40"/>
        <v>1.0021674394163331</v>
      </c>
      <c r="M1031">
        <f t="shared" si="41"/>
        <v>0.76473777454598624</v>
      </c>
    </row>
    <row r="1032" spans="1:13" x14ac:dyDescent="0.25">
      <c r="A1032" s="1">
        <f>+BASE!A1032</f>
        <v>44386</v>
      </c>
      <c r="B1032">
        <f>+IFERROR(VLOOKUP(A1032,BASE!K:M,3,0)/VLOOKUP(ROE!A1032,BASE!F:H,3,0),B1031)</f>
        <v>0.87191450933172798</v>
      </c>
      <c r="C1032">
        <f>+IFERROR(VLOOKUP(A1032,BASE!A:C,3,0)/VLOOKUP(ROE!A1032,BASE!F:H,3,0),C1031)</f>
        <v>0.95815773630343182</v>
      </c>
      <c r="D1032">
        <f>+IFERROR(+VLOOKUP(A1032,BASE!P:R,3,0)/VLOOKUP(ROE!A1032,BASE!F:H,3,0),D1031)</f>
        <v>3.0109873570138475</v>
      </c>
      <c r="E1032">
        <f>+IFERROR(BASE!V1032/BASE!G1032,E1031)</f>
        <v>0.34495423179833823</v>
      </c>
      <c r="F1032">
        <f>+IFERROR(VLOOKUP(A1032,BASE!A:C,3,0)/VLOOKUP(A1032,BASE!K:M,3,0),F1031)</f>
        <v>1.0989124805800103</v>
      </c>
      <c r="L1032">
        <f t="shared" si="40"/>
        <v>0.9936821645057623</v>
      </c>
      <c r="M1032">
        <f t="shared" si="41"/>
        <v>0.75014685415769367</v>
      </c>
    </row>
    <row r="1033" spans="1:13" x14ac:dyDescent="0.25">
      <c r="A1033" s="1">
        <f>+BASE!A1033</f>
        <v>44393</v>
      </c>
      <c r="B1033">
        <f>+IFERROR(VLOOKUP(A1033,BASE!K:M,3,0)/VLOOKUP(ROE!A1033,BASE!F:H,3,0),B1032)</f>
        <v>0.89800509974501286</v>
      </c>
      <c r="C1033">
        <f>+IFERROR(VLOOKUP(A1033,BASE!A:C,3,0)/VLOOKUP(ROE!A1033,BASE!F:H,3,0),C1032)</f>
        <v>0.96685165741712908</v>
      </c>
      <c r="D1033">
        <f>+IFERROR(+VLOOKUP(A1033,BASE!P:R,3,0)/VLOOKUP(ROE!A1033,BASE!F:H,3,0),D1032)</f>
        <v>2.9715014249287539</v>
      </c>
      <c r="E1033">
        <f>+IFERROR(BASE!V1033/BASE!G1033,E1032)</f>
        <v>0.34495423179833823</v>
      </c>
      <c r="F1033">
        <f>+IFERROR(VLOOKUP(A1033,BASE!A:C,3,0)/VLOOKUP(A1033,BASE!K:M,3,0),F1032)</f>
        <v>1.0766661099047936</v>
      </c>
      <c r="L1033">
        <f t="shared" si="40"/>
        <v>1.0247485162909751</v>
      </c>
      <c r="M1033">
        <f t="shared" si="41"/>
        <v>0.77126168319905064</v>
      </c>
    </row>
    <row r="1034" spans="1:13" x14ac:dyDescent="0.25">
      <c r="A1034" s="1">
        <f>+BASE!A1034</f>
        <v>44400</v>
      </c>
      <c r="B1034">
        <f>+IFERROR(VLOOKUP(A1034,BASE!K:M,3,0)/VLOOKUP(ROE!A1034,BASE!F:H,3,0),B1033)</f>
        <v>0.87516659262549967</v>
      </c>
      <c r="C1034">
        <f>+IFERROR(VLOOKUP(A1034,BASE!A:C,3,0)/VLOOKUP(ROE!A1034,BASE!F:H,3,0),C1033)</f>
        <v>0.94994817118317776</v>
      </c>
      <c r="D1034">
        <f>+IFERROR(+VLOOKUP(A1034,BASE!P:R,3,0)/VLOOKUP(ROE!A1034,BASE!F:H,3,0),D1033)</f>
        <v>2.9278839034503186</v>
      </c>
      <c r="E1034">
        <f>+IFERROR(BASE!V1034/BASE!G1034,E1033)</f>
        <v>0.34495423179833823</v>
      </c>
      <c r="F1034">
        <f>+IFERROR(VLOOKUP(A1034,BASE!A:C,3,0)/VLOOKUP(A1034,BASE!K:M,3,0),F1033)</f>
        <v>1.0854483925549916</v>
      </c>
      <c r="L1034">
        <f t="shared" si="40"/>
        <v>1.0046053919932836</v>
      </c>
      <c r="M1034">
        <f t="shared" si="41"/>
        <v>0.74572779325771588</v>
      </c>
    </row>
    <row r="1035" spans="1:13" x14ac:dyDescent="0.25">
      <c r="A1035" s="1">
        <f>+BASE!A1035</f>
        <v>44407</v>
      </c>
      <c r="B1035">
        <f>+IFERROR(VLOOKUP(A1035,BASE!K:M,3,0)/VLOOKUP(ROE!A1035,BASE!F:H,3,0),B1034)</f>
        <v>0.90801142341800689</v>
      </c>
      <c r="C1035">
        <f>+IFERROR(VLOOKUP(A1035,BASE!A:C,3,0)/VLOOKUP(ROE!A1035,BASE!F:H,3,0),C1034)</f>
        <v>0.95986772884413041</v>
      </c>
      <c r="D1035">
        <f>+IFERROR(+VLOOKUP(A1035,BASE!P:R,3,0)/VLOOKUP(ROE!A1035,BASE!F:H,3,0),D1034)</f>
        <v>2.8376672177964828</v>
      </c>
      <c r="E1035">
        <f>+IFERROR(BASE!V1035/BASE!G1035,E1034)</f>
        <v>0.34495423179833823</v>
      </c>
      <c r="F1035">
        <f>+IFERROR(VLOOKUP(A1035,BASE!A:C,3,0)/VLOOKUP(A1035,BASE!K:M,3,0),F1034)</f>
        <v>1.0571097500413837</v>
      </c>
      <c r="L1035">
        <f t="shared" si="40"/>
        <v>1.0416103559242713</v>
      </c>
      <c r="M1035">
        <f t="shared" si="41"/>
        <v>0.77441249091174236</v>
      </c>
    </row>
    <row r="1036" spans="1:13" x14ac:dyDescent="0.25">
      <c r="A1036" s="1">
        <f>+BASE!A1036</f>
        <v>44414</v>
      </c>
      <c r="B1036">
        <f>+IFERROR(VLOOKUP(A1036,BASE!K:M,3,0)/VLOOKUP(ROE!A1036,BASE!F:H,3,0),B1035)</f>
        <v>0.87960506926024162</v>
      </c>
      <c r="C1036">
        <f>+IFERROR(VLOOKUP(A1036,BASE!A:C,3,0)/VLOOKUP(ROE!A1036,BASE!F:H,3,0),C1035)</f>
        <v>0.94400235779546116</v>
      </c>
      <c r="D1036">
        <f>+IFERROR(+VLOOKUP(A1036,BASE!P:R,3,0)/VLOOKUP(ROE!A1036,BASE!F:H,3,0),D1035)</f>
        <v>2.6961391099322132</v>
      </c>
      <c r="E1036">
        <f>+IFERROR(BASE!V1036/BASE!G1036,E1035)</f>
        <v>0.34495423179833823</v>
      </c>
      <c r="F1036">
        <f>+IFERROR(VLOOKUP(A1036,BASE!A:C,3,0)/VLOOKUP(A1036,BASE!K:M,3,0),F1035)</f>
        <v>1.073211593231697</v>
      </c>
      <c r="L1036">
        <f t="shared" si="40"/>
        <v>1.0144876557453715</v>
      </c>
      <c r="M1036">
        <f t="shared" si="41"/>
        <v>0.74472248277511188</v>
      </c>
    </row>
    <row r="1037" spans="1:13" x14ac:dyDescent="0.25">
      <c r="A1037" s="1">
        <f>+BASE!A1037</f>
        <v>44421</v>
      </c>
      <c r="B1037">
        <f>+IFERROR(VLOOKUP(A1037,BASE!K:M,3,0)/VLOOKUP(ROE!A1037,BASE!F:H,3,0),B1036)</f>
        <v>0.88860435339308586</v>
      </c>
      <c r="C1037">
        <f>+IFERROR(VLOOKUP(A1037,BASE!A:C,3,0)/VLOOKUP(ROE!A1037,BASE!F:H,3,0),C1036)</f>
        <v>0.9640062597809077</v>
      </c>
      <c r="D1037">
        <f>+IFERROR(+VLOOKUP(A1037,BASE!P:R,3,0)/VLOOKUP(ROE!A1037,BASE!F:H,3,0),D1036)</f>
        <v>2.6360791008678333</v>
      </c>
      <c r="E1037">
        <f>+IFERROR(BASE!V1037/BASE!G1037,E1036)</f>
        <v>0.34495423179833823</v>
      </c>
      <c r="F1037">
        <f>+IFERROR(VLOOKUP(A1037,BASE!A:C,3,0)/VLOOKUP(A1037,BASE!K:M,3,0),F1036)</f>
        <v>1.0848543067563239</v>
      </c>
      <c r="L1037">
        <f t="shared" si="40"/>
        <v>1.0232068737309832</v>
      </c>
      <c r="M1037">
        <f t="shared" si="41"/>
        <v>0.75400183305518853</v>
      </c>
    </row>
    <row r="1038" spans="1:13" x14ac:dyDescent="0.25">
      <c r="A1038" s="1">
        <f>+BASE!A1038</f>
        <v>44428</v>
      </c>
      <c r="B1038">
        <f>+IFERROR(VLOOKUP(A1038,BASE!K:M,3,0)/VLOOKUP(ROE!A1038,BASE!F:H,3,0),B1037)</f>
        <v>0.8891989952553726</v>
      </c>
      <c r="C1038">
        <f>+IFERROR(VLOOKUP(A1038,BASE!A:C,3,0)/VLOOKUP(ROE!A1038,BASE!F:H,3,0),C1037)</f>
        <v>0.94850683784538092</v>
      </c>
      <c r="D1038">
        <f>+IFERROR(+VLOOKUP(A1038,BASE!P:R,3,0)/VLOOKUP(ROE!A1038,BASE!F:H,3,0),D1037)</f>
        <v>2.5152107172760254</v>
      </c>
      <c r="E1038">
        <f>+IFERROR(BASE!V1038/BASE!G1038,E1037)</f>
        <v>0.34495423179833823</v>
      </c>
      <c r="F1038">
        <f>+IFERROR(VLOOKUP(A1038,BASE!A:C,3,0)/VLOOKUP(A1038,BASE!K:M,3,0),F1037)</f>
        <v>1.0666980539861894</v>
      </c>
      <c r="L1038">
        <f t="shared" si="40"/>
        <v>1.0217613879811802</v>
      </c>
      <c r="M1038">
        <f t="shared" si="41"/>
        <v>0.75663660252956488</v>
      </c>
    </row>
    <row r="1039" spans="1:13" x14ac:dyDescent="0.25">
      <c r="A1039" s="1">
        <f>+BASE!A1039</f>
        <v>44435</v>
      </c>
      <c r="B1039">
        <f>+IFERROR(VLOOKUP(A1039,BASE!K:M,3,0)/VLOOKUP(ROE!A1039,BASE!F:H,3,0),B1038)</f>
        <v>0.9158157207314177</v>
      </c>
      <c r="C1039">
        <f>+IFERROR(VLOOKUP(A1039,BASE!A:C,3,0)/VLOOKUP(ROE!A1039,BASE!F:H,3,0),C1038)</f>
        <v>0.96283543101401092</v>
      </c>
      <c r="D1039">
        <f>+IFERROR(+VLOOKUP(A1039,BASE!P:R,3,0)/VLOOKUP(ROE!A1039,BASE!F:H,3,0),D1038)</f>
        <v>2.3706957967228686</v>
      </c>
      <c r="E1039">
        <f>+IFERROR(BASE!V1039/BASE!G1039,E1038)</f>
        <v>0.34495423179833823</v>
      </c>
      <c r="F1039">
        <f>+IFERROR(VLOOKUP(A1039,BASE!A:C,3,0)/VLOOKUP(A1039,BASE!K:M,3,0),F1038)</f>
        <v>1.0513418903150524</v>
      </c>
      <c r="L1039">
        <f t="shared" si="40"/>
        <v>1.0479790977547385</v>
      </c>
      <c r="M1039">
        <f t="shared" si="41"/>
        <v>0.78365234370809689</v>
      </c>
    </row>
    <row r="1040" spans="1:13" x14ac:dyDescent="0.25">
      <c r="A1040" s="1">
        <f>+BASE!A1040</f>
        <v>44442</v>
      </c>
      <c r="B1040">
        <f>+IFERROR(VLOOKUP(A1040,BASE!K:M,3,0)/VLOOKUP(ROE!A1040,BASE!F:H,3,0),B1039)</f>
        <v>0.91642245926620569</v>
      </c>
      <c r="C1040">
        <f>+IFERROR(VLOOKUP(A1040,BASE!A:C,3,0)/VLOOKUP(ROE!A1040,BASE!F:H,3,0),C1039)</f>
        <v>0.96108310866252489</v>
      </c>
      <c r="D1040">
        <f>+IFERROR(+VLOOKUP(A1040,BASE!P:R,3,0)/VLOOKUP(ROE!A1040,BASE!F:H,3,0),D1039)</f>
        <v>2.335951236666276</v>
      </c>
      <c r="E1040">
        <f>+IFERROR(BASE!V1040/BASE!G1040,E1039)</f>
        <v>0.34495423179833823</v>
      </c>
      <c r="F1040">
        <f>+IFERROR(VLOOKUP(A1040,BASE!A:C,3,0)/VLOOKUP(A1040,BASE!K:M,3,0),F1039)</f>
        <v>1.0487336914811971</v>
      </c>
      <c r="L1040">
        <f t="shared" si="40"/>
        <v>1.049222749087636</v>
      </c>
      <c r="M1040">
        <f t="shared" si="41"/>
        <v>0.78362216944477536</v>
      </c>
    </row>
    <row r="1041" spans="1:13" x14ac:dyDescent="0.25">
      <c r="A1041" s="1">
        <f>+BASE!A1041</f>
        <v>44449</v>
      </c>
      <c r="B1041">
        <f>+IFERROR(VLOOKUP(A1041,BASE!K:M,3,0)/VLOOKUP(ROE!A1041,BASE!F:H,3,0),B1040)</f>
        <v>0.89421783953384137</v>
      </c>
      <c r="C1041">
        <f>+IFERROR(VLOOKUP(A1041,BASE!A:C,3,0)/VLOOKUP(ROE!A1041,BASE!F:H,3,0),C1040)</f>
        <v>0.97086508292245632</v>
      </c>
      <c r="D1041">
        <f>+IFERROR(+VLOOKUP(A1041,BASE!P:R,3,0)/VLOOKUP(ROE!A1041,BASE!F:H,3,0),D1040)</f>
        <v>2.0937920215150156</v>
      </c>
      <c r="E1041">
        <f>+IFERROR(BASE!V1041/BASE!G1041,E1040)</f>
        <v>0.34495423179833823</v>
      </c>
      <c r="F1041">
        <f>+IFERROR(VLOOKUP(A1041,BASE!A:C,3,0)/VLOOKUP(A1041,BASE!K:M,3,0),F1040)</f>
        <v>1.0857142857142856</v>
      </c>
      <c r="L1041">
        <f t="shared" si="40"/>
        <v>1.0242106298544593</v>
      </c>
      <c r="M1041">
        <f t="shared" si="41"/>
        <v>0.76422504921322343</v>
      </c>
    </row>
    <row r="1042" spans="1:13" x14ac:dyDescent="0.25">
      <c r="A1042" s="1">
        <f>+BASE!A1042</f>
        <v>44456</v>
      </c>
      <c r="B1042">
        <f>+IFERROR(VLOOKUP(A1042,BASE!K:M,3,0)/VLOOKUP(ROE!A1042,BASE!F:H,3,0),B1041)</f>
        <v>0.8676836524937791</v>
      </c>
      <c r="C1042">
        <f>+IFERROR(VLOOKUP(A1042,BASE!A:C,3,0)/VLOOKUP(ROE!A1042,BASE!F:H,3,0),C1041)</f>
        <v>0.99383317104836089</v>
      </c>
      <c r="D1042">
        <f>+IFERROR(+VLOOKUP(A1042,BASE!P:R,3,0)/VLOOKUP(ROE!A1042,BASE!F:H,3,0),D1041)</f>
        <v>2.0256410256410255</v>
      </c>
      <c r="E1042">
        <f>+IFERROR(BASE!V1042/BASE!G1042,E1041)</f>
        <v>0.34495423179833823</v>
      </c>
      <c r="F1042">
        <f>+IFERROR(VLOOKUP(A1042,BASE!A:C,3,0)/VLOOKUP(A1042,BASE!K:M,3,0),F1041)</f>
        <v>1.1453865336658353</v>
      </c>
      <c r="L1042">
        <f t="shared" si="40"/>
        <v>0.99458501347730044</v>
      </c>
      <c r="M1042">
        <f t="shared" si="41"/>
        <v>0.74078229151025776</v>
      </c>
    </row>
    <row r="1043" spans="1:13" x14ac:dyDescent="0.25">
      <c r="A1043" s="1">
        <f>+BASE!A1043</f>
        <v>44463</v>
      </c>
      <c r="B1043">
        <f>+IFERROR(VLOOKUP(A1043,BASE!K:M,3,0)/VLOOKUP(ROE!A1043,BASE!F:H,3,0),B1042)</f>
        <v>0.87681759073176502</v>
      </c>
      <c r="C1043">
        <f>+IFERROR(VLOOKUP(A1043,BASE!A:C,3,0)/VLOOKUP(ROE!A1043,BASE!F:H,3,0),C1042)</f>
        <v>0.95850573353824331</v>
      </c>
      <c r="D1043">
        <f>+IFERROR(+VLOOKUP(A1043,BASE!P:R,3,0)/VLOOKUP(ROE!A1043,BASE!F:H,3,0),D1042)</f>
        <v>2.1904480435039604</v>
      </c>
      <c r="E1043">
        <f>+IFERROR(BASE!V1043/BASE!G1043,E1042)</f>
        <v>0.34495423179833823</v>
      </c>
      <c r="F1043">
        <f>+IFERROR(VLOOKUP(A1043,BASE!A:C,3,0)/VLOOKUP(A1043,BASE!K:M,3,0),F1042)</f>
        <v>1.0931643521639476</v>
      </c>
      <c r="L1043">
        <f t="shared" si="40"/>
        <v>1.001235343873015</v>
      </c>
      <c r="M1043">
        <f t="shared" si="41"/>
        <v>0.75239983759051499</v>
      </c>
    </row>
    <row r="1044" spans="1:13" x14ac:dyDescent="0.25">
      <c r="A1044" s="1">
        <f>+BASE!A1044</f>
        <v>44470</v>
      </c>
      <c r="B1044">
        <f>+IFERROR(VLOOKUP(A1044,BASE!K:M,3,0)/VLOOKUP(ROE!A1044,BASE!F:H,3,0),B1043)</f>
        <v>0.86964526819688237</v>
      </c>
      <c r="C1044">
        <f>+IFERROR(VLOOKUP(A1044,BASE!A:C,3,0)/VLOOKUP(ROE!A1044,BASE!F:H,3,0),C1043)</f>
        <v>0.93064931876764456</v>
      </c>
      <c r="D1044">
        <f>+IFERROR(+VLOOKUP(A1044,BASE!P:R,3,0)/VLOOKUP(ROE!A1044,BASE!F:H,3,0),D1043)</f>
        <v>2.2695470725420401</v>
      </c>
      <c r="E1044">
        <f>+IFERROR(BASE!V1044/BASE!G1044,E1043)</f>
        <v>9.1524926686217006E-2</v>
      </c>
      <c r="F1044">
        <f>+IFERROR(VLOOKUP(A1044,BASE!A:C,3,0)/VLOOKUP(A1044,BASE!K:M,3,0),F1043)</f>
        <v>1.0701482004234297</v>
      </c>
      <c r="L1044">
        <f t="shared" si="40"/>
        <v>0.9913600819260181</v>
      </c>
      <c r="M1044">
        <f t="shared" si="41"/>
        <v>0.74793045446774664</v>
      </c>
    </row>
    <row r="1045" spans="1:13" x14ac:dyDescent="0.25">
      <c r="A1045" s="1">
        <f>+BASE!A1045</f>
        <v>44477</v>
      </c>
      <c r="B1045">
        <f>+IFERROR(VLOOKUP(A1045,BASE!K:M,3,0)/VLOOKUP(ROE!A1045,BASE!F:H,3,0),B1044)</f>
        <v>0.85345360187816632</v>
      </c>
      <c r="C1045">
        <f>+IFERROR(VLOOKUP(A1045,BASE!A:C,3,0)/VLOOKUP(ROE!A1045,BASE!F:H,3,0),C1044)</f>
        <v>0.90732731990609161</v>
      </c>
      <c r="D1045">
        <f>+IFERROR(+VLOOKUP(A1045,BASE!P:R,3,0)/VLOOKUP(ROE!A1045,BASE!F:H,3,0),D1044)</f>
        <v>2.270357098727295</v>
      </c>
      <c r="E1045">
        <f>+IFERROR(BASE!V1045/BASE!G1045,E1044)</f>
        <v>9.1524926686217006E-2</v>
      </c>
      <c r="F1045">
        <f>+IFERROR(VLOOKUP(A1045,BASE!A:C,3,0)/VLOOKUP(A1045,BASE!K:M,3,0),F1044)</f>
        <v>1.0631243665846242</v>
      </c>
      <c r="L1045">
        <f t="shared" si="40"/>
        <v>0.97027597804528609</v>
      </c>
      <c r="M1045">
        <f t="shared" si="41"/>
        <v>0.73663122571104656</v>
      </c>
    </row>
    <row r="1046" spans="1:13" x14ac:dyDescent="0.25">
      <c r="A1046" s="1">
        <f>+BASE!A1046</f>
        <v>44484</v>
      </c>
      <c r="B1046">
        <f>+IFERROR(VLOOKUP(A1046,BASE!K:M,3,0)/VLOOKUP(ROE!A1046,BASE!F:H,3,0),B1045)</f>
        <v>0.82020647256698753</v>
      </c>
      <c r="C1046">
        <f>+IFERROR(VLOOKUP(A1046,BASE!A:C,3,0)/VLOOKUP(ROE!A1046,BASE!F:H,3,0),C1045)</f>
        <v>0.88980396705718601</v>
      </c>
      <c r="D1046">
        <f>+IFERROR(+VLOOKUP(A1046,BASE!P:R,3,0)/VLOOKUP(ROE!A1046,BASE!F:H,3,0),D1045)</f>
        <v>2.221436028302981</v>
      </c>
      <c r="E1046">
        <f>+IFERROR(BASE!V1046/BASE!G1046,E1045)</f>
        <v>9.1524926686217006E-2</v>
      </c>
      <c r="F1046">
        <f>+IFERROR(VLOOKUP(A1046,BASE!A:C,3,0)/VLOOKUP(A1046,BASE!K:M,3,0),F1045)</f>
        <v>1.0848536274925753</v>
      </c>
      <c r="L1046">
        <f t="shared" si="40"/>
        <v>0.93251287330189181</v>
      </c>
      <c r="M1046">
        <f t="shared" si="41"/>
        <v>0.70790007183208326</v>
      </c>
    </row>
    <row r="1047" spans="1:13" x14ac:dyDescent="0.25">
      <c r="A1047" s="1">
        <f>+BASE!A1047</f>
        <v>44491</v>
      </c>
      <c r="B1047">
        <f>+IFERROR(VLOOKUP(A1047,BASE!K:M,3,0)/VLOOKUP(ROE!A1047,BASE!F:H,3,0),B1046)</f>
        <v>0.83375742154368104</v>
      </c>
      <c r="C1047">
        <f>+IFERROR(VLOOKUP(A1047,BASE!A:C,3,0)/VLOOKUP(ROE!A1047,BASE!F:H,3,0),C1046)</f>
        <v>0.8682145886344359</v>
      </c>
      <c r="D1047">
        <f>+IFERROR(+VLOOKUP(A1047,BASE!P:R,3,0)/VLOOKUP(ROE!A1047,BASE!F:H,3,0),D1046)</f>
        <v>2.1375106022052583</v>
      </c>
      <c r="E1047">
        <f>+IFERROR(BASE!V1047/BASE!G1047,E1046)</f>
        <v>9.1524926686217006E-2</v>
      </c>
      <c r="F1047">
        <f>+IFERROR(VLOOKUP(A1047,BASE!A:C,3,0)/VLOOKUP(A1047,BASE!K:M,3,0),F1046)</f>
        <v>1.0413275686673449</v>
      </c>
      <c r="L1047">
        <f t="shared" si="40"/>
        <v>0.94339726756924092</v>
      </c>
      <c r="M1047">
        <f t="shared" si="41"/>
        <v>0.72411757551812117</v>
      </c>
    </row>
    <row r="1048" spans="1:13" x14ac:dyDescent="0.25">
      <c r="A1048" s="1">
        <f>+BASE!A1048</f>
        <v>44498</v>
      </c>
      <c r="B1048">
        <f>+IFERROR(VLOOKUP(A1048,BASE!K:M,3,0)/VLOOKUP(ROE!A1048,BASE!F:H,3,0),B1047)</f>
        <v>0.81352007057785614</v>
      </c>
      <c r="C1048">
        <f>+IFERROR(VLOOKUP(A1048,BASE!A:C,3,0)/VLOOKUP(ROE!A1048,BASE!F:H,3,0),C1047)</f>
        <v>0.82664314071460077</v>
      </c>
      <c r="D1048">
        <f>+IFERROR(+VLOOKUP(A1048,BASE!P:R,3,0)/VLOOKUP(ROE!A1048,BASE!F:H,3,0),D1047)</f>
        <v>2.0519408910454344</v>
      </c>
      <c r="E1048">
        <f>+IFERROR(BASE!V1048/BASE!G1048,E1047)</f>
        <v>9.1524926686217006E-2</v>
      </c>
      <c r="F1048">
        <f>+IFERROR(VLOOKUP(A1048,BASE!A:C,3,0)/VLOOKUP(A1048,BASE!K:M,3,0),F1047)</f>
        <v>1.0161312186525688</v>
      </c>
      <c r="L1048">
        <f t="shared" si="40"/>
        <v>0.92241207770887756</v>
      </c>
      <c r="M1048">
        <f t="shared" si="41"/>
        <v>0.70462806344683471</v>
      </c>
    </row>
    <row r="1049" spans="1:13" x14ac:dyDescent="0.25">
      <c r="A1049" s="1">
        <f>+BASE!A1049</f>
        <v>44505</v>
      </c>
      <c r="B1049">
        <f>+IFERROR(VLOOKUP(A1049,BASE!K:M,3,0)/VLOOKUP(ROE!A1049,BASE!F:H,3,0),B1048)</f>
        <v>0.77030895271937627</v>
      </c>
      <c r="C1049">
        <f>+IFERROR(VLOOKUP(A1049,BASE!A:C,3,0)/VLOOKUP(ROE!A1049,BASE!F:H,3,0),C1048)</f>
        <v>0.78926068502615743</v>
      </c>
      <c r="D1049">
        <f>+IFERROR(+VLOOKUP(A1049,BASE!P:R,3,0)/VLOOKUP(ROE!A1049,BASE!F:H,3,0),D1048)</f>
        <v>1.9094857368473006</v>
      </c>
      <c r="E1049">
        <f>+IFERROR(BASE!V1049/BASE!G1049,E1048)</f>
        <v>9.1524926686217006E-2</v>
      </c>
      <c r="F1049">
        <f>+IFERROR(VLOOKUP(A1049,BASE!A:C,3,0)/VLOOKUP(A1049,BASE!K:M,3,0),F1048)</f>
        <v>1.0246027678113787</v>
      </c>
      <c r="L1049">
        <f t="shared" si="40"/>
        <v>0.87891221525444341</v>
      </c>
      <c r="M1049">
        <f t="shared" si="41"/>
        <v>0.66170569018430914</v>
      </c>
    </row>
    <row r="1050" spans="1:13" x14ac:dyDescent="0.25">
      <c r="A1050" s="1">
        <f>+BASE!A1050</f>
        <v>44512</v>
      </c>
      <c r="B1050">
        <f>+IFERROR(VLOOKUP(A1050,BASE!K:M,3,0)/VLOOKUP(ROE!A1050,BASE!F:H,3,0),B1049)</f>
        <v>0.78661985566608139</v>
      </c>
      <c r="C1050">
        <f>+IFERROR(VLOOKUP(A1050,BASE!A:C,3,0)/VLOOKUP(ROE!A1050,BASE!F:H,3,0),C1049)</f>
        <v>0.82319094987322006</v>
      </c>
      <c r="D1050">
        <f>+IFERROR(+VLOOKUP(A1050,BASE!P:R,3,0)/VLOOKUP(ROE!A1050,BASE!F:H,3,0),D1049)</f>
        <v>1.92441973863858</v>
      </c>
      <c r="E1050">
        <f>+IFERROR(BASE!V1050/BASE!G1050,E1049)</f>
        <v>9.1524926686217006E-2</v>
      </c>
      <c r="F1050">
        <f>+IFERROR(VLOOKUP(A1050,BASE!A:C,3,0)/VLOOKUP(A1050,BASE!K:M,3,0),F1049)</f>
        <v>1.0464914455740144</v>
      </c>
      <c r="L1050">
        <f t="shared" si="40"/>
        <v>0.89237384435406653</v>
      </c>
      <c r="M1050">
        <f t="shared" si="41"/>
        <v>0.68086586697809626</v>
      </c>
    </row>
    <row r="1051" spans="1:13" x14ac:dyDescent="0.25">
      <c r="A1051" s="1">
        <f>+BASE!A1051</f>
        <v>44519</v>
      </c>
      <c r="B1051">
        <f>+IFERROR(VLOOKUP(A1051,BASE!K:M,3,0)/VLOOKUP(ROE!A1051,BASE!F:H,3,0),B1050)</f>
        <v>0.78742618964918376</v>
      </c>
      <c r="C1051">
        <f>+IFERROR(VLOOKUP(A1051,BASE!A:C,3,0)/VLOOKUP(ROE!A1051,BASE!F:H,3,0),C1050)</f>
        <v>0.84705337501447264</v>
      </c>
      <c r="D1051">
        <f>+IFERROR(+VLOOKUP(A1051,BASE!P:R,3,0)/VLOOKUP(ROE!A1051,BASE!F:H,3,0),D1050)</f>
        <v>2.2173208289915478</v>
      </c>
      <c r="E1051">
        <f>+IFERROR(BASE!V1051/BASE!G1051,E1050)</f>
        <v>9.1524926686217006E-2</v>
      </c>
      <c r="F1051">
        <f>+IFERROR(VLOOKUP(A1051,BASE!A:C,3,0)/VLOOKUP(A1051,BASE!K:M,3,0),F1050)</f>
        <v>1.0757241582120276</v>
      </c>
      <c r="L1051">
        <f t="shared" si="40"/>
        <v>0.89160914828933446</v>
      </c>
      <c r="M1051">
        <f t="shared" si="41"/>
        <v>0.68324323100903306</v>
      </c>
    </row>
    <row r="1052" spans="1:13" x14ac:dyDescent="0.25">
      <c r="A1052" s="1">
        <f>+BASE!A1052</f>
        <v>44526</v>
      </c>
      <c r="B1052">
        <f>+IFERROR(VLOOKUP(A1052,BASE!K:M,3,0)/VLOOKUP(ROE!A1052,BASE!F:H,3,0),B1051)</f>
        <v>0.76138774491451389</v>
      </c>
      <c r="C1052">
        <f>+IFERROR(VLOOKUP(A1052,BASE!A:C,3,0)/VLOOKUP(ROE!A1052,BASE!F:H,3,0),C1051)</f>
        <v>0.82503431923124926</v>
      </c>
      <c r="D1052">
        <f>+IFERROR(+VLOOKUP(A1052,BASE!P:R,3,0)/VLOOKUP(ROE!A1052,BASE!F:H,3,0),D1051)</f>
        <v>2.3027580182203917</v>
      </c>
      <c r="E1052">
        <f>+IFERROR(BASE!V1052/BASE!G1052,E1051)</f>
        <v>9.1524926686217006E-2</v>
      </c>
      <c r="F1052">
        <f>+IFERROR(VLOOKUP(A1052,BASE!A:C,3,0)/VLOOKUP(A1052,BASE!K:M,3,0),F1051)</f>
        <v>1.0835928536305524</v>
      </c>
      <c r="L1052">
        <f t="shared" si="40"/>
        <v>0.86374501856202057</v>
      </c>
      <c r="M1052">
        <f t="shared" si="41"/>
        <v>0.6590304712670072</v>
      </c>
    </row>
    <row r="1053" spans="1:13" x14ac:dyDescent="0.25">
      <c r="A1053" s="1">
        <f>+BASE!A1053</f>
        <v>44533</v>
      </c>
      <c r="B1053">
        <f>+IFERROR(VLOOKUP(A1053,BASE!K:M,3,0)/VLOOKUP(ROE!A1053,BASE!F:H,3,0),B1052)</f>
        <v>0.78675512380049761</v>
      </c>
      <c r="C1053">
        <f>+IFERROR(VLOOKUP(A1053,BASE!A:C,3,0)/VLOOKUP(ROE!A1053,BASE!F:H,3,0),C1052)</f>
        <v>0.85392725980334083</v>
      </c>
      <c r="D1053">
        <f>+IFERROR(+VLOOKUP(A1053,BASE!P:R,3,0)/VLOOKUP(ROE!A1053,BASE!F:H,3,0),D1052)</f>
        <v>2.2917900722663194</v>
      </c>
      <c r="E1053">
        <f>+IFERROR(BASE!V1053/BASE!G1053,E1052)</f>
        <v>9.1524926686217006E-2</v>
      </c>
      <c r="F1053">
        <f>+IFERROR(VLOOKUP(A1053,BASE!A:C,3,0)/VLOOKUP(A1053,BASE!K:M,3,0),F1052)</f>
        <v>1.0853787080258996</v>
      </c>
      <c r="L1053">
        <f t="shared" si="40"/>
        <v>0.88776879850138857</v>
      </c>
      <c r="M1053">
        <f t="shared" si="41"/>
        <v>0.68574144909960666</v>
      </c>
    </row>
    <row r="1054" spans="1:13" x14ac:dyDescent="0.25">
      <c r="A1054" s="1">
        <f>+BASE!A1054</f>
        <v>44540</v>
      </c>
      <c r="B1054">
        <f>+IFERROR(VLOOKUP(A1054,BASE!K:M,3,0)/VLOOKUP(ROE!A1054,BASE!F:H,3,0),B1053)</f>
        <v>0.74126810271388588</v>
      </c>
      <c r="C1054">
        <f>+IFERROR(VLOOKUP(A1054,BASE!A:C,3,0)/VLOOKUP(ROE!A1054,BASE!F:H,3,0),C1053)</f>
        <v>0.83412437629305103</v>
      </c>
      <c r="D1054">
        <f>+IFERROR(+VLOOKUP(A1054,BASE!P:R,3,0)/VLOOKUP(ROE!A1054,BASE!F:H,3,0),D1053)</f>
        <v>2.3495192892783257</v>
      </c>
      <c r="E1054">
        <f>+IFERROR(BASE!V1054/BASE!G1054,E1053)</f>
        <v>9.1524926686217006E-2</v>
      </c>
      <c r="F1054">
        <f>+IFERROR(VLOOKUP(A1054,BASE!A:C,3,0)/VLOOKUP(A1054,BASE!K:M,3,0),F1053)</f>
        <v>1.1252667870628796</v>
      </c>
      <c r="L1054">
        <f t="shared" si="40"/>
        <v>0.84325054703009461</v>
      </c>
      <c r="M1054">
        <f t="shared" si="41"/>
        <v>0.63928565839767715</v>
      </c>
    </row>
    <row r="1055" spans="1:13" x14ac:dyDescent="0.25">
      <c r="A1055" s="1">
        <f>+BASE!A1055</f>
        <v>44547</v>
      </c>
      <c r="B1055">
        <f>+IFERROR(VLOOKUP(A1055,BASE!K:M,3,0)/VLOOKUP(ROE!A1055,BASE!F:H,3,0),B1054)</f>
        <v>0.76565008025682191</v>
      </c>
      <c r="C1055">
        <f>+IFERROR(VLOOKUP(A1055,BASE!A:C,3,0)/VLOOKUP(ROE!A1055,BASE!F:H,3,0),C1054)</f>
        <v>0.84849981479194969</v>
      </c>
      <c r="D1055">
        <f>+IFERROR(+VLOOKUP(A1055,BASE!P:R,3,0)/VLOOKUP(ROE!A1055,BASE!F:H,3,0),D1054)</f>
        <v>2.3741202617607113</v>
      </c>
      <c r="E1055">
        <f>+IFERROR(BASE!V1055/BASE!G1055,E1054)</f>
        <v>9.1524926686217006E-2</v>
      </c>
      <c r="F1055">
        <f>+IFERROR(VLOOKUP(A1055,BASE!A:C,3,0)/VLOOKUP(A1055,BASE!K:M,3,0),F1054)</f>
        <v>1.1082083534913725</v>
      </c>
      <c r="L1055">
        <f t="shared" si="40"/>
        <v>0.86584322214795695</v>
      </c>
      <c r="M1055">
        <f t="shared" si="41"/>
        <v>0.66545693836568687</v>
      </c>
    </row>
    <row r="1056" spans="1:13" x14ac:dyDescent="0.25">
      <c r="A1056" s="1">
        <f>+BASE!A1056</f>
        <v>44554</v>
      </c>
      <c r="B1056">
        <f>+IFERROR(VLOOKUP(A1056,BASE!K:M,3,0)/VLOOKUP(ROE!A1056,BASE!F:H,3,0),B1055)</f>
        <v>0.76199756394640694</v>
      </c>
      <c r="C1056">
        <f>+IFERROR(VLOOKUP(A1056,BASE!A:C,3,0)/VLOOKUP(ROE!A1056,BASE!F:H,3,0),C1055)</f>
        <v>0.83593179049939104</v>
      </c>
      <c r="D1056">
        <f>+IFERROR(+VLOOKUP(A1056,BASE!P:R,3,0)/VLOOKUP(ROE!A1056,BASE!F:H,3,0),D1055)</f>
        <v>2.4509135200974423</v>
      </c>
      <c r="E1056">
        <f>+IFERROR(BASE!V1056/BASE!G1056,E1055)</f>
        <v>9.1524926686217006E-2</v>
      </c>
      <c r="F1056">
        <f>+IFERROR(VLOOKUP(A1056,BASE!A:C,3,0)/VLOOKUP(A1056,BASE!K:M,3,0),F1055)</f>
        <v>1.0970268542199488</v>
      </c>
      <c r="L1056">
        <f t="shared" si="40"/>
        <v>0.85759958620174581</v>
      </c>
      <c r="M1056">
        <f t="shared" si="41"/>
        <v>0.66639554169106807</v>
      </c>
    </row>
    <row r="1057" spans="1:13" x14ac:dyDescent="0.25">
      <c r="A1057" s="1">
        <f>+BASE!A1057</f>
        <v>44561</v>
      </c>
      <c r="B1057">
        <f>+IFERROR(VLOOKUP(A1057,BASE!K:M,3,0)/VLOOKUP(ROE!A1057,BASE!F:H,3,0),B1056)</f>
        <v>0.82742511679032693</v>
      </c>
      <c r="C1057">
        <f>+IFERROR(VLOOKUP(A1057,BASE!A:C,3,0)/VLOOKUP(ROE!A1057,BASE!F:H,3,0),C1056)</f>
        <v>0.80626545754328105</v>
      </c>
      <c r="D1057">
        <f>+IFERROR(+VLOOKUP(A1057,BASE!P:R,3,0)/VLOOKUP(ROE!A1057,BASE!F:H,3,0),D1056)</f>
        <v>2.615553723550426</v>
      </c>
      <c r="E1057">
        <f>+IFERROR(BASE!V1057/BASE!G1057,E1056)</f>
        <v>-0.2935913200723328</v>
      </c>
      <c r="F1057">
        <f>+IFERROR(VLOOKUP(A1057,BASE!A:C,3,0)/VLOOKUP(A1057,BASE!K:M,3,0),F1056)</f>
        <v>0.97442710063101967</v>
      </c>
      <c r="L1057">
        <f t="shared" si="40"/>
        <v>0.9182068958163967</v>
      </c>
      <c r="M1057">
        <f t="shared" si="41"/>
        <v>0.73664333776425717</v>
      </c>
    </row>
    <row r="1058" spans="1:13" x14ac:dyDescent="0.25">
      <c r="A1058" s="1">
        <f>+BASE!A1058</f>
        <v>44568</v>
      </c>
      <c r="B1058">
        <f>+IFERROR(VLOOKUP(A1058,BASE!K:M,3,0)/VLOOKUP(ROE!A1058,BASE!F:H,3,0),B1057)</f>
        <v>0.80395878524945763</v>
      </c>
      <c r="C1058">
        <f>+IFERROR(VLOOKUP(A1058,BASE!A:C,3,0)/VLOOKUP(ROE!A1058,BASE!F:H,3,0),C1057)</f>
        <v>0.810466377440347</v>
      </c>
      <c r="D1058">
        <f>+IFERROR(+VLOOKUP(A1058,BASE!P:R,3,0)/VLOOKUP(ROE!A1058,BASE!F:H,3,0),D1057)</f>
        <v>2.5563991323210411</v>
      </c>
      <c r="E1058">
        <f>+IFERROR(BASE!V1058/BASE!G1058,E1057)</f>
        <v>-0.2935913200723328</v>
      </c>
      <c r="F1058">
        <f>+IFERROR(VLOOKUP(A1058,BASE!A:C,3,0)/VLOOKUP(A1058,BASE!K:M,3,0),F1057)</f>
        <v>1.0080944350758854</v>
      </c>
      <c r="L1058">
        <f t="shared" si="40"/>
        <v>0.89493125552163444</v>
      </c>
      <c r="M1058">
        <f t="shared" si="41"/>
        <v>0.71298631497728082</v>
      </c>
    </row>
    <row r="1059" spans="1:13" x14ac:dyDescent="0.25">
      <c r="A1059" s="1">
        <f>+BASE!A1059</f>
        <v>44575</v>
      </c>
      <c r="B1059">
        <f>+IFERROR(VLOOKUP(A1059,BASE!K:M,3,0)/VLOOKUP(ROE!A1059,BASE!F:H,3,0),B1058)</f>
        <v>0.81477457903313411</v>
      </c>
      <c r="C1059">
        <f>+IFERROR(VLOOKUP(A1059,BASE!A:C,3,0)/VLOOKUP(ROE!A1059,BASE!F:H,3,0),C1058)</f>
        <v>0.84573601303639323</v>
      </c>
      <c r="D1059">
        <f>+IFERROR(+VLOOKUP(A1059,BASE!P:R,3,0)/VLOOKUP(ROE!A1059,BASE!F:H,3,0),D1058)</f>
        <v>2.5556762629005974</v>
      </c>
      <c r="E1059">
        <f>+IFERROR(BASE!V1059/BASE!G1059,E1058)</f>
        <v>-0.2935913200723328</v>
      </c>
      <c r="F1059">
        <f>+IFERROR(VLOOKUP(A1059,BASE!A:C,3,0)/VLOOKUP(A1059,BASE!K:M,3,0),F1058)</f>
        <v>1.038</v>
      </c>
      <c r="L1059">
        <f t="shared" si="40"/>
        <v>0.90559772625090418</v>
      </c>
      <c r="M1059">
        <f t="shared" si="41"/>
        <v>0.72395143181536403</v>
      </c>
    </row>
    <row r="1060" spans="1:13" x14ac:dyDescent="0.25">
      <c r="A1060" s="1">
        <f>+BASE!A1060</f>
        <v>44582</v>
      </c>
      <c r="B1060">
        <f>+IFERROR(VLOOKUP(A1060,BASE!K:M,3,0)/VLOOKUP(ROE!A1060,BASE!F:H,3,0),B1059)</f>
        <v>0.83560090702947842</v>
      </c>
      <c r="C1060">
        <f>+IFERROR(VLOOKUP(A1060,BASE!A:C,3,0)/VLOOKUP(ROE!A1060,BASE!F:H,3,0),C1059)</f>
        <v>0.86252834467120187</v>
      </c>
      <c r="D1060">
        <f>+IFERROR(+VLOOKUP(A1060,BASE!P:R,3,0)/VLOOKUP(ROE!A1060,BASE!F:H,3,0),D1059)</f>
        <v>2.560374149659864</v>
      </c>
      <c r="E1060">
        <f>+IFERROR(BASE!V1060/BASE!G1060,E1059)</f>
        <v>-0.2935913200723328</v>
      </c>
      <c r="F1060">
        <f>+IFERROR(VLOOKUP(A1060,BASE!A:C,3,0)/VLOOKUP(A1060,BASE!K:M,3,0),F1059)</f>
        <v>1.0322252374491181</v>
      </c>
      <c r="L1060">
        <f t="shared" si="40"/>
        <v>0.92644662349820095</v>
      </c>
      <c r="M1060">
        <f t="shared" si="41"/>
        <v>0.7447551905607559</v>
      </c>
    </row>
    <row r="1061" spans="1:13" x14ac:dyDescent="0.25">
      <c r="A1061" s="1">
        <f>+BASE!A1061</f>
        <v>44589</v>
      </c>
      <c r="B1061">
        <f>+IFERROR(VLOOKUP(A1061,BASE!K:M,3,0)/VLOOKUP(ROE!A1061,BASE!F:H,3,0),B1060)</f>
        <v>0.81430395913154519</v>
      </c>
      <c r="C1061">
        <f>+IFERROR(VLOOKUP(A1061,BASE!A:C,3,0)/VLOOKUP(ROE!A1061,BASE!F:H,3,0),C1060)</f>
        <v>0.81839080459770119</v>
      </c>
      <c r="D1061">
        <f>+IFERROR(+VLOOKUP(A1061,BASE!P:R,3,0)/VLOOKUP(ROE!A1061,BASE!F:H,3,0),D1060)</f>
        <v>2.4768837803320563</v>
      </c>
      <c r="E1061">
        <f>+IFERROR(BASE!V1061/BASE!G1061,E1060)</f>
        <v>-0.2935913200723328</v>
      </c>
      <c r="F1061">
        <f>+IFERROR(VLOOKUP(A1061,BASE!A:C,3,0)/VLOOKUP(A1061,BASE!K:M,3,0),F1060)</f>
        <v>1.0050188205771644</v>
      </c>
      <c r="L1061">
        <f t="shared" si="40"/>
        <v>0.90517207319045012</v>
      </c>
      <c r="M1061">
        <f t="shared" si="41"/>
        <v>0.72343584507264025</v>
      </c>
    </row>
    <row r="1062" spans="1:13" x14ac:dyDescent="0.25">
      <c r="A1062" s="1">
        <f>+BASE!A1062</f>
        <v>44596</v>
      </c>
      <c r="B1062">
        <f>+IFERROR(VLOOKUP(A1062,BASE!K:M,3,0)/VLOOKUP(ROE!A1062,BASE!F:H,3,0),B1061)</f>
        <v>0.83500000000000008</v>
      </c>
      <c r="C1062">
        <f>+IFERROR(VLOOKUP(A1062,BASE!A:C,3,0)/VLOOKUP(ROE!A1062,BASE!F:H,3,0),C1061)</f>
        <v>0.81526315789473691</v>
      </c>
      <c r="D1062">
        <f>+IFERROR(+VLOOKUP(A1062,BASE!P:R,3,0)/VLOOKUP(ROE!A1062,BASE!F:H,3,0),D1061)</f>
        <v>2.7881578947368424</v>
      </c>
      <c r="E1062">
        <f>+IFERROR(BASE!V1062/BASE!G1062,E1061)</f>
        <v>-0.2935913200723328</v>
      </c>
      <c r="F1062">
        <f>+IFERROR(VLOOKUP(A1062,BASE!A:C,3,0)/VLOOKUP(A1062,BASE!K:M,3,0),F1061)</f>
        <v>0.97636306334699019</v>
      </c>
      <c r="L1062">
        <f t="shared" si="40"/>
        <v>0.92588386562209779</v>
      </c>
      <c r="M1062">
        <f t="shared" si="41"/>
        <v>0.74411613437790236</v>
      </c>
    </row>
    <row r="1063" spans="1:13" x14ac:dyDescent="0.25">
      <c r="A1063" s="1">
        <f>+BASE!A1063</f>
        <v>44603</v>
      </c>
      <c r="B1063">
        <f>+IFERROR(VLOOKUP(A1063,BASE!K:M,3,0)/VLOOKUP(ROE!A1063,BASE!F:H,3,0),B1062)</f>
        <v>0.82298474945533773</v>
      </c>
      <c r="C1063">
        <f>+IFERROR(VLOOKUP(A1063,BASE!A:C,3,0)/VLOOKUP(ROE!A1063,BASE!F:H,3,0),C1062)</f>
        <v>0.83061002178649235</v>
      </c>
      <c r="D1063">
        <f>+IFERROR(+VLOOKUP(A1063,BASE!P:R,3,0)/VLOOKUP(ROE!A1063,BASE!F:H,3,0),D1062)</f>
        <v>3.0759803921568625</v>
      </c>
      <c r="E1063">
        <f>+IFERROR(BASE!V1063/BASE!G1063,E1062)</f>
        <v>-0.2935913200723328</v>
      </c>
      <c r="F1063">
        <f>+IFERROR(VLOOKUP(A1063,BASE!A:C,3,0)/VLOOKUP(A1063,BASE!K:M,3,0),F1062)</f>
        <v>1.0092653871608206</v>
      </c>
      <c r="L1063">
        <f t="shared" si="40"/>
        <v>0.91375653648808353</v>
      </c>
      <c r="M1063">
        <f t="shared" si="41"/>
        <v>0.73221296242259193</v>
      </c>
    </row>
    <row r="1064" spans="1:13" x14ac:dyDescent="0.25">
      <c r="A1064" s="1">
        <f>+BASE!A1064</f>
        <v>44610</v>
      </c>
      <c r="B1064">
        <f>+IFERROR(VLOOKUP(A1064,BASE!K:M,3,0)/VLOOKUP(ROE!A1064,BASE!F:H,3,0),B1063)</f>
        <v>0.86935740839086573</v>
      </c>
      <c r="C1064">
        <f>+IFERROR(VLOOKUP(A1064,BASE!A:C,3,0)/VLOOKUP(ROE!A1064,BASE!F:H,3,0),C1063)</f>
        <v>0.81598513011152418</v>
      </c>
      <c r="D1064">
        <f>+IFERROR(+VLOOKUP(A1064,BASE!P:R,3,0)/VLOOKUP(ROE!A1064,BASE!F:H,3,0),D1063)</f>
        <v>3.3473181093998936</v>
      </c>
      <c r="E1064">
        <f>+IFERROR(BASE!V1064/BASE!G1064,E1063)</f>
        <v>-0.2935913200723328</v>
      </c>
      <c r="F1064">
        <f>+IFERROR(VLOOKUP(A1064,BASE!A:C,3,0)/VLOOKUP(A1064,BASE!K:M,3,0),F1063)</f>
        <v>0.93860720830788025</v>
      </c>
      <c r="L1064">
        <f t="shared" si="40"/>
        <v>0.96075404288892308</v>
      </c>
      <c r="M1064">
        <f t="shared" si="41"/>
        <v>0.77796077389280838</v>
      </c>
    </row>
    <row r="1065" spans="1:13" x14ac:dyDescent="0.25">
      <c r="A1065" s="1">
        <f>+BASE!A1065</f>
        <v>44617</v>
      </c>
      <c r="B1065">
        <f>+IFERROR(VLOOKUP(A1065,BASE!K:M,3,0)/VLOOKUP(ROE!A1065,BASE!F:H,3,0),B1064)</f>
        <v>0.8351264120494889</v>
      </c>
      <c r="C1065">
        <f>+IFERROR(VLOOKUP(A1065,BASE!A:C,3,0)/VLOOKUP(ROE!A1065,BASE!F:H,3,0),C1064)</f>
        <v>0.82490586336740168</v>
      </c>
      <c r="D1065">
        <f>+IFERROR(+VLOOKUP(A1065,BASE!P:R,3,0)/VLOOKUP(ROE!A1065,BASE!F:H,3,0),D1064)</f>
        <v>3.5355029585798814</v>
      </c>
      <c r="E1065">
        <f>+IFERROR(BASE!V1065/BASE!G1065,E1064)</f>
        <v>-0.2935913200723328</v>
      </c>
      <c r="F1065">
        <f>+IFERROR(VLOOKUP(A1065,BASE!A:C,3,0)/VLOOKUP(A1065,BASE!K:M,3,0),F1064)</f>
        <v>0.98776167471819643</v>
      </c>
      <c r="L1065">
        <f t="shared" si="40"/>
        <v>0.92605517629506928</v>
      </c>
      <c r="M1065">
        <f t="shared" si="41"/>
        <v>0.74419764780390851</v>
      </c>
    </row>
    <row r="1066" spans="1:13" x14ac:dyDescent="0.25">
      <c r="A1066" s="1">
        <f>+BASE!A1066</f>
        <v>44624</v>
      </c>
      <c r="B1066">
        <f>+IFERROR(VLOOKUP(A1066,BASE!K:M,3,0)/VLOOKUP(ROE!A1066,BASE!F:H,3,0),B1065)</f>
        <v>0.77811466372657112</v>
      </c>
      <c r="C1066">
        <f>+IFERROR(VLOOKUP(A1066,BASE!A:C,3,0)/VLOOKUP(ROE!A1066,BASE!F:H,3,0),C1065)</f>
        <v>0.82001102535832404</v>
      </c>
      <c r="D1066">
        <f>+IFERROR(+VLOOKUP(A1066,BASE!P:R,3,0)/VLOOKUP(ROE!A1066,BASE!F:H,3,0),D1065)</f>
        <v>3.5192943770672542</v>
      </c>
      <c r="E1066">
        <f>+IFERROR(BASE!V1066/BASE!G1066,E1065)</f>
        <v>-0.2935913200723328</v>
      </c>
      <c r="F1066">
        <f>+IFERROR(VLOOKUP(A1066,BASE!A:C,3,0)/VLOOKUP(A1066,BASE!K:M,3,0),F1065)</f>
        <v>1.0538434289762664</v>
      </c>
      <c r="L1066">
        <f t="shared" si="40"/>
        <v>0.87012967079227421</v>
      </c>
      <c r="M1066">
        <f t="shared" si="41"/>
        <v>0.68609965666086803</v>
      </c>
    </row>
    <row r="1067" spans="1:13" x14ac:dyDescent="0.25">
      <c r="A1067" s="1">
        <f>+BASE!A1067</f>
        <v>44631</v>
      </c>
      <c r="B1067">
        <f>+IFERROR(VLOOKUP(A1067,BASE!K:M,3,0)/VLOOKUP(ROE!A1067,BASE!F:H,3,0),B1066)</f>
        <v>0.78976183958390356</v>
      </c>
      <c r="C1067">
        <f>+IFERROR(VLOOKUP(A1067,BASE!A:C,3,0)/VLOOKUP(ROE!A1067,BASE!F:H,3,0),C1066)</f>
        <v>0.8368464275937586</v>
      </c>
      <c r="D1067">
        <f>+IFERROR(+VLOOKUP(A1067,BASE!P:R,3,0)/VLOOKUP(ROE!A1067,BASE!F:H,3,0),D1066)</f>
        <v>3.6378319189707087</v>
      </c>
      <c r="E1067">
        <f>+IFERROR(BASE!V1067/BASE!G1067,E1066)</f>
        <v>-0.2935913200723328</v>
      </c>
      <c r="F1067">
        <f>+IFERROR(VLOOKUP(A1067,BASE!A:C,3,0)/VLOOKUP(A1067,BASE!K:M,3,0),F1066)</f>
        <v>1.059618717504333</v>
      </c>
      <c r="L1067">
        <f t="shared" si="40"/>
        <v>0.88234578733987967</v>
      </c>
      <c r="M1067">
        <f t="shared" si="41"/>
        <v>0.69717789182792744</v>
      </c>
    </row>
    <row r="1068" spans="1:13" x14ac:dyDescent="0.25">
      <c r="A1068" s="1">
        <f>+BASE!A1068</f>
        <v>44638</v>
      </c>
      <c r="B1068">
        <f>+IFERROR(VLOOKUP(A1068,BASE!K:M,3,0)/VLOOKUP(ROE!A1068,BASE!F:H,3,0),B1067)</f>
        <v>0.7947891485361267</v>
      </c>
      <c r="C1068">
        <f>+IFERROR(VLOOKUP(A1068,BASE!A:C,3,0)/VLOOKUP(ROE!A1068,BASE!F:H,3,0),C1067)</f>
        <v>0.85925329035723874</v>
      </c>
      <c r="D1068">
        <f>+IFERROR(+VLOOKUP(A1068,BASE!P:R,3,0)/VLOOKUP(ROE!A1068,BASE!F:H,3,0),D1067)</f>
        <v>3.496911093204405</v>
      </c>
      <c r="E1068">
        <f>+IFERROR(BASE!V1068/BASE!G1068,E1067)</f>
        <v>-0.2935913200723328</v>
      </c>
      <c r="F1068">
        <f>+IFERROR(VLOOKUP(A1068,BASE!A:C,3,0)/VLOOKUP(A1068,BASE!K:M,3,0),F1067)</f>
        <v>1.0811084825954715</v>
      </c>
      <c r="L1068">
        <f t="shared" si="40"/>
        <v>0.88779210390601315</v>
      </c>
      <c r="M1068">
        <f t="shared" si="41"/>
        <v>0.70178619316624025</v>
      </c>
    </row>
    <row r="1069" spans="1:13" x14ac:dyDescent="0.25">
      <c r="A1069" s="1">
        <f>+BASE!A1069</f>
        <v>44645</v>
      </c>
      <c r="B1069">
        <f>+IFERROR(VLOOKUP(A1069,BASE!K:M,3,0)/VLOOKUP(ROE!A1069,BASE!F:H,3,0),B1068)</f>
        <v>0.79974874371859295</v>
      </c>
      <c r="C1069">
        <f>+IFERROR(VLOOKUP(A1069,BASE!A:C,3,0)/VLOOKUP(ROE!A1069,BASE!F:H,3,0),C1068)</f>
        <v>0.86984924623115578</v>
      </c>
      <c r="D1069">
        <f>+IFERROR(+VLOOKUP(A1069,BASE!P:R,3,0)/VLOOKUP(ROE!A1069,BASE!F:H,3,0),D1068)</f>
        <v>3.2396984924623116</v>
      </c>
      <c r="E1069">
        <f>+IFERROR(BASE!V1069/BASE!G1069,E1068)</f>
        <v>-0.2935913200723328</v>
      </c>
      <c r="F1069">
        <f>+IFERROR(VLOOKUP(A1069,BASE!A:C,3,0)/VLOOKUP(A1069,BASE!K:M,3,0),F1068)</f>
        <v>1.0876531573986805</v>
      </c>
      <c r="L1069">
        <f t="shared" si="40"/>
        <v>0.8926566127564981</v>
      </c>
      <c r="M1069">
        <f t="shared" si="41"/>
        <v>0.70684087468068779</v>
      </c>
    </row>
    <row r="1070" spans="1:13" x14ac:dyDescent="0.25">
      <c r="A1070" s="1">
        <f>+BASE!A1070</f>
        <v>44652</v>
      </c>
      <c r="B1070">
        <f>+IFERROR(VLOOKUP(A1070,BASE!K:M,3,0)/VLOOKUP(ROE!A1070,BASE!F:H,3,0),B1069)</f>
        <v>0.78134201146753446</v>
      </c>
      <c r="C1070">
        <f>+IFERROR(VLOOKUP(A1070,BASE!A:C,3,0)/VLOOKUP(ROE!A1070,BASE!F:H,3,0),C1069)</f>
        <v>0.87804122113745542</v>
      </c>
      <c r="D1070">
        <f>+IFERROR(+VLOOKUP(A1070,BASE!P:R,3,0)/VLOOKUP(ROE!A1070,BASE!F:H,3,0),D1069)</f>
        <v>1.9981403998140401</v>
      </c>
      <c r="E1070">
        <f>+IFERROR(BASE!V1070/BASE!G1070,E1069)</f>
        <v>-0.29104399140277015</v>
      </c>
      <c r="F1070">
        <f>+IFERROR(VLOOKUP(A1070,BASE!A:C,3,0)/VLOOKUP(A1070,BASE!K:M,3,0),F1069)</f>
        <v>1.1237604125347085</v>
      </c>
      <c r="L1070">
        <f t="shared" si="40"/>
        <v>0.87477260179794203</v>
      </c>
      <c r="M1070">
        <f t="shared" si="41"/>
        <v>0.68791142113712689</v>
      </c>
    </row>
    <row r="1071" spans="1:13" x14ac:dyDescent="0.25">
      <c r="A1071" s="1">
        <f>+BASE!A1071</f>
        <v>44659</v>
      </c>
      <c r="B1071">
        <f>+IFERROR(VLOOKUP(A1071,BASE!K:M,3,0)/VLOOKUP(ROE!A1071,BASE!F:H,3,0),B1070)</f>
        <v>0.77882547559966908</v>
      </c>
      <c r="C1071">
        <f>+IFERROR(VLOOKUP(A1071,BASE!A:C,3,0)/VLOOKUP(ROE!A1071,BASE!F:H,3,0),C1070)</f>
        <v>0.90885028949545077</v>
      </c>
      <c r="D1071">
        <f>+IFERROR(+VLOOKUP(A1071,BASE!P:R,3,0)/VLOOKUP(ROE!A1071,BASE!F:H,3,0),D1070)</f>
        <v>2.121091811414392</v>
      </c>
      <c r="E1071">
        <f>+IFERROR(BASE!V1071/BASE!G1071,E1070)</f>
        <v>-0.29104399140277015</v>
      </c>
      <c r="F1071">
        <f>+IFERROR(VLOOKUP(A1071,BASE!A:C,3,0)/VLOOKUP(A1071,BASE!K:M,3,0),F1070)</f>
        <v>1.1669498725573493</v>
      </c>
      <c r="L1071">
        <f t="shared" si="40"/>
        <v>0.87234988532690316</v>
      </c>
      <c r="M1071">
        <f t="shared" si="41"/>
        <v>0.685301065872435</v>
      </c>
    </row>
    <row r="1072" spans="1:13" x14ac:dyDescent="0.25">
      <c r="A1072" s="1">
        <f>+BASE!A1072</f>
        <v>44666</v>
      </c>
      <c r="B1072">
        <f>+IFERROR(VLOOKUP(A1072,BASE!K:M,3,0)/VLOOKUP(ROE!A1072,BASE!F:H,3,0),B1071)</f>
        <v>0.76052497017214926</v>
      </c>
      <c r="C1072">
        <f>+IFERROR(VLOOKUP(A1072,BASE!A:C,3,0)/VLOOKUP(ROE!A1072,BASE!F:H,3,0),C1071)</f>
        <v>0.90420998806885966</v>
      </c>
      <c r="D1072">
        <f>+IFERROR(+VLOOKUP(A1072,BASE!P:R,3,0)/VLOOKUP(ROE!A1072,BASE!F:H,3,0),D1071)</f>
        <v>2.1885120163627065</v>
      </c>
      <c r="E1072">
        <f>+IFERROR(BASE!V1072/BASE!G1072,E1071)</f>
        <v>-0.29104399140277015</v>
      </c>
      <c r="F1072">
        <f>+IFERROR(VLOOKUP(A1072,BASE!A:C,3,0)/VLOOKUP(A1072,BASE!K:M,3,0),F1071)</f>
        <v>1.1889287315105335</v>
      </c>
      <c r="L1072">
        <f t="shared" si="40"/>
        <v>0.85532406617378864</v>
      </c>
      <c r="M1072">
        <f t="shared" si="41"/>
        <v>0.66572587417050988</v>
      </c>
    </row>
    <row r="1073" spans="1:13" x14ac:dyDescent="0.25">
      <c r="A1073" s="1">
        <f>+BASE!A1073</f>
        <v>44673</v>
      </c>
      <c r="B1073">
        <f>+IFERROR(VLOOKUP(A1073,BASE!K:M,3,0)/VLOOKUP(ROE!A1073,BASE!F:H,3,0),B1072)</f>
        <v>0.77972086766436854</v>
      </c>
      <c r="C1073">
        <f>+IFERROR(VLOOKUP(A1073,BASE!A:C,3,0)/VLOOKUP(ROE!A1073,BASE!F:H,3,0),C1072)</f>
        <v>0.9122246510845804</v>
      </c>
      <c r="D1073">
        <f>+IFERROR(+VLOOKUP(A1073,BASE!P:R,3,0)/VLOOKUP(ROE!A1073,BASE!F:H,3,0),D1072)</f>
        <v>2.1651252732470154</v>
      </c>
      <c r="E1073">
        <f>+IFERROR(BASE!V1073/BASE!G1073,E1072)</f>
        <v>-0.29104399140277015</v>
      </c>
      <c r="F1073">
        <f>+IFERROR(VLOOKUP(A1073,BASE!A:C,3,0)/VLOOKUP(A1073,BASE!K:M,3,0),F1072)</f>
        <v>1.1699374595643734</v>
      </c>
      <c r="L1073">
        <f t="shared" si="40"/>
        <v>0.87487381287171828</v>
      </c>
      <c r="M1073">
        <f t="shared" si="41"/>
        <v>0.68456792245701881</v>
      </c>
    </row>
    <row r="1074" spans="1:13" x14ac:dyDescent="0.25">
      <c r="A1074" s="1">
        <f>+BASE!A1074</f>
        <v>44680</v>
      </c>
      <c r="B1074">
        <f>+IFERROR(VLOOKUP(A1074,BASE!K:M,3,0)/VLOOKUP(ROE!A1074,BASE!F:H,3,0),B1073)</f>
        <v>0.77176757982900013</v>
      </c>
      <c r="C1074">
        <f>+IFERROR(VLOOKUP(A1074,BASE!A:C,3,0)/VLOOKUP(ROE!A1074,BASE!F:H,3,0),C1073)</f>
        <v>0.88413889373582266</v>
      </c>
      <c r="D1074">
        <f>+IFERROR(+VLOOKUP(A1074,BASE!P:R,3,0)/VLOOKUP(ROE!A1074,BASE!F:H,3,0),D1073)</f>
        <v>2.2498691327865989</v>
      </c>
      <c r="E1074">
        <f>+IFERROR(BASE!V1074/BASE!G1074,E1073)</f>
        <v>-0.29104399140277015</v>
      </c>
      <c r="F1074">
        <f>+IFERROR(VLOOKUP(A1074,BASE!A:C,3,0)/VLOOKUP(A1074,BASE!K:M,3,0),F1073)</f>
        <v>1.1456025322179517</v>
      </c>
      <c r="L1074">
        <f t="shared" si="40"/>
        <v>0.86712363882933163</v>
      </c>
      <c r="M1074">
        <f t="shared" si="41"/>
        <v>0.67641152082866862</v>
      </c>
    </row>
    <row r="1075" spans="1:13" x14ac:dyDescent="0.25">
      <c r="A1075" s="1">
        <f>+BASE!A1075</f>
        <v>44687</v>
      </c>
      <c r="B1075">
        <f>+IFERROR(VLOOKUP(A1075,BASE!K:M,3,0)/VLOOKUP(ROE!A1075,BASE!F:H,3,0),B1074)</f>
        <v>0.76550188420692022</v>
      </c>
      <c r="C1075">
        <f>+IFERROR(VLOOKUP(A1075,BASE!A:C,3,0)/VLOOKUP(ROE!A1075,BASE!F:H,3,0),C1074)</f>
        <v>0.86193902021240154</v>
      </c>
      <c r="D1075">
        <f>+IFERROR(+VLOOKUP(A1075,BASE!P:R,3,0)/VLOOKUP(ROE!A1075,BASE!F:H,3,0),D1074)</f>
        <v>2.2362110311750603</v>
      </c>
      <c r="E1075">
        <f>+IFERROR(BASE!V1075/BASE!G1075,E1074)</f>
        <v>-0.29104399140277015</v>
      </c>
      <c r="F1075">
        <f>+IFERROR(VLOOKUP(A1075,BASE!A:C,3,0)/VLOOKUP(A1075,BASE!K:M,3,0),F1074)</f>
        <v>1.1259789662116804</v>
      </c>
      <c r="L1075">
        <f t="shared" si="40"/>
        <v>0.86112639501022348</v>
      </c>
      <c r="M1075">
        <f t="shared" si="41"/>
        <v>0.66987737340361697</v>
      </c>
    </row>
    <row r="1076" spans="1:13" x14ac:dyDescent="0.25">
      <c r="A1076" s="1">
        <f>+BASE!A1076</f>
        <v>44694</v>
      </c>
      <c r="B1076">
        <f>+IFERROR(VLOOKUP(A1076,BASE!K:M,3,0)/VLOOKUP(ROE!A1076,BASE!F:H,3,0),B1075)</f>
        <v>0.74072273537514177</v>
      </c>
      <c r="C1076">
        <f>+IFERROR(VLOOKUP(A1076,BASE!A:C,3,0)/VLOOKUP(ROE!A1076,BASE!F:H,3,0),C1075)</f>
        <v>0.90471560525036465</v>
      </c>
      <c r="D1076">
        <f>+IFERROR(+VLOOKUP(A1076,BASE!P:R,3,0)/VLOOKUP(ROE!A1076,BASE!F:H,3,0),D1075)</f>
        <v>2.1359585156376601</v>
      </c>
      <c r="E1076">
        <f>+IFERROR(BASE!V1076/BASE!G1076,E1075)</f>
        <v>-0.29104399140277015</v>
      </c>
      <c r="F1076">
        <f>+IFERROR(VLOOKUP(A1076,BASE!A:C,3,0)/VLOOKUP(A1076,BASE!K:M,3,0),F1075)</f>
        <v>1.2213957558521111</v>
      </c>
      <c r="L1076">
        <f t="shared" si="40"/>
        <v>0.83783404339645406</v>
      </c>
      <c r="M1076">
        <f t="shared" si="41"/>
        <v>0.64361142735382948</v>
      </c>
    </row>
    <row r="1077" spans="1:13" x14ac:dyDescent="0.25">
      <c r="A1077" s="1">
        <f>+BASE!A1077</f>
        <v>44701</v>
      </c>
      <c r="B1077">
        <f>+IFERROR(VLOOKUP(A1077,BASE!K:M,3,0)/VLOOKUP(ROE!A1077,BASE!F:H,3,0),B1076)</f>
        <v>0.74155653450807635</v>
      </c>
      <c r="C1077">
        <f>+IFERROR(VLOOKUP(A1077,BASE!A:C,3,0)/VLOOKUP(ROE!A1077,BASE!F:H,3,0),C1076)</f>
        <v>0.89933104911078487</v>
      </c>
      <c r="D1077">
        <f>+IFERROR(+VLOOKUP(A1077,BASE!P:R,3,0)/VLOOKUP(ROE!A1077,BASE!F:H,3,0),D1076)</f>
        <v>2.1300375265132976</v>
      </c>
      <c r="E1077">
        <f>+IFERROR(BASE!V1077/BASE!G1077,E1076)</f>
        <v>-0.29104399140277015</v>
      </c>
      <c r="F1077">
        <f>+IFERROR(VLOOKUP(A1077,BASE!A:C,3,0)/VLOOKUP(A1077,BASE!K:M,3,0),F1076)</f>
        <v>1.2127612761276128</v>
      </c>
      <c r="L1077">
        <f t="shared" si="40"/>
        <v>0.84101708959548493</v>
      </c>
      <c r="M1077">
        <f t="shared" si="41"/>
        <v>0.64209597942066776</v>
      </c>
    </row>
    <row r="1078" spans="1:13" x14ac:dyDescent="0.25">
      <c r="A1078" s="1">
        <f>+BASE!A1078</f>
        <v>44708</v>
      </c>
      <c r="B1078">
        <f>+IFERROR(VLOOKUP(A1078,BASE!K:M,3,0)/VLOOKUP(ROE!A1078,BASE!F:H,3,0),B1077)</f>
        <v>0.76521465639251451</v>
      </c>
      <c r="C1078">
        <f>+IFERROR(VLOOKUP(A1078,BASE!A:C,3,0)/VLOOKUP(ROE!A1078,BASE!F:H,3,0),C1077)</f>
        <v>0.92703255228809567</v>
      </c>
      <c r="D1078">
        <f>+IFERROR(+VLOOKUP(A1078,BASE!P:R,3,0)/VLOOKUP(ROE!A1078,BASE!F:H,3,0),D1077)</f>
        <v>2.0445038528070452</v>
      </c>
      <c r="E1078">
        <f>+IFERROR(BASE!V1078/BASE!G1078,E1077)</f>
        <v>-0.29104399140277015</v>
      </c>
      <c r="F1078">
        <f>+IFERROR(VLOOKUP(A1078,BASE!A:C,3,0)/VLOOKUP(A1078,BASE!K:M,3,0),F1077)</f>
        <v>1.2114673242909988</v>
      </c>
      <c r="L1078">
        <f t="shared" si="40"/>
        <v>0.86601749069919554</v>
      </c>
      <c r="M1078">
        <f t="shared" si="41"/>
        <v>0.66441182208583349</v>
      </c>
    </row>
    <row r="1079" spans="1:13" x14ac:dyDescent="0.25">
      <c r="A1079" s="1">
        <f>+BASE!A1079</f>
        <v>44715</v>
      </c>
      <c r="B1079">
        <f>+IFERROR(VLOOKUP(A1079,BASE!K:M,3,0)/VLOOKUP(ROE!A1079,BASE!F:H,3,0),B1078)</f>
        <v>0.74779339653481536</v>
      </c>
      <c r="C1079">
        <f>+IFERROR(VLOOKUP(A1079,BASE!A:C,3,0)/VLOOKUP(ROE!A1079,BASE!F:H,3,0),C1078)</f>
        <v>0.87806472703497873</v>
      </c>
      <c r="D1079">
        <f>+IFERROR(+VLOOKUP(A1079,BASE!P:R,3,0)/VLOOKUP(ROE!A1079,BASE!F:H,3,0),D1078)</f>
        <v>2.1662307943772472</v>
      </c>
      <c r="E1079">
        <f>+IFERROR(BASE!V1079/BASE!G1079,E1078)</f>
        <v>-0.29104399140277015</v>
      </c>
      <c r="F1079">
        <f>+IFERROR(VLOOKUP(A1079,BASE!A:C,3,0)/VLOOKUP(A1079,BASE!K:M,3,0),F1078)</f>
        <v>1.1742076502732239</v>
      </c>
      <c r="L1079">
        <f t="shared" si="40"/>
        <v>0.85072358161380068</v>
      </c>
      <c r="M1079">
        <f t="shared" si="41"/>
        <v>0.64486321145583003</v>
      </c>
    </row>
    <row r="1080" spans="1:13" x14ac:dyDescent="0.25">
      <c r="A1080" s="1">
        <f>+BASE!A1080</f>
        <v>44722</v>
      </c>
      <c r="B1080">
        <f>+IFERROR(VLOOKUP(A1080,BASE!K:M,3,0)/VLOOKUP(ROE!A1080,BASE!F:H,3,0),B1079)</f>
        <v>0.74024622854170286</v>
      </c>
      <c r="C1080">
        <f>+IFERROR(VLOOKUP(A1080,BASE!A:C,3,0)/VLOOKUP(ROE!A1080,BASE!F:H,3,0),C1079)</f>
        <v>0.85902548985607774</v>
      </c>
      <c r="D1080">
        <f>+IFERROR(+VLOOKUP(A1080,BASE!P:R,3,0)/VLOOKUP(ROE!A1080,BASE!F:H,3,0),D1079)</f>
        <v>2.3724640194208431</v>
      </c>
      <c r="E1080">
        <f>+IFERROR(BASE!V1080/BASE!G1080,E1079)</f>
        <v>-0.29104399140277015</v>
      </c>
      <c r="F1080">
        <f>+IFERROR(VLOOKUP(A1080,BASE!A:C,3,0)/VLOOKUP(A1080,BASE!K:M,3,0),F1079)</f>
        <v>1.1604591239166082</v>
      </c>
      <c r="L1080">
        <f t="shared" si="40"/>
        <v>0.84530566888190428</v>
      </c>
      <c r="M1080">
        <f t="shared" si="41"/>
        <v>0.63518678820150143</v>
      </c>
    </row>
    <row r="1081" spans="1:13" x14ac:dyDescent="0.25">
      <c r="A1081" s="1">
        <f>+BASE!A1081</f>
        <v>44729</v>
      </c>
      <c r="B1081">
        <f>+IFERROR(VLOOKUP(A1081,BASE!K:M,3,0)/VLOOKUP(ROE!A1081,BASE!F:H,3,0),B1080)</f>
        <v>0.78200387392146509</v>
      </c>
      <c r="C1081">
        <f>+IFERROR(VLOOKUP(A1081,BASE!A:C,3,0)/VLOOKUP(ROE!A1081,BASE!F:H,3,0),C1080)</f>
        <v>0.87057580559957748</v>
      </c>
      <c r="D1081">
        <f>+IFERROR(+VLOOKUP(A1081,BASE!P:R,3,0)/VLOOKUP(ROE!A1081,BASE!F:H,3,0),D1080)</f>
        <v>2.4317661560133828</v>
      </c>
      <c r="E1081">
        <f>+IFERROR(BASE!V1081/BASE!G1081,E1080)</f>
        <v>-0.29104399140277015</v>
      </c>
      <c r="F1081">
        <f>+IFERROR(VLOOKUP(A1081,BASE!A:C,3,0)/VLOOKUP(A1081,BASE!K:M,3,0),F1080)</f>
        <v>1.1132627786534564</v>
      </c>
      <c r="L1081">
        <f t="shared" si="40"/>
        <v>0.8869025476804262</v>
      </c>
      <c r="M1081">
        <f t="shared" si="41"/>
        <v>0.67710520016250397</v>
      </c>
    </row>
    <row r="1082" spans="1:13" x14ac:dyDescent="0.25">
      <c r="A1082" s="1">
        <f>+BASE!A1082</f>
        <v>44736</v>
      </c>
      <c r="B1082">
        <f>+IFERROR(VLOOKUP(A1082,BASE!K:M,3,0)/VLOOKUP(ROE!A1082,BASE!F:H,3,0),B1081)</f>
        <v>0.77216816596291538</v>
      </c>
      <c r="C1082">
        <f>+IFERROR(VLOOKUP(A1082,BASE!A:C,3,0)/VLOOKUP(ROE!A1082,BASE!F:H,3,0),C1081)</f>
        <v>0.83954470350651733</v>
      </c>
      <c r="D1082">
        <f>+IFERROR(+VLOOKUP(A1082,BASE!P:R,3,0)/VLOOKUP(ROE!A1082,BASE!F:H,3,0),D1081)</f>
        <v>2.5287314117863047</v>
      </c>
      <c r="E1082">
        <f>+IFERROR(BASE!V1082/BASE!G1082,E1081)</f>
        <v>-0.29104399140277015</v>
      </c>
      <c r="F1082">
        <f>+IFERROR(VLOOKUP(A1082,BASE!A:C,3,0)/VLOOKUP(A1082,BASE!K:M,3,0),F1081)</f>
        <v>1.0872563005230622</v>
      </c>
      <c r="L1082">
        <f t="shared" si="40"/>
        <v>0.87714858927023154</v>
      </c>
      <c r="M1082">
        <f t="shared" si="41"/>
        <v>0.66718774265559921</v>
      </c>
    </row>
    <row r="1083" spans="1:13" x14ac:dyDescent="0.25">
      <c r="A1083" s="1">
        <f>+BASE!A1083</f>
        <v>44743</v>
      </c>
      <c r="B1083">
        <f>+IFERROR(VLOOKUP(A1083,BASE!K:M,3,0)/VLOOKUP(ROE!A1083,BASE!F:H,3,0),B1082)</f>
        <v>0.71560872081805904</v>
      </c>
      <c r="C1083">
        <f>+IFERROR(VLOOKUP(A1083,BASE!A:C,3,0)/VLOOKUP(ROE!A1083,BASE!F:H,3,0),C1082)</f>
        <v>0.79934400926104576</v>
      </c>
      <c r="D1083">
        <f>+IFERROR(+VLOOKUP(A1083,BASE!P:R,3,0)/VLOOKUP(ROE!A1083,BASE!F:H,3,0),D1082)</f>
        <v>2.6681458614701912</v>
      </c>
      <c r="E1083">
        <f>+IFERROR(BASE!V1083/BASE!G1083,E1082)</f>
        <v>-0.59853662216187675</v>
      </c>
      <c r="F1083">
        <f>+IFERROR(VLOOKUP(A1083,BASE!A:C,3,0)/VLOOKUP(A1083,BASE!K:M,3,0),F1082)</f>
        <v>1.1170126718792126</v>
      </c>
      <c r="L1083">
        <f t="shared" si="40"/>
        <v>0.82398714465666489</v>
      </c>
      <c r="M1083">
        <f t="shared" si="41"/>
        <v>0.60723029697945319</v>
      </c>
    </row>
    <row r="1084" spans="1:13" x14ac:dyDescent="0.25">
      <c r="A1084" s="1">
        <f>+BASE!A1084</f>
        <v>44750</v>
      </c>
      <c r="B1084">
        <f>+IFERROR(VLOOKUP(A1084,BASE!K:M,3,0)/VLOOKUP(ROE!A1084,BASE!F:H,3,0),B1083)</f>
        <v>0.76047166490672291</v>
      </c>
      <c r="C1084">
        <f>+IFERROR(VLOOKUP(A1084,BASE!A:C,3,0)/VLOOKUP(ROE!A1084,BASE!F:H,3,0),C1083)</f>
        <v>0.83984512495600139</v>
      </c>
      <c r="D1084">
        <f>+IFERROR(+VLOOKUP(A1084,BASE!P:R,3,0)/VLOOKUP(ROE!A1084,BASE!F:H,3,0),D1083)</f>
        <v>2.9820485744456176</v>
      </c>
      <c r="E1084">
        <f>+IFERROR(BASE!V1084/BASE!G1084,E1083)</f>
        <v>-0.59853662216187675</v>
      </c>
      <c r="F1084">
        <f>+IFERROR(VLOOKUP(A1084,BASE!A:C,3,0)/VLOOKUP(A1084,BASE!K:M,3,0),F1083)</f>
        <v>1.1043739875028928</v>
      </c>
      <c r="L1084">
        <f t="shared" si="40"/>
        <v>0.86811532596644114</v>
      </c>
      <c r="M1084">
        <f t="shared" si="41"/>
        <v>0.65282800384700468</v>
      </c>
    </row>
    <row r="1085" spans="1:13" x14ac:dyDescent="0.25">
      <c r="A1085" s="1">
        <f>+BASE!A1085</f>
        <v>44757</v>
      </c>
      <c r="B1085">
        <f>+IFERROR(VLOOKUP(A1085,BASE!K:M,3,0)/VLOOKUP(ROE!A1085,BASE!F:H,3,0),B1084)</f>
        <v>0.8039396170839469</v>
      </c>
      <c r="C1085">
        <f>+IFERROR(VLOOKUP(A1085,BASE!A:C,3,0)/VLOOKUP(ROE!A1085,BASE!F:H,3,0),C1084)</f>
        <v>0.81553755522827687</v>
      </c>
      <c r="D1085">
        <f>+IFERROR(+VLOOKUP(A1085,BASE!P:R,3,0)/VLOOKUP(ROE!A1085,BASE!F:H,3,0),D1084)</f>
        <v>3.1226067746686299</v>
      </c>
      <c r="E1085">
        <f>+IFERROR(BASE!V1085/BASE!G1085,E1084)</f>
        <v>-0.59853662216187675</v>
      </c>
      <c r="F1085">
        <f>+IFERROR(VLOOKUP(A1085,BASE!A:C,3,0)/VLOOKUP(A1085,BASE!K:M,3,0),F1084)</f>
        <v>1.0144263796656745</v>
      </c>
      <c r="L1085">
        <f t="shared" si="40"/>
        <v>0.91030517048718884</v>
      </c>
      <c r="M1085">
        <f t="shared" si="41"/>
        <v>0.69757406368070496</v>
      </c>
    </row>
    <row r="1086" spans="1:13" x14ac:dyDescent="0.25">
      <c r="A1086" s="1">
        <f>+BASE!A1086</f>
        <v>44764</v>
      </c>
      <c r="B1086">
        <f>+IFERROR(VLOOKUP(A1086,BASE!K:M,3,0)/VLOOKUP(ROE!A1086,BASE!F:H,3,0),B1085)</f>
        <v>0.79209472401184056</v>
      </c>
      <c r="C1086">
        <f>+IFERROR(VLOOKUP(A1086,BASE!A:C,3,0)/VLOOKUP(ROE!A1086,BASE!F:H,3,0),C1085)</f>
        <v>0.82831272853909099</v>
      </c>
      <c r="D1086">
        <f>+IFERROR(+VLOOKUP(A1086,BASE!P:R,3,0)/VLOOKUP(ROE!A1086,BASE!F:H,3,0),D1085)</f>
        <v>3.2852167856520982</v>
      </c>
      <c r="E1086">
        <f>+IFERROR(BASE!V1086/BASE!G1086,E1085)</f>
        <v>-0.59853662216187675</v>
      </c>
      <c r="F1086">
        <f>+IFERROR(VLOOKUP(A1086,BASE!A:C,3,0)/VLOOKUP(A1086,BASE!K:M,3,0),F1085)</f>
        <v>1.0457243350186853</v>
      </c>
      <c r="L1086">
        <f t="shared" si="40"/>
        <v>0.89575120520387919</v>
      </c>
      <c r="M1086">
        <f t="shared" si="41"/>
        <v>0.68843824281980193</v>
      </c>
    </row>
    <row r="1087" spans="1:13" x14ac:dyDescent="0.25">
      <c r="A1087" s="1">
        <f>+BASE!A1087</f>
        <v>44771</v>
      </c>
      <c r="B1087">
        <f>+IFERROR(VLOOKUP(A1087,BASE!K:M,3,0)/VLOOKUP(ROE!A1087,BASE!F:H,3,0),B1086)</f>
        <v>0.78014294592914857</v>
      </c>
      <c r="C1087">
        <f>+IFERROR(VLOOKUP(A1087,BASE!A:C,3,0)/VLOOKUP(ROE!A1087,BASE!F:H,3,0),C1086)</f>
        <v>0.84850839030453706</v>
      </c>
      <c r="D1087">
        <f>+IFERROR(+VLOOKUP(A1087,BASE!P:R,3,0)/VLOOKUP(ROE!A1087,BASE!F:H,3,0),D1086)</f>
        <v>3.1990366687383469</v>
      </c>
      <c r="E1087">
        <f>+IFERROR(BASE!V1087/BASE!G1087,E1086)</f>
        <v>-0.59853662216187675</v>
      </c>
      <c r="F1087">
        <f>+IFERROR(VLOOKUP(A1087,BASE!A:C,3,0)/VLOOKUP(A1087,BASE!K:M,3,0),F1086)</f>
        <v>1.0876319458275245</v>
      </c>
      <c r="L1087">
        <f t="shared" si="40"/>
        <v>0.88242087277834291</v>
      </c>
      <c r="M1087">
        <f t="shared" si="41"/>
        <v>0.67786501907995422</v>
      </c>
    </row>
    <row r="1088" spans="1:13" x14ac:dyDescent="0.25">
      <c r="A1088" s="1">
        <f>+BASE!A1088</f>
        <v>44778</v>
      </c>
      <c r="B1088">
        <f>+IFERROR(VLOOKUP(A1088,BASE!K:M,3,0)/VLOOKUP(ROE!A1088,BASE!F:H,3,0),B1087)</f>
        <v>0.78016424510423243</v>
      </c>
      <c r="C1088">
        <f>+IFERROR(VLOOKUP(A1088,BASE!A:C,3,0)/VLOOKUP(ROE!A1088,BASE!F:H,3,0),C1087)</f>
        <v>0.82943777637397353</v>
      </c>
      <c r="D1088">
        <f>+IFERROR(+VLOOKUP(A1088,BASE!P:R,3,0)/VLOOKUP(ROE!A1088,BASE!F:H,3,0),D1087)</f>
        <v>3.2807959570435883</v>
      </c>
      <c r="E1088">
        <f>+IFERROR(BASE!V1088/BASE!G1088,E1087)</f>
        <v>-0.59853662216187675</v>
      </c>
      <c r="F1088">
        <f>+IFERROR(VLOOKUP(A1088,BASE!A:C,3,0)/VLOOKUP(A1088,BASE!K:M,3,0),F1087)</f>
        <v>1.0631578947368421</v>
      </c>
      <c r="L1088">
        <f t="shared" ref="L1088:L1151" si="42">+STDEVA(B1036:B1088)*2+B1088</f>
        <v>0.87872511932623587</v>
      </c>
      <c r="M1088">
        <f t="shared" ref="M1088:M1151" si="43">-STDEVA(B1036:B1088)*2+B1088</f>
        <v>0.681603370882229</v>
      </c>
    </row>
    <row r="1089" spans="1:13" x14ac:dyDescent="0.25">
      <c r="A1089" s="1">
        <f>+BASE!A1089</f>
        <v>44785</v>
      </c>
      <c r="B1089">
        <f>+IFERROR(VLOOKUP(A1089,BASE!K:M,3,0)/VLOOKUP(ROE!A1089,BASE!F:H,3,0),B1088)</f>
        <v>0.80744583460482156</v>
      </c>
      <c r="C1089">
        <f>+IFERROR(VLOOKUP(A1089,BASE!A:C,3,0)/VLOOKUP(ROE!A1089,BASE!F:H,3,0),C1088)</f>
        <v>0.83140067134574314</v>
      </c>
      <c r="D1089">
        <f>+IFERROR(+VLOOKUP(A1089,BASE!P:R,3,0)/VLOOKUP(ROE!A1089,BASE!F:H,3,0),D1088)</f>
        <v>3.3433018004272199</v>
      </c>
      <c r="E1089">
        <f>+IFERROR(BASE!V1089/BASE!G1089,E1088)</f>
        <v>-0.59853662216187675</v>
      </c>
      <c r="F1089">
        <f>+IFERROR(VLOOKUP(A1089,BASE!A:C,3,0)/VLOOKUP(A1089,BASE!K:M,3,0),F1088)</f>
        <v>1.0296674225245654</v>
      </c>
      <c r="L1089">
        <f t="shared" si="42"/>
        <v>0.90376918816520369</v>
      </c>
      <c r="M1089">
        <f t="shared" si="43"/>
        <v>0.71112248104443943</v>
      </c>
    </row>
    <row r="1090" spans="1:13" x14ac:dyDescent="0.25">
      <c r="A1090" s="1">
        <f>+BASE!A1090</f>
        <v>44792</v>
      </c>
      <c r="B1090">
        <f>+IFERROR(VLOOKUP(A1090,BASE!K:M,3,0)/VLOOKUP(ROE!A1090,BASE!F:H,3,0),B1089)</f>
        <v>0.79031059592807251</v>
      </c>
      <c r="C1090">
        <f>+IFERROR(VLOOKUP(A1090,BASE!A:C,3,0)/VLOOKUP(ROE!A1090,BASE!F:H,3,0),C1089)</f>
        <v>0.84395898350423526</v>
      </c>
      <c r="D1090">
        <f>+IFERROR(+VLOOKUP(A1090,BASE!P:R,3,0)/VLOOKUP(ROE!A1090,BASE!F:H,3,0),D1089)</f>
        <v>3.2236587903105955</v>
      </c>
      <c r="E1090">
        <f>+IFERROR(BASE!V1090/BASE!G1090,E1089)</f>
        <v>-0.59853662216187675</v>
      </c>
      <c r="F1090">
        <f>+IFERROR(VLOOKUP(A1090,BASE!A:C,3,0)/VLOOKUP(A1090,BASE!K:M,3,0),F1089)</f>
        <v>1.0678826626551334</v>
      </c>
      <c r="L1090">
        <f t="shared" si="42"/>
        <v>0.88369903023716789</v>
      </c>
      <c r="M1090">
        <f t="shared" si="43"/>
        <v>0.69692216161897713</v>
      </c>
    </row>
    <row r="1091" spans="1:13" x14ac:dyDescent="0.25">
      <c r="A1091" s="1">
        <f>+BASE!A1091</f>
        <v>44799</v>
      </c>
      <c r="B1091">
        <f>+IFERROR(VLOOKUP(A1091,BASE!K:M,3,0)/VLOOKUP(ROE!A1091,BASE!F:H,3,0),B1090)</f>
        <v>0.82979306564341515</v>
      </c>
      <c r="C1091">
        <f>+IFERROR(VLOOKUP(A1091,BASE!A:C,3,0)/VLOOKUP(ROE!A1091,BASE!F:H,3,0),C1090)</f>
        <v>0.84418254077017951</v>
      </c>
      <c r="D1091">
        <f>+IFERROR(+VLOOKUP(A1091,BASE!P:R,3,0)/VLOOKUP(ROE!A1091,BASE!F:H,3,0),D1090)</f>
        <v>3.2191311497875841</v>
      </c>
      <c r="E1091">
        <f>+IFERROR(BASE!V1091/BASE!G1091,E1090)</f>
        <v>-0.59853662216187675</v>
      </c>
      <c r="F1091">
        <f>+IFERROR(VLOOKUP(A1091,BASE!A:C,3,0)/VLOOKUP(A1091,BASE!K:M,3,0),F1090)</f>
        <v>1.0173410404624277</v>
      </c>
      <c r="L1091">
        <f t="shared" si="42"/>
        <v>0.9202814941067643</v>
      </c>
      <c r="M1091">
        <f t="shared" si="43"/>
        <v>0.739304637180066</v>
      </c>
    </row>
    <row r="1092" spans="1:13" x14ac:dyDescent="0.25">
      <c r="A1092" s="1">
        <f>+BASE!A1092</f>
        <v>44806</v>
      </c>
      <c r="B1092">
        <f>+IFERROR(VLOOKUP(A1092,BASE!K:M,3,0)/VLOOKUP(ROE!A1092,BASE!F:H,3,0),B1091)</f>
        <v>0.82435392028033294</v>
      </c>
      <c r="C1092">
        <f>+IFERROR(VLOOKUP(A1092,BASE!A:C,3,0)/VLOOKUP(ROE!A1092,BASE!F:H,3,0),C1091)</f>
        <v>0.8680099284567091</v>
      </c>
      <c r="D1092">
        <f>+IFERROR(+VLOOKUP(A1092,BASE!P:R,3,0)/VLOOKUP(ROE!A1092,BASE!F:H,3,0),D1091)</f>
        <v>3.4029785370127033</v>
      </c>
      <c r="E1092">
        <f>+IFERROR(BASE!V1092/BASE!G1092,E1091)</f>
        <v>-0.59853662216187675</v>
      </c>
      <c r="F1092">
        <f>+IFERROR(VLOOKUP(A1092,BASE!A:C,3,0)/VLOOKUP(A1092,BASE!K:M,3,0),F1091)</f>
        <v>1.0529578462628411</v>
      </c>
      <c r="L1092">
        <f t="shared" si="42"/>
        <v>0.90919581434495345</v>
      </c>
      <c r="M1092">
        <f t="shared" si="43"/>
        <v>0.73951202621571244</v>
      </c>
    </row>
    <row r="1093" spans="1:13" x14ac:dyDescent="0.25">
      <c r="A1093" s="1">
        <f>+BASE!A1093</f>
        <v>44813</v>
      </c>
      <c r="B1093">
        <f>+IFERROR(VLOOKUP(A1093,BASE!K:M,3,0)/VLOOKUP(ROE!A1093,BASE!F:H,3,0),B1092)</f>
        <v>0.82996853696906137</v>
      </c>
      <c r="C1093">
        <f>+IFERROR(VLOOKUP(A1093,BASE!A:C,3,0)/VLOOKUP(ROE!A1093,BASE!F:H,3,0),C1092)</f>
        <v>0.88371788148925012</v>
      </c>
      <c r="D1093">
        <f>+IFERROR(+VLOOKUP(A1093,BASE!P:R,3,0)/VLOOKUP(ROE!A1093,BASE!F:H,3,0),D1092)</f>
        <v>3.1664918720503406</v>
      </c>
      <c r="E1093">
        <f>+IFERROR(BASE!V1093/BASE!G1093,E1092)</f>
        <v>-0.59853662216187675</v>
      </c>
      <c r="F1093">
        <f>+IFERROR(VLOOKUP(A1093,BASE!A:C,3,0)/VLOOKUP(A1093,BASE!K:M,3,0),F1092)</f>
        <v>1.0647607013110094</v>
      </c>
      <c r="L1093">
        <f t="shared" si="42"/>
        <v>0.9087000218222222</v>
      </c>
      <c r="M1093">
        <f t="shared" si="43"/>
        <v>0.75123705211590053</v>
      </c>
    </row>
    <row r="1094" spans="1:13" x14ac:dyDescent="0.25">
      <c r="A1094" s="1">
        <f>+BASE!A1094</f>
        <v>44820</v>
      </c>
      <c r="B1094">
        <f>+IFERROR(VLOOKUP(A1094,BASE!K:M,3,0)/VLOOKUP(ROE!A1094,BASE!F:H,3,0),B1093)</f>
        <v>0.82971887550200807</v>
      </c>
      <c r="C1094">
        <f>+IFERROR(VLOOKUP(A1094,BASE!A:C,3,0)/VLOOKUP(ROE!A1094,BASE!F:H,3,0),C1093)</f>
        <v>0.93775100401606426</v>
      </c>
      <c r="D1094">
        <f>+IFERROR(+VLOOKUP(A1094,BASE!P:R,3,0)/VLOOKUP(ROE!A1094,BASE!F:H,3,0),D1093)</f>
        <v>3.2088353413654618</v>
      </c>
      <c r="E1094">
        <f>+IFERROR(BASE!V1094/BASE!G1094,E1093)</f>
        <v>-0.59853662216187675</v>
      </c>
      <c r="F1094">
        <f>+IFERROR(VLOOKUP(A1094,BASE!A:C,3,0)/VLOOKUP(A1094,BASE!K:M,3,0),F1093)</f>
        <v>1.1302032913843174</v>
      </c>
      <c r="L1094">
        <f t="shared" si="42"/>
        <v>0.90421883704150063</v>
      </c>
      <c r="M1094">
        <f t="shared" si="43"/>
        <v>0.7552189139625155</v>
      </c>
    </row>
    <row r="1095" spans="1:13" x14ac:dyDescent="0.25">
      <c r="A1095" s="1">
        <f>+BASE!A1095</f>
        <v>44827</v>
      </c>
      <c r="B1095">
        <f>+IFERROR(VLOOKUP(A1095,BASE!K:M,3,0)/VLOOKUP(ROE!A1095,BASE!F:H,3,0),B1094)</f>
        <v>0.84391427416093812</v>
      </c>
      <c r="C1095">
        <f>+IFERROR(VLOOKUP(A1095,BASE!A:C,3,0)/VLOOKUP(ROE!A1095,BASE!F:H,3,0),C1094)</f>
        <v>0.9401536595228468</v>
      </c>
      <c r="D1095">
        <f>+IFERROR(+VLOOKUP(A1095,BASE!P:R,3,0)/VLOOKUP(ROE!A1095,BASE!F:H,3,0),D1094)</f>
        <v>3.2012400593071844</v>
      </c>
      <c r="E1095">
        <f>+IFERROR(BASE!V1095/BASE!G1095,E1094)</f>
        <v>-0.59853662216187675</v>
      </c>
      <c r="F1095">
        <f>+IFERROR(VLOOKUP(A1095,BASE!A:C,3,0)/VLOOKUP(A1095,BASE!K:M,3,0),F1094)</f>
        <v>1.1140392908481074</v>
      </c>
      <c r="L1095">
        <f t="shared" si="42"/>
        <v>0.91692665726208411</v>
      </c>
      <c r="M1095">
        <f t="shared" si="43"/>
        <v>0.77090189105979212</v>
      </c>
    </row>
    <row r="1096" spans="1:13" x14ac:dyDescent="0.25">
      <c r="A1096" s="1">
        <f>+BASE!A1096</f>
        <v>44834</v>
      </c>
      <c r="B1096">
        <f>+IFERROR(VLOOKUP(A1096,BASE!K:M,3,0)/VLOOKUP(ROE!A1096,BASE!F:H,3,0),B1095)</f>
        <v>0.88473635522664207</v>
      </c>
      <c r="C1096">
        <f>+IFERROR(VLOOKUP(A1096,BASE!A:C,3,0)/VLOOKUP(ROE!A1096,BASE!F:H,3,0),C1095)</f>
        <v>0.92802960222016662</v>
      </c>
      <c r="D1096">
        <f>+IFERROR(+VLOOKUP(A1096,BASE!P:R,3,0)/VLOOKUP(ROE!A1096,BASE!F:H,3,0),D1095)</f>
        <v>4.1831637372802968</v>
      </c>
      <c r="E1096">
        <f>+IFERROR(BASE!V1096/BASE!G1096,E1095)</f>
        <v>-0.63188605946877652</v>
      </c>
      <c r="F1096">
        <f>+IFERROR(VLOOKUP(A1096,BASE!A:C,3,0)/VLOOKUP(A1096,BASE!K:M,3,0),F1095)</f>
        <v>1.0489335006273526</v>
      </c>
      <c r="L1096">
        <f t="shared" si="42"/>
        <v>0.95845558870079217</v>
      </c>
      <c r="M1096">
        <f t="shared" si="43"/>
        <v>0.81101712175249197</v>
      </c>
    </row>
    <row r="1097" spans="1:13" x14ac:dyDescent="0.25">
      <c r="A1097" s="1">
        <f>+BASE!A1097</f>
        <v>44841</v>
      </c>
      <c r="B1097">
        <f>+IFERROR(VLOOKUP(A1097,BASE!K:M,3,0)/VLOOKUP(ROE!A1097,BASE!F:H,3,0),B1096)</f>
        <v>0.89766606822262107</v>
      </c>
      <c r="C1097">
        <f>+IFERROR(VLOOKUP(A1097,BASE!A:C,3,0)/VLOOKUP(ROE!A1097,BASE!F:H,3,0),C1096)</f>
        <v>0.95870736086175934</v>
      </c>
      <c r="D1097">
        <f>+IFERROR(+VLOOKUP(A1097,BASE!P:R,3,0)/VLOOKUP(ROE!A1097,BASE!F:H,3,0),D1096)</f>
        <v>4.0660682226211851</v>
      </c>
      <c r="E1097">
        <f>+IFERROR(BASE!V1097/BASE!G1097,E1096)</f>
        <v>-0.63188605946877652</v>
      </c>
      <c r="F1097">
        <f>+IFERROR(VLOOKUP(A1097,BASE!A:C,3,0)/VLOOKUP(A1097,BASE!K:M,3,0),F1096)</f>
        <v>1.0680000000000001</v>
      </c>
      <c r="L1097">
        <f t="shared" si="42"/>
        <v>0.97390569353511147</v>
      </c>
      <c r="M1097">
        <f t="shared" si="43"/>
        <v>0.82142644291013067</v>
      </c>
    </row>
    <row r="1098" spans="1:13" x14ac:dyDescent="0.25">
      <c r="A1098" s="1">
        <f>+BASE!A1098</f>
        <v>44848</v>
      </c>
      <c r="B1098">
        <f>+IFERROR(VLOOKUP(A1098,BASE!K:M,3,0)/VLOOKUP(ROE!A1098,BASE!F:H,3,0),B1097)</f>
        <v>0.89334356416650684</v>
      </c>
      <c r="C1098">
        <f>+IFERROR(VLOOKUP(A1098,BASE!A:C,3,0)/VLOOKUP(ROE!A1098,BASE!F:H,3,0),C1097)</f>
        <v>0.97084212545559179</v>
      </c>
      <c r="D1098">
        <f>+IFERROR(+VLOOKUP(A1098,BASE!P:R,3,0)/VLOOKUP(ROE!A1098,BASE!F:H,3,0),D1097)</f>
        <v>4.3303280260886252</v>
      </c>
      <c r="E1098">
        <f>+IFERROR(BASE!V1098/BASE!G1098,E1097)</f>
        <v>-0.63188605946877652</v>
      </c>
      <c r="F1098">
        <f>+IFERROR(VLOOKUP(A1098,BASE!A:C,3,0)/VLOOKUP(A1098,BASE!K:M,3,0),F1097)</f>
        <v>1.0867511273351944</v>
      </c>
      <c r="L1098">
        <f t="shared" si="42"/>
        <v>0.97261305808837817</v>
      </c>
      <c r="M1098">
        <f t="shared" si="43"/>
        <v>0.81407407024463552</v>
      </c>
    </row>
    <row r="1099" spans="1:13" x14ac:dyDescent="0.25">
      <c r="A1099" s="1">
        <f>+BASE!A1099</f>
        <v>44855</v>
      </c>
      <c r="B1099">
        <f>+IFERROR(VLOOKUP(A1099,BASE!K:M,3,0)/VLOOKUP(ROE!A1099,BASE!F:H,3,0),B1098)</f>
        <v>0.85854189336235032</v>
      </c>
      <c r="C1099">
        <f>+IFERROR(VLOOKUP(A1099,BASE!A:C,3,0)/VLOOKUP(ROE!A1099,BASE!F:H,3,0),C1098)</f>
        <v>0.93380486035545884</v>
      </c>
      <c r="D1099">
        <f>+IFERROR(+VLOOKUP(A1099,BASE!P:R,3,0)/VLOOKUP(ROE!A1099,BASE!F:H,3,0),D1098)</f>
        <v>3.9270946681175189</v>
      </c>
      <c r="E1099">
        <f>+IFERROR(BASE!V1099/BASE!G1099,E1098)</f>
        <v>-0.63188605946877652</v>
      </c>
      <c r="F1099">
        <f>+IFERROR(VLOOKUP(A1099,BASE!A:C,3,0)/VLOOKUP(A1099,BASE!K:M,3,0),F1098)</f>
        <v>1.0876637093367132</v>
      </c>
      <c r="L1099">
        <f t="shared" si="42"/>
        <v>0.93935923611908423</v>
      </c>
      <c r="M1099">
        <f t="shared" si="43"/>
        <v>0.7777245506056164</v>
      </c>
    </row>
    <row r="1100" spans="1:13" x14ac:dyDescent="0.25">
      <c r="A1100" s="1">
        <f>+BASE!A1100</f>
        <v>44862</v>
      </c>
      <c r="B1100">
        <f>+IFERROR(VLOOKUP(A1100,BASE!K:M,3,0)/VLOOKUP(ROE!A1100,BASE!F:H,3,0),B1099)</f>
        <v>0.85664399926484103</v>
      </c>
      <c r="C1100">
        <f>+IFERROR(VLOOKUP(A1100,BASE!A:C,3,0)/VLOOKUP(ROE!A1100,BASE!F:H,3,0),C1099)</f>
        <v>0.95993383569196833</v>
      </c>
      <c r="D1100">
        <f>+IFERROR(+VLOOKUP(A1100,BASE!P:R,3,0)/VLOOKUP(ROE!A1100,BASE!F:H,3,0),D1099)</f>
        <v>3.614225326226796</v>
      </c>
      <c r="E1100">
        <f>+IFERROR(BASE!V1100/BASE!G1100,E1099)</f>
        <v>-0.63188605946877652</v>
      </c>
      <c r="F1100">
        <f>+IFERROR(VLOOKUP(A1100,BASE!A:C,3,0)/VLOOKUP(A1100,BASE!K:M,3,0),F1099)</f>
        <v>1.1205749839090324</v>
      </c>
      <c r="L1100">
        <f t="shared" si="42"/>
        <v>0.93848443824487693</v>
      </c>
      <c r="M1100">
        <f t="shared" si="43"/>
        <v>0.77480356028480513</v>
      </c>
    </row>
    <row r="1101" spans="1:13" x14ac:dyDescent="0.25">
      <c r="A1101" s="1">
        <f>+BASE!A1101</f>
        <v>44869</v>
      </c>
      <c r="B1101">
        <f>+IFERROR(VLOOKUP(A1101,BASE!K:M,3,0)/VLOOKUP(ROE!A1101,BASE!F:H,3,0),B1100)</f>
        <v>0.87067427755975735</v>
      </c>
      <c r="C1101">
        <f>+IFERROR(VLOOKUP(A1101,BASE!A:C,3,0)/VLOOKUP(ROE!A1101,BASE!F:H,3,0),C1100)</f>
        <v>0.94577238672850517</v>
      </c>
      <c r="D1101">
        <f>+IFERROR(+VLOOKUP(A1101,BASE!P:R,3,0)/VLOOKUP(ROE!A1101,BASE!F:H,3,0),D1100)</f>
        <v>3.5542276132714949</v>
      </c>
      <c r="E1101">
        <f>+IFERROR(BASE!V1101/BASE!G1101,E1100)</f>
        <v>-0.63188605946877652</v>
      </c>
      <c r="F1101">
        <f>+IFERROR(VLOOKUP(A1101,BASE!A:C,3,0)/VLOOKUP(A1101,BASE!K:M,3,0),F1100)</f>
        <v>1.0862528170456873</v>
      </c>
      <c r="L1101">
        <f t="shared" si="42"/>
        <v>0.95481411641545999</v>
      </c>
      <c r="M1101">
        <f t="shared" si="43"/>
        <v>0.78653443870405471</v>
      </c>
    </row>
    <row r="1102" spans="1:13" x14ac:dyDescent="0.25">
      <c r="A1102" s="1">
        <f>+BASE!A1102</f>
        <v>44876</v>
      </c>
      <c r="B1102">
        <f>+IFERROR(VLOOKUP(A1102,BASE!K:M,3,0)/VLOOKUP(ROE!A1102,BASE!F:H,3,0),B1101)</f>
        <v>0.81584194308501001</v>
      </c>
      <c r="C1102">
        <f>+IFERROR(VLOOKUP(A1102,BASE!A:C,3,0)/VLOOKUP(ROE!A1102,BASE!F:H,3,0),C1101)</f>
        <v>0.88598876200833798</v>
      </c>
      <c r="D1102">
        <f>+IFERROR(+VLOOKUP(A1102,BASE!P:R,3,0)/VLOOKUP(ROE!A1102,BASE!F:H,3,0),D1101)</f>
        <v>3.8388617001993843</v>
      </c>
      <c r="E1102">
        <f>+IFERROR(BASE!V1102/BASE!G1102,E1101)</f>
        <v>-0.63188605946877652</v>
      </c>
      <c r="F1102">
        <f>+IFERROR(VLOOKUP(A1102,BASE!A:C,3,0)/VLOOKUP(A1102,BASE!K:M,3,0),F1101)</f>
        <v>1.0859808931348589</v>
      </c>
      <c r="L1102">
        <f t="shared" si="42"/>
        <v>0.89970718149409112</v>
      </c>
      <c r="M1102">
        <f t="shared" si="43"/>
        <v>0.7319767046759289</v>
      </c>
    </row>
    <row r="1103" spans="1:13" x14ac:dyDescent="0.25">
      <c r="A1103" s="1">
        <f>+BASE!A1103</f>
        <v>44883</v>
      </c>
      <c r="B1103">
        <f>+IFERROR(VLOOKUP(A1103,BASE!K:M,3,0)/VLOOKUP(ROE!A1103,BASE!F:H,3,0),B1102)</f>
        <v>0.81767857142857125</v>
      </c>
      <c r="C1103">
        <f>+IFERROR(VLOOKUP(A1103,BASE!A:C,3,0)/VLOOKUP(ROE!A1103,BASE!F:H,3,0),C1102)</f>
        <v>0.8805357142857142</v>
      </c>
      <c r="D1103">
        <f>+IFERROR(+VLOOKUP(A1103,BASE!P:R,3,0)/VLOOKUP(ROE!A1103,BASE!F:H,3,0),D1102)</f>
        <v>3.8941071428571421</v>
      </c>
      <c r="E1103">
        <f>+IFERROR(BASE!V1103/BASE!G1103,E1102)</f>
        <v>-0.63188605946877652</v>
      </c>
      <c r="F1103">
        <f>+IFERROR(VLOOKUP(A1103,BASE!A:C,3,0)/VLOOKUP(A1103,BASE!K:M,3,0),F1102)</f>
        <v>1.0768726796243722</v>
      </c>
      <c r="L1103">
        <f t="shared" si="42"/>
        <v>0.9015940861201267</v>
      </c>
      <c r="M1103">
        <f t="shared" si="43"/>
        <v>0.73376305673701581</v>
      </c>
    </row>
    <row r="1104" spans="1:13" x14ac:dyDescent="0.25">
      <c r="A1104" s="1">
        <f>+BASE!A1104</f>
        <v>44890</v>
      </c>
      <c r="B1104">
        <f>+IFERROR(VLOOKUP(A1104,BASE!K:M,3,0)/VLOOKUP(ROE!A1104,BASE!F:H,3,0),B1103)</f>
        <v>0.8989052343482723</v>
      </c>
      <c r="C1104">
        <f>+IFERROR(VLOOKUP(A1104,BASE!A:C,3,0)/VLOOKUP(ROE!A1104,BASE!F:H,3,0),C1103)</f>
        <v>0.89445774888812868</v>
      </c>
      <c r="D1104">
        <f>+IFERROR(+VLOOKUP(A1104,BASE!P:R,3,0)/VLOOKUP(ROE!A1104,BASE!F:H,3,0),D1103)</f>
        <v>3.6734519329456039</v>
      </c>
      <c r="E1104">
        <f>+IFERROR(BASE!V1104/BASE!G1104,E1103)</f>
        <v>-0.63188605946877652</v>
      </c>
      <c r="F1104">
        <f>+IFERROR(VLOOKUP(A1104,BASE!A:C,3,0)/VLOOKUP(A1104,BASE!K:M,3,0),F1103)</f>
        <v>0.99505233111322566</v>
      </c>
      <c r="L1104">
        <f t="shared" si="42"/>
        <v>0.98695344194012924</v>
      </c>
      <c r="M1104">
        <f t="shared" si="43"/>
        <v>0.81085702675641536</v>
      </c>
    </row>
    <row r="1105" spans="1:13" x14ac:dyDescent="0.25">
      <c r="A1105" s="1">
        <f>+BASE!A1105</f>
        <v>44897</v>
      </c>
      <c r="B1105">
        <f>+IFERROR(VLOOKUP(A1105,BASE!K:M,3,0)/VLOOKUP(ROE!A1105,BASE!F:H,3,0),B1104)</f>
        <v>0.84521880064829813</v>
      </c>
      <c r="C1105">
        <f>+IFERROR(VLOOKUP(A1105,BASE!A:C,3,0)/VLOOKUP(ROE!A1105,BASE!F:H,3,0),C1104)</f>
        <v>0.86126418152350082</v>
      </c>
      <c r="D1105">
        <f>+IFERROR(+VLOOKUP(A1105,BASE!P:R,3,0)/VLOOKUP(ROE!A1105,BASE!F:H,3,0),D1104)</f>
        <v>3.7077795786061589</v>
      </c>
      <c r="E1105">
        <f>+IFERROR(BASE!V1105/BASE!G1105,E1104)</f>
        <v>-0.63188605946877652</v>
      </c>
      <c r="F1105">
        <f>+IFERROR(VLOOKUP(A1105,BASE!A:C,3,0)/VLOOKUP(A1105,BASE!K:M,3,0),F1104)</f>
        <v>1.0189837008628955</v>
      </c>
      <c r="L1105">
        <f t="shared" si="42"/>
        <v>0.93324739145854796</v>
      </c>
      <c r="M1105">
        <f t="shared" si="43"/>
        <v>0.7571902098380483</v>
      </c>
    </row>
    <row r="1106" spans="1:13" x14ac:dyDescent="0.25">
      <c r="A1106" s="1">
        <f>+BASE!A1106</f>
        <v>44904</v>
      </c>
      <c r="B1106">
        <f>+IFERROR(VLOOKUP(A1106,BASE!K:M,3,0)/VLOOKUP(ROE!A1106,BASE!F:H,3,0),B1105)</f>
        <v>0.85389453313981611</v>
      </c>
      <c r="C1106">
        <f>+IFERROR(VLOOKUP(A1106,BASE!A:C,3,0)/VLOOKUP(ROE!A1106,BASE!F:H,3,0),C1105)</f>
        <v>0.87421383647798745</v>
      </c>
      <c r="D1106">
        <f>+IFERROR(+VLOOKUP(A1106,BASE!P:R,3,0)/VLOOKUP(ROE!A1106,BASE!F:H,3,0),D1105)</f>
        <v>3.5821641670698274</v>
      </c>
      <c r="E1106">
        <f>+IFERROR(BASE!V1106/BASE!G1106,E1105)</f>
        <v>-0.63188605946877652</v>
      </c>
      <c r="F1106">
        <f>+IFERROR(VLOOKUP(A1106,BASE!A:C,3,0)/VLOOKUP(A1106,BASE!K:M,3,0),F1105)</f>
        <v>1.0237960339943344</v>
      </c>
      <c r="L1106">
        <f t="shared" si="42"/>
        <v>0.94281794533027408</v>
      </c>
      <c r="M1106">
        <f t="shared" si="43"/>
        <v>0.76497112094935815</v>
      </c>
    </row>
    <row r="1107" spans="1:13" x14ac:dyDescent="0.25">
      <c r="A1107" s="1">
        <f>+BASE!A1107</f>
        <v>44911</v>
      </c>
      <c r="B1107">
        <f>+IFERROR(VLOOKUP(A1107,BASE!K:M,3,0)/VLOOKUP(ROE!A1107,BASE!F:H,3,0),B1106)</f>
        <v>0.8453504043126685</v>
      </c>
      <c r="C1107">
        <f>+IFERROR(VLOOKUP(A1107,BASE!A:C,3,0)/VLOOKUP(ROE!A1107,BASE!F:H,3,0),C1106)</f>
        <v>0.85865902964959573</v>
      </c>
      <c r="D1107">
        <f>+IFERROR(+VLOOKUP(A1107,BASE!P:R,3,0)/VLOOKUP(ROE!A1107,BASE!F:H,3,0),D1106)</f>
        <v>3.6986185983827493</v>
      </c>
      <c r="E1107">
        <f>+IFERROR(BASE!V1107/BASE!G1107,E1106)</f>
        <v>-0.63188605946877652</v>
      </c>
      <c r="F1107">
        <f>+IFERROR(VLOOKUP(A1107,BASE!A:C,3,0)/VLOOKUP(A1107,BASE!K:M,3,0),F1106)</f>
        <v>1.0157433240334794</v>
      </c>
      <c r="L1107">
        <f t="shared" si="42"/>
        <v>0.93306803454210385</v>
      </c>
      <c r="M1107">
        <f t="shared" si="43"/>
        <v>0.75763277408323315</v>
      </c>
    </row>
    <row r="1108" spans="1:13" x14ac:dyDescent="0.25">
      <c r="A1108" s="1">
        <f>+BASE!A1108</f>
        <v>44918</v>
      </c>
      <c r="B1108">
        <f>+IFERROR(VLOOKUP(A1108,BASE!K:M,3,0)/VLOOKUP(ROE!A1108,BASE!F:H,3,0),B1107)</f>
        <v>0.86646926113931189</v>
      </c>
      <c r="C1108">
        <f>+IFERROR(VLOOKUP(A1108,BASE!A:C,3,0)/VLOOKUP(ROE!A1108,BASE!F:H,3,0),C1107)</f>
        <v>0.86322617033276916</v>
      </c>
      <c r="D1108">
        <f>+IFERROR(+VLOOKUP(A1108,BASE!P:R,3,0)/VLOOKUP(ROE!A1108,BASE!F:H,3,0),D1107)</f>
        <v>3.2989283699943597</v>
      </c>
      <c r="E1108">
        <f>+IFERROR(BASE!V1108/BASE!G1108,E1107)</f>
        <v>-0.63188605946877652</v>
      </c>
      <c r="F1108">
        <f>+IFERROR(VLOOKUP(A1108,BASE!A:C,3,0)/VLOOKUP(A1108,BASE!K:M,3,0),F1107)</f>
        <v>0.99625711960943841</v>
      </c>
      <c r="L1108">
        <f t="shared" si="42"/>
        <v>0.95484890038912063</v>
      </c>
      <c r="M1108">
        <f t="shared" si="43"/>
        <v>0.77808962188950315</v>
      </c>
    </row>
    <row r="1109" spans="1:13" x14ac:dyDescent="0.25">
      <c r="A1109" s="1">
        <f>+BASE!A1109</f>
        <v>44925</v>
      </c>
      <c r="B1109">
        <f>+IFERROR(VLOOKUP(A1109,BASE!K:M,3,0)/VLOOKUP(ROE!A1109,BASE!F:H,3,0),B1108)</f>
        <v>0.92105263157894735</v>
      </c>
      <c r="C1109">
        <f>+IFERROR(VLOOKUP(A1109,BASE!A:C,3,0)/VLOOKUP(ROE!A1109,BASE!F:H,3,0),C1108)</f>
        <v>0.86047666335650452</v>
      </c>
      <c r="D1109">
        <f>+IFERROR(+VLOOKUP(A1109,BASE!P:R,3,0)/VLOOKUP(ROE!A1109,BASE!F:H,3,0),D1108)</f>
        <v>4.0084409136047672</v>
      </c>
      <c r="E1109">
        <f>+IFERROR(BASE!V1109/BASE!G1109,E1108)</f>
        <v>-0.44218142928698101</v>
      </c>
      <c r="F1109">
        <f>+IFERROR(VLOOKUP(A1109,BASE!A:C,3,0)/VLOOKUP(A1109,BASE!K:M,3,0),F1108)</f>
        <v>0.93423180592991917</v>
      </c>
      <c r="L1109">
        <f t="shared" si="42"/>
        <v>1.0135622241918876</v>
      </c>
      <c r="M1109">
        <f t="shared" si="43"/>
        <v>0.82854303896600712</v>
      </c>
    </row>
    <row r="1110" spans="1:13" x14ac:dyDescent="0.25">
      <c r="A1110" s="1">
        <f>+BASE!A1110</f>
        <v>44932</v>
      </c>
      <c r="B1110">
        <f>+IFERROR(VLOOKUP(A1110,BASE!K:M,3,0)/VLOOKUP(ROE!A1110,BASE!F:H,3,0),B1109)</f>
        <v>0.88748913987836675</v>
      </c>
      <c r="C1110">
        <f>+IFERROR(VLOOKUP(A1110,BASE!A:C,3,0)/VLOOKUP(ROE!A1110,BASE!F:H,3,0),C1109)</f>
        <v>0.82493483927019995</v>
      </c>
      <c r="D1110">
        <f>+IFERROR(+VLOOKUP(A1110,BASE!P:R,3,0)/VLOOKUP(ROE!A1110,BASE!F:H,3,0),D1109)</f>
        <v>3.5842745438748915</v>
      </c>
      <c r="E1110">
        <f>+IFERROR(BASE!V1110/BASE!G1110,E1109)</f>
        <v>-0.44218142928698101</v>
      </c>
      <c r="F1110">
        <f>+IFERROR(VLOOKUP(A1110,BASE!A:C,3,0)/VLOOKUP(A1110,BASE!K:M,3,0),F1109)</f>
        <v>0.92951541850220265</v>
      </c>
      <c r="L1110">
        <f t="shared" si="42"/>
        <v>0.98219003102719926</v>
      </c>
      <c r="M1110">
        <f t="shared" si="43"/>
        <v>0.79278824872953424</v>
      </c>
    </row>
    <row r="1111" spans="1:13" x14ac:dyDescent="0.25">
      <c r="A1111" s="1">
        <f>+BASE!A1111</f>
        <v>44939</v>
      </c>
      <c r="B1111">
        <f>+IFERROR(VLOOKUP(A1111,BASE!K:M,3,0)/VLOOKUP(ROE!A1111,BASE!F:H,3,0),B1110)</f>
        <v>0.85529157667386613</v>
      </c>
      <c r="C1111">
        <f>+IFERROR(VLOOKUP(A1111,BASE!A:C,3,0)/VLOOKUP(ROE!A1111,BASE!F:H,3,0),C1110)</f>
        <v>0.80057595392368608</v>
      </c>
      <c r="D1111">
        <f>+IFERROR(+VLOOKUP(A1111,BASE!P:R,3,0)/VLOOKUP(ROE!A1111,BASE!F:H,3,0),D1110)</f>
        <v>3.3466522678185746</v>
      </c>
      <c r="E1111">
        <f>+IFERROR(BASE!V1111/BASE!G1111,E1110)</f>
        <v>-0.44218142928698101</v>
      </c>
      <c r="F1111">
        <f>+IFERROR(VLOOKUP(A1111,BASE!A:C,3,0)/VLOOKUP(A1111,BASE!K:M,3,0),F1110)</f>
        <v>0.93602693602693599</v>
      </c>
      <c r="L1111">
        <f t="shared" si="42"/>
        <v>0.95063705829683165</v>
      </c>
      <c r="M1111">
        <f t="shared" si="43"/>
        <v>0.75994609505090061</v>
      </c>
    </row>
    <row r="1112" spans="1:13" x14ac:dyDescent="0.25">
      <c r="A1112" s="1">
        <f>+BASE!A1112</f>
        <v>44946</v>
      </c>
      <c r="B1112">
        <f>+IFERROR(VLOOKUP(A1112,BASE!K:M,3,0)/VLOOKUP(ROE!A1112,BASE!F:H,3,0),B1111)</f>
        <v>0.80949263502454993</v>
      </c>
      <c r="C1112">
        <f>+IFERROR(VLOOKUP(A1112,BASE!A:C,3,0)/VLOOKUP(ROE!A1112,BASE!F:H,3,0),C1111)</f>
        <v>0.82749590834697229</v>
      </c>
      <c r="D1112">
        <f>+IFERROR(+VLOOKUP(A1112,BASE!P:R,3,0)/VLOOKUP(ROE!A1112,BASE!F:H,3,0),D1111)</f>
        <v>3.4441898527004913</v>
      </c>
      <c r="E1112">
        <f>+IFERROR(BASE!V1112/BASE!G1112,E1111)</f>
        <v>-0.44218142928698101</v>
      </c>
      <c r="F1112">
        <f>+IFERROR(VLOOKUP(A1112,BASE!A:C,3,0)/VLOOKUP(A1112,BASE!K:M,3,0),F1111)</f>
        <v>1.0222401940962396</v>
      </c>
      <c r="L1112">
        <f t="shared" si="42"/>
        <v>0.90484840402380251</v>
      </c>
      <c r="M1112">
        <f t="shared" si="43"/>
        <v>0.71413686602529736</v>
      </c>
    </row>
    <row r="1113" spans="1:13" x14ac:dyDescent="0.25">
      <c r="A1113" s="1">
        <f>+BASE!A1113</f>
        <v>44953</v>
      </c>
      <c r="B1113">
        <f>+IFERROR(VLOOKUP(A1113,BASE!K:M,3,0)/VLOOKUP(ROE!A1113,BASE!F:H,3,0),B1112)</f>
        <v>0.81981981981981977</v>
      </c>
      <c r="C1113">
        <f>+IFERROR(VLOOKUP(A1113,BASE!A:C,3,0)/VLOOKUP(ROE!A1113,BASE!F:H,3,0),C1112)</f>
        <v>0.82782782782782771</v>
      </c>
      <c r="D1113">
        <f>+IFERROR(+VLOOKUP(A1113,BASE!P:R,3,0)/VLOOKUP(ROE!A1113,BASE!F:H,3,0),D1112)</f>
        <v>3.4788121454788117</v>
      </c>
      <c r="E1113">
        <f>+IFERROR(BASE!V1113/BASE!G1113,E1112)</f>
        <v>-0.44218142928698101</v>
      </c>
      <c r="F1113">
        <f>+IFERROR(VLOOKUP(A1113,BASE!A:C,3,0)/VLOOKUP(A1113,BASE!K:M,3,0),F1112)</f>
        <v>1.0097680097680097</v>
      </c>
      <c r="L1113">
        <f t="shared" si="42"/>
        <v>0.91500534113849974</v>
      </c>
      <c r="M1113">
        <f t="shared" si="43"/>
        <v>0.72463429850113981</v>
      </c>
    </row>
    <row r="1114" spans="1:13" x14ac:dyDescent="0.25">
      <c r="A1114" s="1">
        <f>+BASE!A1114</f>
        <v>44960</v>
      </c>
      <c r="B1114">
        <f>+IFERROR(VLOOKUP(A1114,BASE!K:M,3,0)/VLOOKUP(ROE!A1114,BASE!F:H,3,0),B1113)</f>
        <v>0.81195652173913035</v>
      </c>
      <c r="C1114">
        <f>+IFERROR(VLOOKUP(A1114,BASE!A:C,3,0)/VLOOKUP(ROE!A1114,BASE!F:H,3,0),C1113)</f>
        <v>0.84202898550724625</v>
      </c>
      <c r="D1114">
        <f>+IFERROR(+VLOOKUP(A1114,BASE!P:R,3,0)/VLOOKUP(ROE!A1114,BASE!F:H,3,0),D1113)</f>
        <v>3.5666666666666664</v>
      </c>
      <c r="E1114">
        <f>+IFERROR(BASE!V1114/BASE!G1114,E1113)</f>
        <v>-0.44218142928698101</v>
      </c>
      <c r="F1114">
        <f>+IFERROR(VLOOKUP(A1114,BASE!A:C,3,0)/VLOOKUP(A1114,BASE!K:M,3,0),F1113)</f>
        <v>1.037037037037037</v>
      </c>
      <c r="L1114">
        <f t="shared" si="42"/>
        <v>0.90714403088416617</v>
      </c>
      <c r="M1114">
        <f t="shared" si="43"/>
        <v>0.71676901259409453</v>
      </c>
    </row>
    <row r="1115" spans="1:13" x14ac:dyDescent="0.25">
      <c r="A1115" s="1">
        <f>+BASE!A1115</f>
        <v>44967</v>
      </c>
      <c r="B1115">
        <f>+IFERROR(VLOOKUP(A1115,BASE!K:M,3,0)/VLOOKUP(ROE!A1115,BASE!F:H,3,0),B1114)</f>
        <v>0.80650744202146074</v>
      </c>
      <c r="C1115">
        <f>+IFERROR(VLOOKUP(A1115,BASE!A:C,3,0)/VLOOKUP(ROE!A1115,BASE!F:H,3,0),C1114)</f>
        <v>0.81100726895119424</v>
      </c>
      <c r="D1115">
        <f>+IFERROR(+VLOOKUP(A1115,BASE!P:R,3,0)/VLOOKUP(ROE!A1115,BASE!F:H,3,0),D1114)</f>
        <v>3.5638629283489101</v>
      </c>
      <c r="E1115">
        <f>+IFERROR(BASE!V1115/BASE!G1115,E1114)</f>
        <v>-0.44218142928698101</v>
      </c>
      <c r="F1115">
        <f>+IFERROR(VLOOKUP(A1115,BASE!A:C,3,0)/VLOOKUP(A1115,BASE!K:M,3,0),F1114)</f>
        <v>1.0055793991416309</v>
      </c>
      <c r="L1115">
        <f t="shared" si="42"/>
        <v>0.90153671391446688</v>
      </c>
      <c r="M1115">
        <f t="shared" si="43"/>
        <v>0.7114781701284546</v>
      </c>
    </row>
    <row r="1116" spans="1:13" x14ac:dyDescent="0.25">
      <c r="A1116" s="1">
        <f>+BASE!A1116</f>
        <v>44974</v>
      </c>
      <c r="B1116">
        <f>+IFERROR(VLOOKUP(A1116,BASE!K:M,3,0)/VLOOKUP(ROE!A1116,BASE!F:H,3,0),B1115)</f>
        <v>0.81020205366015241</v>
      </c>
      <c r="C1116">
        <f>+IFERROR(VLOOKUP(A1116,BASE!A:C,3,0)/VLOOKUP(ROE!A1116,BASE!F:H,3,0),C1115)</f>
        <v>0.76946008612123218</v>
      </c>
      <c r="D1116">
        <f>+IFERROR(+VLOOKUP(A1116,BASE!P:R,3,0)/VLOOKUP(ROE!A1116,BASE!F:H,3,0),D1115)</f>
        <v>3.3825770122557142</v>
      </c>
      <c r="E1116">
        <f>+IFERROR(BASE!V1116/BASE!G1116,E1115)</f>
        <v>-0.44218142928698101</v>
      </c>
      <c r="F1116">
        <f>+IFERROR(VLOOKUP(A1116,BASE!A:C,3,0)/VLOOKUP(A1116,BASE!K:M,3,0),F1115)</f>
        <v>0.9497138184791496</v>
      </c>
      <c r="L1116">
        <f t="shared" si="42"/>
        <v>0.90519928909541481</v>
      </c>
      <c r="M1116">
        <f t="shared" si="43"/>
        <v>0.71520481822489002</v>
      </c>
    </row>
    <row r="1117" spans="1:13" x14ac:dyDescent="0.25">
      <c r="A1117" s="1">
        <f>+BASE!A1117</f>
        <v>44981</v>
      </c>
      <c r="B1117">
        <f>+IFERROR(VLOOKUP(A1117,BASE!K:M,3,0)/VLOOKUP(ROE!A1117,BASE!F:H,3,0),B1116)</f>
        <v>0.87367724867724861</v>
      </c>
      <c r="C1117">
        <f>+IFERROR(VLOOKUP(A1117,BASE!A:C,3,0)/VLOOKUP(ROE!A1117,BASE!F:H,3,0),C1116)</f>
        <v>0.78240740740740744</v>
      </c>
      <c r="D1117">
        <f>+IFERROR(+VLOOKUP(A1117,BASE!P:R,3,0)/VLOOKUP(ROE!A1117,BASE!F:H,3,0),D1116)</f>
        <v>3.3025793650793651</v>
      </c>
      <c r="E1117">
        <f>+IFERROR(BASE!V1117/BASE!G1117,E1116)</f>
        <v>-0.44218142928698101</v>
      </c>
      <c r="F1117">
        <f>+IFERROR(VLOOKUP(A1117,BASE!A:C,3,0)/VLOOKUP(A1117,BASE!K:M,3,0),F1116)</f>
        <v>0.89553368660105981</v>
      </c>
      <c r="L1117">
        <f t="shared" si="42"/>
        <v>0.96887749587859517</v>
      </c>
      <c r="M1117">
        <f t="shared" si="43"/>
        <v>0.77847700147590204</v>
      </c>
    </row>
    <row r="1118" spans="1:13" x14ac:dyDescent="0.25">
      <c r="A1118" s="1">
        <f>+BASE!A1118</f>
        <v>44988</v>
      </c>
      <c r="B1118">
        <f>+IFERROR(VLOOKUP(A1118,BASE!K:M,3,0)/VLOOKUP(ROE!A1118,BASE!F:H,3,0),B1117)</f>
        <v>0.90119250425894393</v>
      </c>
      <c r="C1118">
        <f>+IFERROR(VLOOKUP(A1118,BASE!A:C,3,0)/VLOOKUP(ROE!A1118,BASE!F:H,3,0),C1117)</f>
        <v>0.77444633730834755</v>
      </c>
      <c r="D1118">
        <f>+IFERROR(+VLOOKUP(A1118,BASE!P:R,3,0)/VLOOKUP(ROE!A1118,BASE!F:H,3,0),D1117)</f>
        <v>3.3216354344122658</v>
      </c>
      <c r="E1118">
        <f>+IFERROR(BASE!V1118/BASE!G1118,E1117)</f>
        <v>-0.44218142928698101</v>
      </c>
      <c r="F1118">
        <f>+IFERROR(VLOOKUP(A1118,BASE!A:C,3,0)/VLOOKUP(A1118,BASE!K:M,3,0),F1117)</f>
        <v>0.8593572778827977</v>
      </c>
      <c r="L1118">
        <f t="shared" si="42"/>
        <v>0.99923704337394159</v>
      </c>
      <c r="M1118">
        <f t="shared" si="43"/>
        <v>0.80314796514394626</v>
      </c>
    </row>
    <row r="1119" spans="1:13" x14ac:dyDescent="0.25">
      <c r="A1119" s="1">
        <f>+BASE!A1119</f>
        <v>44995</v>
      </c>
      <c r="B1119">
        <f>+IFERROR(VLOOKUP(A1119,BASE!K:M,3,0)/VLOOKUP(ROE!A1119,BASE!F:H,3,0),B1118)</f>
        <v>0.9066011235955056</v>
      </c>
      <c r="C1119">
        <f>+IFERROR(VLOOKUP(A1119,BASE!A:C,3,0)/VLOOKUP(ROE!A1119,BASE!F:H,3,0),C1118)</f>
        <v>0.8086376404494382</v>
      </c>
      <c r="D1119">
        <f>+IFERROR(+VLOOKUP(A1119,BASE!P:R,3,0)/VLOOKUP(ROE!A1119,BASE!F:H,3,0),D1118)</f>
        <v>3.28125</v>
      </c>
      <c r="E1119">
        <f>+IFERROR(BASE!V1119/BASE!G1119,E1118)</f>
        <v>-0.44218142928698101</v>
      </c>
      <c r="F1119">
        <f>+IFERROR(VLOOKUP(A1119,BASE!A:C,3,0)/VLOOKUP(A1119,BASE!K:M,3,0),F1118)</f>
        <v>0.89194422927962824</v>
      </c>
      <c r="L1119">
        <f t="shared" si="42"/>
        <v>1.0072757767998555</v>
      </c>
      <c r="M1119">
        <f t="shared" si="43"/>
        <v>0.80592647039115572</v>
      </c>
    </row>
    <row r="1120" spans="1:13" x14ac:dyDescent="0.25">
      <c r="A1120" s="1">
        <f>+BASE!A1120</f>
        <v>45002</v>
      </c>
      <c r="B1120">
        <f>+IFERROR(VLOOKUP(A1120,BASE!K:M,3,0)/VLOOKUP(ROE!A1120,BASE!F:H,3,0),B1119)</f>
        <v>0.86906141367323286</v>
      </c>
      <c r="C1120">
        <f>+IFERROR(VLOOKUP(A1120,BASE!A:C,3,0)/VLOOKUP(ROE!A1120,BASE!F:H,3,0),C1119)</f>
        <v>0.8269602162997296</v>
      </c>
      <c r="D1120">
        <f>+IFERROR(+VLOOKUP(A1120,BASE!P:R,3,0)/VLOOKUP(ROE!A1120,BASE!F:H,3,0),D1119)</f>
        <v>3.4441869447663191</v>
      </c>
      <c r="E1120">
        <f>+IFERROR(BASE!V1120/BASE!G1120,E1119)</f>
        <v>-0.44218142928698101</v>
      </c>
      <c r="F1120">
        <f>+IFERROR(VLOOKUP(A1120,BASE!A:C,3,0)/VLOOKUP(A1120,BASE!K:M,3,0),F1119)</f>
        <v>0.9515555555555556</v>
      </c>
      <c r="L1120">
        <f t="shared" si="42"/>
        <v>0.97043251522944929</v>
      </c>
      <c r="M1120">
        <f t="shared" si="43"/>
        <v>0.76769031211701644</v>
      </c>
    </row>
    <row r="1121" spans="1:13" x14ac:dyDescent="0.25">
      <c r="A1121" s="1">
        <f>+BASE!A1121</f>
        <v>45009</v>
      </c>
      <c r="B1121">
        <f>+IFERROR(VLOOKUP(A1121,BASE!K:M,3,0)/VLOOKUP(ROE!A1121,BASE!F:H,3,0),B1120)</f>
        <v>0.85663647105159502</v>
      </c>
      <c r="C1121">
        <f>+IFERROR(VLOOKUP(A1121,BASE!A:C,3,0)/VLOOKUP(ROE!A1121,BASE!F:H,3,0),C1120)</f>
        <v>0.8070106341079164</v>
      </c>
      <c r="D1121">
        <f>+IFERROR(+VLOOKUP(A1121,BASE!P:R,3,0)/VLOOKUP(ROE!A1121,BASE!F:H,3,0),D1120)</f>
        <v>3.3619535250098465</v>
      </c>
      <c r="E1121">
        <f>+IFERROR(BASE!V1121/BASE!G1121,E1120)</f>
        <v>-0.44218142928698101</v>
      </c>
      <c r="F1121">
        <f>+IFERROR(VLOOKUP(A1121,BASE!A:C,3,0)/VLOOKUP(A1121,BASE!K:M,3,0),F1120)</f>
        <v>0.9420689655172414</v>
      </c>
      <c r="L1121">
        <f t="shared" si="42"/>
        <v>0.95831233934271098</v>
      </c>
      <c r="M1121">
        <f t="shared" si="43"/>
        <v>0.75496060276047905</v>
      </c>
    </row>
    <row r="1122" spans="1:13" x14ac:dyDescent="0.25">
      <c r="A1122" s="1">
        <f>+BASE!A1122</f>
        <v>45016</v>
      </c>
      <c r="B1122">
        <f>+IFERROR(VLOOKUP(A1122,BASE!K:M,3,0)/VLOOKUP(ROE!A1122,BASE!F:H,3,0),B1121)</f>
        <v>0.84748010610079572</v>
      </c>
      <c r="C1122">
        <f>+IFERROR(VLOOKUP(A1122,BASE!A:C,3,0)/VLOOKUP(ROE!A1122,BASE!F:H,3,0),C1121)</f>
        <v>0.82729148246389628</v>
      </c>
      <c r="D1122">
        <f>+IFERROR(+VLOOKUP(A1122,BASE!P:R,3,0)/VLOOKUP(ROE!A1122,BASE!F:H,3,0),D1121)</f>
        <v>1.3840259357500737</v>
      </c>
      <c r="E1122">
        <f>+IFERROR(BASE!V1122/BASE!G1122,E1121)</f>
        <v>-0.24389287417898947</v>
      </c>
      <c r="F1122">
        <f>+IFERROR(VLOOKUP(A1122,BASE!A:C,3,0)/VLOOKUP(A1122,BASE!K:M,3,0),F1121)</f>
        <v>0.97617805599026264</v>
      </c>
      <c r="L1122">
        <f t="shared" si="42"/>
        <v>0.94927765048477486</v>
      </c>
      <c r="M1122">
        <f t="shared" si="43"/>
        <v>0.74568256171681657</v>
      </c>
    </row>
    <row r="1123" spans="1:13" x14ac:dyDescent="0.25">
      <c r="A1123" s="1">
        <f>+BASE!A1123</f>
        <v>45023</v>
      </c>
      <c r="B1123">
        <f>+IFERROR(VLOOKUP(A1123,BASE!K:M,3,0)/VLOOKUP(ROE!A1123,BASE!F:H,3,0),B1122)</f>
        <v>0.84835355285961878</v>
      </c>
      <c r="C1123">
        <f>+IFERROR(VLOOKUP(A1123,BASE!A:C,3,0)/VLOOKUP(ROE!A1123,BASE!F:H,3,0),C1122)</f>
        <v>0.82611207394569608</v>
      </c>
      <c r="D1123">
        <f>+IFERROR(+VLOOKUP(A1123,BASE!P:R,3,0)/VLOOKUP(ROE!A1123,BASE!F:H,3,0),D1122)</f>
        <v>1.370161756210283</v>
      </c>
      <c r="E1123">
        <f>+IFERROR(BASE!V1123/BASE!G1123,E1122)</f>
        <v>-0.24389287417898947</v>
      </c>
      <c r="F1123">
        <f>+IFERROR(VLOOKUP(A1123,BASE!A:C,3,0)/VLOOKUP(A1123,BASE!K:M,3,0),F1122)</f>
        <v>0.97378277153558035</v>
      </c>
      <c r="L1123">
        <f t="shared" si="42"/>
        <v>0.94982255866640841</v>
      </c>
      <c r="M1123">
        <f t="shared" si="43"/>
        <v>0.74688454705282914</v>
      </c>
    </row>
    <row r="1124" spans="1:13" x14ac:dyDescent="0.25">
      <c r="A1124" s="1">
        <f>+BASE!A1124</f>
        <v>45030</v>
      </c>
      <c r="B1124">
        <f>+IFERROR(VLOOKUP(A1124,BASE!K:M,3,0)/VLOOKUP(ROE!A1124,BASE!F:H,3,0),B1123)</f>
        <v>0.90650510204081625</v>
      </c>
      <c r="C1124">
        <f>+IFERROR(VLOOKUP(A1124,BASE!A:C,3,0)/VLOOKUP(ROE!A1124,BASE!F:H,3,0),C1123)</f>
        <v>0.82971938775510201</v>
      </c>
      <c r="D1124">
        <f>+IFERROR(+VLOOKUP(A1124,BASE!P:R,3,0)/VLOOKUP(ROE!A1124,BASE!F:H,3,0),D1123)</f>
        <v>1.204081632653061</v>
      </c>
      <c r="E1124">
        <f>+IFERROR(BASE!V1124/BASE!G1124,E1123)</f>
        <v>-0.24389287417898947</v>
      </c>
      <c r="F1124">
        <f>+IFERROR(VLOOKUP(A1124,BASE!A:C,3,0)/VLOOKUP(A1124,BASE!K:M,3,0),F1123)</f>
        <v>0.91529477979456864</v>
      </c>
      <c r="L1124">
        <f t="shared" si="42"/>
        <v>1.0098446407850539</v>
      </c>
      <c r="M1124">
        <f t="shared" si="43"/>
        <v>0.80316556329657851</v>
      </c>
    </row>
    <row r="1125" spans="1:13" x14ac:dyDescent="0.25">
      <c r="A1125" s="1">
        <f>+BASE!A1125</f>
        <v>45037</v>
      </c>
      <c r="B1125">
        <f>+IFERROR(VLOOKUP(A1125,BASE!K:M,3,0)/VLOOKUP(ROE!A1125,BASE!F:H,3,0),B1124)</f>
        <v>0.88500369367150944</v>
      </c>
      <c r="C1125">
        <f>+IFERROR(VLOOKUP(A1125,BASE!A:C,3,0)/VLOOKUP(ROE!A1125,BASE!F:H,3,0),C1124)</f>
        <v>0.78761388820487566</v>
      </c>
      <c r="D1125">
        <f>+IFERROR(+VLOOKUP(A1125,BASE!P:R,3,0)/VLOOKUP(ROE!A1125,BASE!F:H,3,0),D1124)</f>
        <v>1.2485840925880325</v>
      </c>
      <c r="E1125">
        <f>+IFERROR(BASE!V1125/BASE!G1125,E1124)</f>
        <v>-0.24389287417898947</v>
      </c>
      <c r="F1125">
        <f>+IFERROR(VLOOKUP(A1125,BASE!A:C,3,0)/VLOOKUP(A1125,BASE!K:M,3,0),F1124)</f>
        <v>0.88995548135781866</v>
      </c>
      <c r="L1125">
        <f t="shared" si="42"/>
        <v>0.98808563203496269</v>
      </c>
      <c r="M1125">
        <f t="shared" si="43"/>
        <v>0.78192175530805619</v>
      </c>
    </row>
    <row r="1126" spans="1:13" x14ac:dyDescent="0.25">
      <c r="A1126" s="1">
        <f>+BASE!A1126</f>
        <v>45044</v>
      </c>
      <c r="B1126">
        <f>+IFERROR(VLOOKUP(A1126,BASE!K:M,3,0)/VLOOKUP(ROE!A1126,BASE!F:H,3,0),B1125)</f>
        <v>0.86839805219128485</v>
      </c>
      <c r="C1126">
        <f>+IFERROR(VLOOKUP(A1126,BASE!A:C,3,0)/VLOOKUP(ROE!A1126,BASE!F:H,3,0),C1125)</f>
        <v>0.78474216506430261</v>
      </c>
      <c r="D1126">
        <f>+IFERROR(+VLOOKUP(A1126,BASE!P:R,3,0)/VLOOKUP(ROE!A1126,BASE!F:H,3,0),D1125)</f>
        <v>1.2736920963915597</v>
      </c>
      <c r="E1126">
        <f>+IFERROR(BASE!V1126/BASE!G1126,E1125)</f>
        <v>-0.24389287417898947</v>
      </c>
      <c r="F1126">
        <f>+IFERROR(VLOOKUP(A1126,BASE!A:C,3,0)/VLOOKUP(A1126,BASE!K:M,3,0),F1125)</f>
        <v>0.90366642703091293</v>
      </c>
      <c r="L1126">
        <f t="shared" si="42"/>
        <v>0.97124862445716587</v>
      </c>
      <c r="M1126">
        <f t="shared" si="43"/>
        <v>0.76554747992540384</v>
      </c>
    </row>
    <row r="1127" spans="1:13" x14ac:dyDescent="0.25">
      <c r="A1127" s="1">
        <f>+BASE!A1127</f>
        <v>45051</v>
      </c>
      <c r="B1127">
        <f>+IFERROR(VLOOKUP(A1127,BASE!K:M,3,0)/VLOOKUP(ROE!A1127,BASE!F:H,3,0),B1126)</f>
        <v>0.81651823837989512</v>
      </c>
      <c r="C1127">
        <f>+IFERROR(VLOOKUP(A1127,BASE!A:C,3,0)/VLOOKUP(ROE!A1127,BASE!F:H,3,0),C1126)</f>
        <v>0.77101378553129196</v>
      </c>
      <c r="D1127">
        <f>+IFERROR(+VLOOKUP(A1127,BASE!P:R,3,0)/VLOOKUP(ROE!A1127,BASE!F:H,3,0),D1126)</f>
        <v>1.2255703306087593</v>
      </c>
      <c r="E1127">
        <f>+IFERROR(BASE!V1127/BASE!G1127,E1126)</f>
        <v>-0.24389287417898947</v>
      </c>
      <c r="F1127">
        <f>+IFERROR(VLOOKUP(A1127,BASE!A:C,3,0)/VLOOKUP(A1127,BASE!K:M,3,0),F1126)</f>
        <v>0.94427013297474971</v>
      </c>
      <c r="L1127">
        <f t="shared" si="42"/>
        <v>0.91820187903622841</v>
      </c>
      <c r="M1127">
        <f t="shared" si="43"/>
        <v>0.71483459772356184</v>
      </c>
    </row>
    <row r="1128" spans="1:13" x14ac:dyDescent="0.25">
      <c r="A1128" s="1">
        <f>+BASE!A1128</f>
        <v>45058</v>
      </c>
      <c r="B1128">
        <f>+IFERROR(VLOOKUP(A1128,BASE!K:M,3,0)/VLOOKUP(ROE!A1128,BASE!F:H,3,0),B1127)</f>
        <v>0.84783338931810548</v>
      </c>
      <c r="C1128">
        <f>+IFERROR(VLOOKUP(A1128,BASE!A:C,3,0)/VLOOKUP(ROE!A1128,BASE!F:H,3,0),C1127)</f>
        <v>0.75310715485387969</v>
      </c>
      <c r="D1128">
        <f>+IFERROR(+VLOOKUP(A1128,BASE!P:R,3,0)/VLOOKUP(ROE!A1128,BASE!F:H,3,0),D1127)</f>
        <v>1.2073675960138843</v>
      </c>
      <c r="E1128">
        <f>+IFERROR(BASE!V1128/BASE!G1128,E1127)</f>
        <v>-0.24389287417898947</v>
      </c>
      <c r="F1128">
        <f>+IFERROR(VLOOKUP(A1128,BASE!A:C,3,0)/VLOOKUP(A1128,BASE!K:M,3,0),F1127)</f>
        <v>0.88827258320126778</v>
      </c>
      <c r="L1128">
        <f t="shared" si="42"/>
        <v>0.94805267641764945</v>
      </c>
      <c r="M1128">
        <f t="shared" si="43"/>
        <v>0.7476141022185615</v>
      </c>
    </row>
    <row r="1129" spans="1:13" x14ac:dyDescent="0.25">
      <c r="A1129" s="1">
        <f>+BASE!A1129</f>
        <v>45065</v>
      </c>
      <c r="B1129">
        <f>+IFERROR(VLOOKUP(A1129,BASE!K:M,3,0)/VLOOKUP(ROE!A1129,BASE!F:H,3,0),B1128)</f>
        <v>0.86075663466967822</v>
      </c>
      <c r="C1129">
        <f>+IFERROR(VLOOKUP(A1129,BASE!A:C,3,0)/VLOOKUP(ROE!A1129,BASE!F:H,3,0),C1128)</f>
        <v>0.76928289102202152</v>
      </c>
      <c r="D1129">
        <f>+IFERROR(+VLOOKUP(A1129,BASE!P:R,3,0)/VLOOKUP(ROE!A1129,BASE!F:H,3,0),D1128)</f>
        <v>1.3130434782608698</v>
      </c>
      <c r="E1129">
        <f>+IFERROR(BASE!V1129/BASE!G1129,E1128)</f>
        <v>-0.24389287417898947</v>
      </c>
      <c r="F1129">
        <f>+IFERROR(VLOOKUP(A1129,BASE!A:C,3,0)/VLOOKUP(A1129,BASE!K:M,3,0),F1128)</f>
        <v>0.89372868013644713</v>
      </c>
      <c r="L1129">
        <f t="shared" si="42"/>
        <v>0.95806095975256489</v>
      </c>
      <c r="M1129">
        <f t="shared" si="43"/>
        <v>0.76345230958679156</v>
      </c>
    </row>
    <row r="1130" spans="1:13" x14ac:dyDescent="0.25">
      <c r="A1130" s="1">
        <f>+BASE!A1130</f>
        <v>45072</v>
      </c>
      <c r="B1130">
        <f>+IFERROR(VLOOKUP(A1130,BASE!K:M,3,0)/VLOOKUP(ROE!A1130,BASE!F:H,3,0),B1129)</f>
        <v>0.87537789721195836</v>
      </c>
      <c r="C1130">
        <f>+IFERROR(VLOOKUP(A1130,BASE!A:C,3,0)/VLOOKUP(ROE!A1130,BASE!F:H,3,0),C1129)</f>
        <v>0.7817713581905722</v>
      </c>
      <c r="D1130">
        <f>+IFERROR(+VLOOKUP(A1130,BASE!P:R,3,0)/VLOOKUP(ROE!A1130,BASE!F:H,3,0),D1129)</f>
        <v>1.3476654350016795</v>
      </c>
      <c r="E1130">
        <f>+IFERROR(BASE!V1130/BASE!G1130,E1129)</f>
        <v>-0.24389287417898947</v>
      </c>
      <c r="F1130">
        <f>+IFERROR(VLOOKUP(A1130,BASE!A:C,3,0)/VLOOKUP(A1130,BASE!K:M,3,0),F1129)</f>
        <v>0.8930672806344333</v>
      </c>
      <c r="L1130">
        <f t="shared" si="42"/>
        <v>0.96990837474267666</v>
      </c>
      <c r="M1130">
        <f t="shared" si="43"/>
        <v>0.78084741968124005</v>
      </c>
    </row>
    <row r="1131" spans="1:13" x14ac:dyDescent="0.25">
      <c r="A1131" s="1">
        <f>+BASE!A1131</f>
        <v>45079</v>
      </c>
      <c r="B1131">
        <f>+IFERROR(VLOOKUP(A1131,BASE!K:M,3,0)/VLOOKUP(ROE!A1131,BASE!F:H,3,0),B1130)</f>
        <v>0.85656565656565653</v>
      </c>
      <c r="C1131">
        <f>+IFERROR(VLOOKUP(A1131,BASE!A:C,3,0)/VLOOKUP(ROE!A1131,BASE!F:H,3,0),C1130)</f>
        <v>0.77384370015948967</v>
      </c>
      <c r="D1131">
        <f>+IFERROR(+VLOOKUP(A1131,BASE!P:R,3,0)/VLOOKUP(ROE!A1131,BASE!F:H,3,0),D1130)</f>
        <v>1.327485380116959</v>
      </c>
      <c r="E1131">
        <f>+IFERROR(BASE!V1131/BASE!G1131,E1130)</f>
        <v>-0.24389287417898947</v>
      </c>
      <c r="F1131">
        <f>+IFERROR(VLOOKUP(A1131,BASE!A:C,3,0)/VLOOKUP(A1131,BASE!K:M,3,0),F1130)</f>
        <v>0.90342601787487586</v>
      </c>
      <c r="L1131">
        <f t="shared" si="42"/>
        <v>0.94917756312646895</v>
      </c>
      <c r="M1131">
        <f t="shared" si="43"/>
        <v>0.76395375000484411</v>
      </c>
    </row>
    <row r="1132" spans="1:13" x14ac:dyDescent="0.25">
      <c r="A1132" s="1">
        <f>+BASE!A1132</f>
        <v>45086</v>
      </c>
      <c r="B1132">
        <f>+IFERROR(VLOOKUP(A1132,BASE!K:M,3,0)/VLOOKUP(ROE!A1132,BASE!F:H,3,0),B1131)</f>
        <v>0.81733378561736769</v>
      </c>
      <c r="C1132">
        <f>+IFERROR(VLOOKUP(A1132,BASE!A:C,3,0)/VLOOKUP(ROE!A1132,BASE!F:H,3,0),C1131)</f>
        <v>0.72574626865671643</v>
      </c>
      <c r="D1132">
        <f>+IFERROR(+VLOOKUP(A1132,BASE!P:R,3,0)/VLOOKUP(ROE!A1132,BASE!F:H,3,0),D1131)</f>
        <v>1.0917571234735415</v>
      </c>
      <c r="E1132">
        <f>+IFERROR(BASE!V1132/BASE!G1132,E1131)</f>
        <v>-0.24389287417898947</v>
      </c>
      <c r="F1132">
        <f>+IFERROR(VLOOKUP(A1132,BASE!A:C,3,0)/VLOOKUP(A1132,BASE!K:M,3,0),F1131)</f>
        <v>0.88794355675451342</v>
      </c>
      <c r="L1132">
        <f t="shared" si="42"/>
        <v>0.90668899064827901</v>
      </c>
      <c r="M1132">
        <f t="shared" si="43"/>
        <v>0.72797858058645637</v>
      </c>
    </row>
    <row r="1133" spans="1:13" x14ac:dyDescent="0.25">
      <c r="A1133" s="1">
        <f>+BASE!A1133</f>
        <v>45093</v>
      </c>
      <c r="B1133">
        <f>+IFERROR(VLOOKUP(A1133,BASE!K:M,3,0)/VLOOKUP(ROE!A1133,BASE!F:H,3,0),B1132)</f>
        <v>0.76370794559770938</v>
      </c>
      <c r="C1133">
        <f>+IFERROR(VLOOKUP(A1133,BASE!A:C,3,0)/VLOOKUP(ROE!A1133,BASE!F:H,3,0),C1132)</f>
        <v>0.71173944166070147</v>
      </c>
      <c r="D1133">
        <f>+IFERROR(+VLOOKUP(A1133,BASE!P:R,3,0)/VLOOKUP(ROE!A1133,BASE!F:H,3,0),D1132)</f>
        <v>0.95597709377236928</v>
      </c>
      <c r="E1133">
        <f>+IFERROR(BASE!V1133/BASE!G1133,E1132)</f>
        <v>-0.24389287417898947</v>
      </c>
      <c r="F1133">
        <f>+IFERROR(VLOOKUP(A1133,BASE!A:C,3,0)/VLOOKUP(A1133,BASE!K:M,3,0),F1132)</f>
        <v>0.93195238541569037</v>
      </c>
      <c r="L1133">
        <f t="shared" si="42"/>
        <v>0.85129131601778063</v>
      </c>
      <c r="M1133">
        <f t="shared" si="43"/>
        <v>0.67612457517763813</v>
      </c>
    </row>
    <row r="1134" spans="1:13" x14ac:dyDescent="0.25">
      <c r="A1134" s="1">
        <f>+BASE!A1134</f>
        <v>45100</v>
      </c>
      <c r="B1134">
        <f>+IFERROR(VLOOKUP(A1134,BASE!K:M,3,0)/VLOOKUP(ROE!A1134,BASE!F:H,3,0),B1133)</f>
        <v>0.76621535407953489</v>
      </c>
      <c r="C1134">
        <f>+IFERROR(VLOOKUP(A1134,BASE!A:C,3,0)/VLOOKUP(ROE!A1134,BASE!F:H,3,0),C1133)</f>
        <v>0.74346069327284325</v>
      </c>
      <c r="D1134">
        <f>+IFERROR(+VLOOKUP(A1134,BASE!P:R,3,0)/VLOOKUP(ROE!A1134,BASE!F:H,3,0),D1133)</f>
        <v>0.92322960232508677</v>
      </c>
      <c r="E1134">
        <f>+IFERROR(BASE!V1134/BASE!G1134,E1133)</f>
        <v>-0.24389287417898947</v>
      </c>
      <c r="F1134">
        <f>+IFERROR(VLOOKUP(A1134,BASE!A:C,3,0)/VLOOKUP(A1134,BASE!K:M,3,0),F1133)</f>
        <v>0.9703025256730502</v>
      </c>
      <c r="L1134">
        <f t="shared" si="42"/>
        <v>0.85469267236511048</v>
      </c>
      <c r="M1134">
        <f t="shared" si="43"/>
        <v>0.6777380357939593</v>
      </c>
    </row>
    <row r="1135" spans="1:13" x14ac:dyDescent="0.25">
      <c r="A1135" s="1">
        <f>+BASE!A1135</f>
        <v>45107</v>
      </c>
      <c r="B1135">
        <f>+IFERROR(VLOOKUP(A1135,BASE!K:M,3,0)/VLOOKUP(ROE!A1135,BASE!F:H,3,0),B1134)</f>
        <v>0.72172425032594523</v>
      </c>
      <c r="C1135">
        <f>+IFERROR(VLOOKUP(A1135,BASE!A:C,3,0)/VLOOKUP(ROE!A1135,BASE!F:H,3,0),C1134)</f>
        <v>0.8104628422425032</v>
      </c>
      <c r="D1135">
        <f>+IFERROR(+VLOOKUP(A1135,BASE!P:R,3,0)/VLOOKUP(ROE!A1135,BASE!F:H,3,0),D1134)</f>
        <v>1.0465286831812255</v>
      </c>
      <c r="E1135">
        <f>+IFERROR(BASE!V1135/BASE!G1135,E1134)</f>
        <v>0.23782391959334029</v>
      </c>
      <c r="F1135">
        <f>+IFERROR(VLOOKUP(A1135,BASE!A:C,3,0)/VLOOKUP(A1135,BASE!K:M,3,0),F1134)</f>
        <v>1.1229535960257424</v>
      </c>
      <c r="L1135">
        <f t="shared" si="42"/>
        <v>0.81412038235558493</v>
      </c>
      <c r="M1135">
        <f t="shared" si="43"/>
        <v>0.62932811829630553</v>
      </c>
    </row>
    <row r="1136" spans="1:13" x14ac:dyDescent="0.25">
      <c r="A1136" s="1">
        <f>+BASE!A1136</f>
        <v>45114</v>
      </c>
      <c r="B1136">
        <f>+IFERROR(VLOOKUP(A1136,BASE!K:M,3,0)/VLOOKUP(ROE!A1136,BASE!F:H,3,0),B1135)</f>
        <v>0.7363341376154422</v>
      </c>
      <c r="C1136">
        <f>+IFERROR(VLOOKUP(A1136,BASE!A:C,3,0)/VLOOKUP(ROE!A1136,BASE!F:H,3,0),C1135)</f>
        <v>0.78167900823695813</v>
      </c>
      <c r="D1136">
        <f>+IFERROR(+VLOOKUP(A1136,BASE!P:R,3,0)/VLOOKUP(ROE!A1136,BASE!F:H,3,0),D1135)</f>
        <v>1.0936017971545053</v>
      </c>
      <c r="E1136">
        <f>+IFERROR(BASE!V1136/BASE!G1136,E1135)</f>
        <v>0.23782391959334029</v>
      </c>
      <c r="F1136">
        <f>+IFERROR(VLOOKUP(A1136,BASE!A:C,3,0)/VLOOKUP(A1136,BASE!K:M,3,0),F1135)</f>
        <v>1.0615819209039548</v>
      </c>
      <c r="L1136">
        <f t="shared" si="42"/>
        <v>0.82677659837009221</v>
      </c>
      <c r="M1136">
        <f t="shared" si="43"/>
        <v>0.64589167686079219</v>
      </c>
    </row>
    <row r="1137" spans="1:13" x14ac:dyDescent="0.25">
      <c r="A1137" s="1">
        <f>+BASE!A1137</f>
        <v>45121</v>
      </c>
      <c r="B1137">
        <f>+IFERROR(VLOOKUP(A1137,BASE!K:M,3,0)/VLOOKUP(ROE!A1137,BASE!F:H,3,0),B1136)</f>
        <v>0.73792992087841114</v>
      </c>
      <c r="C1137">
        <f>+IFERROR(VLOOKUP(A1137,BASE!A:C,3,0)/VLOOKUP(ROE!A1137,BASE!F:H,3,0),C1136)</f>
        <v>0.84256418537057975</v>
      </c>
      <c r="D1137">
        <f>+IFERROR(+VLOOKUP(A1137,BASE!P:R,3,0)/VLOOKUP(ROE!A1137,BASE!F:H,3,0),D1136)</f>
        <v>1.0539318585499757</v>
      </c>
      <c r="E1137">
        <f>+IFERROR(BASE!V1137/BASE!G1137,E1136)</f>
        <v>0.23782391959334029</v>
      </c>
      <c r="F1137">
        <f>+IFERROR(VLOOKUP(A1137,BASE!A:C,3,0)/VLOOKUP(A1137,BASE!K:M,3,0),F1136)</f>
        <v>1.1417943107221007</v>
      </c>
      <c r="L1137">
        <f t="shared" si="42"/>
        <v>0.83005880895025641</v>
      </c>
      <c r="M1137">
        <f t="shared" si="43"/>
        <v>0.64580103280656587</v>
      </c>
    </row>
    <row r="1138" spans="1:13" x14ac:dyDescent="0.25">
      <c r="A1138" s="1">
        <f>+BASE!A1138</f>
        <v>45128</v>
      </c>
      <c r="B1138">
        <f>+IFERROR(VLOOKUP(A1138,BASE!K:M,3,0)/VLOOKUP(ROE!A1138,BASE!F:H,3,0),B1137)</f>
        <v>0.72289066586951645</v>
      </c>
      <c r="C1138">
        <f>+IFERROR(VLOOKUP(A1138,BASE!A:C,3,0)/VLOOKUP(ROE!A1138,BASE!F:H,3,0),C1137)</f>
        <v>0.84119273596891109</v>
      </c>
      <c r="D1138">
        <f>+IFERROR(+VLOOKUP(A1138,BASE!P:R,3,0)/VLOOKUP(ROE!A1138,BASE!F:H,3,0),D1137)</f>
        <v>0.97556236454674528</v>
      </c>
      <c r="E1138">
        <f>+IFERROR(BASE!V1138/BASE!G1138,E1137)</f>
        <v>0.23782391959334029</v>
      </c>
      <c r="F1138">
        <f>+IFERROR(VLOOKUP(A1138,BASE!A:C,3,0)/VLOOKUP(A1138,BASE!K:M,3,0),F1137)</f>
        <v>1.1636514008063681</v>
      </c>
      <c r="L1138">
        <f t="shared" si="42"/>
        <v>0.81987179067242155</v>
      </c>
      <c r="M1138">
        <f t="shared" si="43"/>
        <v>0.62590954106661134</v>
      </c>
    </row>
    <row r="1139" spans="1:13" x14ac:dyDescent="0.25">
      <c r="A1139" s="1">
        <f>+BASE!A1139</f>
        <v>45135</v>
      </c>
      <c r="B1139">
        <f>+IFERROR(VLOOKUP(A1139,BASE!K:M,3,0)/VLOOKUP(ROE!A1139,BASE!F:H,3,0),B1138)</f>
        <v>0.71894712249824777</v>
      </c>
      <c r="C1139">
        <f>+IFERROR(VLOOKUP(A1139,BASE!A:C,3,0)/VLOOKUP(ROE!A1139,BASE!F:H,3,0),C1138)</f>
        <v>0.8604470056849155</v>
      </c>
      <c r="D1139">
        <f>+IFERROR(+VLOOKUP(A1139,BASE!P:R,3,0)/VLOOKUP(ROE!A1139,BASE!F:H,3,0),D1138)</f>
        <v>1.0236741686784518</v>
      </c>
      <c r="E1139">
        <f>+IFERROR(BASE!V1139/BASE!G1139,E1138)</f>
        <v>0.23782391959334029</v>
      </c>
      <c r="F1139">
        <f>+IFERROR(VLOOKUP(A1139,BASE!A:C,3,0)/VLOOKUP(A1139,BASE!K:M,3,0),F1138)</f>
        <v>1.196815424610052</v>
      </c>
      <c r="L1139">
        <f t="shared" si="42"/>
        <v>0.8204653773909647</v>
      </c>
      <c r="M1139">
        <f t="shared" si="43"/>
        <v>0.61742886760553084</v>
      </c>
    </row>
    <row r="1140" spans="1:13" x14ac:dyDescent="0.25">
      <c r="A1140" s="1">
        <f>+BASE!A1140</f>
        <v>45142</v>
      </c>
      <c r="B1140">
        <f>+IFERROR(VLOOKUP(A1140,BASE!K:M,3,0)/VLOOKUP(ROE!A1140,BASE!F:H,3,0),B1139)</f>
        <v>0.66223623939325671</v>
      </c>
      <c r="C1140">
        <f>+IFERROR(VLOOKUP(A1140,BASE!A:C,3,0)/VLOOKUP(ROE!A1140,BASE!F:H,3,0),C1139)</f>
        <v>0.75820379965457685</v>
      </c>
      <c r="D1140">
        <f>+IFERROR(+VLOOKUP(A1140,BASE!P:R,3,0)/VLOOKUP(ROE!A1140,BASE!F:H,3,0),D1139)</f>
        <v>0.98250356686941498</v>
      </c>
      <c r="E1140">
        <f>+IFERROR(BASE!V1140/BASE!G1140,E1139)</f>
        <v>0.23782391959334029</v>
      </c>
      <c r="F1140">
        <f>+IFERROR(VLOOKUP(A1140,BASE!A:C,3,0)/VLOOKUP(A1140,BASE!K:M,3,0),F1139)</f>
        <v>1.1449143893865519</v>
      </c>
      <c r="L1140">
        <f t="shared" si="42"/>
        <v>0.77335653840416685</v>
      </c>
      <c r="M1140">
        <f t="shared" si="43"/>
        <v>0.55111594038234657</v>
      </c>
    </row>
    <row r="1141" spans="1:13" x14ac:dyDescent="0.25">
      <c r="A1141" s="1">
        <f>+BASE!A1141</f>
        <v>45149</v>
      </c>
      <c r="B1141">
        <f>+IFERROR(VLOOKUP(A1141,BASE!K:M,3,0)/VLOOKUP(ROE!A1141,BASE!F:H,3,0),B1140)</f>
        <v>0.66915369857173312</v>
      </c>
      <c r="C1141">
        <f>+IFERROR(VLOOKUP(A1141,BASE!A:C,3,0)/VLOOKUP(ROE!A1141,BASE!F:H,3,0),C1140)</f>
        <v>0.75982377602501239</v>
      </c>
      <c r="D1141">
        <f>+IFERROR(+VLOOKUP(A1141,BASE!P:R,3,0)/VLOOKUP(ROE!A1141,BASE!F:H,3,0),D1140)</f>
        <v>0.91032473530874713</v>
      </c>
      <c r="E1141">
        <f>+IFERROR(BASE!V1141/BASE!G1141,E1140)</f>
        <v>0.23782391959334029</v>
      </c>
      <c r="F1141">
        <f>+IFERROR(VLOOKUP(A1141,BASE!A:C,3,0)/VLOOKUP(A1141,BASE!K:M,3,0),F1140)</f>
        <v>1.1354996283317405</v>
      </c>
      <c r="L1141">
        <f t="shared" si="42"/>
        <v>0.7882080206454003</v>
      </c>
      <c r="M1141">
        <f t="shared" si="43"/>
        <v>0.55009937649806595</v>
      </c>
    </row>
    <row r="1142" spans="1:13" x14ac:dyDescent="0.25">
      <c r="A1142" s="1">
        <f>+BASE!A1142</f>
        <v>45156</v>
      </c>
      <c r="B1142">
        <f>+IFERROR(VLOOKUP(A1142,BASE!K:M,3,0)/VLOOKUP(ROE!A1142,BASE!F:H,3,0),B1141)</f>
        <v>0.69232749742533461</v>
      </c>
      <c r="C1142">
        <f>+IFERROR(VLOOKUP(A1142,BASE!A:C,3,0)/VLOOKUP(ROE!A1142,BASE!F:H,3,0),C1141)</f>
        <v>0.75579299691040158</v>
      </c>
      <c r="D1142">
        <f>+IFERROR(+VLOOKUP(A1142,BASE!P:R,3,0)/VLOOKUP(ROE!A1142,BASE!F:H,3,0),D1141)</f>
        <v>0.95442842430484021</v>
      </c>
      <c r="E1142">
        <f>+IFERROR(BASE!V1142/BASE!G1142,E1141)</f>
        <v>0.23782391959334029</v>
      </c>
      <c r="F1142">
        <f>+IFERROR(VLOOKUP(A1142,BASE!A:C,3,0)/VLOOKUP(A1142,BASE!K:M,3,0),F1141)</f>
        <v>1.0916697657121608</v>
      </c>
      <c r="L1142">
        <f t="shared" si="42"/>
        <v>0.81715995170087663</v>
      </c>
      <c r="M1142">
        <f t="shared" si="43"/>
        <v>0.5674950431497926</v>
      </c>
    </row>
    <row r="1143" spans="1:13" x14ac:dyDescent="0.25">
      <c r="A1143" s="1">
        <f>+BASE!A1143</f>
        <v>45163</v>
      </c>
      <c r="B1143">
        <f>+IFERROR(VLOOKUP(A1143,BASE!K:M,3,0)/VLOOKUP(ROE!A1143,BASE!F:H,3,0),B1142)</f>
        <v>0.69443036548966608</v>
      </c>
      <c r="C1143">
        <f>+IFERROR(VLOOKUP(A1143,BASE!A:C,3,0)/VLOOKUP(ROE!A1143,BASE!F:H,3,0),C1142)</f>
        <v>0.75029565805034637</v>
      </c>
      <c r="D1143">
        <f>+IFERROR(+VLOOKUP(A1143,BASE!P:R,3,0)/VLOOKUP(ROE!A1143,BASE!F:H,3,0),D1142)</f>
        <v>0.93146364813876215</v>
      </c>
      <c r="E1143">
        <f>+IFERROR(BASE!V1143/BASE!G1143,E1142)</f>
        <v>0.23782391959334029</v>
      </c>
      <c r="F1143">
        <f>+IFERROR(VLOOKUP(A1143,BASE!A:C,3,0)/VLOOKUP(A1143,BASE!K:M,3,0),F1142)</f>
        <v>1.0804476522585353</v>
      </c>
      <c r="L1143">
        <f t="shared" si="42"/>
        <v>0.82419306342632725</v>
      </c>
      <c r="M1143">
        <f t="shared" si="43"/>
        <v>0.5646676675530049</v>
      </c>
    </row>
    <row r="1144" spans="1:13" x14ac:dyDescent="0.25">
      <c r="A1144" s="1">
        <f>+BASE!A1144</f>
        <v>45170</v>
      </c>
      <c r="B1144">
        <f>+IFERROR(VLOOKUP(A1144,BASE!K:M,3,0)/VLOOKUP(ROE!A1144,BASE!F:H,3,0),B1143)</f>
        <v>0.65883153596482047</v>
      </c>
      <c r="C1144">
        <f>+IFERROR(VLOOKUP(A1144,BASE!A:C,3,0)/VLOOKUP(ROE!A1144,BASE!F:H,3,0),C1143)</f>
        <v>0.74510522458381323</v>
      </c>
      <c r="D1144">
        <f>+IFERROR(+VLOOKUP(A1144,BASE!P:R,3,0)/VLOOKUP(ROE!A1144,BASE!F:H,3,0),D1143)</f>
        <v>0.90587373049942421</v>
      </c>
      <c r="E1144">
        <f>+IFERROR(BASE!V1144/BASE!G1144,E1143)</f>
        <v>0.23782391959334029</v>
      </c>
      <c r="F1144">
        <f>+IFERROR(VLOOKUP(A1144,BASE!A:C,3,0)/VLOOKUP(A1144,BASE!K:M,3,0),F1143)</f>
        <v>1.1309495431068732</v>
      </c>
      <c r="L1144">
        <f t="shared" si="42"/>
        <v>0.79652400516379296</v>
      </c>
      <c r="M1144">
        <f t="shared" si="43"/>
        <v>0.52113906676584798</v>
      </c>
    </row>
    <row r="1145" spans="1:13" x14ac:dyDescent="0.25">
      <c r="A1145" s="1">
        <f>+BASE!A1145</f>
        <v>45177</v>
      </c>
      <c r="B1145">
        <f>+IFERROR(VLOOKUP(A1145,BASE!K:M,3,0)/VLOOKUP(ROE!A1145,BASE!F:H,3,0),B1144)</f>
        <v>0.62430184932356958</v>
      </c>
      <c r="C1145">
        <f>+IFERROR(VLOOKUP(A1145,BASE!A:C,3,0)/VLOOKUP(ROE!A1145,BASE!F:H,3,0),C1144)</f>
        <v>0.69715775102395428</v>
      </c>
      <c r="D1145">
        <f>+IFERROR(+VLOOKUP(A1145,BASE!P:R,3,0)/VLOOKUP(ROE!A1145,BASE!F:H,3,0),D1144)</f>
        <v>0.88035248851930004</v>
      </c>
      <c r="E1145">
        <f>+IFERROR(BASE!V1145/BASE!G1145,E1144)</f>
        <v>0.23782391959334029</v>
      </c>
      <c r="F1145">
        <f>+IFERROR(VLOOKUP(A1145,BASE!A:C,3,0)/VLOOKUP(A1145,BASE!K:M,3,0),F1144)</f>
        <v>1.1166998011928428</v>
      </c>
      <c r="L1145">
        <f t="shared" si="42"/>
        <v>0.77245142625500196</v>
      </c>
      <c r="M1145">
        <f t="shared" si="43"/>
        <v>0.47615227239213714</v>
      </c>
    </row>
    <row r="1146" spans="1:13" x14ac:dyDescent="0.25">
      <c r="A1146" s="1">
        <f>+BASE!A1146</f>
        <v>45184</v>
      </c>
      <c r="B1146">
        <f>+IFERROR(VLOOKUP(A1146,BASE!K:M,3,0)/VLOOKUP(ROE!A1146,BASE!F:H,3,0),B1145)</f>
        <v>0.64019536903039076</v>
      </c>
      <c r="C1146">
        <f>+IFERROR(VLOOKUP(A1146,BASE!A:C,3,0)/VLOOKUP(ROE!A1146,BASE!F:H,3,0),C1145)</f>
        <v>0.71376025084418715</v>
      </c>
      <c r="D1146">
        <f>+IFERROR(+VLOOKUP(A1146,BASE!P:R,3,0)/VLOOKUP(ROE!A1146,BASE!F:H,3,0),D1145)</f>
        <v>0.95736854799807025</v>
      </c>
      <c r="E1146">
        <f>+IFERROR(BASE!V1146/BASE!G1146,E1145)</f>
        <v>0.23782391959334029</v>
      </c>
      <c r="F1146">
        <f>+IFERROR(VLOOKUP(A1146,BASE!A:C,3,0)/VLOOKUP(A1146,BASE!K:M,3,0),F1145)</f>
        <v>1.1149100499199396</v>
      </c>
      <c r="L1146">
        <f t="shared" si="42"/>
        <v>0.79628012418498217</v>
      </c>
      <c r="M1146">
        <f t="shared" si="43"/>
        <v>0.48411061387579929</v>
      </c>
    </row>
    <row r="1147" spans="1:13" x14ac:dyDescent="0.25">
      <c r="A1147" s="1">
        <f>+BASE!A1147</f>
        <v>45191</v>
      </c>
      <c r="B1147">
        <f>+IFERROR(VLOOKUP(A1147,BASE!K:M,3,0)/VLOOKUP(ROE!A1147,BASE!F:H,3,0),B1146)</f>
        <v>0.65134737246367536</v>
      </c>
      <c r="C1147">
        <f>+IFERROR(VLOOKUP(A1147,BASE!A:C,3,0)/VLOOKUP(ROE!A1147,BASE!F:H,3,0),C1146)</f>
        <v>0.72726108941944578</v>
      </c>
      <c r="D1147">
        <f>+IFERROR(+VLOOKUP(A1147,BASE!P:R,3,0)/VLOOKUP(ROE!A1147,BASE!F:H,3,0),D1146)</f>
        <v>0.95519426486590275</v>
      </c>
      <c r="E1147">
        <f>+IFERROR(BASE!V1147/BASE!G1147,E1146)</f>
        <v>0.23782391959334029</v>
      </c>
      <c r="F1147">
        <f>+IFERROR(VLOOKUP(A1147,BASE!A:C,3,0)/VLOOKUP(A1147,BASE!K:M,3,0),F1146)</f>
        <v>1.1165487421383649</v>
      </c>
      <c r="L1147">
        <f t="shared" si="42"/>
        <v>0.81378709707775709</v>
      </c>
      <c r="M1147">
        <f t="shared" si="43"/>
        <v>0.48890764784959362</v>
      </c>
    </row>
    <row r="1148" spans="1:13" x14ac:dyDescent="0.25">
      <c r="A1148" s="1">
        <f>+BASE!A1148</f>
        <v>45198</v>
      </c>
      <c r="B1148">
        <f>+IFERROR(VLOOKUP(A1148,BASE!K:M,3,0)/VLOOKUP(ROE!A1148,BASE!F:H,3,0),B1147)</f>
        <v>0.62424691815738254</v>
      </c>
      <c r="C1148">
        <f>+IFERROR(VLOOKUP(A1148,BASE!A:C,3,0)/VLOOKUP(ROE!A1148,BASE!F:H,3,0),C1147)</f>
        <v>0.71711928816387072</v>
      </c>
      <c r="D1148">
        <f>+IFERROR(+VLOOKUP(A1148,BASE!P:R,3,0)/VLOOKUP(ROE!A1148,BASE!F:H,3,0),D1147)</f>
        <v>1.3803874316433404</v>
      </c>
      <c r="E1148">
        <f>+IFERROR(BASE!V1148/BASE!G1148,E1147)</f>
        <v>0.50243662605374173</v>
      </c>
      <c r="F1148">
        <f>+IFERROR(VLOOKUP(A1148,BASE!A:C,3,0)/VLOOKUP(A1148,BASE!K:M,3,0),F1147)</f>
        <v>1.1487750556792875</v>
      </c>
      <c r="L1148">
        <f t="shared" si="42"/>
        <v>0.7944546596780373</v>
      </c>
      <c r="M1148">
        <f t="shared" si="43"/>
        <v>0.45403917663672777</v>
      </c>
    </row>
    <row r="1149" spans="1:13" x14ac:dyDescent="0.25">
      <c r="A1149" s="1">
        <f>+BASE!A1149</f>
        <v>45205</v>
      </c>
      <c r="B1149">
        <f>+IFERROR(VLOOKUP(A1149,BASE!K:M,3,0)/VLOOKUP(ROE!A1149,BASE!F:H,3,0),B1148)</f>
        <v>0.70665829145728642</v>
      </c>
      <c r="C1149">
        <f>+IFERROR(VLOOKUP(A1149,BASE!A:C,3,0)/VLOOKUP(ROE!A1149,BASE!F:H,3,0),C1148)</f>
        <v>0.76516511127063891</v>
      </c>
      <c r="D1149">
        <f>+IFERROR(+VLOOKUP(A1149,BASE!P:R,3,0)/VLOOKUP(ROE!A1149,BASE!F:H,3,0),D1148)</f>
        <v>1.4219310839913855</v>
      </c>
      <c r="E1149">
        <f>+IFERROR(BASE!V1149/BASE!G1149,E1148)</f>
        <v>0.50243662605374173</v>
      </c>
      <c r="F1149">
        <f>+IFERROR(VLOOKUP(A1149,BASE!A:C,3,0)/VLOOKUP(A1149,BASE!K:M,3,0),F1148)</f>
        <v>1.0827936507936509</v>
      </c>
      <c r="L1149">
        <f t="shared" si="42"/>
        <v>0.87775641620155509</v>
      </c>
      <c r="M1149">
        <f t="shared" si="43"/>
        <v>0.53556016671301776</v>
      </c>
    </row>
    <row r="1150" spans="1:13" x14ac:dyDescent="0.25">
      <c r="A1150" s="1">
        <f>+BASE!A1150</f>
        <v>45212</v>
      </c>
      <c r="B1150">
        <f>+IFERROR(VLOOKUP(A1150,BASE!K:M,3,0)/VLOOKUP(ROE!A1150,BASE!F:H,3,0),B1149)</f>
        <v>0.72219352617079891</v>
      </c>
      <c r="C1150">
        <f>+IFERROR(VLOOKUP(A1150,BASE!A:C,3,0)/VLOOKUP(ROE!A1150,BASE!F:H,3,0),C1149)</f>
        <v>0.75</v>
      </c>
      <c r="D1150">
        <f>+IFERROR(+VLOOKUP(A1150,BASE!P:R,3,0)/VLOOKUP(ROE!A1150,BASE!F:H,3,0),D1149)</f>
        <v>1.4702134986225897</v>
      </c>
      <c r="E1150">
        <f>+IFERROR(BASE!V1150/BASE!G1150,E1149)</f>
        <v>0.50243662605374173</v>
      </c>
      <c r="F1150">
        <f>+IFERROR(VLOOKUP(A1150,BASE!A:C,3,0)/VLOOKUP(A1150,BASE!K:M,3,0),F1149)</f>
        <v>1.0385028012874002</v>
      </c>
      <c r="L1150">
        <f t="shared" si="42"/>
        <v>0.89278003507308101</v>
      </c>
      <c r="M1150">
        <f t="shared" si="43"/>
        <v>0.5516070172685168</v>
      </c>
    </row>
    <row r="1151" spans="1:13" x14ac:dyDescent="0.25">
      <c r="A1151" s="1">
        <f>+BASE!A1151</f>
        <v>45219</v>
      </c>
      <c r="B1151">
        <f>+IFERROR(VLOOKUP(A1151,BASE!K:M,3,0)/VLOOKUP(ROE!A1151,BASE!F:H,3,0),B1150)</f>
        <v>0.72502786590071178</v>
      </c>
      <c r="C1151">
        <f>+IFERROR(VLOOKUP(A1151,BASE!A:C,3,0)/VLOOKUP(ROE!A1151,BASE!F:H,3,0),C1150)</f>
        <v>0.7965360541884593</v>
      </c>
      <c r="D1151">
        <f>+IFERROR(+VLOOKUP(A1151,BASE!P:R,3,0)/VLOOKUP(ROE!A1151,BASE!F:H,3,0),D1150)</f>
        <v>1.5756666380862556</v>
      </c>
      <c r="E1151">
        <f>+IFERROR(BASE!V1151/BASE!G1151,E1150)</f>
        <v>0.50243662605374173</v>
      </c>
      <c r="F1151">
        <f>+IFERROR(VLOOKUP(A1151,BASE!A:C,3,0)/VLOOKUP(A1151,BASE!K:M,3,0),F1150)</f>
        <v>1.098628192999054</v>
      </c>
      <c r="L1151">
        <f t="shared" si="42"/>
        <v>0.89493183715785296</v>
      </c>
      <c r="M1151">
        <f t="shared" si="43"/>
        <v>0.55512389464357059</v>
      </c>
    </row>
    <row r="1152" spans="1:13" x14ac:dyDescent="0.25">
      <c r="A1152" s="1">
        <f>+BASE!A1152</f>
        <v>45226</v>
      </c>
      <c r="B1152">
        <f>+IFERROR(VLOOKUP(A1152,BASE!K:M,3,0)/VLOOKUP(ROE!A1152,BASE!F:H,3,0),B1151)</f>
        <v>0.78292848156392136</v>
      </c>
      <c r="C1152">
        <f>+IFERROR(VLOOKUP(A1152,BASE!A:C,3,0)/VLOOKUP(ROE!A1152,BASE!F:H,3,0),C1151)</f>
        <v>0.84844672408787369</v>
      </c>
      <c r="D1152">
        <f>+IFERROR(+VLOOKUP(A1152,BASE!P:R,3,0)/VLOOKUP(ROE!A1152,BASE!F:H,3,0),D1151)</f>
        <v>1.5868576405690504</v>
      </c>
      <c r="E1152">
        <f>+IFERROR(BASE!V1152/BASE!G1152,E1151)</f>
        <v>0.50243662605374173</v>
      </c>
      <c r="F1152">
        <f>+IFERROR(VLOOKUP(A1152,BASE!A:C,3,0)/VLOOKUP(A1152,BASE!K:M,3,0),F1151)</f>
        <v>1.0836835599505563</v>
      </c>
      <c r="L1152">
        <f t="shared" ref="L1152:L1215" si="44">+STDEVA(B1100:B1152)*2+B1152</f>
        <v>0.9520492532407383</v>
      </c>
      <c r="M1152">
        <f t="shared" ref="M1152:M1215" si="45">-STDEVA(B1100:B1152)*2+B1152</f>
        <v>0.61380770988710442</v>
      </c>
    </row>
    <row r="1153" spans="1:13" x14ac:dyDescent="0.25">
      <c r="A1153" s="1">
        <f>+BASE!A1153</f>
        <v>45233</v>
      </c>
      <c r="B1153">
        <f>+IFERROR(VLOOKUP(A1153,BASE!K:M,3,0)/VLOOKUP(ROE!A1153,BASE!F:H,3,0),B1152)</f>
        <v>0.73543667123914047</v>
      </c>
      <c r="C1153">
        <f>+IFERROR(VLOOKUP(A1153,BASE!A:C,3,0)/VLOOKUP(ROE!A1153,BASE!F:H,3,0),C1152)</f>
        <v>0.84883401920438961</v>
      </c>
      <c r="D1153">
        <f>+IFERROR(+VLOOKUP(A1153,BASE!P:R,3,0)/VLOOKUP(ROE!A1153,BASE!F:H,3,0),D1152)</f>
        <v>1.4542295381801555</v>
      </c>
      <c r="E1153">
        <f>+IFERROR(BASE!V1153/BASE!G1153,E1152)</f>
        <v>0.50243662605374173</v>
      </c>
      <c r="F1153">
        <f>+IFERROR(VLOOKUP(A1153,BASE!A:C,3,0)/VLOOKUP(A1153,BASE!K:M,3,0),F1152)</f>
        <v>1.1541904998756529</v>
      </c>
      <c r="L1153">
        <f t="shared" si="44"/>
        <v>0.90455814056023609</v>
      </c>
      <c r="M1153">
        <f t="shared" si="45"/>
        <v>0.56631520191804485</v>
      </c>
    </row>
    <row r="1154" spans="1:13" x14ac:dyDescent="0.25">
      <c r="A1154" s="1">
        <f>+BASE!A1154</f>
        <v>45240</v>
      </c>
      <c r="B1154">
        <f>+IFERROR(VLOOKUP(A1154,BASE!K:M,3,0)/VLOOKUP(ROE!A1154,BASE!F:H,3,0),B1153)</f>
        <v>0.75366487288921868</v>
      </c>
      <c r="C1154">
        <f>+IFERROR(VLOOKUP(A1154,BASE!A:C,3,0)/VLOOKUP(ROE!A1154,BASE!F:H,3,0),C1153)</f>
        <v>0.83902393765076999</v>
      </c>
      <c r="D1154">
        <f>+IFERROR(+VLOOKUP(A1154,BASE!P:R,3,0)/VLOOKUP(ROE!A1154,BASE!F:H,3,0),D1153)</f>
        <v>1.4926702542215624</v>
      </c>
      <c r="E1154">
        <f>+IFERROR(BASE!V1154/BASE!G1154,E1153)</f>
        <v>0.50243662605374173</v>
      </c>
      <c r="F1154">
        <f>+IFERROR(VLOOKUP(A1154,BASE!A:C,3,0)/VLOOKUP(A1154,BASE!K:M,3,0),F1153)</f>
        <v>1.1132586482826541</v>
      </c>
      <c r="L1154">
        <f t="shared" si="44"/>
        <v>0.92180616579281982</v>
      </c>
      <c r="M1154">
        <f t="shared" si="45"/>
        <v>0.58552357998561755</v>
      </c>
    </row>
    <row r="1155" spans="1:13" x14ac:dyDescent="0.25">
      <c r="A1155" s="1">
        <f>+BASE!A1155</f>
        <v>45247</v>
      </c>
      <c r="B1155">
        <f>+IFERROR(VLOOKUP(A1155,BASE!K:M,3,0)/VLOOKUP(ROE!A1155,BASE!F:H,3,0),B1154)</f>
        <v>0.7197327394209353</v>
      </c>
      <c r="C1155">
        <f>+IFERROR(VLOOKUP(A1155,BASE!A:C,3,0)/VLOOKUP(ROE!A1155,BASE!F:H,3,0),C1154)</f>
        <v>0.8113140311804008</v>
      </c>
      <c r="D1155">
        <f>+IFERROR(+VLOOKUP(A1155,BASE!P:R,3,0)/VLOOKUP(ROE!A1155,BASE!F:H,3,0),D1154)</f>
        <v>1.3422717149220489</v>
      </c>
      <c r="E1155">
        <f>+IFERROR(BASE!V1155/BASE!G1155,E1154)</f>
        <v>0.50243662605374173</v>
      </c>
      <c r="F1155">
        <f>+IFERROR(VLOOKUP(A1155,BASE!A:C,3,0)/VLOOKUP(A1155,BASE!K:M,3,0),F1154)</f>
        <v>1.127243470726575</v>
      </c>
      <c r="L1155">
        <f t="shared" si="44"/>
        <v>0.88892633855705316</v>
      </c>
      <c r="M1155">
        <f t="shared" si="45"/>
        <v>0.55053914028481743</v>
      </c>
    </row>
    <row r="1156" spans="1:13" x14ac:dyDescent="0.25">
      <c r="A1156" s="1">
        <f>+BASE!A1156</f>
        <v>45254</v>
      </c>
      <c r="B1156">
        <f>+IFERROR(VLOOKUP(A1156,BASE!K:M,3,0)/VLOOKUP(ROE!A1156,BASE!F:H,3,0),B1155)</f>
        <v>0.72690527413781858</v>
      </c>
      <c r="C1156">
        <f>+IFERROR(VLOOKUP(A1156,BASE!A:C,3,0)/VLOOKUP(ROE!A1156,BASE!F:H,3,0),C1155)</f>
        <v>0.87287306864854286</v>
      </c>
      <c r="D1156">
        <f>+IFERROR(+VLOOKUP(A1156,BASE!P:R,3,0)/VLOOKUP(ROE!A1156,BASE!F:H,3,0),D1155)</f>
        <v>1.3372449312210706</v>
      </c>
      <c r="E1156">
        <f>+IFERROR(BASE!V1156/BASE!G1156,E1155)</f>
        <v>0.50243662605374173</v>
      </c>
      <c r="F1156">
        <f>+IFERROR(VLOOKUP(A1156,BASE!A:C,3,0)/VLOOKUP(A1156,BASE!K:M,3,0),F1155)</f>
        <v>1.2008071748878923</v>
      </c>
      <c r="L1156">
        <f t="shared" si="44"/>
        <v>0.89682942567372259</v>
      </c>
      <c r="M1156">
        <f t="shared" si="45"/>
        <v>0.55698112260191457</v>
      </c>
    </row>
    <row r="1157" spans="1:13" x14ac:dyDescent="0.25">
      <c r="A1157" s="1">
        <f>+BASE!A1157</f>
        <v>45261</v>
      </c>
      <c r="B1157">
        <f>+IFERROR(VLOOKUP(A1157,BASE!K:M,3,0)/VLOOKUP(ROE!A1157,BASE!F:H,3,0),B1156)</f>
        <v>0.68498327344814758</v>
      </c>
      <c r="C1157">
        <f>+IFERROR(VLOOKUP(A1157,BASE!A:C,3,0)/VLOOKUP(ROE!A1157,BASE!F:H,3,0),C1156)</f>
        <v>0.86017841655309135</v>
      </c>
      <c r="D1157">
        <f>+IFERROR(+VLOOKUP(A1157,BASE!P:R,3,0)/VLOOKUP(ROE!A1157,BASE!F:H,3,0),D1156)</f>
        <v>1.2822450749597323</v>
      </c>
      <c r="E1157">
        <f>+IFERROR(BASE!V1157/BASE!G1157,E1156)</f>
        <v>0.50243662605374173</v>
      </c>
      <c r="F1157">
        <f>+IFERROR(VLOOKUP(A1157,BASE!A:C,3,0)/VLOOKUP(A1157,BASE!K:M,3,0),F1156)</f>
        <v>1.2557655783666457</v>
      </c>
      <c r="L1157">
        <f t="shared" si="44"/>
        <v>0.85444324753049938</v>
      </c>
      <c r="M1157">
        <f t="shared" si="45"/>
        <v>0.51552329936579577</v>
      </c>
    </row>
    <row r="1158" spans="1:13" x14ac:dyDescent="0.25">
      <c r="A1158" s="1">
        <f>+BASE!A1158</f>
        <v>45268</v>
      </c>
      <c r="B1158">
        <f>+IFERROR(VLOOKUP(A1158,BASE!K:M,3,0)/VLOOKUP(ROE!A1158,BASE!F:H,3,0),B1157)</f>
        <v>0.68940345838568773</v>
      </c>
      <c r="C1158">
        <f>+IFERROR(VLOOKUP(A1158,BASE!A:C,3,0)/VLOOKUP(ROE!A1158,BASE!F:H,3,0),C1157)</f>
        <v>0.82989289774427089</v>
      </c>
      <c r="D1158">
        <f>+IFERROR(+VLOOKUP(A1158,BASE!P:R,3,0)/VLOOKUP(ROE!A1158,BASE!F:H,3,0),D1157)</f>
        <v>1.4272123496679232</v>
      </c>
      <c r="E1158">
        <f>+IFERROR(BASE!V1158/BASE!G1158,E1157)</f>
        <v>0.50243662605374173</v>
      </c>
      <c r="F1158">
        <f>+IFERROR(VLOOKUP(A1158,BASE!A:C,3,0)/VLOOKUP(A1158,BASE!K:M,3,0),F1157)</f>
        <v>1.2037840652664469</v>
      </c>
      <c r="L1158">
        <f t="shared" si="44"/>
        <v>0.86001652609969148</v>
      </c>
      <c r="M1158">
        <f t="shared" si="45"/>
        <v>0.51879039067168398</v>
      </c>
    </row>
    <row r="1159" spans="1:13" x14ac:dyDescent="0.25">
      <c r="A1159" s="1">
        <f>+BASE!A1159</f>
        <v>45275</v>
      </c>
      <c r="B1159">
        <f>+IFERROR(VLOOKUP(A1159,BASE!K:M,3,0)/VLOOKUP(ROE!A1159,BASE!F:H,3,0),B1158)</f>
        <v>0.67398608111351088</v>
      </c>
      <c r="C1159">
        <f>+IFERROR(VLOOKUP(A1159,BASE!A:C,3,0)/VLOOKUP(ROE!A1159,BASE!F:H,3,0),C1158)</f>
        <v>0.85295176385889127</v>
      </c>
      <c r="D1159">
        <f>+IFERROR(+VLOOKUP(A1159,BASE!P:R,3,0)/VLOOKUP(ROE!A1159,BASE!F:H,3,0),D1158)</f>
        <v>1.6166906647468202</v>
      </c>
      <c r="E1159">
        <f>+IFERROR(BASE!V1159/BASE!G1159,E1158)</f>
        <v>0.50243662605374173</v>
      </c>
      <c r="F1159">
        <f>+IFERROR(VLOOKUP(A1159,BASE!A:C,3,0)/VLOOKUP(A1159,BASE!K:M,3,0),F1158)</f>
        <v>1.2655332027772832</v>
      </c>
      <c r="L1159">
        <f t="shared" si="44"/>
        <v>0.84593731004593531</v>
      </c>
      <c r="M1159">
        <f t="shared" si="45"/>
        <v>0.50203485218108646</v>
      </c>
    </row>
    <row r="1160" spans="1:13" x14ac:dyDescent="0.25">
      <c r="A1160" s="1">
        <f>+BASE!A1160</f>
        <v>45282</v>
      </c>
      <c r="B1160">
        <f>+IFERROR(VLOOKUP(A1160,BASE!K:M,3,0)/VLOOKUP(ROE!A1160,BASE!F:H,3,0),B1159)</f>
        <v>0.6891724060065485</v>
      </c>
      <c r="C1160">
        <f>+IFERROR(VLOOKUP(A1160,BASE!A:C,3,0)/VLOOKUP(ROE!A1160,BASE!F:H,3,0),C1159)</f>
        <v>0.85723156825110081</v>
      </c>
      <c r="D1160">
        <f>+IFERROR(+VLOOKUP(A1160,BASE!P:R,3,0)/VLOOKUP(ROE!A1160,BASE!F:H,3,0),D1159)</f>
        <v>1.5841142599074176</v>
      </c>
      <c r="E1160">
        <f>+IFERROR(BASE!V1160/BASE!G1160,E1159)</f>
        <v>0.50243662605374173</v>
      </c>
      <c r="F1160">
        <f>+IFERROR(VLOOKUP(A1160,BASE!A:C,3,0)/VLOOKUP(A1160,BASE!K:M,3,0),F1159)</f>
        <v>1.243856487549148</v>
      </c>
      <c r="L1160">
        <f t="shared" si="44"/>
        <v>0.86182577865022592</v>
      </c>
      <c r="M1160">
        <f t="shared" si="45"/>
        <v>0.51651903336287108</v>
      </c>
    </row>
    <row r="1161" spans="1:13" x14ac:dyDescent="0.25">
      <c r="A1161" s="1">
        <f>+BASE!A1161</f>
        <v>45289</v>
      </c>
      <c r="B1161">
        <f>+IFERROR(VLOOKUP(A1161,BASE!K:M,3,0)/VLOOKUP(ROE!A1161,BASE!F:H,3,0),B1160)</f>
        <v>0.59306644655385887</v>
      </c>
      <c r="C1161">
        <f>+IFERROR(VLOOKUP(A1161,BASE!A:C,3,0)/VLOOKUP(ROE!A1161,BASE!F:H,3,0),C1160)</f>
        <v>0.7102765167148164</v>
      </c>
      <c r="D1161">
        <f>+IFERROR(+VLOOKUP(A1161,BASE!P:R,3,0)/VLOOKUP(ROE!A1161,BASE!F:H,3,0),D1160)</f>
        <v>2.5887329756500206</v>
      </c>
      <c r="E1161">
        <f>+IFERROR(BASE!V1161/BASE!G1161,E1160)</f>
        <v>0.96394039201234527</v>
      </c>
      <c r="F1161">
        <f>+IFERROR(VLOOKUP(A1161,BASE!A:C,3,0)/VLOOKUP(A1161,BASE!K:M,3,0),F1160)</f>
        <v>1.1976339596381351</v>
      </c>
      <c r="L1161">
        <f t="shared" si="44"/>
        <v>0.77094098731717864</v>
      </c>
      <c r="M1161">
        <f t="shared" si="45"/>
        <v>0.41519190579053911</v>
      </c>
    </row>
    <row r="1162" spans="1:13" x14ac:dyDescent="0.25">
      <c r="A1162" s="1">
        <f>+BASE!A1162</f>
        <v>45296</v>
      </c>
      <c r="B1162">
        <f>+IFERROR(VLOOKUP(A1162,BASE!K:M,3,0)/VLOOKUP(ROE!A1162,BASE!F:H,3,0),B1161)</f>
        <v>0.56483516483516483</v>
      </c>
      <c r="C1162">
        <f>+IFERROR(VLOOKUP(A1162,BASE!A:C,3,0)/VLOOKUP(ROE!A1162,BASE!F:H,3,0),C1161)</f>
        <v>0.70494505494505488</v>
      </c>
      <c r="D1162">
        <f>+IFERROR(+VLOOKUP(A1162,BASE!P:R,3,0)/VLOOKUP(ROE!A1162,BASE!F:H,3,0),D1161)</f>
        <v>2.30018315018315</v>
      </c>
      <c r="E1162">
        <f>+IFERROR(BASE!V1162/BASE!G1162,E1161)</f>
        <v>0.96394039201234527</v>
      </c>
      <c r="F1162">
        <f>+IFERROR(VLOOKUP(A1162,BASE!A:C,3,0)/VLOOKUP(A1162,BASE!K:M,3,0),F1161)</f>
        <v>1.2480544747081712</v>
      </c>
      <c r="L1162">
        <f t="shared" si="44"/>
        <v>0.74642888810864561</v>
      </c>
      <c r="M1162">
        <f t="shared" si="45"/>
        <v>0.38324144156168405</v>
      </c>
    </row>
    <row r="1163" spans="1:13" x14ac:dyDescent="0.25">
      <c r="A1163" s="1">
        <f>+BASE!A1163</f>
        <v>45303</v>
      </c>
      <c r="B1163">
        <f>+IFERROR(VLOOKUP(A1163,BASE!K:M,3,0)/VLOOKUP(ROE!A1163,BASE!F:H,3,0),B1162)</f>
        <v>0.57457943925233645</v>
      </c>
      <c r="C1163">
        <f>+IFERROR(VLOOKUP(A1163,BASE!A:C,3,0)/VLOOKUP(ROE!A1163,BASE!F:H,3,0),C1162)</f>
        <v>0.73476635514018684</v>
      </c>
      <c r="D1163">
        <f>+IFERROR(+VLOOKUP(A1163,BASE!P:R,3,0)/VLOOKUP(ROE!A1163,BASE!F:H,3,0),D1162)</f>
        <v>2.6284112149532706</v>
      </c>
      <c r="E1163">
        <f>+IFERROR(BASE!V1163/BASE!G1163,E1162)</f>
        <v>0.96394039201234527</v>
      </c>
      <c r="F1163">
        <f>+IFERROR(VLOOKUP(A1163,BASE!A:C,3,0)/VLOOKUP(A1163,BASE!K:M,3,0),F1162)</f>
        <v>1.2787898503578399</v>
      </c>
      <c r="L1163">
        <f t="shared" si="44"/>
        <v>0.76010602115895209</v>
      </c>
      <c r="M1163">
        <f t="shared" si="45"/>
        <v>0.38905285734572082</v>
      </c>
    </row>
    <row r="1164" spans="1:13" x14ac:dyDescent="0.25">
      <c r="A1164" s="1">
        <f>+BASE!A1164</f>
        <v>45310</v>
      </c>
      <c r="B1164">
        <f>+IFERROR(VLOOKUP(A1164,BASE!K:M,3,0)/VLOOKUP(ROE!A1164,BASE!F:H,3,0),B1163)</f>
        <v>0.56762578858285884</v>
      </c>
      <c r="C1164">
        <f>+IFERROR(VLOOKUP(A1164,BASE!A:C,3,0)/VLOOKUP(ROE!A1164,BASE!F:H,3,0),C1163)</f>
        <v>0.73642098784428378</v>
      </c>
      <c r="D1164">
        <f>+IFERROR(+VLOOKUP(A1164,BASE!P:R,3,0)/VLOOKUP(ROE!A1164,BASE!F:H,3,0),D1163)</f>
        <v>2.3951377134943836</v>
      </c>
      <c r="E1164">
        <f>+IFERROR(BASE!V1164/BASE!G1164,E1163)</f>
        <v>0.96394039201234527</v>
      </c>
      <c r="F1164">
        <f>+IFERROR(VLOOKUP(A1164,BASE!A:C,3,0)/VLOOKUP(A1164,BASE!K:M,3,0),F1163)</f>
        <v>1.2973705611276769</v>
      </c>
      <c r="L1164">
        <f t="shared" si="44"/>
        <v>0.75831679518904949</v>
      </c>
      <c r="M1164">
        <f t="shared" si="45"/>
        <v>0.37693478197666819</v>
      </c>
    </row>
    <row r="1165" spans="1:13" x14ac:dyDescent="0.25">
      <c r="A1165" s="1">
        <f>+BASE!A1165</f>
        <v>45317</v>
      </c>
      <c r="B1165">
        <f>+IFERROR(VLOOKUP(A1165,BASE!K:M,3,0)/VLOOKUP(ROE!A1165,BASE!F:H,3,0),B1164)</f>
        <v>0.56102075895808545</v>
      </c>
      <c r="C1165">
        <f>+IFERROR(VLOOKUP(A1165,BASE!A:C,3,0)/VLOOKUP(ROE!A1165,BASE!F:H,3,0),C1164)</f>
        <v>0.70501123892635198</v>
      </c>
      <c r="D1165">
        <f>+IFERROR(+VLOOKUP(A1165,BASE!P:R,3,0)/VLOOKUP(ROE!A1165,BASE!F:H,3,0),D1164)</f>
        <v>2.05817797170435</v>
      </c>
      <c r="E1165">
        <f>+IFERROR(BASE!V1165/BASE!G1165,E1164)</f>
        <v>0.96394039201234527</v>
      </c>
      <c r="F1165">
        <f>+IFERROR(VLOOKUP(A1165,BASE!A:C,3,0)/VLOOKUP(A1165,BASE!K:M,3,0),F1164)</f>
        <v>1.2566580249823238</v>
      </c>
      <c r="L1165">
        <f t="shared" si="44"/>
        <v>0.75812364484882644</v>
      </c>
      <c r="M1165">
        <f t="shared" si="45"/>
        <v>0.36391787306734441</v>
      </c>
    </row>
    <row r="1166" spans="1:13" x14ac:dyDescent="0.25">
      <c r="A1166" s="1">
        <f>+BASE!A1166</f>
        <v>45324</v>
      </c>
      <c r="B1166">
        <f>+IFERROR(VLOOKUP(A1166,BASE!K:M,3,0)/VLOOKUP(ROE!A1166,BASE!F:H,3,0),B1165)</f>
        <v>0.52646375748685981</v>
      </c>
      <c r="C1166">
        <f>+IFERROR(VLOOKUP(A1166,BASE!A:C,3,0)/VLOOKUP(ROE!A1166,BASE!F:H,3,0),C1165)</f>
        <v>0.70895978486737554</v>
      </c>
      <c r="D1166">
        <f>+IFERROR(+VLOOKUP(A1166,BASE!P:R,3,0)/VLOOKUP(ROE!A1166,BASE!F:H,3,0),D1165)</f>
        <v>2.0116122723383447</v>
      </c>
      <c r="E1166">
        <f>+IFERROR(BASE!V1166/BASE!G1166,E1165)</f>
        <v>0.96394039201234527</v>
      </c>
      <c r="F1166">
        <f>+IFERROR(VLOOKUP(A1166,BASE!A:C,3,0)/VLOOKUP(A1166,BASE!K:M,3,0),F1165)</f>
        <v>1.3466449965172973</v>
      </c>
      <c r="L1166">
        <f t="shared" si="44"/>
        <v>0.73164969408147495</v>
      </c>
      <c r="M1166">
        <f t="shared" si="45"/>
        <v>0.32127782089224471</v>
      </c>
    </row>
    <row r="1167" spans="1:13" x14ac:dyDescent="0.25">
      <c r="A1167" s="1">
        <f>+BASE!A1167</f>
        <v>45331</v>
      </c>
      <c r="B1167">
        <f>+IFERROR(VLOOKUP(A1167,BASE!K:M,3,0)/VLOOKUP(ROE!A1167,BASE!F:H,3,0),B1166)</f>
        <v>0.53944626376897886</v>
      </c>
      <c r="C1167">
        <f>+IFERROR(VLOOKUP(A1167,BASE!A:C,3,0)/VLOOKUP(ROE!A1167,BASE!F:H,3,0),C1166)</f>
        <v>0.70407859481988688</v>
      </c>
      <c r="D1167">
        <f>+IFERROR(+VLOOKUP(A1167,BASE!P:R,3,0)/VLOOKUP(ROE!A1167,BASE!F:H,3,0),D1166)</f>
        <v>2.2176242929443291</v>
      </c>
      <c r="E1167">
        <f>+IFERROR(BASE!V1167/BASE!G1167,E1166)</f>
        <v>0.96394039201234527</v>
      </c>
      <c r="F1167">
        <f>+IFERROR(VLOOKUP(A1167,BASE!A:C,3,0)/VLOOKUP(A1167,BASE!K:M,3,0),F1166)</f>
        <v>1.3051876379690948</v>
      </c>
      <c r="L1167">
        <f t="shared" si="44"/>
        <v>0.75108464310838785</v>
      </c>
      <c r="M1167">
        <f t="shared" si="45"/>
        <v>0.32780788442956987</v>
      </c>
    </row>
    <row r="1168" spans="1:13" x14ac:dyDescent="0.25">
      <c r="A1168" s="1">
        <f>+BASE!A1168</f>
        <v>45338</v>
      </c>
      <c r="B1168">
        <f>+IFERROR(VLOOKUP(A1168,BASE!K:M,3,0)/VLOOKUP(ROE!A1168,BASE!F:H,3,0),B1167)</f>
        <v>0.51970627903491684</v>
      </c>
      <c r="C1168">
        <f>+IFERROR(VLOOKUP(A1168,BASE!A:C,3,0)/VLOOKUP(ROE!A1168,BASE!F:H,3,0),C1167)</f>
        <v>0.68095309456016784</v>
      </c>
      <c r="D1168">
        <f>+IFERROR(+VLOOKUP(A1168,BASE!P:R,3,0)/VLOOKUP(ROE!A1168,BASE!F:H,3,0),D1167)</f>
        <v>2.0530496028772669</v>
      </c>
      <c r="E1168">
        <f>+IFERROR(BASE!V1168/BASE!G1168,E1167)</f>
        <v>0.96394039201234527</v>
      </c>
      <c r="F1168">
        <f>+IFERROR(VLOOKUP(A1168,BASE!A:C,3,0)/VLOOKUP(A1168,BASE!K:M,3,0),F1167)</f>
        <v>1.3102652825836218</v>
      </c>
      <c r="L1168">
        <f t="shared" si="44"/>
        <v>0.73866809504426822</v>
      </c>
      <c r="M1168">
        <f t="shared" si="45"/>
        <v>0.30074446302556546</v>
      </c>
    </row>
    <row r="1169" spans="1:13" x14ac:dyDescent="0.25">
      <c r="A1169" s="1">
        <f>+BASE!A1169</f>
        <v>45345</v>
      </c>
      <c r="B1169">
        <f>+IFERROR(VLOOKUP(A1169,BASE!K:M,3,0)/VLOOKUP(ROE!A1169,BASE!F:H,3,0),B1168)</f>
        <v>0.52966694654352087</v>
      </c>
      <c r="C1169">
        <f>+IFERROR(VLOOKUP(A1169,BASE!A:C,3,0)/VLOOKUP(ROE!A1169,BASE!F:H,3,0),C1168)</f>
        <v>0.73607612650433807</v>
      </c>
      <c r="D1169">
        <f>+IFERROR(+VLOOKUP(A1169,BASE!P:R,3,0)/VLOOKUP(ROE!A1169,BASE!F:H,3,0),D1168)</f>
        <v>1.9210747271200672</v>
      </c>
      <c r="E1169">
        <f>+IFERROR(BASE!V1169/BASE!G1169,E1168)</f>
        <v>0.96394039201234527</v>
      </c>
      <c r="F1169">
        <f>+IFERROR(VLOOKUP(A1169,BASE!A:C,3,0)/VLOOKUP(A1169,BASE!K:M,3,0),F1168)</f>
        <v>1.3896961690885072</v>
      </c>
      <c r="L1169">
        <f t="shared" si="44"/>
        <v>0.75439606976704643</v>
      </c>
      <c r="M1169">
        <f t="shared" si="45"/>
        <v>0.3049378233199953</v>
      </c>
    </row>
    <row r="1170" spans="1:13" x14ac:dyDescent="0.25">
      <c r="A1170" s="1">
        <f>+BASE!A1170</f>
        <v>45352</v>
      </c>
      <c r="B1170">
        <f>+IFERROR(VLOOKUP(A1170,BASE!K:M,3,0)/VLOOKUP(ROE!A1170,BASE!F:H,3,0),B1169)</f>
        <v>0.54121238552115136</v>
      </c>
      <c r="C1170">
        <f>+IFERROR(VLOOKUP(A1170,BASE!A:C,3,0)/VLOOKUP(ROE!A1170,BASE!F:H,3,0),C1169)</f>
        <v>0.78906817851431887</v>
      </c>
      <c r="D1170">
        <f>+IFERROR(+VLOOKUP(A1170,BASE!P:R,3,0)/VLOOKUP(ROE!A1170,BASE!F:H,3,0),D1169)</f>
        <v>2.0684692542520717</v>
      </c>
      <c r="E1170">
        <f>+IFERROR(BASE!V1170/BASE!G1170,E1169)</f>
        <v>0.96394039201234527</v>
      </c>
      <c r="F1170">
        <f>+IFERROR(VLOOKUP(A1170,BASE!A:C,3,0)/VLOOKUP(A1170,BASE!K:M,3,0),F1169)</f>
        <v>1.4579640075208162</v>
      </c>
      <c r="L1170">
        <f t="shared" si="44"/>
        <v>0.76775459269490565</v>
      </c>
      <c r="M1170">
        <f t="shared" si="45"/>
        <v>0.31467017834739708</v>
      </c>
    </row>
    <row r="1171" spans="1:13" x14ac:dyDescent="0.25">
      <c r="A1171" s="1">
        <f>+BASE!A1171</f>
        <v>45359</v>
      </c>
      <c r="B1171">
        <f>+IFERROR(VLOOKUP(A1171,BASE!K:M,3,0)/VLOOKUP(ROE!A1171,BASE!F:H,3,0),B1170)</f>
        <v>0.61052787224604466</v>
      </c>
      <c r="C1171">
        <f>+IFERROR(VLOOKUP(A1171,BASE!A:C,3,0)/VLOOKUP(ROE!A1171,BASE!F:H,3,0),C1170)</f>
        <v>0.79594854354576372</v>
      </c>
      <c r="D1171">
        <f>+IFERROR(+VLOOKUP(A1171,BASE!P:R,3,0)/VLOOKUP(ROE!A1171,BASE!F:H,3,0),D1170)</f>
        <v>1.9516486766228005</v>
      </c>
      <c r="E1171">
        <f>+IFERROR(BASE!V1171/BASE!G1171,E1170)</f>
        <v>0.96394039201234527</v>
      </c>
      <c r="F1171">
        <f>+IFERROR(VLOOKUP(A1171,BASE!A:C,3,0)/VLOOKUP(A1171,BASE!K:M,3,0),F1170)</f>
        <v>1.3037054976992009</v>
      </c>
      <c r="L1171">
        <f t="shared" si="44"/>
        <v>0.83325819649323751</v>
      </c>
      <c r="M1171">
        <f t="shared" si="45"/>
        <v>0.3877975479988518</v>
      </c>
    </row>
    <row r="1172" spans="1:13" x14ac:dyDescent="0.25">
      <c r="A1172" s="1">
        <f>+BASE!A1172</f>
        <v>45366</v>
      </c>
      <c r="B1172">
        <f>+IFERROR(VLOOKUP(A1172,BASE!K:M,3,0)/VLOOKUP(ROE!A1172,BASE!F:H,3,0),B1171)</f>
        <v>0.61049649217485158</v>
      </c>
      <c r="C1172">
        <f>+IFERROR(VLOOKUP(A1172,BASE!A:C,3,0)/VLOOKUP(ROE!A1172,BASE!F:H,3,0),C1171)</f>
        <v>0.81529951430113323</v>
      </c>
      <c r="D1172">
        <f>+IFERROR(+VLOOKUP(A1172,BASE!P:R,3,0)/VLOOKUP(ROE!A1172,BASE!F:H,3,0),D1171)</f>
        <v>1.7920939017808959</v>
      </c>
      <c r="E1172">
        <f>+IFERROR(BASE!V1172/BASE!G1172,E1171)</f>
        <v>0.96394039201234527</v>
      </c>
      <c r="F1172">
        <f>+IFERROR(VLOOKUP(A1172,BASE!A:C,3,0)/VLOOKUP(A1172,BASE!K:M,3,0),F1171)</f>
        <v>1.3354696132596684</v>
      </c>
      <c r="L1172">
        <f t="shared" si="44"/>
        <v>0.8284174001786152</v>
      </c>
      <c r="M1172">
        <f t="shared" si="45"/>
        <v>0.39257558417108795</v>
      </c>
    </row>
    <row r="1173" spans="1:13" x14ac:dyDescent="0.25">
      <c r="A1173" s="1">
        <f>+BASE!A1173</f>
        <v>45373</v>
      </c>
      <c r="B1173">
        <f>+IFERROR(VLOOKUP(A1173,BASE!K:M,3,0)/VLOOKUP(ROE!A1173,BASE!F:H,3,0),B1172)</f>
        <v>0.60699113970142005</v>
      </c>
      <c r="C1173">
        <f>+IFERROR(VLOOKUP(A1173,BASE!A:C,3,0)/VLOOKUP(ROE!A1173,BASE!F:H,3,0),C1172)</f>
        <v>0.88870008496176722</v>
      </c>
      <c r="D1173">
        <f>+IFERROR(+VLOOKUP(A1173,BASE!P:R,3,0)/VLOOKUP(ROE!A1173,BASE!F:H,3,0),D1172)</f>
        <v>1.7169559412550068</v>
      </c>
      <c r="E1173">
        <f>+IFERROR(BASE!V1173/BASE!G1173,E1172)</f>
        <v>0.96394039201234527</v>
      </c>
      <c r="F1173">
        <f>+IFERROR(VLOOKUP(A1173,BASE!A:C,3,0)/VLOOKUP(A1173,BASE!K:M,3,0),F1172)</f>
        <v>1.4641071785642872</v>
      </c>
      <c r="L1173">
        <f t="shared" si="44"/>
        <v>0.82200036189203085</v>
      </c>
      <c r="M1173">
        <f t="shared" si="45"/>
        <v>0.39198191751080919</v>
      </c>
    </row>
    <row r="1174" spans="1:13" x14ac:dyDescent="0.25">
      <c r="A1174" s="1">
        <f>+BASE!A1174</f>
        <v>45380</v>
      </c>
      <c r="B1174">
        <f>+IFERROR(VLOOKUP(A1174,BASE!K:M,3,0)/VLOOKUP(ROE!A1174,BASE!F:H,3,0),B1173)</f>
        <v>0.66866525228299967</v>
      </c>
      <c r="C1174">
        <f>+IFERROR(VLOOKUP(A1174,BASE!A:C,3,0)/VLOOKUP(ROE!A1174,BASE!F:H,3,0),C1173)</f>
        <v>0.8123789318328567</v>
      </c>
      <c r="D1174">
        <f>+IFERROR(+VLOOKUP(A1174,BASE!P:R,3,0)/VLOOKUP(ROE!A1174,BASE!F:H,3,0),D1173)</f>
        <v>1.3022783876026196</v>
      </c>
      <c r="E1174">
        <f>+IFERROR(BASE!V1174/BASE!G1174,E1173)</f>
        <v>0.74071370735886033</v>
      </c>
      <c r="F1174">
        <f>+IFERROR(VLOOKUP(A1174,BASE!A:C,3,0)/VLOOKUP(A1174,BASE!K:M,3,0),F1173)</f>
        <v>1.2149261967167886</v>
      </c>
      <c r="L1174">
        <f t="shared" si="44"/>
        <v>0.87959162863238072</v>
      </c>
      <c r="M1174">
        <f t="shared" si="45"/>
        <v>0.45773887593361862</v>
      </c>
    </row>
    <row r="1175" spans="1:13" x14ac:dyDescent="0.25">
      <c r="A1175" s="1">
        <f>+BASE!A1175</f>
        <v>45387</v>
      </c>
      <c r="B1175">
        <f>+IFERROR(VLOOKUP(A1175,BASE!K:M,3,0)/VLOOKUP(ROE!A1175,BASE!F:H,3,0),B1174)</f>
        <v>0.68402399127589963</v>
      </c>
      <c r="C1175">
        <f>+IFERROR(VLOOKUP(A1175,BASE!A:C,3,0)/VLOOKUP(ROE!A1175,BASE!F:H,3,0),C1174)</f>
        <v>0.76990185387131949</v>
      </c>
      <c r="D1175">
        <f>+IFERROR(+VLOOKUP(A1175,BASE!P:R,3,0)/VLOOKUP(ROE!A1175,BASE!F:H,3,0),D1174)</f>
        <v>1.2678117048346056</v>
      </c>
      <c r="E1175">
        <f>+IFERROR(BASE!V1175/BASE!G1175,E1174)</f>
        <v>0.74071370735886033</v>
      </c>
      <c r="F1175">
        <f>+IFERROR(VLOOKUP(A1175,BASE!A:C,3,0)/VLOOKUP(A1175,BASE!K:M,3,0),F1174)</f>
        <v>1.1255480271024312</v>
      </c>
      <c r="L1175">
        <f t="shared" si="44"/>
        <v>0.89094511827642897</v>
      </c>
      <c r="M1175">
        <f t="shared" si="45"/>
        <v>0.47710286427537024</v>
      </c>
    </row>
    <row r="1176" spans="1:13" x14ac:dyDescent="0.25">
      <c r="A1176" s="1">
        <f>+BASE!A1176</f>
        <v>45394</v>
      </c>
      <c r="B1176">
        <f>+IFERROR(VLOOKUP(A1176,BASE!K:M,3,0)/VLOOKUP(ROE!A1176,BASE!F:H,3,0),B1175)</f>
        <v>0.61132647901567505</v>
      </c>
      <c r="C1176">
        <f>+IFERROR(VLOOKUP(A1176,BASE!A:C,3,0)/VLOOKUP(ROE!A1176,BASE!F:H,3,0),C1175)</f>
        <v>0.71886061014663738</v>
      </c>
      <c r="D1176">
        <f>+IFERROR(+VLOOKUP(A1176,BASE!P:R,3,0)/VLOOKUP(ROE!A1176,BASE!F:H,3,0),D1175)</f>
        <v>1.2836676217765042</v>
      </c>
      <c r="E1176">
        <f>+IFERROR(BASE!V1176/BASE!G1176,E1175)</f>
        <v>0.74071370735886033</v>
      </c>
      <c r="F1176">
        <f>+IFERROR(VLOOKUP(A1176,BASE!A:C,3,0)/VLOOKUP(A1176,BASE!K:M,3,0),F1175)</f>
        <v>1.1759029500964984</v>
      </c>
      <c r="L1176">
        <f t="shared" si="44"/>
        <v>0.81519231940491643</v>
      </c>
      <c r="M1176">
        <f t="shared" si="45"/>
        <v>0.40746063862643367</v>
      </c>
    </row>
    <row r="1177" spans="1:13" x14ac:dyDescent="0.25">
      <c r="A1177" s="1">
        <f>+BASE!A1177</f>
        <v>45401</v>
      </c>
      <c r="B1177">
        <f>+IFERROR(VLOOKUP(A1177,BASE!K:M,3,0)/VLOOKUP(ROE!A1177,BASE!F:H,3,0),B1176)</f>
        <v>0.61774832156997761</v>
      </c>
      <c r="C1177">
        <f>+IFERROR(VLOOKUP(A1177,BASE!A:C,3,0)/VLOOKUP(ROE!A1177,BASE!F:H,3,0),C1176)</f>
        <v>0.72163883628851788</v>
      </c>
      <c r="D1177">
        <f>+IFERROR(+VLOOKUP(A1177,BASE!P:R,3,0)/VLOOKUP(ROE!A1177,BASE!F:H,3,0),D1176)</f>
        <v>1.2631261835083492</v>
      </c>
      <c r="E1177">
        <f>+IFERROR(BASE!V1177/BASE!G1177,E1176)</f>
        <v>0.74071370735886033</v>
      </c>
      <c r="F1177">
        <f>+IFERROR(VLOOKUP(A1177,BASE!A:C,3,0)/VLOOKUP(A1177,BASE!K:M,3,0),F1176)</f>
        <v>1.1681761181552182</v>
      </c>
      <c r="L1177">
        <f t="shared" si="44"/>
        <v>0.81365042853184555</v>
      </c>
      <c r="M1177">
        <f t="shared" si="45"/>
        <v>0.42184621460810967</v>
      </c>
    </row>
    <row r="1178" spans="1:13" x14ac:dyDescent="0.25">
      <c r="A1178" s="1">
        <f>+BASE!A1178</f>
        <v>45408</v>
      </c>
      <c r="B1178">
        <f>+IFERROR(VLOOKUP(A1178,BASE!K:M,3,0)/VLOOKUP(ROE!A1178,BASE!F:H,3,0),B1177)</f>
        <v>0.62608353033884956</v>
      </c>
      <c r="C1178">
        <f>+IFERROR(VLOOKUP(A1178,BASE!A:C,3,0)/VLOOKUP(ROE!A1178,BASE!F:H,3,0),C1177)</f>
        <v>0.69156816390858955</v>
      </c>
      <c r="D1178">
        <f>+IFERROR(+VLOOKUP(A1178,BASE!P:R,3,0)/VLOOKUP(ROE!A1178,BASE!F:H,3,0),D1177)</f>
        <v>1.1739952718676123</v>
      </c>
      <c r="E1178">
        <f>+IFERROR(BASE!V1178/BASE!G1178,E1177)</f>
        <v>0.74071370735886033</v>
      </c>
      <c r="F1178">
        <f>+IFERROR(VLOOKUP(A1178,BASE!A:C,3,0)/VLOOKUP(A1178,BASE!K:M,3,0),F1177)</f>
        <v>1.1045940843297672</v>
      </c>
      <c r="L1178">
        <f t="shared" si="44"/>
        <v>0.81470846911593575</v>
      </c>
      <c r="M1178">
        <f t="shared" si="45"/>
        <v>0.43745859156176337</v>
      </c>
    </row>
    <row r="1179" spans="1:13" x14ac:dyDescent="0.25">
      <c r="A1179" s="1">
        <f>+BASE!A1179</f>
        <v>45415</v>
      </c>
      <c r="B1179">
        <f>+IFERROR(VLOOKUP(A1179,BASE!K:M,3,0)/VLOOKUP(ROE!A1179,BASE!F:H,3,0),B1178)</f>
        <v>0.63024754153950491</v>
      </c>
      <c r="C1179">
        <f>+IFERROR(VLOOKUP(A1179,BASE!A:C,3,0)/VLOOKUP(ROE!A1179,BASE!F:H,3,0),C1178)</f>
        <v>0.7270261105459479</v>
      </c>
      <c r="D1179">
        <f>+IFERROR(+VLOOKUP(A1179,BASE!P:R,3,0)/VLOOKUP(ROE!A1179,BASE!F:H,3,0),D1178)</f>
        <v>1.0027806035944389</v>
      </c>
      <c r="E1179">
        <f>+IFERROR(BASE!V1179/BASE!G1179,E1178)</f>
        <v>0.74071370735886033</v>
      </c>
      <c r="F1179">
        <f>+IFERROR(VLOOKUP(A1179,BASE!A:C,3,0)/VLOOKUP(A1179,BASE!K:M,3,0),F1178)</f>
        <v>1.1535564403314322</v>
      </c>
      <c r="L1179">
        <f t="shared" si="44"/>
        <v>0.81207624505928266</v>
      </c>
      <c r="M1179">
        <f t="shared" si="45"/>
        <v>0.44841883801972715</v>
      </c>
    </row>
    <row r="1180" spans="1:13" x14ac:dyDescent="0.25">
      <c r="A1180" s="1">
        <f>+BASE!A1180</f>
        <v>45422</v>
      </c>
      <c r="B1180">
        <f>+IFERROR(VLOOKUP(A1180,BASE!K:M,3,0)/VLOOKUP(ROE!A1180,BASE!F:H,3,0),B1179)</f>
        <v>0.64632713703268607</v>
      </c>
      <c r="C1180">
        <f>+IFERROR(VLOOKUP(A1180,BASE!A:C,3,0)/VLOOKUP(ROE!A1180,BASE!F:H,3,0),C1179)</f>
        <v>0.74044641006150225</v>
      </c>
      <c r="D1180">
        <f>+IFERROR(+VLOOKUP(A1180,BASE!P:R,3,0)/VLOOKUP(ROE!A1180,BASE!F:H,3,0),D1179)</f>
        <v>1.2469076083200885</v>
      </c>
      <c r="E1180">
        <f>+IFERROR(BASE!V1180/BASE!G1180,E1179)</f>
        <v>0.74071370735886033</v>
      </c>
      <c r="F1180">
        <f>+IFERROR(VLOOKUP(A1180,BASE!A:C,3,0)/VLOOKUP(A1180,BASE!K:M,3,0),F1179)</f>
        <v>1.145621725649524</v>
      </c>
      <c r="L1180">
        <f t="shared" si="44"/>
        <v>0.82417612184065048</v>
      </c>
      <c r="M1180">
        <f t="shared" si="45"/>
        <v>0.46847815222472167</v>
      </c>
    </row>
    <row r="1181" spans="1:13" x14ac:dyDescent="0.25">
      <c r="A1181" s="1">
        <f>+BASE!A1181</f>
        <v>45429</v>
      </c>
      <c r="B1181">
        <f>+IFERROR(VLOOKUP(A1181,BASE!K:M,3,0)/VLOOKUP(ROE!A1181,BASE!F:H,3,0),B1180)</f>
        <v>0.66655900781603261</v>
      </c>
      <c r="C1181">
        <f>+IFERROR(VLOOKUP(A1181,BASE!A:C,3,0)/VLOOKUP(ROE!A1181,BASE!F:H,3,0),C1180)</f>
        <v>0.75931787352238223</v>
      </c>
      <c r="D1181">
        <f>+IFERROR(+VLOOKUP(A1181,BASE!P:R,3,0)/VLOOKUP(ROE!A1181,BASE!F:H,3,0),D1180)</f>
        <v>1.1350041986951749</v>
      </c>
      <c r="E1181">
        <f>+IFERROR(BASE!V1181/BASE!G1181,E1180)</f>
        <v>0.74071370735886033</v>
      </c>
      <c r="F1181">
        <f>+IFERROR(VLOOKUP(A1181,BASE!A:C,3,0)/VLOOKUP(A1181,BASE!K:M,3,0),F1180)</f>
        <v>1.1391607713925767</v>
      </c>
      <c r="L1181">
        <f t="shared" si="44"/>
        <v>0.83771500971868385</v>
      </c>
      <c r="M1181">
        <f t="shared" si="45"/>
        <v>0.49540300591338143</v>
      </c>
    </row>
    <row r="1182" spans="1:13" x14ac:dyDescent="0.25">
      <c r="A1182" s="1">
        <f>+BASE!A1182</f>
        <v>45436</v>
      </c>
      <c r="B1182">
        <f>+IFERROR(VLOOKUP(A1182,BASE!K:M,3,0)/VLOOKUP(ROE!A1182,BASE!F:H,3,0),B1181)</f>
        <v>0.64366515837104077</v>
      </c>
      <c r="C1182">
        <f>+IFERROR(VLOOKUP(A1182,BASE!A:C,3,0)/VLOOKUP(ROE!A1182,BASE!F:H,3,0),C1181)</f>
        <v>0.74183006535947704</v>
      </c>
      <c r="D1182">
        <f>+IFERROR(+VLOOKUP(A1182,BASE!P:R,3,0)/VLOOKUP(ROE!A1182,BASE!F:H,3,0),D1181)</f>
        <v>1.0989819004524888</v>
      </c>
      <c r="E1182">
        <f>+IFERROR(BASE!V1182/BASE!G1182,E1181)</f>
        <v>0.74071370735886033</v>
      </c>
      <c r="F1182">
        <f>+IFERROR(VLOOKUP(A1182,BASE!A:C,3,0)/VLOOKUP(A1182,BASE!K:M,3,0),F1181)</f>
        <v>1.1525092755321225</v>
      </c>
      <c r="L1182">
        <f t="shared" si="44"/>
        <v>0.80656985921919044</v>
      </c>
      <c r="M1182">
        <f t="shared" si="45"/>
        <v>0.48076045752289109</v>
      </c>
    </row>
    <row r="1183" spans="1:13" x14ac:dyDescent="0.25">
      <c r="A1183" s="1">
        <f>+BASE!A1183</f>
        <v>45443</v>
      </c>
      <c r="B1183">
        <f>+IFERROR(VLOOKUP(A1183,BASE!K:M,3,0)/VLOOKUP(ROE!A1183,BASE!F:H,3,0),B1182)</f>
        <v>0.67794747194261251</v>
      </c>
      <c r="C1183">
        <f>+IFERROR(VLOOKUP(A1183,BASE!A:C,3,0)/VLOOKUP(ROE!A1183,BASE!F:H,3,0),C1182)</f>
        <v>0.78861506421381466</v>
      </c>
      <c r="D1183">
        <f>+IFERROR(+VLOOKUP(A1183,BASE!P:R,3,0)/VLOOKUP(ROE!A1183,BASE!F:H,3,0),D1182)</f>
        <v>1.0618419530255698</v>
      </c>
      <c r="E1183">
        <f>+IFERROR(BASE!V1183/BASE!G1183,E1182)</f>
        <v>0.74071370735886033</v>
      </c>
      <c r="F1183">
        <f>+IFERROR(VLOOKUP(A1183,BASE!A:C,3,0)/VLOOKUP(A1183,BASE!K:M,3,0),F1182)</f>
        <v>1.1632391842307364</v>
      </c>
      <c r="L1183">
        <f t="shared" si="44"/>
        <v>0.83016333371174111</v>
      </c>
      <c r="M1183">
        <f t="shared" si="45"/>
        <v>0.52573161017348391</v>
      </c>
    </row>
    <row r="1184" spans="1:13" x14ac:dyDescent="0.25">
      <c r="A1184" s="1">
        <f>+BASE!A1184</f>
        <v>45450</v>
      </c>
      <c r="B1184">
        <f>+IFERROR(VLOOKUP(A1184,BASE!K:M,3,0)/VLOOKUP(ROE!A1184,BASE!F:H,3,0),B1183)</f>
        <v>0.6675710673984091</v>
      </c>
      <c r="C1184">
        <f>+IFERROR(VLOOKUP(A1184,BASE!A:C,3,0)/VLOOKUP(ROE!A1184,BASE!F:H,3,0),C1183)</f>
        <v>0.74002589874822722</v>
      </c>
      <c r="D1184">
        <f>+IFERROR(+VLOOKUP(A1184,BASE!P:R,3,0)/VLOOKUP(ROE!A1184,BASE!F:H,3,0),D1183)</f>
        <v>1.0687550101745082</v>
      </c>
      <c r="E1184">
        <f>+IFERROR(BASE!V1184/BASE!G1184,E1183)</f>
        <v>0.74071370735886033</v>
      </c>
      <c r="F1184">
        <f>+IFERROR(VLOOKUP(A1184,BASE!A:C,3,0)/VLOOKUP(A1184,BASE!K:M,3,0),F1183)</f>
        <v>1.1085350083133196</v>
      </c>
      <c r="L1184">
        <f t="shared" si="44"/>
        <v>0.80992156461008769</v>
      </c>
      <c r="M1184">
        <f t="shared" si="45"/>
        <v>0.52522057018673052</v>
      </c>
    </row>
    <row r="1185" spans="1:13" x14ac:dyDescent="0.25">
      <c r="A1185" s="1">
        <f>+BASE!A1185</f>
        <v>45457</v>
      </c>
      <c r="B1185">
        <f>+IFERROR(VLOOKUP(A1185,BASE!K:M,3,0)/VLOOKUP(ROE!A1185,BASE!F:H,3,0),B1184)</f>
        <v>0.67672363678642011</v>
      </c>
      <c r="C1185">
        <f>+IFERROR(VLOOKUP(A1185,BASE!A:C,3,0)/VLOOKUP(ROE!A1185,BASE!F:H,3,0),C1184)</f>
        <v>0.77008487385187774</v>
      </c>
      <c r="D1185">
        <f>+IFERROR(+VLOOKUP(A1185,BASE!P:R,3,0)/VLOOKUP(ROE!A1185,BASE!F:H,3,0),D1184)</f>
        <v>1.0521450994070458</v>
      </c>
      <c r="E1185">
        <f>+IFERROR(BASE!V1185/BASE!G1185,E1184)</f>
        <v>0.74071370735886033</v>
      </c>
      <c r="F1185">
        <f>+IFERROR(VLOOKUP(A1185,BASE!A:C,3,0)/VLOOKUP(A1185,BASE!K:M,3,0),F1184)</f>
        <v>1.1379606563010052</v>
      </c>
      <c r="L1185">
        <f t="shared" si="44"/>
        <v>0.81222161533881465</v>
      </c>
      <c r="M1185">
        <f t="shared" si="45"/>
        <v>0.54122565823402558</v>
      </c>
    </row>
    <row r="1186" spans="1:13" x14ac:dyDescent="0.25">
      <c r="A1186" s="1">
        <f>+BASE!A1186</f>
        <v>45464</v>
      </c>
      <c r="B1186">
        <f>+IFERROR(VLOOKUP(A1186,BASE!K:M,3,0)/VLOOKUP(ROE!A1186,BASE!F:H,3,0),B1185)</f>
        <v>0.65743102249014607</v>
      </c>
      <c r="C1186">
        <f>+IFERROR(VLOOKUP(A1186,BASE!A:C,3,0)/VLOOKUP(ROE!A1186,BASE!F:H,3,0),C1185)</f>
        <v>0.76512868073266871</v>
      </c>
      <c r="D1186">
        <f>+IFERROR(+VLOOKUP(A1186,BASE!P:R,3,0)/VLOOKUP(ROE!A1186,BASE!F:H,3,0),D1185)</f>
        <v>1.0737885462555066</v>
      </c>
      <c r="E1186">
        <f>+IFERROR(BASE!V1186/BASE!G1186,E1185)</f>
        <v>0.74071370735886033</v>
      </c>
      <c r="F1186">
        <f>+IFERROR(VLOOKUP(A1186,BASE!A:C,3,0)/VLOOKUP(A1186,BASE!K:M,3,0),F1185)</f>
        <v>1.1638159054840416</v>
      </c>
      <c r="L1186">
        <f t="shared" si="44"/>
        <v>0.78963795886674681</v>
      </c>
      <c r="M1186">
        <f t="shared" si="45"/>
        <v>0.52522408611354532</v>
      </c>
    </row>
    <row r="1187" spans="1:13" x14ac:dyDescent="0.25">
      <c r="A1187" s="1">
        <f>+BASE!A1187</f>
        <v>45471</v>
      </c>
      <c r="B1187">
        <f>+IFERROR(VLOOKUP(A1187,BASE!K:M,3,0)/VLOOKUP(ROE!A1187,BASE!F:H,3,0),B1186)</f>
        <v>0.76231468197034902</v>
      </c>
      <c r="C1187">
        <f>+IFERROR(VLOOKUP(A1187,BASE!A:C,3,0)/VLOOKUP(ROE!A1187,BASE!F:H,3,0),C1186)</f>
        <v>0.93031358885017412</v>
      </c>
      <c r="D1187">
        <f>+IFERROR(+VLOOKUP(A1187,BASE!P:R,3,0)/VLOOKUP(ROE!A1187,BASE!F:H,3,0),D1186)</f>
        <v>1.3297123727539797</v>
      </c>
      <c r="E1187">
        <f>+IFERROR(BASE!V1187/BASE!G1187,E1186)</f>
        <v>0.51453737237544928</v>
      </c>
      <c r="F1187">
        <f>+IFERROR(VLOOKUP(A1187,BASE!A:C,3,0)/VLOOKUP(A1187,BASE!K:M,3,0),F1186)</f>
        <v>1.2203799964151283</v>
      </c>
      <c r="L1187">
        <f t="shared" si="44"/>
        <v>0.89427486954120128</v>
      </c>
      <c r="M1187">
        <f t="shared" si="45"/>
        <v>0.63035449439949676</v>
      </c>
    </row>
    <row r="1188" spans="1:13" x14ac:dyDescent="0.25">
      <c r="A1188" s="1">
        <f>+BASE!A1188</f>
        <v>45478</v>
      </c>
      <c r="B1188">
        <f>+IFERROR(VLOOKUP(A1188,BASE!K:M,3,0)/VLOOKUP(ROE!A1188,BASE!F:H,3,0),B1187)</f>
        <v>0.74606103619588349</v>
      </c>
      <c r="C1188">
        <f>+IFERROR(VLOOKUP(A1188,BASE!A:C,3,0)/VLOOKUP(ROE!A1188,BASE!F:H,3,0),C1187)</f>
        <v>0.9071682044002839</v>
      </c>
      <c r="D1188">
        <f>+IFERROR(+VLOOKUP(A1188,BASE!P:R,3,0)/VLOOKUP(ROE!A1188,BASE!F:H,3,0),D1187)</f>
        <v>1.4044002838892831</v>
      </c>
      <c r="E1188">
        <f>+IFERROR(BASE!V1188/BASE!G1188,E1187)</f>
        <v>0.51453737237544928</v>
      </c>
      <c r="F1188">
        <f>+IFERROR(VLOOKUP(A1188,BASE!A:C,3,0)/VLOOKUP(A1188,BASE!K:M,3,0),F1187)</f>
        <v>1.215943683409437</v>
      </c>
      <c r="L1188">
        <f t="shared" si="44"/>
        <v>0.87912393824657564</v>
      </c>
      <c r="M1188">
        <f t="shared" si="45"/>
        <v>0.61299813414519133</v>
      </c>
    </row>
    <row r="1189" spans="1:13" x14ac:dyDescent="0.25">
      <c r="A1189" s="1">
        <f>+BASE!A1189</f>
        <v>45485</v>
      </c>
      <c r="B1189">
        <f>+IFERROR(VLOOKUP(A1189,BASE!K:M,3,0)/VLOOKUP(ROE!A1189,BASE!F:H,3,0),B1188)</f>
        <v>0.78747680252938335</v>
      </c>
      <c r="C1189">
        <f>+IFERROR(VLOOKUP(A1189,BASE!A:C,3,0)/VLOOKUP(ROE!A1189,BASE!F:H,3,0),C1188)</f>
        <v>0.91126537906385319</v>
      </c>
      <c r="D1189">
        <f>+IFERROR(+VLOOKUP(A1189,BASE!P:R,3,0)/VLOOKUP(ROE!A1189,BASE!F:H,3,0),D1188)</f>
        <v>1.3799573853873117</v>
      </c>
      <c r="E1189">
        <f>+IFERROR(BASE!V1189/BASE!G1189,E1188)</f>
        <v>0.51453737237544928</v>
      </c>
      <c r="F1189">
        <f>+IFERROR(VLOOKUP(A1189,BASE!A:C,3,0)/VLOOKUP(A1189,BASE!K:M,3,0),F1188)</f>
        <v>1.1571964737714935</v>
      </c>
      <c r="L1189">
        <f t="shared" si="44"/>
        <v>0.92361893559198827</v>
      </c>
      <c r="M1189">
        <f t="shared" si="45"/>
        <v>0.65133466946677843</v>
      </c>
    </row>
    <row r="1190" spans="1:13" x14ac:dyDescent="0.25">
      <c r="A1190" s="1">
        <f>+BASE!A1190</f>
        <v>45492</v>
      </c>
      <c r="B1190">
        <f>+IFERROR(VLOOKUP(A1190,BASE!K:M,3,0)/VLOOKUP(ROE!A1190,BASE!F:H,3,0),B1189)</f>
        <v>0.76096033402922758</v>
      </c>
      <c r="C1190">
        <f>+IFERROR(VLOOKUP(A1190,BASE!A:C,3,0)/VLOOKUP(ROE!A1190,BASE!F:H,3,0),C1189)</f>
        <v>0.93811512078735459</v>
      </c>
      <c r="D1190">
        <f>+IFERROR(+VLOOKUP(A1190,BASE!P:R,3,0)/VLOOKUP(ROE!A1190,BASE!F:H,3,0),D1189)</f>
        <v>1.38033104682374</v>
      </c>
      <c r="E1190">
        <f>+IFERROR(BASE!V1190/BASE!G1190,E1189)</f>
        <v>0.51453737237544928</v>
      </c>
      <c r="F1190">
        <f>+IFERROR(VLOOKUP(A1190,BASE!A:C,3,0)/VLOOKUP(A1190,BASE!K:M,3,0),F1189)</f>
        <v>1.2328042328042328</v>
      </c>
      <c r="L1190">
        <f t="shared" si="44"/>
        <v>0.89829692848571518</v>
      </c>
      <c r="M1190">
        <f t="shared" si="45"/>
        <v>0.62362373957273998</v>
      </c>
    </row>
    <row r="1191" spans="1:13" x14ac:dyDescent="0.25">
      <c r="A1191" s="1">
        <f>+BASE!A1191</f>
        <v>45499</v>
      </c>
      <c r="B1191">
        <f>+IFERROR(VLOOKUP(A1191,BASE!K:M,3,0)/VLOOKUP(ROE!A1191,BASE!F:H,3,0),B1190)</f>
        <v>0.74554950713550106</v>
      </c>
      <c r="C1191">
        <f>+IFERROR(VLOOKUP(A1191,BASE!A:C,3,0)/VLOOKUP(ROE!A1191,BASE!F:H,3,0),C1190)</f>
        <v>0.89407091363836988</v>
      </c>
      <c r="D1191">
        <f>+IFERROR(+VLOOKUP(A1191,BASE!P:R,3,0)/VLOOKUP(ROE!A1191,BASE!F:H,3,0),D1190)</f>
        <v>1.4641753714874211</v>
      </c>
      <c r="E1191">
        <f>+IFERROR(BASE!V1191/BASE!G1191,E1190)</f>
        <v>0.51453737237544928</v>
      </c>
      <c r="F1191">
        <f>+IFERROR(VLOOKUP(A1191,BASE!A:C,3,0)/VLOOKUP(A1191,BASE!K:M,3,0),F1190)</f>
        <v>1.1992106561420819</v>
      </c>
      <c r="L1191">
        <f t="shared" si="44"/>
        <v>0.88385407306865726</v>
      </c>
      <c r="M1191">
        <f t="shared" si="45"/>
        <v>0.60724494120234485</v>
      </c>
    </row>
    <row r="1192" spans="1:13" x14ac:dyDescent="0.25">
      <c r="A1192" s="1">
        <f>+BASE!A1192</f>
        <v>45506</v>
      </c>
      <c r="B1192">
        <f>+IFERROR(VLOOKUP(A1192,BASE!K:M,3,0)/VLOOKUP(ROE!A1192,BASE!F:H,3,0),B1191)</f>
        <v>0.7601922182607348</v>
      </c>
      <c r="C1192">
        <f>+IFERROR(VLOOKUP(A1192,BASE!A:C,3,0)/VLOOKUP(ROE!A1192,BASE!F:H,3,0),C1191)</f>
        <v>0.87722833669198563</v>
      </c>
      <c r="D1192">
        <f>+IFERROR(+VLOOKUP(A1192,BASE!P:R,3,0)/VLOOKUP(ROE!A1192,BASE!F:H,3,0),D1191)</f>
        <v>1.5709192373275462</v>
      </c>
      <c r="E1192">
        <f>+IFERROR(BASE!V1192/BASE!G1192,E1191)</f>
        <v>0.51453737237544928</v>
      </c>
      <c r="F1192">
        <f>+IFERROR(VLOOKUP(A1192,BASE!A:C,3,0)/VLOOKUP(A1192,BASE!K:M,3,0),F1191)</f>
        <v>1.1539559543230016</v>
      </c>
      <c r="L1192">
        <f t="shared" si="44"/>
        <v>0.90034906874515819</v>
      </c>
      <c r="M1192">
        <f t="shared" si="45"/>
        <v>0.62003536777631141</v>
      </c>
    </row>
    <row r="1193" spans="1:13" x14ac:dyDescent="0.25">
      <c r="A1193" s="1">
        <f>+BASE!A1193</f>
        <v>45513</v>
      </c>
      <c r="B1193">
        <f>+IFERROR(VLOOKUP(A1193,BASE!K:M,3,0)/VLOOKUP(ROE!A1193,BASE!F:H,3,0),B1192)</f>
        <v>0.75087603305785122</v>
      </c>
      <c r="C1193">
        <f>+IFERROR(VLOOKUP(A1193,BASE!A:C,3,0)/VLOOKUP(ROE!A1193,BASE!F:H,3,0),C1192)</f>
        <v>0.81342148760330579</v>
      </c>
      <c r="D1193">
        <f>+IFERROR(+VLOOKUP(A1193,BASE!P:R,3,0)/VLOOKUP(ROE!A1193,BASE!F:H,3,0),D1192)</f>
        <v>1.3361322314049588</v>
      </c>
      <c r="E1193">
        <f>+IFERROR(BASE!V1193/BASE!G1193,E1192)</f>
        <v>0.51453737237544928</v>
      </c>
      <c r="F1193">
        <f>+IFERROR(VLOOKUP(A1193,BASE!A:C,3,0)/VLOOKUP(A1193,BASE!K:M,3,0),F1192)</f>
        <v>1.0832966452408206</v>
      </c>
      <c r="L1193">
        <f t="shared" si="44"/>
        <v>0.89330325789388276</v>
      </c>
      <c r="M1193">
        <f t="shared" si="45"/>
        <v>0.60844880822181968</v>
      </c>
    </row>
    <row r="1194" spans="1:13" x14ac:dyDescent="0.25">
      <c r="A1194" s="1">
        <f>+BASE!A1194</f>
        <v>45520</v>
      </c>
      <c r="B1194">
        <f>+IFERROR(VLOOKUP(A1194,BASE!K:M,3,0)/VLOOKUP(ROE!A1194,BASE!F:H,3,0),B1193)</f>
        <v>0.76937500000000003</v>
      </c>
      <c r="C1194">
        <f>+IFERROR(VLOOKUP(A1194,BASE!A:C,3,0)/VLOOKUP(ROE!A1194,BASE!F:H,3,0),C1193)</f>
        <v>0.84793750000000001</v>
      </c>
      <c r="D1194">
        <f>+IFERROR(+VLOOKUP(A1194,BASE!P:R,3,0)/VLOOKUP(ROE!A1194,BASE!F:H,3,0),D1193)</f>
        <v>1.264875</v>
      </c>
      <c r="E1194">
        <f>+IFERROR(BASE!V1194/BASE!G1194,E1193)</f>
        <v>0.51453737237544928</v>
      </c>
      <c r="F1194">
        <f>+IFERROR(VLOOKUP(A1194,BASE!A:C,3,0)/VLOOKUP(A1194,BASE!K:M,3,0),F1193)</f>
        <v>1.1021121039805035</v>
      </c>
      <c r="L1194">
        <f t="shared" si="44"/>
        <v>0.91490638708392968</v>
      </c>
      <c r="M1194">
        <f t="shared" si="45"/>
        <v>0.62384361291607038</v>
      </c>
    </row>
    <row r="1195" spans="1:13" x14ac:dyDescent="0.25">
      <c r="A1195" s="1">
        <f>+BASE!A1195</f>
        <v>45527</v>
      </c>
      <c r="B1195">
        <f>+IFERROR(VLOOKUP(A1195,BASE!K:M,3,0)/VLOOKUP(ROE!A1195,BASE!F:H,3,0),B1194)</f>
        <v>0.72316210396800984</v>
      </c>
      <c r="C1195">
        <f>+IFERROR(VLOOKUP(A1195,BASE!A:C,3,0)/VLOOKUP(ROE!A1195,BASE!F:H,3,0),C1194)</f>
        <v>0.78775761304214087</v>
      </c>
      <c r="D1195">
        <f>+IFERROR(+VLOOKUP(A1195,BASE!P:R,3,0)/VLOOKUP(ROE!A1195,BASE!F:H,3,0),D1194)</f>
        <v>1.2140879729314058</v>
      </c>
      <c r="E1195">
        <f>+IFERROR(BASE!V1195/BASE!G1195,E1194)</f>
        <v>0.51453737237544928</v>
      </c>
      <c r="F1195">
        <f>+IFERROR(VLOOKUP(A1195,BASE!A:C,3,0)/VLOOKUP(A1195,BASE!K:M,3,0),F1194)</f>
        <v>1.0893236920459379</v>
      </c>
      <c r="L1195">
        <f t="shared" si="44"/>
        <v>0.86942859370722736</v>
      </c>
      <c r="M1195">
        <f t="shared" si="45"/>
        <v>0.57689561422879232</v>
      </c>
    </row>
    <row r="1196" spans="1:13" x14ac:dyDescent="0.25">
      <c r="A1196" s="1">
        <f>+BASE!A1196</f>
        <v>45534</v>
      </c>
      <c r="B1196">
        <f>+IFERROR(VLOOKUP(A1196,BASE!K:M,3,0)/VLOOKUP(ROE!A1196,BASE!F:H,3,0),B1195)</f>
        <v>0.67671619130246174</v>
      </c>
      <c r="C1196">
        <f>+IFERROR(VLOOKUP(A1196,BASE!A:C,3,0)/VLOOKUP(ROE!A1196,BASE!F:H,3,0),C1195)</f>
        <v>0.7668907927556663</v>
      </c>
      <c r="D1196">
        <f>+IFERROR(+VLOOKUP(A1196,BASE!P:R,3,0)/VLOOKUP(ROE!A1196,BASE!F:H,3,0),D1195)</f>
        <v>1.0556881032425984</v>
      </c>
      <c r="E1196">
        <f>+IFERROR(BASE!V1196/BASE!G1196,E1195)</f>
        <v>0.51453737237544928</v>
      </c>
      <c r="F1196">
        <f>+IFERROR(VLOOKUP(A1196,BASE!A:C,3,0)/VLOOKUP(A1196,BASE!K:M,3,0),F1195)</f>
        <v>1.1332532051282049</v>
      </c>
      <c r="L1196">
        <f t="shared" si="44"/>
        <v>0.82276898156073153</v>
      </c>
      <c r="M1196">
        <f t="shared" si="45"/>
        <v>0.53066340104419196</v>
      </c>
    </row>
    <row r="1197" spans="1:13" x14ac:dyDescent="0.25">
      <c r="A1197" s="1">
        <f>+BASE!A1197</f>
        <v>45541</v>
      </c>
      <c r="B1197">
        <f>+IFERROR(VLOOKUP(A1197,BASE!K:M,3,0)/VLOOKUP(ROE!A1197,BASE!F:H,3,0),B1196)</f>
        <v>0.69436954797779538</v>
      </c>
      <c r="C1197">
        <f>+IFERROR(VLOOKUP(A1197,BASE!A:C,3,0)/VLOOKUP(ROE!A1197,BASE!F:H,3,0),C1196)</f>
        <v>0.76637589214908808</v>
      </c>
      <c r="D1197">
        <f>+IFERROR(+VLOOKUP(A1197,BASE!P:R,3,0)/VLOOKUP(ROE!A1197,BASE!F:H,3,0),D1196)</f>
        <v>1.0245836637589214</v>
      </c>
      <c r="E1197">
        <f>+IFERROR(BASE!V1197/BASE!G1197,E1196)</f>
        <v>0.51453737237544928</v>
      </c>
      <c r="F1197">
        <f>+IFERROR(VLOOKUP(A1197,BASE!A:C,3,0)/VLOOKUP(A1197,BASE!K:M,3,0),F1196)</f>
        <v>1.1037003197807218</v>
      </c>
      <c r="L1197">
        <f t="shared" si="44"/>
        <v>0.84068005501305998</v>
      </c>
      <c r="M1197">
        <f t="shared" si="45"/>
        <v>0.54805904094253077</v>
      </c>
    </row>
    <row r="1198" spans="1:13" x14ac:dyDescent="0.25">
      <c r="A1198" s="1">
        <f>+BASE!A1198</f>
        <v>45548</v>
      </c>
      <c r="B1198">
        <f>+IFERROR(VLOOKUP(A1198,BASE!K:M,3,0)/VLOOKUP(ROE!A1198,BASE!F:H,3,0),B1197)</f>
        <v>0.65765020676234487</v>
      </c>
      <c r="C1198">
        <f>+IFERROR(VLOOKUP(A1198,BASE!A:C,3,0)/VLOOKUP(ROE!A1198,BASE!F:H,3,0),C1197)</f>
        <v>0.76399902700072975</v>
      </c>
      <c r="D1198">
        <f>+IFERROR(+VLOOKUP(A1198,BASE!P:R,3,0)/VLOOKUP(ROE!A1198,BASE!F:H,3,0),D1197)</f>
        <v>0.93130625152031132</v>
      </c>
      <c r="E1198">
        <f>+IFERROR(BASE!V1198/BASE!G1198,E1197)</f>
        <v>0.51453737237544928</v>
      </c>
      <c r="F1198">
        <f>+IFERROR(VLOOKUP(A1198,BASE!A:C,3,0)/VLOOKUP(A1198,BASE!K:M,3,0),F1197)</f>
        <v>1.1617103121763575</v>
      </c>
      <c r="L1198">
        <f t="shared" si="44"/>
        <v>0.80356580772275921</v>
      </c>
      <c r="M1198">
        <f t="shared" si="45"/>
        <v>0.51173460580193053</v>
      </c>
    </row>
    <row r="1199" spans="1:13" x14ac:dyDescent="0.25">
      <c r="A1199" s="1">
        <f>+BASE!A1199</f>
        <v>45555</v>
      </c>
      <c r="B1199">
        <f>+IFERROR(VLOOKUP(A1199,BASE!K:M,3,0)/VLOOKUP(ROE!A1199,BASE!F:H,3,0),B1198)</f>
        <v>0.66304033888514491</v>
      </c>
      <c r="C1199">
        <f>+IFERROR(VLOOKUP(A1199,BASE!A:C,3,0)/VLOOKUP(ROE!A1199,BASE!F:H,3,0),C1198)</f>
        <v>0.80961779147010693</v>
      </c>
      <c r="D1199">
        <f>+IFERROR(+VLOOKUP(A1199,BASE!P:R,3,0)/VLOOKUP(ROE!A1199,BASE!F:H,3,0),D1198)</f>
        <v>0.90155964186001736</v>
      </c>
      <c r="E1199">
        <f>+IFERROR(BASE!V1199/BASE!G1199,E1198)</f>
        <v>0.51453737237544928</v>
      </c>
      <c r="F1199">
        <f>+IFERROR(VLOOKUP(A1199,BASE!A:C,3,0)/VLOOKUP(A1199,BASE!K:M,3,0),F1198)</f>
        <v>1.221068680121969</v>
      </c>
      <c r="L1199">
        <f t="shared" si="44"/>
        <v>0.80880674915056239</v>
      </c>
      <c r="M1199">
        <f t="shared" si="45"/>
        <v>0.51727392861972743</v>
      </c>
    </row>
    <row r="1200" spans="1:13" x14ac:dyDescent="0.25">
      <c r="A1200" s="1">
        <f>+BASE!A1200</f>
        <v>45562</v>
      </c>
      <c r="B1200">
        <f>+IFERROR(VLOOKUP(A1200,BASE!K:M,3,0)/VLOOKUP(ROE!A1200,BASE!F:H,3,0),B1199)</f>
        <v>0.65052469925774248</v>
      </c>
      <c r="C1200">
        <f>+IFERROR(VLOOKUP(A1200,BASE!A:C,3,0)/VLOOKUP(ROE!A1200,BASE!F:H,3,0),C1199)</f>
        <v>0.77727156385973895</v>
      </c>
      <c r="D1200">
        <f>+IFERROR(+VLOOKUP(A1200,BASE!P:R,3,0)/VLOOKUP(ROE!A1200,BASE!F:H,3,0),D1199)</f>
        <v>0.92695162528794472</v>
      </c>
      <c r="E1200">
        <f>+IFERROR(BASE!V1200/BASE!G1200,E1199)</f>
        <v>0.51453737237544928</v>
      </c>
      <c r="F1200">
        <f>+IFERROR(VLOOKUP(A1200,BASE!A:C,3,0)/VLOOKUP(A1200,BASE!K:M,3,0),F1199)</f>
        <v>1.1948378973874725</v>
      </c>
      <c r="L1200">
        <f t="shared" si="44"/>
        <v>0.79629687088181256</v>
      </c>
      <c r="M1200">
        <f t="shared" si="45"/>
        <v>0.5047525276336724</v>
      </c>
    </row>
    <row r="1201" spans="1:13" x14ac:dyDescent="0.25">
      <c r="A1201" s="1">
        <f>+BASE!A1201</f>
        <v>45569</v>
      </c>
      <c r="B1201">
        <f>+IFERROR(VLOOKUP(A1201,BASE!K:M,3,0)/VLOOKUP(ROE!A1201,BASE!F:H,3,0),B1200)</f>
        <v>0.69226599204915074</v>
      </c>
      <c r="C1201">
        <f>+IFERROR(VLOOKUP(A1201,BASE!A:C,3,0)/VLOOKUP(ROE!A1201,BASE!F:H,3,0),C1200)</f>
        <v>0.81947958077340088</v>
      </c>
      <c r="D1201">
        <f>+IFERROR(+VLOOKUP(A1201,BASE!P:R,3,0)/VLOOKUP(ROE!A1201,BASE!F:H,3,0),D1200)</f>
        <v>1.0871581737140104</v>
      </c>
      <c r="E1201">
        <f>+IFERROR(BASE!V1201/BASE!G1201,E1200)</f>
        <v>0.42157529587811188</v>
      </c>
      <c r="F1201">
        <f>+IFERROR(VLOOKUP(A1201,BASE!A:C,3,0)/VLOOKUP(A1201,BASE!K:M,3,0),F1200)</f>
        <v>1.1837640302793004</v>
      </c>
      <c r="L1201">
        <f t="shared" si="44"/>
        <v>0.83780162873999786</v>
      </c>
      <c r="M1201">
        <f t="shared" si="45"/>
        <v>0.54673035535830361</v>
      </c>
    </row>
    <row r="1202" spans="1:13" x14ac:dyDescent="0.25">
      <c r="A1202" s="1">
        <f>+BASE!A1202</f>
        <v>45576</v>
      </c>
      <c r="B1202">
        <f>+IFERROR(VLOOKUP(A1202,BASE!K:M,3,0)/VLOOKUP(ROE!A1202,BASE!F:H,3,0),B1201)</f>
        <v>0.66965399886557009</v>
      </c>
      <c r="C1202">
        <f>+IFERROR(VLOOKUP(A1202,BASE!A:C,3,0)/VLOOKUP(ROE!A1202,BASE!F:H,3,0),C1201)</f>
        <v>0.79756097560975614</v>
      </c>
      <c r="D1202">
        <f>+IFERROR(+VLOOKUP(A1202,BASE!P:R,3,0)/VLOOKUP(ROE!A1202,BASE!F:H,3,0),D1201)</f>
        <v>1.0321610890527511</v>
      </c>
      <c r="E1202">
        <f>+IFERROR(BASE!V1202/BASE!G1202,E1201)</f>
        <v>0.42157529587811188</v>
      </c>
      <c r="F1202">
        <f>+IFERROR(VLOOKUP(A1202,BASE!A:C,3,0)/VLOOKUP(A1202,BASE!K:M,3,0),F1201)</f>
        <v>1.1910045739454513</v>
      </c>
      <c r="L1202">
        <f t="shared" si="44"/>
        <v>0.81473864746326119</v>
      </c>
      <c r="M1202">
        <f t="shared" si="45"/>
        <v>0.52456935026787899</v>
      </c>
    </row>
    <row r="1203" spans="1:13" x14ac:dyDescent="0.25">
      <c r="A1203" s="1">
        <f>+BASE!A1203</f>
        <v>45583</v>
      </c>
      <c r="B1203">
        <f>+IFERROR(VLOOKUP(A1203,BASE!K:M,3,0)/VLOOKUP(ROE!A1203,BASE!F:H,3,0),B1202)</f>
        <v>0.61890081853938561</v>
      </c>
      <c r="C1203">
        <f>+IFERROR(VLOOKUP(A1203,BASE!A:C,3,0)/VLOOKUP(ROE!A1203,BASE!F:H,3,0),C1202)</f>
        <v>0.75512915913681311</v>
      </c>
      <c r="D1203">
        <f>+IFERROR(+VLOOKUP(A1203,BASE!P:R,3,0)/VLOOKUP(ROE!A1203,BASE!F:H,3,0),D1202)</f>
        <v>1.0253534601892209</v>
      </c>
      <c r="E1203">
        <f>+IFERROR(BASE!V1203/BASE!G1203,E1202)</f>
        <v>0.42157529587811188</v>
      </c>
      <c r="F1203">
        <f>+IFERROR(VLOOKUP(A1203,BASE!A:C,3,0)/VLOOKUP(A1203,BASE!K:M,3,0),F1202)</f>
        <v>1.2201133631054619</v>
      </c>
      <c r="L1203">
        <f t="shared" si="44"/>
        <v>0.76361603958611979</v>
      </c>
      <c r="M1203">
        <f t="shared" si="45"/>
        <v>0.47418559749265143</v>
      </c>
    </row>
    <row r="1204" spans="1:13" x14ac:dyDescent="0.25">
      <c r="A1204" s="1">
        <f>+BASE!A1204</f>
        <v>45590</v>
      </c>
      <c r="B1204">
        <f>+IFERROR(VLOOKUP(A1204,BASE!K:M,3,0)/VLOOKUP(ROE!A1204,BASE!F:H,3,0),B1203)</f>
        <v>0.66659861167823597</v>
      </c>
      <c r="C1204">
        <f>+IFERROR(VLOOKUP(A1204,BASE!A:C,3,0)/VLOOKUP(ROE!A1204,BASE!F:H,3,0),C1203)</f>
        <v>0.7692425479787669</v>
      </c>
      <c r="D1204">
        <f>+IFERROR(+VLOOKUP(A1204,BASE!P:R,3,0)/VLOOKUP(ROE!A1204,BASE!F:H,3,0),D1203)</f>
        <v>1.0012760310330746</v>
      </c>
      <c r="E1204">
        <f>+IFERROR(BASE!V1204/BASE!G1204,E1203)</f>
        <v>0.42157529587811188</v>
      </c>
      <c r="F1204">
        <f>+IFERROR(VLOOKUP(A1204,BASE!A:C,3,0)/VLOOKUP(A1204,BASE!K:M,3,0),F1203)</f>
        <v>1.1539816232771822</v>
      </c>
      <c r="L1204">
        <f t="shared" si="44"/>
        <v>0.8102687226165477</v>
      </c>
      <c r="M1204">
        <f t="shared" si="45"/>
        <v>0.52292850073992425</v>
      </c>
    </row>
    <row r="1205" spans="1:13" x14ac:dyDescent="0.25">
      <c r="A1205" s="1">
        <f>+BASE!A1205</f>
        <v>45597</v>
      </c>
      <c r="B1205">
        <f>+IFERROR(VLOOKUP(A1205,BASE!K:M,3,0)/VLOOKUP(ROE!A1205,BASE!F:H,3,0),B1204)</f>
        <v>0.71226738362591591</v>
      </c>
      <c r="C1205">
        <f>+IFERROR(VLOOKUP(A1205,BASE!A:C,3,0)/VLOOKUP(ROE!A1205,BASE!F:H,3,0),C1204)</f>
        <v>0.76356160050608879</v>
      </c>
      <c r="D1205">
        <f>+IFERROR(+VLOOKUP(A1205,BASE!P:R,3,0)/VLOOKUP(ROE!A1205,BASE!F:H,3,0),D1204)</f>
        <v>1.0559860825557488</v>
      </c>
      <c r="E1205">
        <f>+IFERROR(BASE!V1205/BASE!G1205,E1204)</f>
        <v>0.42157529587811188</v>
      </c>
      <c r="F1205">
        <f>+IFERROR(VLOOKUP(A1205,BASE!A:C,3,0)/VLOOKUP(A1205,BASE!K:M,3,0),F1204)</f>
        <v>1.0720153948634445</v>
      </c>
      <c r="L1205">
        <f t="shared" si="44"/>
        <v>0.85262558212724771</v>
      </c>
      <c r="M1205">
        <f t="shared" si="45"/>
        <v>0.57190918512458411</v>
      </c>
    </row>
    <row r="1206" spans="1:13" x14ac:dyDescent="0.25">
      <c r="A1206" s="1">
        <f>+BASE!A1206</f>
        <v>45604</v>
      </c>
      <c r="B1206">
        <f>+IFERROR(VLOOKUP(A1206,BASE!K:M,3,0)/VLOOKUP(ROE!A1206,BASE!F:H,3,0),B1205)</f>
        <v>0.7596568728169304</v>
      </c>
      <c r="C1206">
        <f>+IFERROR(VLOOKUP(A1206,BASE!A:C,3,0)/VLOOKUP(ROE!A1206,BASE!F:H,3,0),C1205)</f>
        <v>0.76998150811588251</v>
      </c>
      <c r="D1206">
        <f>+IFERROR(+VLOOKUP(A1206,BASE!P:R,3,0)/VLOOKUP(ROE!A1206,BASE!F:H,3,0),D1205)</f>
        <v>1.117063899732895</v>
      </c>
      <c r="E1206">
        <f>+IFERROR(BASE!V1206/BASE!G1206,E1205)</f>
        <v>0.42157529587811188</v>
      </c>
      <c r="F1206">
        <f>+IFERROR(VLOOKUP(A1206,BASE!A:C,3,0)/VLOOKUP(A1206,BASE!K:M,3,0),F1205)</f>
        <v>1.0135911826357429</v>
      </c>
      <c r="L1206">
        <f t="shared" si="44"/>
        <v>0.90116410782517886</v>
      </c>
      <c r="M1206">
        <f t="shared" si="45"/>
        <v>0.61814963780868193</v>
      </c>
    </row>
    <row r="1207" spans="1:13" x14ac:dyDescent="0.25">
      <c r="A1207" s="1">
        <f>+BASE!A1207</f>
        <v>45611</v>
      </c>
      <c r="B1207">
        <f>+IFERROR(VLOOKUP(A1207,BASE!K:M,3,0)/VLOOKUP(ROE!A1207,BASE!F:H,3,0),B1206)</f>
        <v>0.76539396394571602</v>
      </c>
      <c r="C1207">
        <f>+IFERROR(VLOOKUP(A1207,BASE!A:C,3,0)/VLOOKUP(ROE!A1207,BASE!F:H,3,0),C1206)</f>
        <v>0.73921409763013968</v>
      </c>
      <c r="D1207">
        <f>+IFERROR(+VLOOKUP(A1207,BASE!P:R,3,0)/VLOOKUP(ROE!A1207,BASE!F:H,3,0),D1206)</f>
        <v>1.1641685233947741</v>
      </c>
      <c r="E1207">
        <f>+IFERROR(BASE!V1207/BASE!G1207,E1206)</f>
        <v>0.42157529587811188</v>
      </c>
      <c r="F1207">
        <f>+IFERROR(VLOOKUP(A1207,BASE!A:C,3,0)/VLOOKUP(A1207,BASE!K:M,3,0),F1206)</f>
        <v>0.96579556731723448</v>
      </c>
      <c r="L1207">
        <f t="shared" si="44"/>
        <v>0.90752823121110704</v>
      </c>
      <c r="M1207">
        <f t="shared" si="45"/>
        <v>0.62325969668032499</v>
      </c>
    </row>
    <row r="1208" spans="1:13" x14ac:dyDescent="0.25">
      <c r="A1208" s="1">
        <f>+BASE!A1208</f>
        <v>45618</v>
      </c>
      <c r="B1208">
        <f>+IFERROR(VLOOKUP(A1208,BASE!K:M,3,0)/VLOOKUP(ROE!A1208,BASE!F:H,3,0),B1207)</f>
        <v>0.79171653051667623</v>
      </c>
      <c r="C1208">
        <f>+IFERROR(VLOOKUP(A1208,BASE!A:C,3,0)/VLOOKUP(ROE!A1208,BASE!F:H,3,0),C1207)</f>
        <v>0.76299495291118158</v>
      </c>
      <c r="D1208">
        <f>+IFERROR(+VLOOKUP(A1208,BASE!P:R,3,0)/VLOOKUP(ROE!A1208,BASE!F:H,3,0),D1207)</f>
        <v>1.1931422030282532</v>
      </c>
      <c r="E1208">
        <f>+IFERROR(BASE!V1208/BASE!G1208,E1207)</f>
        <v>0.42157529587811188</v>
      </c>
      <c r="F1208">
        <f>+IFERROR(VLOOKUP(A1208,BASE!A:C,3,0)/VLOOKUP(A1208,BASE!K:M,3,0),F1207)</f>
        <v>0.96372239747634059</v>
      </c>
      <c r="L1208">
        <f t="shared" si="44"/>
        <v>0.937465574894917</v>
      </c>
      <c r="M1208">
        <f t="shared" si="45"/>
        <v>0.64596748613843546</v>
      </c>
    </row>
    <row r="1209" spans="1:13" x14ac:dyDescent="0.25">
      <c r="A1209" s="1">
        <f>+BASE!A1209</f>
        <v>45625</v>
      </c>
      <c r="B1209">
        <f>+IFERROR(VLOOKUP(A1209,BASE!K:M,3,0)/VLOOKUP(ROE!A1209,BASE!F:H,3,0),B1208)</f>
        <v>0.78940383830134742</v>
      </c>
      <c r="C1209">
        <f>+IFERROR(VLOOKUP(A1209,BASE!A:C,3,0)/VLOOKUP(ROE!A1209,BASE!F:H,3,0),C1208)</f>
        <v>0.77005920783993465</v>
      </c>
      <c r="D1209">
        <f>+IFERROR(+VLOOKUP(A1209,BASE!P:R,3,0)/VLOOKUP(ROE!A1209,BASE!F:H,3,0),D1208)</f>
        <v>1.1658840342997141</v>
      </c>
      <c r="E1209">
        <f>+IFERROR(BASE!V1209/BASE!G1209,E1208)</f>
        <v>0.42157529587811188</v>
      </c>
      <c r="F1209">
        <f>+IFERROR(VLOOKUP(A1209,BASE!A:C,3,0)/VLOOKUP(A1209,BASE!K:M,3,0),F1208)</f>
        <v>0.97549463338937015</v>
      </c>
      <c r="L1209">
        <f t="shared" si="44"/>
        <v>0.93825765933050542</v>
      </c>
      <c r="M1209">
        <f t="shared" si="45"/>
        <v>0.64055001727218941</v>
      </c>
    </row>
    <row r="1210" spans="1:13" x14ac:dyDescent="0.25">
      <c r="A1210" s="1">
        <f>+BASE!A1210</f>
        <v>45632</v>
      </c>
      <c r="B1210">
        <f>+IFERROR(VLOOKUP(A1210,BASE!K:M,3,0)/VLOOKUP(ROE!A1210,BASE!F:H,3,0),B1209)</f>
        <v>0.7754749568221071</v>
      </c>
      <c r="C1210">
        <f>+IFERROR(VLOOKUP(A1210,BASE!A:C,3,0)/VLOOKUP(ROE!A1210,BASE!F:H,3,0),C1209)</f>
        <v>0.7605912831453826</v>
      </c>
      <c r="D1210">
        <f>+IFERROR(+VLOOKUP(A1210,BASE!P:R,3,0)/VLOOKUP(ROE!A1210,BASE!F:H,3,0),D1209)</f>
        <v>1.1452809102915777</v>
      </c>
      <c r="E1210">
        <f>+IFERROR(BASE!V1210/BASE!G1210,E1209)</f>
        <v>0.42157529587811188</v>
      </c>
      <c r="F1210">
        <f>+IFERROR(VLOOKUP(A1210,BASE!A:C,3,0)/VLOOKUP(A1210,BASE!K:M,3,0),F1209)</f>
        <v>0.98080702214070492</v>
      </c>
      <c r="L1210">
        <f t="shared" si="44"/>
        <v>0.92737279753763779</v>
      </c>
      <c r="M1210">
        <f t="shared" si="45"/>
        <v>0.6235771161065764</v>
      </c>
    </row>
    <row r="1211" spans="1:13" x14ac:dyDescent="0.25">
      <c r="A1211" s="1">
        <f>+BASE!A1211</f>
        <v>45639</v>
      </c>
      <c r="B1211">
        <f>+IFERROR(VLOOKUP(A1211,BASE!K:M,3,0)/VLOOKUP(ROE!A1211,BASE!F:H,3,0),B1210)</f>
        <v>0.74287613981762923</v>
      </c>
      <c r="C1211">
        <f>+IFERROR(VLOOKUP(A1211,BASE!A:C,3,0)/VLOOKUP(ROE!A1211,BASE!F:H,3,0),C1210)</f>
        <v>0.78732902735562316</v>
      </c>
      <c r="D1211">
        <f>+IFERROR(+VLOOKUP(A1211,BASE!P:R,3,0)/VLOOKUP(ROE!A1211,BASE!F:H,3,0),D1210)</f>
        <v>1.0735657294832828</v>
      </c>
      <c r="E1211">
        <f>+IFERROR(BASE!V1211/BASE!G1211,E1210)</f>
        <v>0.42157529587811188</v>
      </c>
      <c r="F1211">
        <f>+IFERROR(VLOOKUP(A1211,BASE!A:C,3,0)/VLOOKUP(A1211,BASE!K:M,3,0),F1210)</f>
        <v>1.0598388952819331</v>
      </c>
      <c r="L1211">
        <f t="shared" si="44"/>
        <v>0.89613034483902099</v>
      </c>
      <c r="M1211">
        <f t="shared" si="45"/>
        <v>0.58962193479623748</v>
      </c>
    </row>
    <row r="1212" spans="1:13" x14ac:dyDescent="0.25">
      <c r="A1212" s="1">
        <f>+BASE!A1212</f>
        <v>45646</v>
      </c>
      <c r="B1212">
        <f>+IFERROR(VLOOKUP(A1212,BASE!K:M,3,0)/VLOOKUP(ROE!A1212,BASE!F:H,3,0),B1211)</f>
        <v>0.75369351414583419</v>
      </c>
      <c r="C1212">
        <f>+IFERROR(VLOOKUP(A1212,BASE!A:C,3,0)/VLOOKUP(ROE!A1212,BASE!F:H,3,0),C1211)</f>
        <v>0.80295481131666735</v>
      </c>
      <c r="D1212">
        <f>+IFERROR(+VLOOKUP(A1212,BASE!P:R,3,0)/VLOOKUP(ROE!A1212,BASE!F:H,3,0),D1211)</f>
        <v>1.0819288592348684</v>
      </c>
      <c r="E1212">
        <f>+IFERROR(BASE!V1212/BASE!G1212,E1211)</f>
        <v>0.42157529587811188</v>
      </c>
      <c r="F1212">
        <f>+IFERROR(VLOOKUP(A1212,BASE!A:C,3,0)/VLOOKUP(A1212,BASE!K:M,3,0),F1211)</f>
        <v>1.0653598528397332</v>
      </c>
      <c r="L1212">
        <f t="shared" si="44"/>
        <v>0.90880703282205544</v>
      </c>
      <c r="M1212">
        <f t="shared" si="45"/>
        <v>0.59857999546961294</v>
      </c>
    </row>
    <row r="1213" spans="1:13" x14ac:dyDescent="0.25">
      <c r="A1213" s="1">
        <f>+BASE!A1213</f>
        <v>45653</v>
      </c>
      <c r="B1213">
        <f>+IFERROR(VLOOKUP(A1213,BASE!K:M,3,0)/VLOOKUP(ROE!A1213,BASE!F:H,3,0),B1212)</f>
        <v>0.82589436382045223</v>
      </c>
      <c r="C1213">
        <f>+IFERROR(VLOOKUP(A1213,BASE!A:C,3,0)/VLOOKUP(ROE!A1213,BASE!F:H,3,0),C1212)</f>
        <v>0.82311002362470465</v>
      </c>
      <c r="D1213">
        <f>+IFERROR(+VLOOKUP(A1213,BASE!P:R,3,0)/VLOOKUP(ROE!A1213,BASE!F:H,3,0),D1212)</f>
        <v>1.1321295983800204</v>
      </c>
      <c r="E1213">
        <f>+IFERROR(BASE!V1213/BASE!G1213,E1212)</f>
        <v>0.42157529587811188</v>
      </c>
      <c r="F1213">
        <f>+IFERROR(VLOOKUP(A1213,BASE!A:C,3,0)/VLOOKUP(A1213,BASE!K:M,3,0),F1212)</f>
        <v>0.99662869694028711</v>
      </c>
      <c r="L1213">
        <f t="shared" si="44"/>
        <v>0.98689058603400848</v>
      </c>
      <c r="M1213">
        <f t="shared" si="45"/>
        <v>0.66489814160689598</v>
      </c>
    </row>
    <row r="1214" spans="1:13" x14ac:dyDescent="0.25">
      <c r="A1214" s="1">
        <f>+BASE!A1214</f>
        <v>45660</v>
      </c>
      <c r="B1214">
        <f>+IFERROR(VLOOKUP(A1214,BASE!K:M,3,0)/VLOOKUP(ROE!A1214,BASE!F:H,3,0),B1213)</f>
        <v>0.97000000000000008</v>
      </c>
      <c r="C1214">
        <f>+IFERROR(VLOOKUP(A1214,BASE!A:C,3,0)/VLOOKUP(ROE!A1214,BASE!F:H,3,0),C1213)</f>
        <v>0.92820512820512813</v>
      </c>
      <c r="D1214">
        <f>+IFERROR(+VLOOKUP(A1214,BASE!P:R,3,0)/VLOOKUP(ROE!A1214,BASE!F:H,3,0),D1213)</f>
        <v>1.3269871794871795</v>
      </c>
      <c r="E1214">
        <f>+IFERROR(BASE!V1214/BASE!G1214,E1213)</f>
        <v>0.29442049651075686</v>
      </c>
      <c r="F1214">
        <f>+IFERROR(VLOOKUP(A1214,BASE!A:C,3,0)/VLOOKUP(A1214,BASE!K:M,3,0),F1213)</f>
        <v>0.95691250330425581</v>
      </c>
      <c r="L1214">
        <f t="shared" si="44"/>
        <v>1.1493244615856493</v>
      </c>
      <c r="M1214">
        <f t="shared" si="45"/>
        <v>0.7906755384143509</v>
      </c>
    </row>
    <row r="1215" spans="1:13" x14ac:dyDescent="0.25">
      <c r="A1215" s="1">
        <f>+BASE!A1215</f>
        <v>45667</v>
      </c>
      <c r="B1215">
        <f>+IFERROR(VLOOKUP(A1215,BASE!K:M,3,0)/VLOOKUP(ROE!A1215,BASE!F:H,3,0),B1214)</f>
        <v>1.0005501895097202</v>
      </c>
      <c r="C1215">
        <f>+IFERROR(VLOOKUP(A1215,BASE!A:C,3,0)/VLOOKUP(ROE!A1215,BASE!F:H,3,0),C1214)</f>
        <v>0.93116517911725161</v>
      </c>
      <c r="D1215">
        <f>+IFERROR(+VLOOKUP(A1215,BASE!P:R,3,0)/VLOOKUP(ROE!A1215,BASE!F:H,3,0),D1214)</f>
        <v>1.2669030443819538</v>
      </c>
      <c r="E1215">
        <f>+IFERROR(BASE!V1215/BASE!G1215,E1214)</f>
        <v>0.29442049651075686</v>
      </c>
      <c r="F1215">
        <f>+IFERROR(VLOOKUP(A1215,BASE!A:C,3,0)/VLOOKUP(A1215,BASE!K:M,3,0),F1214)</f>
        <v>0.93065314352049866</v>
      </c>
      <c r="L1215">
        <f t="shared" si="44"/>
        <v>1.1978602689732032</v>
      </c>
      <c r="M1215">
        <f t="shared" si="45"/>
        <v>0.80324011004623719</v>
      </c>
    </row>
    <row r="1216" spans="1:13" x14ac:dyDescent="0.25">
      <c r="A1216" s="1">
        <f>+BASE!A1216</f>
        <v>45674</v>
      </c>
      <c r="B1216">
        <f>+IFERROR(VLOOKUP(A1216,BASE!K:M,3,0)/VLOOKUP(ROE!A1216,BASE!F:H,3,0),B1215)</f>
        <v>1.0100935334095957</v>
      </c>
      <c r="C1216">
        <f>+IFERROR(VLOOKUP(A1216,BASE!A:C,3,0)/VLOOKUP(ROE!A1216,BASE!F:H,3,0),C1215)</f>
        <v>0.92382746786891867</v>
      </c>
      <c r="D1216">
        <f>+IFERROR(+VLOOKUP(A1216,BASE!P:R,3,0)/VLOOKUP(ROE!A1216,BASE!F:H,3,0),D1215)</f>
        <v>1.3883318753785077</v>
      </c>
      <c r="E1216">
        <f>+IFERROR(BASE!V1216/BASE!G1216,E1215)</f>
        <v>0.29442049651075686</v>
      </c>
      <c r="F1216">
        <f>+IFERROR(VLOOKUP(A1216,BASE!A:C,3,0)/VLOOKUP(A1216,BASE!K:M,3,0),F1215)</f>
        <v>0.91459596296049561</v>
      </c>
      <c r="L1216">
        <f t="shared" ref="L1216:L1234" si="46">+STDEVA(B1164:B1216)*2+B1216</f>
        <v>1.2240972817380855</v>
      </c>
      <c r="M1216">
        <f t="shared" ref="M1216:M1234" si="47">-STDEVA(B1164:B1216)*2+B1216</f>
        <v>0.79608978508110595</v>
      </c>
    </row>
    <row r="1217" spans="1:13" x14ac:dyDescent="0.25">
      <c r="A1217" s="1">
        <f>+BASE!A1217</f>
        <v>45681</v>
      </c>
      <c r="B1217">
        <f>+IFERROR(VLOOKUP(A1217,BASE!K:M,3,0)/VLOOKUP(ROE!A1217,BASE!F:H,3,0),B1216)</f>
        <v>0.98892374671873995</v>
      </c>
      <c r="C1217">
        <f>+IFERROR(VLOOKUP(A1217,BASE!A:C,3,0)/VLOOKUP(ROE!A1217,BASE!F:H,3,0),C1216)</f>
        <v>0.86650873935591255</v>
      </c>
      <c r="D1217">
        <f>+IFERROR(+VLOOKUP(A1217,BASE!P:R,3,0)/VLOOKUP(ROE!A1217,BASE!F:H,3,0),D1216)</f>
        <v>1.3268455086753312</v>
      </c>
      <c r="E1217">
        <f>+IFERROR(BASE!V1217/BASE!G1217,E1216)</f>
        <v>0.29442049651075686</v>
      </c>
      <c r="F1217">
        <f>+IFERROR(VLOOKUP(A1217,BASE!A:C,3,0)/VLOOKUP(A1217,BASE!K:M,3,0),F1216)</f>
        <v>0.87621390651301301</v>
      </c>
      <c r="L1217">
        <f t="shared" si="46"/>
        <v>1.2147654805463002</v>
      </c>
      <c r="M1217">
        <f t="shared" si="47"/>
        <v>0.76308201289117972</v>
      </c>
    </row>
    <row r="1218" spans="1:13" x14ac:dyDescent="0.25">
      <c r="A1218" s="1">
        <f>+BASE!A1218</f>
        <v>45688</v>
      </c>
      <c r="B1218">
        <f>+IFERROR(VLOOKUP(A1218,BASE!K:M,3,0)/VLOOKUP(ROE!A1218,BASE!F:H,3,0),B1217)</f>
        <v>0.99251740516624387</v>
      </c>
      <c r="C1218">
        <f>+IFERROR(VLOOKUP(A1218,BASE!A:C,3,0)/VLOOKUP(ROE!A1218,BASE!F:H,3,0),C1217)</f>
        <v>0.86609408549677924</v>
      </c>
      <c r="D1218">
        <f>+IFERROR(+VLOOKUP(A1218,BASE!P:R,3,0)/VLOOKUP(ROE!A1218,BASE!F:H,3,0),D1217)</f>
        <v>1.2811503676231375</v>
      </c>
      <c r="E1218">
        <f>+IFERROR(BASE!V1218/BASE!G1218,E1217)</f>
        <v>0.29442049651075686</v>
      </c>
      <c r="F1218">
        <f>+IFERROR(VLOOKUP(A1218,BASE!A:C,3,0)/VLOOKUP(A1218,BASE!K:M,3,0),F1217)</f>
        <v>0.87262357414448666</v>
      </c>
      <c r="L1218">
        <f t="shared" si="46"/>
        <v>1.2285330640063927</v>
      </c>
      <c r="M1218">
        <f t="shared" si="47"/>
        <v>0.75650174632609501</v>
      </c>
    </row>
    <row r="1219" spans="1:13" x14ac:dyDescent="0.25">
      <c r="A1219" s="1">
        <f>+BASE!A1219</f>
        <v>45695</v>
      </c>
      <c r="B1219">
        <f>+IFERROR(VLOOKUP(A1219,BASE!K:M,3,0)/VLOOKUP(ROE!A1219,BASE!F:H,3,0),B1218)</f>
        <v>1.0070558937465413</v>
      </c>
      <c r="C1219">
        <f>+IFERROR(VLOOKUP(A1219,BASE!A:C,3,0)/VLOOKUP(ROE!A1219,BASE!F:H,3,0),C1218)</f>
        <v>0.86877421140011069</v>
      </c>
      <c r="D1219">
        <f>+IFERROR(+VLOOKUP(A1219,BASE!P:R,3,0)/VLOOKUP(ROE!A1219,BASE!F:H,3,0),D1218)</f>
        <v>1.2237825124515771</v>
      </c>
      <c r="E1219">
        <f>+IFERROR(BASE!V1219/BASE!G1219,E1218)</f>
        <v>0.29442049651075686</v>
      </c>
      <c r="F1219">
        <f>+IFERROR(VLOOKUP(A1219,BASE!A:C,3,0)/VLOOKUP(A1219,BASE!K:M,3,0),F1218)</f>
        <v>0.86268718230526176</v>
      </c>
      <c r="L1219">
        <f t="shared" si="46"/>
        <v>1.2511064508998395</v>
      </c>
      <c r="M1219">
        <f t="shared" si="47"/>
        <v>0.76300533659324299</v>
      </c>
    </row>
    <row r="1220" spans="1:13" x14ac:dyDescent="0.25">
      <c r="A1220" s="1">
        <f>+BASE!A1220</f>
        <v>45702</v>
      </c>
      <c r="B1220">
        <f>+IFERROR(VLOOKUP(A1220,BASE!K:M,3,0)/VLOOKUP(ROE!A1220,BASE!F:H,3,0),B1219)</f>
        <v>1.0507985803016859</v>
      </c>
      <c r="C1220">
        <f>+IFERROR(VLOOKUP(A1220,BASE!A:C,3,0)/VLOOKUP(ROE!A1220,BASE!F:H,3,0),C1219)</f>
        <v>0.90808932268559595</v>
      </c>
      <c r="D1220">
        <f>+IFERROR(+VLOOKUP(A1220,BASE!P:R,3,0)/VLOOKUP(ROE!A1220,BASE!F:H,3,0),D1219)</f>
        <v>1.3013161786453711</v>
      </c>
      <c r="E1220">
        <f>+IFERROR(BASE!V1220/BASE!G1220,E1219)</f>
        <v>0.29442049651075686</v>
      </c>
      <c r="F1220">
        <f>+IFERROR(VLOOKUP(A1220,BASE!A:C,3,0)/VLOOKUP(A1220,BASE!K:M,3,0),F1219)</f>
        <v>0.86418971219477869</v>
      </c>
      <c r="L1220">
        <f t="shared" si="46"/>
        <v>1.30606300891955</v>
      </c>
      <c r="M1220">
        <f t="shared" si="47"/>
        <v>0.79553415168382191</v>
      </c>
    </row>
    <row r="1221" spans="1:13" x14ac:dyDescent="0.25">
      <c r="A1221" s="1">
        <f>+BASE!A1221</f>
        <v>45709</v>
      </c>
      <c r="B1221">
        <f>+IFERROR(VLOOKUP(A1221,BASE!K:M,3,0)/VLOOKUP(ROE!A1221,BASE!F:H,3,0),B1220)</f>
        <v>1.0065441176470586</v>
      </c>
      <c r="C1221">
        <f>+IFERROR(VLOOKUP(A1221,BASE!A:C,3,0)/VLOOKUP(ROE!A1221,BASE!F:H,3,0),C1220)</f>
        <v>0.89889705882352933</v>
      </c>
      <c r="D1221">
        <f>+IFERROR(+VLOOKUP(A1221,BASE!P:R,3,0)/VLOOKUP(ROE!A1221,BASE!F:H,3,0),D1220)</f>
        <v>1.3126470588235293</v>
      </c>
      <c r="E1221">
        <f>+IFERROR(BASE!V1221/BASE!G1221,E1220)</f>
        <v>0.29442049651075686</v>
      </c>
      <c r="F1221">
        <f>+IFERROR(VLOOKUP(A1221,BASE!A:C,3,0)/VLOOKUP(A1221,BASE!K:M,3,0),F1220)</f>
        <v>0.89305281612973919</v>
      </c>
      <c r="L1221">
        <f t="shared" si="46"/>
        <v>1.2661378620518828</v>
      </c>
      <c r="M1221">
        <f t="shared" si="47"/>
        <v>0.74695037324223446</v>
      </c>
    </row>
    <row r="1222" spans="1:13" x14ac:dyDescent="0.25">
      <c r="A1222" s="1">
        <f>+BASE!A1222</f>
        <v>45716</v>
      </c>
      <c r="B1222">
        <f>+IFERROR(VLOOKUP(A1222,BASE!K:M,3,0)/VLOOKUP(ROE!A1222,BASE!F:H,3,0),B1221)</f>
        <v>0.99620694886967065</v>
      </c>
      <c r="C1222">
        <f>+IFERROR(VLOOKUP(A1222,BASE!A:C,3,0)/VLOOKUP(ROE!A1222,BASE!F:H,3,0),C1221)</f>
        <v>0.85131239569109396</v>
      </c>
      <c r="D1222">
        <f>+IFERROR(+VLOOKUP(A1222,BASE!P:R,3,0)/VLOOKUP(ROE!A1222,BASE!F:H,3,0),D1221)</f>
        <v>1.2253072371415565</v>
      </c>
      <c r="E1222">
        <f>+IFERROR(BASE!V1222/BASE!G1222,E1221)</f>
        <v>0.29442049651075686</v>
      </c>
      <c r="F1222">
        <f>+IFERROR(VLOOKUP(A1222,BASE!A:C,3,0)/VLOOKUP(A1222,BASE!K:M,3,0),F1221)</f>
        <v>0.85455376180322884</v>
      </c>
      <c r="L1222">
        <f t="shared" si="46"/>
        <v>1.258630067713713</v>
      </c>
      <c r="M1222">
        <f t="shared" si="47"/>
        <v>0.7337838300256283</v>
      </c>
    </row>
    <row r="1223" spans="1:13" x14ac:dyDescent="0.25">
      <c r="A1223" s="1">
        <f>+BASE!A1223</f>
        <v>45723</v>
      </c>
      <c r="B1223">
        <f>+IFERROR(VLOOKUP(A1223,BASE!K:M,3,0)/VLOOKUP(ROE!A1223,BASE!F:H,3,0),B1222)</f>
        <v>0.99238294376820257</v>
      </c>
      <c r="C1223">
        <f>+IFERROR(VLOOKUP(A1223,BASE!A:C,3,0)/VLOOKUP(ROE!A1223,BASE!F:H,3,0),C1222)</f>
        <v>0.86095138525875592</v>
      </c>
      <c r="D1223">
        <f>+IFERROR(+VLOOKUP(A1223,BASE!P:R,3,0)/VLOOKUP(ROE!A1223,BASE!F:H,3,0),D1222)</f>
        <v>1.2524830109775222</v>
      </c>
      <c r="E1223">
        <f>+IFERROR(BASE!V1223/BASE!G1223,E1222)</f>
        <v>0.29442049651075686</v>
      </c>
      <c r="F1223">
        <f>+IFERROR(VLOOKUP(A1223,BASE!A:C,3,0)/VLOOKUP(A1223,BASE!K:M,3,0),F1222)</f>
        <v>0.86755963578899842</v>
      </c>
      <c r="L1223">
        <f t="shared" si="46"/>
        <v>1.2568848503645234</v>
      </c>
      <c r="M1223">
        <f t="shared" si="47"/>
        <v>0.7278810371718818</v>
      </c>
    </row>
    <row r="1224" spans="1:13" x14ac:dyDescent="0.25">
      <c r="A1224" s="1">
        <f>+BASE!A1224</f>
        <v>45730</v>
      </c>
      <c r="B1224">
        <f>+IFERROR(VLOOKUP(A1224,BASE!K:M,3,0)/VLOOKUP(ROE!A1224,BASE!F:H,3,0),B1223)</f>
        <v>0.96894144465023513</v>
      </c>
      <c r="C1224">
        <f>+IFERROR(VLOOKUP(A1224,BASE!A:C,3,0)/VLOOKUP(ROE!A1224,BASE!F:H,3,0),C1223)</f>
        <v>0.83907964097449783</v>
      </c>
      <c r="D1224">
        <f>+IFERROR(+VLOOKUP(A1224,BASE!P:R,3,0)/VLOOKUP(ROE!A1224,BASE!F:H,3,0),D1223)</f>
        <v>1.1636272973358028</v>
      </c>
      <c r="E1224">
        <f>+IFERROR(BASE!V1224/BASE!G1224,E1223)</f>
        <v>0.29442049651075686</v>
      </c>
      <c r="F1224">
        <f>+IFERROR(VLOOKUP(A1224,BASE!A:C,3,0)/VLOOKUP(A1224,BASE!K:M,3,0),F1223)</f>
        <v>0.86597559182473161</v>
      </c>
      <c r="L1224">
        <f t="shared" si="46"/>
        <v>1.2366633964262832</v>
      </c>
      <c r="M1224">
        <f t="shared" si="47"/>
        <v>0.70121949287418706</v>
      </c>
    </row>
    <row r="1225" spans="1:13" x14ac:dyDescent="0.25">
      <c r="A1225" s="1">
        <f>+BASE!A1225</f>
        <v>45737</v>
      </c>
      <c r="B1225">
        <f>+IFERROR(VLOOKUP(A1225,BASE!K:M,3,0)/VLOOKUP(ROE!A1225,BASE!F:H,3,0),B1224)</f>
        <v>0.99205131780783717</v>
      </c>
      <c r="C1225">
        <f>+IFERROR(VLOOKUP(A1225,BASE!A:C,3,0)/VLOOKUP(ROE!A1225,BASE!F:H,3,0),C1224)</f>
        <v>0.82910333286849824</v>
      </c>
      <c r="D1225">
        <f>+IFERROR(+VLOOKUP(A1225,BASE!P:R,3,0)/VLOOKUP(ROE!A1225,BASE!F:H,3,0),D1224)</f>
        <v>1.0989401757077117</v>
      </c>
      <c r="E1225">
        <f>+IFERROR(BASE!V1225/BASE!G1225,E1224)</f>
        <v>0.29442049651075686</v>
      </c>
      <c r="F1225">
        <f>+IFERROR(VLOOKUP(A1225,BASE!A:C,3,0)/VLOOKUP(A1225,BASE!K:M,3,0),F1224)</f>
        <v>0.83574641551869555</v>
      </c>
      <c r="L1225">
        <f t="shared" si="46"/>
        <v>1.2636522426951204</v>
      </c>
      <c r="M1225">
        <f t="shared" si="47"/>
        <v>0.72045039292055402</v>
      </c>
    </row>
    <row r="1226" spans="1:13" x14ac:dyDescent="0.25">
      <c r="A1226" s="1">
        <f>+BASE!A1226</f>
        <v>45744</v>
      </c>
      <c r="B1226">
        <f>+IFERROR(VLOOKUP(A1226,BASE!K:M,3,0)/VLOOKUP(ROE!A1226,BASE!F:H,3,0),B1225)</f>
        <v>1.016972312117943</v>
      </c>
      <c r="C1226">
        <f>+IFERROR(VLOOKUP(A1226,BASE!A:C,3,0)/VLOOKUP(ROE!A1226,BASE!F:H,3,0),C1225)</f>
        <v>0.81711614527148513</v>
      </c>
      <c r="D1226">
        <f>+IFERROR(+VLOOKUP(A1226,BASE!P:R,3,0)/VLOOKUP(ROE!A1226,BASE!F:H,3,0),D1225)</f>
        <v>1.0558072635742537</v>
      </c>
      <c r="E1226">
        <f>+IFERROR(BASE!V1226/BASE!G1226,E1225)</f>
        <v>0.29442049651075686</v>
      </c>
      <c r="F1226">
        <f>+IFERROR(VLOOKUP(A1226,BASE!A:C,3,0)/VLOOKUP(A1226,BASE!K:M,3,0),F1225)</f>
        <v>0.80347924474931065</v>
      </c>
      <c r="L1226">
        <f t="shared" si="46"/>
        <v>1.2930507990567932</v>
      </c>
      <c r="M1226">
        <f t="shared" si="47"/>
        <v>0.74089382517909297</v>
      </c>
    </row>
    <row r="1227" spans="1:13" x14ac:dyDescent="0.25">
      <c r="A1227" s="1">
        <f>+BASE!A1227</f>
        <v>45751</v>
      </c>
      <c r="B1227">
        <f>+IFERROR(VLOOKUP(A1227,BASE!K:M,3,0)/VLOOKUP(ROE!A1227,BASE!F:H,3,0),B1226)</f>
        <v>1.0485720241817802</v>
      </c>
      <c r="C1227">
        <f>+IFERROR(VLOOKUP(A1227,BASE!A:C,3,0)/VLOOKUP(ROE!A1227,BASE!F:H,3,0),C1226)</f>
        <v>0.8350357862552984</v>
      </c>
      <c r="D1227">
        <f>+IFERROR(+VLOOKUP(A1227,BASE!P:R,3,0)/VLOOKUP(ROE!A1227,BASE!F:H,3,0),D1226)</f>
        <v>0.93391703147800709</v>
      </c>
      <c r="E1227">
        <f>+IFERROR(BASE!V1227/BASE!G1227,E1226)</f>
        <v>0.3504415469368547</v>
      </c>
      <c r="F1227">
        <f>+IFERROR(VLOOKUP(A1227,BASE!A:C,3,0)/VLOOKUP(A1227,BASE!K:M,3,0),F1226)</f>
        <v>0.79635520212060973</v>
      </c>
      <c r="L1227">
        <f t="shared" si="46"/>
        <v>1.3327937219081574</v>
      </c>
      <c r="M1227">
        <f t="shared" si="47"/>
        <v>0.76435032645540313</v>
      </c>
    </row>
    <row r="1228" spans="1:13" x14ac:dyDescent="0.25">
      <c r="A1228" s="1">
        <f>+BASE!A1228</f>
        <v>45758</v>
      </c>
      <c r="B1228">
        <f>+IFERROR(VLOOKUP(A1228,BASE!K:M,3,0)/VLOOKUP(ROE!A1228,BASE!F:H,3,0),B1227)</f>
        <v>1.0555348952522623</v>
      </c>
      <c r="C1228">
        <f>+IFERROR(VLOOKUP(A1228,BASE!A:C,3,0)/VLOOKUP(ROE!A1228,BASE!F:H,3,0),C1227)</f>
        <v>0.87616214206024545</v>
      </c>
      <c r="D1228">
        <f>+IFERROR(+VLOOKUP(A1228,BASE!P:R,3,0)/VLOOKUP(ROE!A1228,BASE!F:H,3,0),D1227)</f>
        <v>0.7590182223875046</v>
      </c>
      <c r="E1228">
        <f>+IFERROR(BASE!V1228/BASE!G1228,E1227)</f>
        <v>0.3504415469368547</v>
      </c>
      <c r="F1228">
        <f>+IFERROR(VLOOKUP(A1228,BASE!A:C,3,0)/VLOOKUP(A1228,BASE!K:M,3,0),F1227)</f>
        <v>0.83006459189665294</v>
      </c>
      <c r="L1228">
        <f t="shared" si="46"/>
        <v>1.3478985684053504</v>
      </c>
      <c r="M1228">
        <f t="shared" si="47"/>
        <v>0.76317122209917421</v>
      </c>
    </row>
    <row r="1229" spans="1:13" x14ac:dyDescent="0.25">
      <c r="A1229" s="1">
        <f>+BASE!A1229</f>
        <v>45765</v>
      </c>
      <c r="B1229">
        <f>+IFERROR(VLOOKUP(A1229,BASE!K:M,3,0)/VLOOKUP(ROE!A1229,BASE!F:H,3,0),B1228)</f>
        <v>1.0684853471738716</v>
      </c>
      <c r="C1229">
        <f>+IFERROR(VLOOKUP(A1229,BASE!A:C,3,0)/VLOOKUP(ROE!A1229,BASE!F:H,3,0),C1228)</f>
        <v>0.89682891322235581</v>
      </c>
      <c r="D1229">
        <f>+IFERROR(+VLOOKUP(A1229,BASE!P:R,3,0)/VLOOKUP(ROE!A1229,BASE!F:H,3,0),D1228)</f>
        <v>0.79688587885309181</v>
      </c>
      <c r="E1229">
        <f>+IFERROR(BASE!V1229/BASE!G1229,E1228)</f>
        <v>0.3504415469368547</v>
      </c>
      <c r="F1229">
        <f>+IFERROR(VLOOKUP(A1229,BASE!A:C,3,0)/VLOOKUP(A1229,BASE!K:M,3,0),F1228)</f>
        <v>0.83934601030744627</v>
      </c>
      <c r="L1229">
        <f t="shared" si="46"/>
        <v>1.3661469655759713</v>
      </c>
      <c r="M1229">
        <f t="shared" si="47"/>
        <v>0.77082372877177185</v>
      </c>
    </row>
    <row r="1230" spans="1:13" x14ac:dyDescent="0.25">
      <c r="A1230" s="1">
        <f>+BASE!A1230</f>
        <v>45772</v>
      </c>
      <c r="B1230">
        <f>+IFERROR(VLOOKUP(A1230,BASE!K:M,3,0)/VLOOKUP(ROE!A1230,BASE!F:H,3,0),B1229)</f>
        <v>1.0565682700223451</v>
      </c>
      <c r="C1230">
        <f>+IFERROR(VLOOKUP(A1230,BASE!A:C,3,0)/VLOOKUP(ROE!A1230,BASE!F:H,3,0),C1229)</f>
        <v>0.88033635187580861</v>
      </c>
      <c r="D1230">
        <f>+IFERROR(+VLOOKUP(A1230,BASE!P:R,3,0)/VLOOKUP(ROE!A1230,BASE!F:H,3,0),D1229)</f>
        <v>0.74303187110431623</v>
      </c>
      <c r="E1230">
        <f>+IFERROR(BASE!V1230/BASE!G1230,E1229)</f>
        <v>0.3504415469368547</v>
      </c>
      <c r="F1230">
        <f>+IFERROR(VLOOKUP(A1230,BASE!A:C,3,0)/VLOOKUP(A1230,BASE!K:M,3,0),F1229)</f>
        <v>0.83320347284060559</v>
      </c>
      <c r="L1230">
        <f t="shared" si="46"/>
        <v>1.3579763442719144</v>
      </c>
      <c r="M1230">
        <f t="shared" si="47"/>
        <v>0.75516019577277582</v>
      </c>
    </row>
    <row r="1231" spans="1:13" x14ac:dyDescent="0.25">
      <c r="A1231" s="1">
        <f>+BASE!A1231</f>
        <v>45779</v>
      </c>
      <c r="B1231">
        <f>+IFERROR(VLOOKUP(A1231,BASE!K:M,3,0)/VLOOKUP(ROE!A1231,BASE!F:H,3,0),B1230)</f>
        <v>1.0612435426650899</v>
      </c>
      <c r="C1231">
        <f>+IFERROR(VLOOKUP(A1231,BASE!A:C,3,0)/VLOOKUP(ROE!A1231,BASE!F:H,3,0),C1230)</f>
        <v>0.87352959482168413</v>
      </c>
      <c r="D1231">
        <f>+IFERROR(+VLOOKUP(A1231,BASE!P:R,3,0)/VLOOKUP(ROE!A1231,BASE!F:H,3,0),D1230)</f>
        <v>0.7650463683326072</v>
      </c>
      <c r="E1231">
        <f>+IFERROR(BASE!V1231/BASE!G1231,E1230)</f>
        <v>0.3504415469368547</v>
      </c>
      <c r="F1231">
        <f>+IFERROR(VLOOKUP(A1231,BASE!A:C,3,0)/VLOOKUP(A1231,BASE!K:M,3,0),F1230)</f>
        <v>0.82311887865814315</v>
      </c>
      <c r="L1231">
        <f t="shared" si="46"/>
        <v>1.3661304349797638</v>
      </c>
      <c r="M1231">
        <f t="shared" si="47"/>
        <v>0.75635665035041599</v>
      </c>
    </row>
    <row r="1232" spans="1:13" x14ac:dyDescent="0.25">
      <c r="A1232" s="1">
        <f>+BASE!A1232</f>
        <v>45786</v>
      </c>
      <c r="B1232">
        <f>+IFERROR(VLOOKUP(A1232,BASE!K:M,3,0)/VLOOKUP(ROE!A1232,BASE!F:H,3,0),B1231)</f>
        <v>1.0955280560466181</v>
      </c>
      <c r="C1232">
        <f>+IFERROR(VLOOKUP(A1232,BASE!A:C,3,0)/VLOOKUP(ROE!A1232,BASE!F:H,3,0),C1231)</f>
        <v>0.89268644012309295</v>
      </c>
      <c r="D1232">
        <f>+IFERROR(+VLOOKUP(A1232,BASE!P:R,3,0)/VLOOKUP(ROE!A1232,BASE!F:H,3,0),D1231)</f>
        <v>0.82433051790741818</v>
      </c>
      <c r="E1232">
        <f>+IFERROR(BASE!V1232/BASE!G1232,E1231)</f>
        <v>0.3504415469368547</v>
      </c>
      <c r="F1232">
        <f>+IFERROR(VLOOKUP(A1232,BASE!A:C,3,0)/VLOOKUP(A1232,BASE!K:M,3,0),F1231)</f>
        <v>0.8148458044465694</v>
      </c>
      <c r="L1232">
        <f t="shared" si="46"/>
        <v>1.4053332154466287</v>
      </c>
      <c r="M1232">
        <f t="shared" si="47"/>
        <v>0.78572289664660744</v>
      </c>
    </row>
    <row r="1233" spans="1:13" x14ac:dyDescent="0.25">
      <c r="A1233" s="1">
        <f>+BASE!A1233</f>
        <v>45793</v>
      </c>
      <c r="B1233">
        <f>+IFERROR(VLOOKUP(A1233,BASE!K:M,3,0)/VLOOKUP(ROE!A1233,BASE!F:H,3,0),B1232)</f>
        <v>1.0809364548494984</v>
      </c>
      <c r="C1233">
        <f>+IFERROR(VLOOKUP(A1233,BASE!A:C,3,0)/VLOOKUP(ROE!A1233,BASE!F:H,3,0),C1232)</f>
        <v>0.88397689267254476</v>
      </c>
      <c r="D1233">
        <f>+IFERROR(+VLOOKUP(A1233,BASE!P:R,3,0)/VLOOKUP(ROE!A1233,BASE!F:H,3,0),D1232)</f>
        <v>0.87874733961690488</v>
      </c>
      <c r="E1233">
        <f>+IFERROR(BASE!V1233/BASE!G1233,E1232)</f>
        <v>0.3504415469368547</v>
      </c>
      <c r="F1233">
        <f>+IFERROR(VLOOKUP(A1233,BASE!A:C,3,0)/VLOOKUP(A1233,BASE!K:M,3,0),F1232)</f>
        <v>0.81778802880288026</v>
      </c>
      <c r="L1233">
        <f t="shared" si="46"/>
        <v>1.3944412830806165</v>
      </c>
      <c r="M1233">
        <f t="shared" si="47"/>
        <v>0.76743162661838027</v>
      </c>
    </row>
    <row r="1234" spans="1:13" x14ac:dyDescent="0.25">
      <c r="A1234" s="1">
        <f>+BASE!A1234</f>
        <v>45800</v>
      </c>
      <c r="B1234">
        <f>+IFERROR(VLOOKUP(A1234,BASE!K:M,3,0)/VLOOKUP(ROE!A1234,BASE!F:H,3,0),B1233)</f>
        <v>1.0804263565891472</v>
      </c>
      <c r="C1234">
        <f>+IFERROR(VLOOKUP(A1234,BASE!A:C,3,0)/VLOOKUP(ROE!A1234,BASE!F:H,3,0),C1233)</f>
        <v>0.88438711240310075</v>
      </c>
      <c r="D1234">
        <f>+IFERROR(+VLOOKUP(A1234,BASE!P:R,3,0)/VLOOKUP(ROE!A1234,BASE!F:H,3,0),D1233)</f>
        <v>0.95173207364341084</v>
      </c>
      <c r="E1234">
        <f>+IFERROR(BASE!V1234/BASE!G1234,E1233)</f>
        <v>0.3504415469368547</v>
      </c>
      <c r="F1234">
        <f>+IFERROR(VLOOKUP(A1234,BASE!A:C,3,0)/VLOOKUP(A1234,BASE!K:M,3,0),F1233)</f>
        <v>0.81855381165919272</v>
      </c>
      <c r="L1234">
        <f t="shared" si="46"/>
        <v>1.3976005368804398</v>
      </c>
      <c r="M1234">
        <f t="shared" si="47"/>
        <v>0.76325217629785447</v>
      </c>
    </row>
    <row r="1235" spans="1:13" x14ac:dyDescent="0.25">
      <c r="A1235" s="1">
        <f>+BASE!A1235</f>
        <v>45807</v>
      </c>
      <c r="B1235">
        <f>+IFERROR(VLOOKUP(A1235,BASE!K:M,3,0)/VLOOKUP(ROE!A1235,BASE!F:H,3,0),B1234)</f>
        <v>1.0684992665348556</v>
      </c>
      <c r="C1235">
        <f>+IFERROR(VLOOKUP(A1235,BASE!A:C,3,0)/VLOOKUP(ROE!A1235,BASE!F:H,3,0),C1234)</f>
        <v>0.86319280566362644</v>
      </c>
      <c r="D1235">
        <f>+IFERROR(+VLOOKUP(A1235,BASE!P:R,3,0)/VLOOKUP(ROE!A1235,BASE!F:H,3,0),D1234)</f>
        <v>1.0594425664902098</v>
      </c>
      <c r="E1235">
        <f>+IFERROR(BASE!V1235/BASE!G1235,E1234)</f>
        <v>0.3504415469368547</v>
      </c>
      <c r="F1235">
        <f>+IFERROR(VLOOKUP(A1235,BASE!A:C,3,0)/VLOOKUP(A1235,BASE!K:M,3,0),F1234)</f>
        <v>0.80785530949680651</v>
      </c>
      <c r="L1235">
        <f>+STDEVA(B1183:B1235)*2+B1235</f>
        <v>1.3868071268401374</v>
      </c>
      <c r="M1235">
        <f>-STDEVA(B1183:B1235)*2+B1235</f>
        <v>0.75019140622957381</v>
      </c>
    </row>
    <row r="1236" spans="1:13" x14ac:dyDescent="0.25">
      <c r="A1236" s="1">
        <f>+BASE!A1236</f>
        <v>45814</v>
      </c>
      <c r="B1236">
        <f>+IFERROR(VLOOKUP(A1236,BASE!K:M,3,0)/VLOOKUP(ROE!A1236,BASE!F:H,3,0),B1235)</f>
        <v>1.024638457418318</v>
      </c>
      <c r="C1236">
        <f>+IFERROR(VLOOKUP(A1236,BASE!A:C,3,0)/VLOOKUP(ROE!A1236,BASE!F:H,3,0),C1235)</f>
        <v>0.82337975361542581</v>
      </c>
      <c r="D1236">
        <f>+IFERROR(+VLOOKUP(A1236,BASE!P:R,3,0)/VLOOKUP(ROE!A1236,BASE!F:H,3,0),D1235)</f>
        <v>1.1198446705945366</v>
      </c>
      <c r="E1236">
        <f>+IFERROR(BASE!V1236/BASE!G1236,E1235)</f>
        <v>0.3504415469368547</v>
      </c>
      <c r="F1236">
        <f>+IFERROR(VLOOKUP(A1236,BASE!A:C,3,0)/VLOOKUP(A1236,BASE!K:M,3,0),F1235)</f>
        <v>0.80358076319916361</v>
      </c>
      <c r="L1236">
        <f t="shared" ref="L1236:L1242" si="48">+STDEVA(B1184:B1236)*2+B1236</f>
        <v>1.3428587455228596</v>
      </c>
      <c r="M1236">
        <f t="shared" ref="M1236:M1242" si="49">-STDEVA(B1184:B1236)*2+B1236</f>
        <v>0.70641816931377654</v>
      </c>
    </row>
    <row r="1237" spans="1:13" x14ac:dyDescent="0.25">
      <c r="A1237" s="1">
        <f>+BASE!A1237</f>
        <v>45821</v>
      </c>
      <c r="B1237">
        <f>+IFERROR(VLOOKUP(A1237,BASE!K:M,3,0)/VLOOKUP(ROE!A1237,BASE!F:H,3,0),B1236)</f>
        <v>1.0331067301155676</v>
      </c>
      <c r="C1237">
        <f>+IFERROR(VLOOKUP(A1237,BASE!A:C,3,0)/VLOOKUP(ROE!A1237,BASE!F:H,3,0),C1236)</f>
        <v>0.80598232494901423</v>
      </c>
      <c r="D1237">
        <f>+IFERROR(+VLOOKUP(A1237,BASE!P:R,3,0)/VLOOKUP(ROE!A1237,BASE!F:H,3,0),D1236)</f>
        <v>1.1198504418762745</v>
      </c>
      <c r="E1237">
        <f>+IFERROR(BASE!V1237/BASE!G1237,E1236)</f>
        <v>0.3504415469368547</v>
      </c>
      <c r="F1237">
        <f>+IFERROR(VLOOKUP(A1237,BASE!A:C,3,0)/VLOOKUP(A1237,BASE!K:M,3,0),F1236)</f>
        <v>0.78015397775876816</v>
      </c>
      <c r="L1237">
        <f t="shared" si="48"/>
        <v>1.3505557314844725</v>
      </c>
      <c r="M1237">
        <f t="shared" si="49"/>
        <v>0.71565772874666278</v>
      </c>
    </row>
    <row r="1238" spans="1:13" x14ac:dyDescent="0.25">
      <c r="A1238" s="1">
        <f>+BASE!A1238</f>
        <v>45828</v>
      </c>
      <c r="B1238">
        <f>+IFERROR(VLOOKUP(A1238,BASE!K:M,3,0)/VLOOKUP(ROE!A1238,BASE!F:H,3,0),B1237)</f>
        <v>0.99811846689895456</v>
      </c>
      <c r="C1238">
        <f>+IFERROR(VLOOKUP(A1238,BASE!A:C,3,0)/VLOOKUP(ROE!A1238,BASE!F:H,3,0),C1237)</f>
        <v>0.80668989547038317</v>
      </c>
      <c r="D1238">
        <f>+IFERROR(+VLOOKUP(A1238,BASE!P:R,3,0)/VLOOKUP(ROE!A1238,BASE!F:H,3,0),D1237)</f>
        <v>1.0726829268292681</v>
      </c>
      <c r="E1238">
        <f>+IFERROR(BASE!V1238/BASE!G1238,E1237)</f>
        <v>0.3504415469368547</v>
      </c>
      <c r="F1238">
        <f>+IFERROR(VLOOKUP(A1238,BASE!A:C,3,0)/VLOOKUP(A1238,BASE!K:M,3,0),F1237)</f>
        <v>0.80821057041122668</v>
      </c>
      <c r="L1238">
        <f t="shared" si="48"/>
        <v>1.3133701648477285</v>
      </c>
      <c r="M1238">
        <f t="shared" si="49"/>
        <v>0.68286676895018061</v>
      </c>
    </row>
    <row r="1239" spans="1:13" x14ac:dyDescent="0.25">
      <c r="A1239" s="1">
        <f>+BASE!A1239</f>
        <v>45835</v>
      </c>
      <c r="B1239">
        <f>+IFERROR(VLOOKUP(A1239,BASE!K:M,3,0)/VLOOKUP(ROE!A1239,BASE!F:H,3,0),B1238)</f>
        <v>1.0278075630852812</v>
      </c>
      <c r="C1239">
        <f>+IFERROR(VLOOKUP(A1239,BASE!A:C,3,0)/VLOOKUP(ROE!A1239,BASE!F:H,3,0),C1238)</f>
        <v>0.82300378869111446</v>
      </c>
      <c r="D1239">
        <f>+IFERROR(+VLOOKUP(A1239,BASE!P:R,3,0)/VLOOKUP(ROE!A1239,BASE!F:H,3,0),D1238)</f>
        <v>1.037958395882479</v>
      </c>
      <c r="E1239">
        <f>+IFERROR(BASE!V1239/BASE!G1239,E1238)</f>
        <v>0.3504415469368547</v>
      </c>
      <c r="F1239">
        <f>+IFERROR(VLOOKUP(A1239,BASE!A:C,3,0)/VLOOKUP(A1239,BASE!K:M,3,0),F1238)</f>
        <v>0.80073723744609826</v>
      </c>
      <c r="L1239">
        <f t="shared" si="48"/>
        <v>1.3403869218706577</v>
      </c>
      <c r="M1239">
        <f t="shared" si="49"/>
        <v>0.71522820429990475</v>
      </c>
    </row>
    <row r="1240" spans="1:13" x14ac:dyDescent="0.25">
      <c r="A1240" s="1">
        <f>+BASE!A1240</f>
        <v>45842</v>
      </c>
      <c r="B1240">
        <f>+IFERROR(VLOOKUP(A1240,BASE!K:M,3,0)/VLOOKUP(ROE!A1240,BASE!F:H,3,0),B1239)</f>
        <v>0.99767018565708054</v>
      </c>
      <c r="C1240">
        <f>+IFERROR(VLOOKUP(A1240,BASE!A:C,3,0)/VLOOKUP(ROE!A1240,BASE!F:H,3,0),C1239)</f>
        <v>0.82591918456498004</v>
      </c>
      <c r="D1240">
        <f>+IFERROR(+VLOOKUP(A1240,BASE!P:R,3,0)/VLOOKUP(ROE!A1240,BASE!F:H,3,0),D1239)</f>
        <v>1.1542045868219877</v>
      </c>
      <c r="E1240">
        <f>+IFERROR(BASE!V1240/BASE!G1240,E1239)</f>
        <v>0.39873498246060451</v>
      </c>
      <c r="F1240">
        <f>+IFERROR(VLOOKUP(A1240,BASE!A:C,3,0)/VLOOKUP(A1240,BASE!K:M,3,0),F1239)</f>
        <v>0.82784791651463185</v>
      </c>
      <c r="L1240">
        <f t="shared" si="48"/>
        <v>1.3103777612988139</v>
      </c>
      <c r="M1240">
        <f t="shared" si="49"/>
        <v>0.6849626100153472</v>
      </c>
    </row>
    <row r="1241" spans="1:13" x14ac:dyDescent="0.25">
      <c r="A1241" s="1">
        <f>+BASE!A1241</f>
        <v>45849</v>
      </c>
      <c r="B1241">
        <f>+IFERROR(VLOOKUP(A1241,BASE!K:M,3,0)/VLOOKUP(ROE!A1241,BASE!F:H,3,0),B1240)</f>
        <v>0.96432350718065007</v>
      </c>
      <c r="C1241">
        <f>+IFERROR(VLOOKUP(A1241,BASE!A:C,3,0)/VLOOKUP(ROE!A1241,BASE!F:H,3,0),C1240)</f>
        <v>0.83046107331821617</v>
      </c>
      <c r="D1241">
        <f>+IFERROR(+VLOOKUP(A1241,BASE!P:R,3,0)/VLOOKUP(ROE!A1241,BASE!F:H,3,0),D1240)</f>
        <v>1.1600151171579742</v>
      </c>
      <c r="E1241">
        <f>+IFERROR(BASE!V1241/BASE!G1241,E1240)</f>
        <v>0.39873498246060451</v>
      </c>
      <c r="F1241">
        <f>+IFERROR(VLOOKUP(A1241,BASE!A:C,3,0)/VLOOKUP(A1241,BASE!K:M,3,0),F1240)</f>
        <v>0.86118513873647906</v>
      </c>
      <c r="L1241">
        <f t="shared" si="48"/>
        <v>1.2755853247013103</v>
      </c>
      <c r="M1241">
        <f t="shared" si="49"/>
        <v>0.6530616896599899</v>
      </c>
    </row>
    <row r="1242" spans="1:13" x14ac:dyDescent="0.25">
      <c r="A1242" s="1">
        <f>+BASE!A1242</f>
        <v>45856</v>
      </c>
      <c r="B1242">
        <f>+IFERROR(VLOOKUP(A1242,BASE!K:M,3,0)/VLOOKUP(ROE!A1242,BASE!F:H,3,0),B1241)</f>
        <v>0.98966619582187199</v>
      </c>
      <c r="C1242">
        <f>+IFERROR(VLOOKUP(A1242,BASE!A:C,3,0)/VLOOKUP(ROE!A1242,BASE!F:H,3,0),C1241)</f>
        <v>0.82276410675786193</v>
      </c>
      <c r="D1242">
        <f>+IFERROR(+VLOOKUP(A1242,BASE!P:R,3,0)/VLOOKUP(ROE!A1242,BASE!F:H,3,0),D1241)</f>
        <v>1.1529254330533045</v>
      </c>
      <c r="E1242">
        <f>+IFERROR(BASE!V1242/BASE!G1242,E1241)</f>
        <v>0.39873498246060451</v>
      </c>
      <c r="F1242">
        <f>+IFERROR(VLOOKUP(A1242,BASE!A:C,3,0)/VLOOKUP(A1242,BASE!K:M,3,0),F1241)</f>
        <v>0.83135516826923084</v>
      </c>
      <c r="L1242">
        <f t="shared" si="48"/>
        <v>1.3010552703095901</v>
      </c>
      <c r="M1242">
        <f t="shared" si="49"/>
        <v>0.67827712133415385</v>
      </c>
    </row>
    <row r="1243" spans="1:13" x14ac:dyDescent="0.25">
      <c r="A1243" s="1">
        <f>+BASE!A1243</f>
        <v>45863</v>
      </c>
      <c r="B1243">
        <f>+IFERROR(VLOOKUP(A1243,BASE!K:M,3,0)/VLOOKUP(ROE!A1243,BASE!F:H,3,0),B1242)</f>
        <v>0.96113653438972746</v>
      </c>
      <c r="C1243">
        <f>+IFERROR(VLOOKUP(A1243,BASE!A:C,3,0)/VLOOKUP(ROE!A1243,BASE!F:H,3,0),C1242)</f>
        <v>0.82992964961409743</v>
      </c>
      <c r="D1243">
        <f>+IFERROR(+VLOOKUP(A1243,BASE!P:R,3,0)/VLOOKUP(ROE!A1243,BASE!F:H,3,0),D1242)</f>
        <v>1.1079161259476813</v>
      </c>
      <c r="E1243">
        <f>+IFERROR(BASE!V1243/BASE!G1243,E1242)</f>
        <v>0.39873498246060451</v>
      </c>
      <c r="F1243">
        <f>+IFERROR(VLOOKUP(A1243,BASE!A:C,3,0)/VLOOKUP(A1243,BASE!K:M,3,0),F1242)</f>
        <v>0.86348777714610581</v>
      </c>
      <c r="L1243">
        <f t="shared" ref="L1243:L1254" si="50">+STDEVA(B1191:B1243)*2+B1243</f>
        <v>1.2710995868882988</v>
      </c>
      <c r="M1243">
        <f t="shared" ref="M1243:M1254" si="51">-STDEVA(B1191:B1243)*2+B1243</f>
        <v>0.65117348189115609</v>
      </c>
    </row>
    <row r="1244" spans="1:13" x14ac:dyDescent="0.25">
      <c r="A1244" s="1">
        <f>+BASE!A1244</f>
        <v>45870</v>
      </c>
      <c r="B1244">
        <f>+IFERROR(VLOOKUP(A1244,BASE!K:M,3,0)/VLOOKUP(ROE!A1244,BASE!F:H,3,0),B1243)</f>
        <v>0.97024132321041212</v>
      </c>
      <c r="C1244">
        <f>+IFERROR(VLOOKUP(A1244,BASE!A:C,3,0)/VLOOKUP(ROE!A1244,BASE!F:H,3,0),C1243)</f>
        <v>0.8258541214750541</v>
      </c>
      <c r="D1244">
        <f>+IFERROR(+VLOOKUP(A1244,BASE!P:R,3,0)/VLOOKUP(ROE!A1244,BASE!F:H,3,0),D1243)</f>
        <v>1.1245932754880694</v>
      </c>
      <c r="E1244">
        <f>+IFERROR(BASE!V1244/BASE!G1244,E1243)</f>
        <v>0.39873498246060451</v>
      </c>
      <c r="F1244">
        <f>+IFERROR(VLOOKUP(A1244,BASE!A:C,3,0)/VLOOKUP(A1244,BASE!K:M,3,0),F1243)</f>
        <v>0.85118423810521893</v>
      </c>
      <c r="L1244">
        <f t="shared" si="50"/>
        <v>1.2781941889830264</v>
      </c>
      <c r="M1244">
        <f t="shared" si="51"/>
        <v>0.66228845743779785</v>
      </c>
    </row>
    <row r="1245" spans="1:13" x14ac:dyDescent="0.25">
      <c r="A1245" s="1">
        <f>+BASE!A1245</f>
        <v>45877</v>
      </c>
      <c r="B1245">
        <f>+IFERROR(VLOOKUP(A1245,BASE!K:M,3,0)/VLOOKUP(ROE!A1245,BASE!F:H,3,0),B1244)</f>
        <v>1.0052680714857296</v>
      </c>
      <c r="C1245">
        <f>+IFERROR(VLOOKUP(A1245,BASE!A:C,3,0)/VLOOKUP(ROE!A1245,BASE!F:H,3,0),C1244)</f>
        <v>0.83995732195252071</v>
      </c>
      <c r="D1245">
        <f>+IFERROR(+VLOOKUP(A1245,BASE!P:R,3,0)/VLOOKUP(ROE!A1245,BASE!F:H,3,0),D1244)</f>
        <v>1.1431048279541209</v>
      </c>
      <c r="E1245">
        <f>+IFERROR(BASE!V1245/BASE!G1245,E1244)</f>
        <v>0.39873498246060451</v>
      </c>
      <c r="F1245">
        <f>+IFERROR(VLOOKUP(A1245,BASE!A:C,3,0)/VLOOKUP(A1245,BASE!K:M,3,0),F1244)</f>
        <v>0.83555555555555561</v>
      </c>
      <c r="L1245">
        <f t="shared" si="50"/>
        <v>1.31226876887035</v>
      </c>
      <c r="M1245">
        <f t="shared" si="51"/>
        <v>0.69826737410110928</v>
      </c>
    </row>
    <row r="1246" spans="1:13" x14ac:dyDescent="0.25">
      <c r="A1246" s="1">
        <f>+BASE!A1246</f>
        <v>45884</v>
      </c>
      <c r="B1246">
        <f>+IFERROR(VLOOKUP(A1246,BASE!K:M,3,0)/VLOOKUP(ROE!A1246,BASE!F:H,3,0),B1245)</f>
        <v>0.99032665077807369</v>
      </c>
      <c r="C1246">
        <f>+IFERROR(VLOOKUP(A1246,BASE!A:C,3,0)/VLOOKUP(ROE!A1246,BASE!F:H,3,0),C1245)</f>
        <v>0.84284312351044433</v>
      </c>
      <c r="D1246">
        <f>+IFERROR(+VLOOKUP(A1246,BASE!P:R,3,0)/VLOOKUP(ROE!A1246,BASE!F:H,3,0),D1245)</f>
        <v>1.1144679657927941</v>
      </c>
      <c r="E1246">
        <f>+IFERROR(BASE!V1246/BASE!G1246,E1245)</f>
        <v>0.39873498246060451</v>
      </c>
      <c r="F1246">
        <f>+IFERROR(VLOOKUP(A1246,BASE!A:C,3,0)/VLOOKUP(A1246,BASE!K:M,3,0),F1245)</f>
        <v>0.85107587768969417</v>
      </c>
      <c r="L1246">
        <f t="shared" si="50"/>
        <v>1.2953875167691766</v>
      </c>
      <c r="M1246">
        <f t="shared" si="51"/>
        <v>0.68526578478697076</v>
      </c>
    </row>
    <row r="1247" spans="1:13" x14ac:dyDescent="0.25">
      <c r="A1247" s="1">
        <f>+BASE!A1247</f>
        <v>45891</v>
      </c>
      <c r="B1247">
        <f>+IFERROR(VLOOKUP(A1247,BASE!K:M,3,0)/VLOOKUP(ROE!A1247,BASE!F:H,3,0),B1246)</f>
        <v>0.94962197769294099</v>
      </c>
      <c r="C1247">
        <f>+IFERROR(VLOOKUP(A1247,BASE!A:C,3,0)/VLOOKUP(ROE!A1247,BASE!F:H,3,0),C1246)</f>
        <v>0.87319410135489184</v>
      </c>
      <c r="D1247">
        <f>+IFERROR(+VLOOKUP(A1247,BASE!P:R,3,0)/VLOOKUP(ROE!A1247,BASE!F:H,3,0),D1246)</f>
        <v>1.1832472490455872</v>
      </c>
      <c r="E1247">
        <f>+IFERROR(BASE!V1247/BASE!G1247,E1246)</f>
        <v>0.39873498246060451</v>
      </c>
      <c r="F1247">
        <f>+IFERROR(VLOOKUP(A1247,BASE!A:C,3,0)/VLOOKUP(A1247,BASE!K:M,3,0),F1246)</f>
        <v>0.91951757843291826</v>
      </c>
      <c r="L1247">
        <f t="shared" si="50"/>
        <v>1.2525257758543638</v>
      </c>
      <c r="M1247">
        <f t="shared" si="51"/>
        <v>0.64671817953151822</v>
      </c>
    </row>
    <row r="1248" spans="1:13" x14ac:dyDescent="0.25">
      <c r="A1248" s="1">
        <f>+BASE!A1248</f>
        <v>45898</v>
      </c>
      <c r="B1248">
        <f>+IFERROR(VLOOKUP(A1248,BASE!K:M,3,0)/VLOOKUP(ROE!A1248,BASE!F:H,3,0),B1247)</f>
        <v>0.97270090428254585</v>
      </c>
      <c r="C1248">
        <f>+IFERROR(VLOOKUP(A1248,BASE!A:C,3,0)/VLOOKUP(ROE!A1248,BASE!F:H,3,0),C1247)</f>
        <v>0.89336290735369395</v>
      </c>
      <c r="D1248">
        <f>+IFERROR(+VLOOKUP(A1248,BASE!P:R,3,0)/VLOOKUP(ROE!A1248,BASE!F:H,3,0),D1247)</f>
        <v>1.2934652789626344</v>
      </c>
      <c r="E1248">
        <f>+IFERROR(BASE!V1248/BASE!G1248,E1247)</f>
        <v>0.39873498246060451</v>
      </c>
      <c r="F1248">
        <f>+IFERROR(VLOOKUP(A1248,BASE!A:C,3,0)/VLOOKUP(A1248,BASE!K:M,3,0),F1247)</f>
        <v>0.91843536221715472</v>
      </c>
      <c r="L1248">
        <f t="shared" si="50"/>
        <v>1.2715912236877358</v>
      </c>
      <c r="M1248">
        <f t="shared" si="51"/>
        <v>0.6738105848773559</v>
      </c>
    </row>
    <row r="1249" spans="1:13" x14ac:dyDescent="0.25">
      <c r="A1249" s="1">
        <f>+BASE!A1249</f>
        <v>45905</v>
      </c>
      <c r="B1249">
        <f>+IFERROR(VLOOKUP(A1249,BASE!K:M,3,0)/VLOOKUP(ROE!A1249,BASE!F:H,3,0),B1248)</f>
        <v>0.94354446784383617</v>
      </c>
      <c r="C1249">
        <f>+IFERROR(VLOOKUP(A1249,BASE!A:C,3,0)/VLOOKUP(ROE!A1249,BASE!F:H,3,0),C1248)</f>
        <v>0.88295804309087977</v>
      </c>
      <c r="D1249">
        <f>+IFERROR(+VLOOKUP(A1249,BASE!P:R,3,0)/VLOOKUP(ROE!A1249,BASE!F:H,3,0),D1248)</f>
        <v>1.1627247691560021</v>
      </c>
      <c r="E1249">
        <f>+IFERROR(BASE!V1249/BASE!G1249,E1248)</f>
        <v>0.39873498246060451</v>
      </c>
      <c r="F1249">
        <f>+IFERROR(VLOOKUP(A1249,BASE!A:C,3,0)/VLOOKUP(A1249,BASE!K:M,3,0),F1248)</f>
        <v>0.93578847969782819</v>
      </c>
      <c r="L1249">
        <f t="shared" si="50"/>
        <v>1.2350938804226066</v>
      </c>
      <c r="M1249">
        <f t="shared" si="51"/>
        <v>0.65199505526506574</v>
      </c>
    </row>
    <row r="1250" spans="1:13" x14ac:dyDescent="0.25">
      <c r="A1250" s="1">
        <f>+BASE!A1250</f>
        <v>45912</v>
      </c>
      <c r="B1250">
        <f>+IFERROR(VLOOKUP(A1250,BASE!K:M,3,0)/VLOOKUP(ROE!A1250,BASE!F:H,3,0),B1249)</f>
        <v>0.93801695088328396</v>
      </c>
      <c r="C1250">
        <f>+IFERROR(VLOOKUP(A1250,BASE!A:C,3,0)/VLOOKUP(ROE!A1250,BASE!F:H,3,0),C1249)</f>
        <v>0.87787194935157775</v>
      </c>
      <c r="D1250">
        <f>+IFERROR(+VLOOKUP(A1250,BASE!P:R,3,0)/VLOOKUP(ROE!A1250,BASE!F:H,3,0),D1249)</f>
        <v>1.2906157459409784</v>
      </c>
      <c r="E1250">
        <f>+IFERROR(BASE!V1250/BASE!G1250,E1249)</f>
        <v>0.39873498246060451</v>
      </c>
      <c r="F1250">
        <f>+IFERROR(VLOOKUP(A1250,BASE!A:C,3,0)/VLOOKUP(A1250,BASE!K:M,3,0),F1249)</f>
        <v>0.93588068800348356</v>
      </c>
      <c r="L1250">
        <f t="shared" si="50"/>
        <v>1.2227800004879383</v>
      </c>
      <c r="M1250">
        <f t="shared" si="51"/>
        <v>0.65325390127862959</v>
      </c>
    </row>
    <row r="1251" spans="1:13" x14ac:dyDescent="0.25">
      <c r="A1251" s="1">
        <f>+BASE!A1251</f>
        <v>45919</v>
      </c>
      <c r="B1251">
        <f>+IFERROR(VLOOKUP(A1251,BASE!K:M,3,0)/VLOOKUP(ROE!A1251,BASE!F:H,3,0),B1250)</f>
        <v>0.91207580431908331</v>
      </c>
      <c r="C1251">
        <f>+IFERROR(VLOOKUP(A1251,BASE!A:C,3,0)/VLOOKUP(ROE!A1251,BASE!F:H,3,0),C1250)</f>
        <v>0.8926840017628912</v>
      </c>
      <c r="D1251">
        <f>+IFERROR(+VLOOKUP(A1251,BASE!P:R,3,0)/VLOOKUP(ROE!A1251,BASE!F:H,3,0),D1250)</f>
        <v>1.2415160863816661</v>
      </c>
      <c r="E1251">
        <f>+IFERROR(BASE!V1251/BASE!G1251,E1250)</f>
        <v>0.39873498246060451</v>
      </c>
      <c r="F1251">
        <f>+IFERROR(VLOOKUP(A1251,BASE!A:C,3,0)/VLOOKUP(A1251,BASE!K:M,3,0),F1250)</f>
        <v>0.97873882580333416</v>
      </c>
      <c r="L1251">
        <f t="shared" si="50"/>
        <v>1.1870224397236726</v>
      </c>
      <c r="M1251">
        <f t="shared" si="51"/>
        <v>0.637129168914494</v>
      </c>
    </row>
    <row r="1252" spans="1:13" x14ac:dyDescent="0.25">
      <c r="A1252" s="1">
        <f>+BASE!A1252</f>
        <v>45926</v>
      </c>
      <c r="B1252">
        <f>+IFERROR(VLOOKUP(A1252,BASE!K:M,3,0)/VLOOKUP(ROE!A1252,BASE!F:H,3,0),B1251)</f>
        <v>0.92985368890733633</v>
      </c>
      <c r="C1252">
        <f>+IFERROR(VLOOKUP(A1252,BASE!A:C,3,0)/VLOOKUP(ROE!A1252,BASE!F:H,3,0),C1251)</f>
        <v>0.92082598318978937</v>
      </c>
      <c r="D1252">
        <f>+IFERROR(+VLOOKUP(A1252,BASE!P:R,3,0)/VLOOKUP(ROE!A1252,BASE!F:H,3,0),D1251)</f>
        <v>1.4826190723254125</v>
      </c>
      <c r="E1252">
        <f>+IFERROR(BASE!V1252/BASE!G1252,E1251)</f>
        <v>0.39873498246060451</v>
      </c>
      <c r="F1252">
        <f>+IFERROR(VLOOKUP(A1252,BASE!A:C,3,0)/VLOOKUP(A1252,BASE!K:M,3,0),F1251)</f>
        <v>0.99029126213592233</v>
      </c>
      <c r="L1252">
        <f t="shared" si="50"/>
        <v>1.1946318037577346</v>
      </c>
      <c r="M1252">
        <f t="shared" si="51"/>
        <v>0.66507557405693807</v>
      </c>
    </row>
    <row r="1253" spans="1:13" x14ac:dyDescent="0.25">
      <c r="A1253" s="1">
        <f>+BASE!A1253</f>
        <v>45933</v>
      </c>
      <c r="B1253">
        <f>+IFERROR(VLOOKUP(A1253,BASE!K:M,3,0)/VLOOKUP(ROE!A1253,BASE!F:H,3,0),B1252)</f>
        <v>0.9073664242807461</v>
      </c>
      <c r="C1253">
        <f>+IFERROR(VLOOKUP(A1253,BASE!A:C,3,0)/VLOOKUP(ROE!A1253,BASE!F:H,3,0),C1252)</f>
        <v>0.88165243966698281</v>
      </c>
      <c r="D1253">
        <f>+IFERROR(+VLOOKUP(A1253,BASE!P:R,3,0)/VLOOKUP(ROE!A1253,BASE!F:H,3,0),D1252)</f>
        <v>1.4339761829486775</v>
      </c>
      <c r="E1253">
        <f>+IFERROR(BASE!V1253/BASE!G1253,E1252)</f>
        <v>0.14602940667362352</v>
      </c>
      <c r="F1253">
        <f>+IFERROR(VLOOKUP(A1253,BASE!A:C,3,0)/VLOOKUP(A1253,BASE!K:M,3,0),F1252)</f>
        <v>0.97166085946573755</v>
      </c>
      <c r="L1253">
        <f t="shared" si="50"/>
        <v>1.1602252762226439</v>
      </c>
      <c r="M1253">
        <f t="shared" si="51"/>
        <v>0.65450757233884826</v>
      </c>
    </row>
    <row r="1254" spans="1:13" x14ac:dyDescent="0.25">
      <c r="A1254" s="1">
        <f>+BASE!A1254</f>
        <v>45940</v>
      </c>
      <c r="B1254">
        <f>+IFERROR(VLOOKUP(A1254,BASE!K:M,3,0)/VLOOKUP(ROE!A1254,BASE!F:H,3,0),B1253)</f>
        <v>0.90868009790999804</v>
      </c>
      <c r="C1254">
        <f>+IFERROR(VLOOKUP(A1254,BASE!A:C,3,0)/VLOOKUP(ROE!A1254,BASE!F:H,3,0),C1253)</f>
        <v>0.90350216531726601</v>
      </c>
      <c r="D1254">
        <f>+IFERROR(+VLOOKUP(A1254,BASE!P:R,3,0)/VLOOKUP(ROE!A1254,BASE!F:H,3,0),D1253)</f>
        <v>1.3157597439276971</v>
      </c>
      <c r="E1254">
        <f>+IFERROR(BASE!V1254/BASE!G1254,E1253)</f>
        <v>0.14602940667362352</v>
      </c>
      <c r="F1254">
        <f>+IFERROR(VLOOKUP(A1254,BASE!A:C,3,0)/VLOOKUP(A1254,BASE!K:M,3,0),F1253)</f>
        <v>0.99430169912971411</v>
      </c>
      <c r="L1254">
        <f t="shared" si="50"/>
        <v>1.1522103778482389</v>
      </c>
      <c r="M1254">
        <f t="shared" si="51"/>
        <v>0.66514981797175721</v>
      </c>
    </row>
    <row r="1255" spans="1:13" x14ac:dyDescent="0.25">
      <c r="A1255" s="1">
        <f>+BASE!A1255</f>
        <v>45947</v>
      </c>
      <c r="B1255">
        <f>+IFERROR(VLOOKUP(A1255,BASE!K:M,3,0)/VLOOKUP(ROE!A1255,BASE!F:H,3,0),B1254)</f>
        <v>0.91630444834920932</v>
      </c>
      <c r="C1255">
        <f>+IFERROR(VLOOKUP(A1255,BASE!A:C,3,0)/VLOOKUP(ROE!A1255,BASE!F:H,3,0),C1254)</f>
        <v>0.97170073060205309</v>
      </c>
      <c r="D1255">
        <f>+IFERROR(+VLOOKUP(A1255,BASE!P:R,3,0)/VLOOKUP(ROE!A1255,BASE!F:H,3,0),D1254)</f>
        <v>1.3469897345787478</v>
      </c>
      <c r="E1255">
        <f>+IFERROR(BASE!V1255/BASE!G1255,E1254)</f>
        <v>0.14602940667362352</v>
      </c>
      <c r="F1255">
        <f>+IFERROR(VLOOKUP(A1255,BASE!A:C,3,0)/VLOOKUP(A1255,BASE!K:M,3,0),F1254)</f>
        <v>1.060456197012515</v>
      </c>
      <c r="L1255">
        <f t="shared" ref="L1255" si="52">+STDEVA(B1203:B1255)*2+B1255</f>
        <v>1.147776473434003</v>
      </c>
      <c r="M1255">
        <f t="shared" ref="M1255" si="53">-STDEVA(B1203:B1255)*2+B1255</f>
        <v>0.68483242326441562</v>
      </c>
    </row>
    <row r="1256" spans="1:13" x14ac:dyDescent="0.25">
      <c r="A1256" s="1">
        <f>+BASE!A1256</f>
        <v>45954</v>
      </c>
      <c r="B1256">
        <f>+IFERROR(VLOOKUP(A1256,BASE!K:M,3,0)/VLOOKUP(ROE!A1256,BASE!F:H,3,0),B1255)</f>
        <v>0.89197454335069015</v>
      </c>
      <c r="C1256">
        <f>+IFERROR(VLOOKUP(A1256,BASE!A:C,3,0)/VLOOKUP(ROE!A1256,BASE!F:H,3,0),C1255)</f>
        <v>0.95478965203735844</v>
      </c>
      <c r="D1256">
        <f>+IFERROR(+VLOOKUP(A1256,BASE!P:R,3,0)/VLOOKUP(ROE!A1256,BASE!F:H,3,0),D1255)</f>
        <v>1.2190263658153568</v>
      </c>
      <c r="E1256">
        <f>+IFERROR(BASE!V1256/BASE!G1256,E1255)</f>
        <v>0.14602940667362352</v>
      </c>
      <c r="F1256">
        <f>+IFERROR(VLOOKUP(A1256,BASE!A:C,3,0)/VLOOKUP(A1256,BASE!K:M,3,0),F1255)</f>
        <v>1.0704225352112677</v>
      </c>
      <c r="L1256">
        <f t="shared" ref="L1256:L1260" si="54">+STDEVA(B1204:B1256)*2+B1256</f>
        <v>1.105175963390135</v>
      </c>
      <c r="M1256">
        <f t="shared" ref="M1256:M1260" si="55">-STDEVA(B1204:B1256)*2+B1256</f>
        <v>0.67877312331124529</v>
      </c>
    </row>
    <row r="1257" spans="1:13" x14ac:dyDescent="0.25">
      <c r="A1257" s="1">
        <f>+BASE!A1257</f>
        <v>45961</v>
      </c>
      <c r="B1257">
        <f>+IFERROR(VLOOKUP(A1257,BASE!K:M,3,0)/VLOOKUP(ROE!A1257,BASE!F:H,3,0),B1256)</f>
        <v>0.88419251115029573</v>
      </c>
      <c r="C1257">
        <f>+IFERROR(VLOOKUP(A1257,BASE!A:C,3,0)/VLOOKUP(ROE!A1257,BASE!F:H,3,0),C1256)</f>
        <v>0.90255160253085787</v>
      </c>
      <c r="D1257">
        <f>+IFERROR(+VLOOKUP(A1257,BASE!P:R,3,0)/VLOOKUP(ROE!A1257,BASE!F:H,3,0),D1256)</f>
        <v>1.0653459184731873</v>
      </c>
      <c r="E1257">
        <f>+IFERROR(BASE!V1257/BASE!G1257,E1256)</f>
        <v>0.14602940667362352</v>
      </c>
      <c r="F1257">
        <f>+IFERROR(VLOOKUP(A1257,BASE!A:C,3,0)/VLOOKUP(A1257,BASE!K:M,3,0),F1256)</f>
        <v>1.0207636811543199</v>
      </c>
      <c r="L1257">
        <f t="shared" si="54"/>
        <v>1.082923918656455</v>
      </c>
      <c r="M1257">
        <f t="shared" si="55"/>
        <v>0.68546110364413659</v>
      </c>
    </row>
    <row r="1258" spans="1:13" x14ac:dyDescent="0.25">
      <c r="A1258" s="1">
        <f>+BASE!A1258</f>
        <v>45968</v>
      </c>
      <c r="B1258">
        <f>+IFERROR(VLOOKUP(A1258,BASE!K:M,3,0)/VLOOKUP(ROE!A1258,BASE!F:H,3,0),B1257)</f>
        <v>0.90787535410764875</v>
      </c>
      <c r="C1258">
        <f>+IFERROR(VLOOKUP(A1258,BASE!A:C,3,0)/VLOOKUP(ROE!A1258,BASE!F:H,3,0),C1257)</f>
        <v>0.90719546742209634</v>
      </c>
      <c r="D1258">
        <f>+IFERROR(+VLOOKUP(A1258,BASE!P:R,3,0)/VLOOKUP(ROE!A1258,BASE!F:H,3,0),D1257)</f>
        <v>1.1428895184135976</v>
      </c>
      <c r="E1258">
        <f>+IFERROR(BASE!V1258/BASE!G1258,E1257)</f>
        <v>0.14602940667362352</v>
      </c>
      <c r="F1258">
        <f>+IFERROR(VLOOKUP(A1258,BASE!A:C,3,0)/VLOOKUP(A1258,BASE!K:M,3,0),F1257)</f>
        <v>0.99925112331502741</v>
      </c>
      <c r="L1258">
        <f t="shared" si="54"/>
        <v>1.0951238019973608</v>
      </c>
      <c r="M1258">
        <f t="shared" si="55"/>
        <v>0.72062690621793668</v>
      </c>
    </row>
    <row r="1259" spans="1:13" x14ac:dyDescent="0.25">
      <c r="A1259" s="1">
        <f>+BASE!A1259</f>
        <v>45975</v>
      </c>
      <c r="B1259">
        <f>+IFERROR(VLOOKUP(A1259,BASE!K:M,3,0)/VLOOKUP(ROE!A1259,BASE!F:H,3,0),B1258)</f>
        <v>0.93043176293552488</v>
      </c>
      <c r="C1259">
        <f>+IFERROR(VLOOKUP(A1259,BASE!A:C,3,0)/VLOOKUP(ROE!A1259,BASE!F:H,3,0),C1258)</f>
        <v>0.92371802291931937</v>
      </c>
      <c r="D1259">
        <f>+IFERROR(+VLOOKUP(A1259,BASE!P:R,3,0)/VLOOKUP(ROE!A1259,BASE!F:H,3,0),D1258)</f>
        <v>1.2103252691283715</v>
      </c>
      <c r="E1259">
        <f>+IFERROR(BASE!V1259/BASE!G1259,E1258)</f>
        <v>0.14602940667362352</v>
      </c>
      <c r="F1259">
        <f>+IFERROR(VLOOKUP(A1259,BASE!A:C,3,0)/VLOOKUP(A1259,BASE!K:M,3,0),F1258)</f>
        <v>0.99278427469519792</v>
      </c>
      <c r="L1259">
        <f t="shared" si="54"/>
        <v>1.1093745095792289</v>
      </c>
      <c r="M1259">
        <f t="shared" si="55"/>
        <v>0.75148901629182085</v>
      </c>
    </row>
    <row r="1260" spans="1:13" x14ac:dyDescent="0.25">
      <c r="A1260" s="1">
        <f>+BASE!A1260</f>
        <v>45982</v>
      </c>
      <c r="B1260">
        <f>+IFERROR(VLOOKUP(A1260,BASE!K:M,3,0)/VLOOKUP(ROE!A1260,BASE!F:H,3,0),B1259)</f>
        <v>0.94360385144429171</v>
      </c>
      <c r="C1260">
        <f>+IFERROR(VLOOKUP(A1260,BASE!A:C,3,0)/VLOOKUP(ROE!A1260,BASE!F:H,3,0),C1259)</f>
        <v>0.94163882884653172</v>
      </c>
      <c r="D1260">
        <f>+IFERROR(+VLOOKUP(A1260,BASE!P:R,3,0)/VLOOKUP(ROE!A1260,BASE!F:H,3,0),D1259)</f>
        <v>1.3940525316041135</v>
      </c>
      <c r="E1260">
        <f>+IFERROR(BASE!V1260/BASE!G1260,E1259)</f>
        <v>0.14602940667362352</v>
      </c>
      <c r="F1260">
        <f>+IFERROR(VLOOKUP(A1260,BASE!A:C,3,0)/VLOOKUP(A1260,BASE!K:M,3,0),F1259)</f>
        <v>0.99791753436068298</v>
      </c>
      <c r="L1260">
        <f t="shared" si="54"/>
        <v>1.1139434135444728</v>
      </c>
      <c r="M1260">
        <f t="shared" si="55"/>
        <v>0.77326428934411051</v>
      </c>
    </row>
    <row r="1261" spans="1:13" x14ac:dyDescent="0.25">
      <c r="A1261" s="1">
        <f>+BASE!A1261</f>
        <v>45989</v>
      </c>
      <c r="B1261">
        <f>+IFERROR(VLOOKUP(A1261,BASE!K:M,3,0)/VLOOKUP(ROE!A1261,BASE!F:H,3,0),B1260)</f>
        <v>0.97256079949165264</v>
      </c>
      <c r="C1261">
        <f>+IFERROR(VLOOKUP(A1261,BASE!A:C,3,0)/VLOOKUP(ROE!A1261,BASE!F:H,3,0),C1260)</f>
        <v>0.97071226387845866</v>
      </c>
      <c r="D1261">
        <f>+IFERROR(+VLOOKUP(A1261,BASE!P:R,3,0)/VLOOKUP(ROE!A1261,BASE!F:H,3,0),D1260)</f>
        <v>1.4213505863323899</v>
      </c>
      <c r="E1261">
        <f>+IFERROR(BASE!V1261/BASE!G1261,E1260)</f>
        <v>0.14602940667362352</v>
      </c>
      <c r="F1261">
        <f>+IFERROR(VLOOKUP(A1261,BASE!A:C,3,0)/VLOOKUP(A1261,BASE!K:M,3,0),F1260)</f>
        <v>0.99809931100023752</v>
      </c>
      <c r="L1261">
        <f t="shared" ref="L1261:L1268" si="56">+STDEVA(B1209:B1261)*2+B1261</f>
        <v>1.1357813936009096</v>
      </c>
      <c r="M1261">
        <f t="shared" ref="M1261:M1268" si="57">-STDEVA(B1209:B1261)*2+B1261</f>
        <v>0.80934020538239571</v>
      </c>
    </row>
    <row r="1262" spans="1:13" x14ac:dyDescent="0.25">
      <c r="A1262" s="1">
        <f>+BASE!A1262</f>
        <v>45996</v>
      </c>
      <c r="B1262">
        <f>+IFERROR(VLOOKUP(A1262,BASE!K:M,3,0)/VLOOKUP(ROE!A1262,BASE!F:H,3,0),B1261)</f>
        <v>1.0262532668092184</v>
      </c>
      <c r="C1262">
        <f>+IFERROR(VLOOKUP(A1262,BASE!A:C,3,0)/VLOOKUP(ROE!A1262,BASE!F:H,3,0),C1261)</f>
        <v>1.0180565454977428</v>
      </c>
      <c r="D1262">
        <f>+IFERROR(+VLOOKUP(A1262,BASE!P:R,3,0)/VLOOKUP(ROE!A1262,BASE!F:H,3,0),D1261)</f>
        <v>1.4050843430743645</v>
      </c>
      <c r="E1262">
        <f>+IFERROR(BASE!V1262/BASE!G1262,E1261)</f>
        <v>0.14602940667362352</v>
      </c>
      <c r="F1262">
        <f>+IFERROR(VLOOKUP(A1262,BASE!A:C,3,0)/VLOOKUP(A1262,BASE!K:M,3,0),F1261)</f>
        <v>0.99201296446347953</v>
      </c>
      <c r="L1262">
        <f t="shared" si="56"/>
        <v>1.1822131520145356</v>
      </c>
      <c r="M1262">
        <f t="shared" si="57"/>
        <v>0.87029338160390113</v>
      </c>
    </row>
    <row r="1263" spans="1:13" x14ac:dyDescent="0.25">
      <c r="A1263" s="1">
        <f>+BASE!A1263</f>
        <v>46003</v>
      </c>
      <c r="B1263">
        <f>+IFERROR(VLOOKUP(A1263,BASE!K:M,3,0)/VLOOKUP(ROE!A1263,BASE!F:H,3,0),B1262)</f>
        <v>1.080384257824605</v>
      </c>
      <c r="C1263">
        <f>+IFERROR(VLOOKUP(A1263,BASE!A:C,3,0)/VLOOKUP(ROE!A1263,BASE!F:H,3,0),C1262)</f>
        <v>1.0550976138828634</v>
      </c>
      <c r="D1263">
        <f>+IFERROR(+VLOOKUP(A1263,BASE!P:R,3,0)/VLOOKUP(ROE!A1263,BASE!F:H,3,0),D1262)</f>
        <v>1.4101642392314844</v>
      </c>
      <c r="E1263">
        <f>+IFERROR(BASE!V1263/BASE!G1263,E1262)</f>
        <v>0.14602940667362352</v>
      </c>
      <c r="F1263">
        <f>+IFERROR(VLOOKUP(A1263,BASE!A:C,3,0)/VLOOKUP(A1263,BASE!K:M,3,0),F1262)</f>
        <v>0.97659476824231284</v>
      </c>
      <c r="L1263">
        <f t="shared" si="56"/>
        <v>1.2288539323945005</v>
      </c>
      <c r="M1263">
        <f t="shared" si="57"/>
        <v>0.93191458325470944</v>
      </c>
    </row>
    <row r="1264" spans="1:13" x14ac:dyDescent="0.25">
      <c r="A1264" s="1">
        <f>+BASE!A1264</f>
        <v>46010</v>
      </c>
      <c r="B1264">
        <f>+IFERROR(VLOOKUP(A1264,BASE!K:M,3,0)/VLOOKUP(ROE!A1264,BASE!F:H,3,0),B1263)</f>
        <v>1.0569513324976838</v>
      </c>
      <c r="C1264">
        <f>+IFERROR(VLOOKUP(A1264,BASE!A:C,3,0)/VLOOKUP(ROE!A1264,BASE!F:H,3,0),C1263)</f>
        <v>0.98419532399585818</v>
      </c>
      <c r="D1264">
        <f>+IFERROR(+VLOOKUP(A1264,BASE!P:R,3,0)/VLOOKUP(ROE!A1264,BASE!F:H,3,0),D1263)</f>
        <v>1.3144585535996514</v>
      </c>
      <c r="E1264">
        <f>+IFERROR(BASE!V1264/BASE!G1264,E1263)</f>
        <v>0.14602940667362352</v>
      </c>
      <c r="F1264">
        <f>+IFERROR(VLOOKUP(A1264,BASE!A:C,3,0)/VLOOKUP(A1264,BASE!K:M,3,0),F1263)</f>
        <v>0.93116427761163245</v>
      </c>
      <c r="L1264">
        <f t="shared" si="56"/>
        <v>1.1913335893183257</v>
      </c>
      <c r="M1264">
        <f t="shared" si="57"/>
        <v>0.92256907567704205</v>
      </c>
    </row>
    <row r="1265" spans="1:13" x14ac:dyDescent="0.25">
      <c r="A1265" s="1">
        <f>+BASE!A1265</f>
        <v>46017</v>
      </c>
      <c r="B1265">
        <f>+IFERROR(VLOOKUP(A1265,BASE!K:M,3,0)/VLOOKUP(ROE!A1265,BASE!F:H,3,0),B1264)</f>
        <v>1.043220292852866</v>
      </c>
      <c r="C1265">
        <f>+IFERROR(VLOOKUP(A1265,BASE!A:C,3,0)/VLOOKUP(ROE!A1265,BASE!F:H,3,0),C1264)</f>
        <v>0.98230907408415435</v>
      </c>
      <c r="D1265">
        <f>+IFERROR(+VLOOKUP(A1265,BASE!P:R,3,0)/VLOOKUP(ROE!A1265,BASE!F:H,3,0),D1264)</f>
        <v>1.3884382994937674</v>
      </c>
      <c r="E1265">
        <f>+IFERROR(BASE!V1265/BASE!G1265,E1264)</f>
        <v>0.14602940667362352</v>
      </c>
      <c r="F1265">
        <f>+IFERROR(VLOOKUP(A1265,BASE!A:C,3,0)/VLOOKUP(A1265,BASE!K:M,3,0),F1264)</f>
        <v>0.94161231411427071</v>
      </c>
      <c r="L1265">
        <f t="shared" si="56"/>
        <v>1.1618240423654134</v>
      </c>
      <c r="M1265">
        <f t="shared" si="57"/>
        <v>0.92461654334031862</v>
      </c>
    </row>
    <row r="1266" spans="1:13" x14ac:dyDescent="0.25">
      <c r="A1266" s="1">
        <f>+BASE!A1266</f>
        <v>46024</v>
      </c>
      <c r="B1266">
        <f>+IFERROR(VLOOKUP(A1266,BASE!K:M,3,0)/VLOOKUP(ROE!A1266,BASE!F:H,3,0),B1265)</f>
        <v>0.92431583082362179</v>
      </c>
      <c r="C1266">
        <f>+IFERROR(VLOOKUP(A1266,BASE!A:C,3,0)/VLOOKUP(ROE!A1266,BASE!F:H,3,0),C1265)</f>
        <v>0.91934005499541693</v>
      </c>
      <c r="D1266">
        <f>+IFERROR(+VLOOKUP(A1266,BASE!P:R,3,0)/VLOOKUP(ROE!A1266,BASE!F:H,3,0),D1265)</f>
        <v>0.95672384444153458</v>
      </c>
      <c r="E1266">
        <f>+IFERROR(BASE!V1266/BASE!G1266,E1265)</f>
        <v>-1.1529769796311919</v>
      </c>
      <c r="F1266">
        <f>+IFERROR(VLOOKUP(A1266,BASE!A:C,3,0)/VLOOKUP(A1266,BASE!K:M,3,0),F1265)</f>
        <v>0.99461680124663543</v>
      </c>
      <c r="L1266">
        <f t="shared" si="56"/>
        <v>1.0352252340588679</v>
      </c>
      <c r="M1266">
        <f t="shared" si="57"/>
        <v>0.81340642758837556</v>
      </c>
    </row>
    <row r="1267" spans="1:13" x14ac:dyDescent="0.25">
      <c r="A1267" s="1">
        <f>+BASE!A1267</f>
        <v>46031</v>
      </c>
      <c r="B1267">
        <f>+IFERROR(VLOOKUP(A1267,BASE!K:M,3,0)/VLOOKUP(ROE!A1267,BASE!F:H,3,0),B1266)</f>
        <v>0.91935689677172394</v>
      </c>
      <c r="C1267">
        <f>+IFERROR(VLOOKUP(A1267,BASE!A:C,3,0)/VLOOKUP(ROE!A1267,BASE!F:H,3,0),C1266)</f>
        <v>0.9377950746459105</v>
      </c>
      <c r="D1267">
        <f>+IFERROR(+VLOOKUP(A1267,BASE!P:R,3,0)/VLOOKUP(ROE!A1267,BASE!F:H,3,0),D1266)</f>
        <v>0.93741227510526992</v>
      </c>
      <c r="E1267">
        <f>+IFERROR(BASE!V1267/BASE!G1267,E1266)</f>
        <v>-1.1529769796311919</v>
      </c>
      <c r="F1267">
        <f>+IFERROR(VLOOKUP(A1267,BASE!A:C,3,0)/VLOOKUP(A1267,BASE!K:M,3,0),F1266)</f>
        <v>1.0200555170020817</v>
      </c>
      <c r="L1267">
        <f t="shared" si="56"/>
        <v>1.0319225306223205</v>
      </c>
      <c r="M1267">
        <f t="shared" si="57"/>
        <v>0.80679126292112735</v>
      </c>
    </row>
    <row r="1268" spans="1:13" x14ac:dyDescent="0.25">
      <c r="A1268" s="1">
        <f>+BASE!A1268</f>
        <v>46038</v>
      </c>
      <c r="B1268">
        <f>+IFERROR(VLOOKUP(A1268,BASE!K:M,3,0)/VLOOKUP(ROE!A1268,BASE!F:H,3,0),B1267)</f>
        <v>0.92649020571508822</v>
      </c>
      <c r="C1268">
        <f>+IFERROR(VLOOKUP(A1268,BASE!A:C,3,0)/VLOOKUP(ROE!A1268,BASE!F:H,3,0),C1267)</f>
        <v>0.98658990381239919</v>
      </c>
      <c r="D1268">
        <f>+IFERROR(+VLOOKUP(A1268,BASE!P:R,3,0)/VLOOKUP(ROE!A1268,BASE!F:H,3,0),D1267)</f>
        <v>1.1218844344590326</v>
      </c>
      <c r="E1268">
        <f>+IFERROR(BASE!V1268/BASE!G1268,E1267)</f>
        <v>-1.1529769796311919</v>
      </c>
      <c r="F1268">
        <f>+IFERROR(VLOOKUP(A1268,BASE!A:C,3,0)/VLOOKUP(A1268,BASE!K:M,3,0),F1267)</f>
        <v>1.0648681418611701</v>
      </c>
      <c r="L1268">
        <f t="shared" si="56"/>
        <v>1.0404384690897257</v>
      </c>
      <c r="M1268">
        <f t="shared" si="57"/>
        <v>0.81254194234045074</v>
      </c>
    </row>
    <row r="1269" spans="1:13" x14ac:dyDescent="0.25">
      <c r="A1269" s="1">
        <f>+BASE!A1269</f>
        <v>46045</v>
      </c>
      <c r="B1269">
        <f>+IFERROR(VLOOKUP(A1269,BASE!K:M,3,0)/VLOOKUP(ROE!A1269,BASE!F:H,3,0),B1268)</f>
        <v>0.98597691894793349</v>
      </c>
      <c r="C1269">
        <f>+IFERROR(VLOOKUP(A1269,BASE!A:C,3,0)/VLOOKUP(ROE!A1269,BASE!F:H,3,0),C1268)</f>
        <v>0.99845679012345678</v>
      </c>
      <c r="D1269">
        <f>+IFERROR(+VLOOKUP(A1269,BASE!P:R,3,0)/VLOOKUP(ROE!A1269,BASE!F:H,3,0),D1268)</f>
        <v>1.0890365002683844</v>
      </c>
      <c r="E1269">
        <f>+IFERROR(BASE!V1269/BASE!G1269,E1268)</f>
        <v>-1.1529769796311919</v>
      </c>
      <c r="F1269">
        <f>+IFERROR(VLOOKUP(A1269,BASE!A:C,3,0)/VLOOKUP(A1269,BASE!K:M,3,0),F1268)</f>
        <v>1.0126573664511738</v>
      </c>
      <c r="L1269">
        <f t="shared" ref="L1269" si="58">+STDEVA(B1217:B1269)*2+B1269</f>
        <v>1.0997956138395086</v>
      </c>
      <c r="M1269">
        <f t="shared" ref="M1269" si="59">-STDEVA(B1217:B1269)*2+B1269</f>
        <v>0.87215822405635834</v>
      </c>
    </row>
    <row r="1270" spans="1:13" x14ac:dyDescent="0.25">
      <c r="A1270" s="1"/>
    </row>
    <row r="1271" spans="1:13" x14ac:dyDescent="0.25">
      <c r="A1271" s="1"/>
    </row>
    <row r="1272" spans="1:13" x14ac:dyDescent="0.25">
      <c r="A1272" s="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C408-E143-45C4-AADC-DDD988448057}">
  <dimension ref="A1:X1306"/>
  <sheetViews>
    <sheetView zoomScale="70" zoomScaleNormal="70" workbookViewId="0">
      <pane xSplit="1" ySplit="2" topLeftCell="B63" activePane="bottomRight" state="frozen"/>
      <selection pane="topRight" activeCell="B1" sqref="B1"/>
      <selection pane="bottomLeft" activeCell="A3" sqref="A3"/>
      <selection pane="bottomRight" activeCell="L102" sqref="L102"/>
    </sheetView>
  </sheetViews>
  <sheetFormatPr defaultColWidth="11.42578125" defaultRowHeight="15" x14ac:dyDescent="0.25"/>
  <cols>
    <col min="1" max="1" width="15.28515625" bestFit="1" customWidth="1"/>
  </cols>
  <sheetData>
    <row r="1" spans="1:24" x14ac:dyDescent="0.25">
      <c r="A1" t="s">
        <v>0</v>
      </c>
      <c r="F1" t="s">
        <v>5</v>
      </c>
      <c r="K1" t="s">
        <v>14</v>
      </c>
      <c r="P1" t="s">
        <v>6</v>
      </c>
      <c r="U1" t="s">
        <v>12</v>
      </c>
    </row>
    <row r="2" spans="1:24" x14ac:dyDescent="0.25">
      <c r="A2" t="s">
        <v>1</v>
      </c>
      <c r="B2" t="s">
        <v>2</v>
      </c>
      <c r="C2" t="s">
        <v>3</v>
      </c>
      <c r="D2" t="s">
        <v>4</v>
      </c>
      <c r="F2" t="s">
        <v>1</v>
      </c>
      <c r="G2" t="s">
        <v>2</v>
      </c>
      <c r="H2" t="s">
        <v>3</v>
      </c>
      <c r="I2" t="s">
        <v>4</v>
      </c>
      <c r="K2" t="s">
        <v>1</v>
      </c>
      <c r="L2" t="s">
        <v>2</v>
      </c>
      <c r="M2" t="s">
        <v>3</v>
      </c>
      <c r="N2" t="s">
        <v>4</v>
      </c>
      <c r="P2" t="s">
        <v>1</v>
      </c>
      <c r="Q2" t="s">
        <v>2</v>
      </c>
      <c r="R2" t="s">
        <v>3</v>
      </c>
      <c r="S2" t="s">
        <v>4</v>
      </c>
      <c r="U2" t="s">
        <v>1</v>
      </c>
      <c r="V2" t="s">
        <v>2</v>
      </c>
      <c r="W2" t="s">
        <v>3</v>
      </c>
      <c r="X2" t="s">
        <v>4</v>
      </c>
    </row>
    <row r="3" spans="1:24" x14ac:dyDescent="0.25">
      <c r="A3" s="1">
        <f>_xll.BDH($A$1,$B$2:$D$2,"02/10/2001","","FX=ARS","Dir=V","Dts=S","Sort=A","Quote=C","QtTyp=Y","Days=T","Per=cq","DtFmt=D","UseDPDF=Y","cols=4;rows=100")</f>
        <v>37253</v>
      </c>
      <c r="B3">
        <v>-92.054000000000002</v>
      </c>
      <c r="C3">
        <v>0.19359999999999999</v>
      </c>
      <c r="D3" t="s">
        <v>59</v>
      </c>
      <c r="F3" s="1">
        <f>_xll.BDH($F$1,$G$2:$I$2,"02/10/2001","","FX=ARS","Dir=V","Dts=S","Sort=A","Quote=C","QtTyp=Y","Days=T","Per=cq","DtFmt=D","UseDPDF=Y","cols=4;rows=100")</f>
        <v>37253</v>
      </c>
      <c r="G3">
        <v>8.7975999999999992</v>
      </c>
      <c r="H3">
        <v>0.25030000000000002</v>
      </c>
      <c r="I3">
        <v>2.6034000000000002</v>
      </c>
      <c r="K3" s="1">
        <f>_xll.BDH($K$1,$L$2:$N$2,"02/10/2001","","FX=ARS","Dir=V","Dts=S","Sort=A","Quote=C","QtTyp=Y","Days=T","Per=cq","DtFmt=D","UseDPDF=Y","cols=4;rows=100")</f>
        <v>37253</v>
      </c>
      <c r="L3">
        <v>1.3953</v>
      </c>
      <c r="M3">
        <v>0.3075</v>
      </c>
      <c r="N3">
        <v>6.0472000000000001</v>
      </c>
    </row>
    <row r="4" spans="1:24" x14ac:dyDescent="0.25">
      <c r="A4" s="1">
        <v>37342</v>
      </c>
      <c r="B4">
        <v>35.733699999999999</v>
      </c>
      <c r="C4">
        <v>1.6299999999999999E-2</v>
      </c>
      <c r="D4">
        <v>7.9000000000000001E-2</v>
      </c>
      <c r="F4" s="1">
        <v>37342</v>
      </c>
      <c r="G4" t="s">
        <v>59</v>
      </c>
      <c r="H4">
        <v>0.22700000000000001</v>
      </c>
      <c r="I4">
        <v>2.3611</v>
      </c>
      <c r="K4" s="1">
        <v>37342</v>
      </c>
      <c r="L4">
        <v>-5.2096999999999998</v>
      </c>
      <c r="M4">
        <v>0.16900000000000001</v>
      </c>
      <c r="N4">
        <v>5.4116999999999997</v>
      </c>
    </row>
    <row r="5" spans="1:24" x14ac:dyDescent="0.25">
      <c r="A5" s="1">
        <v>37435</v>
      </c>
      <c r="B5">
        <v>16.1172</v>
      </c>
      <c r="C5">
        <v>1.6400000000000001E-2</v>
      </c>
      <c r="D5">
        <v>0.18149999999999999</v>
      </c>
      <c r="F5" s="1">
        <v>37435</v>
      </c>
      <c r="G5" t="s">
        <v>59</v>
      </c>
      <c r="H5">
        <v>0.10730000000000001</v>
      </c>
      <c r="I5">
        <v>1.1157999999999999</v>
      </c>
      <c r="K5" s="1">
        <v>37435</v>
      </c>
      <c r="L5">
        <v>-27.7697</v>
      </c>
      <c r="M5">
        <v>9.0700000000000003E-2</v>
      </c>
      <c r="N5" t="s">
        <v>59</v>
      </c>
    </row>
    <row r="6" spans="1:24" x14ac:dyDescent="0.25">
      <c r="A6" s="1">
        <v>37529</v>
      </c>
      <c r="B6">
        <v>17.699000000000002</v>
      </c>
      <c r="C6">
        <v>2.8299999999999999E-2</v>
      </c>
      <c r="D6">
        <v>0.29089999999999999</v>
      </c>
      <c r="F6" s="1">
        <v>37529</v>
      </c>
      <c r="G6" t="s">
        <v>59</v>
      </c>
      <c r="H6">
        <v>0.15709999999999999</v>
      </c>
      <c r="I6">
        <v>1.6342000000000001</v>
      </c>
      <c r="K6" s="1">
        <v>37529</v>
      </c>
      <c r="L6">
        <v>-81.795400000000001</v>
      </c>
      <c r="M6">
        <v>0.14649999999999999</v>
      </c>
      <c r="N6" t="s">
        <v>59</v>
      </c>
    </row>
    <row r="7" spans="1:24" x14ac:dyDescent="0.25">
      <c r="A7" s="1">
        <v>37621</v>
      </c>
      <c r="B7" t="s">
        <v>59</v>
      </c>
      <c r="C7">
        <v>4.5699999999999998E-2</v>
      </c>
      <c r="D7">
        <v>0.46939999999999998</v>
      </c>
      <c r="F7" s="1">
        <v>37621</v>
      </c>
      <c r="G7" t="s">
        <v>59</v>
      </c>
      <c r="H7">
        <v>0.37930000000000003</v>
      </c>
      <c r="I7">
        <v>3.9445999999999999</v>
      </c>
      <c r="K7" s="1">
        <v>37621</v>
      </c>
      <c r="L7">
        <v>-84.122299999999996</v>
      </c>
      <c r="M7">
        <v>0.33429999999999999</v>
      </c>
      <c r="N7" t="s">
        <v>59</v>
      </c>
    </row>
    <row r="8" spans="1:24" x14ac:dyDescent="0.25">
      <c r="A8" s="1">
        <v>37708</v>
      </c>
      <c r="B8" t="s">
        <v>59</v>
      </c>
      <c r="C8">
        <v>0.31590000000000001</v>
      </c>
      <c r="D8" t="s">
        <v>59</v>
      </c>
      <c r="F8" s="1">
        <v>37708</v>
      </c>
      <c r="G8" t="s">
        <v>59</v>
      </c>
      <c r="H8">
        <v>0.38200000000000001</v>
      </c>
      <c r="I8">
        <v>4.5926</v>
      </c>
      <c r="K8" s="1">
        <v>37708</v>
      </c>
      <c r="L8">
        <v>-80.751199999999997</v>
      </c>
      <c r="M8">
        <v>0.442</v>
      </c>
      <c r="N8" t="s">
        <v>59</v>
      </c>
    </row>
    <row r="9" spans="1:24" x14ac:dyDescent="0.25">
      <c r="A9" s="1">
        <v>37802</v>
      </c>
      <c r="B9" t="s">
        <v>59</v>
      </c>
      <c r="C9">
        <v>0.44059999999999999</v>
      </c>
      <c r="D9" t="s">
        <v>59</v>
      </c>
      <c r="F9" s="1">
        <v>37802</v>
      </c>
      <c r="G9" t="s">
        <v>59</v>
      </c>
      <c r="H9">
        <v>0.63529999999999998</v>
      </c>
      <c r="I9" t="s">
        <v>59</v>
      </c>
      <c r="K9" s="1">
        <v>37802</v>
      </c>
      <c r="L9">
        <v>-56.259900000000002</v>
      </c>
      <c r="M9">
        <v>0.53610000000000002</v>
      </c>
      <c r="N9" t="s">
        <v>59</v>
      </c>
    </row>
    <row r="10" spans="1:24" x14ac:dyDescent="0.25">
      <c r="A10" s="1">
        <v>37894</v>
      </c>
      <c r="B10" t="s">
        <v>59</v>
      </c>
      <c r="C10">
        <v>0.4365</v>
      </c>
      <c r="D10" t="s">
        <v>59</v>
      </c>
      <c r="F10" s="1">
        <v>37894</v>
      </c>
      <c r="G10" t="s">
        <v>59</v>
      </c>
      <c r="H10">
        <v>0.76670000000000005</v>
      </c>
      <c r="I10" t="s">
        <v>59</v>
      </c>
      <c r="K10" s="1">
        <v>37894</v>
      </c>
      <c r="L10">
        <v>-26.1297</v>
      </c>
      <c r="M10">
        <v>0.57740000000000002</v>
      </c>
      <c r="N10" t="s">
        <v>59</v>
      </c>
    </row>
    <row r="11" spans="1:24" x14ac:dyDescent="0.25">
      <c r="A11" s="1">
        <v>37986</v>
      </c>
      <c r="B11" t="s">
        <v>59</v>
      </c>
      <c r="C11">
        <v>0.80759999999999998</v>
      </c>
      <c r="D11">
        <v>4.5190000000000001</v>
      </c>
      <c r="F11" s="1">
        <v>37986</v>
      </c>
      <c r="G11" t="s">
        <v>59</v>
      </c>
      <c r="H11">
        <v>1.0542</v>
      </c>
      <c r="I11" t="s">
        <v>59</v>
      </c>
      <c r="K11" s="1">
        <v>37986</v>
      </c>
      <c r="L11">
        <v>-14.6599</v>
      </c>
      <c r="M11">
        <v>0.83709999999999996</v>
      </c>
      <c r="N11" t="s">
        <v>59</v>
      </c>
    </row>
    <row r="12" spans="1:24" x14ac:dyDescent="0.25">
      <c r="A12" s="1">
        <v>38077</v>
      </c>
      <c r="B12">
        <v>17.994900000000001</v>
      </c>
      <c r="C12">
        <v>0.91049999999999998</v>
      </c>
      <c r="D12">
        <v>4.6642999999999999</v>
      </c>
      <c r="F12" s="1">
        <v>38077</v>
      </c>
      <c r="G12">
        <v>-24.4343</v>
      </c>
      <c r="H12">
        <v>1.3058000000000001</v>
      </c>
      <c r="I12" t="s">
        <v>59</v>
      </c>
      <c r="K12" s="1">
        <v>38077</v>
      </c>
      <c r="L12">
        <v>-9.2760999999999996</v>
      </c>
      <c r="M12">
        <v>1.0347</v>
      </c>
      <c r="N12" t="s">
        <v>59</v>
      </c>
    </row>
    <row r="13" spans="1:24" x14ac:dyDescent="0.25">
      <c r="A13" s="1">
        <v>38168</v>
      </c>
      <c r="B13">
        <v>23.609100000000002</v>
      </c>
      <c r="C13">
        <v>0.72570000000000001</v>
      </c>
      <c r="D13">
        <v>2.9140999999999999</v>
      </c>
      <c r="F13" s="1">
        <v>38168</v>
      </c>
      <c r="G13">
        <v>-19.886600000000001</v>
      </c>
      <c r="H13">
        <v>0.97599999999999998</v>
      </c>
      <c r="I13" t="s">
        <v>59</v>
      </c>
      <c r="K13" s="1">
        <v>38168</v>
      </c>
      <c r="L13">
        <v>-10.059699999999999</v>
      </c>
      <c r="M13">
        <v>0.67720000000000002</v>
      </c>
      <c r="N13" t="s">
        <v>59</v>
      </c>
    </row>
    <row r="14" spans="1:24" x14ac:dyDescent="0.25">
      <c r="A14" s="1">
        <v>38260</v>
      </c>
      <c r="B14">
        <v>25.4678</v>
      </c>
      <c r="C14">
        <v>0.92589999999999995</v>
      </c>
      <c r="D14">
        <v>3.47</v>
      </c>
      <c r="F14" s="1">
        <v>38260</v>
      </c>
      <c r="G14">
        <v>-8.6007999999999996</v>
      </c>
      <c r="H14">
        <v>1.093</v>
      </c>
      <c r="I14" t="s">
        <v>59</v>
      </c>
      <c r="K14" s="1">
        <v>38260</v>
      </c>
      <c r="L14">
        <v>-8.8036999999999992</v>
      </c>
      <c r="M14">
        <v>0.87590000000000001</v>
      </c>
      <c r="N14" t="s">
        <v>59</v>
      </c>
    </row>
    <row r="15" spans="1:24" x14ac:dyDescent="0.25">
      <c r="A15" s="1">
        <v>38352</v>
      </c>
      <c r="B15">
        <v>25.4544</v>
      </c>
      <c r="C15">
        <v>1.0203</v>
      </c>
      <c r="D15">
        <v>6.6456</v>
      </c>
      <c r="F15" s="1">
        <v>38352</v>
      </c>
      <c r="G15">
        <v>-9.6992999999999991</v>
      </c>
      <c r="H15">
        <v>1.4381999999999999</v>
      </c>
      <c r="I15" t="s">
        <v>59</v>
      </c>
      <c r="K15" s="1">
        <v>38352</v>
      </c>
      <c r="L15">
        <v>-5.0267999999999997</v>
      </c>
      <c r="M15">
        <v>0.9587</v>
      </c>
      <c r="N15" t="s">
        <v>59</v>
      </c>
    </row>
    <row r="16" spans="1:24" x14ac:dyDescent="0.25">
      <c r="A16" s="1">
        <v>38442</v>
      </c>
      <c r="B16">
        <v>26.292100000000001</v>
      </c>
      <c r="C16">
        <v>1.0341</v>
      </c>
      <c r="D16">
        <v>6.3578999999999999</v>
      </c>
      <c r="F16" s="1">
        <v>38442</v>
      </c>
      <c r="G16">
        <v>1.5267999999999999</v>
      </c>
      <c r="H16">
        <v>1.1201000000000001</v>
      </c>
      <c r="I16">
        <v>48.995199999999997</v>
      </c>
      <c r="K16" s="1">
        <v>38442</v>
      </c>
      <c r="L16">
        <v>-1.5888</v>
      </c>
      <c r="M16">
        <v>0.85019999999999996</v>
      </c>
      <c r="N16" t="s">
        <v>59</v>
      </c>
    </row>
    <row r="17" spans="1:14" x14ac:dyDescent="0.25">
      <c r="A17" s="1">
        <v>38533</v>
      </c>
      <c r="B17">
        <v>25.245999999999999</v>
      </c>
      <c r="C17">
        <v>0.96079999999999999</v>
      </c>
      <c r="D17">
        <v>6.3022</v>
      </c>
      <c r="F17" s="1">
        <v>38533</v>
      </c>
      <c r="G17">
        <v>3.7227999999999999</v>
      </c>
      <c r="H17">
        <v>1.2352000000000001</v>
      </c>
      <c r="I17">
        <v>28.6188</v>
      </c>
      <c r="K17" s="1">
        <v>38533</v>
      </c>
      <c r="L17">
        <v>1.3158000000000001</v>
      </c>
      <c r="M17">
        <v>0.72399999999999998</v>
      </c>
      <c r="N17">
        <v>66.774799999999999</v>
      </c>
    </row>
    <row r="18" spans="1:14" x14ac:dyDescent="0.25">
      <c r="A18" s="1">
        <v>38625</v>
      </c>
      <c r="B18">
        <v>26.801100000000002</v>
      </c>
      <c r="C18">
        <v>1.2576000000000001</v>
      </c>
      <c r="D18">
        <v>7.6715</v>
      </c>
      <c r="F18" s="1">
        <v>38625</v>
      </c>
      <c r="G18">
        <v>2.7884000000000002</v>
      </c>
      <c r="H18">
        <v>1.3286</v>
      </c>
      <c r="I18">
        <v>43.7727</v>
      </c>
      <c r="K18" s="1">
        <v>38625</v>
      </c>
      <c r="L18">
        <v>3.8408000000000002</v>
      </c>
      <c r="M18">
        <v>0.90680000000000005</v>
      </c>
      <c r="N18">
        <v>29.456700000000001</v>
      </c>
    </row>
    <row r="19" spans="1:14" x14ac:dyDescent="0.25">
      <c r="A19" s="1">
        <v>38715</v>
      </c>
      <c r="B19">
        <v>19.128599999999999</v>
      </c>
      <c r="C19">
        <v>1.2672000000000001</v>
      </c>
      <c r="D19">
        <v>7.2138999999999998</v>
      </c>
      <c r="F19" s="1">
        <v>38715</v>
      </c>
      <c r="G19">
        <v>6.8167</v>
      </c>
      <c r="H19">
        <v>1.1248</v>
      </c>
      <c r="I19">
        <v>16.323599999999999</v>
      </c>
      <c r="K19" s="1">
        <v>38715</v>
      </c>
      <c r="L19">
        <v>6.8540000000000001</v>
      </c>
      <c r="M19">
        <v>0.89190000000000003</v>
      </c>
      <c r="N19">
        <v>13.934100000000001</v>
      </c>
    </row>
    <row r="20" spans="1:14" x14ac:dyDescent="0.25">
      <c r="A20" s="1">
        <v>38807</v>
      </c>
      <c r="B20">
        <v>16.4207</v>
      </c>
      <c r="C20">
        <v>1.3391999999999999</v>
      </c>
      <c r="D20">
        <v>8.8282000000000007</v>
      </c>
      <c r="F20" s="1">
        <v>38807</v>
      </c>
      <c r="G20">
        <v>4.6159999999999997</v>
      </c>
      <c r="H20">
        <v>1.2209000000000001</v>
      </c>
      <c r="I20">
        <v>26.2973</v>
      </c>
      <c r="K20" s="1">
        <v>38807</v>
      </c>
      <c r="L20">
        <v>7.3159999999999998</v>
      </c>
      <c r="M20">
        <v>0.94540000000000002</v>
      </c>
      <c r="N20">
        <v>13.8552</v>
      </c>
    </row>
    <row r="21" spans="1:14" x14ac:dyDescent="0.25">
      <c r="A21" s="1">
        <v>38898</v>
      </c>
      <c r="B21">
        <v>18.315300000000001</v>
      </c>
      <c r="C21">
        <v>1.2076</v>
      </c>
      <c r="D21">
        <v>7.2447999999999997</v>
      </c>
      <c r="F21" s="1">
        <v>38898</v>
      </c>
      <c r="G21">
        <v>5.8139000000000003</v>
      </c>
      <c r="H21">
        <v>0.97289999999999999</v>
      </c>
      <c r="I21">
        <v>17.220400000000001</v>
      </c>
      <c r="K21" s="1">
        <v>38898</v>
      </c>
      <c r="L21">
        <v>7.8602999999999996</v>
      </c>
      <c r="M21">
        <v>0.88200000000000001</v>
      </c>
      <c r="N21">
        <v>11.4963</v>
      </c>
    </row>
    <row r="22" spans="1:14" x14ac:dyDescent="0.25">
      <c r="A22" s="1">
        <v>38989</v>
      </c>
      <c r="B22">
        <v>19.689800000000002</v>
      </c>
      <c r="C22">
        <v>1.2283999999999999</v>
      </c>
      <c r="D22">
        <v>7.0774999999999997</v>
      </c>
      <c r="F22" s="1">
        <v>38989</v>
      </c>
      <c r="G22">
        <v>6.1159999999999997</v>
      </c>
      <c r="H22">
        <v>1.0253000000000001</v>
      </c>
      <c r="I22">
        <v>17.277000000000001</v>
      </c>
      <c r="K22" s="1">
        <v>38989</v>
      </c>
      <c r="L22">
        <v>8.8193999999999999</v>
      </c>
      <c r="M22">
        <v>0.90259999999999996</v>
      </c>
      <c r="N22">
        <v>10.553000000000001</v>
      </c>
    </row>
    <row r="23" spans="1:14" x14ac:dyDescent="0.25">
      <c r="A23" s="1">
        <v>39079</v>
      </c>
      <c r="B23">
        <v>22.3048</v>
      </c>
      <c r="C23">
        <v>1.5702</v>
      </c>
      <c r="D23">
        <v>8.2765000000000004</v>
      </c>
      <c r="F23" s="1">
        <v>39079</v>
      </c>
      <c r="G23">
        <v>-1.1692</v>
      </c>
      <c r="H23">
        <v>1.542</v>
      </c>
      <c r="I23">
        <v>24.2394</v>
      </c>
      <c r="K23" s="1">
        <v>39079</v>
      </c>
      <c r="L23">
        <v>9.5884</v>
      </c>
      <c r="M23">
        <v>1.0920000000000001</v>
      </c>
      <c r="N23">
        <v>11.9117</v>
      </c>
    </row>
    <row r="24" spans="1:14" x14ac:dyDescent="0.25">
      <c r="A24" s="1">
        <v>39171</v>
      </c>
      <c r="B24">
        <v>21.2333</v>
      </c>
      <c r="C24">
        <v>1.7298</v>
      </c>
      <c r="D24">
        <v>8.782</v>
      </c>
      <c r="F24" s="1">
        <v>39171</v>
      </c>
      <c r="G24">
        <v>-1.4212</v>
      </c>
      <c r="H24">
        <v>1.7667999999999999</v>
      </c>
      <c r="I24" t="s">
        <v>59</v>
      </c>
      <c r="K24" s="1">
        <v>39171</v>
      </c>
      <c r="L24">
        <v>10.761699999999999</v>
      </c>
      <c r="M24">
        <v>1.4013</v>
      </c>
      <c r="N24">
        <v>13.6951</v>
      </c>
    </row>
    <row r="25" spans="1:14" x14ac:dyDescent="0.25">
      <c r="A25" s="1">
        <v>39262</v>
      </c>
      <c r="B25">
        <v>21.7698</v>
      </c>
      <c r="C25">
        <v>1.6694</v>
      </c>
      <c r="D25">
        <v>8.3287999999999993</v>
      </c>
      <c r="F25" s="1">
        <v>39262</v>
      </c>
      <c r="G25">
        <v>-3.9506999999999999</v>
      </c>
      <c r="H25">
        <v>1.6123000000000001</v>
      </c>
      <c r="I25" t="s">
        <v>59</v>
      </c>
      <c r="K25" s="1">
        <v>39262</v>
      </c>
      <c r="L25">
        <v>12.6715</v>
      </c>
      <c r="M25">
        <v>1.2327999999999999</v>
      </c>
      <c r="N25">
        <v>10.156000000000001</v>
      </c>
    </row>
    <row r="26" spans="1:14" x14ac:dyDescent="0.25">
      <c r="A26" s="1">
        <v>39353</v>
      </c>
      <c r="B26">
        <v>20.1233</v>
      </c>
      <c r="C26">
        <v>1.4752000000000001</v>
      </c>
      <c r="D26">
        <v>7.9086999999999996</v>
      </c>
      <c r="F26" s="1">
        <v>39353</v>
      </c>
      <c r="G26">
        <v>-5.4897999999999998</v>
      </c>
      <c r="H26">
        <v>1.3468</v>
      </c>
      <c r="I26" t="s">
        <v>59</v>
      </c>
      <c r="K26" s="1">
        <v>39353</v>
      </c>
      <c r="L26">
        <v>13.746</v>
      </c>
      <c r="M26">
        <v>1.0089999999999999</v>
      </c>
      <c r="N26">
        <v>7.6524999999999999</v>
      </c>
    </row>
    <row r="27" spans="1:14" x14ac:dyDescent="0.25">
      <c r="A27" s="1">
        <v>39444</v>
      </c>
      <c r="B27">
        <v>19.718499999999999</v>
      </c>
      <c r="C27">
        <v>1.1577999999999999</v>
      </c>
      <c r="D27">
        <v>6.3305999999999996</v>
      </c>
      <c r="F27" s="1">
        <v>39444</v>
      </c>
      <c r="G27">
        <v>2.8218000000000001</v>
      </c>
      <c r="H27">
        <v>1.2056</v>
      </c>
      <c r="I27">
        <v>43.326599999999999</v>
      </c>
      <c r="K27" s="1">
        <v>39444</v>
      </c>
      <c r="L27">
        <v>11.718999999999999</v>
      </c>
      <c r="M27">
        <v>0.92820000000000003</v>
      </c>
      <c r="N27">
        <v>8.1225000000000005</v>
      </c>
    </row>
    <row r="28" spans="1:14" x14ac:dyDescent="0.25">
      <c r="A28" s="1">
        <v>39538</v>
      </c>
      <c r="B28">
        <v>19.805</v>
      </c>
      <c r="C28">
        <v>1.1631</v>
      </c>
      <c r="D28">
        <v>6.3288000000000002</v>
      </c>
      <c r="F28" s="1">
        <v>39538</v>
      </c>
      <c r="G28">
        <v>6.1158000000000001</v>
      </c>
      <c r="H28">
        <v>1.0669999999999999</v>
      </c>
      <c r="I28">
        <v>17.979399999999998</v>
      </c>
      <c r="K28" s="1">
        <v>39538</v>
      </c>
      <c r="L28">
        <v>12.044600000000001</v>
      </c>
      <c r="M28">
        <v>0.89119999999999999</v>
      </c>
      <c r="N28">
        <v>7.3121999999999998</v>
      </c>
    </row>
    <row r="29" spans="1:14" x14ac:dyDescent="0.25">
      <c r="A29" s="1">
        <v>39629</v>
      </c>
      <c r="B29">
        <v>21.824300000000001</v>
      </c>
      <c r="C29">
        <v>0.8296</v>
      </c>
      <c r="D29">
        <v>4.0313999999999997</v>
      </c>
      <c r="F29" s="1">
        <v>39629</v>
      </c>
      <c r="G29">
        <v>7.7877999999999998</v>
      </c>
      <c r="H29">
        <v>0.78569999999999995</v>
      </c>
      <c r="I29">
        <v>10.4823</v>
      </c>
      <c r="K29" s="1">
        <v>39629</v>
      </c>
      <c r="L29">
        <v>13.248200000000001</v>
      </c>
      <c r="M29">
        <v>0.65239999999999998</v>
      </c>
      <c r="N29">
        <v>5.0118999999999998</v>
      </c>
    </row>
    <row r="30" spans="1:14" x14ac:dyDescent="0.25">
      <c r="A30" s="1">
        <v>39721</v>
      </c>
      <c r="B30">
        <v>24.418299999999999</v>
      </c>
      <c r="C30">
        <v>0.93330000000000002</v>
      </c>
      <c r="D30">
        <v>3.9678</v>
      </c>
      <c r="F30" s="1">
        <v>39721</v>
      </c>
      <c r="G30">
        <v>11.1023</v>
      </c>
      <c r="H30">
        <v>0.73270000000000002</v>
      </c>
      <c r="I30">
        <v>6.9659000000000004</v>
      </c>
      <c r="K30" s="1">
        <v>39721</v>
      </c>
      <c r="L30">
        <v>14.9185</v>
      </c>
      <c r="M30">
        <v>0.57069999999999999</v>
      </c>
      <c r="N30">
        <v>3.9340000000000002</v>
      </c>
    </row>
    <row r="31" spans="1:14" x14ac:dyDescent="0.25">
      <c r="A31" s="1">
        <v>39812</v>
      </c>
      <c r="B31">
        <v>23.8962</v>
      </c>
      <c r="C31">
        <v>0.60029999999999994</v>
      </c>
      <c r="D31">
        <v>2.5615000000000001</v>
      </c>
      <c r="F31" s="1">
        <v>39812</v>
      </c>
      <c r="G31">
        <v>10.103199999999999</v>
      </c>
      <c r="H31">
        <v>0.3947</v>
      </c>
      <c r="I31">
        <v>4.1199000000000003</v>
      </c>
      <c r="K31" s="1">
        <v>39812</v>
      </c>
      <c r="L31">
        <v>15.5587</v>
      </c>
      <c r="M31">
        <v>0.43380000000000002</v>
      </c>
      <c r="N31">
        <v>2.8012000000000001</v>
      </c>
    </row>
    <row r="32" spans="1:14" x14ac:dyDescent="0.25">
      <c r="A32" s="1">
        <v>39903</v>
      </c>
      <c r="B32">
        <v>23.0337</v>
      </c>
      <c r="C32">
        <v>0.55730000000000002</v>
      </c>
      <c r="D32">
        <v>2.4491000000000001</v>
      </c>
      <c r="F32" s="1">
        <v>39903</v>
      </c>
      <c r="G32">
        <v>13.853999999999999</v>
      </c>
      <c r="H32">
        <v>0.36370000000000002</v>
      </c>
      <c r="I32">
        <v>2.6070000000000002</v>
      </c>
      <c r="K32" s="1">
        <v>39903</v>
      </c>
      <c r="L32">
        <v>16.2682</v>
      </c>
      <c r="M32">
        <v>0.42409999999999998</v>
      </c>
      <c r="N32">
        <v>2.4459</v>
      </c>
    </row>
    <row r="33" spans="1:14" x14ac:dyDescent="0.25">
      <c r="A33" s="1">
        <v>39994</v>
      </c>
      <c r="B33">
        <v>23.450199999999999</v>
      </c>
      <c r="C33">
        <v>0.81899999999999995</v>
      </c>
      <c r="D33">
        <v>3.7363</v>
      </c>
      <c r="F33" s="1">
        <v>39994</v>
      </c>
      <c r="G33">
        <v>13.243</v>
      </c>
      <c r="H33">
        <v>0.65349999999999997</v>
      </c>
      <c r="I33">
        <v>4.8864000000000001</v>
      </c>
      <c r="K33" s="1">
        <v>39994</v>
      </c>
      <c r="L33">
        <v>12.9655</v>
      </c>
      <c r="M33">
        <v>0.67859999999999998</v>
      </c>
      <c r="N33">
        <v>5.0899000000000001</v>
      </c>
    </row>
    <row r="34" spans="1:14" x14ac:dyDescent="0.25">
      <c r="A34" s="1">
        <v>40086</v>
      </c>
      <c r="B34">
        <v>23.730499999999999</v>
      </c>
      <c r="C34">
        <v>1.1129</v>
      </c>
      <c r="D34">
        <v>5.0949999999999998</v>
      </c>
      <c r="F34" s="1">
        <v>40086</v>
      </c>
      <c r="G34">
        <v>12.019299999999999</v>
      </c>
      <c r="H34">
        <v>0.90639999999999998</v>
      </c>
      <c r="I34">
        <v>7.3989000000000003</v>
      </c>
      <c r="K34" s="1">
        <v>40086</v>
      </c>
      <c r="L34">
        <v>19.6874</v>
      </c>
      <c r="M34">
        <v>0.71779999999999999</v>
      </c>
      <c r="N34">
        <v>4.1402999999999999</v>
      </c>
    </row>
    <row r="35" spans="1:14" x14ac:dyDescent="0.25">
      <c r="A35" s="1">
        <v>40177</v>
      </c>
      <c r="B35">
        <v>24.352399999999999</v>
      </c>
      <c r="C35">
        <v>1.2085999999999999</v>
      </c>
      <c r="D35">
        <v>5.3318000000000003</v>
      </c>
      <c r="F35" s="1">
        <v>40177</v>
      </c>
      <c r="G35">
        <v>12.703200000000001</v>
      </c>
      <c r="H35">
        <v>1.0569999999999999</v>
      </c>
      <c r="I35">
        <v>8.1336999999999993</v>
      </c>
      <c r="K35" s="1">
        <v>40177</v>
      </c>
      <c r="L35">
        <v>28.7241</v>
      </c>
      <c r="M35">
        <v>0.75360000000000005</v>
      </c>
      <c r="N35">
        <v>3.1482000000000001</v>
      </c>
    </row>
    <row r="36" spans="1:14" x14ac:dyDescent="0.25">
      <c r="A36" s="1">
        <v>40268</v>
      </c>
      <c r="B36">
        <v>25.8095</v>
      </c>
      <c r="C36">
        <v>1.1838</v>
      </c>
      <c r="D36">
        <v>4.8943000000000003</v>
      </c>
      <c r="F36" s="1">
        <v>40268</v>
      </c>
      <c r="G36">
        <v>10.9016</v>
      </c>
      <c r="H36">
        <v>1.1069</v>
      </c>
      <c r="I36">
        <v>10.5495</v>
      </c>
      <c r="K36" s="1">
        <v>40268</v>
      </c>
      <c r="L36">
        <v>30.4956</v>
      </c>
      <c r="M36">
        <v>0.84019999999999995</v>
      </c>
      <c r="N36">
        <v>3.2961</v>
      </c>
    </row>
    <row r="37" spans="1:14" x14ac:dyDescent="0.25">
      <c r="A37" s="1">
        <v>40359</v>
      </c>
      <c r="B37">
        <v>27.591000000000001</v>
      </c>
      <c r="C37">
        <v>1.2504999999999999</v>
      </c>
      <c r="D37">
        <v>4.8978999999999999</v>
      </c>
      <c r="F37" s="1">
        <v>40359</v>
      </c>
      <c r="G37">
        <v>11.2506</v>
      </c>
      <c r="H37">
        <v>1.0835999999999999</v>
      </c>
      <c r="I37">
        <v>9.9976000000000003</v>
      </c>
      <c r="K37" s="1">
        <v>40359</v>
      </c>
      <c r="L37">
        <v>37.150700000000001</v>
      </c>
      <c r="M37">
        <v>0.92259999999999998</v>
      </c>
      <c r="N37">
        <v>2.7482000000000002</v>
      </c>
    </row>
    <row r="38" spans="1:14" x14ac:dyDescent="0.25">
      <c r="A38" s="1">
        <v>40451</v>
      </c>
      <c r="B38">
        <v>27.977499999999999</v>
      </c>
      <c r="C38">
        <v>1.8064</v>
      </c>
      <c r="D38">
        <v>7.1649000000000003</v>
      </c>
      <c r="F38" s="1">
        <v>40451</v>
      </c>
      <c r="G38">
        <v>14.6831</v>
      </c>
      <c r="H38">
        <v>1.7822</v>
      </c>
      <c r="I38">
        <v>12.7857</v>
      </c>
      <c r="K38" s="1">
        <v>40451</v>
      </c>
      <c r="L38">
        <v>35.863599999999998</v>
      </c>
      <c r="M38">
        <v>1.2074</v>
      </c>
      <c r="N38">
        <v>3.7477999999999998</v>
      </c>
    </row>
    <row r="39" spans="1:14" x14ac:dyDescent="0.25">
      <c r="A39" s="1">
        <v>40542</v>
      </c>
      <c r="B39">
        <v>26.902999999999999</v>
      </c>
      <c r="C39">
        <v>1.8275999999999999</v>
      </c>
      <c r="D39">
        <v>7.5115999999999996</v>
      </c>
      <c r="F39" s="1">
        <v>40542</v>
      </c>
      <c r="G39">
        <v>21.2347</v>
      </c>
      <c r="H39">
        <v>2.5177999999999998</v>
      </c>
      <c r="I39">
        <v>12.8527</v>
      </c>
      <c r="K39" s="1">
        <v>40542</v>
      </c>
      <c r="L39">
        <v>35.909199999999998</v>
      </c>
      <c r="M39">
        <v>1.2442</v>
      </c>
      <c r="N39">
        <v>3.8908</v>
      </c>
    </row>
    <row r="40" spans="1:14" x14ac:dyDescent="0.25">
      <c r="A40" s="1">
        <v>40633</v>
      </c>
      <c r="B40">
        <v>25.502199999999998</v>
      </c>
      <c r="C40">
        <v>1.5002</v>
      </c>
      <c r="D40">
        <v>6.4741</v>
      </c>
      <c r="F40" s="1">
        <v>40633</v>
      </c>
      <c r="G40">
        <v>28.6706</v>
      </c>
      <c r="H40">
        <v>2.0156999999999998</v>
      </c>
      <c r="I40">
        <v>7.8540999999999999</v>
      </c>
      <c r="K40" s="1">
        <v>40633</v>
      </c>
      <c r="L40">
        <v>40.268700000000003</v>
      </c>
      <c r="M40">
        <v>1.5531999999999999</v>
      </c>
      <c r="N40">
        <v>3.8393999999999999</v>
      </c>
    </row>
    <row r="41" spans="1:14" x14ac:dyDescent="0.25">
      <c r="A41" s="1">
        <v>40724</v>
      </c>
      <c r="B41">
        <v>27.255800000000001</v>
      </c>
      <c r="C41">
        <v>1.5045999999999999</v>
      </c>
      <c r="D41">
        <v>5.9055</v>
      </c>
      <c r="F41" s="1">
        <v>40724</v>
      </c>
      <c r="G41">
        <v>36.468899999999998</v>
      </c>
      <c r="H41">
        <v>2.0097</v>
      </c>
      <c r="I41">
        <v>6.3437999999999999</v>
      </c>
      <c r="K41" s="1">
        <v>40724</v>
      </c>
      <c r="L41">
        <v>40.724899999999998</v>
      </c>
      <c r="M41">
        <v>1.4869000000000001</v>
      </c>
      <c r="N41">
        <v>3.9331999999999998</v>
      </c>
    </row>
    <row r="42" spans="1:14" x14ac:dyDescent="0.25">
      <c r="A42" s="1">
        <v>40816</v>
      </c>
      <c r="B42">
        <v>26.4879</v>
      </c>
      <c r="C42">
        <v>0.83809999999999996</v>
      </c>
      <c r="D42">
        <v>3.3841999999999999</v>
      </c>
      <c r="F42" s="1">
        <v>40816</v>
      </c>
      <c r="G42">
        <v>37.959699999999998</v>
      </c>
      <c r="H42">
        <v>1.1275999999999999</v>
      </c>
      <c r="I42">
        <v>3.6328999999999998</v>
      </c>
      <c r="K42" s="1">
        <v>40816</v>
      </c>
      <c r="L42">
        <v>27.158799999999999</v>
      </c>
      <c r="M42">
        <v>0.89559999999999995</v>
      </c>
      <c r="N42">
        <v>3.3344999999999998</v>
      </c>
    </row>
    <row r="43" spans="1:14" x14ac:dyDescent="0.25">
      <c r="A43" s="1">
        <v>40906</v>
      </c>
      <c r="B43">
        <v>26.511399999999998</v>
      </c>
      <c r="C43">
        <v>0.77929999999999999</v>
      </c>
      <c r="D43">
        <v>3.1274000000000002</v>
      </c>
      <c r="F43" s="1">
        <v>40906</v>
      </c>
      <c r="G43">
        <v>43.328099999999999</v>
      </c>
      <c r="H43">
        <v>0.82350000000000001</v>
      </c>
      <c r="I43">
        <v>2.2484000000000002</v>
      </c>
      <c r="K43" s="1">
        <v>40906</v>
      </c>
      <c r="L43">
        <v>26.409800000000001</v>
      </c>
      <c r="M43">
        <v>0.6895</v>
      </c>
      <c r="N43">
        <v>2.6532</v>
      </c>
    </row>
    <row r="44" spans="1:14" x14ac:dyDescent="0.25">
      <c r="A44" s="1">
        <v>40998</v>
      </c>
      <c r="B44">
        <v>26.280200000000001</v>
      </c>
      <c r="C44">
        <v>0.79110000000000003</v>
      </c>
      <c r="D44">
        <v>3.2115999999999998</v>
      </c>
      <c r="F44" s="1">
        <v>40998</v>
      </c>
      <c r="G44">
        <v>41.907800000000002</v>
      </c>
      <c r="H44">
        <v>0.90790000000000004</v>
      </c>
      <c r="I44">
        <v>2.5491999999999999</v>
      </c>
      <c r="K44" s="1">
        <v>40998</v>
      </c>
      <c r="L44">
        <v>29.3507</v>
      </c>
      <c r="M44">
        <v>0.8569</v>
      </c>
      <c r="N44">
        <v>3.3538999999999999</v>
      </c>
    </row>
    <row r="45" spans="1:14" x14ac:dyDescent="0.25">
      <c r="A45" s="1">
        <v>41089</v>
      </c>
      <c r="B45">
        <v>27.677700000000002</v>
      </c>
      <c r="C45">
        <v>0.61709999999999998</v>
      </c>
      <c r="D45">
        <v>2.5129999999999999</v>
      </c>
      <c r="F45" s="1">
        <v>41089</v>
      </c>
      <c r="G45">
        <v>41.515500000000003</v>
      </c>
      <c r="H45">
        <v>0.75060000000000004</v>
      </c>
      <c r="I45">
        <v>2.125</v>
      </c>
      <c r="K45" s="1">
        <v>41089</v>
      </c>
      <c r="L45">
        <v>30.817699999999999</v>
      </c>
      <c r="M45">
        <v>0.56699999999999995</v>
      </c>
      <c r="N45">
        <v>2.1257999999999999</v>
      </c>
    </row>
    <row r="46" spans="1:14" x14ac:dyDescent="0.25">
      <c r="A46" s="1">
        <v>41180</v>
      </c>
      <c r="B46">
        <v>27.645399999999999</v>
      </c>
      <c r="C46">
        <v>0.60340000000000005</v>
      </c>
      <c r="D46">
        <v>2.4630999999999998</v>
      </c>
      <c r="F46" s="1">
        <v>41180</v>
      </c>
      <c r="G46">
        <v>38.491799999999998</v>
      </c>
      <c r="H46">
        <v>0.80579999999999996</v>
      </c>
      <c r="I46">
        <v>2.3399000000000001</v>
      </c>
      <c r="K46" s="1">
        <v>41180</v>
      </c>
      <c r="L46">
        <v>36.152900000000002</v>
      </c>
      <c r="M46">
        <v>0.58740000000000003</v>
      </c>
      <c r="N46">
        <v>1.9189000000000001</v>
      </c>
    </row>
    <row r="47" spans="1:14" x14ac:dyDescent="0.25">
      <c r="A47" s="1">
        <v>41271</v>
      </c>
      <c r="B47">
        <v>27.359000000000002</v>
      </c>
      <c r="C47">
        <v>0.75970000000000004</v>
      </c>
      <c r="D47">
        <v>3.1532</v>
      </c>
      <c r="F47" s="1">
        <v>41271</v>
      </c>
      <c r="G47">
        <v>37.1663</v>
      </c>
      <c r="H47">
        <v>0.94420000000000004</v>
      </c>
      <c r="I47">
        <v>2.9453999999999998</v>
      </c>
      <c r="K47" s="1">
        <v>41271</v>
      </c>
      <c r="L47">
        <v>28.081199999999999</v>
      </c>
      <c r="M47">
        <v>0.75209999999999999</v>
      </c>
      <c r="N47">
        <v>3.0546000000000002</v>
      </c>
    </row>
    <row r="48" spans="1:14" x14ac:dyDescent="0.25">
      <c r="A48" s="1">
        <v>41360</v>
      </c>
      <c r="B48">
        <v>27.823799999999999</v>
      </c>
      <c r="C48">
        <v>0.7147</v>
      </c>
      <c r="D48">
        <v>2.9954999999999998</v>
      </c>
      <c r="F48" s="1">
        <v>41360</v>
      </c>
      <c r="G48">
        <v>35.258400000000002</v>
      </c>
      <c r="H48">
        <v>0.91049999999999998</v>
      </c>
      <c r="I48">
        <v>2.9725000000000001</v>
      </c>
      <c r="K48" s="1">
        <v>41360</v>
      </c>
      <c r="L48">
        <v>28.5307</v>
      </c>
      <c r="M48">
        <v>0.73550000000000004</v>
      </c>
      <c r="N48">
        <v>2.9464000000000001</v>
      </c>
    </row>
    <row r="49" spans="1:14" x14ac:dyDescent="0.25">
      <c r="A49" s="1">
        <v>41453</v>
      </c>
      <c r="B49">
        <v>28.177900000000001</v>
      </c>
      <c r="C49">
        <v>0.58250000000000002</v>
      </c>
      <c r="D49">
        <v>2.3946000000000001</v>
      </c>
      <c r="F49" s="1">
        <v>41453</v>
      </c>
      <c r="G49">
        <v>33.292400000000001</v>
      </c>
      <c r="H49">
        <v>0.74319999999999997</v>
      </c>
      <c r="I49">
        <v>2.5518000000000001</v>
      </c>
      <c r="K49" s="1">
        <v>41453</v>
      </c>
      <c r="L49">
        <v>25.403600000000001</v>
      </c>
      <c r="M49">
        <v>0.56510000000000005</v>
      </c>
      <c r="N49">
        <v>2.5070000000000001</v>
      </c>
    </row>
    <row r="50" spans="1:14" x14ac:dyDescent="0.25">
      <c r="A50" s="1">
        <v>41547</v>
      </c>
      <c r="B50">
        <v>28.4955</v>
      </c>
      <c r="C50">
        <v>1.0267999999999999</v>
      </c>
      <c r="D50">
        <v>4.1436000000000002</v>
      </c>
      <c r="F50" s="1">
        <v>41547</v>
      </c>
      <c r="G50">
        <v>34.645299999999999</v>
      </c>
      <c r="H50">
        <v>1.4372</v>
      </c>
      <c r="I50">
        <v>4.7683</v>
      </c>
      <c r="K50" s="1">
        <v>41547</v>
      </c>
      <c r="L50">
        <v>25.746099999999998</v>
      </c>
      <c r="M50">
        <v>1.0508</v>
      </c>
      <c r="N50">
        <v>4.6069000000000004</v>
      </c>
    </row>
    <row r="51" spans="1:14" x14ac:dyDescent="0.25">
      <c r="A51" s="1">
        <v>41638</v>
      </c>
      <c r="B51">
        <v>32.9621</v>
      </c>
      <c r="C51">
        <v>0.90680000000000005</v>
      </c>
      <c r="D51">
        <v>3.2014999999999998</v>
      </c>
      <c r="F51" s="1">
        <v>41638</v>
      </c>
      <c r="G51">
        <v>34.691899999999997</v>
      </c>
      <c r="H51">
        <v>1.3521000000000001</v>
      </c>
      <c r="I51">
        <v>4.4915000000000003</v>
      </c>
      <c r="K51" s="1">
        <v>41638</v>
      </c>
      <c r="L51">
        <v>32.946399999999997</v>
      </c>
      <c r="M51">
        <v>0.95450000000000002</v>
      </c>
      <c r="N51">
        <v>3.3742000000000001</v>
      </c>
    </row>
    <row r="52" spans="1:14" x14ac:dyDescent="0.25">
      <c r="A52" s="1">
        <v>41729</v>
      </c>
      <c r="B52">
        <v>38.516399999999997</v>
      </c>
      <c r="C52">
        <v>1.0616000000000001</v>
      </c>
      <c r="D52">
        <v>3.2845</v>
      </c>
      <c r="F52" s="1">
        <v>41729</v>
      </c>
      <c r="G52">
        <v>40.756999999999998</v>
      </c>
      <c r="H52">
        <v>1.5584</v>
      </c>
      <c r="I52">
        <v>4.5831</v>
      </c>
      <c r="K52" s="1">
        <v>41729</v>
      </c>
      <c r="L52">
        <v>43.477600000000002</v>
      </c>
      <c r="M52">
        <v>1.0757000000000001</v>
      </c>
      <c r="N52">
        <v>3.0118999999999998</v>
      </c>
    </row>
    <row r="53" spans="1:14" x14ac:dyDescent="0.25">
      <c r="A53" s="1">
        <v>41820</v>
      </c>
      <c r="B53">
        <v>40.440899999999999</v>
      </c>
      <c r="C53">
        <v>1.4401999999999999</v>
      </c>
      <c r="D53">
        <v>4.1527000000000003</v>
      </c>
      <c r="F53" s="1">
        <v>41820</v>
      </c>
      <c r="G53">
        <v>42.997100000000003</v>
      </c>
      <c r="H53">
        <v>1.7487999999999999</v>
      </c>
      <c r="I53">
        <v>4.9573</v>
      </c>
      <c r="K53" s="1">
        <v>41820</v>
      </c>
      <c r="L53">
        <v>43.581099999999999</v>
      </c>
      <c r="M53">
        <v>1.4802</v>
      </c>
      <c r="N53">
        <v>4.1299000000000001</v>
      </c>
    </row>
    <row r="54" spans="1:14" x14ac:dyDescent="0.25">
      <c r="A54" s="1">
        <v>41912</v>
      </c>
      <c r="B54">
        <v>41.503399999999999</v>
      </c>
      <c r="C54">
        <v>2.0007000000000001</v>
      </c>
      <c r="D54">
        <v>5.6612999999999998</v>
      </c>
      <c r="F54" s="1">
        <v>41912</v>
      </c>
      <c r="G54">
        <v>44.582999999999998</v>
      </c>
      <c r="H54">
        <v>2.2412999999999998</v>
      </c>
      <c r="I54">
        <v>6.2190000000000003</v>
      </c>
      <c r="K54" s="1">
        <v>41912</v>
      </c>
      <c r="L54">
        <v>41.165300000000002</v>
      </c>
      <c r="M54">
        <v>2.2528999999999999</v>
      </c>
      <c r="N54">
        <v>6.5891999999999999</v>
      </c>
    </row>
    <row r="55" spans="1:14" x14ac:dyDescent="0.25">
      <c r="A55" s="1">
        <v>42003</v>
      </c>
      <c r="B55">
        <v>34.589100000000002</v>
      </c>
      <c r="C55">
        <v>1.7234</v>
      </c>
      <c r="D55">
        <v>5.6132999999999997</v>
      </c>
      <c r="F55" s="1">
        <v>42003</v>
      </c>
      <c r="G55">
        <v>42.222000000000001</v>
      </c>
      <c r="H55">
        <v>1.8011999999999999</v>
      </c>
      <c r="I55">
        <v>5.1078000000000001</v>
      </c>
      <c r="K55" s="1">
        <v>42003</v>
      </c>
      <c r="L55">
        <v>36.647799999999997</v>
      </c>
      <c r="M55">
        <v>1.7304999999999999</v>
      </c>
      <c r="N55">
        <v>5.5795000000000003</v>
      </c>
    </row>
    <row r="56" spans="1:14" x14ac:dyDescent="0.25">
      <c r="A56" s="1">
        <v>42094</v>
      </c>
      <c r="B56">
        <v>30.3964</v>
      </c>
      <c r="C56">
        <v>2.145</v>
      </c>
      <c r="D56">
        <v>8.1508000000000003</v>
      </c>
      <c r="F56" s="1">
        <v>42094</v>
      </c>
      <c r="G56">
        <v>39.646999999999998</v>
      </c>
      <c r="H56">
        <v>2.4727000000000001</v>
      </c>
      <c r="I56">
        <v>7.3792999999999997</v>
      </c>
      <c r="K56" s="1">
        <v>42094</v>
      </c>
      <c r="L56">
        <v>28.040099999999999</v>
      </c>
      <c r="M56">
        <v>2.4319000000000002</v>
      </c>
      <c r="N56">
        <v>9.8764000000000003</v>
      </c>
    </row>
    <row r="57" spans="1:14" x14ac:dyDescent="0.25">
      <c r="A57" s="1">
        <v>42185</v>
      </c>
      <c r="B57">
        <v>30.779399999999999</v>
      </c>
      <c r="C57">
        <v>1.7992999999999999</v>
      </c>
      <c r="D57">
        <v>6.7290999999999999</v>
      </c>
      <c r="F57" s="1">
        <v>42185</v>
      </c>
      <c r="G57">
        <v>39.299599999999998</v>
      </c>
      <c r="H57">
        <v>2.0369000000000002</v>
      </c>
      <c r="I57">
        <v>6.1105999999999998</v>
      </c>
      <c r="K57" s="1">
        <v>42185</v>
      </c>
      <c r="L57">
        <v>29.7913</v>
      </c>
      <c r="M57">
        <v>2.0287000000000002</v>
      </c>
      <c r="N57">
        <v>7.6906999999999996</v>
      </c>
    </row>
    <row r="58" spans="1:14" x14ac:dyDescent="0.25">
      <c r="A58" s="1">
        <v>42277</v>
      </c>
      <c r="B58">
        <v>28.9405</v>
      </c>
      <c r="C58">
        <v>1.5187999999999999</v>
      </c>
      <c r="D58">
        <v>6.1002000000000001</v>
      </c>
      <c r="F58" s="1">
        <v>42277</v>
      </c>
      <c r="G58">
        <v>38.082000000000001</v>
      </c>
      <c r="H58">
        <v>1.8751</v>
      </c>
      <c r="I58">
        <v>5.7759</v>
      </c>
      <c r="K58" s="1">
        <v>42277</v>
      </c>
      <c r="L58">
        <v>30.941099999999999</v>
      </c>
      <c r="M58">
        <v>1.9395</v>
      </c>
      <c r="N58">
        <v>7.1245000000000003</v>
      </c>
    </row>
    <row r="59" spans="1:14" x14ac:dyDescent="0.25">
      <c r="A59" s="1">
        <v>42368</v>
      </c>
      <c r="B59">
        <v>36.609499999999997</v>
      </c>
      <c r="C59">
        <v>1.982</v>
      </c>
      <c r="D59">
        <v>6.2897999999999996</v>
      </c>
      <c r="F59" s="1">
        <v>42368</v>
      </c>
      <c r="G59">
        <v>37.9846</v>
      </c>
      <c r="H59">
        <v>2.5424000000000002</v>
      </c>
      <c r="I59">
        <v>7.8395000000000001</v>
      </c>
      <c r="K59" s="1">
        <v>42368</v>
      </c>
      <c r="L59">
        <v>31.4741</v>
      </c>
      <c r="M59">
        <v>2.2296999999999998</v>
      </c>
      <c r="N59">
        <v>8.0812000000000008</v>
      </c>
    </row>
    <row r="60" spans="1:14" x14ac:dyDescent="0.25">
      <c r="A60" s="1">
        <v>42460</v>
      </c>
      <c r="B60">
        <v>35.0535</v>
      </c>
      <c r="C60">
        <v>2.0733000000000001</v>
      </c>
      <c r="D60">
        <v>6.9985999999999997</v>
      </c>
      <c r="F60" s="1">
        <v>42460</v>
      </c>
      <c r="G60">
        <v>37.880099999999999</v>
      </c>
      <c r="H60">
        <v>2.601</v>
      </c>
      <c r="I60">
        <v>8.0434999999999999</v>
      </c>
      <c r="K60" s="1">
        <v>42460</v>
      </c>
      <c r="L60">
        <v>30.741900000000001</v>
      </c>
      <c r="M60">
        <v>2.2519</v>
      </c>
      <c r="N60">
        <v>8.3389000000000006</v>
      </c>
    </row>
    <row r="61" spans="1:14" x14ac:dyDescent="0.25">
      <c r="A61" s="1">
        <v>42551</v>
      </c>
      <c r="B61">
        <v>39.796599999999998</v>
      </c>
      <c r="C61">
        <v>2.3576999999999999</v>
      </c>
      <c r="D61">
        <v>7.0221</v>
      </c>
      <c r="F61" s="1">
        <v>42551</v>
      </c>
      <c r="G61">
        <v>38.189700000000002</v>
      </c>
      <c r="H61">
        <v>2.7016</v>
      </c>
      <c r="I61">
        <v>8.2984000000000009</v>
      </c>
      <c r="K61" s="1">
        <v>42551</v>
      </c>
      <c r="L61">
        <v>32.5946</v>
      </c>
      <c r="M61">
        <v>2.3658000000000001</v>
      </c>
      <c r="N61">
        <v>8.1943000000000001</v>
      </c>
    </row>
    <row r="62" spans="1:14" x14ac:dyDescent="0.25">
      <c r="A62" s="1">
        <v>42643</v>
      </c>
      <c r="B62">
        <v>39.627899999999997</v>
      </c>
      <c r="C62">
        <v>2.3246000000000002</v>
      </c>
      <c r="D62">
        <v>6.9741</v>
      </c>
      <c r="F62" s="1">
        <v>42643</v>
      </c>
      <c r="G62">
        <v>37.224800000000002</v>
      </c>
      <c r="H62">
        <v>2.5253000000000001</v>
      </c>
      <c r="I62">
        <v>7.9344000000000001</v>
      </c>
      <c r="K62" s="1">
        <v>42643</v>
      </c>
      <c r="L62">
        <v>29.920200000000001</v>
      </c>
      <c r="M62">
        <v>2.1894</v>
      </c>
      <c r="N62">
        <v>8.1803000000000008</v>
      </c>
    </row>
    <row r="63" spans="1:14" x14ac:dyDescent="0.25">
      <c r="A63" s="1">
        <v>42733</v>
      </c>
      <c r="B63">
        <v>34.440399999999997</v>
      </c>
      <c r="C63">
        <v>1.8531</v>
      </c>
      <c r="D63">
        <v>6.2599</v>
      </c>
      <c r="F63" s="1">
        <v>42733</v>
      </c>
      <c r="G63">
        <v>37.299300000000002</v>
      </c>
      <c r="H63">
        <v>2.0952000000000002</v>
      </c>
      <c r="I63">
        <v>6.5769000000000002</v>
      </c>
      <c r="K63" s="1">
        <v>42733</v>
      </c>
      <c r="L63">
        <v>24.1492</v>
      </c>
      <c r="M63">
        <v>1.9447000000000001</v>
      </c>
      <c r="N63">
        <v>8.7848000000000006</v>
      </c>
    </row>
    <row r="64" spans="1:14" x14ac:dyDescent="0.25">
      <c r="A64" s="1">
        <v>42825</v>
      </c>
      <c r="B64">
        <v>34.383800000000001</v>
      </c>
      <c r="C64">
        <v>2.2309000000000001</v>
      </c>
      <c r="D64">
        <v>7.4823000000000004</v>
      </c>
      <c r="F64" s="1">
        <v>42825</v>
      </c>
      <c r="G64">
        <v>34.825400000000002</v>
      </c>
      <c r="H64">
        <v>2.6768000000000001</v>
      </c>
      <c r="I64">
        <v>8.6906999999999996</v>
      </c>
      <c r="K64" s="1">
        <v>42825</v>
      </c>
      <c r="L64">
        <v>18.939599999999999</v>
      </c>
      <c r="M64">
        <v>1.9079999999999999</v>
      </c>
      <c r="N64">
        <v>10.789199999999999</v>
      </c>
    </row>
    <row r="65" spans="1:14" x14ac:dyDescent="0.25">
      <c r="A65" s="1">
        <v>42916</v>
      </c>
      <c r="B65">
        <v>27.677399999999999</v>
      </c>
      <c r="C65">
        <v>1.9345000000000001</v>
      </c>
      <c r="D65">
        <v>8.7860999999999994</v>
      </c>
      <c r="F65" s="1">
        <v>42916</v>
      </c>
      <c r="G65">
        <v>36.777900000000002</v>
      </c>
      <c r="H65">
        <v>3.0028999999999999</v>
      </c>
      <c r="I65">
        <v>9.2437000000000005</v>
      </c>
      <c r="K65" s="1">
        <v>42916</v>
      </c>
      <c r="L65">
        <v>19.200199999999999</v>
      </c>
      <c r="M65">
        <v>2.1368999999999998</v>
      </c>
      <c r="N65">
        <v>11.803599999999999</v>
      </c>
    </row>
    <row r="66" spans="1:14" x14ac:dyDescent="0.25">
      <c r="A66" s="1">
        <v>43007</v>
      </c>
      <c r="B66">
        <v>28.8001</v>
      </c>
      <c r="C66">
        <v>2.3420000000000001</v>
      </c>
      <c r="D66">
        <v>10.408300000000001</v>
      </c>
      <c r="F66" s="1">
        <v>43007</v>
      </c>
      <c r="G66">
        <v>30.667899999999999</v>
      </c>
      <c r="H66">
        <v>2.7219000000000002</v>
      </c>
      <c r="I66">
        <v>10.422700000000001</v>
      </c>
      <c r="K66" s="1">
        <v>43007</v>
      </c>
      <c r="L66">
        <v>18.148</v>
      </c>
      <c r="M66">
        <v>1.9164000000000001</v>
      </c>
      <c r="N66">
        <v>11.714600000000001</v>
      </c>
    </row>
    <row r="67" spans="1:14" x14ac:dyDescent="0.25">
      <c r="A67" s="1">
        <v>43098</v>
      </c>
      <c r="B67">
        <v>29.3276</v>
      </c>
      <c r="C67">
        <v>2.1480000000000001</v>
      </c>
      <c r="D67">
        <v>10.509399999999999</v>
      </c>
      <c r="F67" s="1">
        <v>43098</v>
      </c>
      <c r="G67">
        <v>29.867000000000001</v>
      </c>
      <c r="H67">
        <v>3.0609999999999999</v>
      </c>
      <c r="I67">
        <v>12.6518</v>
      </c>
      <c r="K67" s="1">
        <v>43098</v>
      </c>
      <c r="L67">
        <v>22.594899999999999</v>
      </c>
      <c r="M67">
        <v>2.6503000000000001</v>
      </c>
      <c r="N67">
        <v>12.9443</v>
      </c>
    </row>
    <row r="68" spans="1:14" x14ac:dyDescent="0.25">
      <c r="A68" s="1">
        <v>43187</v>
      </c>
      <c r="B68">
        <v>31.3764</v>
      </c>
      <c r="C68">
        <v>1.9796</v>
      </c>
      <c r="D68">
        <v>9.218</v>
      </c>
      <c r="F68" s="1">
        <v>43187</v>
      </c>
      <c r="G68">
        <v>28.042000000000002</v>
      </c>
      <c r="H68">
        <v>2.4405000000000001</v>
      </c>
      <c r="I68">
        <v>12.0039</v>
      </c>
      <c r="K68" s="1">
        <v>43187</v>
      </c>
      <c r="L68">
        <v>22.4177</v>
      </c>
      <c r="M68">
        <v>1.9057999999999999</v>
      </c>
      <c r="N68">
        <v>10.6548</v>
      </c>
    </row>
    <row r="69" spans="1:14" x14ac:dyDescent="0.25">
      <c r="A69" s="1">
        <v>43280</v>
      </c>
      <c r="B69">
        <v>29.065799999999999</v>
      </c>
      <c r="C69">
        <v>1.5778000000000001</v>
      </c>
      <c r="D69">
        <v>6.6494</v>
      </c>
      <c r="F69" s="1">
        <v>43280</v>
      </c>
      <c r="G69">
        <v>32.525199999999998</v>
      </c>
      <c r="H69">
        <v>2.1078000000000001</v>
      </c>
      <c r="I69">
        <v>8.4974000000000007</v>
      </c>
      <c r="K69" s="1">
        <v>43280</v>
      </c>
      <c r="L69">
        <v>26.581399999999999</v>
      </c>
      <c r="M69">
        <v>1.4668000000000001</v>
      </c>
      <c r="N69">
        <v>7.2356999999999996</v>
      </c>
    </row>
    <row r="70" spans="1:14" x14ac:dyDescent="0.25">
      <c r="A70" s="1">
        <v>43371</v>
      </c>
      <c r="B70">
        <v>29.886299999999999</v>
      </c>
      <c r="C70">
        <v>1.5478000000000001</v>
      </c>
      <c r="D70">
        <v>6.2535999999999996</v>
      </c>
      <c r="F70" s="1">
        <v>43371</v>
      </c>
      <c r="G70">
        <v>30.945799999999998</v>
      </c>
      <c r="H70">
        <v>2.1522999999999999</v>
      </c>
      <c r="I70">
        <v>8.2649000000000008</v>
      </c>
      <c r="K70" s="1">
        <v>43371</v>
      </c>
      <c r="L70">
        <v>30.084</v>
      </c>
      <c r="M70">
        <v>2.2301000000000002</v>
      </c>
      <c r="N70">
        <v>8.0142000000000007</v>
      </c>
    </row>
    <row r="71" spans="1:14" x14ac:dyDescent="0.25">
      <c r="A71" s="1">
        <v>43462</v>
      </c>
      <c r="B71">
        <v>31.0943</v>
      </c>
      <c r="C71">
        <v>1.3599000000000001</v>
      </c>
      <c r="D71">
        <v>4.9234</v>
      </c>
      <c r="F71" s="1">
        <v>43462</v>
      </c>
      <c r="G71">
        <v>30.025200000000002</v>
      </c>
      <c r="H71">
        <v>1.9341999999999999</v>
      </c>
      <c r="I71">
        <v>7.3840000000000003</v>
      </c>
      <c r="K71" s="1">
        <v>43462</v>
      </c>
      <c r="L71">
        <v>34.953299999999999</v>
      </c>
      <c r="M71">
        <v>1.7859</v>
      </c>
      <c r="N71">
        <v>5.9103000000000003</v>
      </c>
    </row>
    <row r="72" spans="1:14" x14ac:dyDescent="0.25">
      <c r="A72" s="1">
        <v>43553</v>
      </c>
      <c r="B72">
        <v>28.7331</v>
      </c>
      <c r="C72">
        <v>1.4477</v>
      </c>
      <c r="D72">
        <v>5.7595999999999998</v>
      </c>
      <c r="F72" s="1">
        <v>43553</v>
      </c>
      <c r="G72">
        <v>37.272399999999998</v>
      </c>
      <c r="H72">
        <v>1.7855000000000001</v>
      </c>
      <c r="I72">
        <v>5.1470000000000002</v>
      </c>
      <c r="K72" s="1">
        <v>43553</v>
      </c>
      <c r="L72">
        <v>34.039200000000001</v>
      </c>
      <c r="M72">
        <v>1.2549999999999999</v>
      </c>
      <c r="N72">
        <v>4.3041999999999998</v>
      </c>
    </row>
    <row r="73" spans="1:14" x14ac:dyDescent="0.25">
      <c r="A73" s="1">
        <v>43644</v>
      </c>
      <c r="B73">
        <v>28.393799999999999</v>
      </c>
      <c r="C73">
        <v>2.3656999999999999</v>
      </c>
      <c r="D73">
        <v>9.4788999999999994</v>
      </c>
      <c r="F73" s="1">
        <v>43644</v>
      </c>
      <c r="G73">
        <v>48.880299999999998</v>
      </c>
      <c r="H73">
        <v>2.1522999999999999</v>
      </c>
      <c r="I73">
        <v>5.3962000000000003</v>
      </c>
      <c r="K73" s="1">
        <v>43644</v>
      </c>
      <c r="L73">
        <v>47.470999999999997</v>
      </c>
      <c r="M73">
        <v>1.3756999999999999</v>
      </c>
      <c r="N73">
        <v>3.4628999999999999</v>
      </c>
    </row>
    <row r="74" spans="1:14" x14ac:dyDescent="0.25">
      <c r="A74" s="1">
        <v>43738</v>
      </c>
      <c r="B74">
        <v>33.468800000000002</v>
      </c>
      <c r="C74">
        <v>1.0303</v>
      </c>
      <c r="D74">
        <v>3.7341000000000002</v>
      </c>
      <c r="F74" s="1">
        <v>43738</v>
      </c>
      <c r="G74">
        <v>41.205500000000001</v>
      </c>
      <c r="H74">
        <v>1.0061</v>
      </c>
      <c r="I74">
        <v>3.0567000000000002</v>
      </c>
      <c r="K74" s="1">
        <v>43738</v>
      </c>
      <c r="L74">
        <v>56.709899999999998</v>
      </c>
      <c r="M74">
        <v>0.69210000000000005</v>
      </c>
      <c r="N74">
        <v>1.6096999999999999</v>
      </c>
    </row>
    <row r="75" spans="1:14" x14ac:dyDescent="0.25">
      <c r="A75" s="1">
        <v>43829</v>
      </c>
      <c r="B75">
        <v>26.0565</v>
      </c>
      <c r="C75">
        <v>0.90880000000000005</v>
      </c>
      <c r="D75">
        <v>5.0446</v>
      </c>
      <c r="F75" s="1">
        <v>43829</v>
      </c>
      <c r="G75">
        <v>36.881799999999998</v>
      </c>
      <c r="H75">
        <v>1.3374999999999999</v>
      </c>
      <c r="I75">
        <v>4.5915999999999997</v>
      </c>
      <c r="K75" s="1">
        <v>43829</v>
      </c>
      <c r="L75">
        <v>27.683800000000002</v>
      </c>
      <c r="M75">
        <v>0.57909999999999995</v>
      </c>
      <c r="N75">
        <v>3.1821999999999999</v>
      </c>
    </row>
    <row r="76" spans="1:14" x14ac:dyDescent="0.25">
      <c r="A76" s="1">
        <v>43920</v>
      </c>
      <c r="B76">
        <v>34.6584</v>
      </c>
      <c r="C76">
        <v>0.55610000000000004</v>
      </c>
      <c r="D76">
        <v>2.1093000000000002</v>
      </c>
      <c r="F76" s="1">
        <v>43920</v>
      </c>
      <c r="G76">
        <v>29.594200000000001</v>
      </c>
      <c r="H76">
        <v>0.47589999999999999</v>
      </c>
      <c r="I76">
        <v>2.1408</v>
      </c>
      <c r="K76" s="1">
        <v>43920</v>
      </c>
      <c r="L76">
        <v>23.523800000000001</v>
      </c>
      <c r="M76">
        <v>0.33329999999999999</v>
      </c>
      <c r="N76">
        <v>1.8765000000000001</v>
      </c>
    </row>
    <row r="77" spans="1:14" x14ac:dyDescent="0.25">
      <c r="A77" s="1">
        <v>44012</v>
      </c>
      <c r="B77">
        <v>41.253700000000002</v>
      </c>
      <c r="C77">
        <v>0.79320000000000002</v>
      </c>
      <c r="D77">
        <v>2.5194000000000001</v>
      </c>
      <c r="F77" s="1">
        <v>44012</v>
      </c>
      <c r="G77">
        <v>25.208500000000001</v>
      </c>
      <c r="H77">
        <v>0.76180000000000003</v>
      </c>
      <c r="I77">
        <v>4.0194999999999999</v>
      </c>
      <c r="K77" s="1">
        <v>44012</v>
      </c>
      <c r="L77">
        <v>18.5288</v>
      </c>
      <c r="M77">
        <v>0.60899999999999999</v>
      </c>
      <c r="N77">
        <v>4.3132000000000001</v>
      </c>
    </row>
    <row r="78" spans="1:14" x14ac:dyDescent="0.25">
      <c r="A78" s="1">
        <v>44104</v>
      </c>
      <c r="B78">
        <v>34.033900000000003</v>
      </c>
      <c r="C78">
        <v>0.73499999999999999</v>
      </c>
      <c r="D78">
        <v>2.7507000000000001</v>
      </c>
      <c r="F78" s="1">
        <v>44104</v>
      </c>
      <c r="G78">
        <v>26.562200000000001</v>
      </c>
      <c r="H78">
        <v>0.71140000000000003</v>
      </c>
      <c r="I78">
        <v>3.5268999999999999</v>
      </c>
      <c r="K78" s="1">
        <v>44104</v>
      </c>
      <c r="L78">
        <v>13.4611</v>
      </c>
      <c r="M78">
        <v>0.48380000000000001</v>
      </c>
      <c r="N78">
        <v>4.6801000000000004</v>
      </c>
    </row>
    <row r="79" spans="1:14" x14ac:dyDescent="0.25">
      <c r="A79" s="1">
        <v>44195</v>
      </c>
      <c r="B79">
        <v>18.505800000000001</v>
      </c>
      <c r="C79">
        <v>0.48220000000000002</v>
      </c>
      <c r="D79">
        <v>3.1802000000000001</v>
      </c>
      <c r="F79" s="1">
        <v>44195</v>
      </c>
      <c r="G79">
        <v>19.4176</v>
      </c>
      <c r="H79">
        <v>0.504</v>
      </c>
      <c r="I79">
        <v>3.7302</v>
      </c>
      <c r="K79" s="1">
        <v>44195</v>
      </c>
      <c r="L79">
        <v>12.320600000000001</v>
      </c>
      <c r="M79">
        <v>0.42299999999999999</v>
      </c>
      <c r="N79">
        <v>4.1379999999999999</v>
      </c>
    </row>
    <row r="80" spans="1:14" x14ac:dyDescent="0.25">
      <c r="A80" s="1">
        <v>44286</v>
      </c>
      <c r="B80">
        <v>19.1478</v>
      </c>
      <c r="C80">
        <v>0.54910000000000003</v>
      </c>
      <c r="D80">
        <v>3.3731</v>
      </c>
      <c r="F80" s="1">
        <v>44286</v>
      </c>
      <c r="G80">
        <v>16.610399999999998</v>
      </c>
      <c r="H80">
        <v>0.59009999999999996</v>
      </c>
      <c r="I80">
        <v>4.2766999999999999</v>
      </c>
      <c r="K80" s="1">
        <v>44286</v>
      </c>
      <c r="L80">
        <v>18.006</v>
      </c>
      <c r="M80">
        <v>0.46100000000000002</v>
      </c>
      <c r="N80">
        <v>2.9419</v>
      </c>
    </row>
    <row r="81" spans="1:14" x14ac:dyDescent="0.25">
      <c r="A81" s="1">
        <v>44377</v>
      </c>
      <c r="B81">
        <v>17.295100000000001</v>
      </c>
      <c r="C81">
        <v>0.66320000000000001</v>
      </c>
      <c r="D81">
        <v>4.6390000000000002</v>
      </c>
      <c r="F81" s="1">
        <v>44377</v>
      </c>
      <c r="G81">
        <v>17.752500000000001</v>
      </c>
      <c r="H81">
        <v>0.68420000000000003</v>
      </c>
      <c r="I81">
        <v>4.7122000000000002</v>
      </c>
      <c r="K81" s="1">
        <v>44377</v>
      </c>
      <c r="L81">
        <v>21.500800000000002</v>
      </c>
      <c r="M81">
        <v>0.58989999999999998</v>
      </c>
      <c r="N81">
        <v>3.2002999999999999</v>
      </c>
    </row>
    <row r="82" spans="1:14" x14ac:dyDescent="0.25">
      <c r="A82" s="1">
        <v>44469</v>
      </c>
      <c r="B82">
        <v>18.886399999999998</v>
      </c>
      <c r="C82">
        <v>0.75249999999999995</v>
      </c>
      <c r="D82">
        <v>4.8367000000000004</v>
      </c>
      <c r="F82" s="1">
        <v>44469</v>
      </c>
      <c r="G82">
        <v>20.46</v>
      </c>
      <c r="H82">
        <v>0.79879999999999995</v>
      </c>
      <c r="I82">
        <v>4.8513999999999999</v>
      </c>
      <c r="K82" s="1">
        <v>44469</v>
      </c>
      <c r="L82">
        <v>19.798999999999999</v>
      </c>
      <c r="M82">
        <v>0.71020000000000005</v>
      </c>
      <c r="N82">
        <v>4.1726999999999999</v>
      </c>
    </row>
    <row r="83" spans="1:14" x14ac:dyDescent="0.25">
      <c r="A83" s="1">
        <v>44560</v>
      </c>
      <c r="B83">
        <v>14.445</v>
      </c>
      <c r="C83">
        <v>0.29339999999999999</v>
      </c>
      <c r="D83">
        <v>2.7433999999999998</v>
      </c>
      <c r="F83" s="1">
        <v>44560</v>
      </c>
      <c r="G83">
        <v>13.824999999999999</v>
      </c>
      <c r="H83">
        <v>0.3639</v>
      </c>
      <c r="I83">
        <v>3.6036000000000001</v>
      </c>
      <c r="K83" s="1">
        <v>44560</v>
      </c>
      <c r="L83">
        <v>15.8018</v>
      </c>
      <c r="M83">
        <v>0.30109999999999998</v>
      </c>
      <c r="N83">
        <v>2.5508000000000002</v>
      </c>
    </row>
    <row r="84" spans="1:14" x14ac:dyDescent="0.25">
      <c r="A84" s="1">
        <v>44651</v>
      </c>
      <c r="B84">
        <v>25.914000000000001</v>
      </c>
      <c r="C84">
        <v>0.55249999999999999</v>
      </c>
      <c r="D84">
        <v>2.6610999999999998</v>
      </c>
      <c r="F84" s="1">
        <v>44651</v>
      </c>
      <c r="G84">
        <v>23.775099999999998</v>
      </c>
      <c r="H84">
        <v>0.63390000000000002</v>
      </c>
      <c r="I84">
        <v>3.3831000000000002</v>
      </c>
      <c r="K84" s="1">
        <v>44651</v>
      </c>
      <c r="L84">
        <v>26.3156</v>
      </c>
      <c r="M84">
        <v>0.49209999999999998</v>
      </c>
      <c r="N84">
        <v>2.3134999999999999</v>
      </c>
    </row>
    <row r="85" spans="1:14" x14ac:dyDescent="0.25">
      <c r="A85" s="1">
        <v>44742</v>
      </c>
      <c r="B85">
        <v>22.990100000000002</v>
      </c>
      <c r="C85">
        <v>0.39829999999999999</v>
      </c>
      <c r="D85">
        <v>2.2532999999999999</v>
      </c>
      <c r="F85" s="1">
        <v>44742</v>
      </c>
      <c r="G85">
        <v>19.8855</v>
      </c>
      <c r="H85">
        <v>0.50209999999999999</v>
      </c>
      <c r="I85">
        <v>3.1827000000000001</v>
      </c>
      <c r="K85" s="1">
        <v>44742</v>
      </c>
      <c r="L85">
        <v>24.831600000000002</v>
      </c>
      <c r="M85">
        <v>0.36449999999999999</v>
      </c>
      <c r="N85">
        <v>1.8736999999999999</v>
      </c>
    </row>
    <row r="86" spans="1:14" x14ac:dyDescent="0.25">
      <c r="A86" s="1">
        <v>44834</v>
      </c>
      <c r="B86">
        <v>21.417400000000001</v>
      </c>
      <c r="C86">
        <v>0.50160000000000005</v>
      </c>
      <c r="D86">
        <v>3.1503000000000001</v>
      </c>
      <c r="F86" s="1">
        <v>44834</v>
      </c>
      <c r="G86">
        <v>18.971299999999999</v>
      </c>
      <c r="H86">
        <v>0.54049999999999998</v>
      </c>
      <c r="I86">
        <v>3.7185000000000001</v>
      </c>
      <c r="K86" s="1">
        <v>44834</v>
      </c>
      <c r="L86">
        <v>27.998799999999999</v>
      </c>
      <c r="M86">
        <v>0.47820000000000001</v>
      </c>
      <c r="N86">
        <v>2.2928999999999999</v>
      </c>
    </row>
    <row r="87" spans="1:14" x14ac:dyDescent="0.25">
      <c r="A87" s="1">
        <v>44925</v>
      </c>
      <c r="B87">
        <v>14.934100000000001</v>
      </c>
      <c r="C87">
        <v>0.17330000000000001</v>
      </c>
      <c r="D87">
        <v>1.7971999999999999</v>
      </c>
      <c r="F87" s="1">
        <v>44925</v>
      </c>
      <c r="G87">
        <v>14.7738</v>
      </c>
      <c r="H87">
        <v>0.2014</v>
      </c>
      <c r="I87">
        <v>2.0798999999999999</v>
      </c>
      <c r="K87" s="1">
        <v>44925</v>
      </c>
      <c r="L87">
        <v>20.501799999999999</v>
      </c>
      <c r="M87">
        <v>0.1855</v>
      </c>
      <c r="N87">
        <v>1.4174</v>
      </c>
    </row>
    <row r="88" spans="1:14" x14ac:dyDescent="0.25">
      <c r="A88" s="1">
        <v>45016</v>
      </c>
      <c r="B88">
        <v>39.216500000000003</v>
      </c>
      <c r="C88">
        <v>0.56140000000000001</v>
      </c>
      <c r="D88">
        <v>1.9796</v>
      </c>
      <c r="F88" s="1">
        <v>45016</v>
      </c>
      <c r="G88">
        <v>43.604799999999997</v>
      </c>
      <c r="H88">
        <v>0.67859999999999998</v>
      </c>
      <c r="I88">
        <v>2.1187</v>
      </c>
      <c r="K88" s="1">
        <v>45016</v>
      </c>
      <c r="L88">
        <v>61.091000000000001</v>
      </c>
      <c r="M88">
        <v>0.57509999999999994</v>
      </c>
      <c r="N88">
        <v>1.3254999999999999</v>
      </c>
    </row>
    <row r="89" spans="1:14" x14ac:dyDescent="0.25">
      <c r="A89" s="1">
        <v>45107</v>
      </c>
      <c r="B89">
        <v>61.8095</v>
      </c>
      <c r="C89">
        <v>0.99460000000000004</v>
      </c>
      <c r="D89">
        <v>2.2090999999999998</v>
      </c>
      <c r="F89" s="1">
        <v>45107</v>
      </c>
      <c r="G89">
        <v>69.168400000000005</v>
      </c>
      <c r="H89">
        <v>1.2272000000000001</v>
      </c>
      <c r="I89">
        <v>2.4493</v>
      </c>
      <c r="K89" s="1">
        <v>45107</v>
      </c>
      <c r="L89">
        <v>74.145399999999995</v>
      </c>
      <c r="M89">
        <v>0.88570000000000004</v>
      </c>
      <c r="N89">
        <v>1.6926000000000001</v>
      </c>
    </row>
    <row r="90" spans="1:14" x14ac:dyDescent="0.25">
      <c r="A90" s="1">
        <v>45198</v>
      </c>
      <c r="B90">
        <v>46.975900000000003</v>
      </c>
      <c r="C90">
        <v>0.77370000000000005</v>
      </c>
      <c r="D90">
        <v>2.3170000000000002</v>
      </c>
      <c r="F90" s="1">
        <v>45198</v>
      </c>
      <c r="G90">
        <v>66.916300000000007</v>
      </c>
      <c r="H90">
        <v>1.0789</v>
      </c>
      <c r="I90">
        <v>2.3075999999999999</v>
      </c>
      <c r="K90" s="1">
        <v>45198</v>
      </c>
      <c r="L90">
        <v>56.870399999999997</v>
      </c>
      <c r="M90">
        <v>0.67349999999999999</v>
      </c>
      <c r="N90">
        <v>1.6982999999999999</v>
      </c>
    </row>
    <row r="91" spans="1:14" x14ac:dyDescent="0.25">
      <c r="A91" s="1">
        <v>45289</v>
      </c>
      <c r="B91">
        <v>25.505299999999998</v>
      </c>
      <c r="C91">
        <v>0.34420000000000001</v>
      </c>
      <c r="D91">
        <v>1.9455</v>
      </c>
      <c r="F91" s="1">
        <v>45289</v>
      </c>
      <c r="G91">
        <v>21.708500000000001</v>
      </c>
      <c r="H91">
        <v>0.48459999999999998</v>
      </c>
      <c r="I91">
        <v>3.1183000000000001</v>
      </c>
      <c r="K91" s="1">
        <v>45289</v>
      </c>
      <c r="L91">
        <v>15.5595</v>
      </c>
      <c r="M91">
        <v>0.28739999999999999</v>
      </c>
      <c r="N91">
        <v>2.7029999999999998</v>
      </c>
    </row>
    <row r="92" spans="1:14" x14ac:dyDescent="0.25">
      <c r="A92" s="1">
        <v>45378</v>
      </c>
      <c r="B92">
        <v>56.318399999999997</v>
      </c>
      <c r="C92">
        <v>0.88070000000000004</v>
      </c>
      <c r="D92">
        <v>2.6320999999999999</v>
      </c>
      <c r="F92" s="1">
        <v>45378</v>
      </c>
      <c r="G92">
        <v>42.608499999999999</v>
      </c>
      <c r="H92">
        <v>1.0841000000000001</v>
      </c>
      <c r="I92">
        <v>4.1395</v>
      </c>
      <c r="K92" s="1">
        <v>45378</v>
      </c>
      <c r="L92">
        <v>25.199100000000001</v>
      </c>
      <c r="M92">
        <v>0.72489999999999999</v>
      </c>
      <c r="N92">
        <v>4.7314999999999996</v>
      </c>
    </row>
    <row r="93" spans="1:14" x14ac:dyDescent="0.25">
      <c r="A93" s="1">
        <v>45471</v>
      </c>
      <c r="B93">
        <v>32.716700000000003</v>
      </c>
      <c r="C93">
        <v>1.3616999999999999</v>
      </c>
      <c r="D93">
        <v>6.7530000000000001</v>
      </c>
      <c r="F93" s="1">
        <v>45471</v>
      </c>
      <c r="G93">
        <v>52.213700000000003</v>
      </c>
      <c r="H93">
        <v>1.4637</v>
      </c>
      <c r="I93">
        <v>4.5401999999999996</v>
      </c>
      <c r="K93" s="1">
        <v>45471</v>
      </c>
      <c r="L93">
        <v>27.6813</v>
      </c>
      <c r="M93">
        <v>1.1157999999999999</v>
      </c>
      <c r="N93">
        <v>6.3524000000000003</v>
      </c>
    </row>
    <row r="94" spans="1:14" x14ac:dyDescent="0.25">
      <c r="A94" s="1">
        <v>45565</v>
      </c>
      <c r="B94">
        <v>32.215699999999998</v>
      </c>
      <c r="C94">
        <v>1.2870999999999999</v>
      </c>
      <c r="D94">
        <v>6.2591999999999999</v>
      </c>
      <c r="F94" s="1">
        <v>45565</v>
      </c>
      <c r="G94">
        <v>44.841099999999997</v>
      </c>
      <c r="H94">
        <v>1.6291</v>
      </c>
      <c r="I94">
        <v>5.7451999999999996</v>
      </c>
      <c r="K94" s="1">
        <v>45565</v>
      </c>
      <c r="L94">
        <v>30.006799999999998</v>
      </c>
      <c r="M94">
        <v>1.0704</v>
      </c>
      <c r="N94">
        <v>5.4051</v>
      </c>
    </row>
    <row r="95" spans="1:14" x14ac:dyDescent="0.25">
      <c r="A95" s="1">
        <v>45656</v>
      </c>
      <c r="B95">
        <v>8.4751999999999992</v>
      </c>
      <c r="C95">
        <v>1.2754000000000001</v>
      </c>
      <c r="D95">
        <v>16.970199999999998</v>
      </c>
      <c r="F95" s="1">
        <v>45656</v>
      </c>
      <c r="G95">
        <v>30.436399999999999</v>
      </c>
      <c r="H95">
        <v>1.4121999999999999</v>
      </c>
      <c r="I95">
        <v>5.7416</v>
      </c>
      <c r="K95" s="1">
        <v>45656</v>
      </c>
      <c r="L95">
        <v>13.905099999999999</v>
      </c>
      <c r="M95">
        <v>1.3149999999999999</v>
      </c>
      <c r="N95">
        <v>9.9406999999999996</v>
      </c>
    </row>
    <row r="96" spans="1:14" x14ac:dyDescent="0.25">
      <c r="A96" s="1">
        <v>45747</v>
      </c>
      <c r="B96">
        <v>0.68210000000000004</v>
      </c>
      <c r="C96">
        <v>1.3272999999999999</v>
      </c>
      <c r="D96">
        <v>221.50290000000001</v>
      </c>
      <c r="F96" s="1">
        <v>45747</v>
      </c>
      <c r="G96">
        <v>36.122999999999998</v>
      </c>
      <c r="H96">
        <v>1.6</v>
      </c>
      <c r="I96">
        <v>5.6520000000000001</v>
      </c>
      <c r="K96" s="1">
        <v>45747</v>
      </c>
      <c r="L96">
        <v>20.486999999999998</v>
      </c>
      <c r="M96">
        <v>1.6944999999999999</v>
      </c>
      <c r="N96">
        <v>9.4097000000000008</v>
      </c>
    </row>
    <row r="97" spans="1:14" x14ac:dyDescent="0.25">
      <c r="A97" s="1">
        <v>45838</v>
      </c>
      <c r="B97">
        <v>14.071199999999999</v>
      </c>
      <c r="C97">
        <v>1.1120000000000001</v>
      </c>
      <c r="D97">
        <v>9.2584999999999997</v>
      </c>
      <c r="F97" s="1">
        <v>45838</v>
      </c>
      <c r="G97">
        <v>27.509499999999999</v>
      </c>
      <c r="H97">
        <v>1.3361000000000001</v>
      </c>
      <c r="I97">
        <v>6.0857999999999999</v>
      </c>
      <c r="K97" s="1">
        <v>45838</v>
      </c>
      <c r="L97">
        <v>16.860600000000002</v>
      </c>
      <c r="M97">
        <v>1.3517999999999999</v>
      </c>
      <c r="N97">
        <v>9.3175000000000008</v>
      </c>
    </row>
    <row r="98" spans="1:14" x14ac:dyDescent="0.25">
      <c r="A98" s="1">
        <v>45930</v>
      </c>
      <c r="B98">
        <v>9.0726999999999993</v>
      </c>
      <c r="C98">
        <v>0.82640000000000002</v>
      </c>
      <c r="D98">
        <v>10.317299999999999</v>
      </c>
      <c r="F98" s="1">
        <v>45930</v>
      </c>
      <c r="G98">
        <v>20.219899999999999</v>
      </c>
      <c r="H98">
        <v>0.92179999999999995</v>
      </c>
      <c r="I98">
        <v>5.3912000000000004</v>
      </c>
      <c r="K98" s="1">
        <v>45930</v>
      </c>
      <c r="L98">
        <v>12.189399999999999</v>
      </c>
      <c r="M98">
        <v>0.86809999999999998</v>
      </c>
      <c r="N98">
        <v>7.8868</v>
      </c>
    </row>
    <row r="99" spans="1:14" x14ac:dyDescent="0.25">
      <c r="A99" s="1">
        <v>46021</v>
      </c>
      <c r="B99">
        <v>5.9386999999999999</v>
      </c>
      <c r="C99">
        <v>1.3728</v>
      </c>
      <c r="D99">
        <v>24.705200000000001</v>
      </c>
      <c r="F99" s="1">
        <v>46021</v>
      </c>
      <c r="G99">
        <v>3.3188</v>
      </c>
      <c r="H99">
        <v>1.4999</v>
      </c>
      <c r="I99">
        <v>40.2104</v>
      </c>
      <c r="K99" s="1">
        <v>46021</v>
      </c>
      <c r="L99">
        <v>7.5952000000000002</v>
      </c>
      <c r="M99">
        <v>1.3698999999999999</v>
      </c>
      <c r="N99">
        <v>19.5428</v>
      </c>
    </row>
    <row r="100" spans="1:14" x14ac:dyDescent="0.25">
      <c r="A100" s="1">
        <v>46112</v>
      </c>
      <c r="B100">
        <v>8.1684999999999999</v>
      </c>
      <c r="C100">
        <v>1.2233000000000001</v>
      </c>
      <c r="D100">
        <v>17.037299999999998</v>
      </c>
      <c r="F100" s="1">
        <v>46112</v>
      </c>
      <c r="G100">
        <v>1.9048</v>
      </c>
      <c r="H100">
        <v>1.2599</v>
      </c>
      <c r="I100">
        <v>74.2029</v>
      </c>
      <c r="K100" s="1">
        <v>46112</v>
      </c>
      <c r="L100">
        <v>7.6706000000000003</v>
      </c>
      <c r="M100">
        <v>1.2343</v>
      </c>
      <c r="N100">
        <v>18.812899999999999</v>
      </c>
    </row>
    <row r="101" spans="1:14" x14ac:dyDescent="0.25">
      <c r="A101" s="1">
        <v>46203</v>
      </c>
      <c r="B101">
        <v>7.9114000000000004</v>
      </c>
      <c r="C101">
        <v>1.4567000000000001</v>
      </c>
      <c r="D101">
        <v>21.438400000000001</v>
      </c>
      <c r="F101" s="1">
        <v>46203</v>
      </c>
      <c r="G101">
        <v>2.1572</v>
      </c>
      <c r="H101">
        <v>1.3560000000000001</v>
      </c>
      <c r="I101">
        <v>71.845799999999997</v>
      </c>
      <c r="K101" s="1">
        <v>46203</v>
      </c>
      <c r="L101">
        <v>8.7251999999999992</v>
      </c>
      <c r="M101">
        <v>1.4772000000000001</v>
      </c>
      <c r="N101">
        <v>20.063500000000001</v>
      </c>
    </row>
    <row r="102" spans="1:14" x14ac:dyDescent="0.25">
      <c r="A102" s="1">
        <v>46295</v>
      </c>
      <c r="B102" t="s">
        <v>59</v>
      </c>
      <c r="C102">
        <v>1.1006</v>
      </c>
      <c r="D102">
        <v>16.197800000000001</v>
      </c>
      <c r="F102" s="1">
        <v>46295</v>
      </c>
      <c r="G102" t="s">
        <v>59</v>
      </c>
      <c r="H102">
        <v>1.0566</v>
      </c>
      <c r="I102">
        <v>55.981499999999997</v>
      </c>
      <c r="K102" s="1">
        <v>46295</v>
      </c>
      <c r="L102" t="s">
        <v>59</v>
      </c>
      <c r="M102">
        <v>1.0156000000000001</v>
      </c>
      <c r="N102">
        <v>13.794</v>
      </c>
    </row>
    <row r="103" spans="1:14" x14ac:dyDescent="0.25">
      <c r="A103" s="1"/>
      <c r="F103" s="1"/>
      <c r="K103" s="1"/>
    </row>
    <row r="104" spans="1:14" x14ac:dyDescent="0.25">
      <c r="A104" s="1"/>
      <c r="F104" s="1"/>
      <c r="K104" s="1"/>
    </row>
    <row r="105" spans="1:14" x14ac:dyDescent="0.25">
      <c r="A105" s="1"/>
      <c r="F105" s="1"/>
      <c r="K105" s="1"/>
    </row>
    <row r="106" spans="1:14" x14ac:dyDescent="0.25">
      <c r="A106" s="1"/>
      <c r="F106" s="1"/>
      <c r="K106" s="1"/>
    </row>
    <row r="107" spans="1:14" x14ac:dyDescent="0.25">
      <c r="A107" s="1"/>
      <c r="F107" s="1"/>
      <c r="K107" s="1"/>
    </row>
    <row r="108" spans="1:14" x14ac:dyDescent="0.25">
      <c r="A108" s="1"/>
      <c r="F108" s="1"/>
      <c r="K108" s="1"/>
    </row>
    <row r="109" spans="1:14" x14ac:dyDescent="0.25">
      <c r="A109" s="1"/>
      <c r="F109" s="1"/>
      <c r="K109" s="1"/>
    </row>
    <row r="110" spans="1:14" x14ac:dyDescent="0.25">
      <c r="A110" s="1"/>
      <c r="F110" s="1"/>
      <c r="K110" s="1"/>
    </row>
    <row r="111" spans="1:14" x14ac:dyDescent="0.25">
      <c r="A111" s="1"/>
      <c r="F111" s="1"/>
      <c r="K111" s="1"/>
    </row>
    <row r="112" spans="1:14" x14ac:dyDescent="0.25">
      <c r="A112" s="1"/>
      <c r="F112" s="1"/>
      <c r="K112" s="1"/>
    </row>
    <row r="113" spans="1:11" x14ac:dyDescent="0.25">
      <c r="A113" s="1"/>
      <c r="F113" s="1"/>
      <c r="K113" s="1"/>
    </row>
    <row r="114" spans="1:11" x14ac:dyDescent="0.25">
      <c r="A114" s="1"/>
      <c r="F114" s="1"/>
      <c r="K114" s="1"/>
    </row>
    <row r="115" spans="1:11" x14ac:dyDescent="0.25">
      <c r="A115" s="1"/>
      <c r="F115" s="1"/>
      <c r="K115" s="1"/>
    </row>
    <row r="116" spans="1:11" x14ac:dyDescent="0.25">
      <c r="A116" s="1"/>
      <c r="F116" s="1"/>
      <c r="K116" s="1"/>
    </row>
    <row r="117" spans="1:11" x14ac:dyDescent="0.25">
      <c r="A117" s="1"/>
      <c r="F117" s="1"/>
      <c r="K117" s="1"/>
    </row>
    <row r="118" spans="1:11" x14ac:dyDescent="0.25">
      <c r="A118" s="1"/>
      <c r="F118" s="1"/>
      <c r="K118" s="1"/>
    </row>
    <row r="119" spans="1:11" x14ac:dyDescent="0.25">
      <c r="A119" s="1"/>
      <c r="F119" s="1"/>
      <c r="K119" s="1"/>
    </row>
    <row r="120" spans="1:11" x14ac:dyDescent="0.25">
      <c r="A120" s="1"/>
      <c r="F120" s="1"/>
      <c r="K120" s="1"/>
    </row>
    <row r="121" spans="1:11" x14ac:dyDescent="0.25">
      <c r="A121" s="1"/>
      <c r="F121" s="1"/>
      <c r="K121" s="1"/>
    </row>
    <row r="122" spans="1:11" x14ac:dyDescent="0.25">
      <c r="A122" s="1"/>
      <c r="F122" s="1"/>
      <c r="K122" s="1"/>
    </row>
    <row r="123" spans="1:11" x14ac:dyDescent="0.25">
      <c r="A123" s="1"/>
      <c r="F123" s="1"/>
      <c r="K123" s="1"/>
    </row>
    <row r="124" spans="1:11" x14ac:dyDescent="0.25">
      <c r="A124" s="1"/>
      <c r="F124" s="1"/>
      <c r="K124" s="1"/>
    </row>
    <row r="125" spans="1:11" x14ac:dyDescent="0.25">
      <c r="A125" s="1"/>
      <c r="F125" s="1"/>
      <c r="K125" s="1"/>
    </row>
    <row r="126" spans="1:11" x14ac:dyDescent="0.25">
      <c r="A126" s="1"/>
      <c r="F126" s="1"/>
      <c r="K126" s="1"/>
    </row>
    <row r="127" spans="1:11" x14ac:dyDescent="0.25">
      <c r="A127" s="1"/>
      <c r="F127" s="1"/>
      <c r="K127" s="1"/>
    </row>
    <row r="128" spans="1:11" x14ac:dyDescent="0.25">
      <c r="A128" s="1"/>
      <c r="F128" s="1"/>
      <c r="K128" s="1"/>
    </row>
    <row r="129" spans="1:11" x14ac:dyDescent="0.25">
      <c r="A129" s="1"/>
      <c r="F129" s="1"/>
      <c r="K129" s="1"/>
    </row>
    <row r="130" spans="1:11" x14ac:dyDescent="0.25">
      <c r="A130" s="1"/>
      <c r="F130" s="1"/>
      <c r="K130" s="1"/>
    </row>
    <row r="131" spans="1:11" x14ac:dyDescent="0.25">
      <c r="A131" s="1"/>
      <c r="F131" s="1"/>
      <c r="K131" s="1"/>
    </row>
    <row r="132" spans="1:11" x14ac:dyDescent="0.25">
      <c r="A132" s="1"/>
      <c r="F132" s="1"/>
      <c r="K132" s="1"/>
    </row>
    <row r="133" spans="1:11" x14ac:dyDescent="0.25">
      <c r="A133" s="1"/>
      <c r="F133" s="1"/>
      <c r="K133" s="1"/>
    </row>
    <row r="134" spans="1:11" x14ac:dyDescent="0.25">
      <c r="A134" s="1"/>
      <c r="F134" s="1"/>
      <c r="K134" s="1"/>
    </row>
    <row r="135" spans="1:11" x14ac:dyDescent="0.25">
      <c r="A135" s="1"/>
      <c r="F135" s="1"/>
      <c r="K135" s="1"/>
    </row>
    <row r="136" spans="1:11" x14ac:dyDescent="0.25">
      <c r="A136" s="1"/>
      <c r="F136" s="1"/>
      <c r="K136" s="1"/>
    </row>
    <row r="137" spans="1:11" x14ac:dyDescent="0.25">
      <c r="A137" s="1"/>
      <c r="F137" s="1"/>
      <c r="K137" s="1"/>
    </row>
    <row r="138" spans="1:11" x14ac:dyDescent="0.25">
      <c r="A138" s="1"/>
      <c r="F138" s="1"/>
      <c r="K138" s="1"/>
    </row>
    <row r="139" spans="1:11" x14ac:dyDescent="0.25">
      <c r="A139" s="1"/>
      <c r="F139" s="1"/>
      <c r="K139" s="1"/>
    </row>
    <row r="140" spans="1:11" x14ac:dyDescent="0.25">
      <c r="A140" s="1"/>
      <c r="F140" s="1"/>
      <c r="K140" s="1"/>
    </row>
    <row r="141" spans="1:11" x14ac:dyDescent="0.25">
      <c r="A141" s="1"/>
      <c r="F141" s="1"/>
      <c r="K141" s="1"/>
    </row>
    <row r="142" spans="1:11" x14ac:dyDescent="0.25">
      <c r="A142" s="1"/>
      <c r="F142" s="1"/>
      <c r="K142" s="1"/>
    </row>
    <row r="143" spans="1:11" x14ac:dyDescent="0.25">
      <c r="A143" s="1"/>
      <c r="F143" s="1"/>
      <c r="K143" s="1"/>
    </row>
    <row r="144" spans="1:11" x14ac:dyDescent="0.25">
      <c r="A144" s="1"/>
      <c r="F144" s="1"/>
      <c r="K144" s="1"/>
    </row>
    <row r="145" spans="1:11" x14ac:dyDescent="0.25">
      <c r="A145" s="1"/>
      <c r="F145" s="1"/>
      <c r="K145" s="1"/>
    </row>
    <row r="146" spans="1:11" x14ac:dyDescent="0.25">
      <c r="A146" s="1"/>
      <c r="F146" s="1"/>
      <c r="K146" s="1"/>
    </row>
    <row r="147" spans="1:11" x14ac:dyDescent="0.25">
      <c r="A147" s="1"/>
      <c r="F147" s="1"/>
      <c r="K147" s="1"/>
    </row>
    <row r="148" spans="1:11" x14ac:dyDescent="0.25">
      <c r="A148" s="1"/>
      <c r="F148" s="1"/>
      <c r="K148" s="1"/>
    </row>
    <row r="149" spans="1:11" x14ac:dyDescent="0.25">
      <c r="A149" s="1"/>
      <c r="F149" s="1"/>
      <c r="K149" s="1"/>
    </row>
    <row r="150" spans="1:11" x14ac:dyDescent="0.25">
      <c r="A150" s="1"/>
      <c r="F150" s="1"/>
      <c r="K150" s="1"/>
    </row>
    <row r="151" spans="1:11" x14ac:dyDescent="0.25">
      <c r="A151" s="1"/>
      <c r="F151" s="1"/>
      <c r="K151" s="1"/>
    </row>
    <row r="152" spans="1:11" x14ac:dyDescent="0.25">
      <c r="A152" s="1"/>
      <c r="F152" s="1"/>
      <c r="K152" s="1"/>
    </row>
    <row r="153" spans="1:11" x14ac:dyDescent="0.25">
      <c r="A153" s="1"/>
      <c r="F153" s="1"/>
      <c r="K153" s="1"/>
    </row>
    <row r="154" spans="1:11" x14ac:dyDescent="0.25">
      <c r="A154" s="1"/>
      <c r="F154" s="1"/>
      <c r="K154" s="1"/>
    </row>
    <row r="155" spans="1:11" x14ac:dyDescent="0.25">
      <c r="A155" s="1"/>
      <c r="F155" s="1"/>
      <c r="K155" s="1"/>
    </row>
    <row r="156" spans="1:11" x14ac:dyDescent="0.25">
      <c r="A156" s="1"/>
      <c r="F156" s="1"/>
      <c r="K156" s="1"/>
    </row>
    <row r="157" spans="1:11" x14ac:dyDescent="0.25">
      <c r="A157" s="1"/>
      <c r="F157" s="1"/>
      <c r="K157" s="1"/>
    </row>
    <row r="158" spans="1:11" x14ac:dyDescent="0.25">
      <c r="A158" s="1"/>
      <c r="F158" s="1"/>
      <c r="K158" s="1"/>
    </row>
    <row r="159" spans="1:11" x14ac:dyDescent="0.25">
      <c r="A159" s="1"/>
      <c r="F159" s="1"/>
      <c r="K159" s="1"/>
    </row>
    <row r="160" spans="1:11" x14ac:dyDescent="0.25">
      <c r="A160" s="1"/>
      <c r="F160" s="1"/>
      <c r="K160" s="1"/>
    </row>
    <row r="161" spans="1:11" x14ac:dyDescent="0.25">
      <c r="A161" s="1"/>
      <c r="F161" s="1"/>
      <c r="K161" s="1"/>
    </row>
    <row r="162" spans="1:11" x14ac:dyDescent="0.25">
      <c r="A162" s="1"/>
      <c r="F162" s="1"/>
      <c r="K162" s="1"/>
    </row>
    <row r="163" spans="1:11" x14ac:dyDescent="0.25">
      <c r="A163" s="1"/>
      <c r="F163" s="1"/>
      <c r="K163" s="1"/>
    </row>
    <row r="164" spans="1:11" x14ac:dyDescent="0.25">
      <c r="A164" s="1"/>
      <c r="F164" s="1"/>
      <c r="K164" s="1"/>
    </row>
    <row r="165" spans="1:11" x14ac:dyDescent="0.25">
      <c r="A165" s="1"/>
      <c r="F165" s="1"/>
      <c r="K165" s="1"/>
    </row>
    <row r="166" spans="1:11" x14ac:dyDescent="0.25">
      <c r="A166" s="1"/>
      <c r="F166" s="1"/>
      <c r="K166" s="1"/>
    </row>
    <row r="167" spans="1:11" x14ac:dyDescent="0.25">
      <c r="A167" s="1"/>
      <c r="F167" s="1"/>
      <c r="K167" s="1"/>
    </row>
    <row r="168" spans="1:11" x14ac:dyDescent="0.25">
      <c r="A168" s="1"/>
      <c r="F168" s="1"/>
      <c r="K168" s="1"/>
    </row>
    <row r="169" spans="1:11" x14ac:dyDescent="0.25">
      <c r="A169" s="1"/>
      <c r="F169" s="1"/>
      <c r="K169" s="1"/>
    </row>
    <row r="170" spans="1:11" x14ac:dyDescent="0.25">
      <c r="A170" s="1"/>
      <c r="F170" s="1"/>
      <c r="K170" s="1"/>
    </row>
    <row r="171" spans="1:11" x14ac:dyDescent="0.25">
      <c r="A171" s="1"/>
      <c r="F171" s="1"/>
      <c r="K171" s="1"/>
    </row>
    <row r="172" spans="1:11" x14ac:dyDescent="0.25">
      <c r="A172" s="1"/>
      <c r="F172" s="1"/>
      <c r="K172" s="1"/>
    </row>
    <row r="173" spans="1:11" x14ac:dyDescent="0.25">
      <c r="A173" s="1"/>
      <c r="F173" s="1"/>
      <c r="K173" s="1"/>
    </row>
    <row r="174" spans="1:11" x14ac:dyDescent="0.25">
      <c r="A174" s="1"/>
      <c r="F174" s="1"/>
      <c r="K174" s="1"/>
    </row>
    <row r="175" spans="1:11" x14ac:dyDescent="0.25">
      <c r="A175" s="1"/>
      <c r="F175" s="1"/>
      <c r="K175" s="1"/>
    </row>
    <row r="176" spans="1:11" x14ac:dyDescent="0.25">
      <c r="A176" s="1"/>
      <c r="F176" s="1"/>
      <c r="K176" s="1"/>
    </row>
    <row r="177" spans="1:11" x14ac:dyDescent="0.25">
      <c r="A177" s="1"/>
      <c r="F177" s="1"/>
      <c r="K177" s="1"/>
    </row>
    <row r="178" spans="1:11" x14ac:dyDescent="0.25">
      <c r="A178" s="1"/>
      <c r="F178" s="1"/>
      <c r="K178" s="1"/>
    </row>
    <row r="179" spans="1:11" x14ac:dyDescent="0.25">
      <c r="A179" s="1"/>
      <c r="F179" s="1"/>
      <c r="K179" s="1"/>
    </row>
    <row r="180" spans="1:11" x14ac:dyDescent="0.25">
      <c r="A180" s="1"/>
      <c r="F180" s="1"/>
      <c r="K180" s="1"/>
    </row>
    <row r="181" spans="1:11" x14ac:dyDescent="0.25">
      <c r="A181" s="1"/>
      <c r="F181" s="1"/>
      <c r="K181" s="1"/>
    </row>
    <row r="182" spans="1:11" x14ac:dyDescent="0.25">
      <c r="A182" s="1"/>
      <c r="F182" s="1"/>
      <c r="K182" s="1"/>
    </row>
    <row r="183" spans="1:11" x14ac:dyDescent="0.25">
      <c r="A183" s="1"/>
      <c r="F183" s="1"/>
      <c r="K183" s="1"/>
    </row>
    <row r="184" spans="1:11" x14ac:dyDescent="0.25">
      <c r="A184" s="1"/>
      <c r="F184" s="1"/>
      <c r="K184" s="1"/>
    </row>
    <row r="185" spans="1:11" x14ac:dyDescent="0.25">
      <c r="A185" s="1"/>
      <c r="F185" s="1"/>
      <c r="K185" s="1"/>
    </row>
    <row r="186" spans="1:11" x14ac:dyDescent="0.25">
      <c r="A186" s="1"/>
      <c r="F186" s="1"/>
      <c r="K186" s="1"/>
    </row>
    <row r="187" spans="1:11" x14ac:dyDescent="0.25">
      <c r="A187" s="1"/>
      <c r="F187" s="1"/>
      <c r="K187" s="1"/>
    </row>
    <row r="188" spans="1:11" x14ac:dyDescent="0.25">
      <c r="A188" s="1"/>
      <c r="F188" s="1"/>
      <c r="K188" s="1"/>
    </row>
    <row r="189" spans="1:11" x14ac:dyDescent="0.25">
      <c r="A189" s="1"/>
      <c r="F189" s="1"/>
      <c r="K189" s="1"/>
    </row>
    <row r="190" spans="1:11" x14ac:dyDescent="0.25">
      <c r="A190" s="1"/>
      <c r="F190" s="1"/>
      <c r="K190" s="1"/>
    </row>
    <row r="191" spans="1:11" x14ac:dyDescent="0.25">
      <c r="A191" s="1"/>
      <c r="F191" s="1"/>
      <c r="K191" s="1"/>
    </row>
    <row r="192" spans="1:11" x14ac:dyDescent="0.25">
      <c r="A192" s="1"/>
      <c r="F192" s="1"/>
      <c r="K192" s="1"/>
    </row>
    <row r="193" spans="1:11" x14ac:dyDescent="0.25">
      <c r="A193" s="1"/>
      <c r="F193" s="1"/>
      <c r="K193" s="1"/>
    </row>
    <row r="194" spans="1:11" x14ac:dyDescent="0.25">
      <c r="A194" s="1"/>
      <c r="F194" s="1"/>
      <c r="K194" s="1"/>
    </row>
    <row r="195" spans="1:11" x14ac:dyDescent="0.25">
      <c r="A195" s="1"/>
      <c r="F195" s="1"/>
      <c r="K195" s="1"/>
    </row>
    <row r="196" spans="1:11" x14ac:dyDescent="0.25">
      <c r="A196" s="1"/>
      <c r="F196" s="1"/>
      <c r="K196" s="1"/>
    </row>
    <row r="197" spans="1:11" x14ac:dyDescent="0.25">
      <c r="A197" s="1"/>
      <c r="F197" s="1"/>
      <c r="K197" s="1"/>
    </row>
    <row r="198" spans="1:11" x14ac:dyDescent="0.25">
      <c r="A198" s="1"/>
      <c r="F198" s="1"/>
      <c r="K198" s="1"/>
    </row>
    <row r="199" spans="1:11" x14ac:dyDescent="0.25">
      <c r="A199" s="1"/>
      <c r="F199" s="1"/>
      <c r="K199" s="1"/>
    </row>
    <row r="200" spans="1:11" x14ac:dyDescent="0.25">
      <c r="A200" s="1"/>
      <c r="F200" s="1"/>
      <c r="K200" s="1"/>
    </row>
    <row r="201" spans="1:11" x14ac:dyDescent="0.25">
      <c r="A201" s="1"/>
      <c r="F201" s="1"/>
      <c r="K201" s="1"/>
    </row>
    <row r="202" spans="1:11" x14ac:dyDescent="0.25">
      <c r="A202" s="1"/>
      <c r="F202" s="1"/>
      <c r="K202" s="1"/>
    </row>
    <row r="203" spans="1:11" x14ac:dyDescent="0.25">
      <c r="A203" s="1"/>
      <c r="F203" s="1"/>
      <c r="K203" s="1"/>
    </row>
    <row r="204" spans="1:11" x14ac:dyDescent="0.25">
      <c r="A204" s="1"/>
      <c r="F204" s="1"/>
      <c r="K204" s="1"/>
    </row>
    <row r="205" spans="1:11" x14ac:dyDescent="0.25">
      <c r="A205" s="1"/>
      <c r="F205" s="1"/>
      <c r="K205" s="1"/>
    </row>
    <row r="206" spans="1:11" x14ac:dyDescent="0.25">
      <c r="A206" s="1"/>
      <c r="F206" s="1"/>
      <c r="K206" s="1"/>
    </row>
    <row r="207" spans="1:11" x14ac:dyDescent="0.25">
      <c r="A207" s="1"/>
      <c r="F207" s="1"/>
      <c r="K207" s="1"/>
    </row>
    <row r="208" spans="1:11" x14ac:dyDescent="0.25">
      <c r="A208" s="1"/>
      <c r="F208" s="1"/>
      <c r="K208" s="1"/>
    </row>
    <row r="209" spans="1:11" x14ac:dyDescent="0.25">
      <c r="A209" s="1"/>
      <c r="F209" s="1"/>
      <c r="K209" s="1"/>
    </row>
    <row r="210" spans="1:11" x14ac:dyDescent="0.25">
      <c r="A210" s="1"/>
      <c r="F210" s="1"/>
      <c r="K210" s="1"/>
    </row>
    <row r="211" spans="1:11" x14ac:dyDescent="0.25">
      <c r="A211" s="1"/>
      <c r="F211" s="1"/>
      <c r="K211" s="1"/>
    </row>
    <row r="212" spans="1:11" x14ac:dyDescent="0.25">
      <c r="A212" s="1"/>
      <c r="F212" s="1"/>
      <c r="K212" s="1"/>
    </row>
    <row r="213" spans="1:11" x14ac:dyDescent="0.25">
      <c r="A213" s="1"/>
      <c r="F213" s="1"/>
      <c r="K213" s="1"/>
    </row>
    <row r="214" spans="1:11" x14ac:dyDescent="0.25">
      <c r="A214" s="1"/>
      <c r="F214" s="1"/>
      <c r="K214" s="1"/>
    </row>
    <row r="215" spans="1:11" x14ac:dyDescent="0.25">
      <c r="A215" s="1"/>
      <c r="F215" s="1"/>
      <c r="K215" s="1"/>
    </row>
    <row r="216" spans="1:11" x14ac:dyDescent="0.25">
      <c r="A216" s="1"/>
      <c r="F216" s="1"/>
      <c r="K216" s="1"/>
    </row>
    <row r="217" spans="1:11" x14ac:dyDescent="0.25">
      <c r="A217" s="1"/>
      <c r="F217" s="1"/>
      <c r="K217" s="1"/>
    </row>
    <row r="218" spans="1:11" x14ac:dyDescent="0.25">
      <c r="A218" s="1"/>
      <c r="F218" s="1"/>
      <c r="K218" s="1"/>
    </row>
    <row r="219" spans="1:11" x14ac:dyDescent="0.25">
      <c r="A219" s="1"/>
      <c r="F219" s="1"/>
      <c r="K219" s="1"/>
    </row>
    <row r="220" spans="1:11" x14ac:dyDescent="0.25">
      <c r="A220" s="1"/>
      <c r="F220" s="1"/>
      <c r="K220" s="1"/>
    </row>
    <row r="221" spans="1:11" x14ac:dyDescent="0.25">
      <c r="A221" s="1"/>
      <c r="F221" s="1"/>
      <c r="K221" s="1"/>
    </row>
    <row r="222" spans="1:11" x14ac:dyDescent="0.25">
      <c r="A222" s="1"/>
      <c r="F222" s="1"/>
      <c r="K222" s="1"/>
    </row>
    <row r="223" spans="1:11" x14ac:dyDescent="0.25">
      <c r="A223" s="1"/>
      <c r="F223" s="1"/>
      <c r="K223" s="1"/>
    </row>
    <row r="224" spans="1:11" x14ac:dyDescent="0.25">
      <c r="A224" s="1"/>
      <c r="F224" s="1"/>
      <c r="K224" s="1"/>
    </row>
    <row r="225" spans="1:21" x14ac:dyDescent="0.25">
      <c r="A225" s="1"/>
      <c r="F225" s="1"/>
      <c r="K225" s="1"/>
    </row>
    <row r="226" spans="1:21" x14ac:dyDescent="0.25">
      <c r="A226" s="1"/>
      <c r="F226" s="1"/>
      <c r="K226" s="1"/>
    </row>
    <row r="227" spans="1:21" x14ac:dyDescent="0.25">
      <c r="A227" s="1"/>
      <c r="F227" s="1"/>
      <c r="K227" s="1"/>
    </row>
    <row r="228" spans="1:21" x14ac:dyDescent="0.25">
      <c r="A228" s="1"/>
      <c r="F228" s="1"/>
      <c r="K228" s="1"/>
    </row>
    <row r="229" spans="1:21" x14ac:dyDescent="0.25">
      <c r="A229" s="1"/>
      <c r="F229" s="1"/>
      <c r="K229" s="1"/>
    </row>
    <row r="230" spans="1:21" x14ac:dyDescent="0.25">
      <c r="A230" s="1"/>
      <c r="F230" s="1"/>
      <c r="K230" s="1"/>
    </row>
    <row r="231" spans="1:21" x14ac:dyDescent="0.25">
      <c r="A231" s="1"/>
      <c r="F231" s="1"/>
      <c r="K231" s="1"/>
    </row>
    <row r="232" spans="1:21" x14ac:dyDescent="0.25">
      <c r="A232" s="1"/>
      <c r="F232" s="1"/>
      <c r="K232" s="1"/>
    </row>
    <row r="233" spans="1:21" x14ac:dyDescent="0.25">
      <c r="A233" s="1"/>
      <c r="F233" s="1"/>
      <c r="K233" s="1"/>
    </row>
    <row r="234" spans="1:21" x14ac:dyDescent="0.25">
      <c r="A234" s="1"/>
      <c r="F234" s="1"/>
      <c r="K234" s="1"/>
    </row>
    <row r="235" spans="1:21" x14ac:dyDescent="0.25">
      <c r="A235" s="1"/>
      <c r="F235" s="1"/>
      <c r="K235" s="1"/>
      <c r="P235" s="72">
        <f>_xll.BDH($P$1,$Q$2:$S$2,"02/10/2001","","FX=ARS","Dir=V","Dts=S","Sort=A","Quote=C","QtTyp=Y","Days=T","Per=cw","DtFmt=D","UseDPDF=Y","cols=4;rows=1072")</f>
        <v>38807</v>
      </c>
      <c r="Q235">
        <v>37.4756</v>
      </c>
      <c r="R235" t="s">
        <v>59</v>
      </c>
      <c r="S235" t="s">
        <v>59</v>
      </c>
      <c r="U235" s="1"/>
    </row>
    <row r="236" spans="1:21" x14ac:dyDescent="0.25">
      <c r="A236" s="1"/>
      <c r="F236" s="1"/>
      <c r="K236" s="1"/>
      <c r="P236" s="72">
        <v>38814</v>
      </c>
      <c r="Q236">
        <v>37.4756</v>
      </c>
      <c r="R236" t="s">
        <v>59</v>
      </c>
      <c r="S236" t="s">
        <v>59</v>
      </c>
      <c r="U236" s="1"/>
    </row>
    <row r="237" spans="1:21" x14ac:dyDescent="0.25">
      <c r="A237" s="1"/>
      <c r="F237" s="1"/>
      <c r="K237" s="1"/>
      <c r="P237" s="72">
        <v>38821</v>
      </c>
      <c r="Q237">
        <v>37.4756</v>
      </c>
      <c r="R237" t="s">
        <v>59</v>
      </c>
      <c r="S237" t="s">
        <v>59</v>
      </c>
      <c r="U237" s="1"/>
    </row>
    <row r="238" spans="1:21" x14ac:dyDescent="0.25">
      <c r="A238" s="1"/>
      <c r="F238" s="1"/>
      <c r="K238" s="1"/>
      <c r="P238" s="72">
        <v>38828</v>
      </c>
      <c r="Q238">
        <v>37.4756</v>
      </c>
      <c r="R238" t="s">
        <v>59</v>
      </c>
      <c r="S238" t="s">
        <v>59</v>
      </c>
      <c r="U238" s="1"/>
    </row>
    <row r="239" spans="1:21" x14ac:dyDescent="0.25">
      <c r="A239" s="1"/>
      <c r="F239" s="1"/>
      <c r="K239" s="1"/>
      <c r="P239" s="72">
        <v>38835</v>
      </c>
      <c r="Q239">
        <v>37.4756</v>
      </c>
      <c r="R239" t="s">
        <v>59</v>
      </c>
      <c r="S239" t="s">
        <v>59</v>
      </c>
      <c r="U239" s="1"/>
    </row>
    <row r="240" spans="1:21" x14ac:dyDescent="0.25">
      <c r="A240" s="1"/>
      <c r="F240" s="1"/>
      <c r="K240" s="1"/>
      <c r="P240" s="72">
        <v>38842</v>
      </c>
      <c r="Q240">
        <v>37.4756</v>
      </c>
      <c r="R240" t="s">
        <v>59</v>
      </c>
      <c r="S240" t="s">
        <v>59</v>
      </c>
      <c r="U240" s="1"/>
    </row>
    <row r="241" spans="1:21" x14ac:dyDescent="0.25">
      <c r="A241" s="1"/>
      <c r="F241" s="1"/>
      <c r="K241" s="1"/>
      <c r="P241" s="72">
        <v>38849</v>
      </c>
      <c r="Q241">
        <v>37.4756</v>
      </c>
      <c r="R241" t="s">
        <v>59</v>
      </c>
      <c r="S241" t="s">
        <v>59</v>
      </c>
      <c r="U241" s="1"/>
    </row>
    <row r="242" spans="1:21" x14ac:dyDescent="0.25">
      <c r="A242" s="1"/>
      <c r="F242" s="1"/>
      <c r="K242" s="1"/>
      <c r="P242" s="72">
        <v>38856</v>
      </c>
      <c r="Q242">
        <v>37.4756</v>
      </c>
      <c r="R242" t="s">
        <v>59</v>
      </c>
      <c r="S242" t="s">
        <v>59</v>
      </c>
      <c r="U242" s="1"/>
    </row>
    <row r="243" spans="1:21" x14ac:dyDescent="0.25">
      <c r="A243" s="1"/>
      <c r="F243" s="1"/>
      <c r="K243" s="1"/>
      <c r="P243" s="72">
        <v>38863</v>
      </c>
      <c r="Q243">
        <v>37.4756</v>
      </c>
      <c r="R243" t="s">
        <v>59</v>
      </c>
      <c r="S243" t="s">
        <v>59</v>
      </c>
      <c r="U243" s="1"/>
    </row>
    <row r="244" spans="1:21" x14ac:dyDescent="0.25">
      <c r="A244" s="1"/>
      <c r="F244" s="1"/>
      <c r="K244" s="1"/>
      <c r="P244" s="72">
        <v>38870</v>
      </c>
      <c r="Q244">
        <v>37.4756</v>
      </c>
      <c r="R244" t="s">
        <v>59</v>
      </c>
      <c r="S244" t="s">
        <v>59</v>
      </c>
      <c r="U244" s="1"/>
    </row>
    <row r="245" spans="1:21" x14ac:dyDescent="0.25">
      <c r="A245" s="1"/>
      <c r="F245" s="1"/>
      <c r="K245" s="1"/>
      <c r="P245" s="72">
        <v>38877</v>
      </c>
      <c r="Q245">
        <v>37.4756</v>
      </c>
      <c r="R245" t="s">
        <v>59</v>
      </c>
      <c r="S245" t="s">
        <v>59</v>
      </c>
      <c r="U245" s="1"/>
    </row>
    <row r="246" spans="1:21" x14ac:dyDescent="0.25">
      <c r="A246" s="1"/>
      <c r="F246" s="1"/>
      <c r="K246" s="1"/>
      <c r="P246" s="72">
        <v>38884</v>
      </c>
      <c r="Q246">
        <v>37.4756</v>
      </c>
      <c r="R246" t="s">
        <v>59</v>
      </c>
      <c r="S246" t="s">
        <v>59</v>
      </c>
      <c r="U246" s="1"/>
    </row>
    <row r="247" spans="1:21" x14ac:dyDescent="0.25">
      <c r="A247" s="1"/>
      <c r="F247" s="1"/>
      <c r="K247" s="1"/>
      <c r="P247" s="72">
        <v>38891</v>
      </c>
      <c r="Q247">
        <v>37.4756</v>
      </c>
      <c r="R247" t="s">
        <v>59</v>
      </c>
      <c r="S247" t="s">
        <v>59</v>
      </c>
      <c r="U247" s="1"/>
    </row>
    <row r="248" spans="1:21" x14ac:dyDescent="0.25">
      <c r="A248" s="1"/>
      <c r="F248" s="1"/>
      <c r="K248" s="1"/>
      <c r="P248" s="72">
        <v>38898</v>
      </c>
      <c r="Q248">
        <v>37.2074</v>
      </c>
      <c r="R248" t="s">
        <v>59</v>
      </c>
      <c r="S248" t="s">
        <v>59</v>
      </c>
      <c r="U248" s="1"/>
    </row>
    <row r="249" spans="1:21" x14ac:dyDescent="0.25">
      <c r="A249" s="1"/>
      <c r="F249" s="1"/>
      <c r="K249" s="1"/>
      <c r="P249" s="72">
        <v>38905</v>
      </c>
      <c r="Q249">
        <v>37.2074</v>
      </c>
      <c r="R249" t="s">
        <v>59</v>
      </c>
      <c r="S249" t="s">
        <v>59</v>
      </c>
      <c r="U249" s="1"/>
    </row>
    <row r="250" spans="1:21" x14ac:dyDescent="0.25">
      <c r="A250" s="1"/>
      <c r="F250" s="1"/>
      <c r="K250" s="1"/>
      <c r="P250" s="72">
        <v>38912</v>
      </c>
      <c r="Q250">
        <v>37.2074</v>
      </c>
      <c r="R250" t="s">
        <v>59</v>
      </c>
      <c r="S250" t="s">
        <v>59</v>
      </c>
      <c r="U250" s="1"/>
    </row>
    <row r="251" spans="1:21" x14ac:dyDescent="0.25">
      <c r="A251" s="1"/>
      <c r="F251" s="1"/>
      <c r="K251" s="1"/>
      <c r="P251" s="72">
        <v>38919</v>
      </c>
      <c r="Q251">
        <v>37.2074</v>
      </c>
      <c r="R251" t="s">
        <v>59</v>
      </c>
      <c r="S251" t="s">
        <v>59</v>
      </c>
      <c r="U251" s="1"/>
    </row>
    <row r="252" spans="1:21" x14ac:dyDescent="0.25">
      <c r="A252" s="1"/>
      <c r="F252" s="1"/>
      <c r="K252" s="1"/>
      <c r="P252" s="72">
        <v>38926</v>
      </c>
      <c r="Q252">
        <v>37.2074</v>
      </c>
      <c r="R252" t="s">
        <v>59</v>
      </c>
      <c r="S252" t="s">
        <v>59</v>
      </c>
      <c r="U252" s="1"/>
    </row>
    <row r="253" spans="1:21" x14ac:dyDescent="0.25">
      <c r="A253" s="1"/>
      <c r="F253" s="1"/>
      <c r="K253" s="1"/>
      <c r="P253" s="72">
        <v>38933</v>
      </c>
      <c r="Q253">
        <v>37.2074</v>
      </c>
      <c r="R253" t="s">
        <v>59</v>
      </c>
      <c r="S253" t="s">
        <v>59</v>
      </c>
      <c r="U253" s="1"/>
    </row>
    <row r="254" spans="1:21" x14ac:dyDescent="0.25">
      <c r="A254" s="1"/>
      <c r="F254" s="1"/>
      <c r="K254" s="1"/>
      <c r="P254" s="72">
        <v>38940</v>
      </c>
      <c r="Q254">
        <v>37.2074</v>
      </c>
      <c r="R254" t="s">
        <v>59</v>
      </c>
      <c r="S254" t="s">
        <v>59</v>
      </c>
      <c r="U254" s="1"/>
    </row>
    <row r="255" spans="1:21" x14ac:dyDescent="0.25">
      <c r="A255" s="1"/>
      <c r="F255" s="1"/>
      <c r="K255" s="1"/>
      <c r="P255" s="72">
        <v>38947</v>
      </c>
      <c r="Q255">
        <v>37.2074</v>
      </c>
      <c r="R255" t="s">
        <v>59</v>
      </c>
      <c r="S255" t="s">
        <v>59</v>
      </c>
      <c r="U255" s="1"/>
    </row>
    <row r="256" spans="1:21" x14ac:dyDescent="0.25">
      <c r="A256" s="1"/>
      <c r="F256" s="1"/>
      <c r="K256" s="1"/>
      <c r="P256" s="72">
        <v>38954</v>
      </c>
      <c r="Q256">
        <v>37.2074</v>
      </c>
      <c r="R256" t="s">
        <v>59</v>
      </c>
      <c r="S256" t="s">
        <v>59</v>
      </c>
      <c r="U256" s="1"/>
    </row>
    <row r="257" spans="1:21" x14ac:dyDescent="0.25">
      <c r="A257" s="1"/>
      <c r="F257" s="1"/>
      <c r="K257" s="1"/>
      <c r="P257" s="72">
        <v>38961</v>
      </c>
      <c r="Q257">
        <v>37.2074</v>
      </c>
      <c r="R257" t="s">
        <v>59</v>
      </c>
      <c r="S257" t="s">
        <v>59</v>
      </c>
      <c r="U257" s="1"/>
    </row>
    <row r="258" spans="1:21" x14ac:dyDescent="0.25">
      <c r="A258" s="1"/>
      <c r="F258" s="1"/>
      <c r="K258" s="1"/>
      <c r="P258" s="72">
        <v>38968</v>
      </c>
      <c r="Q258">
        <v>37.2074</v>
      </c>
      <c r="R258" t="s">
        <v>59</v>
      </c>
      <c r="S258" t="s">
        <v>59</v>
      </c>
      <c r="U258" s="1"/>
    </row>
    <row r="259" spans="1:21" x14ac:dyDescent="0.25">
      <c r="A259" s="1"/>
      <c r="F259" s="1"/>
      <c r="K259" s="1"/>
      <c r="P259" s="72">
        <v>38975</v>
      </c>
      <c r="Q259">
        <v>37.2074</v>
      </c>
      <c r="R259" t="s">
        <v>59</v>
      </c>
      <c r="S259" t="s">
        <v>59</v>
      </c>
      <c r="U259" s="1"/>
    </row>
    <row r="260" spans="1:21" x14ac:dyDescent="0.25">
      <c r="A260" s="1"/>
      <c r="F260" s="1"/>
      <c r="K260" s="1"/>
      <c r="P260" s="72">
        <v>38982</v>
      </c>
      <c r="Q260">
        <v>37.2074</v>
      </c>
      <c r="R260" t="s">
        <v>59</v>
      </c>
      <c r="S260" t="s">
        <v>59</v>
      </c>
      <c r="U260" s="1"/>
    </row>
    <row r="261" spans="1:21" x14ac:dyDescent="0.25">
      <c r="A261" s="1"/>
      <c r="F261" s="1"/>
      <c r="K261" s="1"/>
      <c r="P261" s="72">
        <v>38989</v>
      </c>
      <c r="Q261">
        <v>34.011400000000002</v>
      </c>
      <c r="R261" t="s">
        <v>59</v>
      </c>
      <c r="S261" t="s">
        <v>59</v>
      </c>
      <c r="U261" s="1"/>
    </row>
    <row r="262" spans="1:21" x14ac:dyDescent="0.25">
      <c r="A262" s="1"/>
      <c r="F262" s="1"/>
      <c r="K262" s="1"/>
      <c r="P262" s="72">
        <v>38996</v>
      </c>
      <c r="Q262">
        <v>34.011400000000002</v>
      </c>
      <c r="R262" t="s">
        <v>59</v>
      </c>
      <c r="S262" t="s">
        <v>59</v>
      </c>
      <c r="U262" s="1"/>
    </row>
    <row r="263" spans="1:21" x14ac:dyDescent="0.25">
      <c r="A263" s="1"/>
      <c r="F263" s="1"/>
      <c r="K263" s="1"/>
      <c r="P263" s="72">
        <v>39003</v>
      </c>
      <c r="Q263">
        <v>34.011400000000002</v>
      </c>
      <c r="R263" t="s">
        <v>59</v>
      </c>
      <c r="S263" t="s">
        <v>59</v>
      </c>
      <c r="U263" s="1"/>
    </row>
    <row r="264" spans="1:21" x14ac:dyDescent="0.25">
      <c r="A264" s="1"/>
      <c r="F264" s="1"/>
      <c r="K264" s="1"/>
      <c r="P264" s="72">
        <v>39010</v>
      </c>
      <c r="Q264">
        <v>34.011400000000002</v>
      </c>
      <c r="R264" t="s">
        <v>59</v>
      </c>
      <c r="S264" t="s">
        <v>59</v>
      </c>
      <c r="U264" s="1"/>
    </row>
    <row r="265" spans="1:21" x14ac:dyDescent="0.25">
      <c r="A265" s="1"/>
      <c r="F265" s="1"/>
      <c r="K265" s="1"/>
      <c r="P265" s="72">
        <v>39017</v>
      </c>
      <c r="Q265">
        <v>34.011400000000002</v>
      </c>
      <c r="R265" t="s">
        <v>59</v>
      </c>
      <c r="S265" t="s">
        <v>59</v>
      </c>
      <c r="U265" s="1"/>
    </row>
    <row r="266" spans="1:21" x14ac:dyDescent="0.25">
      <c r="A266" s="1"/>
      <c r="F266" s="1"/>
      <c r="K266" s="1"/>
      <c r="P266" s="72">
        <v>39024</v>
      </c>
      <c r="Q266">
        <v>34.011400000000002</v>
      </c>
      <c r="R266" t="s">
        <v>59</v>
      </c>
      <c r="S266" t="s">
        <v>59</v>
      </c>
      <c r="U266" s="1"/>
    </row>
    <row r="267" spans="1:21" x14ac:dyDescent="0.25">
      <c r="A267" s="1"/>
      <c r="F267" s="1"/>
      <c r="K267" s="1"/>
      <c r="P267" s="72">
        <v>39031</v>
      </c>
      <c r="Q267">
        <v>34.011400000000002</v>
      </c>
      <c r="R267" t="s">
        <v>59</v>
      </c>
      <c r="S267" t="s">
        <v>59</v>
      </c>
      <c r="U267" s="1"/>
    </row>
    <row r="268" spans="1:21" x14ac:dyDescent="0.25">
      <c r="A268" s="1"/>
      <c r="F268" s="1"/>
      <c r="K268" s="1"/>
      <c r="P268" s="72">
        <v>39038</v>
      </c>
      <c r="Q268">
        <v>34.011400000000002</v>
      </c>
      <c r="R268" t="s">
        <v>59</v>
      </c>
      <c r="S268" t="s">
        <v>59</v>
      </c>
      <c r="U268" s="1"/>
    </row>
    <row r="269" spans="1:21" x14ac:dyDescent="0.25">
      <c r="A269" s="1"/>
      <c r="F269" s="1"/>
      <c r="K269" s="1"/>
      <c r="P269" s="72">
        <v>39045</v>
      </c>
      <c r="Q269">
        <v>34.011400000000002</v>
      </c>
      <c r="R269" t="s">
        <v>59</v>
      </c>
      <c r="S269" t="s">
        <v>59</v>
      </c>
      <c r="U269" s="1"/>
    </row>
    <row r="270" spans="1:21" x14ac:dyDescent="0.25">
      <c r="A270" s="1"/>
      <c r="F270" s="1"/>
      <c r="K270" s="1"/>
      <c r="P270" s="72">
        <v>39052</v>
      </c>
      <c r="Q270">
        <v>34.011400000000002</v>
      </c>
      <c r="R270" t="s">
        <v>59</v>
      </c>
      <c r="S270" t="s">
        <v>59</v>
      </c>
      <c r="U270" s="1"/>
    </row>
    <row r="271" spans="1:21" x14ac:dyDescent="0.25">
      <c r="A271" s="1"/>
      <c r="F271" s="1"/>
      <c r="K271" s="1"/>
      <c r="P271" s="72">
        <v>39059</v>
      </c>
      <c r="Q271">
        <v>34.011400000000002</v>
      </c>
      <c r="R271" t="s">
        <v>59</v>
      </c>
      <c r="S271" t="s">
        <v>59</v>
      </c>
      <c r="U271" s="1"/>
    </row>
    <row r="272" spans="1:21" x14ac:dyDescent="0.25">
      <c r="A272" s="1"/>
      <c r="F272" s="1"/>
      <c r="K272" s="1"/>
      <c r="P272" s="72">
        <v>39066</v>
      </c>
      <c r="Q272">
        <v>34.011400000000002</v>
      </c>
      <c r="R272" t="s">
        <v>59</v>
      </c>
      <c r="S272" t="s">
        <v>59</v>
      </c>
      <c r="U272" s="1"/>
    </row>
    <row r="273" spans="1:21" x14ac:dyDescent="0.25">
      <c r="A273" s="1"/>
      <c r="F273" s="1"/>
      <c r="K273" s="1"/>
      <c r="P273" s="72">
        <v>39073</v>
      </c>
      <c r="Q273">
        <v>34.011400000000002</v>
      </c>
      <c r="R273" t="s">
        <v>59</v>
      </c>
      <c r="S273" t="s">
        <v>59</v>
      </c>
      <c r="U273" s="1"/>
    </row>
    <row r="274" spans="1:21" x14ac:dyDescent="0.25">
      <c r="A274" s="1"/>
      <c r="F274" s="1"/>
      <c r="K274" s="1"/>
      <c r="P274" s="72">
        <v>39080</v>
      </c>
      <c r="Q274">
        <v>29.088000000000001</v>
      </c>
      <c r="R274" t="s">
        <v>59</v>
      </c>
      <c r="S274" t="s">
        <v>59</v>
      </c>
      <c r="U274" s="1"/>
    </row>
    <row r="275" spans="1:21" x14ac:dyDescent="0.25">
      <c r="A275" s="1"/>
      <c r="F275" s="1"/>
      <c r="K275" s="1"/>
      <c r="P275" s="72">
        <v>39087</v>
      </c>
      <c r="Q275">
        <v>29.088000000000001</v>
      </c>
      <c r="R275" t="s">
        <v>59</v>
      </c>
      <c r="S275" t="s">
        <v>59</v>
      </c>
      <c r="U275" s="1"/>
    </row>
    <row r="276" spans="1:21" x14ac:dyDescent="0.25">
      <c r="A276" s="1"/>
      <c r="F276" s="1"/>
      <c r="K276" s="1"/>
      <c r="P276" s="72">
        <v>39094</v>
      </c>
      <c r="Q276">
        <v>29.088000000000001</v>
      </c>
      <c r="R276" t="s">
        <v>59</v>
      </c>
      <c r="S276" t="s">
        <v>59</v>
      </c>
      <c r="U276" s="1"/>
    </row>
    <row r="277" spans="1:21" x14ac:dyDescent="0.25">
      <c r="A277" s="1"/>
      <c r="F277" s="1"/>
      <c r="K277" s="1"/>
      <c r="P277" s="72">
        <v>39101</v>
      </c>
      <c r="Q277">
        <v>29.088000000000001</v>
      </c>
      <c r="R277" t="s">
        <v>59</v>
      </c>
      <c r="S277" t="s">
        <v>59</v>
      </c>
      <c r="U277" s="1"/>
    </row>
    <row r="278" spans="1:21" x14ac:dyDescent="0.25">
      <c r="A278" s="1"/>
      <c r="F278" s="1"/>
      <c r="K278" s="1"/>
      <c r="P278" s="72">
        <v>39108</v>
      </c>
      <c r="Q278">
        <v>29.088000000000001</v>
      </c>
      <c r="R278" t="s">
        <v>59</v>
      </c>
      <c r="S278" t="s">
        <v>59</v>
      </c>
      <c r="U278" s="1"/>
    </row>
    <row r="279" spans="1:21" x14ac:dyDescent="0.25">
      <c r="A279" s="1"/>
      <c r="F279" s="1"/>
      <c r="K279" s="1"/>
      <c r="P279" s="72">
        <v>39115</v>
      </c>
      <c r="Q279">
        <v>29.088000000000001</v>
      </c>
      <c r="R279" t="s">
        <v>59</v>
      </c>
      <c r="S279" t="s">
        <v>59</v>
      </c>
      <c r="U279" s="1"/>
    </row>
    <row r="280" spans="1:21" x14ac:dyDescent="0.25">
      <c r="A280" s="1"/>
      <c r="F280" s="1"/>
      <c r="K280" s="1"/>
      <c r="P280" s="72">
        <v>39122</v>
      </c>
      <c r="Q280">
        <v>29.088000000000001</v>
      </c>
      <c r="R280" t="s">
        <v>59</v>
      </c>
      <c r="S280" t="s">
        <v>59</v>
      </c>
      <c r="U280" s="1"/>
    </row>
    <row r="281" spans="1:21" x14ac:dyDescent="0.25">
      <c r="A281" s="1"/>
      <c r="F281" s="1"/>
      <c r="K281" s="1"/>
      <c r="P281" s="72">
        <v>39129</v>
      </c>
      <c r="Q281">
        <v>29.088000000000001</v>
      </c>
      <c r="R281" t="s">
        <v>59</v>
      </c>
      <c r="S281" t="s">
        <v>59</v>
      </c>
      <c r="U281" s="1"/>
    </row>
    <row r="282" spans="1:21" x14ac:dyDescent="0.25">
      <c r="A282" s="1"/>
      <c r="F282" s="1"/>
      <c r="K282" s="1"/>
      <c r="P282" s="72">
        <v>39136</v>
      </c>
      <c r="Q282">
        <v>29.088000000000001</v>
      </c>
      <c r="R282" t="s">
        <v>59</v>
      </c>
      <c r="S282" t="s">
        <v>59</v>
      </c>
      <c r="U282" s="1"/>
    </row>
    <row r="283" spans="1:21" x14ac:dyDescent="0.25">
      <c r="A283" s="1"/>
      <c r="F283" s="1"/>
      <c r="K283" s="1"/>
      <c r="P283" s="72">
        <v>39143</v>
      </c>
      <c r="Q283">
        <v>29.088000000000001</v>
      </c>
      <c r="R283" t="s">
        <v>59</v>
      </c>
      <c r="S283" t="s">
        <v>59</v>
      </c>
      <c r="U283" s="1"/>
    </row>
    <row r="284" spans="1:21" x14ac:dyDescent="0.25">
      <c r="A284" s="1"/>
      <c r="F284" s="1"/>
      <c r="K284" s="1"/>
      <c r="P284" s="72">
        <v>39150</v>
      </c>
      <c r="Q284">
        <v>29.088000000000001</v>
      </c>
      <c r="R284" t="s">
        <v>59</v>
      </c>
      <c r="S284" t="s">
        <v>59</v>
      </c>
      <c r="U284" s="1"/>
    </row>
    <row r="285" spans="1:21" x14ac:dyDescent="0.25">
      <c r="A285" s="1"/>
      <c r="F285" s="1"/>
      <c r="K285" s="1"/>
      <c r="P285" s="72">
        <v>39157</v>
      </c>
      <c r="Q285">
        <v>29.088000000000001</v>
      </c>
      <c r="R285" t="s">
        <v>59</v>
      </c>
      <c r="S285" t="s">
        <v>59</v>
      </c>
      <c r="U285" s="1"/>
    </row>
    <row r="286" spans="1:21" x14ac:dyDescent="0.25">
      <c r="A286" s="1"/>
      <c r="F286" s="1"/>
      <c r="K286" s="1"/>
      <c r="P286" s="72">
        <v>39164</v>
      </c>
      <c r="Q286">
        <v>29.088000000000001</v>
      </c>
      <c r="R286" t="s">
        <v>59</v>
      </c>
      <c r="S286" t="s">
        <v>59</v>
      </c>
      <c r="U286" s="1"/>
    </row>
    <row r="287" spans="1:21" x14ac:dyDescent="0.25">
      <c r="A287" s="1"/>
      <c r="F287" s="1"/>
      <c r="K287" s="1"/>
      <c r="P287" s="72">
        <v>39171</v>
      </c>
      <c r="Q287">
        <v>24.1357</v>
      </c>
      <c r="R287" t="s">
        <v>59</v>
      </c>
      <c r="S287" t="s">
        <v>59</v>
      </c>
      <c r="U287" s="1"/>
    </row>
    <row r="288" spans="1:21" x14ac:dyDescent="0.25">
      <c r="A288" s="1"/>
      <c r="F288" s="1"/>
      <c r="K288" s="1"/>
      <c r="P288" s="72">
        <v>39178</v>
      </c>
      <c r="Q288">
        <v>24.1357</v>
      </c>
      <c r="R288" t="s">
        <v>59</v>
      </c>
      <c r="S288" t="s">
        <v>59</v>
      </c>
      <c r="U288" s="1"/>
    </row>
    <row r="289" spans="1:21" x14ac:dyDescent="0.25">
      <c r="A289" s="1"/>
      <c r="F289" s="1"/>
      <c r="K289" s="1"/>
      <c r="P289" s="72">
        <v>39185</v>
      </c>
      <c r="Q289">
        <v>24.1357</v>
      </c>
      <c r="R289" t="s">
        <v>59</v>
      </c>
      <c r="S289" t="s">
        <v>59</v>
      </c>
      <c r="U289" s="1"/>
    </row>
    <row r="290" spans="1:21" x14ac:dyDescent="0.25">
      <c r="A290" s="1"/>
      <c r="F290" s="1"/>
      <c r="K290" s="1"/>
      <c r="P290" s="72">
        <v>39192</v>
      </c>
      <c r="Q290">
        <v>24.1357</v>
      </c>
      <c r="R290" t="s">
        <v>59</v>
      </c>
      <c r="S290" t="s">
        <v>59</v>
      </c>
      <c r="U290" s="1"/>
    </row>
    <row r="291" spans="1:21" x14ac:dyDescent="0.25">
      <c r="A291" s="1"/>
      <c r="F291" s="1"/>
      <c r="K291" s="1"/>
      <c r="P291" s="72">
        <v>39199</v>
      </c>
      <c r="Q291">
        <v>24.1357</v>
      </c>
      <c r="R291" t="s">
        <v>59</v>
      </c>
      <c r="S291" t="s">
        <v>59</v>
      </c>
      <c r="U291" s="1"/>
    </row>
    <row r="292" spans="1:21" x14ac:dyDescent="0.25">
      <c r="A292" s="1"/>
      <c r="F292" s="1"/>
      <c r="K292" s="1"/>
      <c r="P292" s="72">
        <v>39206</v>
      </c>
      <c r="Q292">
        <v>24.1357</v>
      </c>
      <c r="R292" t="s">
        <v>59</v>
      </c>
      <c r="S292" t="s">
        <v>59</v>
      </c>
      <c r="U292" s="1"/>
    </row>
    <row r="293" spans="1:21" x14ac:dyDescent="0.25">
      <c r="A293" s="1"/>
      <c r="F293" s="1"/>
      <c r="K293" s="1"/>
      <c r="P293" s="72">
        <v>39213</v>
      </c>
      <c r="Q293">
        <v>24.1357</v>
      </c>
      <c r="R293" t="s">
        <v>59</v>
      </c>
      <c r="S293" t="s">
        <v>59</v>
      </c>
      <c r="U293" s="1"/>
    </row>
    <row r="294" spans="1:21" x14ac:dyDescent="0.25">
      <c r="A294" s="1"/>
      <c r="F294" s="1"/>
      <c r="K294" s="1"/>
      <c r="P294" s="72">
        <v>39220</v>
      </c>
      <c r="Q294">
        <v>24.1357</v>
      </c>
      <c r="R294" t="s">
        <v>59</v>
      </c>
      <c r="S294" t="s">
        <v>59</v>
      </c>
      <c r="U294" s="1"/>
    </row>
    <row r="295" spans="1:21" x14ac:dyDescent="0.25">
      <c r="A295" s="1"/>
      <c r="F295" s="1"/>
      <c r="K295" s="1"/>
      <c r="P295" s="72">
        <v>39227</v>
      </c>
      <c r="Q295">
        <v>24.1357</v>
      </c>
      <c r="R295" t="s">
        <v>59</v>
      </c>
      <c r="S295" t="s">
        <v>59</v>
      </c>
      <c r="U295" s="1"/>
    </row>
    <row r="296" spans="1:21" x14ac:dyDescent="0.25">
      <c r="A296" s="1"/>
      <c r="F296" s="1"/>
      <c r="K296" s="1"/>
      <c r="P296" s="72">
        <v>39234</v>
      </c>
      <c r="Q296">
        <v>24.1357</v>
      </c>
      <c r="R296" t="s">
        <v>59</v>
      </c>
      <c r="S296" t="s">
        <v>59</v>
      </c>
      <c r="U296" s="1"/>
    </row>
    <row r="297" spans="1:21" x14ac:dyDescent="0.25">
      <c r="A297" s="1"/>
      <c r="F297" s="1"/>
      <c r="K297" s="1"/>
      <c r="P297" s="72">
        <v>39241</v>
      </c>
      <c r="Q297">
        <v>24.1357</v>
      </c>
      <c r="R297" t="s">
        <v>59</v>
      </c>
      <c r="S297" t="s">
        <v>59</v>
      </c>
      <c r="U297" s="1"/>
    </row>
    <row r="298" spans="1:21" x14ac:dyDescent="0.25">
      <c r="A298" s="1"/>
      <c r="F298" s="1"/>
      <c r="K298" s="1"/>
      <c r="P298" s="72">
        <v>39248</v>
      </c>
      <c r="Q298">
        <v>24.1357</v>
      </c>
      <c r="R298" t="s">
        <v>59</v>
      </c>
      <c r="S298" t="s">
        <v>59</v>
      </c>
      <c r="U298" s="1"/>
    </row>
    <row r="299" spans="1:21" x14ac:dyDescent="0.25">
      <c r="A299" s="1"/>
      <c r="F299" s="1"/>
      <c r="K299" s="1"/>
      <c r="P299" s="72">
        <v>39255</v>
      </c>
      <c r="Q299">
        <v>24.1357</v>
      </c>
      <c r="R299" t="s">
        <v>59</v>
      </c>
      <c r="S299" t="s">
        <v>59</v>
      </c>
      <c r="U299" s="1"/>
    </row>
    <row r="300" spans="1:21" x14ac:dyDescent="0.25">
      <c r="A300" s="1"/>
      <c r="F300" s="1"/>
      <c r="K300" s="1"/>
      <c r="P300" s="72">
        <v>39262</v>
      </c>
      <c r="Q300">
        <v>23.748200000000001</v>
      </c>
      <c r="R300" t="s">
        <v>59</v>
      </c>
      <c r="S300" t="s">
        <v>59</v>
      </c>
      <c r="U300" s="1"/>
    </row>
    <row r="301" spans="1:21" x14ac:dyDescent="0.25">
      <c r="A301" s="1"/>
      <c r="F301" s="1"/>
      <c r="K301" s="1"/>
      <c r="P301" s="72">
        <v>39269</v>
      </c>
      <c r="Q301">
        <v>23.748200000000001</v>
      </c>
      <c r="R301" t="s">
        <v>59</v>
      </c>
      <c r="S301" t="s">
        <v>59</v>
      </c>
      <c r="U301" s="1"/>
    </row>
    <row r="302" spans="1:21" x14ac:dyDescent="0.25">
      <c r="A302" s="1"/>
      <c r="F302" s="1"/>
      <c r="K302" s="1"/>
      <c r="P302" s="72">
        <v>39276</v>
      </c>
      <c r="Q302">
        <v>23.748200000000001</v>
      </c>
      <c r="R302" t="s">
        <v>59</v>
      </c>
      <c r="S302" t="s">
        <v>59</v>
      </c>
      <c r="U302" s="1"/>
    </row>
    <row r="303" spans="1:21" x14ac:dyDescent="0.25">
      <c r="A303" s="1"/>
      <c r="F303" s="1"/>
      <c r="K303" s="1"/>
      <c r="P303" s="72">
        <v>39283</v>
      </c>
      <c r="Q303">
        <v>23.748200000000001</v>
      </c>
      <c r="R303">
        <v>1.1121000000000001</v>
      </c>
      <c r="S303">
        <v>4.2362000000000002</v>
      </c>
      <c r="U303" s="1"/>
    </row>
    <row r="304" spans="1:21" x14ac:dyDescent="0.25">
      <c r="A304" s="1"/>
      <c r="F304" s="1"/>
      <c r="K304" s="1"/>
      <c r="P304" s="72">
        <v>39290</v>
      </c>
      <c r="Q304">
        <v>23.748200000000001</v>
      </c>
      <c r="R304">
        <v>1.0444</v>
      </c>
      <c r="S304">
        <v>3.9786000000000001</v>
      </c>
      <c r="U304" s="1"/>
    </row>
    <row r="305" spans="1:21" x14ac:dyDescent="0.25">
      <c r="A305" s="1"/>
      <c r="F305" s="1"/>
      <c r="K305" s="1"/>
      <c r="P305" s="72">
        <v>39297</v>
      </c>
      <c r="Q305">
        <v>23.748200000000001</v>
      </c>
      <c r="R305">
        <v>1.0368999999999999</v>
      </c>
      <c r="S305">
        <v>3.95</v>
      </c>
      <c r="U305" s="1"/>
    </row>
    <row r="306" spans="1:21" x14ac:dyDescent="0.25">
      <c r="A306" s="1"/>
      <c r="F306" s="1"/>
      <c r="K306" s="1"/>
      <c r="P306" s="72">
        <v>39304</v>
      </c>
      <c r="Q306">
        <v>23.748200000000001</v>
      </c>
      <c r="R306">
        <v>0.94420000000000004</v>
      </c>
      <c r="S306">
        <v>3.597</v>
      </c>
      <c r="U306" s="1"/>
    </row>
    <row r="307" spans="1:21" x14ac:dyDescent="0.25">
      <c r="A307" s="1"/>
      <c r="F307" s="1"/>
      <c r="K307" s="1"/>
      <c r="P307" s="72">
        <v>39311</v>
      </c>
      <c r="Q307">
        <v>23.748200000000001</v>
      </c>
      <c r="R307">
        <v>0.86660000000000004</v>
      </c>
      <c r="S307">
        <v>3.3012000000000001</v>
      </c>
      <c r="U307" s="1"/>
    </row>
    <row r="308" spans="1:21" x14ac:dyDescent="0.25">
      <c r="A308" s="1"/>
      <c r="F308" s="1"/>
      <c r="K308" s="1"/>
      <c r="P308" s="72">
        <v>39318</v>
      </c>
      <c r="Q308">
        <v>23.748200000000001</v>
      </c>
      <c r="R308">
        <v>0.91669999999999996</v>
      </c>
      <c r="S308">
        <v>3.492</v>
      </c>
      <c r="U308" s="1"/>
    </row>
    <row r="309" spans="1:21" x14ac:dyDescent="0.25">
      <c r="A309" s="1"/>
      <c r="F309" s="1"/>
      <c r="K309" s="1"/>
      <c r="P309" s="72">
        <v>39325</v>
      </c>
      <c r="Q309">
        <v>23.748200000000001</v>
      </c>
      <c r="R309">
        <v>0.8891</v>
      </c>
      <c r="S309">
        <v>3.3871000000000002</v>
      </c>
      <c r="U309" s="1"/>
    </row>
    <row r="310" spans="1:21" x14ac:dyDescent="0.25">
      <c r="A310" s="1"/>
      <c r="F310" s="1"/>
      <c r="K310" s="1"/>
      <c r="P310" s="72">
        <v>39332</v>
      </c>
      <c r="Q310">
        <v>23.748200000000001</v>
      </c>
      <c r="R310">
        <v>0.86909999999999998</v>
      </c>
      <c r="S310">
        <v>3.3108</v>
      </c>
      <c r="U310" s="1"/>
    </row>
    <row r="311" spans="1:21" x14ac:dyDescent="0.25">
      <c r="A311" s="1"/>
      <c r="F311" s="1"/>
      <c r="K311" s="1"/>
      <c r="P311" s="72">
        <v>39339</v>
      </c>
      <c r="Q311">
        <v>23.748200000000001</v>
      </c>
      <c r="R311">
        <v>0.85660000000000003</v>
      </c>
      <c r="S311">
        <v>3.2631000000000001</v>
      </c>
      <c r="U311" s="1"/>
    </row>
    <row r="312" spans="1:21" x14ac:dyDescent="0.25">
      <c r="A312" s="1"/>
      <c r="F312" s="1"/>
      <c r="K312" s="1"/>
      <c r="P312" s="72">
        <v>39346</v>
      </c>
      <c r="Q312">
        <v>23.748200000000001</v>
      </c>
      <c r="R312">
        <v>0.86160000000000003</v>
      </c>
      <c r="S312">
        <v>3.2820999999999998</v>
      </c>
      <c r="U312" s="1"/>
    </row>
    <row r="313" spans="1:21" x14ac:dyDescent="0.25">
      <c r="A313" s="1"/>
      <c r="F313" s="1"/>
      <c r="K313" s="1"/>
      <c r="P313" s="72">
        <v>39353</v>
      </c>
      <c r="Q313">
        <v>13.4893</v>
      </c>
      <c r="R313">
        <v>0.72789999999999999</v>
      </c>
      <c r="S313">
        <v>5.5955000000000004</v>
      </c>
      <c r="U313" s="1"/>
    </row>
    <row r="314" spans="1:21" x14ac:dyDescent="0.25">
      <c r="A314" s="1"/>
      <c r="F314" s="1"/>
      <c r="K314" s="1"/>
      <c r="P314" s="72">
        <v>39360</v>
      </c>
      <c r="Q314">
        <v>13.4893</v>
      </c>
      <c r="R314">
        <v>0.79720000000000002</v>
      </c>
      <c r="S314">
        <v>6.1284000000000001</v>
      </c>
      <c r="U314" s="1"/>
    </row>
    <row r="315" spans="1:21" x14ac:dyDescent="0.25">
      <c r="A315" s="1"/>
      <c r="F315" s="1"/>
      <c r="K315" s="1"/>
      <c r="P315" s="72">
        <v>39367</v>
      </c>
      <c r="Q315">
        <v>13.4893</v>
      </c>
      <c r="R315">
        <v>0.7994</v>
      </c>
      <c r="S315">
        <v>6.1449999999999996</v>
      </c>
      <c r="U315" s="1"/>
    </row>
    <row r="316" spans="1:21" x14ac:dyDescent="0.25">
      <c r="A316" s="1"/>
      <c r="F316" s="1"/>
      <c r="K316" s="1"/>
      <c r="P316" s="72">
        <v>39374</v>
      </c>
      <c r="Q316">
        <v>13.4893</v>
      </c>
      <c r="R316">
        <v>0.7994</v>
      </c>
      <c r="S316">
        <v>6.1449999999999996</v>
      </c>
      <c r="U316" s="1"/>
    </row>
    <row r="317" spans="1:21" x14ac:dyDescent="0.25">
      <c r="A317" s="1"/>
      <c r="F317" s="1"/>
      <c r="K317" s="1"/>
      <c r="P317" s="72">
        <v>39381</v>
      </c>
      <c r="Q317">
        <v>13.4893</v>
      </c>
      <c r="R317">
        <v>0.82320000000000004</v>
      </c>
      <c r="S317">
        <v>6.3281999999999998</v>
      </c>
      <c r="U317" s="1"/>
    </row>
    <row r="318" spans="1:21" x14ac:dyDescent="0.25">
      <c r="A318" s="1"/>
      <c r="F318" s="1"/>
      <c r="K318" s="1"/>
      <c r="P318" s="72">
        <v>39388</v>
      </c>
      <c r="Q318">
        <v>13.4893</v>
      </c>
      <c r="R318">
        <v>0.80589999999999995</v>
      </c>
      <c r="S318">
        <v>6.1950000000000003</v>
      </c>
      <c r="U318" s="1"/>
    </row>
    <row r="319" spans="1:21" x14ac:dyDescent="0.25">
      <c r="A319" s="1"/>
      <c r="F319" s="1"/>
      <c r="K319" s="1"/>
      <c r="P319" s="72">
        <v>39395</v>
      </c>
      <c r="Q319">
        <v>13.4893</v>
      </c>
      <c r="R319">
        <v>0.77990000000000004</v>
      </c>
      <c r="S319">
        <v>5.9950999999999999</v>
      </c>
      <c r="U319" s="1"/>
    </row>
    <row r="320" spans="1:21" x14ac:dyDescent="0.25">
      <c r="A320" s="1"/>
      <c r="F320" s="1"/>
      <c r="K320" s="1"/>
      <c r="P320" s="72">
        <v>39402</v>
      </c>
      <c r="Q320">
        <v>13.4893</v>
      </c>
      <c r="R320">
        <v>0.78420000000000001</v>
      </c>
      <c r="S320">
        <v>6.0284000000000004</v>
      </c>
      <c r="U320" s="1"/>
    </row>
    <row r="321" spans="1:21" x14ac:dyDescent="0.25">
      <c r="A321" s="1"/>
      <c r="F321" s="1"/>
      <c r="K321" s="1"/>
      <c r="P321" s="72">
        <v>39409</v>
      </c>
      <c r="Q321">
        <v>13.4893</v>
      </c>
      <c r="R321">
        <v>0.7712</v>
      </c>
      <c r="S321">
        <v>5.9284999999999997</v>
      </c>
      <c r="U321" s="1"/>
    </row>
    <row r="322" spans="1:21" x14ac:dyDescent="0.25">
      <c r="A322" s="1"/>
      <c r="F322" s="1"/>
      <c r="K322" s="1"/>
      <c r="P322" s="72">
        <v>39416</v>
      </c>
      <c r="Q322">
        <v>13.4893</v>
      </c>
      <c r="R322">
        <v>0.83840000000000003</v>
      </c>
      <c r="S322">
        <v>6.4447999999999999</v>
      </c>
      <c r="U322" s="1"/>
    </row>
    <row r="323" spans="1:21" x14ac:dyDescent="0.25">
      <c r="A323" s="1"/>
      <c r="F323" s="1"/>
      <c r="K323" s="1"/>
      <c r="P323" s="72">
        <v>39423</v>
      </c>
      <c r="Q323">
        <v>13.4893</v>
      </c>
      <c r="R323">
        <v>0.80149999999999999</v>
      </c>
      <c r="S323">
        <v>6.1616999999999997</v>
      </c>
      <c r="U323" s="1"/>
    </row>
    <row r="324" spans="1:21" x14ac:dyDescent="0.25">
      <c r="A324" s="1"/>
      <c r="F324" s="1"/>
      <c r="K324" s="1"/>
      <c r="P324" s="72">
        <v>39430</v>
      </c>
      <c r="Q324">
        <v>13.4893</v>
      </c>
      <c r="R324">
        <v>0.77339999999999998</v>
      </c>
      <c r="S324">
        <v>5.9451999999999998</v>
      </c>
      <c r="U324" s="1"/>
    </row>
    <row r="325" spans="1:21" x14ac:dyDescent="0.25">
      <c r="A325" s="1"/>
      <c r="F325" s="1"/>
      <c r="K325" s="1"/>
      <c r="P325" s="72">
        <v>39437</v>
      </c>
      <c r="Q325">
        <v>13.4893</v>
      </c>
      <c r="R325">
        <v>0.74519999999999997</v>
      </c>
      <c r="S325">
        <v>5.7286999999999999</v>
      </c>
      <c r="U325" s="1"/>
    </row>
    <row r="326" spans="1:21" x14ac:dyDescent="0.25">
      <c r="A326" s="1"/>
      <c r="F326" s="1"/>
      <c r="K326" s="1"/>
      <c r="P326" s="72">
        <v>39444</v>
      </c>
      <c r="Q326">
        <v>10.9236</v>
      </c>
      <c r="R326">
        <v>0.81979999999999997</v>
      </c>
      <c r="S326">
        <v>7.5431999999999997</v>
      </c>
      <c r="U326" s="1"/>
    </row>
    <row r="327" spans="1:21" x14ac:dyDescent="0.25">
      <c r="A327" s="1"/>
      <c r="F327" s="1"/>
      <c r="K327" s="1"/>
      <c r="P327" s="72">
        <v>39451</v>
      </c>
      <c r="Q327">
        <v>10.9236</v>
      </c>
      <c r="R327">
        <v>0.74619999999999997</v>
      </c>
      <c r="S327">
        <v>6.8662000000000001</v>
      </c>
      <c r="U327" s="1"/>
    </row>
    <row r="328" spans="1:21" x14ac:dyDescent="0.25">
      <c r="A328" s="1"/>
      <c r="F328" s="1"/>
      <c r="K328" s="1"/>
      <c r="P328" s="72">
        <v>39458</v>
      </c>
      <c r="Q328">
        <v>10.9236</v>
      </c>
      <c r="R328">
        <v>0.72099999999999997</v>
      </c>
      <c r="S328">
        <v>6.6341000000000001</v>
      </c>
      <c r="U328" s="1"/>
    </row>
    <row r="329" spans="1:21" x14ac:dyDescent="0.25">
      <c r="A329" s="1"/>
      <c r="F329" s="1"/>
      <c r="K329" s="1"/>
      <c r="P329" s="72">
        <v>39465</v>
      </c>
      <c r="Q329">
        <v>10.9236</v>
      </c>
      <c r="R329">
        <v>0.68730000000000002</v>
      </c>
      <c r="S329">
        <v>6.3246000000000002</v>
      </c>
      <c r="U329" s="1"/>
    </row>
    <row r="330" spans="1:21" x14ac:dyDescent="0.25">
      <c r="A330" s="1"/>
      <c r="F330" s="1"/>
      <c r="K330" s="1"/>
      <c r="P330" s="72">
        <v>39472</v>
      </c>
      <c r="Q330">
        <v>10.9236</v>
      </c>
      <c r="R330">
        <v>0.64739999999999998</v>
      </c>
      <c r="S330">
        <v>5.9572000000000003</v>
      </c>
      <c r="U330" s="1"/>
    </row>
    <row r="331" spans="1:21" x14ac:dyDescent="0.25">
      <c r="A331" s="1"/>
      <c r="F331" s="1"/>
      <c r="K331" s="1"/>
      <c r="P331" s="72">
        <v>39479</v>
      </c>
      <c r="Q331">
        <v>10.9236</v>
      </c>
      <c r="R331">
        <v>0.66420000000000001</v>
      </c>
      <c r="S331">
        <v>6.1119000000000003</v>
      </c>
      <c r="U331" s="1"/>
    </row>
    <row r="332" spans="1:21" x14ac:dyDescent="0.25">
      <c r="A332" s="1"/>
      <c r="F332" s="1"/>
      <c r="K332" s="1"/>
      <c r="P332" s="72">
        <v>39486</v>
      </c>
      <c r="Q332">
        <v>10.9236</v>
      </c>
      <c r="R332">
        <v>0.65159999999999996</v>
      </c>
      <c r="S332">
        <v>5.9958</v>
      </c>
      <c r="U332" s="1"/>
    </row>
    <row r="333" spans="1:21" x14ac:dyDescent="0.25">
      <c r="A333" s="1"/>
      <c r="F333" s="1"/>
      <c r="K333" s="1"/>
      <c r="P333" s="72">
        <v>39493</v>
      </c>
      <c r="Q333">
        <v>10.9236</v>
      </c>
      <c r="R333">
        <v>0.68310000000000004</v>
      </c>
      <c r="S333">
        <v>6.2859999999999996</v>
      </c>
      <c r="U333" s="1"/>
    </row>
    <row r="334" spans="1:21" x14ac:dyDescent="0.25">
      <c r="A334" s="1"/>
      <c r="F334" s="1"/>
      <c r="K334" s="1"/>
      <c r="P334" s="72">
        <v>39500</v>
      </c>
      <c r="Q334">
        <v>10.9236</v>
      </c>
      <c r="R334">
        <v>0.67049999999999998</v>
      </c>
      <c r="S334">
        <v>6.1699000000000002</v>
      </c>
      <c r="U334" s="1"/>
    </row>
    <row r="335" spans="1:21" x14ac:dyDescent="0.25">
      <c r="A335" s="1"/>
      <c r="F335" s="1"/>
      <c r="K335" s="1"/>
      <c r="P335" s="72">
        <v>39507</v>
      </c>
      <c r="Q335">
        <v>10.9236</v>
      </c>
      <c r="R335">
        <v>0.68520000000000003</v>
      </c>
      <c r="S335">
        <v>6.3052999999999999</v>
      </c>
      <c r="U335" s="1"/>
    </row>
    <row r="336" spans="1:21" x14ac:dyDescent="0.25">
      <c r="A336" s="1"/>
      <c r="F336" s="1"/>
      <c r="K336" s="1"/>
      <c r="P336" s="72">
        <v>39514</v>
      </c>
      <c r="Q336">
        <v>10.9236</v>
      </c>
      <c r="R336">
        <v>0.63060000000000005</v>
      </c>
      <c r="S336">
        <v>5.8023999999999996</v>
      </c>
      <c r="U336" s="1"/>
    </row>
    <row r="337" spans="1:21" x14ac:dyDescent="0.25">
      <c r="A337" s="1"/>
      <c r="F337" s="1"/>
      <c r="K337" s="1"/>
      <c r="P337" s="72">
        <v>39521</v>
      </c>
      <c r="Q337">
        <v>10.9236</v>
      </c>
      <c r="R337">
        <v>0.62219999999999998</v>
      </c>
      <c r="S337">
        <v>5.7251000000000003</v>
      </c>
      <c r="U337" s="1"/>
    </row>
    <row r="338" spans="1:21" x14ac:dyDescent="0.25">
      <c r="A338" s="1"/>
      <c r="F338" s="1"/>
      <c r="K338" s="1"/>
      <c r="P338" s="72">
        <v>39528</v>
      </c>
      <c r="Q338">
        <v>10.9236</v>
      </c>
      <c r="R338">
        <v>0.58430000000000004</v>
      </c>
      <c r="S338">
        <v>5.3769</v>
      </c>
      <c r="U338" s="1"/>
    </row>
    <row r="339" spans="1:21" x14ac:dyDescent="0.25">
      <c r="A339" s="1"/>
      <c r="F339" s="1"/>
      <c r="K339" s="1"/>
      <c r="P339" s="72">
        <v>39535</v>
      </c>
      <c r="Q339">
        <v>10.9236</v>
      </c>
      <c r="R339">
        <v>0.55700000000000005</v>
      </c>
      <c r="S339">
        <v>5.1254999999999997</v>
      </c>
      <c r="U339" s="1"/>
    </row>
    <row r="340" spans="1:21" x14ac:dyDescent="0.25">
      <c r="A340" s="1"/>
      <c r="F340" s="1"/>
      <c r="K340" s="1"/>
      <c r="P340" s="72">
        <v>39542</v>
      </c>
      <c r="Q340">
        <v>11.3514</v>
      </c>
      <c r="R340">
        <v>0.53759999999999997</v>
      </c>
      <c r="S340">
        <v>4.9496000000000002</v>
      </c>
      <c r="U340" s="1"/>
    </row>
    <row r="341" spans="1:21" x14ac:dyDescent="0.25">
      <c r="A341" s="1"/>
      <c r="F341" s="1"/>
      <c r="K341" s="1"/>
      <c r="P341" s="72">
        <v>39549</v>
      </c>
      <c r="Q341">
        <v>11.3514</v>
      </c>
      <c r="R341">
        <v>0.57189999999999996</v>
      </c>
      <c r="S341">
        <v>5.2659000000000002</v>
      </c>
      <c r="U341" s="1"/>
    </row>
    <row r="342" spans="1:21" x14ac:dyDescent="0.25">
      <c r="A342" s="1"/>
      <c r="F342" s="1"/>
      <c r="K342" s="1"/>
      <c r="P342" s="72">
        <v>39556</v>
      </c>
      <c r="Q342">
        <v>11.3514</v>
      </c>
      <c r="R342">
        <v>0.56579999999999997</v>
      </c>
      <c r="S342">
        <v>5.2100999999999997</v>
      </c>
      <c r="U342" s="1"/>
    </row>
    <row r="343" spans="1:21" x14ac:dyDescent="0.25">
      <c r="A343" s="1"/>
      <c r="F343" s="1"/>
      <c r="K343" s="1"/>
      <c r="P343" s="72">
        <v>39563</v>
      </c>
      <c r="Q343">
        <v>11.3514</v>
      </c>
      <c r="R343">
        <v>0.50119999999999998</v>
      </c>
      <c r="S343">
        <v>4.6146000000000003</v>
      </c>
      <c r="U343" s="1"/>
    </row>
    <row r="344" spans="1:21" x14ac:dyDescent="0.25">
      <c r="A344" s="1"/>
      <c r="F344" s="1"/>
      <c r="K344" s="1"/>
      <c r="P344" s="72">
        <v>39570</v>
      </c>
      <c r="Q344">
        <v>11.3514</v>
      </c>
      <c r="R344">
        <v>0.50929999999999997</v>
      </c>
      <c r="S344">
        <v>4.6890999999999998</v>
      </c>
      <c r="U344" s="1"/>
    </row>
    <row r="345" spans="1:21" x14ac:dyDescent="0.25">
      <c r="A345" s="1"/>
      <c r="F345" s="1"/>
      <c r="K345" s="1"/>
      <c r="P345" s="72">
        <v>39577</v>
      </c>
      <c r="Q345">
        <v>11.3514</v>
      </c>
      <c r="R345">
        <v>0.48099999999999998</v>
      </c>
      <c r="S345">
        <v>4.4286000000000003</v>
      </c>
      <c r="U345" s="1"/>
    </row>
    <row r="346" spans="1:21" x14ac:dyDescent="0.25">
      <c r="A346" s="1"/>
      <c r="F346" s="1"/>
      <c r="K346" s="1"/>
      <c r="P346" s="72">
        <v>39584</v>
      </c>
      <c r="Q346">
        <v>11.3514</v>
      </c>
      <c r="R346">
        <v>0.45810000000000001</v>
      </c>
      <c r="S346">
        <v>4.218</v>
      </c>
      <c r="U346" s="1"/>
    </row>
    <row r="347" spans="1:21" x14ac:dyDescent="0.25">
      <c r="A347" s="1"/>
      <c r="F347" s="1"/>
      <c r="K347" s="1"/>
      <c r="P347" s="72">
        <v>39591</v>
      </c>
      <c r="Q347">
        <v>11.3514</v>
      </c>
      <c r="R347">
        <v>0.49590000000000001</v>
      </c>
      <c r="S347">
        <v>4.5663</v>
      </c>
      <c r="U347" s="1"/>
    </row>
    <row r="348" spans="1:21" x14ac:dyDescent="0.25">
      <c r="A348" s="1"/>
      <c r="F348" s="1"/>
      <c r="K348" s="1"/>
      <c r="P348" s="72">
        <v>39598</v>
      </c>
      <c r="Q348">
        <v>11.3514</v>
      </c>
      <c r="R348">
        <v>0.49170000000000003</v>
      </c>
      <c r="S348">
        <v>4.5275999999999996</v>
      </c>
      <c r="U348" s="1"/>
    </row>
    <row r="349" spans="1:21" x14ac:dyDescent="0.25">
      <c r="A349" s="1"/>
      <c r="F349" s="1"/>
      <c r="K349" s="1"/>
      <c r="P349" s="72">
        <v>39605</v>
      </c>
      <c r="Q349">
        <v>11.3514</v>
      </c>
      <c r="R349">
        <v>0.46229999999999999</v>
      </c>
      <c r="S349">
        <v>4.2567000000000004</v>
      </c>
      <c r="U349" s="1"/>
    </row>
    <row r="350" spans="1:21" x14ac:dyDescent="0.25">
      <c r="A350" s="1"/>
      <c r="F350" s="1"/>
      <c r="K350" s="1"/>
      <c r="P350" s="72">
        <v>39612</v>
      </c>
      <c r="Q350">
        <v>11.3514</v>
      </c>
      <c r="R350">
        <v>0.40770000000000001</v>
      </c>
      <c r="S350">
        <v>3.7536</v>
      </c>
      <c r="U350" s="1"/>
    </row>
    <row r="351" spans="1:21" x14ac:dyDescent="0.25">
      <c r="A351" s="1"/>
      <c r="F351" s="1"/>
      <c r="K351" s="1"/>
      <c r="P351" s="72">
        <v>39619</v>
      </c>
      <c r="Q351">
        <v>11.3514</v>
      </c>
      <c r="R351">
        <v>0.44969999999999999</v>
      </c>
      <c r="S351">
        <v>4.1406000000000001</v>
      </c>
      <c r="U351" s="1"/>
    </row>
    <row r="352" spans="1:21" x14ac:dyDescent="0.25">
      <c r="A352" s="1"/>
      <c r="F352" s="1"/>
      <c r="K352" s="1"/>
      <c r="P352" s="72">
        <v>39626</v>
      </c>
      <c r="Q352">
        <v>11.3514</v>
      </c>
      <c r="R352">
        <v>0.43080000000000002</v>
      </c>
      <c r="S352">
        <v>3.9664999999999999</v>
      </c>
      <c r="U352" s="1"/>
    </row>
    <row r="353" spans="1:21" x14ac:dyDescent="0.25">
      <c r="A353" s="1"/>
      <c r="F353" s="1"/>
      <c r="K353" s="1"/>
      <c r="P353" s="72">
        <v>39633</v>
      </c>
      <c r="Q353">
        <v>10.6075</v>
      </c>
      <c r="R353">
        <v>0.44890000000000002</v>
      </c>
      <c r="S353">
        <v>4.5922999999999998</v>
      </c>
      <c r="U353" s="1"/>
    </row>
    <row r="354" spans="1:21" x14ac:dyDescent="0.25">
      <c r="A354" s="1"/>
      <c r="F354" s="1"/>
      <c r="K354" s="1"/>
      <c r="P354" s="72">
        <v>39640</v>
      </c>
      <c r="Q354">
        <v>10.6075</v>
      </c>
      <c r="R354">
        <v>0.41870000000000002</v>
      </c>
      <c r="S354">
        <v>4.2831999999999999</v>
      </c>
      <c r="U354" s="1"/>
    </row>
    <row r="355" spans="1:21" x14ac:dyDescent="0.25">
      <c r="A355" s="1"/>
      <c r="F355" s="1"/>
      <c r="K355" s="1"/>
      <c r="P355" s="72">
        <v>39647</v>
      </c>
      <c r="Q355">
        <v>10.6075</v>
      </c>
      <c r="R355">
        <v>0.41649999999999998</v>
      </c>
      <c r="S355">
        <v>4.2610999999999999</v>
      </c>
      <c r="U355" s="1"/>
    </row>
    <row r="356" spans="1:21" x14ac:dyDescent="0.25">
      <c r="A356" s="1"/>
      <c r="F356" s="1"/>
      <c r="K356" s="1"/>
      <c r="P356" s="72">
        <v>39654</v>
      </c>
      <c r="Q356">
        <v>10.6075</v>
      </c>
      <c r="R356">
        <v>0.40789999999999998</v>
      </c>
      <c r="S356">
        <v>4.1727999999999996</v>
      </c>
      <c r="U356" s="1"/>
    </row>
    <row r="357" spans="1:21" x14ac:dyDescent="0.25">
      <c r="A357" s="1"/>
      <c r="F357" s="1"/>
      <c r="K357" s="1"/>
      <c r="P357" s="72">
        <v>39661</v>
      </c>
      <c r="Q357">
        <v>10.6075</v>
      </c>
      <c r="R357">
        <v>0.40360000000000001</v>
      </c>
      <c r="S357">
        <v>4.1285999999999996</v>
      </c>
      <c r="U357" s="1"/>
    </row>
    <row r="358" spans="1:21" x14ac:dyDescent="0.25">
      <c r="A358" s="1"/>
      <c r="F358" s="1"/>
      <c r="K358" s="1"/>
      <c r="P358" s="72">
        <v>39668</v>
      </c>
      <c r="Q358">
        <v>10.6075</v>
      </c>
      <c r="R358">
        <v>0.37340000000000001</v>
      </c>
      <c r="S358">
        <v>3.8195000000000001</v>
      </c>
      <c r="U358" s="1"/>
    </row>
    <row r="359" spans="1:21" x14ac:dyDescent="0.25">
      <c r="A359" s="1"/>
      <c r="F359" s="1"/>
      <c r="K359" s="1"/>
      <c r="P359" s="72">
        <v>39675</v>
      </c>
      <c r="Q359">
        <v>10.6075</v>
      </c>
      <c r="R359">
        <v>0.38419999999999999</v>
      </c>
      <c r="S359">
        <v>3.9298999999999999</v>
      </c>
      <c r="U359" s="1"/>
    </row>
    <row r="360" spans="1:21" x14ac:dyDescent="0.25">
      <c r="A360" s="1"/>
      <c r="F360" s="1"/>
      <c r="K360" s="1"/>
      <c r="P360" s="72">
        <v>39682</v>
      </c>
      <c r="Q360">
        <v>10.6075</v>
      </c>
      <c r="R360">
        <v>0.37340000000000001</v>
      </c>
      <c r="S360">
        <v>3.8195000000000001</v>
      </c>
      <c r="U360" s="1"/>
    </row>
    <row r="361" spans="1:21" x14ac:dyDescent="0.25">
      <c r="A361" s="1"/>
      <c r="F361" s="1"/>
      <c r="K361" s="1"/>
      <c r="P361" s="72">
        <v>39689</v>
      </c>
      <c r="Q361">
        <v>10.6075</v>
      </c>
      <c r="R361">
        <v>0.36259999999999998</v>
      </c>
      <c r="S361">
        <v>3.7090999999999998</v>
      </c>
      <c r="U361" s="1"/>
    </row>
    <row r="362" spans="1:21" x14ac:dyDescent="0.25">
      <c r="A362" s="1"/>
      <c r="F362" s="1"/>
      <c r="K362" s="1"/>
      <c r="P362" s="72">
        <v>39696</v>
      </c>
      <c r="Q362">
        <v>10.6075</v>
      </c>
      <c r="R362">
        <v>0.35830000000000001</v>
      </c>
      <c r="S362">
        <v>3.665</v>
      </c>
      <c r="U362" s="1"/>
    </row>
    <row r="363" spans="1:21" x14ac:dyDescent="0.25">
      <c r="A363" s="1"/>
      <c r="F363" s="1"/>
      <c r="K363" s="1"/>
      <c r="P363" s="72">
        <v>39703</v>
      </c>
      <c r="Q363">
        <v>10.6075</v>
      </c>
      <c r="R363">
        <v>0.3453</v>
      </c>
      <c r="S363">
        <v>3.5325000000000002</v>
      </c>
      <c r="U363" s="1"/>
    </row>
    <row r="364" spans="1:21" x14ac:dyDescent="0.25">
      <c r="A364" s="1"/>
      <c r="F364" s="1"/>
      <c r="K364" s="1"/>
      <c r="P364" s="72">
        <v>39710</v>
      </c>
      <c r="Q364">
        <v>10.6075</v>
      </c>
      <c r="R364">
        <v>0.31290000000000001</v>
      </c>
      <c r="S364">
        <v>3.2012999999999998</v>
      </c>
      <c r="U364" s="1"/>
    </row>
    <row r="365" spans="1:21" x14ac:dyDescent="0.25">
      <c r="A365" s="1"/>
      <c r="F365" s="1"/>
      <c r="K365" s="1"/>
      <c r="P365" s="72">
        <v>39717</v>
      </c>
      <c r="Q365">
        <v>10.6075</v>
      </c>
      <c r="R365">
        <v>0.34320000000000001</v>
      </c>
      <c r="S365">
        <v>3.5104000000000002</v>
      </c>
      <c r="U365" s="1"/>
    </row>
    <row r="366" spans="1:21" x14ac:dyDescent="0.25">
      <c r="A366" s="1"/>
      <c r="F366" s="1"/>
      <c r="K366" s="1"/>
      <c r="P366" s="72">
        <v>39724</v>
      </c>
      <c r="Q366">
        <v>14.2851</v>
      </c>
      <c r="R366">
        <v>0.30199999999999999</v>
      </c>
      <c r="S366">
        <v>2.1366999999999998</v>
      </c>
      <c r="U366" s="1"/>
    </row>
    <row r="367" spans="1:21" x14ac:dyDescent="0.25">
      <c r="A367" s="1"/>
      <c r="F367" s="1"/>
      <c r="K367" s="1"/>
      <c r="P367" s="72">
        <v>39731</v>
      </c>
      <c r="Q367">
        <v>14.2851</v>
      </c>
      <c r="R367">
        <v>0.2465</v>
      </c>
      <c r="S367">
        <v>1.7443</v>
      </c>
      <c r="U367" s="1"/>
    </row>
    <row r="368" spans="1:21" x14ac:dyDescent="0.25">
      <c r="A368" s="1"/>
      <c r="F368" s="1"/>
      <c r="K368" s="1"/>
      <c r="P368" s="72">
        <v>39738</v>
      </c>
      <c r="Q368">
        <v>14.2851</v>
      </c>
      <c r="R368">
        <v>0.2465</v>
      </c>
      <c r="S368">
        <v>1.7443</v>
      </c>
      <c r="U368" s="1"/>
    </row>
    <row r="369" spans="1:21" x14ac:dyDescent="0.25">
      <c r="A369" s="1"/>
      <c r="F369" s="1"/>
      <c r="K369" s="1"/>
      <c r="P369" s="72">
        <v>39745</v>
      </c>
      <c r="Q369">
        <v>14.2851</v>
      </c>
      <c r="R369">
        <v>0.19409999999999999</v>
      </c>
      <c r="S369">
        <v>1.3735999999999999</v>
      </c>
      <c r="U369" s="1"/>
    </row>
    <row r="370" spans="1:21" x14ac:dyDescent="0.25">
      <c r="A370" s="1"/>
      <c r="F370" s="1"/>
      <c r="K370" s="1"/>
      <c r="P370" s="72">
        <v>39752</v>
      </c>
      <c r="Q370">
        <v>14.2851</v>
      </c>
      <c r="R370">
        <v>0.25679999999999997</v>
      </c>
      <c r="S370">
        <v>1.8169</v>
      </c>
      <c r="U370" s="1"/>
    </row>
    <row r="371" spans="1:21" x14ac:dyDescent="0.25">
      <c r="A371" s="1"/>
      <c r="F371" s="1"/>
      <c r="K371" s="1"/>
      <c r="P371" s="72">
        <v>39759</v>
      </c>
      <c r="Q371">
        <v>14.2851</v>
      </c>
      <c r="R371">
        <v>0.28349999999999997</v>
      </c>
      <c r="S371">
        <v>2.0059</v>
      </c>
      <c r="U371" s="1"/>
    </row>
    <row r="372" spans="1:21" x14ac:dyDescent="0.25">
      <c r="A372" s="1"/>
      <c r="F372" s="1"/>
      <c r="K372" s="1"/>
      <c r="P372" s="72">
        <v>39766</v>
      </c>
      <c r="Q372">
        <v>14.2851</v>
      </c>
      <c r="R372">
        <v>0.26300000000000001</v>
      </c>
      <c r="S372">
        <v>1.8605</v>
      </c>
      <c r="U372" s="1"/>
    </row>
    <row r="373" spans="1:21" x14ac:dyDescent="0.25">
      <c r="A373" s="1"/>
      <c r="F373" s="1"/>
      <c r="K373" s="1"/>
      <c r="P373" s="72">
        <v>39773</v>
      </c>
      <c r="Q373">
        <v>14.2851</v>
      </c>
      <c r="R373">
        <v>0.21160000000000001</v>
      </c>
      <c r="S373">
        <v>1.4972000000000001</v>
      </c>
      <c r="U373" s="1"/>
    </row>
    <row r="374" spans="1:21" x14ac:dyDescent="0.25">
      <c r="A374" s="1"/>
      <c r="F374" s="1"/>
      <c r="K374" s="1"/>
      <c r="P374" s="72">
        <v>39780</v>
      </c>
      <c r="Q374">
        <v>14.2851</v>
      </c>
      <c r="R374">
        <v>0.23219999999999999</v>
      </c>
      <c r="S374">
        <v>1.6425000000000001</v>
      </c>
      <c r="U374" s="1"/>
    </row>
    <row r="375" spans="1:21" x14ac:dyDescent="0.25">
      <c r="A375" s="1"/>
      <c r="F375" s="1"/>
      <c r="K375" s="1"/>
      <c r="P375" s="72">
        <v>39787</v>
      </c>
      <c r="Q375">
        <v>14.2851</v>
      </c>
      <c r="R375">
        <v>0.25679999999999997</v>
      </c>
      <c r="S375">
        <v>1.8169</v>
      </c>
      <c r="U375" s="1"/>
    </row>
    <row r="376" spans="1:21" x14ac:dyDescent="0.25">
      <c r="A376" s="1"/>
      <c r="F376" s="1"/>
      <c r="K376" s="1"/>
      <c r="P376" s="72">
        <v>39794</v>
      </c>
      <c r="Q376">
        <v>14.2851</v>
      </c>
      <c r="R376">
        <v>0.27739999999999998</v>
      </c>
      <c r="S376">
        <v>1.9622999999999999</v>
      </c>
      <c r="U376" s="1"/>
    </row>
    <row r="377" spans="1:21" x14ac:dyDescent="0.25">
      <c r="A377" s="1"/>
      <c r="F377" s="1"/>
      <c r="K377" s="1"/>
      <c r="P377" s="72">
        <v>39801</v>
      </c>
      <c r="Q377">
        <v>14.2851</v>
      </c>
      <c r="R377">
        <v>0.25480000000000003</v>
      </c>
      <c r="S377">
        <v>1.8024</v>
      </c>
      <c r="U377" s="1"/>
    </row>
    <row r="378" spans="1:21" x14ac:dyDescent="0.25">
      <c r="A378" s="1"/>
      <c r="F378" s="1"/>
      <c r="K378" s="1"/>
      <c r="P378" s="72">
        <v>39808</v>
      </c>
      <c r="Q378">
        <v>14.2851</v>
      </c>
      <c r="R378">
        <v>0.25269999999999998</v>
      </c>
      <c r="S378">
        <v>1.7879</v>
      </c>
      <c r="U378" s="1"/>
    </row>
    <row r="379" spans="1:21" x14ac:dyDescent="0.25">
      <c r="A379" s="1"/>
      <c r="F379" s="1"/>
      <c r="K379" s="1"/>
      <c r="P379" s="72">
        <v>39815</v>
      </c>
      <c r="Q379">
        <v>18.1875</v>
      </c>
      <c r="R379">
        <v>0.25919999999999999</v>
      </c>
      <c r="S379">
        <v>1.7875000000000001</v>
      </c>
      <c r="U379" s="1"/>
    </row>
    <row r="380" spans="1:21" x14ac:dyDescent="0.25">
      <c r="A380" s="1"/>
      <c r="F380" s="1"/>
      <c r="K380" s="1"/>
      <c r="P380" s="72">
        <v>39822</v>
      </c>
      <c r="Q380">
        <v>18.1875</v>
      </c>
      <c r="R380">
        <v>0.25919999999999999</v>
      </c>
      <c r="S380">
        <v>1.7875000000000001</v>
      </c>
      <c r="U380" s="1"/>
    </row>
    <row r="381" spans="1:21" x14ac:dyDescent="0.25">
      <c r="A381" s="1"/>
      <c r="F381" s="1"/>
      <c r="K381" s="1"/>
      <c r="P381" s="72">
        <v>39829</v>
      </c>
      <c r="Q381">
        <v>18.1875</v>
      </c>
      <c r="R381">
        <v>0.25530000000000003</v>
      </c>
      <c r="S381">
        <v>1.7608999999999999</v>
      </c>
      <c r="U381" s="1"/>
    </row>
    <row r="382" spans="1:21" x14ac:dyDescent="0.25">
      <c r="A382" s="1"/>
      <c r="F382" s="1"/>
      <c r="K382" s="1"/>
      <c r="P382" s="72">
        <v>39836</v>
      </c>
      <c r="Q382">
        <v>18.1875</v>
      </c>
      <c r="R382">
        <v>0.24759999999999999</v>
      </c>
      <c r="S382">
        <v>1.7075</v>
      </c>
      <c r="U382" s="1"/>
    </row>
    <row r="383" spans="1:21" x14ac:dyDescent="0.25">
      <c r="A383" s="1"/>
      <c r="F383" s="1"/>
      <c r="K383" s="1"/>
      <c r="P383" s="72">
        <v>39843</v>
      </c>
      <c r="Q383">
        <v>18.1875</v>
      </c>
      <c r="R383">
        <v>0.25530000000000003</v>
      </c>
      <c r="S383">
        <v>1.7608999999999999</v>
      </c>
      <c r="U383" s="1"/>
    </row>
    <row r="384" spans="1:21" x14ac:dyDescent="0.25">
      <c r="A384" s="1"/>
      <c r="F384" s="1"/>
      <c r="K384" s="1"/>
      <c r="P384" s="72">
        <v>39850</v>
      </c>
      <c r="Q384">
        <v>18.1875</v>
      </c>
      <c r="R384">
        <v>0.2515</v>
      </c>
      <c r="S384">
        <v>1.7342</v>
      </c>
      <c r="U384" s="1"/>
    </row>
    <row r="385" spans="1:21" x14ac:dyDescent="0.25">
      <c r="A385" s="1"/>
      <c r="F385" s="1"/>
      <c r="K385" s="1"/>
      <c r="P385" s="72">
        <v>39857</v>
      </c>
      <c r="Q385">
        <v>18.1875</v>
      </c>
      <c r="R385">
        <v>0.2631</v>
      </c>
      <c r="S385">
        <v>1.8142</v>
      </c>
      <c r="U385" s="1"/>
    </row>
    <row r="386" spans="1:21" x14ac:dyDescent="0.25">
      <c r="A386" s="1"/>
      <c r="F386" s="1"/>
      <c r="K386" s="1"/>
      <c r="P386" s="72">
        <v>39864</v>
      </c>
      <c r="Q386">
        <v>18.1875</v>
      </c>
      <c r="R386">
        <v>0.25919999999999999</v>
      </c>
      <c r="S386">
        <v>1.7875000000000001</v>
      </c>
      <c r="U386" s="1"/>
    </row>
    <row r="387" spans="1:21" x14ac:dyDescent="0.25">
      <c r="A387" s="1"/>
      <c r="F387" s="1"/>
      <c r="K387" s="1"/>
      <c r="P387" s="72">
        <v>39871</v>
      </c>
      <c r="Q387">
        <v>18.1875</v>
      </c>
      <c r="R387">
        <v>0.2631</v>
      </c>
      <c r="S387">
        <v>1.8142</v>
      </c>
      <c r="U387" s="1"/>
    </row>
    <row r="388" spans="1:21" x14ac:dyDescent="0.25">
      <c r="A388" s="1"/>
      <c r="F388" s="1"/>
      <c r="K388" s="1"/>
      <c r="P388" s="72">
        <v>39878</v>
      </c>
      <c r="Q388">
        <v>18.1875</v>
      </c>
      <c r="R388">
        <v>0.26500000000000001</v>
      </c>
      <c r="S388">
        <v>1.8275999999999999</v>
      </c>
      <c r="U388" s="1"/>
    </row>
    <row r="389" spans="1:21" x14ac:dyDescent="0.25">
      <c r="A389" s="1"/>
      <c r="F389" s="1"/>
      <c r="K389" s="1"/>
      <c r="P389" s="72">
        <v>39885</v>
      </c>
      <c r="Q389">
        <v>18.1875</v>
      </c>
      <c r="R389">
        <v>0.27850000000000003</v>
      </c>
      <c r="S389">
        <v>1.9209000000000001</v>
      </c>
      <c r="U389" s="1"/>
    </row>
    <row r="390" spans="1:21" x14ac:dyDescent="0.25">
      <c r="A390" s="1"/>
      <c r="F390" s="1"/>
      <c r="K390" s="1"/>
      <c r="P390" s="72">
        <v>39892</v>
      </c>
      <c r="Q390">
        <v>18.1875</v>
      </c>
      <c r="R390">
        <v>0.2863</v>
      </c>
      <c r="S390">
        <v>1.9742999999999999</v>
      </c>
      <c r="U390" s="1"/>
    </row>
    <row r="391" spans="1:21" x14ac:dyDescent="0.25">
      <c r="A391" s="1"/>
      <c r="F391" s="1"/>
      <c r="K391" s="1"/>
      <c r="P391" s="72">
        <v>39899</v>
      </c>
      <c r="Q391">
        <v>18.1875</v>
      </c>
      <c r="R391">
        <v>0.30180000000000001</v>
      </c>
      <c r="S391">
        <v>2.081</v>
      </c>
      <c r="U391" s="1"/>
    </row>
    <row r="392" spans="1:21" x14ac:dyDescent="0.25">
      <c r="A392" s="1"/>
      <c r="F392" s="1"/>
      <c r="K392" s="1"/>
      <c r="P392" s="72">
        <v>39906</v>
      </c>
      <c r="Q392">
        <v>17.886299999999999</v>
      </c>
      <c r="R392">
        <v>0.27139999999999997</v>
      </c>
      <c r="S392">
        <v>1.8911</v>
      </c>
      <c r="U392" s="1"/>
    </row>
    <row r="393" spans="1:21" x14ac:dyDescent="0.25">
      <c r="A393" s="1"/>
      <c r="F393" s="1"/>
      <c r="K393" s="1"/>
      <c r="P393" s="72">
        <v>39913</v>
      </c>
      <c r="Q393">
        <v>17.886299999999999</v>
      </c>
      <c r="R393">
        <v>0.2752</v>
      </c>
      <c r="S393">
        <v>1.9172</v>
      </c>
      <c r="U393" s="1"/>
    </row>
    <row r="394" spans="1:21" x14ac:dyDescent="0.25">
      <c r="A394" s="1"/>
      <c r="F394" s="1"/>
      <c r="K394" s="1"/>
      <c r="P394" s="72">
        <v>39920</v>
      </c>
      <c r="Q394">
        <v>17.886299999999999</v>
      </c>
      <c r="R394">
        <v>0.27710000000000001</v>
      </c>
      <c r="S394">
        <v>1.9301999999999999</v>
      </c>
      <c r="U394" s="1"/>
    </row>
    <row r="395" spans="1:21" x14ac:dyDescent="0.25">
      <c r="A395" s="1"/>
      <c r="F395" s="1"/>
      <c r="K395" s="1"/>
      <c r="P395" s="72">
        <v>39927</v>
      </c>
      <c r="Q395">
        <v>17.886299999999999</v>
      </c>
      <c r="R395">
        <v>0.27710000000000001</v>
      </c>
      <c r="S395">
        <v>1.9301999999999999</v>
      </c>
      <c r="U395" s="1"/>
    </row>
    <row r="396" spans="1:21" x14ac:dyDescent="0.25">
      <c r="A396" s="1"/>
      <c r="F396" s="1"/>
      <c r="K396" s="1"/>
      <c r="P396" s="72">
        <v>39934</v>
      </c>
      <c r="Q396">
        <v>17.886299999999999</v>
      </c>
      <c r="R396">
        <v>0.2752</v>
      </c>
      <c r="S396">
        <v>1.9172</v>
      </c>
      <c r="U396" s="1"/>
    </row>
    <row r="397" spans="1:21" x14ac:dyDescent="0.25">
      <c r="A397" s="1"/>
      <c r="F397" s="1"/>
      <c r="K397" s="1"/>
      <c r="P397" s="72">
        <v>39941</v>
      </c>
      <c r="Q397">
        <v>17.886299999999999</v>
      </c>
      <c r="R397">
        <v>0.3276</v>
      </c>
      <c r="S397">
        <v>2.2823000000000002</v>
      </c>
      <c r="U397" s="1"/>
    </row>
    <row r="398" spans="1:21" x14ac:dyDescent="0.25">
      <c r="A398" s="1"/>
      <c r="F398" s="1"/>
      <c r="K398" s="1"/>
      <c r="P398" s="72">
        <v>39948</v>
      </c>
      <c r="Q398">
        <v>17.886299999999999</v>
      </c>
      <c r="R398">
        <v>0.32950000000000002</v>
      </c>
      <c r="S398">
        <v>2.2953999999999999</v>
      </c>
      <c r="U398" s="1"/>
    </row>
    <row r="399" spans="1:21" x14ac:dyDescent="0.25">
      <c r="A399" s="1"/>
      <c r="F399" s="1"/>
      <c r="K399" s="1"/>
      <c r="P399" s="72">
        <v>39955</v>
      </c>
      <c r="Q399">
        <v>17.886299999999999</v>
      </c>
      <c r="R399">
        <v>0.3463</v>
      </c>
      <c r="S399">
        <v>2.4127999999999998</v>
      </c>
      <c r="U399" s="1"/>
    </row>
    <row r="400" spans="1:21" x14ac:dyDescent="0.25">
      <c r="A400" s="1"/>
      <c r="F400" s="1"/>
      <c r="K400" s="1"/>
      <c r="P400" s="72">
        <v>39962</v>
      </c>
      <c r="Q400">
        <v>17.886299999999999</v>
      </c>
      <c r="R400">
        <v>0.33510000000000001</v>
      </c>
      <c r="S400">
        <v>2.3344999999999998</v>
      </c>
      <c r="U400" s="1"/>
    </row>
    <row r="401" spans="1:21" x14ac:dyDescent="0.25">
      <c r="A401" s="1"/>
      <c r="F401" s="1"/>
      <c r="K401" s="1"/>
      <c r="P401" s="72">
        <v>39969</v>
      </c>
      <c r="Q401">
        <v>17.886299999999999</v>
      </c>
      <c r="R401">
        <v>0.3407</v>
      </c>
      <c r="S401">
        <v>2.3736000000000002</v>
      </c>
      <c r="U401" s="1"/>
    </row>
    <row r="402" spans="1:21" x14ac:dyDescent="0.25">
      <c r="A402" s="1"/>
      <c r="F402" s="1"/>
      <c r="K402" s="1"/>
      <c r="P402" s="72">
        <v>39976</v>
      </c>
      <c r="Q402">
        <v>17.886299999999999</v>
      </c>
      <c r="R402">
        <v>0.31819999999999998</v>
      </c>
      <c r="S402">
        <v>2.2170999999999998</v>
      </c>
      <c r="U402" s="1"/>
    </row>
    <row r="403" spans="1:21" x14ac:dyDescent="0.25">
      <c r="A403" s="1"/>
      <c r="F403" s="1"/>
      <c r="K403" s="1"/>
      <c r="P403" s="72">
        <v>39983</v>
      </c>
      <c r="Q403">
        <v>17.886299999999999</v>
      </c>
      <c r="R403">
        <v>0.30330000000000001</v>
      </c>
      <c r="S403">
        <v>2.1128</v>
      </c>
      <c r="U403" s="1"/>
    </row>
    <row r="404" spans="1:21" x14ac:dyDescent="0.25">
      <c r="A404" s="1"/>
      <c r="F404" s="1"/>
      <c r="K404" s="1"/>
      <c r="P404" s="72">
        <v>39990</v>
      </c>
      <c r="Q404">
        <v>17.886299999999999</v>
      </c>
      <c r="R404">
        <v>0.28639999999999999</v>
      </c>
      <c r="S404">
        <v>1.9954000000000001</v>
      </c>
      <c r="U404" s="1"/>
    </row>
    <row r="405" spans="1:21" x14ac:dyDescent="0.25">
      <c r="A405" s="1"/>
      <c r="F405" s="1"/>
      <c r="K405" s="1"/>
      <c r="P405" s="72">
        <v>39997</v>
      </c>
      <c r="Q405">
        <v>24.435099999999998</v>
      </c>
      <c r="R405">
        <v>0.32</v>
      </c>
      <c r="S405">
        <v>1.5724</v>
      </c>
      <c r="U405" s="1"/>
    </row>
    <row r="406" spans="1:21" x14ac:dyDescent="0.25">
      <c r="A406" s="1"/>
      <c r="F406" s="1"/>
      <c r="K406" s="1"/>
      <c r="P406" s="72">
        <v>40004</v>
      </c>
      <c r="Q406">
        <v>24.435099999999998</v>
      </c>
      <c r="R406">
        <v>0.3105</v>
      </c>
      <c r="S406">
        <v>1.5258</v>
      </c>
      <c r="U406" s="1"/>
    </row>
    <row r="407" spans="1:21" x14ac:dyDescent="0.25">
      <c r="A407" s="1"/>
      <c r="F407" s="1"/>
      <c r="K407" s="1"/>
      <c r="P407" s="72">
        <v>40011</v>
      </c>
      <c r="Q407">
        <v>24.435099999999998</v>
      </c>
      <c r="R407">
        <v>0.31809999999999999</v>
      </c>
      <c r="S407">
        <v>1.5630999999999999</v>
      </c>
      <c r="U407" s="1"/>
    </row>
    <row r="408" spans="1:21" x14ac:dyDescent="0.25">
      <c r="A408" s="1"/>
      <c r="F408" s="1"/>
      <c r="K408" s="1"/>
      <c r="P408" s="72">
        <v>40018</v>
      </c>
      <c r="Q408">
        <v>24.435099999999998</v>
      </c>
      <c r="R408">
        <v>0.30669999999999997</v>
      </c>
      <c r="S408">
        <v>1.5072000000000001</v>
      </c>
      <c r="U408" s="1"/>
    </row>
    <row r="409" spans="1:21" x14ac:dyDescent="0.25">
      <c r="A409" s="1"/>
      <c r="F409" s="1"/>
      <c r="K409" s="1"/>
      <c r="P409" s="72">
        <v>40025</v>
      </c>
      <c r="Q409">
        <v>24.435099999999998</v>
      </c>
      <c r="R409">
        <v>0.33889999999999998</v>
      </c>
      <c r="S409">
        <v>1.6654</v>
      </c>
      <c r="U409" s="1"/>
    </row>
    <row r="410" spans="1:21" x14ac:dyDescent="0.25">
      <c r="A410" s="1"/>
      <c r="F410" s="1"/>
      <c r="K410" s="1"/>
      <c r="P410" s="72">
        <v>40032</v>
      </c>
      <c r="Q410">
        <v>24.435099999999998</v>
      </c>
      <c r="R410">
        <v>0.36159999999999998</v>
      </c>
      <c r="S410">
        <v>1.7769999999999999</v>
      </c>
      <c r="U410" s="1"/>
    </row>
    <row r="411" spans="1:21" x14ac:dyDescent="0.25">
      <c r="A411" s="1"/>
      <c r="F411" s="1"/>
      <c r="K411" s="1"/>
      <c r="P411" s="72">
        <v>40039</v>
      </c>
      <c r="Q411">
        <v>24.435099999999998</v>
      </c>
      <c r="R411">
        <v>0.373</v>
      </c>
      <c r="S411">
        <v>1.8329</v>
      </c>
      <c r="U411" s="1"/>
    </row>
    <row r="412" spans="1:21" x14ac:dyDescent="0.25">
      <c r="A412" s="1"/>
      <c r="F412" s="1"/>
      <c r="K412" s="1"/>
      <c r="P412" s="72">
        <v>40046</v>
      </c>
      <c r="Q412">
        <v>24.435099999999998</v>
      </c>
      <c r="R412">
        <v>0.4052</v>
      </c>
      <c r="S412">
        <v>1.9910000000000001</v>
      </c>
      <c r="U412" s="1"/>
    </row>
    <row r="413" spans="1:21" x14ac:dyDescent="0.25">
      <c r="A413" s="1"/>
      <c r="F413" s="1"/>
      <c r="K413" s="1"/>
      <c r="P413" s="72">
        <v>40053</v>
      </c>
      <c r="Q413">
        <v>24.435099999999998</v>
      </c>
      <c r="R413">
        <v>0.42599999999999999</v>
      </c>
      <c r="S413">
        <v>2.0933999999999999</v>
      </c>
      <c r="U413" s="1"/>
    </row>
    <row r="414" spans="1:21" x14ac:dyDescent="0.25">
      <c r="A414" s="1"/>
      <c r="F414" s="1"/>
      <c r="K414" s="1"/>
      <c r="P414" s="72">
        <v>40060</v>
      </c>
      <c r="Q414">
        <v>24.435099999999998</v>
      </c>
      <c r="R414">
        <v>0.4355</v>
      </c>
      <c r="S414">
        <v>2.1398999999999999</v>
      </c>
      <c r="U414" s="1"/>
    </row>
    <row r="415" spans="1:21" x14ac:dyDescent="0.25">
      <c r="A415" s="1"/>
      <c r="F415" s="1"/>
      <c r="K415" s="1"/>
      <c r="P415" s="72">
        <v>40067</v>
      </c>
      <c r="Q415">
        <v>24.435099999999998</v>
      </c>
      <c r="R415">
        <v>0.48110000000000003</v>
      </c>
      <c r="S415">
        <v>2.3639000000000001</v>
      </c>
      <c r="U415" s="1"/>
    </row>
    <row r="416" spans="1:21" x14ac:dyDescent="0.25">
      <c r="A416" s="1"/>
      <c r="F416" s="1"/>
      <c r="K416" s="1"/>
      <c r="P416" s="72">
        <v>40074</v>
      </c>
      <c r="Q416">
        <v>24.435099999999998</v>
      </c>
      <c r="R416">
        <v>0.50149999999999995</v>
      </c>
      <c r="S416">
        <v>2.4641000000000002</v>
      </c>
      <c r="U416" s="1"/>
    </row>
    <row r="417" spans="1:21" x14ac:dyDescent="0.25">
      <c r="A417" s="1"/>
      <c r="F417" s="1"/>
      <c r="K417" s="1"/>
      <c r="P417" s="72">
        <v>40081</v>
      </c>
      <c r="Q417">
        <v>24.435099999999998</v>
      </c>
      <c r="R417">
        <v>0.51370000000000005</v>
      </c>
      <c r="S417">
        <v>2.5242</v>
      </c>
      <c r="U417" s="1"/>
    </row>
    <row r="418" spans="1:21" x14ac:dyDescent="0.25">
      <c r="A418" s="1"/>
      <c r="F418" s="1"/>
      <c r="K418" s="1"/>
      <c r="P418" s="72">
        <v>40088</v>
      </c>
      <c r="Q418">
        <v>26.5761</v>
      </c>
      <c r="R418">
        <v>0.52159999999999995</v>
      </c>
      <c r="S418">
        <v>2.3481999999999998</v>
      </c>
      <c r="U418" s="1"/>
    </row>
    <row r="419" spans="1:21" x14ac:dyDescent="0.25">
      <c r="A419" s="1"/>
      <c r="F419" s="1"/>
      <c r="K419" s="1"/>
      <c r="P419" s="72">
        <v>40095</v>
      </c>
      <c r="Q419">
        <v>26.5761</v>
      </c>
      <c r="R419">
        <v>0.54420000000000002</v>
      </c>
      <c r="S419">
        <v>2.4499</v>
      </c>
      <c r="U419" s="1"/>
    </row>
    <row r="420" spans="1:21" x14ac:dyDescent="0.25">
      <c r="A420" s="1"/>
      <c r="F420" s="1"/>
      <c r="K420" s="1"/>
      <c r="P420" s="72">
        <v>40102</v>
      </c>
      <c r="Q420">
        <v>26.5761</v>
      </c>
      <c r="R420">
        <v>0.54610000000000003</v>
      </c>
      <c r="S420">
        <v>2.4584000000000001</v>
      </c>
      <c r="U420" s="1"/>
    </row>
    <row r="421" spans="1:21" x14ac:dyDescent="0.25">
      <c r="A421" s="1"/>
      <c r="F421" s="1"/>
      <c r="K421" s="1"/>
      <c r="P421" s="72">
        <v>40109</v>
      </c>
      <c r="Q421">
        <v>26.5761</v>
      </c>
      <c r="R421">
        <v>0.60450000000000004</v>
      </c>
      <c r="S421">
        <v>2.7212000000000001</v>
      </c>
      <c r="U421" s="1"/>
    </row>
    <row r="422" spans="1:21" x14ac:dyDescent="0.25">
      <c r="A422" s="1"/>
      <c r="F422" s="1"/>
      <c r="K422" s="1"/>
      <c r="P422" s="72">
        <v>40116</v>
      </c>
      <c r="Q422">
        <v>26.5761</v>
      </c>
      <c r="R422">
        <v>0.56110000000000004</v>
      </c>
      <c r="S422">
        <v>2.5261999999999998</v>
      </c>
      <c r="U422" s="1"/>
    </row>
    <row r="423" spans="1:21" x14ac:dyDescent="0.25">
      <c r="A423" s="1"/>
      <c r="F423" s="1"/>
      <c r="K423" s="1"/>
      <c r="P423" s="72">
        <v>40123</v>
      </c>
      <c r="Q423">
        <v>26.5761</v>
      </c>
      <c r="R423">
        <v>0.58750000000000002</v>
      </c>
      <c r="S423">
        <v>2.6448999999999998</v>
      </c>
      <c r="U423" s="1"/>
    </row>
    <row r="424" spans="1:21" x14ac:dyDescent="0.25">
      <c r="A424" s="1"/>
      <c r="F424" s="1"/>
      <c r="K424" s="1"/>
      <c r="P424" s="72">
        <v>40130</v>
      </c>
      <c r="Q424">
        <v>26.5761</v>
      </c>
      <c r="R424">
        <v>0.57999999999999996</v>
      </c>
      <c r="S424">
        <v>2.6110000000000002</v>
      </c>
      <c r="U424" s="1"/>
    </row>
    <row r="425" spans="1:21" x14ac:dyDescent="0.25">
      <c r="A425" s="1"/>
      <c r="F425" s="1"/>
      <c r="K425" s="1"/>
      <c r="P425" s="72">
        <v>40137</v>
      </c>
      <c r="Q425">
        <v>26.5761</v>
      </c>
      <c r="R425">
        <v>0.58189999999999997</v>
      </c>
      <c r="S425">
        <v>2.6194999999999999</v>
      </c>
      <c r="U425" s="1"/>
    </row>
    <row r="426" spans="1:21" x14ac:dyDescent="0.25">
      <c r="A426" s="1"/>
      <c r="F426" s="1"/>
      <c r="K426" s="1"/>
      <c r="P426" s="72">
        <v>40144</v>
      </c>
      <c r="Q426">
        <v>26.5761</v>
      </c>
      <c r="R426">
        <v>0.56489999999999996</v>
      </c>
      <c r="S426">
        <v>2.5432000000000001</v>
      </c>
      <c r="U426" s="1"/>
    </row>
    <row r="427" spans="1:21" x14ac:dyDescent="0.25">
      <c r="A427" s="1"/>
      <c r="F427" s="1"/>
      <c r="K427" s="1"/>
      <c r="P427" s="72">
        <v>40151</v>
      </c>
      <c r="Q427">
        <v>26.5761</v>
      </c>
      <c r="R427">
        <v>0.55549999999999999</v>
      </c>
      <c r="S427">
        <v>2.5007999999999999</v>
      </c>
      <c r="U427" s="1"/>
    </row>
    <row r="428" spans="1:21" x14ac:dyDescent="0.25">
      <c r="A428" s="1"/>
      <c r="F428" s="1"/>
      <c r="K428" s="1"/>
      <c r="P428" s="72">
        <v>40158</v>
      </c>
      <c r="Q428">
        <v>26.5761</v>
      </c>
      <c r="R428">
        <v>0.55169999999999997</v>
      </c>
      <c r="S428">
        <v>2.4839000000000002</v>
      </c>
      <c r="U428" s="1"/>
    </row>
    <row r="429" spans="1:21" x14ac:dyDescent="0.25">
      <c r="A429" s="1"/>
      <c r="F429" s="1"/>
      <c r="K429" s="1"/>
      <c r="P429" s="72">
        <v>40165</v>
      </c>
      <c r="Q429">
        <v>26.5761</v>
      </c>
      <c r="R429">
        <v>0.7137</v>
      </c>
      <c r="S429">
        <v>3.2128999999999999</v>
      </c>
      <c r="U429" s="1"/>
    </row>
    <row r="430" spans="1:21" x14ac:dyDescent="0.25">
      <c r="A430" s="1"/>
      <c r="F430" s="1"/>
      <c r="K430" s="1"/>
      <c r="P430" s="72">
        <v>40172</v>
      </c>
      <c r="Q430">
        <v>26.5761</v>
      </c>
      <c r="R430">
        <v>0.65339999999999998</v>
      </c>
      <c r="S430">
        <v>2.9416000000000002</v>
      </c>
      <c r="U430" s="1"/>
    </row>
    <row r="431" spans="1:21" x14ac:dyDescent="0.25">
      <c r="A431" s="1"/>
      <c r="F431" s="1"/>
      <c r="K431" s="1"/>
      <c r="P431" s="72">
        <v>40179</v>
      </c>
      <c r="Q431">
        <v>26.3232</v>
      </c>
      <c r="R431">
        <v>0.68869999999999998</v>
      </c>
      <c r="S431">
        <v>2.8448000000000002</v>
      </c>
      <c r="U431" s="1"/>
    </row>
    <row r="432" spans="1:21" x14ac:dyDescent="0.25">
      <c r="A432" s="1"/>
      <c r="F432" s="1"/>
      <c r="K432" s="1"/>
      <c r="P432" s="72">
        <v>40186</v>
      </c>
      <c r="Q432">
        <v>26.3232</v>
      </c>
      <c r="R432">
        <v>0.63800000000000001</v>
      </c>
      <c r="S432">
        <v>2.6354000000000002</v>
      </c>
      <c r="U432" s="1"/>
    </row>
    <row r="433" spans="1:21" x14ac:dyDescent="0.25">
      <c r="A433" s="1"/>
      <c r="F433" s="1"/>
      <c r="K433" s="1"/>
      <c r="P433" s="72">
        <v>40193</v>
      </c>
      <c r="Q433">
        <v>26.3232</v>
      </c>
      <c r="R433">
        <v>0.67820000000000003</v>
      </c>
      <c r="S433">
        <v>2.8014000000000001</v>
      </c>
      <c r="U433" s="1"/>
    </row>
    <row r="434" spans="1:21" x14ac:dyDescent="0.25">
      <c r="A434" s="1"/>
      <c r="F434" s="1"/>
      <c r="K434" s="1"/>
      <c r="P434" s="72">
        <v>40200</v>
      </c>
      <c r="Q434">
        <v>26.3232</v>
      </c>
      <c r="R434">
        <v>0.66420000000000001</v>
      </c>
      <c r="S434">
        <v>2.7437</v>
      </c>
      <c r="U434" s="1"/>
    </row>
    <row r="435" spans="1:21" x14ac:dyDescent="0.25">
      <c r="A435" s="1"/>
      <c r="F435" s="1"/>
      <c r="K435" s="1"/>
      <c r="P435" s="72">
        <v>40207</v>
      </c>
      <c r="Q435">
        <v>26.3232</v>
      </c>
      <c r="R435">
        <v>0.68869999999999998</v>
      </c>
      <c r="S435">
        <v>2.8448000000000002</v>
      </c>
      <c r="U435" s="1"/>
    </row>
    <row r="436" spans="1:21" x14ac:dyDescent="0.25">
      <c r="A436" s="1"/>
      <c r="F436" s="1"/>
      <c r="K436" s="1"/>
      <c r="P436" s="72">
        <v>40214</v>
      </c>
      <c r="Q436">
        <v>26.3232</v>
      </c>
      <c r="R436">
        <v>0.61</v>
      </c>
      <c r="S436">
        <v>2.5198999999999998</v>
      </c>
      <c r="U436" s="1"/>
    </row>
    <row r="437" spans="1:21" x14ac:dyDescent="0.25">
      <c r="A437" s="1"/>
      <c r="F437" s="1"/>
      <c r="K437" s="1"/>
      <c r="P437" s="72">
        <v>40221</v>
      </c>
      <c r="Q437">
        <v>26.3232</v>
      </c>
      <c r="R437">
        <v>0.64670000000000005</v>
      </c>
      <c r="S437">
        <v>2.6715</v>
      </c>
      <c r="U437" s="1"/>
    </row>
    <row r="438" spans="1:21" x14ac:dyDescent="0.25">
      <c r="A438" s="1"/>
      <c r="F438" s="1"/>
      <c r="K438" s="1"/>
      <c r="P438" s="72">
        <v>40228</v>
      </c>
      <c r="Q438">
        <v>26.3232</v>
      </c>
      <c r="R438">
        <v>0.66069999999999995</v>
      </c>
      <c r="S438">
        <v>2.7292000000000001</v>
      </c>
      <c r="U438" s="1"/>
    </row>
    <row r="439" spans="1:21" x14ac:dyDescent="0.25">
      <c r="A439" s="1"/>
      <c r="F439" s="1"/>
      <c r="K439" s="1"/>
      <c r="P439" s="72">
        <v>40235</v>
      </c>
      <c r="Q439">
        <v>26.3232</v>
      </c>
      <c r="R439">
        <v>0.67469999999999997</v>
      </c>
      <c r="S439">
        <v>2.7869999999999999</v>
      </c>
      <c r="U439" s="1"/>
    </row>
    <row r="440" spans="1:21" x14ac:dyDescent="0.25">
      <c r="A440" s="1"/>
      <c r="F440" s="1"/>
      <c r="K440" s="1"/>
      <c r="P440" s="72">
        <v>40242</v>
      </c>
      <c r="Q440">
        <v>26.3232</v>
      </c>
      <c r="R440">
        <v>0.71489999999999998</v>
      </c>
      <c r="S440">
        <v>2.9531000000000001</v>
      </c>
      <c r="U440" s="1"/>
    </row>
    <row r="441" spans="1:21" x14ac:dyDescent="0.25">
      <c r="A441" s="1"/>
      <c r="F441" s="1"/>
      <c r="K441" s="1"/>
      <c r="P441" s="72">
        <v>40249</v>
      </c>
      <c r="Q441">
        <v>26.3232</v>
      </c>
      <c r="R441">
        <v>0.75860000000000005</v>
      </c>
      <c r="S441">
        <v>3.1335999999999999</v>
      </c>
      <c r="U441" s="1"/>
    </row>
    <row r="442" spans="1:21" x14ac:dyDescent="0.25">
      <c r="A442" s="1"/>
      <c r="F442" s="1"/>
      <c r="K442" s="1"/>
      <c r="P442" s="72">
        <v>40256</v>
      </c>
      <c r="Q442">
        <v>26.3232</v>
      </c>
      <c r="R442">
        <v>0.74990000000000001</v>
      </c>
      <c r="S442">
        <v>3.0975000000000001</v>
      </c>
      <c r="U442" s="1"/>
    </row>
    <row r="443" spans="1:21" x14ac:dyDescent="0.25">
      <c r="A443" s="1"/>
      <c r="F443" s="1"/>
      <c r="K443" s="1"/>
      <c r="P443" s="72">
        <v>40263</v>
      </c>
      <c r="Q443">
        <v>26.3232</v>
      </c>
      <c r="R443">
        <v>0.75160000000000005</v>
      </c>
      <c r="S443">
        <v>3.1046999999999998</v>
      </c>
      <c r="U443" s="1"/>
    </row>
    <row r="444" spans="1:21" x14ac:dyDescent="0.25">
      <c r="A444" s="1"/>
      <c r="F444" s="1"/>
      <c r="K444" s="1"/>
      <c r="P444" s="72">
        <v>40270</v>
      </c>
      <c r="Q444">
        <v>27.378799999999998</v>
      </c>
      <c r="R444">
        <v>0.69689999999999996</v>
      </c>
      <c r="S444">
        <v>2.7921</v>
      </c>
      <c r="U444" s="1"/>
    </row>
    <row r="445" spans="1:21" x14ac:dyDescent="0.25">
      <c r="A445" s="1"/>
      <c r="F445" s="1"/>
      <c r="K445" s="1"/>
      <c r="P445" s="72">
        <v>40277</v>
      </c>
      <c r="Q445">
        <v>27.378799999999998</v>
      </c>
      <c r="R445">
        <v>0.68859999999999999</v>
      </c>
      <c r="S445">
        <v>2.7587999999999999</v>
      </c>
      <c r="U445" s="1"/>
    </row>
    <row r="446" spans="1:21" x14ac:dyDescent="0.25">
      <c r="A446" s="1"/>
      <c r="F446" s="1"/>
      <c r="K446" s="1"/>
      <c r="P446" s="72">
        <v>40284</v>
      </c>
      <c r="Q446">
        <v>27.378799999999998</v>
      </c>
      <c r="R446">
        <v>0.73509999999999998</v>
      </c>
      <c r="S446">
        <v>2.9449999999999998</v>
      </c>
      <c r="U446" s="1"/>
    </row>
    <row r="447" spans="1:21" x14ac:dyDescent="0.25">
      <c r="A447" s="1"/>
      <c r="F447" s="1"/>
      <c r="K447" s="1"/>
      <c r="P447" s="72">
        <v>40291</v>
      </c>
      <c r="Q447">
        <v>27.378799999999998</v>
      </c>
      <c r="R447">
        <v>0.79479999999999995</v>
      </c>
      <c r="S447">
        <v>3.1842999999999999</v>
      </c>
      <c r="U447" s="1"/>
    </row>
    <row r="448" spans="1:21" x14ac:dyDescent="0.25">
      <c r="A448" s="1"/>
      <c r="F448" s="1"/>
      <c r="K448" s="1"/>
      <c r="P448" s="72">
        <v>40298</v>
      </c>
      <c r="Q448">
        <v>27.378799999999998</v>
      </c>
      <c r="R448">
        <v>0.79479999999999995</v>
      </c>
      <c r="S448">
        <v>3.1842999999999999</v>
      </c>
      <c r="U448" s="1"/>
    </row>
    <row r="449" spans="1:21" x14ac:dyDescent="0.25">
      <c r="A449" s="1"/>
      <c r="F449" s="1"/>
      <c r="K449" s="1"/>
      <c r="P449" s="72">
        <v>40305</v>
      </c>
      <c r="Q449">
        <v>27.378799999999998</v>
      </c>
      <c r="R449">
        <v>0.77159999999999995</v>
      </c>
      <c r="S449">
        <v>3.0912000000000002</v>
      </c>
      <c r="U449" s="1"/>
    </row>
    <row r="450" spans="1:21" x14ac:dyDescent="0.25">
      <c r="A450" s="1"/>
      <c r="F450" s="1"/>
      <c r="K450" s="1"/>
      <c r="P450" s="72">
        <v>40312</v>
      </c>
      <c r="Q450">
        <v>27.378799999999998</v>
      </c>
      <c r="R450">
        <v>0.7782</v>
      </c>
      <c r="S450">
        <v>3.1177999999999999</v>
      </c>
      <c r="U450" s="1"/>
    </row>
    <row r="451" spans="1:21" x14ac:dyDescent="0.25">
      <c r="A451" s="1"/>
      <c r="F451" s="1"/>
      <c r="K451" s="1"/>
      <c r="P451" s="72">
        <v>40319</v>
      </c>
      <c r="Q451">
        <v>27.378799999999998</v>
      </c>
      <c r="R451">
        <v>0.74829999999999997</v>
      </c>
      <c r="S451">
        <v>2.9982000000000002</v>
      </c>
      <c r="U451" s="1"/>
    </row>
    <row r="452" spans="1:21" x14ac:dyDescent="0.25">
      <c r="A452" s="1"/>
      <c r="F452" s="1"/>
      <c r="K452" s="1"/>
      <c r="P452" s="72">
        <v>40326</v>
      </c>
      <c r="Q452">
        <v>27.378799999999998</v>
      </c>
      <c r="R452">
        <v>0.77490000000000003</v>
      </c>
      <c r="S452">
        <v>3.1044999999999998</v>
      </c>
      <c r="U452" s="1"/>
    </row>
    <row r="453" spans="1:21" x14ac:dyDescent="0.25">
      <c r="A453" s="1"/>
      <c r="F453" s="1"/>
      <c r="K453" s="1"/>
      <c r="P453" s="72">
        <v>40333</v>
      </c>
      <c r="Q453">
        <v>27.378799999999998</v>
      </c>
      <c r="R453">
        <v>0.79810000000000003</v>
      </c>
      <c r="S453">
        <v>3.1976</v>
      </c>
      <c r="U453" s="1"/>
    </row>
    <row r="454" spans="1:21" x14ac:dyDescent="0.25">
      <c r="A454" s="1"/>
      <c r="F454" s="1"/>
      <c r="K454" s="1"/>
      <c r="P454" s="72">
        <v>40340</v>
      </c>
      <c r="Q454">
        <v>27.378799999999998</v>
      </c>
      <c r="R454">
        <v>0.81220000000000003</v>
      </c>
      <c r="S454">
        <v>3.254</v>
      </c>
      <c r="U454" s="1"/>
    </row>
    <row r="455" spans="1:21" x14ac:dyDescent="0.25">
      <c r="A455" s="1"/>
      <c r="F455" s="1"/>
      <c r="K455" s="1"/>
      <c r="P455" s="72">
        <v>40347</v>
      </c>
      <c r="Q455">
        <v>27.378799999999998</v>
      </c>
      <c r="R455">
        <v>0.81220000000000003</v>
      </c>
      <c r="S455">
        <v>3.254</v>
      </c>
      <c r="U455" s="1"/>
    </row>
    <row r="456" spans="1:21" x14ac:dyDescent="0.25">
      <c r="A456" s="1"/>
      <c r="F456" s="1"/>
      <c r="K456" s="1"/>
      <c r="P456" s="72">
        <v>40354</v>
      </c>
      <c r="Q456">
        <v>27.378799999999998</v>
      </c>
      <c r="R456">
        <v>0.80869999999999997</v>
      </c>
      <c r="S456">
        <v>3.2397999999999998</v>
      </c>
      <c r="U456" s="1"/>
    </row>
    <row r="457" spans="1:21" x14ac:dyDescent="0.25">
      <c r="A457" s="1"/>
      <c r="F457" s="1"/>
      <c r="K457" s="1"/>
      <c r="P457" s="72">
        <v>40361</v>
      </c>
      <c r="Q457">
        <v>26.483000000000001</v>
      </c>
      <c r="R457">
        <v>0.86909999999999998</v>
      </c>
      <c r="S457">
        <v>3.4971000000000001</v>
      </c>
      <c r="U457" s="1"/>
    </row>
    <row r="458" spans="1:21" x14ac:dyDescent="0.25">
      <c r="A458" s="1"/>
      <c r="F458" s="1"/>
      <c r="K458" s="1"/>
      <c r="P458" s="72">
        <v>40368</v>
      </c>
      <c r="Q458">
        <v>26.483000000000001</v>
      </c>
      <c r="R458">
        <v>0.86719999999999997</v>
      </c>
      <c r="S458">
        <v>3.4893999999999998</v>
      </c>
      <c r="U458" s="1"/>
    </row>
    <row r="459" spans="1:21" x14ac:dyDescent="0.25">
      <c r="A459" s="1"/>
      <c r="F459" s="1"/>
      <c r="K459" s="1"/>
      <c r="P459" s="72">
        <v>40375</v>
      </c>
      <c r="Q459">
        <v>26.483000000000001</v>
      </c>
      <c r="R459">
        <v>0.86519999999999997</v>
      </c>
      <c r="S459">
        <v>3.4817</v>
      </c>
      <c r="U459" s="1"/>
    </row>
    <row r="460" spans="1:21" x14ac:dyDescent="0.25">
      <c r="A460" s="1"/>
      <c r="F460" s="1"/>
      <c r="K460" s="1"/>
      <c r="P460" s="72">
        <v>40382</v>
      </c>
      <c r="Q460">
        <v>26.483000000000001</v>
      </c>
      <c r="R460">
        <v>0.90920000000000001</v>
      </c>
      <c r="S460">
        <v>3.6585000000000001</v>
      </c>
      <c r="U460" s="1"/>
    </row>
    <row r="461" spans="1:21" x14ac:dyDescent="0.25">
      <c r="A461" s="1"/>
      <c r="F461" s="1"/>
      <c r="K461" s="1"/>
      <c r="P461" s="72">
        <v>40389</v>
      </c>
      <c r="Q461">
        <v>26.483000000000001</v>
      </c>
      <c r="R461">
        <v>0.91110000000000002</v>
      </c>
      <c r="S461">
        <v>3.6661999999999999</v>
      </c>
      <c r="U461" s="1"/>
    </row>
    <row r="462" spans="1:21" x14ac:dyDescent="0.25">
      <c r="A462" s="1"/>
      <c r="F462" s="1"/>
      <c r="K462" s="1"/>
      <c r="P462" s="72">
        <v>40396</v>
      </c>
      <c r="Q462">
        <v>26.483000000000001</v>
      </c>
      <c r="R462">
        <v>0.91300000000000003</v>
      </c>
      <c r="S462">
        <v>3.6739000000000002</v>
      </c>
      <c r="U462" s="1"/>
    </row>
    <row r="463" spans="1:21" x14ac:dyDescent="0.25">
      <c r="A463" s="1"/>
      <c r="F463" s="1"/>
      <c r="K463" s="1"/>
      <c r="P463" s="72">
        <v>40403</v>
      </c>
      <c r="Q463">
        <v>26.483000000000001</v>
      </c>
      <c r="R463">
        <v>0.89959999999999996</v>
      </c>
      <c r="S463">
        <v>3.6200999999999999</v>
      </c>
      <c r="U463" s="1"/>
    </row>
    <row r="464" spans="1:21" x14ac:dyDescent="0.25">
      <c r="A464" s="1"/>
      <c r="F464" s="1"/>
      <c r="K464" s="1"/>
      <c r="P464" s="72">
        <v>40410</v>
      </c>
      <c r="Q464">
        <v>26.483000000000001</v>
      </c>
      <c r="R464">
        <v>0.89770000000000005</v>
      </c>
      <c r="S464">
        <v>3.6124000000000001</v>
      </c>
      <c r="U464" s="1"/>
    </row>
    <row r="465" spans="1:21" x14ac:dyDescent="0.25">
      <c r="A465" s="1"/>
      <c r="F465" s="1"/>
      <c r="K465" s="1"/>
      <c r="P465" s="72">
        <v>40417</v>
      </c>
      <c r="Q465">
        <v>26.483000000000001</v>
      </c>
      <c r="R465">
        <v>0.89390000000000003</v>
      </c>
      <c r="S465">
        <v>3.597</v>
      </c>
      <c r="U465" s="1"/>
    </row>
    <row r="466" spans="1:21" x14ac:dyDescent="0.25">
      <c r="A466" s="1"/>
      <c r="F466" s="1"/>
      <c r="K466" s="1"/>
      <c r="P466" s="72">
        <v>40424</v>
      </c>
      <c r="Q466">
        <v>26.483000000000001</v>
      </c>
      <c r="R466">
        <v>0.90539999999999998</v>
      </c>
      <c r="S466">
        <v>3.6432000000000002</v>
      </c>
      <c r="U466" s="1"/>
    </row>
    <row r="467" spans="1:21" x14ac:dyDescent="0.25">
      <c r="A467" s="1"/>
      <c r="F467" s="1"/>
      <c r="K467" s="1"/>
      <c r="P467" s="72">
        <v>40431</v>
      </c>
      <c r="Q467">
        <v>26.483000000000001</v>
      </c>
      <c r="R467">
        <v>0.91490000000000005</v>
      </c>
      <c r="S467">
        <v>3.6816</v>
      </c>
      <c r="U467" s="1"/>
    </row>
    <row r="468" spans="1:21" x14ac:dyDescent="0.25">
      <c r="A468" s="1"/>
      <c r="F468" s="1"/>
      <c r="K468" s="1"/>
      <c r="P468" s="72">
        <v>40438</v>
      </c>
      <c r="Q468">
        <v>26.483000000000001</v>
      </c>
      <c r="R468">
        <v>0.92830000000000001</v>
      </c>
      <c r="S468">
        <v>3.7353999999999998</v>
      </c>
      <c r="U468" s="1"/>
    </row>
    <row r="469" spans="1:21" x14ac:dyDescent="0.25">
      <c r="A469" s="1"/>
      <c r="F469" s="1"/>
      <c r="K469" s="1"/>
      <c r="P469" s="72">
        <v>40445</v>
      </c>
      <c r="Q469">
        <v>26.483000000000001</v>
      </c>
      <c r="R469">
        <v>0.91679999999999995</v>
      </c>
      <c r="S469">
        <v>3.6892999999999998</v>
      </c>
      <c r="U469" s="1"/>
    </row>
    <row r="470" spans="1:21" x14ac:dyDescent="0.25">
      <c r="A470" s="1"/>
      <c r="F470" s="1"/>
      <c r="K470" s="1"/>
      <c r="P470" s="72">
        <v>40452</v>
      </c>
      <c r="Q470">
        <v>24.911999999999999</v>
      </c>
      <c r="R470">
        <v>0.86309999999999998</v>
      </c>
      <c r="S470">
        <v>3.6844000000000001</v>
      </c>
      <c r="U470" s="1"/>
    </row>
    <row r="471" spans="1:21" x14ac:dyDescent="0.25">
      <c r="A471" s="1"/>
      <c r="F471" s="1"/>
      <c r="K471" s="1"/>
      <c r="P471" s="72">
        <v>40459</v>
      </c>
      <c r="Q471">
        <v>24.911999999999999</v>
      </c>
      <c r="R471">
        <v>0.85950000000000004</v>
      </c>
      <c r="S471">
        <v>3.6692999999999998</v>
      </c>
      <c r="U471" s="1"/>
    </row>
    <row r="472" spans="1:21" x14ac:dyDescent="0.25">
      <c r="A472" s="1"/>
      <c r="F472" s="1"/>
      <c r="K472" s="1"/>
      <c r="P472" s="72">
        <v>40466</v>
      </c>
      <c r="Q472">
        <v>24.911999999999999</v>
      </c>
      <c r="R472">
        <v>0.85599999999999998</v>
      </c>
      <c r="S472">
        <v>3.6541000000000001</v>
      </c>
      <c r="U472" s="1"/>
    </row>
    <row r="473" spans="1:21" x14ac:dyDescent="0.25">
      <c r="A473" s="1"/>
      <c r="F473" s="1"/>
      <c r="K473" s="1"/>
      <c r="P473" s="72">
        <v>40473</v>
      </c>
      <c r="Q473">
        <v>24.911999999999999</v>
      </c>
      <c r="R473">
        <v>0.87549999999999994</v>
      </c>
      <c r="S473">
        <v>3.7374000000000001</v>
      </c>
      <c r="U473" s="1"/>
    </row>
    <row r="474" spans="1:21" x14ac:dyDescent="0.25">
      <c r="A474" s="1"/>
      <c r="F474" s="1"/>
      <c r="K474" s="1"/>
      <c r="P474" s="72">
        <v>40480</v>
      </c>
      <c r="Q474">
        <v>24.911999999999999</v>
      </c>
      <c r="R474">
        <v>0.87190000000000001</v>
      </c>
      <c r="S474">
        <v>3.7222</v>
      </c>
      <c r="U474" s="1"/>
    </row>
    <row r="475" spans="1:21" x14ac:dyDescent="0.25">
      <c r="A475" s="1"/>
      <c r="F475" s="1"/>
      <c r="K475" s="1"/>
      <c r="P475" s="72">
        <v>40487</v>
      </c>
      <c r="Q475">
        <v>24.911999999999999</v>
      </c>
      <c r="R475">
        <v>1.0881000000000001</v>
      </c>
      <c r="S475">
        <v>4.6452</v>
      </c>
      <c r="U475" s="1"/>
    </row>
    <row r="476" spans="1:21" x14ac:dyDescent="0.25">
      <c r="A476" s="1"/>
      <c r="F476" s="1"/>
      <c r="K476" s="1"/>
      <c r="P476" s="72">
        <v>40494</v>
      </c>
      <c r="Q476">
        <v>24.911999999999999</v>
      </c>
      <c r="R476">
        <v>1.0792999999999999</v>
      </c>
      <c r="S476">
        <v>4.6074000000000002</v>
      </c>
      <c r="U476" s="1"/>
    </row>
    <row r="477" spans="1:21" x14ac:dyDescent="0.25">
      <c r="A477" s="1"/>
      <c r="F477" s="1"/>
      <c r="K477" s="1"/>
      <c r="P477" s="72">
        <v>40501</v>
      </c>
      <c r="Q477">
        <v>24.911999999999999</v>
      </c>
      <c r="R477">
        <v>1.0490999999999999</v>
      </c>
      <c r="S477">
        <v>4.4787999999999997</v>
      </c>
      <c r="U477" s="1"/>
    </row>
    <row r="478" spans="1:21" x14ac:dyDescent="0.25">
      <c r="A478" s="1"/>
      <c r="F478" s="1"/>
      <c r="K478" s="1"/>
      <c r="P478" s="72">
        <v>40508</v>
      </c>
      <c r="Q478">
        <v>24.911999999999999</v>
      </c>
      <c r="R478">
        <v>0.9889</v>
      </c>
      <c r="S478">
        <v>4.2215999999999996</v>
      </c>
      <c r="U478" s="1"/>
    </row>
    <row r="479" spans="1:21" x14ac:dyDescent="0.25">
      <c r="A479" s="1"/>
      <c r="F479" s="1"/>
      <c r="K479" s="1"/>
      <c r="P479" s="72">
        <v>40515</v>
      </c>
      <c r="Q479">
        <v>24.911999999999999</v>
      </c>
      <c r="R479">
        <v>1.0367</v>
      </c>
      <c r="S479">
        <v>4.4257999999999997</v>
      </c>
      <c r="U479" s="1"/>
    </row>
    <row r="480" spans="1:21" x14ac:dyDescent="0.25">
      <c r="A480" s="1"/>
      <c r="F480" s="1"/>
      <c r="K480" s="1"/>
      <c r="P480" s="72">
        <v>40522</v>
      </c>
      <c r="Q480">
        <v>24.911999999999999</v>
      </c>
      <c r="R480">
        <v>0.98360000000000003</v>
      </c>
      <c r="S480">
        <v>4.1989000000000001</v>
      </c>
      <c r="U480" s="1"/>
    </row>
    <row r="481" spans="1:24" x14ac:dyDescent="0.25">
      <c r="A481" s="1"/>
      <c r="F481" s="1"/>
      <c r="K481" s="1"/>
      <c r="P481" s="72">
        <v>40529</v>
      </c>
      <c r="Q481">
        <v>24.911999999999999</v>
      </c>
      <c r="R481">
        <v>0.99239999999999995</v>
      </c>
      <c r="S481">
        <v>4.2366999999999999</v>
      </c>
      <c r="U481" s="1"/>
    </row>
    <row r="482" spans="1:24" x14ac:dyDescent="0.25">
      <c r="A482" s="1"/>
      <c r="F482" s="1"/>
      <c r="K482" s="1"/>
      <c r="P482" s="72">
        <v>40536</v>
      </c>
      <c r="Q482">
        <v>24.911999999999999</v>
      </c>
      <c r="R482">
        <v>0.99239999999999995</v>
      </c>
      <c r="S482">
        <v>4.2366999999999999</v>
      </c>
      <c r="U482" s="1"/>
    </row>
    <row r="483" spans="1:24" x14ac:dyDescent="0.25">
      <c r="A483" s="1"/>
      <c r="F483" s="1"/>
      <c r="K483" s="1"/>
      <c r="P483" s="72">
        <v>40543</v>
      </c>
      <c r="Q483">
        <v>24.282699999999998</v>
      </c>
      <c r="R483">
        <v>0.91710000000000003</v>
      </c>
      <c r="S483">
        <v>4.0217000000000001</v>
      </c>
      <c r="U483" s="72">
        <f>_xll.BDH($U$1,$Q$2:$S$2,"02/10/2001","","FX=ARS","Dir=V","Dts=S","Sort=A","Quote=C","QtTyp=Y","Days=T","Per=cw","DtFmt=D","UseDPDF=Y","cols=4;rows=772")</f>
        <v>40907</v>
      </c>
      <c r="V483">
        <v>24.863800000000001</v>
      </c>
      <c r="W483" t="s">
        <v>59</v>
      </c>
      <c r="X483" t="s">
        <v>59</v>
      </c>
    </row>
    <row r="484" spans="1:24" x14ac:dyDescent="0.25">
      <c r="A484" s="1"/>
      <c r="F484" s="1"/>
      <c r="K484" s="1"/>
      <c r="P484" s="72">
        <v>40550</v>
      </c>
      <c r="Q484">
        <v>24.282699999999998</v>
      </c>
      <c r="R484">
        <v>0.98440000000000005</v>
      </c>
      <c r="S484">
        <v>4.3167</v>
      </c>
      <c r="U484" s="72">
        <v>40914</v>
      </c>
      <c r="V484">
        <v>24.863800000000001</v>
      </c>
      <c r="W484" t="s">
        <v>59</v>
      </c>
      <c r="X484" t="s">
        <v>59</v>
      </c>
    </row>
    <row r="485" spans="1:24" x14ac:dyDescent="0.25">
      <c r="A485" s="1"/>
      <c r="F485" s="1"/>
      <c r="K485" s="1"/>
      <c r="P485" s="72">
        <v>40557</v>
      </c>
      <c r="Q485">
        <v>24.282699999999998</v>
      </c>
      <c r="R485">
        <v>0.93520000000000003</v>
      </c>
      <c r="S485">
        <v>4.1007999999999996</v>
      </c>
      <c r="U485" s="72">
        <v>40921</v>
      </c>
      <c r="V485">
        <v>24.863800000000001</v>
      </c>
      <c r="W485" t="s">
        <v>59</v>
      </c>
      <c r="X485" t="s">
        <v>59</v>
      </c>
    </row>
    <row r="486" spans="1:24" x14ac:dyDescent="0.25">
      <c r="A486" s="1"/>
      <c r="F486" s="1"/>
      <c r="K486" s="1"/>
      <c r="P486" s="72">
        <v>40564</v>
      </c>
      <c r="Q486">
        <v>24.282699999999998</v>
      </c>
      <c r="R486">
        <v>0.96799999999999997</v>
      </c>
      <c r="S486">
        <v>4.2446999999999999</v>
      </c>
      <c r="U486" s="72">
        <v>40928</v>
      </c>
      <c r="V486">
        <v>24.863800000000001</v>
      </c>
      <c r="W486" t="s">
        <v>59</v>
      </c>
      <c r="X486" t="s">
        <v>59</v>
      </c>
    </row>
    <row r="487" spans="1:24" x14ac:dyDescent="0.25">
      <c r="A487" s="1"/>
      <c r="F487" s="1"/>
      <c r="K487" s="1"/>
      <c r="P487" s="72">
        <v>40571</v>
      </c>
      <c r="Q487">
        <v>24.282699999999998</v>
      </c>
      <c r="R487">
        <v>0.90239999999999998</v>
      </c>
      <c r="S487">
        <v>3.9569000000000001</v>
      </c>
      <c r="U487" s="72">
        <v>40935</v>
      </c>
      <c r="V487">
        <v>24.863800000000001</v>
      </c>
      <c r="W487" t="s">
        <v>59</v>
      </c>
      <c r="X487" t="s">
        <v>59</v>
      </c>
    </row>
    <row r="488" spans="1:24" x14ac:dyDescent="0.25">
      <c r="A488" s="1"/>
      <c r="F488" s="1"/>
      <c r="K488" s="1"/>
      <c r="P488" s="72">
        <v>40578</v>
      </c>
      <c r="Q488">
        <v>24.282699999999998</v>
      </c>
      <c r="R488">
        <v>0.93520000000000003</v>
      </c>
      <c r="S488">
        <v>4.1007999999999996</v>
      </c>
      <c r="U488" s="72">
        <v>40942</v>
      </c>
      <c r="V488">
        <v>24.863800000000001</v>
      </c>
      <c r="W488" t="s">
        <v>59</v>
      </c>
      <c r="X488" t="s">
        <v>59</v>
      </c>
    </row>
    <row r="489" spans="1:24" x14ac:dyDescent="0.25">
      <c r="A489" s="1"/>
      <c r="F489" s="1"/>
      <c r="K489" s="1"/>
      <c r="P489" s="72">
        <v>40585</v>
      </c>
      <c r="Q489">
        <v>24.282699999999998</v>
      </c>
      <c r="R489">
        <v>0.92700000000000005</v>
      </c>
      <c r="S489">
        <v>4.0648</v>
      </c>
      <c r="U489" s="72">
        <v>40949</v>
      </c>
      <c r="V489">
        <v>24.863800000000001</v>
      </c>
      <c r="W489" t="s">
        <v>59</v>
      </c>
      <c r="X489" t="s">
        <v>59</v>
      </c>
    </row>
    <row r="490" spans="1:24" x14ac:dyDescent="0.25">
      <c r="A490" s="1"/>
      <c r="F490" s="1"/>
      <c r="K490" s="1"/>
      <c r="P490" s="72">
        <v>40592</v>
      </c>
      <c r="Q490">
        <v>24.282699999999998</v>
      </c>
      <c r="R490">
        <v>0.9073</v>
      </c>
      <c r="S490">
        <v>3.9784999999999999</v>
      </c>
      <c r="U490" s="72">
        <v>40956</v>
      </c>
      <c r="V490">
        <v>24.863800000000001</v>
      </c>
      <c r="W490" t="s">
        <v>59</v>
      </c>
      <c r="X490" t="s">
        <v>59</v>
      </c>
    </row>
    <row r="491" spans="1:24" x14ac:dyDescent="0.25">
      <c r="A491" s="1"/>
      <c r="F491" s="1"/>
      <c r="K491" s="1"/>
      <c r="P491" s="72">
        <v>40599</v>
      </c>
      <c r="Q491">
        <v>24.282699999999998</v>
      </c>
      <c r="R491">
        <v>0.88919999999999999</v>
      </c>
      <c r="S491">
        <v>3.8994</v>
      </c>
      <c r="U491" s="72">
        <v>40963</v>
      </c>
      <c r="V491">
        <v>24.863800000000001</v>
      </c>
      <c r="W491" t="s">
        <v>59</v>
      </c>
      <c r="X491" t="s">
        <v>59</v>
      </c>
    </row>
    <row r="492" spans="1:24" x14ac:dyDescent="0.25">
      <c r="A492" s="1"/>
      <c r="F492" s="1"/>
      <c r="K492" s="1"/>
      <c r="P492" s="72">
        <v>40606</v>
      </c>
      <c r="Q492">
        <v>24.282699999999998</v>
      </c>
      <c r="R492">
        <v>0.89910000000000001</v>
      </c>
      <c r="S492">
        <v>3.9424999999999999</v>
      </c>
      <c r="U492" s="72">
        <v>40970</v>
      </c>
      <c r="V492">
        <v>24.863800000000001</v>
      </c>
      <c r="W492" t="s">
        <v>59</v>
      </c>
      <c r="X492" t="s">
        <v>59</v>
      </c>
    </row>
    <row r="493" spans="1:24" x14ac:dyDescent="0.25">
      <c r="A493" s="1"/>
      <c r="F493" s="1"/>
      <c r="K493" s="1"/>
      <c r="P493" s="72">
        <v>40613</v>
      </c>
      <c r="Q493">
        <v>24.282699999999998</v>
      </c>
      <c r="R493">
        <v>0.87780000000000002</v>
      </c>
      <c r="S493">
        <v>3.8490000000000002</v>
      </c>
      <c r="U493" s="72">
        <v>40977</v>
      </c>
      <c r="V493">
        <v>24.863800000000001</v>
      </c>
      <c r="W493" t="s">
        <v>59</v>
      </c>
      <c r="X493" t="s">
        <v>59</v>
      </c>
    </row>
    <row r="494" spans="1:24" x14ac:dyDescent="0.25">
      <c r="A494" s="1"/>
      <c r="F494" s="1"/>
      <c r="K494" s="1"/>
      <c r="P494" s="72">
        <v>40620</v>
      </c>
      <c r="Q494">
        <v>24.282699999999998</v>
      </c>
      <c r="R494">
        <v>0.84</v>
      </c>
      <c r="S494">
        <v>3.6835</v>
      </c>
      <c r="U494" s="72">
        <v>40984</v>
      </c>
      <c r="V494">
        <v>24.863800000000001</v>
      </c>
      <c r="W494" t="s">
        <v>59</v>
      </c>
      <c r="X494" t="s">
        <v>59</v>
      </c>
    </row>
    <row r="495" spans="1:24" x14ac:dyDescent="0.25">
      <c r="A495" s="1"/>
      <c r="F495" s="1"/>
      <c r="K495" s="1"/>
      <c r="P495" s="72">
        <v>40627</v>
      </c>
      <c r="Q495">
        <v>24.282699999999998</v>
      </c>
      <c r="R495">
        <v>0.85309999999999997</v>
      </c>
      <c r="S495">
        <v>3.7410999999999999</v>
      </c>
      <c r="U495" s="72">
        <v>40991</v>
      </c>
      <c r="V495">
        <v>24.863800000000001</v>
      </c>
      <c r="W495" t="s">
        <v>59</v>
      </c>
      <c r="X495" t="s">
        <v>59</v>
      </c>
    </row>
    <row r="496" spans="1:24" x14ac:dyDescent="0.25">
      <c r="A496" s="1"/>
      <c r="F496" s="1"/>
      <c r="K496" s="1"/>
      <c r="P496" s="72">
        <v>40634</v>
      </c>
      <c r="Q496">
        <v>24.069900000000001</v>
      </c>
      <c r="R496">
        <v>0.78759999999999997</v>
      </c>
      <c r="S496">
        <v>3.5956999999999999</v>
      </c>
      <c r="U496" s="72">
        <v>40998</v>
      </c>
      <c r="V496">
        <v>28.664200000000001</v>
      </c>
      <c r="W496" t="s">
        <v>59</v>
      </c>
      <c r="X496" t="s">
        <v>59</v>
      </c>
    </row>
    <row r="497" spans="1:24" x14ac:dyDescent="0.25">
      <c r="A497" s="1"/>
      <c r="F497" s="1"/>
      <c r="K497" s="1"/>
      <c r="P497" s="72">
        <v>40641</v>
      </c>
      <c r="Q497">
        <v>24.069900000000001</v>
      </c>
      <c r="R497">
        <v>0.78310000000000002</v>
      </c>
      <c r="S497">
        <v>3.5752999999999999</v>
      </c>
      <c r="U497" s="72">
        <v>41005</v>
      </c>
      <c r="V497">
        <v>28.664200000000001</v>
      </c>
      <c r="W497" t="s">
        <v>59</v>
      </c>
      <c r="X497" t="s">
        <v>59</v>
      </c>
    </row>
    <row r="498" spans="1:24" x14ac:dyDescent="0.25">
      <c r="A498" s="1"/>
      <c r="F498" s="1"/>
      <c r="K498" s="1"/>
      <c r="P498" s="72">
        <v>40648</v>
      </c>
      <c r="Q498">
        <v>24.069900000000001</v>
      </c>
      <c r="R498">
        <v>0.76970000000000005</v>
      </c>
      <c r="S498">
        <v>3.5139999999999998</v>
      </c>
      <c r="U498" s="72">
        <v>41012</v>
      </c>
      <c r="V498">
        <v>28.664200000000001</v>
      </c>
      <c r="W498" t="s">
        <v>59</v>
      </c>
      <c r="X498" t="s">
        <v>59</v>
      </c>
    </row>
    <row r="499" spans="1:24" x14ac:dyDescent="0.25">
      <c r="A499" s="1"/>
      <c r="F499" s="1"/>
      <c r="K499" s="1"/>
      <c r="P499" s="72">
        <v>40655</v>
      </c>
      <c r="Q499">
        <v>24.069900000000001</v>
      </c>
      <c r="R499">
        <v>0.78159999999999996</v>
      </c>
      <c r="S499">
        <v>3.5684999999999998</v>
      </c>
      <c r="U499" s="72">
        <v>41019</v>
      </c>
      <c r="V499">
        <v>28.664200000000001</v>
      </c>
      <c r="W499" t="s">
        <v>59</v>
      </c>
      <c r="X499" t="s">
        <v>59</v>
      </c>
    </row>
    <row r="500" spans="1:24" x14ac:dyDescent="0.25">
      <c r="A500" s="1"/>
      <c r="F500" s="1"/>
      <c r="K500" s="1"/>
      <c r="P500" s="72">
        <v>40662</v>
      </c>
      <c r="Q500">
        <v>24.069900000000001</v>
      </c>
      <c r="R500">
        <v>0.76819999999999999</v>
      </c>
      <c r="S500">
        <v>3.5072000000000001</v>
      </c>
      <c r="U500" s="72">
        <v>41026</v>
      </c>
      <c r="V500">
        <v>28.664200000000001</v>
      </c>
      <c r="W500" t="s">
        <v>59</v>
      </c>
      <c r="X500" t="s">
        <v>59</v>
      </c>
    </row>
    <row r="501" spans="1:24" x14ac:dyDescent="0.25">
      <c r="A501" s="1"/>
      <c r="F501" s="1"/>
      <c r="K501" s="1"/>
      <c r="P501" s="72">
        <v>40669</v>
      </c>
      <c r="Q501">
        <v>24.069900000000001</v>
      </c>
      <c r="R501">
        <v>0.77110000000000001</v>
      </c>
      <c r="S501">
        <v>3.5207999999999999</v>
      </c>
      <c r="U501" s="72">
        <v>41033</v>
      </c>
      <c r="V501">
        <v>28.664200000000001</v>
      </c>
      <c r="W501" t="s">
        <v>59</v>
      </c>
      <c r="X501" t="s">
        <v>59</v>
      </c>
    </row>
    <row r="502" spans="1:24" x14ac:dyDescent="0.25">
      <c r="A502" s="1"/>
      <c r="F502" s="1"/>
      <c r="K502" s="1"/>
      <c r="P502" s="72">
        <v>40676</v>
      </c>
      <c r="Q502">
        <v>24.069900000000001</v>
      </c>
      <c r="R502">
        <v>0.77810000000000001</v>
      </c>
      <c r="S502">
        <v>3.5524</v>
      </c>
      <c r="U502" s="72">
        <v>41040</v>
      </c>
      <c r="V502">
        <v>28.664200000000001</v>
      </c>
      <c r="W502" t="s">
        <v>59</v>
      </c>
      <c r="X502" t="s">
        <v>59</v>
      </c>
    </row>
    <row r="503" spans="1:24" x14ac:dyDescent="0.25">
      <c r="A503" s="1"/>
      <c r="F503" s="1"/>
      <c r="K503" s="1"/>
      <c r="P503" s="72">
        <v>40683</v>
      </c>
      <c r="Q503">
        <v>24.069900000000001</v>
      </c>
      <c r="R503">
        <v>0.78120000000000001</v>
      </c>
      <c r="S503">
        <v>3.5669</v>
      </c>
      <c r="U503" s="72">
        <v>41047</v>
      </c>
      <c r="V503">
        <v>28.664200000000001</v>
      </c>
      <c r="W503" t="s">
        <v>59</v>
      </c>
      <c r="X503" t="s">
        <v>59</v>
      </c>
    </row>
    <row r="504" spans="1:24" x14ac:dyDescent="0.25">
      <c r="A504" s="1"/>
      <c r="F504" s="1"/>
      <c r="K504" s="1"/>
      <c r="P504" s="72">
        <v>40690</v>
      </c>
      <c r="Q504">
        <v>24.069900000000001</v>
      </c>
      <c r="R504">
        <v>0.75890000000000002</v>
      </c>
      <c r="S504">
        <v>3.4649999999999999</v>
      </c>
      <c r="U504" s="72">
        <v>41054</v>
      </c>
      <c r="V504">
        <v>28.664200000000001</v>
      </c>
      <c r="W504" t="s">
        <v>59</v>
      </c>
      <c r="X504" t="s">
        <v>59</v>
      </c>
    </row>
    <row r="505" spans="1:24" x14ac:dyDescent="0.25">
      <c r="A505" s="1"/>
      <c r="F505" s="1"/>
      <c r="K505" s="1"/>
      <c r="P505" s="72">
        <v>40697</v>
      </c>
      <c r="Q505">
        <v>24.069900000000001</v>
      </c>
      <c r="R505">
        <v>0.77010000000000001</v>
      </c>
      <c r="S505">
        <v>3.516</v>
      </c>
      <c r="U505" s="72">
        <v>41061</v>
      </c>
      <c r="V505">
        <v>28.664200000000001</v>
      </c>
      <c r="W505" t="s">
        <v>59</v>
      </c>
      <c r="X505" t="s">
        <v>59</v>
      </c>
    </row>
    <row r="506" spans="1:24" x14ac:dyDescent="0.25">
      <c r="A506" s="1"/>
      <c r="F506" s="1"/>
      <c r="K506" s="1"/>
      <c r="P506" s="72">
        <v>40704</v>
      </c>
      <c r="Q506">
        <v>24.069900000000001</v>
      </c>
      <c r="R506">
        <v>0.77810000000000001</v>
      </c>
      <c r="S506">
        <v>3.5524</v>
      </c>
      <c r="U506" s="72">
        <v>41068</v>
      </c>
      <c r="V506">
        <v>28.664200000000001</v>
      </c>
      <c r="W506" t="s">
        <v>59</v>
      </c>
      <c r="X506" t="s">
        <v>59</v>
      </c>
    </row>
    <row r="507" spans="1:24" x14ac:dyDescent="0.25">
      <c r="A507" s="1"/>
      <c r="F507" s="1"/>
      <c r="K507" s="1"/>
      <c r="P507" s="72">
        <v>40711</v>
      </c>
      <c r="Q507">
        <v>24.069900000000001</v>
      </c>
      <c r="R507">
        <v>0.77649999999999997</v>
      </c>
      <c r="S507">
        <v>3.5451000000000001</v>
      </c>
      <c r="U507" s="72">
        <v>41075</v>
      </c>
      <c r="V507">
        <v>28.664200000000001</v>
      </c>
      <c r="W507" t="s">
        <v>59</v>
      </c>
      <c r="X507" t="s">
        <v>59</v>
      </c>
    </row>
    <row r="508" spans="1:24" x14ac:dyDescent="0.25">
      <c r="A508" s="1"/>
      <c r="F508" s="1"/>
      <c r="K508" s="1"/>
      <c r="P508" s="72">
        <v>40718</v>
      </c>
      <c r="Q508">
        <v>24.069900000000001</v>
      </c>
      <c r="R508">
        <v>0.77810000000000001</v>
      </c>
      <c r="S508">
        <v>3.5524</v>
      </c>
      <c r="U508" s="72">
        <v>41082</v>
      </c>
      <c r="V508">
        <v>28.664200000000001</v>
      </c>
      <c r="W508" t="s">
        <v>59</v>
      </c>
      <c r="X508" t="s">
        <v>59</v>
      </c>
    </row>
    <row r="509" spans="1:24" x14ac:dyDescent="0.25">
      <c r="A509" s="1"/>
      <c r="F509" s="1"/>
      <c r="K509" s="1"/>
      <c r="P509" s="72">
        <v>40725</v>
      </c>
      <c r="Q509">
        <v>28.649799999999999</v>
      </c>
      <c r="R509">
        <v>0.80549999999999999</v>
      </c>
      <c r="S509">
        <v>3.1059999999999999</v>
      </c>
      <c r="U509" s="72">
        <v>41089</v>
      </c>
      <c r="V509">
        <v>32.631500000000003</v>
      </c>
      <c r="W509" t="s">
        <v>59</v>
      </c>
      <c r="X509" t="s">
        <v>59</v>
      </c>
    </row>
    <row r="510" spans="1:24" x14ac:dyDescent="0.25">
      <c r="A510" s="1"/>
      <c r="F510" s="1"/>
      <c r="K510" s="1"/>
      <c r="P510" s="72">
        <v>40732</v>
      </c>
      <c r="Q510">
        <v>28.649799999999999</v>
      </c>
      <c r="R510">
        <v>0.80549999999999999</v>
      </c>
      <c r="S510">
        <v>3.1059999999999999</v>
      </c>
      <c r="U510" s="72">
        <v>41096</v>
      </c>
      <c r="V510">
        <v>32.631500000000003</v>
      </c>
      <c r="W510" t="s">
        <v>59</v>
      </c>
      <c r="X510" t="s">
        <v>59</v>
      </c>
    </row>
    <row r="511" spans="1:24" x14ac:dyDescent="0.25">
      <c r="A511" s="1"/>
      <c r="F511" s="1"/>
      <c r="K511" s="1"/>
      <c r="P511" s="72">
        <v>40739</v>
      </c>
      <c r="Q511">
        <v>28.649799999999999</v>
      </c>
      <c r="R511">
        <v>0.80049999999999999</v>
      </c>
      <c r="S511">
        <v>3.0867</v>
      </c>
      <c r="U511" s="72">
        <v>41103</v>
      </c>
      <c r="V511">
        <v>32.631500000000003</v>
      </c>
      <c r="W511" t="s">
        <v>59</v>
      </c>
      <c r="X511" t="s">
        <v>59</v>
      </c>
    </row>
    <row r="512" spans="1:24" x14ac:dyDescent="0.25">
      <c r="A512" s="1"/>
      <c r="F512" s="1"/>
      <c r="K512" s="1"/>
      <c r="P512" s="72">
        <v>40746</v>
      </c>
      <c r="Q512">
        <v>28.649799999999999</v>
      </c>
      <c r="R512">
        <v>0.80879999999999996</v>
      </c>
      <c r="S512">
        <v>3.1187999999999998</v>
      </c>
      <c r="U512" s="72">
        <v>41110</v>
      </c>
      <c r="V512">
        <v>32.631500000000003</v>
      </c>
      <c r="W512" t="s">
        <v>59</v>
      </c>
      <c r="X512" t="s">
        <v>59</v>
      </c>
    </row>
    <row r="513" spans="1:24" x14ac:dyDescent="0.25">
      <c r="A513" s="1"/>
      <c r="F513" s="1"/>
      <c r="K513" s="1"/>
      <c r="P513" s="72">
        <v>40753</v>
      </c>
      <c r="Q513">
        <v>28.649799999999999</v>
      </c>
      <c r="R513">
        <v>0.80379999999999996</v>
      </c>
      <c r="S513">
        <v>3.0996000000000001</v>
      </c>
      <c r="U513" s="72">
        <v>41117</v>
      </c>
      <c r="V513">
        <v>32.631500000000003</v>
      </c>
      <c r="W513" t="s">
        <v>59</v>
      </c>
      <c r="X513" t="s">
        <v>59</v>
      </c>
    </row>
    <row r="514" spans="1:24" x14ac:dyDescent="0.25">
      <c r="A514" s="1"/>
      <c r="F514" s="1"/>
      <c r="K514" s="1"/>
      <c r="P514" s="72">
        <v>40760</v>
      </c>
      <c r="Q514">
        <v>28.649799999999999</v>
      </c>
      <c r="R514">
        <v>0.79549999999999998</v>
      </c>
      <c r="S514">
        <v>3.0674999999999999</v>
      </c>
      <c r="U514" s="72">
        <v>41124</v>
      </c>
      <c r="V514">
        <v>32.631500000000003</v>
      </c>
      <c r="W514" t="s">
        <v>59</v>
      </c>
      <c r="X514" t="s">
        <v>59</v>
      </c>
    </row>
    <row r="515" spans="1:24" x14ac:dyDescent="0.25">
      <c r="A515" s="1"/>
      <c r="F515" s="1"/>
      <c r="K515" s="1"/>
      <c r="P515" s="72">
        <v>40767</v>
      </c>
      <c r="Q515">
        <v>28.649799999999999</v>
      </c>
      <c r="R515">
        <v>0.80710000000000004</v>
      </c>
      <c r="S515">
        <v>3.1124000000000001</v>
      </c>
      <c r="U515" s="72">
        <v>41131</v>
      </c>
      <c r="V515">
        <v>32.631500000000003</v>
      </c>
      <c r="W515" t="s">
        <v>59</v>
      </c>
      <c r="X515" t="s">
        <v>59</v>
      </c>
    </row>
    <row r="516" spans="1:24" x14ac:dyDescent="0.25">
      <c r="A516" s="1"/>
      <c r="F516" s="1"/>
      <c r="K516" s="1"/>
      <c r="P516" s="72">
        <v>40774</v>
      </c>
      <c r="Q516">
        <v>28.649799999999999</v>
      </c>
      <c r="R516">
        <v>0.83379999999999999</v>
      </c>
      <c r="S516">
        <v>3.2151000000000001</v>
      </c>
      <c r="U516" s="72">
        <v>41138</v>
      </c>
      <c r="V516">
        <v>32.631500000000003</v>
      </c>
      <c r="W516" t="s">
        <v>59</v>
      </c>
      <c r="X516" t="s">
        <v>59</v>
      </c>
    </row>
    <row r="517" spans="1:24" x14ac:dyDescent="0.25">
      <c r="A517" s="1"/>
      <c r="F517" s="1"/>
      <c r="K517" s="1"/>
      <c r="P517" s="72">
        <v>40781</v>
      </c>
      <c r="Q517">
        <v>28.649799999999999</v>
      </c>
      <c r="R517">
        <v>0.83709999999999996</v>
      </c>
      <c r="S517">
        <v>3.2279</v>
      </c>
      <c r="U517" s="72">
        <v>41145</v>
      </c>
      <c r="V517">
        <v>32.631500000000003</v>
      </c>
      <c r="W517" t="s">
        <v>59</v>
      </c>
      <c r="X517" t="s">
        <v>59</v>
      </c>
    </row>
    <row r="518" spans="1:24" x14ac:dyDescent="0.25">
      <c r="A518" s="1"/>
      <c r="F518" s="1"/>
      <c r="K518" s="1"/>
      <c r="P518" s="72">
        <v>40788</v>
      </c>
      <c r="Q518">
        <v>28.649799999999999</v>
      </c>
      <c r="R518">
        <v>0.84870000000000001</v>
      </c>
      <c r="S518">
        <v>3.2728000000000002</v>
      </c>
      <c r="U518" s="72">
        <v>41152</v>
      </c>
      <c r="V518">
        <v>32.631500000000003</v>
      </c>
      <c r="W518" t="s">
        <v>59</v>
      </c>
      <c r="X518" t="s">
        <v>59</v>
      </c>
    </row>
    <row r="519" spans="1:24" x14ac:dyDescent="0.25">
      <c r="A519" s="1"/>
      <c r="F519" s="1"/>
      <c r="K519" s="1"/>
      <c r="P519" s="72">
        <v>40795</v>
      </c>
      <c r="Q519">
        <v>28.649799999999999</v>
      </c>
      <c r="R519">
        <v>0.84709999999999996</v>
      </c>
      <c r="S519">
        <v>3.2664</v>
      </c>
      <c r="U519" s="72">
        <v>41159</v>
      </c>
      <c r="V519">
        <v>32.631500000000003</v>
      </c>
      <c r="W519" t="s">
        <v>59</v>
      </c>
      <c r="X519" t="s">
        <v>59</v>
      </c>
    </row>
    <row r="520" spans="1:24" x14ac:dyDescent="0.25">
      <c r="A520" s="1"/>
      <c r="F520" s="1"/>
      <c r="K520" s="1"/>
      <c r="P520" s="72">
        <v>40802</v>
      </c>
      <c r="Q520">
        <v>28.649799999999999</v>
      </c>
      <c r="R520">
        <v>0.84870000000000001</v>
      </c>
      <c r="S520">
        <v>3.2728000000000002</v>
      </c>
      <c r="U520" s="72">
        <v>41166</v>
      </c>
      <c r="V520">
        <v>32.631500000000003</v>
      </c>
      <c r="W520" t="s">
        <v>59</v>
      </c>
      <c r="X520" t="s">
        <v>59</v>
      </c>
    </row>
    <row r="521" spans="1:24" x14ac:dyDescent="0.25">
      <c r="A521" s="1"/>
      <c r="F521" s="1"/>
      <c r="K521" s="1"/>
      <c r="P521" s="72">
        <v>40809</v>
      </c>
      <c r="Q521">
        <v>28.649799999999999</v>
      </c>
      <c r="R521">
        <v>0.84370000000000001</v>
      </c>
      <c r="S521">
        <v>3.2536</v>
      </c>
      <c r="U521" s="72">
        <v>41173</v>
      </c>
      <c r="V521">
        <v>32.631500000000003</v>
      </c>
      <c r="W521" t="s">
        <v>59</v>
      </c>
      <c r="X521" t="s">
        <v>59</v>
      </c>
    </row>
    <row r="522" spans="1:24" x14ac:dyDescent="0.25">
      <c r="A522" s="1"/>
      <c r="F522" s="1"/>
      <c r="K522" s="1"/>
      <c r="P522" s="72">
        <v>40816</v>
      </c>
      <c r="Q522">
        <v>26.0197</v>
      </c>
      <c r="R522">
        <v>0.84370000000000001</v>
      </c>
      <c r="S522">
        <v>3.2536</v>
      </c>
      <c r="U522" s="72">
        <v>41180</v>
      </c>
      <c r="V522">
        <v>37.579700000000003</v>
      </c>
      <c r="W522" t="s">
        <v>59</v>
      </c>
      <c r="X522" t="s">
        <v>59</v>
      </c>
    </row>
    <row r="523" spans="1:24" x14ac:dyDescent="0.25">
      <c r="A523" s="1"/>
      <c r="F523" s="1"/>
      <c r="K523" s="1"/>
      <c r="P523" s="72">
        <v>40823</v>
      </c>
      <c r="Q523">
        <v>26.0197</v>
      </c>
      <c r="R523">
        <v>0.73950000000000005</v>
      </c>
      <c r="S523">
        <v>3.0834999999999999</v>
      </c>
      <c r="U523" s="72">
        <v>41187</v>
      </c>
      <c r="V523">
        <v>37.579700000000003</v>
      </c>
      <c r="W523" t="s">
        <v>59</v>
      </c>
      <c r="X523" t="s">
        <v>59</v>
      </c>
    </row>
    <row r="524" spans="1:24" x14ac:dyDescent="0.25">
      <c r="A524" s="1"/>
      <c r="F524" s="1"/>
      <c r="K524" s="1"/>
      <c r="P524" s="72">
        <v>40830</v>
      </c>
      <c r="Q524">
        <v>26.0197</v>
      </c>
      <c r="R524">
        <v>0.70489999999999997</v>
      </c>
      <c r="S524">
        <v>2.9390999999999998</v>
      </c>
      <c r="U524" s="72">
        <v>41194</v>
      </c>
      <c r="V524">
        <v>37.579700000000003</v>
      </c>
      <c r="W524" t="s">
        <v>59</v>
      </c>
      <c r="X524" t="s">
        <v>59</v>
      </c>
    </row>
    <row r="525" spans="1:24" x14ac:dyDescent="0.25">
      <c r="A525" s="1"/>
      <c r="F525" s="1"/>
      <c r="K525" s="1"/>
      <c r="P525" s="72">
        <v>40837</v>
      </c>
      <c r="Q525">
        <v>26.0197</v>
      </c>
      <c r="R525">
        <v>0.70799999999999996</v>
      </c>
      <c r="S525">
        <v>2.9523000000000001</v>
      </c>
      <c r="U525" s="72">
        <v>41201</v>
      </c>
      <c r="V525">
        <v>37.579700000000003</v>
      </c>
      <c r="W525" t="s">
        <v>59</v>
      </c>
      <c r="X525" t="s">
        <v>59</v>
      </c>
    </row>
    <row r="526" spans="1:24" x14ac:dyDescent="0.25">
      <c r="A526" s="1"/>
      <c r="F526" s="1"/>
      <c r="K526" s="1"/>
      <c r="P526" s="72">
        <v>40844</v>
      </c>
      <c r="Q526">
        <v>26.0197</v>
      </c>
      <c r="R526">
        <v>0.74729999999999996</v>
      </c>
      <c r="S526">
        <v>3.1162999999999998</v>
      </c>
      <c r="U526" s="72">
        <v>41208</v>
      </c>
      <c r="V526">
        <v>37.579700000000003</v>
      </c>
      <c r="W526" t="s">
        <v>59</v>
      </c>
      <c r="X526" t="s">
        <v>59</v>
      </c>
    </row>
    <row r="527" spans="1:24" x14ac:dyDescent="0.25">
      <c r="A527" s="1"/>
      <c r="F527" s="1"/>
      <c r="K527" s="1"/>
      <c r="P527" s="72">
        <v>40851</v>
      </c>
      <c r="Q527">
        <v>26.0197</v>
      </c>
      <c r="R527">
        <v>0.70799999999999996</v>
      </c>
      <c r="S527">
        <v>2.9523000000000001</v>
      </c>
      <c r="U527" s="72">
        <v>41215</v>
      </c>
      <c r="V527">
        <v>37.579700000000003</v>
      </c>
      <c r="W527" t="s">
        <v>59</v>
      </c>
      <c r="X527" t="s">
        <v>59</v>
      </c>
    </row>
    <row r="528" spans="1:24" x14ac:dyDescent="0.25">
      <c r="A528" s="1"/>
      <c r="F528" s="1"/>
      <c r="K528" s="1"/>
      <c r="P528" s="72">
        <v>40858</v>
      </c>
      <c r="Q528">
        <v>26.0197</v>
      </c>
      <c r="R528">
        <v>0.68440000000000001</v>
      </c>
      <c r="S528">
        <v>2.8538000000000001</v>
      </c>
      <c r="U528" s="72">
        <v>41222</v>
      </c>
      <c r="V528">
        <v>37.579700000000003</v>
      </c>
      <c r="W528" t="s">
        <v>59</v>
      </c>
      <c r="X528" t="s">
        <v>59</v>
      </c>
    </row>
    <row r="529" spans="1:24" x14ac:dyDescent="0.25">
      <c r="A529" s="1"/>
      <c r="F529" s="1"/>
      <c r="K529" s="1"/>
      <c r="P529" s="72">
        <v>40865</v>
      </c>
      <c r="Q529">
        <v>26.0197</v>
      </c>
      <c r="R529">
        <v>0.62150000000000005</v>
      </c>
      <c r="S529">
        <v>2.5914000000000001</v>
      </c>
      <c r="U529" s="72">
        <v>41229</v>
      </c>
      <c r="V529">
        <v>37.579700000000003</v>
      </c>
      <c r="W529" t="s">
        <v>59</v>
      </c>
      <c r="X529" t="s">
        <v>59</v>
      </c>
    </row>
    <row r="530" spans="1:24" x14ac:dyDescent="0.25">
      <c r="A530" s="1"/>
      <c r="F530" s="1"/>
      <c r="K530" s="1"/>
      <c r="P530" s="72">
        <v>40872</v>
      </c>
      <c r="Q530">
        <v>26.0197</v>
      </c>
      <c r="R530">
        <v>0.5806</v>
      </c>
      <c r="S530">
        <v>2.4207999999999998</v>
      </c>
      <c r="U530" s="72">
        <v>41236</v>
      </c>
      <c r="V530">
        <v>37.579700000000003</v>
      </c>
      <c r="W530" t="s">
        <v>59</v>
      </c>
      <c r="X530" t="s">
        <v>59</v>
      </c>
    </row>
    <row r="531" spans="1:24" x14ac:dyDescent="0.25">
      <c r="A531" s="1"/>
      <c r="F531" s="1"/>
      <c r="K531" s="1"/>
      <c r="P531" s="72">
        <v>40879</v>
      </c>
      <c r="Q531">
        <v>26.0197</v>
      </c>
      <c r="R531">
        <v>0.59789999999999999</v>
      </c>
      <c r="S531">
        <v>2.4929999999999999</v>
      </c>
      <c r="U531" s="72">
        <v>41243</v>
      </c>
      <c r="V531">
        <v>37.579700000000003</v>
      </c>
      <c r="W531" t="s">
        <v>59</v>
      </c>
      <c r="X531" t="s">
        <v>59</v>
      </c>
    </row>
    <row r="532" spans="1:24" x14ac:dyDescent="0.25">
      <c r="A532" s="1"/>
      <c r="F532" s="1"/>
      <c r="K532" s="1"/>
      <c r="P532" s="72">
        <v>40886</v>
      </c>
      <c r="Q532">
        <v>26.0197</v>
      </c>
      <c r="R532">
        <v>0.58209999999999995</v>
      </c>
      <c r="S532">
        <v>2.4274</v>
      </c>
      <c r="U532" s="72">
        <v>41250</v>
      </c>
      <c r="V532">
        <v>37.579700000000003</v>
      </c>
      <c r="W532" t="s">
        <v>59</v>
      </c>
      <c r="X532" t="s">
        <v>59</v>
      </c>
    </row>
    <row r="533" spans="1:24" x14ac:dyDescent="0.25">
      <c r="A533" s="1"/>
      <c r="F533" s="1"/>
      <c r="K533" s="1"/>
      <c r="P533" s="72">
        <v>40893</v>
      </c>
      <c r="Q533">
        <v>26.0197</v>
      </c>
      <c r="R533">
        <v>0.51919999999999999</v>
      </c>
      <c r="S533">
        <v>2.165</v>
      </c>
      <c r="U533" s="72">
        <v>41257</v>
      </c>
      <c r="V533">
        <v>37.579700000000003</v>
      </c>
      <c r="W533" t="s">
        <v>59</v>
      </c>
      <c r="X533" t="s">
        <v>59</v>
      </c>
    </row>
    <row r="534" spans="1:24" x14ac:dyDescent="0.25">
      <c r="A534" s="1"/>
      <c r="F534" s="1"/>
      <c r="K534" s="1"/>
      <c r="P534" s="72">
        <v>40900</v>
      </c>
      <c r="Q534">
        <v>26.0197</v>
      </c>
      <c r="R534">
        <v>0.47360000000000002</v>
      </c>
      <c r="S534">
        <v>1.9746999999999999</v>
      </c>
      <c r="U534" s="72">
        <v>41264</v>
      </c>
      <c r="V534">
        <v>37.579700000000003</v>
      </c>
      <c r="W534" t="s">
        <v>59</v>
      </c>
      <c r="X534" t="s">
        <v>59</v>
      </c>
    </row>
    <row r="535" spans="1:24" x14ac:dyDescent="0.25">
      <c r="A535" s="1"/>
      <c r="F535" s="1"/>
      <c r="K535" s="1"/>
      <c r="P535" s="72">
        <v>40907</v>
      </c>
      <c r="Q535">
        <v>26.6569</v>
      </c>
      <c r="R535">
        <v>0.44440000000000002</v>
      </c>
      <c r="S535">
        <v>1.8021</v>
      </c>
      <c r="U535" s="72">
        <v>41271</v>
      </c>
      <c r="V535">
        <v>39.180599999999998</v>
      </c>
      <c r="W535" t="s">
        <v>59</v>
      </c>
      <c r="X535" t="s">
        <v>59</v>
      </c>
    </row>
    <row r="536" spans="1:24" x14ac:dyDescent="0.25">
      <c r="A536" s="1"/>
      <c r="F536" s="1"/>
      <c r="K536" s="1"/>
      <c r="P536" s="72">
        <v>40914</v>
      </c>
      <c r="Q536">
        <v>26.6569</v>
      </c>
      <c r="R536">
        <v>0.4803</v>
      </c>
      <c r="S536">
        <v>1.9475</v>
      </c>
      <c r="U536" s="72">
        <v>41278</v>
      </c>
      <c r="V536">
        <v>39.180599999999998</v>
      </c>
      <c r="W536" t="s">
        <v>59</v>
      </c>
      <c r="X536" t="s">
        <v>59</v>
      </c>
    </row>
    <row r="537" spans="1:24" x14ac:dyDescent="0.25">
      <c r="A537" s="1"/>
      <c r="F537" s="1"/>
      <c r="K537" s="1"/>
      <c r="P537" s="72">
        <v>40921</v>
      </c>
      <c r="Q537">
        <v>26.6569</v>
      </c>
      <c r="R537">
        <v>0.50180000000000002</v>
      </c>
      <c r="S537">
        <v>2.0347</v>
      </c>
      <c r="U537" s="72">
        <v>41285</v>
      </c>
      <c r="V537">
        <v>39.180599999999998</v>
      </c>
      <c r="W537" t="s">
        <v>59</v>
      </c>
      <c r="X537" t="s">
        <v>59</v>
      </c>
    </row>
    <row r="538" spans="1:24" x14ac:dyDescent="0.25">
      <c r="A538" s="1"/>
      <c r="F538" s="1"/>
      <c r="K538" s="1"/>
      <c r="P538" s="72">
        <v>40928</v>
      </c>
      <c r="Q538">
        <v>26.6569</v>
      </c>
      <c r="R538">
        <v>0.5161</v>
      </c>
      <c r="S538">
        <v>2.0928</v>
      </c>
      <c r="U538" s="72">
        <v>41292</v>
      </c>
      <c r="V538">
        <v>39.180599999999998</v>
      </c>
      <c r="W538" t="s">
        <v>59</v>
      </c>
      <c r="X538" t="s">
        <v>59</v>
      </c>
    </row>
    <row r="539" spans="1:24" x14ac:dyDescent="0.25">
      <c r="A539" s="1"/>
      <c r="F539" s="1"/>
      <c r="K539" s="1"/>
      <c r="P539" s="72">
        <v>40935</v>
      </c>
      <c r="Q539">
        <v>26.6569</v>
      </c>
      <c r="R539">
        <v>0.51759999999999995</v>
      </c>
      <c r="S539">
        <v>2.0985999999999998</v>
      </c>
      <c r="U539" s="72">
        <v>41299</v>
      </c>
      <c r="V539">
        <v>39.180599999999998</v>
      </c>
      <c r="W539" t="s">
        <v>59</v>
      </c>
      <c r="X539" t="s">
        <v>59</v>
      </c>
    </row>
    <row r="540" spans="1:24" x14ac:dyDescent="0.25">
      <c r="A540" s="1"/>
      <c r="F540" s="1"/>
      <c r="K540" s="1"/>
      <c r="P540" s="72">
        <v>40942</v>
      </c>
      <c r="Q540">
        <v>26.6569</v>
      </c>
      <c r="R540">
        <v>0.53759999999999997</v>
      </c>
      <c r="S540">
        <v>2.1800000000000002</v>
      </c>
      <c r="U540" s="72">
        <v>41306</v>
      </c>
      <c r="V540">
        <v>39.180599999999998</v>
      </c>
      <c r="W540" t="s">
        <v>59</v>
      </c>
      <c r="X540" t="s">
        <v>59</v>
      </c>
    </row>
    <row r="541" spans="1:24" x14ac:dyDescent="0.25">
      <c r="A541" s="1"/>
      <c r="F541" s="1"/>
      <c r="K541" s="1"/>
      <c r="P541" s="72">
        <v>40949</v>
      </c>
      <c r="Q541">
        <v>26.6569</v>
      </c>
      <c r="R541">
        <v>0.52329999999999999</v>
      </c>
      <c r="S541">
        <v>2.1219000000000001</v>
      </c>
      <c r="U541" s="72">
        <v>41313</v>
      </c>
      <c r="V541">
        <v>39.180599999999998</v>
      </c>
      <c r="W541" t="s">
        <v>59</v>
      </c>
      <c r="X541" t="s">
        <v>59</v>
      </c>
    </row>
    <row r="542" spans="1:24" x14ac:dyDescent="0.25">
      <c r="A542" s="1"/>
      <c r="F542" s="1"/>
      <c r="K542" s="1"/>
      <c r="P542" s="72">
        <v>40956</v>
      </c>
      <c r="Q542">
        <v>26.6569</v>
      </c>
      <c r="R542">
        <v>0.53049999999999997</v>
      </c>
      <c r="S542">
        <v>2.1509</v>
      </c>
      <c r="U542" s="72">
        <v>41320</v>
      </c>
      <c r="V542">
        <v>39.180599999999998</v>
      </c>
      <c r="W542" t="s">
        <v>59</v>
      </c>
      <c r="X542" t="s">
        <v>59</v>
      </c>
    </row>
    <row r="543" spans="1:24" x14ac:dyDescent="0.25">
      <c r="A543" s="1"/>
      <c r="F543" s="1"/>
      <c r="K543" s="1"/>
      <c r="P543" s="72">
        <v>40963</v>
      </c>
      <c r="Q543">
        <v>26.6569</v>
      </c>
      <c r="R543">
        <v>0.51900000000000002</v>
      </c>
      <c r="S543">
        <v>2.1044</v>
      </c>
      <c r="U543" s="72">
        <v>41327</v>
      </c>
      <c r="V543">
        <v>39.180599999999998</v>
      </c>
      <c r="W543" t="s">
        <v>59</v>
      </c>
      <c r="X543" t="s">
        <v>59</v>
      </c>
    </row>
    <row r="544" spans="1:24" x14ac:dyDescent="0.25">
      <c r="A544" s="1"/>
      <c r="F544" s="1"/>
      <c r="K544" s="1"/>
      <c r="P544" s="72">
        <v>40970</v>
      </c>
      <c r="Q544">
        <v>26.6569</v>
      </c>
      <c r="R544">
        <v>0.50609999999999999</v>
      </c>
      <c r="S544">
        <v>2.0520999999999998</v>
      </c>
      <c r="U544" s="72">
        <v>41334</v>
      </c>
      <c r="V544">
        <v>39.180599999999998</v>
      </c>
      <c r="W544" t="s">
        <v>59</v>
      </c>
      <c r="X544" t="s">
        <v>59</v>
      </c>
    </row>
    <row r="545" spans="1:24" x14ac:dyDescent="0.25">
      <c r="A545" s="1"/>
      <c r="F545" s="1"/>
      <c r="K545" s="1"/>
      <c r="P545" s="72">
        <v>40977</v>
      </c>
      <c r="Q545">
        <v>26.6569</v>
      </c>
      <c r="R545">
        <v>0.49320000000000003</v>
      </c>
      <c r="S545">
        <v>1.9998</v>
      </c>
      <c r="U545" s="72">
        <v>41341</v>
      </c>
      <c r="V545">
        <v>39.180599999999998</v>
      </c>
      <c r="W545" t="s">
        <v>59</v>
      </c>
      <c r="X545" t="s">
        <v>59</v>
      </c>
    </row>
    <row r="546" spans="1:24" x14ac:dyDescent="0.25">
      <c r="A546" s="1"/>
      <c r="F546" s="1"/>
      <c r="K546" s="1"/>
      <c r="P546" s="72">
        <v>40984</v>
      </c>
      <c r="Q546">
        <v>26.6569</v>
      </c>
      <c r="R546">
        <v>0.50180000000000002</v>
      </c>
      <c r="S546">
        <v>2.0347</v>
      </c>
      <c r="U546" s="72">
        <v>41348</v>
      </c>
      <c r="V546">
        <v>39.180599999999998</v>
      </c>
      <c r="W546" t="s">
        <v>59</v>
      </c>
      <c r="X546" t="s">
        <v>59</v>
      </c>
    </row>
    <row r="547" spans="1:24" x14ac:dyDescent="0.25">
      <c r="A547" s="1"/>
      <c r="F547" s="1"/>
      <c r="K547" s="1"/>
      <c r="P547" s="72">
        <v>40991</v>
      </c>
      <c r="Q547">
        <v>26.6569</v>
      </c>
      <c r="R547">
        <v>0.48599999999999999</v>
      </c>
      <c r="S547">
        <v>1.9706999999999999</v>
      </c>
      <c r="U547" s="72">
        <v>41355</v>
      </c>
      <c r="V547">
        <v>39.180599999999998</v>
      </c>
      <c r="W547" t="s">
        <v>59</v>
      </c>
      <c r="X547" t="s">
        <v>59</v>
      </c>
    </row>
    <row r="548" spans="1:24" x14ac:dyDescent="0.25">
      <c r="A548" s="1"/>
      <c r="F548" s="1"/>
      <c r="K548" s="1"/>
      <c r="P548" s="72">
        <v>40998</v>
      </c>
      <c r="Q548">
        <v>28.3306</v>
      </c>
      <c r="R548">
        <v>0.45540000000000003</v>
      </c>
      <c r="S548">
        <v>1.7564</v>
      </c>
      <c r="U548" s="72">
        <v>41362</v>
      </c>
      <c r="V548">
        <v>35.407299999999999</v>
      </c>
      <c r="W548" t="s">
        <v>59</v>
      </c>
      <c r="X548" t="s">
        <v>59</v>
      </c>
    </row>
    <row r="549" spans="1:24" x14ac:dyDescent="0.25">
      <c r="A549" s="1"/>
      <c r="F549" s="1"/>
      <c r="K549" s="1"/>
      <c r="P549" s="72">
        <v>41005</v>
      </c>
      <c r="Q549">
        <v>28.3306</v>
      </c>
      <c r="R549">
        <v>0.4501</v>
      </c>
      <c r="S549">
        <v>1.736</v>
      </c>
      <c r="U549" s="72">
        <v>41369</v>
      </c>
      <c r="V549">
        <v>35.407299999999999</v>
      </c>
      <c r="W549" t="s">
        <v>59</v>
      </c>
      <c r="X549" t="s">
        <v>59</v>
      </c>
    </row>
    <row r="550" spans="1:24" x14ac:dyDescent="0.25">
      <c r="A550" s="1"/>
      <c r="F550" s="1"/>
      <c r="K550" s="1"/>
      <c r="P550" s="72">
        <v>41012</v>
      </c>
      <c r="Q550">
        <v>28.3306</v>
      </c>
      <c r="R550">
        <v>0.4289</v>
      </c>
      <c r="S550">
        <v>1.6543000000000001</v>
      </c>
      <c r="U550" s="72">
        <v>41376</v>
      </c>
      <c r="V550">
        <v>35.407299999999999</v>
      </c>
      <c r="W550" t="s">
        <v>59</v>
      </c>
      <c r="X550" t="s">
        <v>59</v>
      </c>
    </row>
    <row r="551" spans="1:24" x14ac:dyDescent="0.25">
      <c r="A551" s="1"/>
      <c r="F551" s="1"/>
      <c r="K551" s="1"/>
      <c r="P551" s="72">
        <v>41019</v>
      </c>
      <c r="Q551">
        <v>28.3306</v>
      </c>
      <c r="R551">
        <v>0.41039999999999999</v>
      </c>
      <c r="S551">
        <v>1.5828</v>
      </c>
      <c r="U551" s="72">
        <v>41383</v>
      </c>
      <c r="V551">
        <v>35.407299999999999</v>
      </c>
      <c r="W551" t="s">
        <v>59</v>
      </c>
      <c r="X551" t="s">
        <v>59</v>
      </c>
    </row>
    <row r="552" spans="1:24" x14ac:dyDescent="0.25">
      <c r="A552" s="1"/>
      <c r="F552" s="1"/>
      <c r="K552" s="1"/>
      <c r="P552" s="72">
        <v>41026</v>
      </c>
      <c r="Q552">
        <v>28.3306</v>
      </c>
      <c r="R552">
        <v>0.39710000000000001</v>
      </c>
      <c r="S552">
        <v>1.5318000000000001</v>
      </c>
      <c r="U552" s="72">
        <v>41390</v>
      </c>
      <c r="V552">
        <v>35.407299999999999</v>
      </c>
      <c r="W552" t="s">
        <v>59</v>
      </c>
      <c r="X552" t="s">
        <v>59</v>
      </c>
    </row>
    <row r="553" spans="1:24" x14ac:dyDescent="0.25">
      <c r="A553" s="1"/>
      <c r="F553" s="1"/>
      <c r="K553" s="1"/>
      <c r="P553" s="72">
        <v>41033</v>
      </c>
      <c r="Q553">
        <v>28.3306</v>
      </c>
      <c r="R553">
        <v>0.39579999999999999</v>
      </c>
      <c r="S553">
        <v>1.5266999999999999</v>
      </c>
      <c r="U553" s="72">
        <v>41397</v>
      </c>
      <c r="V553">
        <v>35.407299999999999</v>
      </c>
      <c r="W553" t="s">
        <v>59</v>
      </c>
      <c r="X553" t="s">
        <v>59</v>
      </c>
    </row>
    <row r="554" spans="1:24" x14ac:dyDescent="0.25">
      <c r="A554" s="1"/>
      <c r="F554" s="1"/>
      <c r="K554" s="1"/>
      <c r="P554" s="72">
        <v>41040</v>
      </c>
      <c r="Q554">
        <v>28.3306</v>
      </c>
      <c r="R554">
        <v>0.40639999999999998</v>
      </c>
      <c r="S554">
        <v>1.5674999999999999</v>
      </c>
      <c r="U554" s="72">
        <v>41404</v>
      </c>
      <c r="V554">
        <v>35.407299999999999</v>
      </c>
      <c r="W554" t="s">
        <v>59</v>
      </c>
      <c r="X554" t="s">
        <v>59</v>
      </c>
    </row>
    <row r="555" spans="1:24" x14ac:dyDescent="0.25">
      <c r="A555" s="1"/>
      <c r="F555" s="1"/>
      <c r="K555" s="1"/>
      <c r="P555" s="72">
        <v>41047</v>
      </c>
      <c r="Q555">
        <v>28.3306</v>
      </c>
      <c r="R555">
        <v>0.4037</v>
      </c>
      <c r="S555">
        <v>1.5572999999999999</v>
      </c>
      <c r="U555" s="72">
        <v>41411</v>
      </c>
      <c r="V555">
        <v>35.407299999999999</v>
      </c>
      <c r="W555" t="s">
        <v>59</v>
      </c>
      <c r="X555" t="s">
        <v>59</v>
      </c>
    </row>
    <row r="556" spans="1:24" x14ac:dyDescent="0.25">
      <c r="A556" s="1"/>
      <c r="F556" s="1"/>
      <c r="K556" s="1"/>
      <c r="P556" s="72">
        <v>41054</v>
      </c>
      <c r="Q556">
        <v>28.3306</v>
      </c>
      <c r="R556">
        <v>0.45669999999999999</v>
      </c>
      <c r="S556">
        <v>1.7615000000000001</v>
      </c>
      <c r="U556" s="72">
        <v>41418</v>
      </c>
      <c r="V556">
        <v>35.407299999999999</v>
      </c>
      <c r="W556" t="s">
        <v>59</v>
      </c>
      <c r="X556" t="s">
        <v>59</v>
      </c>
    </row>
    <row r="557" spans="1:24" x14ac:dyDescent="0.25">
      <c r="A557" s="1"/>
      <c r="F557" s="1"/>
      <c r="K557" s="1"/>
      <c r="P557" s="72">
        <v>41061</v>
      </c>
      <c r="Q557">
        <v>28.3306</v>
      </c>
      <c r="R557">
        <v>0.46329999999999999</v>
      </c>
      <c r="S557">
        <v>1.7870999999999999</v>
      </c>
      <c r="U557" s="72">
        <v>41425</v>
      </c>
      <c r="V557">
        <v>35.407299999999999</v>
      </c>
      <c r="W557" t="s">
        <v>59</v>
      </c>
      <c r="X557" t="s">
        <v>59</v>
      </c>
    </row>
    <row r="558" spans="1:24" x14ac:dyDescent="0.25">
      <c r="A558" s="1"/>
      <c r="F558" s="1"/>
      <c r="K558" s="1"/>
      <c r="P558" s="72">
        <v>41068</v>
      </c>
      <c r="Q558">
        <v>28.3306</v>
      </c>
      <c r="R558">
        <v>0.45669999999999999</v>
      </c>
      <c r="S558">
        <v>1.7615000000000001</v>
      </c>
      <c r="U558" s="72">
        <v>41432</v>
      </c>
      <c r="V558">
        <v>35.407299999999999</v>
      </c>
      <c r="W558" t="s">
        <v>59</v>
      </c>
      <c r="X558" t="s">
        <v>59</v>
      </c>
    </row>
    <row r="559" spans="1:24" x14ac:dyDescent="0.25">
      <c r="A559" s="1"/>
      <c r="F559" s="1"/>
      <c r="K559" s="1"/>
      <c r="P559" s="72">
        <v>41075</v>
      </c>
      <c r="Q559">
        <v>28.3306</v>
      </c>
      <c r="R559">
        <v>0.44740000000000002</v>
      </c>
      <c r="S559">
        <v>1.7258</v>
      </c>
      <c r="U559" s="72">
        <v>41439</v>
      </c>
      <c r="V559">
        <v>35.407299999999999</v>
      </c>
      <c r="W559" t="s">
        <v>59</v>
      </c>
      <c r="X559" t="s">
        <v>59</v>
      </c>
    </row>
    <row r="560" spans="1:24" x14ac:dyDescent="0.25">
      <c r="A560" s="1"/>
      <c r="F560" s="1"/>
      <c r="K560" s="1"/>
      <c r="P560" s="72">
        <v>41082</v>
      </c>
      <c r="Q560">
        <v>28.3306</v>
      </c>
      <c r="R560">
        <v>0.46729999999999999</v>
      </c>
      <c r="S560">
        <v>1.8024</v>
      </c>
      <c r="U560" s="72">
        <v>41446</v>
      </c>
      <c r="V560">
        <v>35.407299999999999</v>
      </c>
      <c r="W560" t="s">
        <v>59</v>
      </c>
      <c r="X560" t="s">
        <v>59</v>
      </c>
    </row>
    <row r="561" spans="1:24" x14ac:dyDescent="0.25">
      <c r="A561" s="1"/>
      <c r="F561" s="1"/>
      <c r="K561" s="1"/>
      <c r="P561" s="72">
        <v>41089</v>
      </c>
      <c r="Q561">
        <v>29.8994</v>
      </c>
      <c r="R561">
        <v>0.42480000000000001</v>
      </c>
      <c r="S561">
        <v>1.6332</v>
      </c>
      <c r="U561" s="72">
        <v>41453</v>
      </c>
      <c r="V561">
        <v>33.800899999999999</v>
      </c>
      <c r="W561" t="s">
        <v>59</v>
      </c>
      <c r="X561" t="s">
        <v>59</v>
      </c>
    </row>
    <row r="562" spans="1:24" x14ac:dyDescent="0.25">
      <c r="A562" s="1"/>
      <c r="F562" s="1"/>
      <c r="K562" s="1"/>
      <c r="P562" s="72">
        <v>41096</v>
      </c>
      <c r="Q562">
        <v>29.8994</v>
      </c>
      <c r="R562">
        <v>0.43099999999999999</v>
      </c>
      <c r="S562">
        <v>1.6569</v>
      </c>
      <c r="U562" s="72">
        <v>41460</v>
      </c>
      <c r="V562">
        <v>33.800899999999999</v>
      </c>
      <c r="W562" t="s">
        <v>59</v>
      </c>
      <c r="X562" t="s">
        <v>59</v>
      </c>
    </row>
    <row r="563" spans="1:24" x14ac:dyDescent="0.25">
      <c r="A563" s="1"/>
      <c r="F563" s="1"/>
      <c r="K563" s="1"/>
      <c r="P563" s="72">
        <v>41103</v>
      </c>
      <c r="Q563">
        <v>29.8994</v>
      </c>
      <c r="R563">
        <v>0.41870000000000002</v>
      </c>
      <c r="S563">
        <v>1.6095999999999999</v>
      </c>
      <c r="U563" s="72">
        <v>41467</v>
      </c>
      <c r="V563">
        <v>33.800899999999999</v>
      </c>
      <c r="W563" t="s">
        <v>59</v>
      </c>
      <c r="X563" t="s">
        <v>59</v>
      </c>
    </row>
    <row r="564" spans="1:24" x14ac:dyDescent="0.25">
      <c r="A564" s="1"/>
      <c r="F564" s="1"/>
      <c r="K564" s="1"/>
      <c r="P564" s="72">
        <v>41110</v>
      </c>
      <c r="Q564">
        <v>29.8994</v>
      </c>
      <c r="R564">
        <v>0.41499999999999998</v>
      </c>
      <c r="S564">
        <v>1.5953999999999999</v>
      </c>
      <c r="U564" s="72">
        <v>41474</v>
      </c>
      <c r="V564">
        <v>33.800899999999999</v>
      </c>
      <c r="W564" t="s">
        <v>59</v>
      </c>
      <c r="X564" t="s">
        <v>59</v>
      </c>
    </row>
    <row r="565" spans="1:24" x14ac:dyDescent="0.25">
      <c r="A565" s="1"/>
      <c r="F565" s="1"/>
      <c r="K565" s="1"/>
      <c r="P565" s="72">
        <v>41117</v>
      </c>
      <c r="Q565">
        <v>29.8994</v>
      </c>
      <c r="R565">
        <v>0.42480000000000001</v>
      </c>
      <c r="S565">
        <v>1.6332</v>
      </c>
      <c r="U565" s="72">
        <v>41481</v>
      </c>
      <c r="V565">
        <v>33.800899999999999</v>
      </c>
      <c r="W565" t="s">
        <v>59</v>
      </c>
      <c r="X565" t="s">
        <v>59</v>
      </c>
    </row>
    <row r="566" spans="1:24" x14ac:dyDescent="0.25">
      <c r="A566" s="1"/>
      <c r="F566" s="1"/>
      <c r="K566" s="1"/>
      <c r="P566" s="72">
        <v>41124</v>
      </c>
      <c r="Q566">
        <v>29.8994</v>
      </c>
      <c r="R566">
        <v>0.42480000000000001</v>
      </c>
      <c r="S566">
        <v>1.6332</v>
      </c>
      <c r="U566" s="72">
        <v>41488</v>
      </c>
      <c r="V566">
        <v>33.800899999999999</v>
      </c>
      <c r="W566" t="s">
        <v>59</v>
      </c>
      <c r="X566" t="s">
        <v>59</v>
      </c>
    </row>
    <row r="567" spans="1:24" x14ac:dyDescent="0.25">
      <c r="A567" s="1"/>
      <c r="F567" s="1"/>
      <c r="K567" s="1"/>
      <c r="P567" s="72">
        <v>41131</v>
      </c>
      <c r="Q567">
        <v>29.8994</v>
      </c>
      <c r="R567">
        <v>0.42480000000000001</v>
      </c>
      <c r="S567">
        <v>1.6332</v>
      </c>
      <c r="U567" s="72">
        <v>41495</v>
      </c>
      <c r="V567">
        <v>33.800899999999999</v>
      </c>
      <c r="W567" t="s">
        <v>59</v>
      </c>
      <c r="X567" t="s">
        <v>59</v>
      </c>
    </row>
    <row r="568" spans="1:24" x14ac:dyDescent="0.25">
      <c r="A568" s="1"/>
      <c r="F568" s="1"/>
      <c r="K568" s="1"/>
      <c r="P568" s="72">
        <v>41138</v>
      </c>
      <c r="Q568">
        <v>29.8994</v>
      </c>
      <c r="R568">
        <v>0.41870000000000002</v>
      </c>
      <c r="S568">
        <v>1.6095999999999999</v>
      </c>
      <c r="U568" s="72">
        <v>41502</v>
      </c>
      <c r="V568">
        <v>33.800899999999999</v>
      </c>
      <c r="W568" t="s">
        <v>59</v>
      </c>
      <c r="X568" t="s">
        <v>59</v>
      </c>
    </row>
    <row r="569" spans="1:24" x14ac:dyDescent="0.25">
      <c r="A569" s="1"/>
      <c r="F569" s="1"/>
      <c r="K569" s="1"/>
      <c r="P569" s="72">
        <v>41145</v>
      </c>
      <c r="Q569">
        <v>29.8994</v>
      </c>
      <c r="R569">
        <v>0.41370000000000001</v>
      </c>
      <c r="S569">
        <v>1.5906</v>
      </c>
      <c r="U569" s="72">
        <v>41509</v>
      </c>
      <c r="V569">
        <v>33.800899999999999</v>
      </c>
      <c r="W569" t="s">
        <v>59</v>
      </c>
      <c r="X569" t="s">
        <v>59</v>
      </c>
    </row>
    <row r="570" spans="1:24" x14ac:dyDescent="0.25">
      <c r="A570" s="1"/>
      <c r="F570" s="1"/>
      <c r="K570" s="1"/>
      <c r="P570" s="72">
        <v>41152</v>
      </c>
      <c r="Q570">
        <v>29.8994</v>
      </c>
      <c r="R570">
        <v>0.42109999999999997</v>
      </c>
      <c r="S570">
        <v>1.619</v>
      </c>
      <c r="U570" s="72">
        <v>41516</v>
      </c>
      <c r="V570">
        <v>33.800899999999999</v>
      </c>
      <c r="W570" t="s">
        <v>59</v>
      </c>
      <c r="X570" t="s">
        <v>59</v>
      </c>
    </row>
    <row r="571" spans="1:24" x14ac:dyDescent="0.25">
      <c r="A571" s="1"/>
      <c r="F571" s="1"/>
      <c r="K571" s="1"/>
      <c r="P571" s="72">
        <v>41159</v>
      </c>
      <c r="Q571">
        <v>29.8994</v>
      </c>
      <c r="R571">
        <v>0.40639999999999998</v>
      </c>
      <c r="S571">
        <v>1.5622</v>
      </c>
      <c r="U571" s="72">
        <v>41523</v>
      </c>
      <c r="V571">
        <v>33.800899999999999</v>
      </c>
      <c r="W571" t="s">
        <v>59</v>
      </c>
      <c r="X571" t="s">
        <v>59</v>
      </c>
    </row>
    <row r="572" spans="1:24" x14ac:dyDescent="0.25">
      <c r="A572" s="1"/>
      <c r="F572" s="1"/>
      <c r="K572" s="1"/>
      <c r="P572" s="72">
        <v>41166</v>
      </c>
      <c r="Q572">
        <v>29.8994</v>
      </c>
      <c r="R572">
        <v>0.41870000000000002</v>
      </c>
      <c r="S572">
        <v>1.6095999999999999</v>
      </c>
      <c r="U572" s="72">
        <v>41530</v>
      </c>
      <c r="V572">
        <v>33.800899999999999</v>
      </c>
      <c r="W572" t="s">
        <v>59</v>
      </c>
      <c r="X572" t="s">
        <v>59</v>
      </c>
    </row>
    <row r="573" spans="1:24" x14ac:dyDescent="0.25">
      <c r="A573" s="1"/>
      <c r="F573" s="1"/>
      <c r="K573" s="1"/>
      <c r="P573" s="72">
        <v>41173</v>
      </c>
      <c r="Q573">
        <v>29.8994</v>
      </c>
      <c r="R573">
        <v>0.4002</v>
      </c>
      <c r="S573">
        <v>1.5385</v>
      </c>
      <c r="U573" s="72">
        <v>41537</v>
      </c>
      <c r="V573">
        <v>33.800899999999999</v>
      </c>
      <c r="W573" t="s">
        <v>59</v>
      </c>
      <c r="X573" t="s">
        <v>59</v>
      </c>
    </row>
    <row r="574" spans="1:24" x14ac:dyDescent="0.25">
      <c r="A574" s="1"/>
      <c r="F574" s="1"/>
      <c r="K574" s="1"/>
      <c r="P574" s="72">
        <v>41180</v>
      </c>
      <c r="Q574">
        <v>32.474200000000003</v>
      </c>
      <c r="R574">
        <v>0.41010000000000002</v>
      </c>
      <c r="S574">
        <v>1.5764</v>
      </c>
      <c r="U574" s="72">
        <v>41544</v>
      </c>
      <c r="V574">
        <v>33.800899999999999</v>
      </c>
      <c r="W574" t="s">
        <v>59</v>
      </c>
      <c r="X574" t="s">
        <v>59</v>
      </c>
    </row>
    <row r="575" spans="1:24" x14ac:dyDescent="0.25">
      <c r="A575" s="1"/>
      <c r="F575" s="1"/>
      <c r="K575" s="1"/>
      <c r="P575" s="72">
        <v>41187</v>
      </c>
      <c r="Q575">
        <v>32.474200000000003</v>
      </c>
      <c r="R575">
        <v>0.39389999999999997</v>
      </c>
      <c r="S575">
        <v>1.3554999999999999</v>
      </c>
      <c r="U575" s="72">
        <v>41551</v>
      </c>
      <c r="V575">
        <v>32.911700000000003</v>
      </c>
      <c r="W575" t="s">
        <v>59</v>
      </c>
      <c r="X575" t="s">
        <v>59</v>
      </c>
    </row>
    <row r="576" spans="1:24" x14ac:dyDescent="0.25">
      <c r="A576" s="1"/>
      <c r="F576" s="1"/>
      <c r="K576" s="1"/>
      <c r="P576" s="72">
        <v>41194</v>
      </c>
      <c r="Q576">
        <v>32.474200000000003</v>
      </c>
      <c r="R576">
        <v>0.37859999999999999</v>
      </c>
      <c r="S576">
        <v>1.3028</v>
      </c>
      <c r="U576" s="72">
        <v>41558</v>
      </c>
      <c r="V576">
        <v>32.911700000000003</v>
      </c>
      <c r="W576" t="s">
        <v>59</v>
      </c>
      <c r="X576" t="s">
        <v>59</v>
      </c>
    </row>
    <row r="577" spans="1:24" x14ac:dyDescent="0.25">
      <c r="A577" s="1"/>
      <c r="F577" s="1"/>
      <c r="K577" s="1"/>
      <c r="P577" s="72">
        <v>41201</v>
      </c>
      <c r="Q577">
        <v>32.474200000000003</v>
      </c>
      <c r="R577">
        <v>0.40460000000000002</v>
      </c>
      <c r="S577">
        <v>1.3920999999999999</v>
      </c>
      <c r="U577" s="72">
        <v>41565</v>
      </c>
      <c r="V577">
        <v>32.911700000000003</v>
      </c>
      <c r="W577" t="s">
        <v>59</v>
      </c>
      <c r="X577" t="s">
        <v>59</v>
      </c>
    </row>
    <row r="578" spans="1:24" x14ac:dyDescent="0.25">
      <c r="A578" s="1"/>
      <c r="F578" s="1"/>
      <c r="K578" s="1"/>
      <c r="P578" s="72">
        <v>41208</v>
      </c>
      <c r="Q578">
        <v>32.474200000000003</v>
      </c>
      <c r="R578">
        <v>0.37740000000000001</v>
      </c>
      <c r="S578">
        <v>1.2987</v>
      </c>
      <c r="U578" s="72">
        <v>41572</v>
      </c>
      <c r="V578">
        <v>32.911700000000003</v>
      </c>
      <c r="W578" t="s">
        <v>59</v>
      </c>
      <c r="X578" t="s">
        <v>59</v>
      </c>
    </row>
    <row r="579" spans="1:24" x14ac:dyDescent="0.25">
      <c r="A579" s="1"/>
      <c r="F579" s="1"/>
      <c r="K579" s="1"/>
      <c r="P579" s="72">
        <v>41215</v>
      </c>
      <c r="Q579">
        <v>32.474200000000003</v>
      </c>
      <c r="R579">
        <v>0.37269999999999998</v>
      </c>
      <c r="S579">
        <v>1.2825</v>
      </c>
      <c r="U579" s="72">
        <v>41579</v>
      </c>
      <c r="V579">
        <v>32.911700000000003</v>
      </c>
      <c r="W579" t="s">
        <v>59</v>
      </c>
      <c r="X579" t="s">
        <v>59</v>
      </c>
    </row>
    <row r="580" spans="1:24" x14ac:dyDescent="0.25">
      <c r="A580" s="1"/>
      <c r="F580" s="1"/>
      <c r="K580" s="1"/>
      <c r="P580" s="72">
        <v>41222</v>
      </c>
      <c r="Q580">
        <v>32.474200000000003</v>
      </c>
      <c r="R580">
        <v>0.35970000000000002</v>
      </c>
      <c r="S580">
        <v>1.2378</v>
      </c>
      <c r="U580" s="72">
        <v>41586</v>
      </c>
      <c r="V580">
        <v>32.911700000000003</v>
      </c>
      <c r="W580" t="s">
        <v>59</v>
      </c>
      <c r="X580" t="s">
        <v>59</v>
      </c>
    </row>
    <row r="581" spans="1:24" x14ac:dyDescent="0.25">
      <c r="A581" s="1"/>
      <c r="F581" s="1"/>
      <c r="K581" s="1"/>
      <c r="P581" s="72">
        <v>41229</v>
      </c>
      <c r="Q581">
        <v>32.474200000000003</v>
      </c>
      <c r="R581">
        <v>0.3715</v>
      </c>
      <c r="S581">
        <v>1.2784</v>
      </c>
      <c r="U581" s="72">
        <v>41593</v>
      </c>
      <c r="V581">
        <v>32.911700000000003</v>
      </c>
      <c r="W581" t="s">
        <v>59</v>
      </c>
      <c r="X581" t="s">
        <v>59</v>
      </c>
    </row>
    <row r="582" spans="1:24" x14ac:dyDescent="0.25">
      <c r="A582" s="1"/>
      <c r="F582" s="1"/>
      <c r="K582" s="1"/>
      <c r="P582" s="72">
        <v>41236</v>
      </c>
      <c r="Q582">
        <v>32.474200000000003</v>
      </c>
      <c r="R582">
        <v>0.3538</v>
      </c>
      <c r="S582">
        <v>1.2175</v>
      </c>
      <c r="U582" s="72">
        <v>41600</v>
      </c>
      <c r="V582">
        <v>32.911700000000003</v>
      </c>
      <c r="W582" t="s">
        <v>59</v>
      </c>
      <c r="X582" t="s">
        <v>59</v>
      </c>
    </row>
    <row r="583" spans="1:24" x14ac:dyDescent="0.25">
      <c r="A583" s="1"/>
      <c r="F583" s="1"/>
      <c r="K583" s="1"/>
      <c r="P583" s="72">
        <v>41243</v>
      </c>
      <c r="Q583">
        <v>32.474200000000003</v>
      </c>
      <c r="R583">
        <v>0.35620000000000002</v>
      </c>
      <c r="S583">
        <v>1.2257</v>
      </c>
      <c r="U583" s="72">
        <v>41607</v>
      </c>
      <c r="V583">
        <v>32.911700000000003</v>
      </c>
      <c r="W583" t="s">
        <v>59</v>
      </c>
      <c r="X583" t="s">
        <v>59</v>
      </c>
    </row>
    <row r="584" spans="1:24" x14ac:dyDescent="0.25">
      <c r="A584" s="1"/>
      <c r="F584" s="1"/>
      <c r="K584" s="1"/>
      <c r="P584" s="72">
        <v>41250</v>
      </c>
      <c r="Q584">
        <v>32.474200000000003</v>
      </c>
      <c r="R584">
        <v>0.36330000000000001</v>
      </c>
      <c r="S584">
        <v>1.25</v>
      </c>
      <c r="U584" s="72">
        <v>41614</v>
      </c>
      <c r="V584">
        <v>32.911700000000003</v>
      </c>
      <c r="W584" t="s">
        <v>59</v>
      </c>
      <c r="X584" t="s">
        <v>59</v>
      </c>
    </row>
    <row r="585" spans="1:24" x14ac:dyDescent="0.25">
      <c r="A585" s="1"/>
      <c r="F585" s="1"/>
      <c r="K585" s="1"/>
      <c r="P585" s="72">
        <v>41257</v>
      </c>
      <c r="Q585">
        <v>32.474200000000003</v>
      </c>
      <c r="R585">
        <v>0.40100000000000002</v>
      </c>
      <c r="S585">
        <v>1.3798999999999999</v>
      </c>
      <c r="U585" s="72">
        <v>41621</v>
      </c>
      <c r="V585">
        <v>32.911700000000003</v>
      </c>
      <c r="W585" t="s">
        <v>59</v>
      </c>
      <c r="X585" t="s">
        <v>59</v>
      </c>
    </row>
    <row r="586" spans="1:24" x14ac:dyDescent="0.25">
      <c r="A586" s="1"/>
      <c r="F586" s="1"/>
      <c r="K586" s="1"/>
      <c r="P586" s="72">
        <v>41264</v>
      </c>
      <c r="Q586">
        <v>32.474200000000003</v>
      </c>
      <c r="R586">
        <v>0.40100000000000002</v>
      </c>
      <c r="S586">
        <v>1.3798999999999999</v>
      </c>
      <c r="U586" s="72">
        <v>41628</v>
      </c>
      <c r="V586">
        <v>32.911700000000003</v>
      </c>
      <c r="W586" t="s">
        <v>59</v>
      </c>
      <c r="X586" t="s">
        <v>59</v>
      </c>
    </row>
    <row r="587" spans="1:24" x14ac:dyDescent="0.25">
      <c r="A587" s="1"/>
      <c r="F587" s="1"/>
      <c r="K587" s="1"/>
      <c r="P587" s="72">
        <v>41271</v>
      </c>
      <c r="Q587">
        <v>30.247699999999998</v>
      </c>
      <c r="R587">
        <v>0.37</v>
      </c>
      <c r="S587">
        <v>1.4080999999999999</v>
      </c>
      <c r="U587" s="72">
        <v>41635</v>
      </c>
      <c r="V587">
        <v>32.911700000000003</v>
      </c>
      <c r="W587" t="s">
        <v>59</v>
      </c>
      <c r="X587" t="s">
        <v>59</v>
      </c>
    </row>
    <row r="588" spans="1:24" x14ac:dyDescent="0.25">
      <c r="A588" s="1"/>
      <c r="F588" s="1"/>
      <c r="K588" s="1"/>
      <c r="P588" s="72">
        <v>41278</v>
      </c>
      <c r="Q588">
        <v>30.247699999999998</v>
      </c>
      <c r="R588">
        <v>0.3901</v>
      </c>
      <c r="S588">
        <v>1.4845999999999999</v>
      </c>
      <c r="U588" s="72">
        <v>41642</v>
      </c>
      <c r="V588">
        <v>31.872699999999998</v>
      </c>
      <c r="W588" t="s">
        <v>59</v>
      </c>
      <c r="X588" t="s">
        <v>59</v>
      </c>
    </row>
    <row r="589" spans="1:24" x14ac:dyDescent="0.25">
      <c r="A589" s="1"/>
      <c r="F589" s="1"/>
      <c r="K589" s="1"/>
      <c r="P589" s="72">
        <v>41285</v>
      </c>
      <c r="Q589">
        <v>30.247699999999998</v>
      </c>
      <c r="R589">
        <v>0.4355</v>
      </c>
      <c r="S589">
        <v>1.6576</v>
      </c>
      <c r="U589" s="72">
        <v>41649</v>
      </c>
      <c r="V589">
        <v>31.872699999999998</v>
      </c>
      <c r="W589" t="s">
        <v>59</v>
      </c>
      <c r="X589" t="s">
        <v>59</v>
      </c>
    </row>
    <row r="590" spans="1:24" x14ac:dyDescent="0.25">
      <c r="A590" s="1"/>
      <c r="F590" s="1"/>
      <c r="K590" s="1"/>
      <c r="P590" s="72">
        <v>41292</v>
      </c>
      <c r="Q590">
        <v>30.247699999999998</v>
      </c>
      <c r="R590">
        <v>0.41439999999999999</v>
      </c>
      <c r="S590">
        <v>1.5770999999999999</v>
      </c>
      <c r="U590" s="72">
        <v>41656</v>
      </c>
      <c r="V590">
        <v>31.872699999999998</v>
      </c>
      <c r="W590" t="s">
        <v>59</v>
      </c>
      <c r="X590" t="s">
        <v>59</v>
      </c>
    </row>
    <row r="591" spans="1:24" x14ac:dyDescent="0.25">
      <c r="A591" s="1"/>
      <c r="F591" s="1"/>
      <c r="K591" s="1"/>
      <c r="P591" s="72">
        <v>41299</v>
      </c>
      <c r="Q591">
        <v>30.247699999999998</v>
      </c>
      <c r="R591">
        <v>0.40810000000000002</v>
      </c>
      <c r="S591">
        <v>1.5529999999999999</v>
      </c>
      <c r="U591" s="72">
        <v>41663</v>
      </c>
      <c r="V591">
        <v>31.872699999999998</v>
      </c>
      <c r="W591" t="s">
        <v>59</v>
      </c>
      <c r="X591" t="s">
        <v>59</v>
      </c>
    </row>
    <row r="592" spans="1:24" x14ac:dyDescent="0.25">
      <c r="A592" s="1"/>
      <c r="F592" s="1"/>
      <c r="K592" s="1"/>
      <c r="P592" s="72">
        <v>41306</v>
      </c>
      <c r="Q592">
        <v>30.247699999999998</v>
      </c>
      <c r="R592">
        <v>0.41549999999999998</v>
      </c>
      <c r="S592">
        <v>1.5810999999999999</v>
      </c>
      <c r="U592" s="72">
        <v>41670</v>
      </c>
      <c r="V592">
        <v>31.872699999999998</v>
      </c>
      <c r="W592" t="s">
        <v>59</v>
      </c>
      <c r="X592" t="s">
        <v>59</v>
      </c>
    </row>
    <row r="593" spans="1:24" x14ac:dyDescent="0.25">
      <c r="A593" s="1"/>
      <c r="F593" s="1"/>
      <c r="K593" s="1"/>
      <c r="P593" s="72">
        <v>41313</v>
      </c>
      <c r="Q593">
        <v>30.247699999999998</v>
      </c>
      <c r="R593">
        <v>0.39639999999999997</v>
      </c>
      <c r="S593">
        <v>1.5086999999999999</v>
      </c>
      <c r="U593" s="72">
        <v>41677</v>
      </c>
      <c r="V593">
        <v>31.872699999999998</v>
      </c>
      <c r="W593" t="s">
        <v>59</v>
      </c>
      <c r="X593" t="s">
        <v>59</v>
      </c>
    </row>
    <row r="594" spans="1:24" x14ac:dyDescent="0.25">
      <c r="A594" s="1"/>
      <c r="F594" s="1"/>
      <c r="K594" s="1"/>
      <c r="P594" s="72">
        <v>41320</v>
      </c>
      <c r="Q594">
        <v>30.247699999999998</v>
      </c>
      <c r="R594">
        <v>0.41439999999999999</v>
      </c>
      <c r="S594">
        <v>1.5770999999999999</v>
      </c>
      <c r="U594" s="72">
        <v>41684</v>
      </c>
      <c r="V594">
        <v>31.872699999999998</v>
      </c>
      <c r="W594" t="s">
        <v>59</v>
      </c>
      <c r="X594" t="s">
        <v>59</v>
      </c>
    </row>
    <row r="595" spans="1:24" x14ac:dyDescent="0.25">
      <c r="A595" s="1"/>
      <c r="F595" s="1"/>
      <c r="K595" s="1"/>
      <c r="P595" s="72">
        <v>41327</v>
      </c>
      <c r="Q595">
        <v>30.247699999999998</v>
      </c>
      <c r="R595">
        <v>0.38159999999999999</v>
      </c>
      <c r="S595">
        <v>1.4523999999999999</v>
      </c>
      <c r="U595" s="72">
        <v>41691</v>
      </c>
      <c r="V595">
        <v>31.872699999999998</v>
      </c>
      <c r="W595" t="s">
        <v>59</v>
      </c>
      <c r="X595" t="s">
        <v>59</v>
      </c>
    </row>
    <row r="596" spans="1:24" x14ac:dyDescent="0.25">
      <c r="A596" s="1"/>
      <c r="F596" s="1"/>
      <c r="K596" s="1"/>
      <c r="P596" s="72">
        <v>41334</v>
      </c>
      <c r="Q596">
        <v>30.247699999999998</v>
      </c>
      <c r="R596">
        <v>0.38159999999999999</v>
      </c>
      <c r="S596">
        <v>1.4523999999999999</v>
      </c>
      <c r="U596" s="72">
        <v>41698</v>
      </c>
      <c r="V596">
        <v>31.872699999999998</v>
      </c>
      <c r="W596" t="s">
        <v>59</v>
      </c>
      <c r="X596" t="s">
        <v>59</v>
      </c>
    </row>
    <row r="597" spans="1:24" x14ac:dyDescent="0.25">
      <c r="A597" s="1"/>
      <c r="F597" s="1"/>
      <c r="K597" s="1"/>
      <c r="P597" s="72">
        <v>41341</v>
      </c>
      <c r="Q597">
        <v>30.247699999999998</v>
      </c>
      <c r="R597">
        <v>0.3911</v>
      </c>
      <c r="S597">
        <v>1.4885999999999999</v>
      </c>
      <c r="U597" s="72">
        <v>41705</v>
      </c>
      <c r="V597">
        <v>31.872699999999998</v>
      </c>
      <c r="W597" t="s">
        <v>59</v>
      </c>
      <c r="X597" t="s">
        <v>59</v>
      </c>
    </row>
    <row r="598" spans="1:24" x14ac:dyDescent="0.25">
      <c r="A598" s="1"/>
      <c r="F598" s="1"/>
      <c r="K598" s="1"/>
      <c r="P598" s="72">
        <v>41348</v>
      </c>
      <c r="Q598">
        <v>30.247699999999998</v>
      </c>
      <c r="R598">
        <v>0.40589999999999998</v>
      </c>
      <c r="S598">
        <v>1.5448999999999999</v>
      </c>
      <c r="U598" s="72">
        <v>41712</v>
      </c>
      <c r="V598">
        <v>31.872699999999998</v>
      </c>
      <c r="W598" t="s">
        <v>59</v>
      </c>
      <c r="X598" t="s">
        <v>59</v>
      </c>
    </row>
    <row r="599" spans="1:24" x14ac:dyDescent="0.25">
      <c r="A599" s="1"/>
      <c r="F599" s="1"/>
      <c r="K599" s="1"/>
      <c r="P599" s="72">
        <v>41355</v>
      </c>
      <c r="Q599">
        <v>30.247699999999998</v>
      </c>
      <c r="R599">
        <v>0.3911</v>
      </c>
      <c r="S599">
        <v>1.4885999999999999</v>
      </c>
      <c r="U599" s="72">
        <v>41719</v>
      </c>
      <c r="V599">
        <v>31.872699999999998</v>
      </c>
      <c r="W599" t="s">
        <v>59</v>
      </c>
      <c r="X599" t="s">
        <v>59</v>
      </c>
    </row>
    <row r="600" spans="1:24" x14ac:dyDescent="0.25">
      <c r="A600" s="1"/>
      <c r="F600" s="1"/>
      <c r="K600" s="1"/>
      <c r="P600" s="72">
        <v>41362</v>
      </c>
      <c r="Q600">
        <v>28.8323</v>
      </c>
      <c r="R600">
        <v>0.3664</v>
      </c>
      <c r="S600">
        <v>1.454</v>
      </c>
      <c r="U600" s="72">
        <v>41726</v>
      </c>
      <c r="V600">
        <v>31.872699999999998</v>
      </c>
      <c r="W600" t="s">
        <v>59</v>
      </c>
      <c r="X600" t="s">
        <v>59</v>
      </c>
    </row>
    <row r="601" spans="1:24" x14ac:dyDescent="0.25">
      <c r="A601" s="1"/>
      <c r="F601" s="1"/>
      <c r="K601" s="1"/>
      <c r="P601" s="72">
        <v>41369</v>
      </c>
      <c r="Q601">
        <v>28.8323</v>
      </c>
      <c r="R601">
        <v>0.36149999999999999</v>
      </c>
      <c r="S601">
        <v>1.4342999999999999</v>
      </c>
      <c r="U601" s="72">
        <v>41733</v>
      </c>
      <c r="V601">
        <v>29.521000000000001</v>
      </c>
      <c r="W601" t="s">
        <v>59</v>
      </c>
      <c r="X601" t="s">
        <v>59</v>
      </c>
    </row>
    <row r="602" spans="1:24" x14ac:dyDescent="0.25">
      <c r="A602" s="1"/>
      <c r="F602" s="1"/>
      <c r="K602" s="1"/>
      <c r="P602" s="72">
        <v>41376</v>
      </c>
      <c r="Q602">
        <v>28.8323</v>
      </c>
      <c r="R602">
        <v>0.36840000000000001</v>
      </c>
      <c r="S602">
        <v>1.4618</v>
      </c>
      <c r="U602" s="72">
        <v>41740</v>
      </c>
      <c r="V602">
        <v>29.521000000000001</v>
      </c>
      <c r="W602" t="s">
        <v>59</v>
      </c>
      <c r="X602" t="s">
        <v>59</v>
      </c>
    </row>
    <row r="603" spans="1:24" x14ac:dyDescent="0.25">
      <c r="A603" s="1"/>
      <c r="F603" s="1"/>
      <c r="K603" s="1"/>
      <c r="P603" s="72">
        <v>41383</v>
      </c>
      <c r="Q603">
        <v>28.8323</v>
      </c>
      <c r="R603">
        <v>0.37140000000000001</v>
      </c>
      <c r="S603">
        <v>1.4736</v>
      </c>
      <c r="U603" s="72">
        <v>41747</v>
      </c>
      <c r="V603">
        <v>29.521000000000001</v>
      </c>
      <c r="W603" t="s">
        <v>59</v>
      </c>
      <c r="X603" t="s">
        <v>59</v>
      </c>
    </row>
    <row r="604" spans="1:24" x14ac:dyDescent="0.25">
      <c r="A604" s="1"/>
      <c r="F604" s="1"/>
      <c r="K604" s="1"/>
      <c r="P604" s="72">
        <v>41390</v>
      </c>
      <c r="Q604">
        <v>28.8323</v>
      </c>
      <c r="R604">
        <v>0.38229999999999997</v>
      </c>
      <c r="S604">
        <v>1.5167999999999999</v>
      </c>
      <c r="U604" s="72">
        <v>41754</v>
      </c>
      <c r="V604">
        <v>29.521000000000001</v>
      </c>
      <c r="W604" t="s">
        <v>59</v>
      </c>
      <c r="X604" t="s">
        <v>59</v>
      </c>
    </row>
    <row r="605" spans="1:24" x14ac:dyDescent="0.25">
      <c r="A605" s="1"/>
      <c r="F605" s="1"/>
      <c r="K605" s="1"/>
      <c r="P605" s="72">
        <v>41397</v>
      </c>
      <c r="Q605">
        <v>28.8323</v>
      </c>
      <c r="R605">
        <v>0.40500000000000003</v>
      </c>
      <c r="S605">
        <v>1.6072</v>
      </c>
      <c r="U605" s="72">
        <v>41761</v>
      </c>
      <c r="V605">
        <v>29.521000000000001</v>
      </c>
      <c r="W605" t="s">
        <v>59</v>
      </c>
      <c r="X605" t="s">
        <v>59</v>
      </c>
    </row>
    <row r="606" spans="1:24" x14ac:dyDescent="0.25">
      <c r="A606" s="1"/>
      <c r="F606" s="1"/>
      <c r="K606" s="1"/>
      <c r="P606" s="72">
        <v>41404</v>
      </c>
      <c r="Q606">
        <v>28.8323</v>
      </c>
      <c r="R606">
        <v>0.39119999999999999</v>
      </c>
      <c r="S606">
        <v>1.5522</v>
      </c>
      <c r="U606" s="72">
        <v>41768</v>
      </c>
      <c r="V606">
        <v>29.521000000000001</v>
      </c>
      <c r="W606" t="s">
        <v>59</v>
      </c>
      <c r="X606" t="s">
        <v>59</v>
      </c>
    </row>
    <row r="607" spans="1:24" x14ac:dyDescent="0.25">
      <c r="A607" s="1"/>
      <c r="F607" s="1"/>
      <c r="K607" s="1"/>
      <c r="P607" s="72">
        <v>41411</v>
      </c>
      <c r="Q607">
        <v>28.8323</v>
      </c>
      <c r="R607">
        <v>0.37630000000000002</v>
      </c>
      <c r="S607">
        <v>1.4933000000000001</v>
      </c>
      <c r="U607" s="72">
        <v>41775</v>
      </c>
      <c r="V607">
        <v>29.521000000000001</v>
      </c>
      <c r="W607" t="s">
        <v>59</v>
      </c>
      <c r="X607" t="s">
        <v>59</v>
      </c>
    </row>
    <row r="608" spans="1:24" x14ac:dyDescent="0.25">
      <c r="A608" s="1"/>
      <c r="F608" s="1"/>
      <c r="K608" s="1"/>
      <c r="P608" s="72">
        <v>41418</v>
      </c>
      <c r="Q608">
        <v>28.8323</v>
      </c>
      <c r="R608">
        <v>0.3664</v>
      </c>
      <c r="S608">
        <v>1.454</v>
      </c>
      <c r="U608" s="72">
        <v>41782</v>
      </c>
      <c r="V608">
        <v>29.521000000000001</v>
      </c>
      <c r="W608" t="s">
        <v>59</v>
      </c>
      <c r="X608" t="s">
        <v>59</v>
      </c>
    </row>
    <row r="609" spans="1:24" x14ac:dyDescent="0.25">
      <c r="A609" s="1"/>
      <c r="F609" s="1"/>
      <c r="K609" s="1"/>
      <c r="P609" s="72">
        <v>41425</v>
      </c>
      <c r="Q609">
        <v>28.8323</v>
      </c>
      <c r="R609">
        <v>0.35649999999999998</v>
      </c>
      <c r="S609">
        <v>1.4147000000000001</v>
      </c>
      <c r="U609" s="72">
        <v>41789</v>
      </c>
      <c r="V609">
        <v>29.521000000000001</v>
      </c>
      <c r="W609" t="s">
        <v>59</v>
      </c>
      <c r="X609" t="s">
        <v>59</v>
      </c>
    </row>
    <row r="610" spans="1:24" x14ac:dyDescent="0.25">
      <c r="A610" s="1"/>
      <c r="F610" s="1"/>
      <c r="K610" s="1"/>
      <c r="P610" s="72">
        <v>41432</v>
      </c>
      <c r="Q610">
        <v>28.8323</v>
      </c>
      <c r="R610">
        <v>0.35649999999999998</v>
      </c>
      <c r="S610">
        <v>1.4147000000000001</v>
      </c>
      <c r="U610" s="72">
        <v>41796</v>
      </c>
      <c r="V610">
        <v>29.521000000000001</v>
      </c>
      <c r="W610" t="s">
        <v>59</v>
      </c>
      <c r="X610" t="s">
        <v>59</v>
      </c>
    </row>
    <row r="611" spans="1:24" x14ac:dyDescent="0.25">
      <c r="A611" s="1"/>
      <c r="F611" s="1"/>
      <c r="K611" s="1"/>
      <c r="P611" s="72">
        <v>41439</v>
      </c>
      <c r="Q611">
        <v>28.8323</v>
      </c>
      <c r="R611">
        <v>0.34660000000000002</v>
      </c>
      <c r="S611">
        <v>1.3754</v>
      </c>
      <c r="U611" s="72">
        <v>41803</v>
      </c>
      <c r="V611">
        <v>29.521000000000001</v>
      </c>
      <c r="W611" t="s">
        <v>59</v>
      </c>
      <c r="X611" t="s">
        <v>59</v>
      </c>
    </row>
    <row r="612" spans="1:24" x14ac:dyDescent="0.25">
      <c r="A612" s="1"/>
      <c r="F612" s="1"/>
      <c r="K612" s="1"/>
      <c r="P612" s="72">
        <v>41446</v>
      </c>
      <c r="Q612">
        <v>28.8323</v>
      </c>
      <c r="R612">
        <v>0.3367</v>
      </c>
      <c r="S612">
        <v>1.3361000000000001</v>
      </c>
      <c r="U612" s="72">
        <v>41810</v>
      </c>
      <c r="V612">
        <v>29.521000000000001</v>
      </c>
      <c r="W612" t="s">
        <v>59</v>
      </c>
      <c r="X612" t="s">
        <v>59</v>
      </c>
    </row>
    <row r="613" spans="1:24" x14ac:dyDescent="0.25">
      <c r="A613" s="1"/>
      <c r="F613" s="1"/>
      <c r="K613" s="1"/>
      <c r="P613" s="72">
        <v>41453</v>
      </c>
      <c r="Q613">
        <v>29.391400000000001</v>
      </c>
      <c r="R613">
        <v>0.29310000000000003</v>
      </c>
      <c r="S613">
        <v>1.1436999999999999</v>
      </c>
      <c r="U613" s="72">
        <v>41817</v>
      </c>
      <c r="V613">
        <v>29.521000000000001</v>
      </c>
      <c r="W613" t="s">
        <v>59</v>
      </c>
      <c r="X613" t="s">
        <v>59</v>
      </c>
    </row>
    <row r="614" spans="1:24" x14ac:dyDescent="0.25">
      <c r="A614" s="1"/>
      <c r="F614" s="1"/>
      <c r="K614" s="1"/>
      <c r="P614" s="72">
        <v>41460</v>
      </c>
      <c r="Q614">
        <v>29.391400000000001</v>
      </c>
      <c r="R614">
        <v>0.3004</v>
      </c>
      <c r="S614">
        <v>1.1722999999999999</v>
      </c>
      <c r="U614" s="72">
        <v>41824</v>
      </c>
      <c r="V614">
        <v>30.921800000000001</v>
      </c>
      <c r="W614" t="s">
        <v>59</v>
      </c>
      <c r="X614" t="s">
        <v>59</v>
      </c>
    </row>
    <row r="615" spans="1:24" x14ac:dyDescent="0.25">
      <c r="A615" s="1"/>
      <c r="F615" s="1"/>
      <c r="K615" s="1"/>
      <c r="P615" s="72">
        <v>41467</v>
      </c>
      <c r="Q615">
        <v>29.391400000000001</v>
      </c>
      <c r="R615">
        <v>0.316</v>
      </c>
      <c r="S615">
        <v>1.2331000000000001</v>
      </c>
      <c r="U615" s="72">
        <v>41831</v>
      </c>
      <c r="V615">
        <v>30.921800000000001</v>
      </c>
      <c r="W615" t="s">
        <v>59</v>
      </c>
      <c r="X615" t="s">
        <v>59</v>
      </c>
    </row>
    <row r="616" spans="1:24" x14ac:dyDescent="0.25">
      <c r="A616" s="1"/>
      <c r="F616" s="1"/>
      <c r="K616" s="1"/>
      <c r="P616" s="72">
        <v>41474</v>
      </c>
      <c r="Q616">
        <v>29.391400000000001</v>
      </c>
      <c r="R616">
        <v>0.30869999999999997</v>
      </c>
      <c r="S616">
        <v>1.2044999999999999</v>
      </c>
      <c r="U616" s="72">
        <v>41838</v>
      </c>
      <c r="V616">
        <v>30.921800000000001</v>
      </c>
      <c r="W616" t="s">
        <v>59</v>
      </c>
      <c r="X616" t="s">
        <v>59</v>
      </c>
    </row>
    <row r="617" spans="1:24" x14ac:dyDescent="0.25">
      <c r="A617" s="1"/>
      <c r="F617" s="1"/>
      <c r="K617" s="1"/>
      <c r="P617" s="72">
        <v>41481</v>
      </c>
      <c r="Q617">
        <v>29.391400000000001</v>
      </c>
      <c r="R617">
        <v>0.30869999999999997</v>
      </c>
      <c r="S617">
        <v>1.2044999999999999</v>
      </c>
      <c r="U617" s="72">
        <v>41845</v>
      </c>
      <c r="V617">
        <v>30.921800000000001</v>
      </c>
      <c r="W617" t="s">
        <v>59</v>
      </c>
      <c r="X617" t="s">
        <v>59</v>
      </c>
    </row>
    <row r="618" spans="1:24" x14ac:dyDescent="0.25">
      <c r="A618" s="1"/>
      <c r="F618" s="1"/>
      <c r="K618" s="1"/>
      <c r="P618" s="72">
        <v>41488</v>
      </c>
      <c r="Q618">
        <v>29.391400000000001</v>
      </c>
      <c r="R618">
        <v>0.30680000000000002</v>
      </c>
      <c r="S618">
        <v>1.1973</v>
      </c>
      <c r="U618" s="72">
        <v>41852</v>
      </c>
      <c r="V618">
        <v>30.921800000000001</v>
      </c>
      <c r="W618" t="s">
        <v>59</v>
      </c>
      <c r="X618" t="s">
        <v>59</v>
      </c>
    </row>
    <row r="619" spans="1:24" x14ac:dyDescent="0.25">
      <c r="A619" s="1"/>
      <c r="F619" s="1"/>
      <c r="K619" s="1"/>
      <c r="P619" s="72">
        <v>41495</v>
      </c>
      <c r="Q619">
        <v>29.391400000000001</v>
      </c>
      <c r="R619">
        <v>0.31140000000000001</v>
      </c>
      <c r="S619">
        <v>1.2152000000000001</v>
      </c>
      <c r="U619" s="72">
        <v>41859</v>
      </c>
      <c r="V619">
        <v>30.921800000000001</v>
      </c>
      <c r="W619" t="s">
        <v>59</v>
      </c>
      <c r="X619" t="s">
        <v>59</v>
      </c>
    </row>
    <row r="620" spans="1:24" x14ac:dyDescent="0.25">
      <c r="A620" s="1"/>
      <c r="F620" s="1"/>
      <c r="K620" s="1"/>
      <c r="P620" s="72">
        <v>41502</v>
      </c>
      <c r="Q620">
        <v>29.391400000000001</v>
      </c>
      <c r="R620">
        <v>0.34160000000000001</v>
      </c>
      <c r="S620">
        <v>1.3331</v>
      </c>
      <c r="U620" s="72">
        <v>41866</v>
      </c>
      <c r="V620">
        <v>30.921800000000001</v>
      </c>
      <c r="W620" t="s">
        <v>59</v>
      </c>
      <c r="X620" t="s">
        <v>59</v>
      </c>
    </row>
    <row r="621" spans="1:24" x14ac:dyDescent="0.25">
      <c r="A621" s="1"/>
      <c r="F621" s="1"/>
      <c r="K621" s="1"/>
      <c r="P621" s="72">
        <v>41509</v>
      </c>
      <c r="Q621">
        <v>29.391400000000001</v>
      </c>
      <c r="R621">
        <v>0.37190000000000001</v>
      </c>
      <c r="S621">
        <v>1.4511000000000001</v>
      </c>
      <c r="U621" s="72">
        <v>41873</v>
      </c>
      <c r="V621">
        <v>30.921800000000001</v>
      </c>
      <c r="W621" t="s">
        <v>59</v>
      </c>
      <c r="X621" t="s">
        <v>59</v>
      </c>
    </row>
    <row r="622" spans="1:24" x14ac:dyDescent="0.25">
      <c r="A622" s="1"/>
      <c r="F622" s="1"/>
      <c r="K622" s="1"/>
      <c r="P622" s="72">
        <v>41516</v>
      </c>
      <c r="Q622">
        <v>29.391400000000001</v>
      </c>
      <c r="R622">
        <v>0.35260000000000002</v>
      </c>
      <c r="S622">
        <v>1.3759999999999999</v>
      </c>
      <c r="U622" s="72">
        <v>41880</v>
      </c>
      <c r="V622">
        <v>30.921800000000001</v>
      </c>
      <c r="W622" t="s">
        <v>59</v>
      </c>
      <c r="X622" t="s">
        <v>59</v>
      </c>
    </row>
    <row r="623" spans="1:24" x14ac:dyDescent="0.25">
      <c r="A623" s="1"/>
      <c r="F623" s="1"/>
      <c r="K623" s="1"/>
      <c r="P623" s="72">
        <v>41523</v>
      </c>
      <c r="Q623">
        <v>29.391400000000001</v>
      </c>
      <c r="R623">
        <v>0.38279999999999997</v>
      </c>
      <c r="S623">
        <v>1.494</v>
      </c>
      <c r="U623" s="72">
        <v>41887</v>
      </c>
      <c r="V623">
        <v>30.921800000000001</v>
      </c>
      <c r="W623" t="s">
        <v>59</v>
      </c>
      <c r="X623" t="s">
        <v>59</v>
      </c>
    </row>
    <row r="624" spans="1:24" x14ac:dyDescent="0.25">
      <c r="A624" s="1"/>
      <c r="F624" s="1"/>
      <c r="K624" s="1"/>
      <c r="P624" s="72">
        <v>41530</v>
      </c>
      <c r="Q624">
        <v>29.391400000000001</v>
      </c>
      <c r="R624">
        <v>0.42309999999999998</v>
      </c>
      <c r="S624">
        <v>1.6512</v>
      </c>
      <c r="U624" s="72">
        <v>41894</v>
      </c>
      <c r="V624">
        <v>30.921800000000001</v>
      </c>
      <c r="W624" t="s">
        <v>59</v>
      </c>
      <c r="X624" t="s">
        <v>59</v>
      </c>
    </row>
    <row r="625" spans="1:24" x14ac:dyDescent="0.25">
      <c r="A625" s="1"/>
      <c r="F625" s="1"/>
      <c r="K625" s="1"/>
      <c r="P625" s="72">
        <v>41537</v>
      </c>
      <c r="Q625">
        <v>29.391400000000001</v>
      </c>
      <c r="R625">
        <v>0.48080000000000001</v>
      </c>
      <c r="S625">
        <v>1.8764000000000001</v>
      </c>
      <c r="U625" s="72">
        <v>41901</v>
      </c>
      <c r="V625">
        <v>30.921800000000001</v>
      </c>
      <c r="W625" t="s">
        <v>59</v>
      </c>
      <c r="X625" t="s">
        <v>59</v>
      </c>
    </row>
    <row r="626" spans="1:24" x14ac:dyDescent="0.25">
      <c r="A626" s="1"/>
      <c r="F626" s="1"/>
      <c r="K626" s="1"/>
      <c r="P626" s="72">
        <v>41544</v>
      </c>
      <c r="Q626">
        <v>29.391400000000001</v>
      </c>
      <c r="R626">
        <v>0.4854</v>
      </c>
      <c r="S626">
        <v>1.8943000000000001</v>
      </c>
      <c r="U626" s="72">
        <v>41908</v>
      </c>
      <c r="V626">
        <v>30.921800000000001</v>
      </c>
      <c r="W626" t="s">
        <v>59</v>
      </c>
      <c r="X626" t="s">
        <v>59</v>
      </c>
    </row>
    <row r="627" spans="1:24" x14ac:dyDescent="0.25">
      <c r="A627" s="1"/>
      <c r="F627" s="1"/>
      <c r="K627" s="1"/>
      <c r="P627" s="72">
        <v>41551</v>
      </c>
      <c r="Q627">
        <v>29.891200000000001</v>
      </c>
      <c r="R627">
        <v>0.42370000000000002</v>
      </c>
      <c r="S627">
        <v>1.6294</v>
      </c>
      <c r="U627" s="72">
        <v>41915</v>
      </c>
      <c r="V627">
        <v>27.5364</v>
      </c>
      <c r="W627" t="s">
        <v>59</v>
      </c>
      <c r="X627" t="s">
        <v>59</v>
      </c>
    </row>
    <row r="628" spans="1:24" x14ac:dyDescent="0.25">
      <c r="A628" s="1"/>
      <c r="F628" s="1"/>
      <c r="K628" s="1"/>
      <c r="P628" s="72">
        <v>41558</v>
      </c>
      <c r="Q628">
        <v>29.891200000000001</v>
      </c>
      <c r="R628">
        <v>0.4657</v>
      </c>
      <c r="S628">
        <v>1.7907</v>
      </c>
      <c r="U628" s="72">
        <v>41922</v>
      </c>
      <c r="V628">
        <v>27.5364</v>
      </c>
      <c r="W628" t="s">
        <v>59</v>
      </c>
      <c r="X628" t="s">
        <v>59</v>
      </c>
    </row>
    <row r="629" spans="1:24" x14ac:dyDescent="0.25">
      <c r="A629" s="1"/>
      <c r="F629" s="1"/>
      <c r="K629" s="1"/>
      <c r="P629" s="72">
        <v>41565</v>
      </c>
      <c r="Q629">
        <v>29.891200000000001</v>
      </c>
      <c r="R629">
        <v>0.52439999999999998</v>
      </c>
      <c r="S629">
        <v>2.0165999999999999</v>
      </c>
      <c r="U629" s="72">
        <v>41929</v>
      </c>
      <c r="V629">
        <v>27.5364</v>
      </c>
      <c r="W629" t="s">
        <v>59</v>
      </c>
      <c r="X629" t="s">
        <v>59</v>
      </c>
    </row>
    <row r="630" spans="1:24" x14ac:dyDescent="0.25">
      <c r="A630" s="1"/>
      <c r="F630" s="1"/>
      <c r="K630" s="1"/>
      <c r="P630" s="72">
        <v>41572</v>
      </c>
      <c r="Q630">
        <v>29.891200000000001</v>
      </c>
      <c r="R630">
        <v>0.5454</v>
      </c>
      <c r="S630">
        <v>2.0973000000000002</v>
      </c>
      <c r="U630" s="72">
        <v>41936</v>
      </c>
      <c r="V630">
        <v>27.5364</v>
      </c>
      <c r="W630" t="s">
        <v>59</v>
      </c>
      <c r="X630" t="s">
        <v>59</v>
      </c>
    </row>
    <row r="631" spans="1:24" x14ac:dyDescent="0.25">
      <c r="A631" s="1"/>
      <c r="F631" s="1"/>
      <c r="K631" s="1"/>
      <c r="P631" s="72">
        <v>41579</v>
      </c>
      <c r="Q631">
        <v>29.891200000000001</v>
      </c>
      <c r="R631">
        <v>0.48670000000000002</v>
      </c>
      <c r="S631">
        <v>1.8714</v>
      </c>
      <c r="U631" s="72">
        <v>41943</v>
      </c>
      <c r="V631">
        <v>27.5364</v>
      </c>
      <c r="W631" t="s">
        <v>59</v>
      </c>
      <c r="X631" t="s">
        <v>59</v>
      </c>
    </row>
    <row r="632" spans="1:24" x14ac:dyDescent="0.25">
      <c r="A632" s="1"/>
      <c r="F632" s="1"/>
      <c r="K632" s="1"/>
      <c r="P632" s="72">
        <v>41586</v>
      </c>
      <c r="Q632">
        <v>29.891200000000001</v>
      </c>
      <c r="R632">
        <v>0.51180000000000003</v>
      </c>
      <c r="S632">
        <v>1.9681999999999999</v>
      </c>
      <c r="U632" s="72">
        <v>41950</v>
      </c>
      <c r="V632">
        <v>27.5364</v>
      </c>
      <c r="W632" t="s">
        <v>59</v>
      </c>
      <c r="X632" t="s">
        <v>59</v>
      </c>
    </row>
    <row r="633" spans="1:24" x14ac:dyDescent="0.25">
      <c r="A633" s="1"/>
      <c r="F633" s="1"/>
      <c r="K633" s="1"/>
      <c r="P633" s="72">
        <v>41593</v>
      </c>
      <c r="Q633">
        <v>29.891200000000001</v>
      </c>
      <c r="R633">
        <v>0.50339999999999996</v>
      </c>
      <c r="S633">
        <v>1.9359</v>
      </c>
      <c r="U633" s="72">
        <v>41957</v>
      </c>
      <c r="V633">
        <v>27.5364</v>
      </c>
      <c r="W633" t="s">
        <v>59</v>
      </c>
      <c r="X633" t="s">
        <v>59</v>
      </c>
    </row>
    <row r="634" spans="1:24" x14ac:dyDescent="0.25">
      <c r="A634" s="1"/>
      <c r="F634" s="1"/>
      <c r="K634" s="1"/>
      <c r="P634" s="72">
        <v>41600</v>
      </c>
      <c r="Q634">
        <v>29.891200000000001</v>
      </c>
      <c r="R634">
        <v>0.48920000000000002</v>
      </c>
      <c r="S634">
        <v>1.8811</v>
      </c>
      <c r="U634" s="72">
        <v>41964</v>
      </c>
      <c r="V634">
        <v>27.5364</v>
      </c>
      <c r="W634" t="s">
        <v>59</v>
      </c>
      <c r="X634" t="s">
        <v>59</v>
      </c>
    </row>
    <row r="635" spans="1:24" x14ac:dyDescent="0.25">
      <c r="A635" s="1"/>
      <c r="F635" s="1"/>
      <c r="K635" s="1"/>
      <c r="P635" s="72">
        <v>41607</v>
      </c>
      <c r="Q635">
        <v>29.891200000000001</v>
      </c>
      <c r="R635">
        <v>0.49840000000000001</v>
      </c>
      <c r="S635">
        <v>1.9166000000000001</v>
      </c>
      <c r="U635" s="72">
        <v>41971</v>
      </c>
      <c r="V635">
        <v>27.5364</v>
      </c>
      <c r="W635" t="s">
        <v>59</v>
      </c>
      <c r="X635" t="s">
        <v>59</v>
      </c>
    </row>
    <row r="636" spans="1:24" x14ac:dyDescent="0.25">
      <c r="A636" s="1"/>
      <c r="F636" s="1"/>
      <c r="K636" s="1"/>
      <c r="P636" s="72">
        <v>41614</v>
      </c>
      <c r="Q636">
        <v>29.891200000000001</v>
      </c>
      <c r="R636">
        <v>0.47160000000000002</v>
      </c>
      <c r="S636">
        <v>1.8132999999999999</v>
      </c>
      <c r="U636" s="72">
        <v>41978</v>
      </c>
      <c r="V636">
        <v>27.5364</v>
      </c>
      <c r="W636" t="s">
        <v>59</v>
      </c>
      <c r="X636" t="s">
        <v>59</v>
      </c>
    </row>
    <row r="637" spans="1:24" x14ac:dyDescent="0.25">
      <c r="A637" s="1"/>
      <c r="F637" s="1"/>
      <c r="K637" s="1"/>
      <c r="P637" s="72">
        <v>41621</v>
      </c>
      <c r="Q637">
        <v>29.891200000000001</v>
      </c>
      <c r="R637">
        <v>0.43630000000000002</v>
      </c>
      <c r="S637">
        <v>1.6778</v>
      </c>
      <c r="U637" s="72">
        <v>41985</v>
      </c>
      <c r="V637">
        <v>27.5364</v>
      </c>
      <c r="W637" t="s">
        <v>59</v>
      </c>
      <c r="X637" t="s">
        <v>59</v>
      </c>
    </row>
    <row r="638" spans="1:24" x14ac:dyDescent="0.25">
      <c r="A638" s="1"/>
      <c r="F638" s="1"/>
      <c r="K638" s="1"/>
      <c r="P638" s="72">
        <v>41628</v>
      </c>
      <c r="Q638">
        <v>29.891200000000001</v>
      </c>
      <c r="R638">
        <v>0.495</v>
      </c>
      <c r="S638">
        <v>1.9036999999999999</v>
      </c>
      <c r="U638" s="72">
        <v>41992</v>
      </c>
      <c r="V638">
        <v>27.5364</v>
      </c>
      <c r="W638" t="s">
        <v>59</v>
      </c>
      <c r="X638" t="s">
        <v>59</v>
      </c>
    </row>
    <row r="639" spans="1:24" x14ac:dyDescent="0.25">
      <c r="A639" s="1"/>
      <c r="F639" s="1"/>
      <c r="K639" s="1"/>
      <c r="P639" s="72">
        <v>41635</v>
      </c>
      <c r="Q639">
        <v>29.891200000000001</v>
      </c>
      <c r="R639">
        <v>0.44890000000000002</v>
      </c>
      <c r="S639">
        <v>1.7262</v>
      </c>
      <c r="U639" s="72">
        <v>41999</v>
      </c>
      <c r="V639">
        <v>27.5364</v>
      </c>
      <c r="W639" t="s">
        <v>59</v>
      </c>
      <c r="X639" t="s">
        <v>59</v>
      </c>
    </row>
    <row r="640" spans="1:24" x14ac:dyDescent="0.25">
      <c r="A640" s="1"/>
      <c r="F640" s="1"/>
      <c r="K640" s="1"/>
      <c r="P640" s="72">
        <v>41642</v>
      </c>
      <c r="Q640">
        <v>30.884</v>
      </c>
      <c r="R640">
        <v>0.4259</v>
      </c>
      <c r="S640">
        <v>1.5919000000000001</v>
      </c>
      <c r="U640" s="72">
        <v>42006</v>
      </c>
      <c r="V640">
        <v>23.725000000000001</v>
      </c>
      <c r="W640" t="s">
        <v>59</v>
      </c>
      <c r="X640" t="s">
        <v>59</v>
      </c>
    </row>
    <row r="641" spans="1:24" x14ac:dyDescent="0.25">
      <c r="A641" s="1"/>
      <c r="F641" s="1"/>
      <c r="K641" s="1"/>
      <c r="P641" s="72">
        <v>41649</v>
      </c>
      <c r="Q641">
        <v>30.884</v>
      </c>
      <c r="R641">
        <v>0.4143</v>
      </c>
      <c r="S641">
        <v>1.5485</v>
      </c>
      <c r="U641" s="72">
        <v>42013</v>
      </c>
      <c r="V641">
        <v>23.725000000000001</v>
      </c>
      <c r="W641" t="s">
        <v>59</v>
      </c>
      <c r="X641" t="s">
        <v>59</v>
      </c>
    </row>
    <row r="642" spans="1:24" x14ac:dyDescent="0.25">
      <c r="A642" s="1"/>
      <c r="F642" s="1"/>
      <c r="K642" s="1"/>
      <c r="P642" s="72">
        <v>41656</v>
      </c>
      <c r="Q642">
        <v>30.884</v>
      </c>
      <c r="R642">
        <v>0.42980000000000002</v>
      </c>
      <c r="S642">
        <v>1.6064000000000001</v>
      </c>
      <c r="U642" s="72">
        <v>42020</v>
      </c>
      <c r="V642">
        <v>23.725000000000001</v>
      </c>
      <c r="W642" t="s">
        <v>59</v>
      </c>
      <c r="X642" t="s">
        <v>59</v>
      </c>
    </row>
    <row r="643" spans="1:24" x14ac:dyDescent="0.25">
      <c r="A643" s="1"/>
      <c r="F643" s="1"/>
      <c r="K643" s="1"/>
      <c r="P643" s="72">
        <v>41663</v>
      </c>
      <c r="Q643">
        <v>30.884</v>
      </c>
      <c r="R643">
        <v>0.4027</v>
      </c>
      <c r="S643">
        <v>1.5051000000000001</v>
      </c>
      <c r="U643" s="72">
        <v>42027</v>
      </c>
      <c r="V643">
        <v>23.725000000000001</v>
      </c>
      <c r="W643" t="s">
        <v>59</v>
      </c>
      <c r="X643" t="s">
        <v>59</v>
      </c>
    </row>
    <row r="644" spans="1:24" x14ac:dyDescent="0.25">
      <c r="A644" s="1"/>
      <c r="F644" s="1"/>
      <c r="K644" s="1"/>
      <c r="P644" s="72">
        <v>41670</v>
      </c>
      <c r="Q644">
        <v>30.884</v>
      </c>
      <c r="R644">
        <v>0.41810000000000003</v>
      </c>
      <c r="S644">
        <v>1.5629999999999999</v>
      </c>
      <c r="U644" s="72">
        <v>42034</v>
      </c>
      <c r="V644">
        <v>23.725000000000001</v>
      </c>
      <c r="W644" t="s">
        <v>59</v>
      </c>
      <c r="X644" t="s">
        <v>59</v>
      </c>
    </row>
    <row r="645" spans="1:24" x14ac:dyDescent="0.25">
      <c r="A645" s="1"/>
      <c r="F645" s="1"/>
      <c r="K645" s="1"/>
      <c r="P645" s="72">
        <v>41677</v>
      </c>
      <c r="Q645">
        <v>30.884</v>
      </c>
      <c r="R645">
        <v>0.4143</v>
      </c>
      <c r="S645">
        <v>1.5485</v>
      </c>
      <c r="U645" s="72">
        <v>42041</v>
      </c>
      <c r="V645">
        <v>23.725000000000001</v>
      </c>
      <c r="W645" t="s">
        <v>59</v>
      </c>
      <c r="X645" t="s">
        <v>59</v>
      </c>
    </row>
    <row r="646" spans="1:24" x14ac:dyDescent="0.25">
      <c r="A646" s="1"/>
      <c r="F646" s="1"/>
      <c r="K646" s="1"/>
      <c r="P646" s="72">
        <v>41684</v>
      </c>
      <c r="Q646">
        <v>30.884</v>
      </c>
      <c r="R646">
        <v>0.44600000000000001</v>
      </c>
      <c r="S646">
        <v>1.6672</v>
      </c>
      <c r="U646" s="72">
        <v>42048</v>
      </c>
      <c r="V646">
        <v>23.725000000000001</v>
      </c>
      <c r="W646" t="s">
        <v>59</v>
      </c>
      <c r="X646" t="s">
        <v>59</v>
      </c>
    </row>
    <row r="647" spans="1:24" x14ac:dyDescent="0.25">
      <c r="A647" s="1"/>
      <c r="F647" s="1"/>
      <c r="K647" s="1"/>
      <c r="P647" s="72">
        <v>41691</v>
      </c>
      <c r="Q647">
        <v>30.884</v>
      </c>
      <c r="R647">
        <v>0.44140000000000001</v>
      </c>
      <c r="S647">
        <v>1.6497999999999999</v>
      </c>
      <c r="U647" s="72">
        <v>42055</v>
      </c>
      <c r="V647">
        <v>23.725000000000001</v>
      </c>
      <c r="W647" t="s">
        <v>59</v>
      </c>
      <c r="X647" t="s">
        <v>59</v>
      </c>
    </row>
    <row r="648" spans="1:24" x14ac:dyDescent="0.25">
      <c r="A648" s="1"/>
      <c r="F648" s="1"/>
      <c r="K648" s="1"/>
      <c r="P648" s="72">
        <v>41698</v>
      </c>
      <c r="Q648">
        <v>30.884</v>
      </c>
      <c r="R648">
        <v>0.4259</v>
      </c>
      <c r="S648">
        <v>1.5919000000000001</v>
      </c>
      <c r="U648" s="72">
        <v>42062</v>
      </c>
      <c r="V648">
        <v>23.725000000000001</v>
      </c>
      <c r="W648" t="s">
        <v>59</v>
      </c>
      <c r="X648" t="s">
        <v>59</v>
      </c>
    </row>
    <row r="649" spans="1:24" x14ac:dyDescent="0.25">
      <c r="A649" s="1"/>
      <c r="F649" s="1"/>
      <c r="K649" s="1"/>
      <c r="P649" s="72">
        <v>41705</v>
      </c>
      <c r="Q649">
        <v>30.884</v>
      </c>
      <c r="R649">
        <v>0.42899999999999999</v>
      </c>
      <c r="S649">
        <v>1.6034999999999999</v>
      </c>
      <c r="U649" s="72">
        <v>42069</v>
      </c>
      <c r="V649">
        <v>23.725000000000001</v>
      </c>
      <c r="W649" t="s">
        <v>59</v>
      </c>
      <c r="X649" t="s">
        <v>59</v>
      </c>
    </row>
    <row r="650" spans="1:24" x14ac:dyDescent="0.25">
      <c r="A650" s="1"/>
      <c r="F650" s="1"/>
      <c r="K650" s="1"/>
      <c r="P650" s="72">
        <v>41712</v>
      </c>
      <c r="Q650">
        <v>30.884</v>
      </c>
      <c r="R650">
        <v>0.41810000000000003</v>
      </c>
      <c r="S650">
        <v>1.5629999999999999</v>
      </c>
      <c r="U650" s="72">
        <v>42076</v>
      </c>
      <c r="V650">
        <v>23.725000000000001</v>
      </c>
      <c r="W650" t="s">
        <v>59</v>
      </c>
      <c r="X650" t="s">
        <v>59</v>
      </c>
    </row>
    <row r="651" spans="1:24" x14ac:dyDescent="0.25">
      <c r="A651" s="1"/>
      <c r="F651" s="1"/>
      <c r="K651" s="1"/>
      <c r="P651" s="72">
        <v>41719</v>
      </c>
      <c r="Q651">
        <v>30.884</v>
      </c>
      <c r="R651">
        <v>0.4375</v>
      </c>
      <c r="S651">
        <v>1.6353</v>
      </c>
      <c r="U651" s="72">
        <v>42083</v>
      </c>
      <c r="V651">
        <v>23.725000000000001</v>
      </c>
      <c r="W651" t="s">
        <v>59</v>
      </c>
      <c r="X651" t="s">
        <v>59</v>
      </c>
    </row>
    <row r="652" spans="1:24" x14ac:dyDescent="0.25">
      <c r="A652" s="1"/>
      <c r="F652" s="1"/>
      <c r="K652" s="1"/>
      <c r="P652" s="72">
        <v>41726</v>
      </c>
      <c r="Q652">
        <v>30.884</v>
      </c>
      <c r="R652">
        <v>0.43669999999999998</v>
      </c>
      <c r="S652">
        <v>1.6324000000000001</v>
      </c>
      <c r="U652" s="72">
        <v>42090</v>
      </c>
      <c r="V652">
        <v>23.725000000000001</v>
      </c>
      <c r="W652" t="s">
        <v>59</v>
      </c>
      <c r="X652" t="s">
        <v>59</v>
      </c>
    </row>
    <row r="653" spans="1:24" x14ac:dyDescent="0.25">
      <c r="A653" s="1"/>
      <c r="F653" s="1"/>
      <c r="K653" s="1"/>
      <c r="P653" s="72">
        <v>41733</v>
      </c>
      <c r="Q653">
        <v>41.173699999999997</v>
      </c>
      <c r="R653">
        <v>0.4304</v>
      </c>
      <c r="S653">
        <v>1.2605999999999999</v>
      </c>
      <c r="U653" s="72">
        <v>42097</v>
      </c>
      <c r="V653">
        <v>22.3965</v>
      </c>
      <c r="W653" t="s">
        <v>59</v>
      </c>
      <c r="X653" t="s">
        <v>59</v>
      </c>
    </row>
    <row r="654" spans="1:24" x14ac:dyDescent="0.25">
      <c r="A654" s="1"/>
      <c r="F654" s="1"/>
      <c r="K654" s="1"/>
      <c r="P654" s="72">
        <v>41740</v>
      </c>
      <c r="Q654">
        <v>41.173699999999997</v>
      </c>
      <c r="R654">
        <v>0.46960000000000002</v>
      </c>
      <c r="S654">
        <v>1.3752</v>
      </c>
      <c r="U654" s="72">
        <v>42104</v>
      </c>
      <c r="V654">
        <v>22.3965</v>
      </c>
      <c r="W654" t="s">
        <v>59</v>
      </c>
      <c r="X654" t="s">
        <v>59</v>
      </c>
    </row>
    <row r="655" spans="1:24" x14ac:dyDescent="0.25">
      <c r="A655" s="1"/>
      <c r="F655" s="1"/>
      <c r="K655" s="1"/>
      <c r="P655" s="72">
        <v>41747</v>
      </c>
      <c r="Q655">
        <v>41.173699999999997</v>
      </c>
      <c r="R655">
        <v>0.46239999999999998</v>
      </c>
      <c r="S655">
        <v>1.3542000000000001</v>
      </c>
      <c r="U655" s="72">
        <v>42111</v>
      </c>
      <c r="V655">
        <v>22.3965</v>
      </c>
      <c r="W655" t="s">
        <v>59</v>
      </c>
      <c r="X655" t="s">
        <v>59</v>
      </c>
    </row>
    <row r="656" spans="1:24" x14ac:dyDescent="0.25">
      <c r="A656" s="1"/>
      <c r="F656" s="1"/>
      <c r="K656" s="1"/>
      <c r="P656" s="72">
        <v>41754</v>
      </c>
      <c r="Q656">
        <v>41.173699999999997</v>
      </c>
      <c r="R656">
        <v>0.47349999999999998</v>
      </c>
      <c r="S656">
        <v>1.3867</v>
      </c>
      <c r="U656" s="72">
        <v>42118</v>
      </c>
      <c r="V656">
        <v>22.3965</v>
      </c>
      <c r="W656" t="s">
        <v>59</v>
      </c>
      <c r="X656" t="s">
        <v>59</v>
      </c>
    </row>
    <row r="657" spans="1:24" x14ac:dyDescent="0.25">
      <c r="A657" s="1"/>
      <c r="F657" s="1"/>
      <c r="K657" s="1"/>
      <c r="P657" s="72">
        <v>41761</v>
      </c>
      <c r="Q657">
        <v>41.173699999999997</v>
      </c>
      <c r="R657">
        <v>0.47410000000000002</v>
      </c>
      <c r="S657">
        <v>1.3886000000000001</v>
      </c>
      <c r="U657" s="72">
        <v>42125</v>
      </c>
      <c r="V657">
        <v>22.3965</v>
      </c>
      <c r="W657" t="s">
        <v>59</v>
      </c>
      <c r="X657" t="s">
        <v>59</v>
      </c>
    </row>
    <row r="658" spans="1:24" x14ac:dyDescent="0.25">
      <c r="A658" s="1"/>
      <c r="F658" s="1"/>
      <c r="K658" s="1"/>
      <c r="P658" s="72">
        <v>41768</v>
      </c>
      <c r="Q658">
        <v>41.173699999999997</v>
      </c>
      <c r="R658">
        <v>0.54779999999999995</v>
      </c>
      <c r="S658">
        <v>1.6044</v>
      </c>
      <c r="U658" s="72">
        <v>42132</v>
      </c>
      <c r="V658">
        <v>22.3965</v>
      </c>
      <c r="W658" t="s">
        <v>59</v>
      </c>
      <c r="X658" t="s">
        <v>59</v>
      </c>
    </row>
    <row r="659" spans="1:24" x14ac:dyDescent="0.25">
      <c r="A659" s="1"/>
      <c r="F659" s="1"/>
      <c r="K659" s="1"/>
      <c r="P659" s="72">
        <v>41775</v>
      </c>
      <c r="Q659">
        <v>41.173699999999997</v>
      </c>
      <c r="R659">
        <v>0.628</v>
      </c>
      <c r="S659">
        <v>1.8393999999999999</v>
      </c>
      <c r="U659" s="72">
        <v>42139</v>
      </c>
      <c r="V659">
        <v>22.3965</v>
      </c>
      <c r="W659" t="s">
        <v>59</v>
      </c>
      <c r="X659" t="s">
        <v>59</v>
      </c>
    </row>
    <row r="660" spans="1:24" x14ac:dyDescent="0.25">
      <c r="A660" s="1"/>
      <c r="F660" s="1"/>
      <c r="K660" s="1"/>
      <c r="P660" s="72">
        <v>41782</v>
      </c>
      <c r="Q660">
        <v>41.173699999999997</v>
      </c>
      <c r="R660">
        <v>0.61299999999999999</v>
      </c>
      <c r="S660">
        <v>1.7954000000000001</v>
      </c>
      <c r="U660" s="72">
        <v>42146</v>
      </c>
      <c r="V660">
        <v>22.3965</v>
      </c>
      <c r="W660" t="s">
        <v>59</v>
      </c>
      <c r="X660" t="s">
        <v>59</v>
      </c>
    </row>
    <row r="661" spans="1:24" x14ac:dyDescent="0.25">
      <c r="A661" s="1"/>
      <c r="F661" s="1"/>
      <c r="K661" s="1"/>
      <c r="P661" s="72">
        <v>41789</v>
      </c>
      <c r="Q661">
        <v>41.173699999999997</v>
      </c>
      <c r="R661">
        <v>0.61170000000000002</v>
      </c>
      <c r="S661">
        <v>1.7916000000000001</v>
      </c>
      <c r="U661" s="72">
        <v>42153</v>
      </c>
      <c r="V661">
        <v>22.3965</v>
      </c>
      <c r="W661" t="s">
        <v>59</v>
      </c>
      <c r="X661" t="s">
        <v>59</v>
      </c>
    </row>
    <row r="662" spans="1:24" x14ac:dyDescent="0.25">
      <c r="A662" s="1"/>
      <c r="F662" s="1"/>
      <c r="K662" s="1"/>
      <c r="P662" s="72">
        <v>41796</v>
      </c>
      <c r="Q662">
        <v>41.173699999999997</v>
      </c>
      <c r="R662">
        <v>0.61629999999999996</v>
      </c>
      <c r="S662">
        <v>1.8049999999999999</v>
      </c>
      <c r="U662" s="72">
        <v>42160</v>
      </c>
      <c r="V662">
        <v>22.3965</v>
      </c>
      <c r="W662" t="s">
        <v>59</v>
      </c>
      <c r="X662" t="s">
        <v>59</v>
      </c>
    </row>
    <row r="663" spans="1:24" x14ac:dyDescent="0.25">
      <c r="A663" s="1"/>
      <c r="F663" s="1"/>
      <c r="K663" s="1"/>
      <c r="P663" s="72">
        <v>41803</v>
      </c>
      <c r="Q663">
        <v>41.173699999999997</v>
      </c>
      <c r="R663">
        <v>0.59150000000000003</v>
      </c>
      <c r="S663">
        <v>1.7323999999999999</v>
      </c>
      <c r="U663" s="72">
        <v>42167</v>
      </c>
      <c r="V663">
        <v>22.3965</v>
      </c>
      <c r="W663" t="s">
        <v>59</v>
      </c>
      <c r="X663" t="s">
        <v>59</v>
      </c>
    </row>
    <row r="664" spans="1:24" x14ac:dyDescent="0.25">
      <c r="A664" s="1"/>
      <c r="F664" s="1"/>
      <c r="K664" s="1"/>
      <c r="P664" s="72">
        <v>41810</v>
      </c>
      <c r="Q664">
        <v>41.173699999999997</v>
      </c>
      <c r="R664">
        <v>0.54459999999999997</v>
      </c>
      <c r="S664">
        <v>1.5949</v>
      </c>
      <c r="U664" s="72">
        <v>42174</v>
      </c>
      <c r="V664">
        <v>22.3965</v>
      </c>
      <c r="W664" t="s">
        <v>59</v>
      </c>
      <c r="X664" t="s">
        <v>59</v>
      </c>
    </row>
    <row r="665" spans="1:24" x14ac:dyDescent="0.25">
      <c r="A665" s="1"/>
      <c r="F665" s="1"/>
      <c r="K665" s="1"/>
      <c r="P665" s="72">
        <v>41817</v>
      </c>
      <c r="Q665">
        <v>41.173699999999997</v>
      </c>
      <c r="R665">
        <v>0.62219999999999998</v>
      </c>
      <c r="S665">
        <v>1.8224</v>
      </c>
      <c r="U665" s="72">
        <v>42181</v>
      </c>
      <c r="V665">
        <v>22.3965</v>
      </c>
      <c r="W665" t="s">
        <v>59</v>
      </c>
      <c r="X665" t="s">
        <v>59</v>
      </c>
    </row>
    <row r="666" spans="1:24" x14ac:dyDescent="0.25">
      <c r="A666" s="1"/>
      <c r="F666" s="1"/>
      <c r="K666" s="1"/>
      <c r="P666" s="72">
        <v>41824</v>
      </c>
      <c r="Q666">
        <v>42.553600000000003</v>
      </c>
      <c r="R666">
        <v>0.61680000000000001</v>
      </c>
      <c r="S666">
        <v>1.6875</v>
      </c>
      <c r="U666" s="72">
        <v>42188</v>
      </c>
      <c r="V666">
        <v>18.837599999999998</v>
      </c>
      <c r="W666" t="s">
        <v>59</v>
      </c>
      <c r="X666" t="s">
        <v>59</v>
      </c>
    </row>
    <row r="667" spans="1:24" x14ac:dyDescent="0.25">
      <c r="A667" s="1"/>
      <c r="F667" s="1"/>
      <c r="K667" s="1"/>
      <c r="P667" s="72">
        <v>41831</v>
      </c>
      <c r="Q667">
        <v>42.553600000000003</v>
      </c>
      <c r="R667">
        <v>0.65</v>
      </c>
      <c r="S667">
        <v>1.7782</v>
      </c>
      <c r="U667" s="72">
        <v>42195</v>
      </c>
      <c r="V667">
        <v>18.837599999999998</v>
      </c>
      <c r="W667" t="s">
        <v>59</v>
      </c>
      <c r="X667" t="s">
        <v>59</v>
      </c>
    </row>
    <row r="668" spans="1:24" x14ac:dyDescent="0.25">
      <c r="A668" s="1"/>
      <c r="F668" s="1"/>
      <c r="K668" s="1"/>
      <c r="P668" s="72">
        <v>41838</v>
      </c>
      <c r="Q668">
        <v>42.553600000000003</v>
      </c>
      <c r="R668">
        <v>0.70140000000000002</v>
      </c>
      <c r="S668">
        <v>1.9189000000000001</v>
      </c>
      <c r="U668" s="72">
        <v>42202</v>
      </c>
      <c r="V668">
        <v>18.837599999999998</v>
      </c>
      <c r="W668" t="s">
        <v>59</v>
      </c>
      <c r="X668" t="s">
        <v>59</v>
      </c>
    </row>
    <row r="669" spans="1:24" x14ac:dyDescent="0.25">
      <c r="A669" s="1"/>
      <c r="F669" s="1"/>
      <c r="K669" s="1"/>
      <c r="P669" s="72">
        <v>41845</v>
      </c>
      <c r="Q669">
        <v>42.553600000000003</v>
      </c>
      <c r="R669">
        <v>0.64149999999999996</v>
      </c>
      <c r="S669">
        <v>1.7549999999999999</v>
      </c>
      <c r="U669" s="72">
        <v>42209</v>
      </c>
      <c r="V669">
        <v>18.837599999999998</v>
      </c>
      <c r="W669" t="s">
        <v>59</v>
      </c>
      <c r="X669" t="s">
        <v>59</v>
      </c>
    </row>
    <row r="670" spans="1:24" x14ac:dyDescent="0.25">
      <c r="A670" s="1"/>
      <c r="F670" s="1"/>
      <c r="K670" s="1"/>
      <c r="P670" s="72">
        <v>41852</v>
      </c>
      <c r="Q670">
        <v>42.553600000000003</v>
      </c>
      <c r="R670">
        <v>0.66830000000000001</v>
      </c>
      <c r="S670">
        <v>1.8283</v>
      </c>
      <c r="U670" s="72">
        <v>42216</v>
      </c>
      <c r="V670">
        <v>18.837599999999998</v>
      </c>
      <c r="W670" t="s">
        <v>59</v>
      </c>
      <c r="X670" t="s">
        <v>59</v>
      </c>
    </row>
    <row r="671" spans="1:24" x14ac:dyDescent="0.25">
      <c r="A671" s="1"/>
      <c r="F671" s="1"/>
      <c r="K671" s="1"/>
      <c r="P671" s="72">
        <v>41859</v>
      </c>
      <c r="Q671">
        <v>42.553600000000003</v>
      </c>
      <c r="R671">
        <v>0.64359999999999995</v>
      </c>
      <c r="S671">
        <v>1.7607999999999999</v>
      </c>
      <c r="U671" s="72">
        <v>42223</v>
      </c>
      <c r="V671">
        <v>18.837599999999998</v>
      </c>
      <c r="W671" t="s">
        <v>59</v>
      </c>
      <c r="X671" t="s">
        <v>59</v>
      </c>
    </row>
    <row r="672" spans="1:24" x14ac:dyDescent="0.25">
      <c r="A672" s="1"/>
      <c r="F672" s="1"/>
      <c r="K672" s="1"/>
      <c r="P672" s="72">
        <v>41866</v>
      </c>
      <c r="Q672">
        <v>42.553600000000003</v>
      </c>
      <c r="R672">
        <v>0.6542</v>
      </c>
      <c r="S672">
        <v>1.7897000000000001</v>
      </c>
      <c r="U672" s="72">
        <v>42230</v>
      </c>
      <c r="V672">
        <v>18.837599999999998</v>
      </c>
      <c r="W672" t="s">
        <v>59</v>
      </c>
      <c r="X672" t="s">
        <v>59</v>
      </c>
    </row>
    <row r="673" spans="1:24" x14ac:dyDescent="0.25">
      <c r="A673" s="1"/>
      <c r="F673" s="1"/>
      <c r="K673" s="1"/>
      <c r="P673" s="72">
        <v>41873</v>
      </c>
      <c r="Q673">
        <v>42.553600000000003</v>
      </c>
      <c r="R673">
        <v>0.65839999999999999</v>
      </c>
      <c r="S673">
        <v>1.8012999999999999</v>
      </c>
      <c r="U673" s="72">
        <v>42237</v>
      </c>
      <c r="V673">
        <v>18.837599999999998</v>
      </c>
      <c r="W673" t="s">
        <v>59</v>
      </c>
      <c r="X673" t="s">
        <v>59</v>
      </c>
    </row>
    <row r="674" spans="1:24" x14ac:dyDescent="0.25">
      <c r="A674" s="1"/>
      <c r="F674" s="1"/>
      <c r="K674" s="1"/>
      <c r="P674" s="72">
        <v>41880</v>
      </c>
      <c r="Q674">
        <v>42.553600000000003</v>
      </c>
      <c r="R674">
        <v>0.68310000000000004</v>
      </c>
      <c r="S674">
        <v>1.8688</v>
      </c>
      <c r="U674" s="72">
        <v>42244</v>
      </c>
      <c r="V674">
        <v>18.837599999999998</v>
      </c>
      <c r="W674" t="s">
        <v>59</v>
      </c>
      <c r="X674" t="s">
        <v>59</v>
      </c>
    </row>
    <row r="675" spans="1:24" x14ac:dyDescent="0.25">
      <c r="A675" s="1"/>
      <c r="F675" s="1"/>
      <c r="K675" s="1"/>
      <c r="P675" s="72">
        <v>41887</v>
      </c>
      <c r="Q675">
        <v>42.553600000000003</v>
      </c>
      <c r="R675">
        <v>0.73309999999999997</v>
      </c>
      <c r="S675">
        <v>2.0057</v>
      </c>
      <c r="U675" s="72">
        <v>42251</v>
      </c>
      <c r="V675">
        <v>18.837599999999998</v>
      </c>
      <c r="W675" t="s">
        <v>59</v>
      </c>
      <c r="X675" t="s">
        <v>59</v>
      </c>
    </row>
    <row r="676" spans="1:24" x14ac:dyDescent="0.25">
      <c r="A676" s="1"/>
      <c r="F676" s="1"/>
      <c r="K676" s="1"/>
      <c r="P676" s="72">
        <v>41894</v>
      </c>
      <c r="Q676">
        <v>42.553600000000003</v>
      </c>
      <c r="R676">
        <v>0.88119999999999998</v>
      </c>
      <c r="S676">
        <v>2.4106999999999998</v>
      </c>
      <c r="U676" s="72">
        <v>42258</v>
      </c>
      <c r="V676">
        <v>18.837599999999998</v>
      </c>
      <c r="W676" t="s">
        <v>59</v>
      </c>
      <c r="X676" t="s">
        <v>59</v>
      </c>
    </row>
    <row r="677" spans="1:24" x14ac:dyDescent="0.25">
      <c r="A677" s="1"/>
      <c r="F677" s="1"/>
      <c r="K677" s="1"/>
      <c r="P677" s="72">
        <v>41901</v>
      </c>
      <c r="Q677">
        <v>42.553600000000003</v>
      </c>
      <c r="R677">
        <v>1.0327999999999999</v>
      </c>
      <c r="S677">
        <v>2.8254000000000001</v>
      </c>
      <c r="U677" s="72">
        <v>42265</v>
      </c>
      <c r="V677">
        <v>18.837599999999998</v>
      </c>
      <c r="W677" t="s">
        <v>59</v>
      </c>
      <c r="X677" t="s">
        <v>59</v>
      </c>
    </row>
    <row r="678" spans="1:24" x14ac:dyDescent="0.25">
      <c r="A678" s="1"/>
      <c r="F678" s="1"/>
      <c r="K678" s="1"/>
      <c r="P678" s="72">
        <v>41908</v>
      </c>
      <c r="Q678">
        <v>42.553600000000003</v>
      </c>
      <c r="R678">
        <v>1.3183</v>
      </c>
      <c r="S678">
        <v>3.6065</v>
      </c>
      <c r="U678" s="72">
        <v>42272</v>
      </c>
      <c r="V678">
        <v>18.837599999999998</v>
      </c>
      <c r="W678" t="s">
        <v>59</v>
      </c>
      <c r="X678" t="s">
        <v>59</v>
      </c>
    </row>
    <row r="679" spans="1:24" x14ac:dyDescent="0.25">
      <c r="A679" s="1"/>
      <c r="F679" s="1"/>
      <c r="K679" s="1"/>
      <c r="P679" s="72">
        <v>41915</v>
      </c>
      <c r="Q679">
        <v>41.092599999999997</v>
      </c>
      <c r="R679">
        <v>0.97550000000000003</v>
      </c>
      <c r="S679">
        <v>2.7555999999999998</v>
      </c>
      <c r="U679" s="72">
        <v>42279</v>
      </c>
      <c r="V679">
        <v>21.7545</v>
      </c>
      <c r="W679" t="s">
        <v>59</v>
      </c>
      <c r="X679" t="s">
        <v>59</v>
      </c>
    </row>
    <row r="680" spans="1:24" x14ac:dyDescent="0.25">
      <c r="A680" s="1"/>
      <c r="F680" s="1"/>
      <c r="K680" s="1"/>
      <c r="P680" s="72">
        <v>41922</v>
      </c>
      <c r="Q680">
        <v>41.092599999999997</v>
      </c>
      <c r="R680">
        <v>0.878</v>
      </c>
      <c r="S680">
        <v>2.48</v>
      </c>
      <c r="U680" s="72">
        <v>42286</v>
      </c>
      <c r="V680">
        <v>21.7545</v>
      </c>
      <c r="W680" t="s">
        <v>59</v>
      </c>
      <c r="X680" t="s">
        <v>59</v>
      </c>
    </row>
    <row r="681" spans="1:24" x14ac:dyDescent="0.25">
      <c r="A681" s="1"/>
      <c r="F681" s="1"/>
      <c r="K681" s="1"/>
      <c r="P681" s="72">
        <v>41929</v>
      </c>
      <c r="Q681">
        <v>41.092599999999997</v>
      </c>
      <c r="R681">
        <v>0.92349999999999999</v>
      </c>
      <c r="S681">
        <v>2.6086</v>
      </c>
      <c r="U681" s="72">
        <v>42293</v>
      </c>
      <c r="V681">
        <v>21.7545</v>
      </c>
      <c r="W681" t="s">
        <v>59</v>
      </c>
      <c r="X681" t="s">
        <v>59</v>
      </c>
    </row>
    <row r="682" spans="1:24" x14ac:dyDescent="0.25">
      <c r="A682" s="1"/>
      <c r="F682" s="1"/>
      <c r="K682" s="1"/>
      <c r="P682" s="72">
        <v>41936</v>
      </c>
      <c r="Q682">
        <v>41.092599999999997</v>
      </c>
      <c r="R682">
        <v>0.93979999999999997</v>
      </c>
      <c r="S682">
        <v>2.6545999999999998</v>
      </c>
      <c r="U682" s="72">
        <v>42300</v>
      </c>
      <c r="V682">
        <v>21.7545</v>
      </c>
      <c r="W682" t="s">
        <v>59</v>
      </c>
      <c r="X682" t="s">
        <v>59</v>
      </c>
    </row>
    <row r="683" spans="1:24" x14ac:dyDescent="0.25">
      <c r="A683" s="1"/>
      <c r="F683" s="1"/>
      <c r="K683" s="1"/>
      <c r="P683" s="72">
        <v>41943</v>
      </c>
      <c r="Q683">
        <v>41.092599999999997</v>
      </c>
      <c r="R683">
        <v>1.0470999999999999</v>
      </c>
      <c r="S683">
        <v>2.9577</v>
      </c>
      <c r="U683" s="72">
        <v>42307</v>
      </c>
      <c r="V683">
        <v>21.7545</v>
      </c>
      <c r="W683" t="s">
        <v>59</v>
      </c>
      <c r="X683" t="s">
        <v>59</v>
      </c>
    </row>
    <row r="684" spans="1:24" x14ac:dyDescent="0.25">
      <c r="A684" s="1"/>
      <c r="F684" s="1"/>
      <c r="K684" s="1"/>
      <c r="P684" s="72">
        <v>41950</v>
      </c>
      <c r="Q684">
        <v>41.092599999999997</v>
      </c>
      <c r="R684">
        <v>1.0926</v>
      </c>
      <c r="S684">
        <v>3.0863</v>
      </c>
      <c r="U684" s="72">
        <v>42314</v>
      </c>
      <c r="V684">
        <v>21.7545</v>
      </c>
      <c r="W684" t="s">
        <v>59</v>
      </c>
      <c r="X684" t="s">
        <v>59</v>
      </c>
    </row>
    <row r="685" spans="1:24" x14ac:dyDescent="0.25">
      <c r="A685" s="1"/>
      <c r="F685" s="1"/>
      <c r="K685" s="1"/>
      <c r="P685" s="72">
        <v>41957</v>
      </c>
      <c r="Q685">
        <v>41.092599999999997</v>
      </c>
      <c r="R685">
        <v>0.98529999999999995</v>
      </c>
      <c r="S685">
        <v>2.7831999999999999</v>
      </c>
      <c r="U685" s="72">
        <v>42321</v>
      </c>
      <c r="V685">
        <v>21.7545</v>
      </c>
      <c r="W685" t="s">
        <v>59</v>
      </c>
      <c r="X685" t="s">
        <v>59</v>
      </c>
    </row>
    <row r="686" spans="1:24" x14ac:dyDescent="0.25">
      <c r="A686" s="1"/>
      <c r="F686" s="1"/>
      <c r="K686" s="1"/>
      <c r="P686" s="72">
        <v>41964</v>
      </c>
      <c r="Q686">
        <v>41.092599999999997</v>
      </c>
      <c r="R686">
        <v>0.96579999999999999</v>
      </c>
      <c r="S686">
        <v>2.7281</v>
      </c>
      <c r="U686" s="72">
        <v>42328</v>
      </c>
      <c r="V686">
        <v>21.7545</v>
      </c>
      <c r="W686" t="s">
        <v>59</v>
      </c>
      <c r="X686" t="s">
        <v>59</v>
      </c>
    </row>
    <row r="687" spans="1:24" x14ac:dyDescent="0.25">
      <c r="A687" s="1"/>
      <c r="F687" s="1"/>
      <c r="K687" s="1"/>
      <c r="P687" s="72">
        <v>41971</v>
      </c>
      <c r="Q687">
        <v>41.092599999999997</v>
      </c>
      <c r="R687">
        <v>0.91049999999999998</v>
      </c>
      <c r="S687">
        <v>2.5718999999999999</v>
      </c>
      <c r="U687" s="72">
        <v>42335</v>
      </c>
      <c r="V687">
        <v>21.7545</v>
      </c>
      <c r="W687" t="s">
        <v>59</v>
      </c>
      <c r="X687" t="s">
        <v>59</v>
      </c>
    </row>
    <row r="688" spans="1:24" x14ac:dyDescent="0.25">
      <c r="A688" s="1"/>
      <c r="F688" s="1"/>
      <c r="K688" s="1"/>
      <c r="P688" s="72">
        <v>41978</v>
      </c>
      <c r="Q688">
        <v>41.092599999999997</v>
      </c>
      <c r="R688">
        <v>0.98529999999999995</v>
      </c>
      <c r="S688">
        <v>2.7831999999999999</v>
      </c>
      <c r="U688" s="72">
        <v>42342</v>
      </c>
      <c r="V688">
        <v>21.7545</v>
      </c>
      <c r="W688" t="s">
        <v>59</v>
      </c>
      <c r="X688" t="s">
        <v>59</v>
      </c>
    </row>
    <row r="689" spans="1:24" x14ac:dyDescent="0.25">
      <c r="A689" s="1"/>
      <c r="F689" s="1"/>
      <c r="K689" s="1"/>
      <c r="P689" s="72">
        <v>41985</v>
      </c>
      <c r="Q689">
        <v>41.092599999999997</v>
      </c>
      <c r="R689">
        <v>0.85199999999999998</v>
      </c>
      <c r="S689">
        <v>2.4066000000000001</v>
      </c>
      <c r="U689" s="72">
        <v>42349</v>
      </c>
      <c r="V689">
        <v>21.7545</v>
      </c>
      <c r="W689" t="s">
        <v>59</v>
      </c>
      <c r="X689" t="s">
        <v>59</v>
      </c>
    </row>
    <row r="690" spans="1:24" x14ac:dyDescent="0.25">
      <c r="A690" s="1"/>
      <c r="F690" s="1"/>
      <c r="K690" s="1"/>
      <c r="P690" s="72">
        <v>41992</v>
      </c>
      <c r="Q690">
        <v>41.092599999999997</v>
      </c>
      <c r="R690">
        <v>0.79669999999999996</v>
      </c>
      <c r="S690">
        <v>2.2504</v>
      </c>
      <c r="U690" s="72">
        <v>42356</v>
      </c>
      <c r="V690">
        <v>21.7545</v>
      </c>
      <c r="W690" t="s">
        <v>59</v>
      </c>
      <c r="X690" t="s">
        <v>59</v>
      </c>
    </row>
    <row r="691" spans="1:24" x14ac:dyDescent="0.25">
      <c r="A691" s="1"/>
      <c r="F691" s="1"/>
      <c r="K691" s="1"/>
      <c r="P691" s="72">
        <v>41999</v>
      </c>
      <c r="Q691">
        <v>41.092599999999997</v>
      </c>
      <c r="R691">
        <v>0.878</v>
      </c>
      <c r="S691">
        <v>2.48</v>
      </c>
      <c r="U691" s="72">
        <v>42363</v>
      </c>
      <c r="V691">
        <v>21.7545</v>
      </c>
      <c r="W691" t="s">
        <v>59</v>
      </c>
      <c r="X691" t="s">
        <v>59</v>
      </c>
    </row>
    <row r="692" spans="1:24" x14ac:dyDescent="0.25">
      <c r="A692" s="1"/>
      <c r="F692" s="1"/>
      <c r="K692" s="1"/>
      <c r="P692" s="72">
        <v>42006</v>
      </c>
      <c r="Q692">
        <v>37.113399999999999</v>
      </c>
      <c r="R692">
        <v>0.78200000000000003</v>
      </c>
      <c r="S692">
        <v>2.5333000000000001</v>
      </c>
      <c r="U692" s="72">
        <v>42370</v>
      </c>
      <c r="V692">
        <v>33.038899999999998</v>
      </c>
      <c r="W692" t="s">
        <v>59</v>
      </c>
      <c r="X692" t="s">
        <v>59</v>
      </c>
    </row>
    <row r="693" spans="1:24" x14ac:dyDescent="0.25">
      <c r="A693" s="1"/>
      <c r="F693" s="1"/>
      <c r="K693" s="1"/>
      <c r="P693" s="72">
        <v>42013</v>
      </c>
      <c r="Q693">
        <v>37.113399999999999</v>
      </c>
      <c r="R693">
        <v>0.82050000000000001</v>
      </c>
      <c r="S693">
        <v>2.6581999999999999</v>
      </c>
      <c r="U693" s="72">
        <v>42377</v>
      </c>
      <c r="V693">
        <v>33.038899999999998</v>
      </c>
      <c r="W693" t="s">
        <v>59</v>
      </c>
      <c r="X693" t="s">
        <v>59</v>
      </c>
    </row>
    <row r="694" spans="1:24" x14ac:dyDescent="0.25">
      <c r="A694" s="1"/>
      <c r="F694" s="1"/>
      <c r="K694" s="1"/>
      <c r="P694" s="72">
        <v>42020</v>
      </c>
      <c r="Q694">
        <v>37.113399999999999</v>
      </c>
      <c r="R694">
        <v>0.91969999999999996</v>
      </c>
      <c r="S694">
        <v>2.9792999999999998</v>
      </c>
      <c r="U694" s="72">
        <v>42384</v>
      </c>
      <c r="V694">
        <v>33.038899999999998</v>
      </c>
      <c r="W694" t="s">
        <v>59</v>
      </c>
      <c r="X694" t="s">
        <v>59</v>
      </c>
    </row>
    <row r="695" spans="1:24" x14ac:dyDescent="0.25">
      <c r="A695" s="1"/>
      <c r="F695" s="1"/>
      <c r="K695" s="1"/>
      <c r="P695" s="72">
        <v>42027</v>
      </c>
      <c r="Q695">
        <v>37.113399999999999</v>
      </c>
      <c r="R695">
        <v>0.95269999999999999</v>
      </c>
      <c r="S695">
        <v>3.0863</v>
      </c>
      <c r="U695" s="72">
        <v>42391</v>
      </c>
      <c r="V695">
        <v>33.038899999999998</v>
      </c>
      <c r="W695" t="s">
        <v>59</v>
      </c>
      <c r="X695" t="s">
        <v>59</v>
      </c>
    </row>
    <row r="696" spans="1:24" x14ac:dyDescent="0.25">
      <c r="A696" s="1"/>
      <c r="F696" s="1"/>
      <c r="K696" s="1"/>
      <c r="P696" s="72">
        <v>42034</v>
      </c>
      <c r="Q696">
        <v>37.113399999999999</v>
      </c>
      <c r="R696">
        <v>0.91969999999999996</v>
      </c>
      <c r="S696">
        <v>2.9792999999999998</v>
      </c>
      <c r="U696" s="72">
        <v>42398</v>
      </c>
      <c r="V696">
        <v>33.038899999999998</v>
      </c>
      <c r="W696" t="s">
        <v>59</v>
      </c>
      <c r="X696" t="s">
        <v>59</v>
      </c>
    </row>
    <row r="697" spans="1:24" x14ac:dyDescent="0.25">
      <c r="A697" s="1"/>
      <c r="F697" s="1"/>
      <c r="K697" s="1"/>
      <c r="P697" s="72">
        <v>42041</v>
      </c>
      <c r="Q697">
        <v>37.113399999999999</v>
      </c>
      <c r="R697">
        <v>0.9224</v>
      </c>
      <c r="S697">
        <v>2.9882</v>
      </c>
      <c r="U697" s="72">
        <v>42405</v>
      </c>
      <c r="V697">
        <v>33.038899999999998</v>
      </c>
      <c r="W697" t="s">
        <v>59</v>
      </c>
      <c r="X697" t="s">
        <v>59</v>
      </c>
    </row>
    <row r="698" spans="1:24" x14ac:dyDescent="0.25">
      <c r="A698" s="1"/>
      <c r="F698" s="1"/>
      <c r="K698" s="1"/>
      <c r="P698" s="72">
        <v>42048</v>
      </c>
      <c r="Q698">
        <v>37.113399999999999</v>
      </c>
      <c r="R698">
        <v>1.0738000000000001</v>
      </c>
      <c r="S698">
        <v>3.4788000000000001</v>
      </c>
      <c r="U698" s="72">
        <v>42412</v>
      </c>
      <c r="V698">
        <v>33.038899999999998</v>
      </c>
      <c r="W698" t="s">
        <v>59</v>
      </c>
      <c r="X698" t="s">
        <v>59</v>
      </c>
    </row>
    <row r="699" spans="1:24" x14ac:dyDescent="0.25">
      <c r="A699" s="1"/>
      <c r="F699" s="1"/>
      <c r="K699" s="1"/>
      <c r="P699" s="72">
        <v>42055</v>
      </c>
      <c r="Q699">
        <v>37.113399999999999</v>
      </c>
      <c r="R699">
        <v>1.1427</v>
      </c>
      <c r="S699">
        <v>3.7018</v>
      </c>
      <c r="U699" s="72">
        <v>42419</v>
      </c>
      <c r="V699">
        <v>33.038899999999998</v>
      </c>
      <c r="W699" t="s">
        <v>59</v>
      </c>
      <c r="X699" t="s">
        <v>59</v>
      </c>
    </row>
    <row r="700" spans="1:24" x14ac:dyDescent="0.25">
      <c r="A700" s="1"/>
      <c r="F700" s="1"/>
      <c r="K700" s="1"/>
      <c r="P700" s="72">
        <v>42062</v>
      </c>
      <c r="Q700">
        <v>37.113399999999999</v>
      </c>
      <c r="R700">
        <v>1.3217000000000001</v>
      </c>
      <c r="S700">
        <v>4.2816000000000001</v>
      </c>
      <c r="U700" s="72">
        <v>42426</v>
      </c>
      <c r="V700">
        <v>33.038899999999998</v>
      </c>
      <c r="W700" t="s">
        <v>59</v>
      </c>
      <c r="X700" t="s">
        <v>59</v>
      </c>
    </row>
    <row r="701" spans="1:24" x14ac:dyDescent="0.25">
      <c r="A701" s="1"/>
      <c r="F701" s="1"/>
      <c r="K701" s="1"/>
      <c r="P701" s="72">
        <v>42069</v>
      </c>
      <c r="Q701">
        <v>37.113399999999999</v>
      </c>
      <c r="R701">
        <v>1.4318</v>
      </c>
      <c r="S701">
        <v>4.6383999999999999</v>
      </c>
      <c r="U701" s="72">
        <v>42433</v>
      </c>
      <c r="V701">
        <v>33.038899999999998</v>
      </c>
      <c r="W701" t="s">
        <v>59</v>
      </c>
      <c r="X701" t="s">
        <v>59</v>
      </c>
    </row>
    <row r="702" spans="1:24" x14ac:dyDescent="0.25">
      <c r="A702" s="1"/>
      <c r="F702" s="1"/>
      <c r="K702" s="1"/>
      <c r="P702" s="72">
        <v>42076</v>
      </c>
      <c r="Q702">
        <v>37.113399999999999</v>
      </c>
      <c r="R702">
        <v>1.4318</v>
      </c>
      <c r="S702">
        <v>4.6383999999999999</v>
      </c>
      <c r="U702" s="72">
        <v>42440</v>
      </c>
      <c r="V702">
        <v>33.038899999999998</v>
      </c>
      <c r="W702" t="s">
        <v>59</v>
      </c>
      <c r="X702" t="s">
        <v>59</v>
      </c>
    </row>
    <row r="703" spans="1:24" x14ac:dyDescent="0.25">
      <c r="A703" s="1"/>
      <c r="F703" s="1"/>
      <c r="K703" s="1"/>
      <c r="P703" s="72">
        <v>42083</v>
      </c>
      <c r="Q703">
        <v>37.113399999999999</v>
      </c>
      <c r="R703">
        <v>1.4125000000000001</v>
      </c>
      <c r="S703">
        <v>4.5759999999999996</v>
      </c>
      <c r="U703" s="72">
        <v>42447</v>
      </c>
      <c r="V703">
        <v>33.038899999999998</v>
      </c>
      <c r="W703" t="s">
        <v>59</v>
      </c>
      <c r="X703" t="s">
        <v>59</v>
      </c>
    </row>
    <row r="704" spans="1:24" x14ac:dyDescent="0.25">
      <c r="A704" s="1"/>
      <c r="F704" s="1"/>
      <c r="K704" s="1"/>
      <c r="P704" s="72">
        <v>42090</v>
      </c>
      <c r="Q704">
        <v>37.113399999999999</v>
      </c>
      <c r="R704">
        <v>1.2996000000000001</v>
      </c>
      <c r="S704">
        <v>4.2103000000000002</v>
      </c>
      <c r="U704" s="72">
        <v>42454</v>
      </c>
      <c r="V704">
        <v>33.038899999999998</v>
      </c>
      <c r="W704" t="s">
        <v>59</v>
      </c>
      <c r="X704" t="s">
        <v>59</v>
      </c>
    </row>
    <row r="705" spans="1:24" x14ac:dyDescent="0.25">
      <c r="A705" s="1"/>
      <c r="F705" s="1"/>
      <c r="K705" s="1"/>
      <c r="P705" s="72">
        <v>42097</v>
      </c>
      <c r="Q705">
        <v>29.999500000000001</v>
      </c>
      <c r="R705">
        <v>1.3611</v>
      </c>
      <c r="S705">
        <v>5.0647000000000002</v>
      </c>
      <c r="U705" s="72">
        <v>42461</v>
      </c>
      <c r="V705">
        <v>35.219200000000001</v>
      </c>
      <c r="W705" t="s">
        <v>59</v>
      </c>
      <c r="X705" t="s">
        <v>59</v>
      </c>
    </row>
    <row r="706" spans="1:24" x14ac:dyDescent="0.25">
      <c r="A706" s="1"/>
      <c r="F706" s="1"/>
      <c r="K706" s="1"/>
      <c r="P706" s="72">
        <v>42104</v>
      </c>
      <c r="Q706">
        <v>29.999500000000001</v>
      </c>
      <c r="R706">
        <v>1.5270999999999999</v>
      </c>
      <c r="S706">
        <v>5.6824000000000003</v>
      </c>
      <c r="U706" s="72">
        <v>42468</v>
      </c>
      <c r="V706">
        <v>35.219200000000001</v>
      </c>
      <c r="W706" t="s">
        <v>59</v>
      </c>
      <c r="X706" t="s">
        <v>59</v>
      </c>
    </row>
    <row r="707" spans="1:24" x14ac:dyDescent="0.25">
      <c r="A707" s="1"/>
      <c r="F707" s="1"/>
      <c r="K707" s="1"/>
      <c r="P707" s="72">
        <v>42111</v>
      </c>
      <c r="Q707">
        <v>29.999500000000001</v>
      </c>
      <c r="R707">
        <v>1.4026000000000001</v>
      </c>
      <c r="S707">
        <v>5.2191999999999998</v>
      </c>
      <c r="U707" s="72">
        <v>42475</v>
      </c>
      <c r="V707">
        <v>35.219200000000001</v>
      </c>
      <c r="W707" t="s">
        <v>59</v>
      </c>
      <c r="X707" t="s">
        <v>59</v>
      </c>
    </row>
    <row r="708" spans="1:24" x14ac:dyDescent="0.25">
      <c r="A708" s="1"/>
      <c r="F708" s="1"/>
      <c r="K708" s="1"/>
      <c r="P708" s="72">
        <v>42118</v>
      </c>
      <c r="Q708">
        <v>29.999500000000001</v>
      </c>
      <c r="R708">
        <v>1.4718</v>
      </c>
      <c r="S708">
        <v>5.4764999999999997</v>
      </c>
      <c r="U708" s="72">
        <v>42482</v>
      </c>
      <c r="V708">
        <v>35.219200000000001</v>
      </c>
      <c r="W708" t="s">
        <v>59</v>
      </c>
      <c r="X708" t="s">
        <v>59</v>
      </c>
    </row>
    <row r="709" spans="1:24" x14ac:dyDescent="0.25">
      <c r="A709" s="1"/>
      <c r="F709" s="1"/>
      <c r="K709" s="1"/>
      <c r="P709" s="72">
        <v>42125</v>
      </c>
      <c r="Q709">
        <v>29.999500000000001</v>
      </c>
      <c r="R709">
        <v>1.4635</v>
      </c>
      <c r="S709">
        <v>5.4455999999999998</v>
      </c>
      <c r="U709" s="72">
        <v>42489</v>
      </c>
      <c r="V709">
        <v>35.219200000000001</v>
      </c>
      <c r="W709" t="s">
        <v>59</v>
      </c>
      <c r="X709" t="s">
        <v>59</v>
      </c>
    </row>
    <row r="710" spans="1:24" x14ac:dyDescent="0.25">
      <c r="A710" s="1"/>
      <c r="F710" s="1"/>
      <c r="K710" s="1"/>
      <c r="P710" s="72">
        <v>42132</v>
      </c>
      <c r="Q710">
        <v>29.999500000000001</v>
      </c>
      <c r="R710">
        <v>1.4413</v>
      </c>
      <c r="S710">
        <v>5.3632999999999997</v>
      </c>
      <c r="U710" s="72">
        <v>42496</v>
      </c>
      <c r="V710">
        <v>35.219200000000001</v>
      </c>
      <c r="W710" t="s">
        <v>59</v>
      </c>
      <c r="X710" t="s">
        <v>59</v>
      </c>
    </row>
    <row r="711" spans="1:24" x14ac:dyDescent="0.25">
      <c r="A711" s="1"/>
      <c r="F711" s="1"/>
      <c r="K711" s="1"/>
      <c r="P711" s="72">
        <v>42139</v>
      </c>
      <c r="Q711">
        <v>29.999500000000001</v>
      </c>
      <c r="R711">
        <v>1.3445</v>
      </c>
      <c r="S711">
        <v>5.0030000000000001</v>
      </c>
      <c r="U711" s="72">
        <v>42503</v>
      </c>
      <c r="V711">
        <v>35.219200000000001</v>
      </c>
      <c r="W711" t="s">
        <v>59</v>
      </c>
      <c r="X711" t="s">
        <v>59</v>
      </c>
    </row>
    <row r="712" spans="1:24" x14ac:dyDescent="0.25">
      <c r="A712" s="1"/>
      <c r="F712" s="1"/>
      <c r="K712" s="1"/>
      <c r="P712" s="72">
        <v>42146</v>
      </c>
      <c r="Q712">
        <v>29.999500000000001</v>
      </c>
      <c r="R712">
        <v>1.2643</v>
      </c>
      <c r="S712">
        <v>4.7043999999999997</v>
      </c>
      <c r="U712" s="72">
        <v>42510</v>
      </c>
      <c r="V712">
        <v>35.219200000000001</v>
      </c>
      <c r="W712">
        <v>2.7852999999999999</v>
      </c>
      <c r="X712">
        <v>6.9913999999999996</v>
      </c>
    </row>
    <row r="713" spans="1:24" x14ac:dyDescent="0.25">
      <c r="A713" s="1"/>
      <c r="F713" s="1"/>
      <c r="K713" s="1"/>
      <c r="P713" s="72">
        <v>42153</v>
      </c>
      <c r="Q713">
        <v>29.999500000000001</v>
      </c>
      <c r="R713">
        <v>1.1951000000000001</v>
      </c>
      <c r="S713">
        <v>4.4470999999999998</v>
      </c>
      <c r="U713" s="72">
        <v>42517</v>
      </c>
      <c r="V713">
        <v>35.219200000000001</v>
      </c>
      <c r="W713">
        <v>2.794</v>
      </c>
      <c r="X713">
        <v>7.0130999999999997</v>
      </c>
    </row>
    <row r="714" spans="1:24" x14ac:dyDescent="0.25">
      <c r="A714" s="1"/>
      <c r="F714" s="1"/>
      <c r="K714" s="1"/>
      <c r="P714" s="72">
        <v>42160</v>
      </c>
      <c r="Q714">
        <v>29.999500000000001</v>
      </c>
      <c r="R714">
        <v>1.1951000000000001</v>
      </c>
      <c r="S714">
        <v>4.4470999999999998</v>
      </c>
      <c r="U714" s="72">
        <v>42524</v>
      </c>
      <c r="V714">
        <v>35.219200000000001</v>
      </c>
      <c r="W714">
        <v>2.8460000000000001</v>
      </c>
      <c r="X714">
        <v>7.1437999999999997</v>
      </c>
    </row>
    <row r="715" spans="1:24" x14ac:dyDescent="0.25">
      <c r="A715" s="1"/>
      <c r="F715" s="1"/>
      <c r="K715" s="1"/>
      <c r="P715" s="72">
        <v>42167</v>
      </c>
      <c r="Q715">
        <v>29.999500000000001</v>
      </c>
      <c r="R715">
        <v>1.2422</v>
      </c>
      <c r="S715">
        <v>4.6220999999999997</v>
      </c>
      <c r="U715" s="72">
        <v>42531</v>
      </c>
      <c r="V715">
        <v>35.219200000000001</v>
      </c>
      <c r="W715">
        <v>2.8807</v>
      </c>
      <c r="X715">
        <v>7.2309000000000001</v>
      </c>
    </row>
    <row r="716" spans="1:24" x14ac:dyDescent="0.25">
      <c r="A716" s="1"/>
      <c r="F716" s="1"/>
      <c r="K716" s="1"/>
      <c r="P716" s="72">
        <v>42174</v>
      </c>
      <c r="Q716">
        <v>29.999500000000001</v>
      </c>
      <c r="R716">
        <v>1.1453</v>
      </c>
      <c r="S716">
        <v>4.2618</v>
      </c>
      <c r="U716" s="72">
        <v>42538</v>
      </c>
      <c r="V716">
        <v>35.219200000000001</v>
      </c>
      <c r="W716">
        <v>2.9500999999999999</v>
      </c>
      <c r="X716">
        <v>7.4051999999999998</v>
      </c>
    </row>
    <row r="717" spans="1:24" x14ac:dyDescent="0.25">
      <c r="A717" s="1"/>
      <c r="F717" s="1"/>
      <c r="K717" s="1"/>
      <c r="P717" s="72">
        <v>42181</v>
      </c>
      <c r="Q717">
        <v>29.999500000000001</v>
      </c>
      <c r="R717">
        <v>1.2228000000000001</v>
      </c>
      <c r="S717">
        <v>4.55</v>
      </c>
      <c r="U717" s="72">
        <v>42545</v>
      </c>
      <c r="V717">
        <v>35.219200000000001</v>
      </c>
      <c r="W717">
        <v>3.2018</v>
      </c>
      <c r="X717">
        <v>8.0367999999999995</v>
      </c>
    </row>
    <row r="718" spans="1:24" x14ac:dyDescent="0.25">
      <c r="A718" s="1"/>
      <c r="F718" s="1"/>
      <c r="K718" s="1"/>
      <c r="P718" s="72">
        <v>42188</v>
      </c>
      <c r="Q718">
        <v>29.999500000000001</v>
      </c>
      <c r="R718">
        <v>1.1618999999999999</v>
      </c>
      <c r="S718">
        <v>4.3235999999999999</v>
      </c>
      <c r="U718" s="72">
        <v>42552</v>
      </c>
      <c r="V718">
        <v>22.917400000000001</v>
      </c>
      <c r="W718">
        <v>2.0956999999999999</v>
      </c>
      <c r="X718">
        <v>7.9642999999999997</v>
      </c>
    </row>
    <row r="719" spans="1:24" x14ac:dyDescent="0.25">
      <c r="A719" s="1"/>
      <c r="F719" s="1"/>
      <c r="K719" s="1"/>
      <c r="P719" s="72">
        <v>42195</v>
      </c>
      <c r="Q719">
        <v>29.999500000000001</v>
      </c>
      <c r="R719" t="s">
        <v>59</v>
      </c>
      <c r="S719" t="s">
        <v>59</v>
      </c>
      <c r="U719" s="72">
        <v>42559</v>
      </c>
      <c r="V719">
        <v>22.917400000000001</v>
      </c>
      <c r="W719">
        <v>2.0175999999999998</v>
      </c>
      <c r="X719">
        <v>7.6675000000000004</v>
      </c>
    </row>
    <row r="720" spans="1:24" x14ac:dyDescent="0.25">
      <c r="A720" s="1"/>
      <c r="F720" s="1"/>
      <c r="K720" s="1"/>
      <c r="P720" s="72">
        <v>42202</v>
      </c>
      <c r="Q720">
        <v>29.999500000000001</v>
      </c>
      <c r="R720" t="s">
        <v>59</v>
      </c>
      <c r="S720" t="s">
        <v>59</v>
      </c>
      <c r="U720" s="72">
        <v>42566</v>
      </c>
      <c r="V720">
        <v>22.917400000000001</v>
      </c>
      <c r="W720">
        <v>2.1334</v>
      </c>
      <c r="X720">
        <v>8.1075999999999997</v>
      </c>
    </row>
    <row r="721" spans="1:24" x14ac:dyDescent="0.25">
      <c r="A721" s="1"/>
      <c r="F721" s="1"/>
      <c r="K721" s="1"/>
      <c r="P721" s="72">
        <v>42209</v>
      </c>
      <c r="Q721">
        <v>29.999500000000001</v>
      </c>
      <c r="R721" t="s">
        <v>59</v>
      </c>
      <c r="S721" t="s">
        <v>59</v>
      </c>
      <c r="U721" s="72">
        <v>42573</v>
      </c>
      <c r="V721">
        <v>22.917400000000001</v>
      </c>
      <c r="W721">
        <v>2.1819000000000002</v>
      </c>
      <c r="X721">
        <v>8.2919</v>
      </c>
    </row>
    <row r="722" spans="1:24" x14ac:dyDescent="0.25">
      <c r="A722" s="1"/>
      <c r="F722" s="1"/>
      <c r="K722" s="1"/>
      <c r="P722" s="72">
        <v>42216</v>
      </c>
      <c r="Q722">
        <v>29.999500000000001</v>
      </c>
      <c r="R722" t="s">
        <v>59</v>
      </c>
      <c r="S722" t="s">
        <v>59</v>
      </c>
      <c r="U722" s="72">
        <v>42580</v>
      </c>
      <c r="V722">
        <v>22.917400000000001</v>
      </c>
      <c r="W722">
        <v>2.2033999999999998</v>
      </c>
      <c r="X722">
        <v>8.3737999999999992</v>
      </c>
    </row>
    <row r="723" spans="1:24" x14ac:dyDescent="0.25">
      <c r="A723" s="1"/>
      <c r="F723" s="1"/>
      <c r="K723" s="1"/>
      <c r="P723" s="72">
        <v>42223</v>
      </c>
      <c r="Q723">
        <v>29.999500000000001</v>
      </c>
      <c r="R723" t="s">
        <v>59</v>
      </c>
      <c r="S723" t="s">
        <v>59</v>
      </c>
      <c r="U723" s="72">
        <v>42587</v>
      </c>
      <c r="V723">
        <v>22.917400000000001</v>
      </c>
      <c r="W723">
        <v>2.1118999999999999</v>
      </c>
      <c r="X723">
        <v>8.0258000000000003</v>
      </c>
    </row>
    <row r="724" spans="1:24" x14ac:dyDescent="0.25">
      <c r="A724" s="1"/>
      <c r="F724" s="1"/>
      <c r="K724" s="1"/>
      <c r="P724" s="72">
        <v>42230</v>
      </c>
      <c r="Q724">
        <v>29.999500000000001</v>
      </c>
      <c r="R724" t="s">
        <v>59</v>
      </c>
      <c r="S724" t="s">
        <v>59</v>
      </c>
      <c r="U724" s="72">
        <v>42594</v>
      </c>
      <c r="V724">
        <v>22.917400000000001</v>
      </c>
      <c r="W724">
        <v>2.1225999999999998</v>
      </c>
      <c r="X724">
        <v>8.0667000000000009</v>
      </c>
    </row>
    <row r="725" spans="1:24" x14ac:dyDescent="0.25">
      <c r="A725" s="1"/>
      <c r="F725" s="1"/>
      <c r="K725" s="1"/>
      <c r="P725" s="72">
        <v>42237</v>
      </c>
      <c r="Q725">
        <v>29.999500000000001</v>
      </c>
      <c r="R725" t="s">
        <v>59</v>
      </c>
      <c r="S725" t="s">
        <v>59</v>
      </c>
      <c r="U725" s="72">
        <v>42601</v>
      </c>
      <c r="V725">
        <v>22.917400000000001</v>
      </c>
      <c r="W725">
        <v>2.1549999999999998</v>
      </c>
      <c r="X725">
        <v>8.1895000000000007</v>
      </c>
    </row>
    <row r="726" spans="1:24" x14ac:dyDescent="0.25">
      <c r="A726" s="1"/>
      <c r="F726" s="1"/>
      <c r="K726" s="1"/>
      <c r="P726" s="72">
        <v>42244</v>
      </c>
      <c r="Q726">
        <v>29.999500000000001</v>
      </c>
      <c r="R726" t="s">
        <v>59</v>
      </c>
      <c r="S726" t="s">
        <v>59</v>
      </c>
      <c r="U726" s="72">
        <v>42608</v>
      </c>
      <c r="V726">
        <v>22.917400000000001</v>
      </c>
      <c r="W726">
        <v>2.1684000000000001</v>
      </c>
      <c r="X726">
        <v>8.2407000000000004</v>
      </c>
    </row>
    <row r="727" spans="1:24" x14ac:dyDescent="0.25">
      <c r="A727" s="1"/>
      <c r="F727" s="1"/>
      <c r="K727" s="1"/>
      <c r="P727" s="72">
        <v>42251</v>
      </c>
      <c r="Q727">
        <v>29.999500000000001</v>
      </c>
      <c r="R727" t="s">
        <v>59</v>
      </c>
      <c r="S727" t="s">
        <v>59</v>
      </c>
      <c r="U727" s="72">
        <v>42615</v>
      </c>
      <c r="V727">
        <v>22.917400000000001</v>
      </c>
      <c r="W727">
        <v>2.2357999999999998</v>
      </c>
      <c r="X727">
        <v>8.4967000000000006</v>
      </c>
    </row>
    <row r="728" spans="1:24" x14ac:dyDescent="0.25">
      <c r="A728" s="1"/>
      <c r="F728" s="1"/>
      <c r="K728" s="1"/>
      <c r="P728" s="72">
        <v>42258</v>
      </c>
      <c r="Q728">
        <v>29.999500000000001</v>
      </c>
      <c r="R728" t="s">
        <v>59</v>
      </c>
      <c r="S728" t="s">
        <v>59</v>
      </c>
      <c r="U728" s="72">
        <v>42622</v>
      </c>
      <c r="V728">
        <v>22.917400000000001</v>
      </c>
      <c r="W728">
        <v>2.3273999999999999</v>
      </c>
      <c r="X728">
        <v>8.8446999999999996</v>
      </c>
    </row>
    <row r="729" spans="1:24" x14ac:dyDescent="0.25">
      <c r="A729" s="1"/>
      <c r="F729" s="1"/>
      <c r="K729" s="1"/>
      <c r="P729" s="72">
        <v>42265</v>
      </c>
      <c r="Q729">
        <v>29.999500000000001</v>
      </c>
      <c r="R729" t="s">
        <v>59</v>
      </c>
      <c r="S729" t="s">
        <v>59</v>
      </c>
      <c r="U729" s="72">
        <v>42629</v>
      </c>
      <c r="V729">
        <v>22.917400000000001</v>
      </c>
      <c r="W729">
        <v>2.4028</v>
      </c>
      <c r="X729">
        <v>9.1312999999999995</v>
      </c>
    </row>
    <row r="730" spans="1:24" x14ac:dyDescent="0.25">
      <c r="A730" s="1"/>
      <c r="F730" s="1"/>
      <c r="K730" s="1"/>
      <c r="P730" s="72">
        <v>42272</v>
      </c>
      <c r="Q730">
        <v>29.999500000000001</v>
      </c>
      <c r="R730" t="s">
        <v>59</v>
      </c>
      <c r="S730" t="s">
        <v>59</v>
      </c>
      <c r="U730" s="72">
        <v>42636</v>
      </c>
      <c r="V730">
        <v>22.917400000000001</v>
      </c>
      <c r="W730">
        <v>2.4782000000000002</v>
      </c>
      <c r="X730">
        <v>9.4179999999999993</v>
      </c>
    </row>
    <row r="731" spans="1:24" x14ac:dyDescent="0.25">
      <c r="A731" s="1"/>
      <c r="F731" s="1"/>
      <c r="K731" s="1"/>
      <c r="P731" s="72">
        <v>42279</v>
      </c>
      <c r="Q731">
        <v>29.999500000000001</v>
      </c>
      <c r="R731">
        <v>1.1151</v>
      </c>
      <c r="S731" t="s">
        <v>59</v>
      </c>
      <c r="U731" s="72">
        <v>42643</v>
      </c>
      <c r="V731">
        <v>27.035799999999998</v>
      </c>
      <c r="W731">
        <v>2.3172999999999999</v>
      </c>
      <c r="X731">
        <v>10.305199999999999</v>
      </c>
    </row>
    <row r="732" spans="1:24" x14ac:dyDescent="0.25">
      <c r="A732" s="1"/>
      <c r="F732" s="1"/>
      <c r="K732" s="1"/>
      <c r="P732" s="72">
        <v>42286</v>
      </c>
      <c r="Q732">
        <v>29.999500000000001</v>
      </c>
      <c r="R732">
        <v>1.2254</v>
      </c>
      <c r="S732" t="s">
        <v>59</v>
      </c>
      <c r="U732" s="72">
        <v>42650</v>
      </c>
      <c r="V732">
        <v>27.035799999999998</v>
      </c>
      <c r="W732">
        <v>2.2669000000000001</v>
      </c>
      <c r="X732">
        <v>10.081200000000001</v>
      </c>
    </row>
    <row r="733" spans="1:24" x14ac:dyDescent="0.25">
      <c r="A733" s="1"/>
      <c r="F733" s="1"/>
      <c r="K733" s="1"/>
      <c r="P733" s="72">
        <v>42293</v>
      </c>
      <c r="Q733">
        <v>29.999500000000001</v>
      </c>
      <c r="R733">
        <v>1.2756000000000001</v>
      </c>
      <c r="S733" t="s">
        <v>59</v>
      </c>
      <c r="U733" s="72">
        <v>42657</v>
      </c>
      <c r="V733">
        <v>27.035799999999998</v>
      </c>
      <c r="W733">
        <v>2.2416999999999998</v>
      </c>
      <c r="X733">
        <v>9.9692000000000007</v>
      </c>
    </row>
    <row r="734" spans="1:24" x14ac:dyDescent="0.25">
      <c r="A734" s="1"/>
      <c r="F734" s="1"/>
      <c r="K734" s="1"/>
      <c r="P734" s="72">
        <v>42300</v>
      </c>
      <c r="Q734">
        <v>29.999500000000001</v>
      </c>
      <c r="R734">
        <v>1.3051999999999999</v>
      </c>
      <c r="S734" t="s">
        <v>59</v>
      </c>
      <c r="U734" s="72">
        <v>42664</v>
      </c>
      <c r="V734">
        <v>27.035799999999998</v>
      </c>
      <c r="W734">
        <v>2.3022</v>
      </c>
      <c r="X734">
        <v>10.238</v>
      </c>
    </row>
    <row r="735" spans="1:24" x14ac:dyDescent="0.25">
      <c r="A735" s="1"/>
      <c r="F735" s="1"/>
      <c r="K735" s="1"/>
      <c r="P735" s="72">
        <v>42307</v>
      </c>
      <c r="Q735">
        <v>29.999500000000001</v>
      </c>
      <c r="R735">
        <v>1.5119</v>
      </c>
      <c r="S735" t="s">
        <v>59</v>
      </c>
      <c r="U735" s="72">
        <v>42671</v>
      </c>
      <c r="V735">
        <v>27.035799999999998</v>
      </c>
      <c r="W735">
        <v>2.2669000000000001</v>
      </c>
      <c r="X735">
        <v>10.081200000000001</v>
      </c>
    </row>
    <row r="736" spans="1:24" x14ac:dyDescent="0.25">
      <c r="A736" s="1"/>
      <c r="F736" s="1"/>
      <c r="K736" s="1"/>
      <c r="P736" s="72">
        <v>42314</v>
      </c>
      <c r="Q736">
        <v>29.999500000000001</v>
      </c>
      <c r="R736">
        <v>1.6093</v>
      </c>
      <c r="S736" t="s">
        <v>59</v>
      </c>
      <c r="U736" s="72">
        <v>42678</v>
      </c>
      <c r="V736">
        <v>27.035799999999998</v>
      </c>
      <c r="W736">
        <v>2.2164999999999999</v>
      </c>
      <c r="X736">
        <v>9.8572000000000006</v>
      </c>
    </row>
    <row r="737" spans="1:24" x14ac:dyDescent="0.25">
      <c r="A737" s="1"/>
      <c r="F737" s="1"/>
      <c r="K737" s="1"/>
      <c r="P737" s="72">
        <v>42321</v>
      </c>
      <c r="Q737">
        <v>29.999500000000001</v>
      </c>
      <c r="R737">
        <v>1.8662000000000001</v>
      </c>
      <c r="S737" t="s">
        <v>59</v>
      </c>
      <c r="U737" s="72">
        <v>42685</v>
      </c>
      <c r="V737">
        <v>27.035799999999998</v>
      </c>
      <c r="W737">
        <v>2.1661000000000001</v>
      </c>
      <c r="X737">
        <v>9.6332000000000004</v>
      </c>
    </row>
    <row r="738" spans="1:24" x14ac:dyDescent="0.25">
      <c r="A738" s="1"/>
      <c r="F738" s="1"/>
      <c r="K738" s="1"/>
      <c r="P738" s="72">
        <v>42328</v>
      </c>
      <c r="Q738">
        <v>29.999500000000001</v>
      </c>
      <c r="R738">
        <v>1.9518</v>
      </c>
      <c r="S738" t="s">
        <v>59</v>
      </c>
      <c r="U738" s="72">
        <v>42692</v>
      </c>
      <c r="V738">
        <v>27.035799999999998</v>
      </c>
      <c r="W738">
        <v>2.2644000000000002</v>
      </c>
      <c r="X738">
        <v>10.07</v>
      </c>
    </row>
    <row r="739" spans="1:24" x14ac:dyDescent="0.25">
      <c r="A739" s="1"/>
      <c r="F739" s="1"/>
      <c r="K739" s="1"/>
      <c r="P739" s="72">
        <v>42335</v>
      </c>
      <c r="Q739">
        <v>29.999500000000001</v>
      </c>
      <c r="R739">
        <v>1.7215</v>
      </c>
      <c r="S739" t="s">
        <v>59</v>
      </c>
      <c r="U739" s="72">
        <v>42699</v>
      </c>
      <c r="V739">
        <v>27.035799999999998</v>
      </c>
      <c r="W739">
        <v>2.2568000000000001</v>
      </c>
      <c r="X739">
        <v>10.0364</v>
      </c>
    </row>
    <row r="740" spans="1:24" x14ac:dyDescent="0.25">
      <c r="A740" s="1"/>
      <c r="F740" s="1"/>
      <c r="K740" s="1"/>
      <c r="P740" s="72">
        <v>42342</v>
      </c>
      <c r="Q740">
        <v>29.999500000000001</v>
      </c>
      <c r="R740">
        <v>1.6654</v>
      </c>
      <c r="S740" t="s">
        <v>59</v>
      </c>
      <c r="U740" s="72">
        <v>42706</v>
      </c>
      <c r="V740">
        <v>27.035799999999998</v>
      </c>
      <c r="W740">
        <v>2.1913</v>
      </c>
      <c r="X740">
        <v>9.7452000000000005</v>
      </c>
    </row>
    <row r="741" spans="1:24" x14ac:dyDescent="0.25">
      <c r="A741" s="1"/>
      <c r="F741" s="1"/>
      <c r="K741" s="1"/>
      <c r="P741" s="72">
        <v>42349</v>
      </c>
      <c r="Q741">
        <v>29.999500000000001</v>
      </c>
      <c r="R741">
        <v>1.6536</v>
      </c>
      <c r="S741" t="s">
        <v>59</v>
      </c>
      <c r="U741" s="72">
        <v>42713</v>
      </c>
      <c r="V741">
        <v>27.035799999999998</v>
      </c>
      <c r="W741">
        <v>2.2315999999999998</v>
      </c>
      <c r="X741">
        <v>9.9244000000000003</v>
      </c>
    </row>
    <row r="742" spans="1:24" x14ac:dyDescent="0.25">
      <c r="A742" s="1"/>
      <c r="F742" s="1"/>
      <c r="K742" s="1"/>
      <c r="P742" s="72">
        <v>42356</v>
      </c>
      <c r="Q742">
        <v>29.999500000000001</v>
      </c>
      <c r="R742">
        <v>1.506</v>
      </c>
      <c r="S742" t="s">
        <v>59</v>
      </c>
      <c r="U742" s="72">
        <v>42720</v>
      </c>
      <c r="V742">
        <v>27.035799999999998</v>
      </c>
      <c r="W742">
        <v>2.1913</v>
      </c>
      <c r="X742">
        <v>9.7452000000000005</v>
      </c>
    </row>
    <row r="743" spans="1:24" x14ac:dyDescent="0.25">
      <c r="A743" s="1"/>
      <c r="F743" s="1"/>
      <c r="K743" s="1"/>
      <c r="P743" s="72">
        <v>42363</v>
      </c>
      <c r="Q743">
        <v>29.999500000000001</v>
      </c>
      <c r="R743">
        <v>1.6684000000000001</v>
      </c>
      <c r="S743" t="s">
        <v>59</v>
      </c>
      <c r="U743" s="72">
        <v>42727</v>
      </c>
      <c r="V743">
        <v>27.035799999999998</v>
      </c>
      <c r="W743">
        <v>2.1158000000000001</v>
      </c>
      <c r="X743">
        <v>9.4091000000000005</v>
      </c>
    </row>
    <row r="744" spans="1:24" x14ac:dyDescent="0.25">
      <c r="A744" s="1"/>
      <c r="F744" s="1"/>
      <c r="K744" s="1"/>
      <c r="P744" s="72">
        <v>42370</v>
      </c>
      <c r="Q744">
        <v>29.999500000000001</v>
      </c>
      <c r="R744">
        <v>1.4682999999999999</v>
      </c>
      <c r="S744" t="s">
        <v>59</v>
      </c>
      <c r="U744" s="72">
        <v>42734</v>
      </c>
      <c r="V744">
        <v>28.184100000000001</v>
      </c>
      <c r="W744">
        <v>1.911</v>
      </c>
      <c r="X744">
        <v>9.2949000000000002</v>
      </c>
    </row>
    <row r="745" spans="1:24" x14ac:dyDescent="0.25">
      <c r="A745" s="1"/>
      <c r="F745" s="1"/>
      <c r="K745" s="1"/>
      <c r="P745" s="72">
        <v>42377</v>
      </c>
      <c r="Q745">
        <v>29.999500000000001</v>
      </c>
      <c r="R745">
        <v>1.4309000000000001</v>
      </c>
      <c r="S745" t="s">
        <v>59</v>
      </c>
      <c r="U745" s="72">
        <v>42741</v>
      </c>
      <c r="V745">
        <v>28.184100000000001</v>
      </c>
      <c r="W745">
        <v>2.0625</v>
      </c>
      <c r="X745">
        <v>10.031700000000001</v>
      </c>
    </row>
    <row r="746" spans="1:24" x14ac:dyDescent="0.25">
      <c r="A746" s="1"/>
      <c r="F746" s="1"/>
      <c r="K746" s="1"/>
      <c r="P746" s="72">
        <v>42384</v>
      </c>
      <c r="Q746">
        <v>29.999500000000001</v>
      </c>
      <c r="R746">
        <v>1.2814000000000001</v>
      </c>
      <c r="S746" t="s">
        <v>59</v>
      </c>
      <c r="U746" s="72">
        <v>42748</v>
      </c>
      <c r="V746">
        <v>28.184100000000001</v>
      </c>
      <c r="W746">
        <v>2.1208</v>
      </c>
      <c r="X746">
        <v>10.315099999999999</v>
      </c>
    </row>
    <row r="747" spans="1:24" x14ac:dyDescent="0.25">
      <c r="A747" s="1"/>
      <c r="F747" s="1"/>
      <c r="K747" s="1"/>
      <c r="P747" s="72">
        <v>42391</v>
      </c>
      <c r="Q747">
        <v>29.999500000000001</v>
      </c>
      <c r="R747">
        <v>1.4870000000000001</v>
      </c>
      <c r="S747" t="s">
        <v>59</v>
      </c>
      <c r="U747" s="72">
        <v>42755</v>
      </c>
      <c r="V747">
        <v>28.184100000000001</v>
      </c>
      <c r="W747">
        <v>2.0975000000000001</v>
      </c>
      <c r="X747">
        <v>10.201700000000001</v>
      </c>
    </row>
    <row r="748" spans="1:24" x14ac:dyDescent="0.25">
      <c r="A748" s="1"/>
      <c r="F748" s="1"/>
      <c r="K748" s="1"/>
      <c r="P748" s="72">
        <v>42398</v>
      </c>
      <c r="Q748">
        <v>29.999500000000001</v>
      </c>
      <c r="R748">
        <v>1.5644</v>
      </c>
      <c r="S748" t="s">
        <v>59</v>
      </c>
      <c r="U748" s="72">
        <v>42762</v>
      </c>
      <c r="V748">
        <v>28.184100000000001</v>
      </c>
      <c r="W748">
        <v>2.1021000000000001</v>
      </c>
      <c r="X748">
        <v>10.224399999999999</v>
      </c>
    </row>
    <row r="749" spans="1:24" x14ac:dyDescent="0.25">
      <c r="A749" s="1"/>
      <c r="F749" s="1"/>
      <c r="K749" s="1"/>
      <c r="P749" s="72">
        <v>42405</v>
      </c>
      <c r="Q749">
        <v>29.999500000000001</v>
      </c>
      <c r="R749">
        <v>1.5750999999999999</v>
      </c>
      <c r="S749" t="s">
        <v>59</v>
      </c>
      <c r="U749" s="72">
        <v>42769</v>
      </c>
      <c r="V749">
        <v>28.184100000000001</v>
      </c>
      <c r="W749">
        <v>2.0928</v>
      </c>
      <c r="X749">
        <v>10.179</v>
      </c>
    </row>
    <row r="750" spans="1:24" x14ac:dyDescent="0.25">
      <c r="A750" s="1"/>
      <c r="F750" s="1"/>
      <c r="K750" s="1"/>
      <c r="P750" s="72">
        <v>42412</v>
      </c>
      <c r="Q750">
        <v>29.999500000000001</v>
      </c>
      <c r="R750">
        <v>1.6365000000000001</v>
      </c>
      <c r="S750" t="s">
        <v>59</v>
      </c>
      <c r="U750" s="72">
        <v>42776</v>
      </c>
      <c r="V750">
        <v>28.184100000000001</v>
      </c>
      <c r="W750">
        <v>2.1208</v>
      </c>
      <c r="X750">
        <v>10.315099999999999</v>
      </c>
    </row>
    <row r="751" spans="1:24" x14ac:dyDescent="0.25">
      <c r="A751" s="1"/>
      <c r="F751" s="1"/>
      <c r="K751" s="1"/>
      <c r="P751" s="72">
        <v>42419</v>
      </c>
      <c r="Q751">
        <v>29.999500000000001</v>
      </c>
      <c r="R751">
        <v>1.9060999999999999</v>
      </c>
      <c r="S751" t="s">
        <v>59</v>
      </c>
      <c r="U751" s="72">
        <v>42783</v>
      </c>
      <c r="V751">
        <v>28.184100000000001</v>
      </c>
      <c r="W751">
        <v>2.2839</v>
      </c>
      <c r="X751">
        <v>11.108499999999999</v>
      </c>
    </row>
    <row r="752" spans="1:24" x14ac:dyDescent="0.25">
      <c r="A752" s="1"/>
      <c r="F752" s="1"/>
      <c r="K752" s="1"/>
      <c r="P752" s="72">
        <v>42426</v>
      </c>
      <c r="Q752">
        <v>29.999500000000001</v>
      </c>
      <c r="R752">
        <v>2.0289000000000001</v>
      </c>
      <c r="S752" t="s">
        <v>59</v>
      </c>
      <c r="U752" s="72">
        <v>42790</v>
      </c>
      <c r="V752">
        <v>28.184100000000001</v>
      </c>
      <c r="W752">
        <v>2.2372999999999998</v>
      </c>
      <c r="X752">
        <v>10.8818</v>
      </c>
    </row>
    <row r="753" spans="1:24" x14ac:dyDescent="0.25">
      <c r="A753" s="1"/>
      <c r="F753" s="1"/>
      <c r="K753" s="1"/>
      <c r="P753" s="72">
        <v>42433</v>
      </c>
      <c r="Q753">
        <v>29.999500000000001</v>
      </c>
      <c r="R753">
        <v>1.8420000000000001</v>
      </c>
      <c r="S753" t="s">
        <v>59</v>
      </c>
      <c r="U753" s="72">
        <v>42797</v>
      </c>
      <c r="V753">
        <v>28.184100000000001</v>
      </c>
      <c r="W753">
        <v>2.214</v>
      </c>
      <c r="X753">
        <v>10.7685</v>
      </c>
    </row>
    <row r="754" spans="1:24" x14ac:dyDescent="0.25">
      <c r="A754" s="1"/>
      <c r="F754" s="1"/>
      <c r="K754" s="1"/>
      <c r="P754" s="72">
        <v>42440</v>
      </c>
      <c r="Q754">
        <v>29.999500000000001</v>
      </c>
      <c r="R754">
        <v>1.7726</v>
      </c>
      <c r="S754" t="s">
        <v>59</v>
      </c>
      <c r="U754" s="72">
        <v>42804</v>
      </c>
      <c r="V754">
        <v>28.184100000000001</v>
      </c>
      <c r="W754">
        <v>2.1674000000000002</v>
      </c>
      <c r="X754">
        <v>10.5418</v>
      </c>
    </row>
    <row r="755" spans="1:24" x14ac:dyDescent="0.25">
      <c r="A755" s="1"/>
      <c r="F755" s="1"/>
      <c r="K755" s="1"/>
      <c r="P755" s="72">
        <v>42447</v>
      </c>
      <c r="Q755">
        <v>29.999500000000001</v>
      </c>
      <c r="R755">
        <v>1.6657999999999999</v>
      </c>
      <c r="S755" t="s">
        <v>59</v>
      </c>
      <c r="U755" s="72">
        <v>42811</v>
      </c>
      <c r="V755">
        <v>28.184100000000001</v>
      </c>
      <c r="W755">
        <v>2.2746</v>
      </c>
      <c r="X755">
        <v>11.0632</v>
      </c>
    </row>
    <row r="756" spans="1:24" x14ac:dyDescent="0.25">
      <c r="A756" s="1"/>
      <c r="F756" s="1"/>
      <c r="K756" s="1"/>
      <c r="P756" s="72">
        <v>42454</v>
      </c>
      <c r="Q756">
        <v>29.999500000000001</v>
      </c>
      <c r="R756">
        <v>1.6497999999999999</v>
      </c>
      <c r="S756" t="s">
        <v>59</v>
      </c>
      <c r="U756" s="72">
        <v>42818</v>
      </c>
      <c r="V756">
        <v>28.184100000000001</v>
      </c>
      <c r="W756">
        <v>2.2652999999999999</v>
      </c>
      <c r="X756">
        <v>11.017799999999999</v>
      </c>
    </row>
    <row r="757" spans="1:24" x14ac:dyDescent="0.25">
      <c r="A757" s="1"/>
      <c r="F757" s="1"/>
      <c r="K757" s="1"/>
      <c r="P757" s="72">
        <v>42461</v>
      </c>
      <c r="Q757">
        <v>29.999500000000001</v>
      </c>
      <c r="R757">
        <v>1.5145999999999999</v>
      </c>
      <c r="S757" t="s">
        <v>59</v>
      </c>
      <c r="U757" s="72">
        <v>42825</v>
      </c>
      <c r="V757">
        <v>28.969000000000001</v>
      </c>
      <c r="W757">
        <v>2.3458000000000001</v>
      </c>
      <c r="X757">
        <v>11.7379</v>
      </c>
    </row>
    <row r="758" spans="1:24" x14ac:dyDescent="0.25">
      <c r="A758" s="1"/>
      <c r="F758" s="1"/>
      <c r="K758" s="1"/>
      <c r="P758" s="72">
        <v>42468</v>
      </c>
      <c r="Q758">
        <v>29.999500000000001</v>
      </c>
      <c r="R758">
        <v>1.4271</v>
      </c>
      <c r="S758" t="s">
        <v>59</v>
      </c>
      <c r="U758" s="72">
        <v>42832</v>
      </c>
      <c r="V758">
        <v>28.969000000000001</v>
      </c>
      <c r="W758">
        <v>2.3193000000000001</v>
      </c>
      <c r="X758">
        <v>11.6053</v>
      </c>
    </row>
    <row r="759" spans="1:24" x14ac:dyDescent="0.25">
      <c r="A759" s="1"/>
      <c r="F759" s="1"/>
      <c r="K759" s="1"/>
      <c r="P759" s="72">
        <v>42475</v>
      </c>
      <c r="Q759">
        <v>29.999500000000001</v>
      </c>
      <c r="R759">
        <v>1.6045</v>
      </c>
      <c r="S759" t="s">
        <v>59</v>
      </c>
      <c r="U759" s="72">
        <v>42839</v>
      </c>
      <c r="V759">
        <v>28.969000000000001</v>
      </c>
      <c r="W759">
        <v>2.3414000000000001</v>
      </c>
      <c r="X759">
        <v>11.7158</v>
      </c>
    </row>
    <row r="760" spans="1:24" x14ac:dyDescent="0.25">
      <c r="A760" s="1"/>
      <c r="F760" s="1"/>
      <c r="K760" s="1"/>
      <c r="P760" s="72">
        <v>42482</v>
      </c>
      <c r="Q760">
        <v>29.999500000000001</v>
      </c>
      <c r="R760">
        <v>1.6994</v>
      </c>
      <c r="S760" t="s">
        <v>59</v>
      </c>
      <c r="U760" s="72">
        <v>42846</v>
      </c>
      <c r="V760">
        <v>28.969000000000001</v>
      </c>
      <c r="W760">
        <v>2.3523999999999998</v>
      </c>
      <c r="X760">
        <v>11.771100000000001</v>
      </c>
    </row>
    <row r="761" spans="1:24" x14ac:dyDescent="0.25">
      <c r="A761" s="1"/>
      <c r="F761" s="1"/>
      <c r="K761" s="1"/>
      <c r="P761" s="72">
        <v>42489</v>
      </c>
      <c r="Q761">
        <v>29.999500000000001</v>
      </c>
      <c r="R761">
        <v>1.5778000000000001</v>
      </c>
      <c r="S761" t="s">
        <v>59</v>
      </c>
      <c r="U761" s="72">
        <v>42853</v>
      </c>
      <c r="V761">
        <v>28.969000000000001</v>
      </c>
      <c r="W761">
        <v>2.3435999999999999</v>
      </c>
      <c r="X761">
        <v>11.726900000000001</v>
      </c>
    </row>
    <row r="762" spans="1:24" x14ac:dyDescent="0.25">
      <c r="A762" s="1"/>
      <c r="F762" s="1"/>
      <c r="K762" s="1"/>
      <c r="P762" s="72">
        <v>42496</v>
      </c>
      <c r="Q762">
        <v>29.999500000000001</v>
      </c>
      <c r="R762">
        <v>1.5924</v>
      </c>
      <c r="S762" t="s">
        <v>59</v>
      </c>
      <c r="U762" s="72">
        <v>42860</v>
      </c>
      <c r="V762">
        <v>28.969000000000001</v>
      </c>
      <c r="W762">
        <v>2.3214999999999999</v>
      </c>
      <c r="X762">
        <v>11.616300000000001</v>
      </c>
    </row>
    <row r="763" spans="1:24" x14ac:dyDescent="0.25">
      <c r="A763" s="1"/>
      <c r="F763" s="1"/>
      <c r="K763" s="1"/>
      <c r="P763" s="72">
        <v>42503</v>
      </c>
      <c r="Q763">
        <v>29.999500000000001</v>
      </c>
      <c r="R763">
        <v>1.6045</v>
      </c>
      <c r="S763" t="s">
        <v>59</v>
      </c>
      <c r="U763" s="72">
        <v>42867</v>
      </c>
      <c r="V763">
        <v>28.969000000000001</v>
      </c>
      <c r="W763">
        <v>2.3414000000000001</v>
      </c>
      <c r="X763">
        <v>11.7158</v>
      </c>
    </row>
    <row r="764" spans="1:24" x14ac:dyDescent="0.25">
      <c r="A764" s="1"/>
      <c r="F764" s="1"/>
      <c r="K764" s="1"/>
      <c r="P764" s="72">
        <v>42510</v>
      </c>
      <c r="Q764">
        <v>29.999500000000001</v>
      </c>
      <c r="R764">
        <v>1.4879</v>
      </c>
      <c r="S764" t="s">
        <v>59</v>
      </c>
      <c r="U764" s="72">
        <v>42874</v>
      </c>
      <c r="V764">
        <v>28.969000000000001</v>
      </c>
      <c r="W764">
        <v>2.3936000000000002</v>
      </c>
      <c r="X764">
        <v>11.976900000000001</v>
      </c>
    </row>
    <row r="765" spans="1:24" x14ac:dyDescent="0.25">
      <c r="A765" s="1"/>
      <c r="F765" s="1"/>
      <c r="K765" s="1"/>
      <c r="P765" s="72">
        <v>42517</v>
      </c>
      <c r="Q765">
        <v>29.999500000000001</v>
      </c>
      <c r="R765">
        <v>1.5559000000000001</v>
      </c>
      <c r="S765" t="s">
        <v>59</v>
      </c>
      <c r="U765" s="72">
        <v>42881</v>
      </c>
      <c r="V765">
        <v>28.969000000000001</v>
      </c>
      <c r="W765">
        <v>2.4379</v>
      </c>
      <c r="X765">
        <v>12.198700000000001</v>
      </c>
    </row>
    <row r="766" spans="1:24" x14ac:dyDescent="0.25">
      <c r="A766" s="1"/>
      <c r="F766" s="1"/>
      <c r="K766" s="1"/>
      <c r="P766" s="72">
        <v>42524</v>
      </c>
      <c r="Q766">
        <v>29.999500000000001</v>
      </c>
      <c r="R766">
        <v>1.5316000000000001</v>
      </c>
      <c r="S766" t="s">
        <v>59</v>
      </c>
      <c r="U766" s="72">
        <v>42888</v>
      </c>
      <c r="V766">
        <v>28.969000000000001</v>
      </c>
      <c r="W766">
        <v>2.5709</v>
      </c>
      <c r="X766">
        <v>12.864100000000001</v>
      </c>
    </row>
    <row r="767" spans="1:24" x14ac:dyDescent="0.25">
      <c r="A767" s="1"/>
      <c r="F767" s="1"/>
      <c r="K767" s="1"/>
      <c r="P767" s="72">
        <v>42531</v>
      </c>
      <c r="Q767">
        <v>29.999500000000001</v>
      </c>
      <c r="R767">
        <v>1.5802</v>
      </c>
      <c r="S767" t="s">
        <v>59</v>
      </c>
      <c r="U767" s="72">
        <v>42895</v>
      </c>
      <c r="V767">
        <v>28.969000000000001</v>
      </c>
      <c r="W767">
        <v>2.5531000000000001</v>
      </c>
      <c r="X767">
        <v>12.775399999999999</v>
      </c>
    </row>
    <row r="768" spans="1:24" x14ac:dyDescent="0.25">
      <c r="A768" s="1"/>
      <c r="F768" s="1"/>
      <c r="K768" s="1"/>
      <c r="P768" s="72">
        <v>42538</v>
      </c>
      <c r="Q768">
        <v>29.999500000000001</v>
      </c>
      <c r="R768">
        <v>1.5266999999999999</v>
      </c>
      <c r="S768" t="s">
        <v>59</v>
      </c>
      <c r="U768" s="72">
        <v>42902</v>
      </c>
      <c r="V768">
        <v>28.969000000000001</v>
      </c>
      <c r="W768">
        <v>2.4379</v>
      </c>
      <c r="X768">
        <v>12.198700000000001</v>
      </c>
    </row>
    <row r="769" spans="1:24" x14ac:dyDescent="0.25">
      <c r="A769" s="1"/>
      <c r="F769" s="1"/>
      <c r="K769" s="1"/>
      <c r="P769" s="72">
        <v>42545</v>
      </c>
      <c r="Q769">
        <v>29.999500000000001</v>
      </c>
      <c r="R769">
        <v>1.6313</v>
      </c>
      <c r="S769" t="s">
        <v>59</v>
      </c>
      <c r="U769" s="72">
        <v>42909</v>
      </c>
      <c r="V769">
        <v>28.969000000000001</v>
      </c>
      <c r="W769">
        <v>2.4379</v>
      </c>
      <c r="X769">
        <v>12.198700000000001</v>
      </c>
    </row>
    <row r="770" spans="1:24" x14ac:dyDescent="0.25">
      <c r="A770" s="1"/>
      <c r="F770" s="1"/>
      <c r="K770" s="1"/>
      <c r="P770" s="72">
        <v>42552</v>
      </c>
      <c r="Q770">
        <v>29.999500000000001</v>
      </c>
      <c r="R770">
        <v>1.6173999999999999</v>
      </c>
      <c r="S770">
        <v>5.109</v>
      </c>
      <c r="U770" s="72">
        <v>42916</v>
      </c>
      <c r="V770">
        <v>25.530999999999999</v>
      </c>
      <c r="W770">
        <v>2.4847999999999999</v>
      </c>
      <c r="X770">
        <v>11.051500000000001</v>
      </c>
    </row>
    <row r="771" spans="1:24" x14ac:dyDescent="0.25">
      <c r="A771" s="1"/>
      <c r="F771" s="1"/>
      <c r="K771" s="1"/>
      <c r="P771" s="72">
        <v>42559</v>
      </c>
      <c r="Q771">
        <v>29.999500000000001</v>
      </c>
      <c r="R771">
        <v>1.6017999999999999</v>
      </c>
      <c r="S771">
        <v>5.0598000000000001</v>
      </c>
      <c r="U771" s="72">
        <v>42923</v>
      </c>
      <c r="V771">
        <v>25.530999999999999</v>
      </c>
      <c r="W771">
        <v>2.4558</v>
      </c>
      <c r="X771">
        <v>10.922599999999999</v>
      </c>
    </row>
    <row r="772" spans="1:24" x14ac:dyDescent="0.25">
      <c r="A772" s="1"/>
      <c r="F772" s="1"/>
      <c r="K772" s="1"/>
      <c r="P772" s="72">
        <v>42566</v>
      </c>
      <c r="Q772">
        <v>29.999500000000001</v>
      </c>
      <c r="R772">
        <v>1.6754</v>
      </c>
      <c r="S772">
        <v>5.2919999999999998</v>
      </c>
      <c r="U772" s="72">
        <v>42930</v>
      </c>
      <c r="V772">
        <v>25.530999999999999</v>
      </c>
      <c r="W772">
        <v>2.4952000000000001</v>
      </c>
      <c r="X772">
        <v>11.0976</v>
      </c>
    </row>
    <row r="773" spans="1:24" x14ac:dyDescent="0.25">
      <c r="A773" s="1"/>
      <c r="F773" s="1"/>
      <c r="K773" s="1"/>
      <c r="P773" s="72">
        <v>42573</v>
      </c>
      <c r="Q773">
        <v>29.999500000000001</v>
      </c>
      <c r="R773">
        <v>1.8202</v>
      </c>
      <c r="S773">
        <v>5.7493999999999996</v>
      </c>
      <c r="U773" s="72">
        <v>42937</v>
      </c>
      <c r="V773">
        <v>25.530999999999999</v>
      </c>
      <c r="W773">
        <v>2.5261999999999998</v>
      </c>
      <c r="X773">
        <v>11.2357</v>
      </c>
    </row>
    <row r="774" spans="1:24" x14ac:dyDescent="0.25">
      <c r="A774" s="1"/>
      <c r="F774" s="1"/>
      <c r="K774" s="1"/>
      <c r="P774" s="72">
        <v>42580</v>
      </c>
      <c r="Q774">
        <v>29.999500000000001</v>
      </c>
      <c r="R774">
        <v>2.0941999999999998</v>
      </c>
      <c r="S774">
        <v>6.6150000000000002</v>
      </c>
      <c r="U774" s="72">
        <v>42944</v>
      </c>
      <c r="V774">
        <v>25.530999999999999</v>
      </c>
      <c r="W774">
        <v>2.6505000000000001</v>
      </c>
      <c r="X774">
        <v>11.7883</v>
      </c>
    </row>
    <row r="775" spans="1:24" x14ac:dyDescent="0.25">
      <c r="A775" s="1"/>
      <c r="F775" s="1"/>
      <c r="K775" s="1"/>
      <c r="P775" s="72">
        <v>42587</v>
      </c>
      <c r="Q775">
        <v>29.999500000000001</v>
      </c>
      <c r="R775">
        <v>2.1031</v>
      </c>
      <c r="S775">
        <v>6.6430999999999996</v>
      </c>
      <c r="U775" s="72">
        <v>42951</v>
      </c>
      <c r="V775">
        <v>25.530999999999999</v>
      </c>
      <c r="W775">
        <v>2.5987</v>
      </c>
      <c r="X775">
        <v>11.558</v>
      </c>
    </row>
    <row r="776" spans="1:24" x14ac:dyDescent="0.25">
      <c r="A776" s="1"/>
      <c r="F776" s="1"/>
      <c r="K776" s="1"/>
      <c r="P776" s="72">
        <v>42594</v>
      </c>
      <c r="Q776">
        <v>29.999500000000001</v>
      </c>
      <c r="R776">
        <v>1.8936999999999999</v>
      </c>
      <c r="S776">
        <v>5.9816000000000003</v>
      </c>
      <c r="U776" s="72">
        <v>42958</v>
      </c>
      <c r="V776">
        <v>25.530999999999999</v>
      </c>
      <c r="W776">
        <v>2.5676000000000001</v>
      </c>
      <c r="X776">
        <v>11.4199</v>
      </c>
    </row>
    <row r="777" spans="1:24" x14ac:dyDescent="0.25">
      <c r="A777" s="1"/>
      <c r="F777" s="1"/>
      <c r="K777" s="1"/>
      <c r="P777" s="72">
        <v>42601</v>
      </c>
      <c r="Q777">
        <v>29.999500000000001</v>
      </c>
      <c r="R777">
        <v>1.9560999999999999</v>
      </c>
      <c r="S777">
        <v>6.1787000000000001</v>
      </c>
      <c r="U777" s="72">
        <v>42965</v>
      </c>
      <c r="V777">
        <v>25.530999999999999</v>
      </c>
      <c r="W777">
        <v>2.8782000000000001</v>
      </c>
      <c r="X777">
        <v>12.801299999999999</v>
      </c>
    </row>
    <row r="778" spans="1:24" x14ac:dyDescent="0.25">
      <c r="A778" s="1"/>
      <c r="F778" s="1"/>
      <c r="K778" s="1"/>
      <c r="P778" s="72">
        <v>42608</v>
      </c>
      <c r="Q778">
        <v>29.999500000000001</v>
      </c>
      <c r="R778">
        <v>1.9604999999999999</v>
      </c>
      <c r="S778">
        <v>6.1927000000000003</v>
      </c>
      <c r="U778" s="72">
        <v>42972</v>
      </c>
      <c r="V778">
        <v>25.530999999999999</v>
      </c>
      <c r="W778">
        <v>3.1474000000000002</v>
      </c>
      <c r="X778">
        <v>13.9986</v>
      </c>
    </row>
    <row r="779" spans="1:24" x14ac:dyDescent="0.25">
      <c r="A779" s="1"/>
      <c r="F779" s="1"/>
      <c r="K779" s="1"/>
      <c r="P779" s="72">
        <v>42615</v>
      </c>
      <c r="Q779">
        <v>29.999500000000001</v>
      </c>
      <c r="R779">
        <v>1.9204000000000001</v>
      </c>
      <c r="S779">
        <v>6.0660999999999996</v>
      </c>
      <c r="U779" s="72">
        <v>42979</v>
      </c>
      <c r="V779">
        <v>25.530999999999999</v>
      </c>
      <c r="W779">
        <v>3.1371000000000002</v>
      </c>
      <c r="X779">
        <v>13.952500000000001</v>
      </c>
    </row>
    <row r="780" spans="1:24" x14ac:dyDescent="0.25">
      <c r="A780" s="1"/>
      <c r="F780" s="1"/>
      <c r="K780" s="1"/>
      <c r="P780" s="72">
        <v>42622</v>
      </c>
      <c r="Q780">
        <v>29.999500000000001</v>
      </c>
      <c r="R780">
        <v>1.8669</v>
      </c>
      <c r="S780">
        <v>5.8971999999999998</v>
      </c>
      <c r="U780" s="72">
        <v>42986</v>
      </c>
      <c r="V780">
        <v>25.530999999999999</v>
      </c>
      <c r="W780">
        <v>3.0790999999999999</v>
      </c>
      <c r="X780">
        <v>13.694699999999999</v>
      </c>
    </row>
    <row r="781" spans="1:24" x14ac:dyDescent="0.25">
      <c r="A781" s="1"/>
      <c r="F781" s="1"/>
      <c r="K781" s="1"/>
      <c r="P781" s="72">
        <v>42629</v>
      </c>
      <c r="Q781">
        <v>29.999500000000001</v>
      </c>
      <c r="R781">
        <v>1.9604999999999999</v>
      </c>
      <c r="S781">
        <v>6.1927000000000003</v>
      </c>
      <c r="U781" s="72">
        <v>42993</v>
      </c>
      <c r="V781">
        <v>25.530999999999999</v>
      </c>
      <c r="W781">
        <v>3.1930000000000001</v>
      </c>
      <c r="X781">
        <v>14.2012</v>
      </c>
    </row>
    <row r="782" spans="1:24" x14ac:dyDescent="0.25">
      <c r="A782" s="1"/>
      <c r="F782" s="1"/>
      <c r="K782" s="1"/>
      <c r="P782" s="72">
        <v>42636</v>
      </c>
      <c r="Q782">
        <v>29.999500000000001</v>
      </c>
      <c r="R782">
        <v>1.9604999999999999</v>
      </c>
      <c r="S782">
        <v>6.1927000000000003</v>
      </c>
      <c r="U782" s="72">
        <v>43000</v>
      </c>
      <c r="V782">
        <v>25.530999999999999</v>
      </c>
      <c r="W782">
        <v>3.3752</v>
      </c>
      <c r="X782">
        <v>15.0116</v>
      </c>
    </row>
    <row r="783" spans="1:24" x14ac:dyDescent="0.25">
      <c r="A783" s="1"/>
      <c r="F783" s="1"/>
      <c r="K783" s="1"/>
      <c r="P783" s="72">
        <v>42643</v>
      </c>
      <c r="Q783">
        <v>41.133600000000001</v>
      </c>
      <c r="R783">
        <v>2.2475000000000001</v>
      </c>
      <c r="S783">
        <v>5.9756999999999998</v>
      </c>
      <c r="U783" s="72">
        <v>43007</v>
      </c>
      <c r="V783">
        <v>18.195699999999999</v>
      </c>
      <c r="W783">
        <v>2.4405000000000001</v>
      </c>
      <c r="X783">
        <v>14.7728</v>
      </c>
    </row>
    <row r="784" spans="1:24" x14ac:dyDescent="0.25">
      <c r="A784" s="1"/>
      <c r="F784" s="1"/>
      <c r="K784" s="1"/>
      <c r="P784" s="72">
        <v>42650</v>
      </c>
      <c r="Q784">
        <v>41.133600000000001</v>
      </c>
      <c r="R784">
        <v>2.2216999999999998</v>
      </c>
      <c r="S784">
        <v>5.907</v>
      </c>
      <c r="U784" s="72">
        <v>43014</v>
      </c>
      <c r="V784">
        <v>18.195699999999999</v>
      </c>
      <c r="W784">
        <v>2.4192</v>
      </c>
      <c r="X784">
        <v>14.643599999999999</v>
      </c>
    </row>
    <row r="785" spans="1:24" x14ac:dyDescent="0.25">
      <c r="A785" s="1"/>
      <c r="F785" s="1"/>
      <c r="K785" s="1"/>
      <c r="P785" s="72">
        <v>42657</v>
      </c>
      <c r="Q785">
        <v>41.133600000000001</v>
      </c>
      <c r="R785">
        <v>2.2164999999999999</v>
      </c>
      <c r="S785">
        <v>5.8932000000000002</v>
      </c>
      <c r="U785" s="72">
        <v>43021</v>
      </c>
      <c r="V785">
        <v>18.195699999999999</v>
      </c>
      <c r="W785">
        <v>2.4704000000000002</v>
      </c>
      <c r="X785">
        <v>14.9537</v>
      </c>
    </row>
    <row r="786" spans="1:24" x14ac:dyDescent="0.25">
      <c r="A786" s="1"/>
      <c r="F786" s="1"/>
      <c r="K786" s="1"/>
      <c r="P786" s="72">
        <v>42664</v>
      </c>
      <c r="Q786">
        <v>41.133600000000001</v>
      </c>
      <c r="R786">
        <v>2.1570999999999998</v>
      </c>
      <c r="S786">
        <v>5.7352999999999996</v>
      </c>
      <c r="U786" s="72">
        <v>43028</v>
      </c>
      <c r="V786">
        <v>18.195699999999999</v>
      </c>
      <c r="W786">
        <v>2.5487000000000002</v>
      </c>
      <c r="X786">
        <v>15.4274</v>
      </c>
    </row>
    <row r="787" spans="1:24" x14ac:dyDescent="0.25">
      <c r="A787" s="1"/>
      <c r="F787" s="1"/>
      <c r="K787" s="1"/>
      <c r="P787" s="72">
        <v>42671</v>
      </c>
      <c r="Q787">
        <v>41.133600000000001</v>
      </c>
      <c r="R787">
        <v>2.1545000000000001</v>
      </c>
      <c r="S787">
        <v>5.7283999999999997</v>
      </c>
      <c r="U787" s="72">
        <v>43035</v>
      </c>
      <c r="V787">
        <v>18.195699999999999</v>
      </c>
      <c r="W787">
        <v>2.5828000000000002</v>
      </c>
      <c r="X787">
        <v>15.6341</v>
      </c>
    </row>
    <row r="788" spans="1:24" x14ac:dyDescent="0.25">
      <c r="A788" s="1"/>
      <c r="F788" s="1"/>
      <c r="K788" s="1"/>
      <c r="P788" s="72">
        <v>42678</v>
      </c>
      <c r="Q788">
        <v>41.133600000000001</v>
      </c>
      <c r="R788">
        <v>2.0409000000000002</v>
      </c>
      <c r="S788">
        <v>5.4261999999999997</v>
      </c>
      <c r="U788" s="72">
        <v>43042</v>
      </c>
      <c r="V788">
        <v>18.195699999999999</v>
      </c>
      <c r="W788">
        <v>2.6227</v>
      </c>
      <c r="X788">
        <v>15.875299999999999</v>
      </c>
    </row>
    <row r="789" spans="1:24" x14ac:dyDescent="0.25">
      <c r="A789" s="1"/>
      <c r="F789" s="1"/>
      <c r="K789" s="1"/>
      <c r="P789" s="72">
        <v>42685</v>
      </c>
      <c r="Q789">
        <v>41.133600000000001</v>
      </c>
      <c r="R789">
        <v>1.8858999999999999</v>
      </c>
      <c r="S789">
        <v>5.0141</v>
      </c>
      <c r="U789" s="72">
        <v>43049</v>
      </c>
      <c r="V789">
        <v>18.195699999999999</v>
      </c>
      <c r="W789">
        <v>2.4918</v>
      </c>
      <c r="X789">
        <v>15.0829</v>
      </c>
    </row>
    <row r="790" spans="1:24" x14ac:dyDescent="0.25">
      <c r="A790" s="1"/>
      <c r="F790" s="1"/>
      <c r="K790" s="1"/>
      <c r="P790" s="72">
        <v>42692</v>
      </c>
      <c r="Q790">
        <v>41.133600000000001</v>
      </c>
      <c r="R790">
        <v>1.9892000000000001</v>
      </c>
      <c r="S790">
        <v>5.2888000000000002</v>
      </c>
      <c r="U790" s="72">
        <v>43056</v>
      </c>
      <c r="V790">
        <v>18.195699999999999</v>
      </c>
      <c r="W790">
        <v>2.4817999999999998</v>
      </c>
      <c r="X790">
        <v>15.022600000000001</v>
      </c>
    </row>
    <row r="791" spans="1:24" x14ac:dyDescent="0.25">
      <c r="A791" s="1"/>
      <c r="F791" s="1"/>
      <c r="K791" s="1"/>
      <c r="P791" s="72">
        <v>42699</v>
      </c>
      <c r="Q791">
        <v>41.133600000000001</v>
      </c>
      <c r="R791">
        <v>2.0150000000000001</v>
      </c>
      <c r="S791">
        <v>5.3574999999999999</v>
      </c>
      <c r="U791" s="72">
        <v>43063</v>
      </c>
      <c r="V791">
        <v>18.195699999999999</v>
      </c>
      <c r="W791">
        <v>2.7564000000000002</v>
      </c>
      <c r="X791">
        <v>16.684999999999999</v>
      </c>
    </row>
    <row r="792" spans="1:24" x14ac:dyDescent="0.25">
      <c r="A792" s="1"/>
      <c r="F792" s="1"/>
      <c r="K792" s="1"/>
      <c r="P792" s="72">
        <v>42706</v>
      </c>
      <c r="Q792">
        <v>41.133600000000001</v>
      </c>
      <c r="R792">
        <v>1.9581999999999999</v>
      </c>
      <c r="S792">
        <v>5.2064000000000004</v>
      </c>
      <c r="U792" s="72">
        <v>43070</v>
      </c>
      <c r="V792">
        <v>18.195699999999999</v>
      </c>
      <c r="W792">
        <v>2.5828000000000002</v>
      </c>
      <c r="X792">
        <v>15.6341</v>
      </c>
    </row>
    <row r="793" spans="1:24" x14ac:dyDescent="0.25">
      <c r="A793" s="1"/>
      <c r="F793" s="1"/>
      <c r="K793" s="1"/>
      <c r="P793" s="72">
        <v>42713</v>
      </c>
      <c r="Q793">
        <v>41.133600000000001</v>
      </c>
      <c r="R793">
        <v>1.9400999999999999</v>
      </c>
      <c r="S793">
        <v>5.1582999999999997</v>
      </c>
      <c r="U793" s="72">
        <v>43077</v>
      </c>
      <c r="V793">
        <v>18.195699999999999</v>
      </c>
      <c r="W793">
        <v>2.7193999999999998</v>
      </c>
      <c r="X793">
        <v>16.461099999999998</v>
      </c>
    </row>
    <row r="794" spans="1:24" x14ac:dyDescent="0.25">
      <c r="A794" s="1"/>
      <c r="F794" s="1"/>
      <c r="K794" s="1"/>
      <c r="P794" s="72">
        <v>42720</v>
      </c>
      <c r="Q794">
        <v>41.133600000000001</v>
      </c>
      <c r="R794">
        <v>1.8549</v>
      </c>
      <c r="S794">
        <v>4.9316000000000004</v>
      </c>
      <c r="U794" s="72">
        <v>43084</v>
      </c>
      <c r="V794">
        <v>18.195699999999999</v>
      </c>
      <c r="W794">
        <v>2.8603000000000001</v>
      </c>
      <c r="X794">
        <v>17.313800000000001</v>
      </c>
    </row>
    <row r="795" spans="1:24" x14ac:dyDescent="0.25">
      <c r="A795" s="1"/>
      <c r="F795" s="1"/>
      <c r="K795" s="1"/>
      <c r="P795" s="72">
        <v>42727</v>
      </c>
      <c r="Q795">
        <v>41.133600000000001</v>
      </c>
      <c r="R795">
        <v>1.7566999999999999</v>
      </c>
      <c r="S795">
        <v>4.6706000000000003</v>
      </c>
      <c r="U795" s="72">
        <v>43091</v>
      </c>
      <c r="V795">
        <v>18.195699999999999</v>
      </c>
      <c r="W795">
        <v>3.1065</v>
      </c>
      <c r="X795">
        <v>18.803999999999998</v>
      </c>
    </row>
    <row r="796" spans="1:24" x14ac:dyDescent="0.25">
      <c r="A796" s="1"/>
      <c r="F796" s="1"/>
      <c r="K796" s="1"/>
      <c r="P796" s="72">
        <v>42734</v>
      </c>
      <c r="Q796">
        <v>38.6479</v>
      </c>
      <c r="R796">
        <v>1.6838</v>
      </c>
      <c r="S796">
        <v>4.7568000000000001</v>
      </c>
      <c r="U796" s="72">
        <v>43098</v>
      </c>
      <c r="V796">
        <v>17.0868</v>
      </c>
      <c r="W796">
        <v>3.1835</v>
      </c>
      <c r="X796">
        <v>21.360600000000002</v>
      </c>
    </row>
    <row r="797" spans="1:24" x14ac:dyDescent="0.25">
      <c r="A797" s="1"/>
      <c r="F797" s="1"/>
      <c r="K797" s="1"/>
      <c r="P797" s="72">
        <v>42741</v>
      </c>
      <c r="Q797">
        <v>38.6479</v>
      </c>
      <c r="R797">
        <v>1.8127</v>
      </c>
      <c r="S797">
        <v>5.1212</v>
      </c>
      <c r="U797" s="72">
        <v>43105</v>
      </c>
      <c r="V797">
        <v>17.0868</v>
      </c>
      <c r="W797">
        <v>3.2572000000000001</v>
      </c>
      <c r="X797">
        <v>21.854700000000001</v>
      </c>
    </row>
    <row r="798" spans="1:24" x14ac:dyDescent="0.25">
      <c r="A798" s="1"/>
      <c r="F798" s="1"/>
      <c r="K798" s="1"/>
      <c r="P798" s="72">
        <v>42748</v>
      </c>
      <c r="Q798">
        <v>38.6479</v>
      </c>
      <c r="R798">
        <v>1.8736999999999999</v>
      </c>
      <c r="S798">
        <v>5.2934000000000001</v>
      </c>
      <c r="U798" s="72">
        <v>43112</v>
      </c>
      <c r="V798">
        <v>17.0868</v>
      </c>
      <c r="W798">
        <v>3.3761000000000001</v>
      </c>
      <c r="X798">
        <v>22.652899999999999</v>
      </c>
    </row>
    <row r="799" spans="1:24" x14ac:dyDescent="0.25">
      <c r="A799" s="1"/>
      <c r="F799" s="1"/>
      <c r="K799" s="1"/>
      <c r="P799" s="72">
        <v>42755</v>
      </c>
      <c r="Q799">
        <v>38.6479</v>
      </c>
      <c r="R799">
        <v>1.8245</v>
      </c>
      <c r="S799">
        <v>5.1543000000000001</v>
      </c>
      <c r="U799" s="72">
        <v>43119</v>
      </c>
      <c r="V799">
        <v>17.0868</v>
      </c>
      <c r="W799">
        <v>3.5348000000000002</v>
      </c>
      <c r="X799">
        <v>23.717099999999999</v>
      </c>
    </row>
    <row r="800" spans="1:24" x14ac:dyDescent="0.25">
      <c r="A800" s="1"/>
      <c r="F800" s="1"/>
      <c r="K800" s="1"/>
      <c r="P800" s="72">
        <v>42762</v>
      </c>
      <c r="Q800">
        <v>38.6479</v>
      </c>
      <c r="R800">
        <v>1.8995</v>
      </c>
      <c r="S800">
        <v>5.3662999999999998</v>
      </c>
      <c r="U800" s="72">
        <v>43126</v>
      </c>
      <c r="V800">
        <v>17.0868</v>
      </c>
      <c r="W800">
        <v>3.5716000000000001</v>
      </c>
      <c r="X800">
        <v>23.964200000000002</v>
      </c>
    </row>
    <row r="801" spans="1:24" x14ac:dyDescent="0.25">
      <c r="A801" s="1"/>
      <c r="F801" s="1"/>
      <c r="K801" s="1"/>
      <c r="P801" s="72">
        <v>42769</v>
      </c>
      <c r="Q801">
        <v>38.6479</v>
      </c>
      <c r="R801">
        <v>1.8736999999999999</v>
      </c>
      <c r="S801">
        <v>5.2934000000000001</v>
      </c>
      <c r="U801" s="72">
        <v>43133</v>
      </c>
      <c r="V801">
        <v>17.0868</v>
      </c>
      <c r="W801">
        <v>3.3435999999999999</v>
      </c>
      <c r="X801">
        <v>22.4343</v>
      </c>
    </row>
    <row r="802" spans="1:24" x14ac:dyDescent="0.25">
      <c r="A802" s="1"/>
      <c r="F802" s="1"/>
      <c r="K802" s="1"/>
      <c r="P802" s="72">
        <v>42776</v>
      </c>
      <c r="Q802">
        <v>38.6479</v>
      </c>
      <c r="R802">
        <v>1.9463999999999999</v>
      </c>
      <c r="S802">
        <v>5.4988000000000001</v>
      </c>
      <c r="U802" s="72">
        <v>43140</v>
      </c>
      <c r="V802">
        <v>17.0868</v>
      </c>
      <c r="W802">
        <v>3.1793</v>
      </c>
      <c r="X802">
        <v>21.332100000000001</v>
      </c>
    </row>
    <row r="803" spans="1:24" x14ac:dyDescent="0.25">
      <c r="A803" s="1"/>
      <c r="F803" s="1"/>
      <c r="K803" s="1"/>
      <c r="P803" s="72">
        <v>42783</v>
      </c>
      <c r="Q803">
        <v>38.6479</v>
      </c>
      <c r="R803">
        <v>1.9417</v>
      </c>
      <c r="S803">
        <v>5.4855999999999998</v>
      </c>
      <c r="U803" s="72">
        <v>43147</v>
      </c>
      <c r="V803">
        <v>17.0868</v>
      </c>
      <c r="W803">
        <v>3.6353</v>
      </c>
      <c r="X803">
        <v>24.3918</v>
      </c>
    </row>
    <row r="804" spans="1:24" x14ac:dyDescent="0.25">
      <c r="A804" s="1"/>
      <c r="F804" s="1"/>
      <c r="K804" s="1"/>
      <c r="P804" s="72">
        <v>42790</v>
      </c>
      <c r="Q804">
        <v>38.6479</v>
      </c>
      <c r="R804">
        <v>2.0121000000000002</v>
      </c>
      <c r="S804">
        <v>5.6843000000000004</v>
      </c>
      <c r="U804" s="72">
        <v>43154</v>
      </c>
      <c r="V804">
        <v>17.0868</v>
      </c>
      <c r="W804">
        <v>3.6211000000000002</v>
      </c>
      <c r="X804">
        <v>24.296700000000001</v>
      </c>
    </row>
    <row r="805" spans="1:24" x14ac:dyDescent="0.25">
      <c r="A805" s="1"/>
      <c r="F805" s="1"/>
      <c r="K805" s="1"/>
      <c r="P805" s="72">
        <v>42797</v>
      </c>
      <c r="Q805">
        <v>38.6479</v>
      </c>
      <c r="R805">
        <v>1.9675</v>
      </c>
      <c r="S805">
        <v>5.5583999999999998</v>
      </c>
      <c r="U805" s="72">
        <v>43161</v>
      </c>
      <c r="V805">
        <v>17.0868</v>
      </c>
      <c r="W805">
        <v>3.3435999999999999</v>
      </c>
      <c r="X805">
        <v>22.4343</v>
      </c>
    </row>
    <row r="806" spans="1:24" x14ac:dyDescent="0.25">
      <c r="A806" s="1"/>
      <c r="F806" s="1"/>
      <c r="K806" s="1"/>
      <c r="P806" s="72">
        <v>42804</v>
      </c>
      <c r="Q806">
        <v>38.6479</v>
      </c>
      <c r="R806">
        <v>1.9675</v>
      </c>
      <c r="S806">
        <v>5.5583999999999998</v>
      </c>
      <c r="U806" s="72">
        <v>43168</v>
      </c>
      <c r="V806">
        <v>17.0868</v>
      </c>
      <c r="W806">
        <v>3.3959999999999999</v>
      </c>
      <c r="X806">
        <v>22.785900000000002</v>
      </c>
    </row>
    <row r="807" spans="1:24" x14ac:dyDescent="0.25">
      <c r="A807" s="1"/>
      <c r="F807" s="1"/>
      <c r="K807" s="1"/>
      <c r="P807" s="72">
        <v>42811</v>
      </c>
      <c r="Q807">
        <v>38.6479</v>
      </c>
      <c r="R807">
        <v>1.9417</v>
      </c>
      <c r="S807">
        <v>5.4855999999999998</v>
      </c>
      <c r="U807" s="72">
        <v>43175</v>
      </c>
      <c r="V807">
        <v>17.0868</v>
      </c>
      <c r="W807">
        <v>3.5135000000000001</v>
      </c>
      <c r="X807">
        <v>23.5746</v>
      </c>
    </row>
    <row r="808" spans="1:24" x14ac:dyDescent="0.25">
      <c r="A808" s="1"/>
      <c r="F808" s="1"/>
      <c r="K808" s="1"/>
      <c r="P808" s="72">
        <v>42818</v>
      </c>
      <c r="Q808">
        <v>38.6479</v>
      </c>
      <c r="R808">
        <v>1.9463999999999999</v>
      </c>
      <c r="S808">
        <v>5.4988000000000001</v>
      </c>
      <c r="U808" s="72">
        <v>43182</v>
      </c>
      <c r="V808">
        <v>17.0868</v>
      </c>
      <c r="W808">
        <v>3.4270999999999998</v>
      </c>
      <c r="X808">
        <v>22.995000000000001</v>
      </c>
    </row>
    <row r="809" spans="1:24" x14ac:dyDescent="0.25">
      <c r="A809" s="1"/>
      <c r="F809" s="1"/>
      <c r="K809" s="1"/>
      <c r="P809" s="72">
        <v>42825</v>
      </c>
      <c r="Q809">
        <v>35.537399999999998</v>
      </c>
      <c r="R809">
        <v>1.8289</v>
      </c>
      <c r="S809">
        <v>5.5818000000000003</v>
      </c>
      <c r="U809" s="72">
        <v>43189</v>
      </c>
      <c r="V809">
        <v>20.070499999999999</v>
      </c>
      <c r="W809">
        <v>3.2892000000000001</v>
      </c>
      <c r="X809">
        <v>19.894200000000001</v>
      </c>
    </row>
    <row r="810" spans="1:24" x14ac:dyDescent="0.25">
      <c r="A810" s="1"/>
      <c r="F810" s="1"/>
      <c r="K810" s="1"/>
      <c r="P810" s="72">
        <v>42832</v>
      </c>
      <c r="Q810">
        <v>35.537399999999998</v>
      </c>
      <c r="R810">
        <v>1.8419000000000001</v>
      </c>
      <c r="S810">
        <v>5.6215000000000002</v>
      </c>
      <c r="U810" s="72">
        <v>43196</v>
      </c>
      <c r="V810">
        <v>20.070499999999999</v>
      </c>
      <c r="W810">
        <v>3.3391000000000002</v>
      </c>
      <c r="X810">
        <v>20.195599999999999</v>
      </c>
    </row>
    <row r="811" spans="1:24" x14ac:dyDescent="0.25">
      <c r="A811" s="1"/>
      <c r="F811" s="1"/>
      <c r="K811" s="1"/>
      <c r="P811" s="72">
        <v>42839</v>
      </c>
      <c r="Q811">
        <v>35.537399999999998</v>
      </c>
      <c r="R811">
        <v>1.8678999999999999</v>
      </c>
      <c r="S811">
        <v>5.7008000000000001</v>
      </c>
      <c r="U811" s="72">
        <v>43203</v>
      </c>
      <c r="V811">
        <v>20.070499999999999</v>
      </c>
      <c r="W811">
        <v>3.335</v>
      </c>
      <c r="X811">
        <v>20.171099999999999</v>
      </c>
    </row>
    <row r="812" spans="1:24" x14ac:dyDescent="0.25">
      <c r="A812" s="1"/>
      <c r="F812" s="1"/>
      <c r="K812" s="1"/>
      <c r="P812" s="72">
        <v>42846</v>
      </c>
      <c r="Q812">
        <v>35.537399999999998</v>
      </c>
      <c r="R812">
        <v>1.8440000000000001</v>
      </c>
      <c r="S812">
        <v>5.6280999999999999</v>
      </c>
      <c r="U812" s="72">
        <v>43210</v>
      </c>
      <c r="V812">
        <v>20.070499999999999</v>
      </c>
      <c r="W812">
        <v>3.1358000000000001</v>
      </c>
      <c r="X812">
        <v>18.965900000000001</v>
      </c>
    </row>
    <row r="813" spans="1:24" x14ac:dyDescent="0.25">
      <c r="A813" s="1"/>
      <c r="F813" s="1"/>
      <c r="K813" s="1"/>
      <c r="P813" s="72">
        <v>42853</v>
      </c>
      <c r="Q813">
        <v>35.537399999999998</v>
      </c>
      <c r="R813">
        <v>1.7985</v>
      </c>
      <c r="S813">
        <v>5.4892000000000003</v>
      </c>
      <c r="U813" s="72">
        <v>43217</v>
      </c>
      <c r="V813">
        <v>20.070499999999999</v>
      </c>
      <c r="W813">
        <v>3.0562999999999998</v>
      </c>
      <c r="X813">
        <v>18.485399999999998</v>
      </c>
    </row>
    <row r="814" spans="1:24" x14ac:dyDescent="0.25">
      <c r="A814" s="1"/>
      <c r="F814" s="1"/>
      <c r="K814" s="1"/>
      <c r="P814" s="72">
        <v>42860</v>
      </c>
      <c r="Q814">
        <v>35.537399999999998</v>
      </c>
      <c r="R814">
        <v>1.7357</v>
      </c>
      <c r="S814">
        <v>5.2973999999999997</v>
      </c>
      <c r="U814" s="72">
        <v>43224</v>
      </c>
      <c r="V814">
        <v>20.070499999999999</v>
      </c>
      <c r="W814">
        <v>2.7467000000000001</v>
      </c>
      <c r="X814">
        <v>16.612500000000001</v>
      </c>
    </row>
    <row r="815" spans="1:24" x14ac:dyDescent="0.25">
      <c r="A815" s="1"/>
      <c r="F815" s="1"/>
      <c r="K815" s="1"/>
      <c r="P815" s="72">
        <v>42867</v>
      </c>
      <c r="Q815">
        <v>35.537399999999998</v>
      </c>
      <c r="R815">
        <v>1.9501999999999999</v>
      </c>
      <c r="S815">
        <v>5.9522000000000004</v>
      </c>
      <c r="U815" s="72">
        <v>43231</v>
      </c>
      <c r="V815">
        <v>20.070499999999999</v>
      </c>
      <c r="W815">
        <v>2.7467000000000001</v>
      </c>
      <c r="X815">
        <v>16.612500000000001</v>
      </c>
    </row>
    <row r="816" spans="1:24" x14ac:dyDescent="0.25">
      <c r="A816" s="1"/>
      <c r="F816" s="1"/>
      <c r="K816" s="1"/>
      <c r="P816" s="72">
        <v>42874</v>
      </c>
      <c r="Q816">
        <v>35.537399999999998</v>
      </c>
      <c r="R816">
        <v>1.9241999999999999</v>
      </c>
      <c r="S816">
        <v>5.8727999999999998</v>
      </c>
      <c r="U816" s="72">
        <v>43238</v>
      </c>
      <c r="V816">
        <v>20.070499999999999</v>
      </c>
      <c r="W816">
        <v>2.7583000000000002</v>
      </c>
      <c r="X816">
        <v>16.682700000000001</v>
      </c>
    </row>
    <row r="817" spans="1:24" x14ac:dyDescent="0.25">
      <c r="A817" s="1"/>
      <c r="F817" s="1"/>
      <c r="K817" s="1"/>
      <c r="P817" s="72">
        <v>42881</v>
      </c>
      <c r="Q817">
        <v>35.537399999999998</v>
      </c>
      <c r="R817">
        <v>1.9914000000000001</v>
      </c>
      <c r="S817">
        <v>6.0777999999999999</v>
      </c>
      <c r="U817" s="72">
        <v>43245</v>
      </c>
      <c r="V817">
        <v>20.070499999999999</v>
      </c>
      <c r="W817">
        <v>2.3996</v>
      </c>
      <c r="X817">
        <v>14.513500000000001</v>
      </c>
    </row>
    <row r="818" spans="1:24" x14ac:dyDescent="0.25">
      <c r="A818" s="1"/>
      <c r="F818" s="1"/>
      <c r="K818" s="1"/>
      <c r="P818" s="72">
        <v>42888</v>
      </c>
      <c r="Q818">
        <v>35.537399999999998</v>
      </c>
      <c r="R818">
        <v>1.9501999999999999</v>
      </c>
      <c r="S818">
        <v>5.9522000000000004</v>
      </c>
      <c r="U818" s="72">
        <v>43252</v>
      </c>
      <c r="V818">
        <v>20.070499999999999</v>
      </c>
      <c r="W818">
        <v>2.3184</v>
      </c>
      <c r="X818">
        <v>14.0223</v>
      </c>
    </row>
    <row r="819" spans="1:24" x14ac:dyDescent="0.25">
      <c r="A819" s="1"/>
      <c r="F819" s="1"/>
      <c r="K819" s="1"/>
      <c r="P819" s="72">
        <v>42895</v>
      </c>
      <c r="Q819">
        <v>35.537399999999998</v>
      </c>
      <c r="R819">
        <v>1.8765000000000001</v>
      </c>
      <c r="S819">
        <v>5.7272999999999996</v>
      </c>
      <c r="U819" s="72">
        <v>43259</v>
      </c>
      <c r="V819">
        <v>20.070499999999999</v>
      </c>
      <c r="W819">
        <v>2.6648999999999998</v>
      </c>
      <c r="X819">
        <v>16.117899999999999</v>
      </c>
    </row>
    <row r="820" spans="1:24" x14ac:dyDescent="0.25">
      <c r="A820" s="1"/>
      <c r="F820" s="1"/>
      <c r="K820" s="1"/>
      <c r="P820" s="72">
        <v>42902</v>
      </c>
      <c r="Q820">
        <v>35.537399999999998</v>
      </c>
      <c r="R820">
        <v>1.9241999999999999</v>
      </c>
      <c r="S820">
        <v>5.8727999999999998</v>
      </c>
      <c r="U820" s="72">
        <v>43266</v>
      </c>
      <c r="V820">
        <v>20.070499999999999</v>
      </c>
      <c r="W820">
        <v>2.2589000000000001</v>
      </c>
      <c r="X820">
        <v>13.6622</v>
      </c>
    </row>
    <row r="821" spans="1:24" x14ac:dyDescent="0.25">
      <c r="A821" s="1"/>
      <c r="F821" s="1"/>
      <c r="K821" s="1"/>
      <c r="P821" s="72">
        <v>42909</v>
      </c>
      <c r="Q821">
        <v>35.537399999999998</v>
      </c>
      <c r="R821">
        <v>1.8374999999999999</v>
      </c>
      <c r="S821">
        <v>5.6082999999999998</v>
      </c>
      <c r="U821" s="72">
        <v>43273</v>
      </c>
      <c r="V821">
        <v>20.070499999999999</v>
      </c>
      <c r="W821">
        <v>2.0855999999999999</v>
      </c>
      <c r="X821">
        <v>12.6144</v>
      </c>
    </row>
    <row r="822" spans="1:24" x14ac:dyDescent="0.25">
      <c r="A822" s="1"/>
      <c r="F822" s="1"/>
      <c r="K822" s="1"/>
      <c r="P822" s="72">
        <v>42916</v>
      </c>
      <c r="Q822">
        <v>36.220100000000002</v>
      </c>
      <c r="R822">
        <v>2.0847000000000002</v>
      </c>
      <c r="S822">
        <v>5.7491000000000003</v>
      </c>
      <c r="U822" s="72">
        <v>43280</v>
      </c>
      <c r="V822">
        <v>17.409099999999999</v>
      </c>
      <c r="W822">
        <v>1.6423000000000001</v>
      </c>
      <c r="X822">
        <v>11.7956</v>
      </c>
    </row>
    <row r="823" spans="1:24" x14ac:dyDescent="0.25">
      <c r="A823" s="1"/>
      <c r="F823" s="1"/>
      <c r="K823" s="1"/>
      <c r="P823" s="72">
        <v>42923</v>
      </c>
      <c r="Q823">
        <v>36.220100000000002</v>
      </c>
      <c r="R823">
        <v>2.1696</v>
      </c>
      <c r="S823">
        <v>5.9832000000000001</v>
      </c>
      <c r="U823" s="72">
        <v>43287</v>
      </c>
      <c r="V823">
        <v>17.409099999999999</v>
      </c>
      <c r="W823">
        <v>1.9101999999999999</v>
      </c>
      <c r="X823">
        <v>13.72</v>
      </c>
    </row>
    <row r="824" spans="1:24" x14ac:dyDescent="0.25">
      <c r="A824" s="1"/>
      <c r="F824" s="1"/>
      <c r="K824" s="1"/>
      <c r="P824" s="72">
        <v>42930</v>
      </c>
      <c r="Q824">
        <v>36.220100000000002</v>
      </c>
      <c r="R824">
        <v>2.0893999999999999</v>
      </c>
      <c r="S824">
        <v>5.7621000000000002</v>
      </c>
      <c r="U824" s="72">
        <v>43294</v>
      </c>
      <c r="V824">
        <v>17.409099999999999</v>
      </c>
      <c r="W824">
        <v>1.7142999999999999</v>
      </c>
      <c r="X824">
        <v>12.3126</v>
      </c>
    </row>
    <row r="825" spans="1:24" x14ac:dyDescent="0.25">
      <c r="A825" s="1"/>
      <c r="F825" s="1"/>
      <c r="K825" s="1"/>
      <c r="P825" s="72">
        <v>42937</v>
      </c>
      <c r="Q825">
        <v>36.220100000000002</v>
      </c>
      <c r="R825">
        <v>1.9833000000000001</v>
      </c>
      <c r="S825">
        <v>5.4694000000000003</v>
      </c>
      <c r="U825" s="72">
        <v>43301</v>
      </c>
      <c r="V825">
        <v>17.409099999999999</v>
      </c>
      <c r="W825">
        <v>1.7022999999999999</v>
      </c>
      <c r="X825">
        <v>12.2264</v>
      </c>
    </row>
    <row r="826" spans="1:24" x14ac:dyDescent="0.25">
      <c r="A826" s="1"/>
      <c r="F826" s="1"/>
      <c r="K826" s="1"/>
      <c r="P826" s="72">
        <v>42944</v>
      </c>
      <c r="Q826">
        <v>36.220100000000002</v>
      </c>
      <c r="R826">
        <v>1.8489</v>
      </c>
      <c r="S826">
        <v>5.0987</v>
      </c>
      <c r="U826" s="72">
        <v>43308</v>
      </c>
      <c r="V826">
        <v>17.409099999999999</v>
      </c>
      <c r="W826">
        <v>1.9795</v>
      </c>
      <c r="X826">
        <v>14.2179</v>
      </c>
    </row>
    <row r="827" spans="1:24" x14ac:dyDescent="0.25">
      <c r="A827" s="1"/>
      <c r="F827" s="1"/>
      <c r="K827" s="1"/>
      <c r="P827" s="72">
        <v>42951</v>
      </c>
      <c r="Q827">
        <v>36.220100000000002</v>
      </c>
      <c r="R827">
        <v>1.9810000000000001</v>
      </c>
      <c r="S827">
        <v>5.4629000000000003</v>
      </c>
      <c r="U827" s="72">
        <v>43315</v>
      </c>
      <c r="V827">
        <v>17.409099999999999</v>
      </c>
      <c r="W827">
        <v>1.9381999999999999</v>
      </c>
      <c r="X827">
        <v>13.921099999999999</v>
      </c>
    </row>
    <row r="828" spans="1:24" x14ac:dyDescent="0.25">
      <c r="A828" s="1"/>
      <c r="F828" s="1"/>
      <c r="K828" s="1"/>
      <c r="P828" s="72">
        <v>42958</v>
      </c>
      <c r="Q828">
        <v>36.220100000000002</v>
      </c>
      <c r="R828">
        <v>1.8677999999999999</v>
      </c>
      <c r="S828">
        <v>5.1506999999999996</v>
      </c>
      <c r="U828" s="72">
        <v>43322</v>
      </c>
      <c r="V828">
        <v>17.409099999999999</v>
      </c>
      <c r="W828">
        <v>1.7369000000000001</v>
      </c>
      <c r="X828">
        <v>12.475300000000001</v>
      </c>
    </row>
    <row r="829" spans="1:24" x14ac:dyDescent="0.25">
      <c r="A829" s="1"/>
      <c r="F829" s="1"/>
      <c r="K829" s="1"/>
      <c r="P829" s="72">
        <v>42965</v>
      </c>
      <c r="Q829">
        <v>36.220100000000002</v>
      </c>
      <c r="R829">
        <v>2.0398999999999998</v>
      </c>
      <c r="S829">
        <v>5.6254999999999997</v>
      </c>
      <c r="U829" s="72">
        <v>43329</v>
      </c>
      <c r="V829">
        <v>17.409099999999999</v>
      </c>
      <c r="W829">
        <v>1.5063</v>
      </c>
      <c r="X829">
        <v>10.819000000000001</v>
      </c>
    </row>
    <row r="830" spans="1:24" x14ac:dyDescent="0.25">
      <c r="A830" s="1"/>
      <c r="F830" s="1"/>
      <c r="K830" s="1"/>
      <c r="P830" s="72">
        <v>42972</v>
      </c>
      <c r="Q830">
        <v>36.220100000000002</v>
      </c>
      <c r="R830">
        <v>2.0280999999999998</v>
      </c>
      <c r="S830">
        <v>5.593</v>
      </c>
      <c r="U830" s="72">
        <v>43336</v>
      </c>
      <c r="V830">
        <v>17.409099999999999</v>
      </c>
      <c r="W830">
        <v>1.0238</v>
      </c>
      <c r="X830">
        <v>7.3531000000000004</v>
      </c>
    </row>
    <row r="831" spans="1:24" x14ac:dyDescent="0.25">
      <c r="A831" s="1"/>
      <c r="F831" s="1"/>
      <c r="K831" s="1"/>
      <c r="P831" s="72">
        <v>42979</v>
      </c>
      <c r="Q831">
        <v>36.220100000000002</v>
      </c>
      <c r="R831">
        <v>2.0022000000000002</v>
      </c>
      <c r="S831">
        <v>5.5213999999999999</v>
      </c>
      <c r="U831" s="72">
        <v>43343</v>
      </c>
      <c r="V831">
        <v>17.409099999999999</v>
      </c>
      <c r="W831">
        <v>1.3716999999999999</v>
      </c>
      <c r="X831">
        <v>9.8520000000000003</v>
      </c>
    </row>
    <row r="832" spans="1:24" x14ac:dyDescent="0.25">
      <c r="A832" s="1"/>
      <c r="F832" s="1"/>
      <c r="K832" s="1"/>
      <c r="P832" s="72">
        <v>42986</v>
      </c>
      <c r="Q832">
        <v>36.220100000000002</v>
      </c>
      <c r="R832">
        <v>2.0634999999999999</v>
      </c>
      <c r="S832">
        <v>5.6905000000000001</v>
      </c>
      <c r="U832" s="72">
        <v>43350</v>
      </c>
      <c r="V832">
        <v>17.409099999999999</v>
      </c>
      <c r="W832">
        <v>1.5663</v>
      </c>
      <c r="X832">
        <v>11.2498</v>
      </c>
    </row>
    <row r="833" spans="1:24" x14ac:dyDescent="0.25">
      <c r="A833" s="1"/>
      <c r="F833" s="1"/>
      <c r="K833" s="1"/>
      <c r="P833" s="72">
        <v>42993</v>
      </c>
      <c r="Q833">
        <v>36.220100000000002</v>
      </c>
      <c r="R833">
        <v>2.0186999999999999</v>
      </c>
      <c r="S833">
        <v>5.5670000000000002</v>
      </c>
      <c r="U833" s="72">
        <v>43357</v>
      </c>
      <c r="V833">
        <v>17.409099999999999</v>
      </c>
      <c r="W833">
        <v>1.4850000000000001</v>
      </c>
      <c r="X833">
        <v>10.665800000000001</v>
      </c>
    </row>
    <row r="834" spans="1:24" x14ac:dyDescent="0.25">
      <c r="A834" s="1"/>
      <c r="F834" s="1"/>
      <c r="K834" s="1"/>
      <c r="P834" s="72">
        <v>43000</v>
      </c>
      <c r="Q834">
        <v>36.220100000000002</v>
      </c>
      <c r="R834">
        <v>2.1177000000000001</v>
      </c>
      <c r="S834">
        <v>5.8400999999999996</v>
      </c>
      <c r="U834" s="72">
        <v>43364</v>
      </c>
      <c r="V834">
        <v>17.409099999999999</v>
      </c>
      <c r="W834">
        <v>1.8649</v>
      </c>
      <c r="X834">
        <v>13.394500000000001</v>
      </c>
    </row>
    <row r="835" spans="1:24" x14ac:dyDescent="0.25">
      <c r="A835" s="1"/>
      <c r="F835" s="1"/>
      <c r="K835" s="1"/>
      <c r="P835" s="72">
        <v>43007</v>
      </c>
      <c r="Q835">
        <v>37.063200000000002</v>
      </c>
      <c r="R835">
        <v>1.9466000000000001</v>
      </c>
      <c r="S835">
        <v>5.7462</v>
      </c>
      <c r="U835" s="72">
        <v>43371</v>
      </c>
      <c r="V835">
        <v>15.2578</v>
      </c>
      <c r="W835">
        <v>1.6117999999999999</v>
      </c>
      <c r="X835">
        <v>11.3384</v>
      </c>
    </row>
    <row r="836" spans="1:24" x14ac:dyDescent="0.25">
      <c r="A836" s="1"/>
      <c r="F836" s="1"/>
      <c r="K836" s="1"/>
      <c r="P836" s="72">
        <v>43014</v>
      </c>
      <c r="Q836">
        <v>37.063200000000002</v>
      </c>
      <c r="R836">
        <v>2.1391</v>
      </c>
      <c r="S836">
        <v>6.3144999999999998</v>
      </c>
      <c r="U836" s="72">
        <v>43378</v>
      </c>
      <c r="V836">
        <v>15.2578</v>
      </c>
      <c r="W836">
        <v>1.4200999999999999</v>
      </c>
      <c r="X836">
        <v>9.9898000000000007</v>
      </c>
    </row>
    <row r="837" spans="1:24" x14ac:dyDescent="0.25">
      <c r="A837" s="1"/>
      <c r="F837" s="1"/>
      <c r="K837" s="1"/>
      <c r="P837" s="72">
        <v>43021</v>
      </c>
      <c r="Q837">
        <v>37.063200000000002</v>
      </c>
      <c r="R837">
        <v>2.0579000000000001</v>
      </c>
      <c r="S837">
        <v>6.0746000000000002</v>
      </c>
      <c r="U837" s="72">
        <v>43385</v>
      </c>
      <c r="V837">
        <v>15.2578</v>
      </c>
      <c r="W837">
        <v>1.3796999999999999</v>
      </c>
      <c r="X837">
        <v>9.7058999999999997</v>
      </c>
    </row>
    <row r="838" spans="1:24" x14ac:dyDescent="0.25">
      <c r="A838" s="1"/>
      <c r="F838" s="1"/>
      <c r="K838" s="1"/>
      <c r="P838" s="72">
        <v>43028</v>
      </c>
      <c r="Q838">
        <v>37.063200000000002</v>
      </c>
      <c r="R838">
        <v>2.0236000000000001</v>
      </c>
      <c r="S838">
        <v>5.9734999999999996</v>
      </c>
      <c r="U838" s="72">
        <v>43392</v>
      </c>
      <c r="V838">
        <v>15.2578</v>
      </c>
      <c r="W838">
        <v>1.2965</v>
      </c>
      <c r="X838">
        <v>9.1204000000000001</v>
      </c>
    </row>
    <row r="839" spans="1:24" x14ac:dyDescent="0.25">
      <c r="A839" s="1"/>
      <c r="F839" s="1"/>
      <c r="K839" s="1"/>
      <c r="P839" s="72">
        <v>43035</v>
      </c>
      <c r="Q839">
        <v>37.063200000000002</v>
      </c>
      <c r="R839">
        <v>2.1905000000000001</v>
      </c>
      <c r="S839">
        <v>6.4661</v>
      </c>
      <c r="U839" s="72">
        <v>43399</v>
      </c>
      <c r="V839">
        <v>15.2578</v>
      </c>
      <c r="W839">
        <v>1.468</v>
      </c>
      <c r="X839">
        <v>10.327</v>
      </c>
    </row>
    <row r="840" spans="1:24" x14ac:dyDescent="0.25">
      <c r="A840" s="1"/>
      <c r="F840" s="1"/>
      <c r="K840" s="1"/>
      <c r="P840" s="72">
        <v>43042</v>
      </c>
      <c r="Q840">
        <v>37.063200000000002</v>
      </c>
      <c r="R840">
        <v>2.2246999999999999</v>
      </c>
      <c r="S840">
        <v>6.5670999999999999</v>
      </c>
      <c r="U840" s="72">
        <v>43406</v>
      </c>
      <c r="V840">
        <v>15.2578</v>
      </c>
      <c r="W840">
        <v>1.6282000000000001</v>
      </c>
      <c r="X840">
        <v>11.4537</v>
      </c>
    </row>
    <row r="841" spans="1:24" x14ac:dyDescent="0.25">
      <c r="A841" s="1"/>
      <c r="F841" s="1"/>
      <c r="K841" s="1"/>
      <c r="P841" s="72">
        <v>43049</v>
      </c>
      <c r="Q841">
        <v>37.063200000000002</v>
      </c>
      <c r="R841">
        <v>2.2374999999999998</v>
      </c>
      <c r="S841">
        <v>6.6050000000000004</v>
      </c>
      <c r="U841" s="72">
        <v>43413</v>
      </c>
      <c r="V841">
        <v>15.2578</v>
      </c>
      <c r="W841">
        <v>1.4944999999999999</v>
      </c>
      <c r="X841">
        <v>10.513299999999999</v>
      </c>
    </row>
    <row r="842" spans="1:24" x14ac:dyDescent="0.25">
      <c r="A842" s="1"/>
      <c r="F842" s="1"/>
      <c r="K842" s="1"/>
      <c r="P842" s="72">
        <v>43056</v>
      </c>
      <c r="Q842">
        <v>37.063200000000002</v>
      </c>
      <c r="R842">
        <v>2.1391</v>
      </c>
      <c r="S842">
        <v>6.3144999999999998</v>
      </c>
      <c r="U842" s="72">
        <v>43420</v>
      </c>
      <c r="V842">
        <v>15.2578</v>
      </c>
      <c r="W842">
        <v>1.5915999999999999</v>
      </c>
      <c r="X842">
        <v>11.196400000000001</v>
      </c>
    </row>
    <row r="843" spans="1:24" x14ac:dyDescent="0.25">
      <c r="A843" s="1"/>
      <c r="F843" s="1"/>
      <c r="K843" s="1"/>
      <c r="P843" s="72">
        <v>43063</v>
      </c>
      <c r="Q843">
        <v>37.063200000000002</v>
      </c>
      <c r="R843">
        <v>2.1690999999999998</v>
      </c>
      <c r="S843">
        <v>6.4028999999999998</v>
      </c>
      <c r="U843" s="72">
        <v>43427</v>
      </c>
      <c r="V843">
        <v>15.2578</v>
      </c>
      <c r="W843">
        <v>1.6836</v>
      </c>
      <c r="X843">
        <v>11.844099999999999</v>
      </c>
    </row>
    <row r="844" spans="1:24" x14ac:dyDescent="0.25">
      <c r="A844" s="1"/>
      <c r="F844" s="1"/>
      <c r="K844" s="1"/>
      <c r="P844" s="72">
        <v>43070</v>
      </c>
      <c r="Q844">
        <v>37.063200000000002</v>
      </c>
      <c r="R844">
        <v>2.1968999999999999</v>
      </c>
      <c r="S844">
        <v>6.4850000000000003</v>
      </c>
      <c r="U844" s="72">
        <v>43434</v>
      </c>
      <c r="V844">
        <v>15.2578</v>
      </c>
      <c r="W844">
        <v>1.6773</v>
      </c>
      <c r="X844">
        <v>11.7997</v>
      </c>
    </row>
    <row r="845" spans="1:24" x14ac:dyDescent="0.25">
      <c r="A845" s="1"/>
      <c r="F845" s="1"/>
      <c r="K845" s="1"/>
      <c r="P845" s="72">
        <v>43077</v>
      </c>
      <c r="Q845">
        <v>37.063200000000002</v>
      </c>
      <c r="R845">
        <v>2.1989999999999998</v>
      </c>
      <c r="S845">
        <v>6.4912999999999998</v>
      </c>
      <c r="U845" s="72">
        <v>43441</v>
      </c>
      <c r="V845">
        <v>15.2578</v>
      </c>
      <c r="W845">
        <v>1.6861999999999999</v>
      </c>
      <c r="X845">
        <v>11.861800000000001</v>
      </c>
    </row>
    <row r="846" spans="1:24" x14ac:dyDescent="0.25">
      <c r="A846" s="1"/>
      <c r="F846" s="1"/>
      <c r="K846" s="1"/>
      <c r="P846" s="72">
        <v>43084</v>
      </c>
      <c r="Q846">
        <v>37.063200000000002</v>
      </c>
      <c r="R846">
        <v>2.1819000000000002</v>
      </c>
      <c r="S846">
        <v>6.4408000000000003</v>
      </c>
      <c r="U846" s="72">
        <v>43448</v>
      </c>
      <c r="V846">
        <v>15.2578</v>
      </c>
      <c r="W846">
        <v>1.6621999999999999</v>
      </c>
      <c r="X846">
        <v>11.693300000000001</v>
      </c>
    </row>
    <row r="847" spans="1:24" x14ac:dyDescent="0.25">
      <c r="A847" s="1"/>
      <c r="F847" s="1"/>
      <c r="K847" s="1"/>
      <c r="P847" s="72">
        <v>43091</v>
      </c>
      <c r="Q847">
        <v>37.063200000000002</v>
      </c>
      <c r="R847">
        <v>2.4342999999999999</v>
      </c>
      <c r="S847">
        <v>7.1859000000000002</v>
      </c>
      <c r="U847" s="72">
        <v>43455</v>
      </c>
      <c r="V847">
        <v>15.2578</v>
      </c>
      <c r="W847">
        <v>1.4327000000000001</v>
      </c>
      <c r="X847">
        <v>10.0786</v>
      </c>
    </row>
    <row r="848" spans="1:24" x14ac:dyDescent="0.25">
      <c r="A848" s="1"/>
      <c r="F848" s="1"/>
      <c r="K848" s="1"/>
      <c r="P848" s="72">
        <v>43098</v>
      </c>
      <c r="Q848">
        <v>35.4026</v>
      </c>
      <c r="R848">
        <v>2.2907999999999999</v>
      </c>
      <c r="S848">
        <v>7.0800999999999998</v>
      </c>
      <c r="U848" s="72">
        <v>43462</v>
      </c>
      <c r="V848">
        <v>16.289000000000001</v>
      </c>
      <c r="W848">
        <v>1.5095000000000001</v>
      </c>
      <c r="X848">
        <v>10.0862</v>
      </c>
    </row>
    <row r="849" spans="1:24" x14ac:dyDescent="0.25">
      <c r="A849" s="1"/>
      <c r="F849" s="1"/>
      <c r="K849" s="1"/>
      <c r="P849" s="72">
        <v>43105</v>
      </c>
      <c r="Q849">
        <v>35.4026</v>
      </c>
      <c r="R849">
        <v>2.2442000000000002</v>
      </c>
      <c r="S849">
        <v>6.9360999999999997</v>
      </c>
      <c r="U849" s="72">
        <v>43469</v>
      </c>
      <c r="V849">
        <v>16.289000000000001</v>
      </c>
      <c r="W849">
        <v>1.5810999999999999</v>
      </c>
      <c r="X849">
        <v>10.564299999999999</v>
      </c>
    </row>
    <row r="850" spans="1:24" x14ac:dyDescent="0.25">
      <c r="A850" s="1"/>
      <c r="F850" s="1"/>
      <c r="K850" s="1"/>
      <c r="P850" s="72">
        <v>43112</v>
      </c>
      <c r="Q850">
        <v>35.4026</v>
      </c>
      <c r="R850">
        <v>2.2519</v>
      </c>
      <c r="S850">
        <v>6.9600999999999997</v>
      </c>
      <c r="U850" s="72">
        <v>43476</v>
      </c>
      <c r="V850">
        <v>16.289000000000001</v>
      </c>
      <c r="W850">
        <v>1.7002999999999999</v>
      </c>
      <c r="X850">
        <v>11.361000000000001</v>
      </c>
    </row>
    <row r="851" spans="1:24" x14ac:dyDescent="0.25">
      <c r="A851" s="1"/>
      <c r="F851" s="1"/>
      <c r="K851" s="1"/>
      <c r="P851" s="72">
        <v>43119</v>
      </c>
      <c r="Q851">
        <v>35.4026</v>
      </c>
      <c r="R851">
        <v>2.6789999999999998</v>
      </c>
      <c r="S851">
        <v>8.2800999999999991</v>
      </c>
      <c r="U851" s="72">
        <v>43483</v>
      </c>
      <c r="V851">
        <v>16.289000000000001</v>
      </c>
      <c r="W851">
        <v>1.7051000000000001</v>
      </c>
      <c r="X851">
        <v>11.392799999999999</v>
      </c>
    </row>
    <row r="852" spans="1:24" x14ac:dyDescent="0.25">
      <c r="A852" s="1"/>
      <c r="F852" s="1"/>
      <c r="K852" s="1"/>
      <c r="P852" s="72">
        <v>43126</v>
      </c>
      <c r="Q852">
        <v>35.4026</v>
      </c>
      <c r="R852">
        <v>2.7120000000000002</v>
      </c>
      <c r="S852">
        <v>8.3820999999999994</v>
      </c>
      <c r="U852" s="72">
        <v>43490</v>
      </c>
      <c r="V852">
        <v>16.289000000000001</v>
      </c>
      <c r="W852">
        <v>1.6586000000000001</v>
      </c>
      <c r="X852">
        <v>11.082100000000001</v>
      </c>
    </row>
    <row r="853" spans="1:24" x14ac:dyDescent="0.25">
      <c r="A853" s="1"/>
      <c r="F853" s="1"/>
      <c r="K853" s="1"/>
      <c r="P853" s="72">
        <v>43133</v>
      </c>
      <c r="Q853">
        <v>35.4026</v>
      </c>
      <c r="R853">
        <v>2.4188999999999998</v>
      </c>
      <c r="S853">
        <v>7.4760999999999997</v>
      </c>
      <c r="U853" s="72">
        <v>43497</v>
      </c>
      <c r="V853">
        <v>16.289000000000001</v>
      </c>
      <c r="W853">
        <v>1.8983000000000001</v>
      </c>
      <c r="X853">
        <v>12.6835</v>
      </c>
    </row>
    <row r="854" spans="1:24" x14ac:dyDescent="0.25">
      <c r="A854" s="1"/>
      <c r="F854" s="1"/>
      <c r="K854" s="1"/>
      <c r="P854" s="72">
        <v>43140</v>
      </c>
      <c r="Q854">
        <v>35.4026</v>
      </c>
      <c r="R854">
        <v>2.2130999999999998</v>
      </c>
      <c r="S854">
        <v>6.8400999999999996</v>
      </c>
      <c r="U854" s="72">
        <v>43504</v>
      </c>
      <c r="V854">
        <v>16.289000000000001</v>
      </c>
      <c r="W854">
        <v>1.9638</v>
      </c>
      <c r="X854">
        <v>13.121700000000001</v>
      </c>
    </row>
    <row r="855" spans="1:24" x14ac:dyDescent="0.25">
      <c r="A855" s="1"/>
      <c r="F855" s="1"/>
      <c r="K855" s="1"/>
      <c r="P855" s="72">
        <v>43147</v>
      </c>
      <c r="Q855">
        <v>35.4026</v>
      </c>
      <c r="R855">
        <v>2.5101</v>
      </c>
      <c r="S855">
        <v>7.7580999999999998</v>
      </c>
      <c r="U855" s="72">
        <v>43511</v>
      </c>
      <c r="V855">
        <v>16.289000000000001</v>
      </c>
      <c r="W855">
        <v>1.9436</v>
      </c>
      <c r="X855">
        <v>12.9862</v>
      </c>
    </row>
    <row r="856" spans="1:24" x14ac:dyDescent="0.25">
      <c r="A856" s="1"/>
      <c r="F856" s="1"/>
      <c r="K856" s="1"/>
      <c r="P856" s="72">
        <v>43154</v>
      </c>
      <c r="Q856">
        <v>35.4026</v>
      </c>
      <c r="R856">
        <v>2.3199000000000001</v>
      </c>
      <c r="S856">
        <v>7.1700999999999997</v>
      </c>
      <c r="U856" s="72">
        <v>43518</v>
      </c>
      <c r="V856">
        <v>16.289000000000001</v>
      </c>
      <c r="W856">
        <v>1.853</v>
      </c>
      <c r="X856">
        <v>12.380699999999999</v>
      </c>
    </row>
    <row r="857" spans="1:24" x14ac:dyDescent="0.25">
      <c r="A857" s="1"/>
      <c r="F857" s="1"/>
      <c r="K857" s="1"/>
      <c r="P857" s="72">
        <v>43161</v>
      </c>
      <c r="Q857">
        <v>35.4026</v>
      </c>
      <c r="R857">
        <v>2.3956</v>
      </c>
      <c r="S857">
        <v>7.4040999999999997</v>
      </c>
      <c r="U857" s="72">
        <v>43525</v>
      </c>
      <c r="V857">
        <v>16.289000000000001</v>
      </c>
      <c r="W857">
        <v>1.5978000000000001</v>
      </c>
      <c r="X857">
        <v>10.675800000000001</v>
      </c>
    </row>
    <row r="858" spans="1:24" x14ac:dyDescent="0.25">
      <c r="A858" s="1"/>
      <c r="F858" s="1"/>
      <c r="K858" s="1"/>
      <c r="P858" s="72">
        <v>43168</v>
      </c>
      <c r="Q858">
        <v>35.4026</v>
      </c>
      <c r="R858">
        <v>2.3877999999999999</v>
      </c>
      <c r="S858">
        <v>7.3800999999999997</v>
      </c>
      <c r="U858" s="72">
        <v>43532</v>
      </c>
      <c r="V858">
        <v>16.289000000000001</v>
      </c>
      <c r="W858">
        <v>1.5143</v>
      </c>
      <c r="X858">
        <v>10.1181</v>
      </c>
    </row>
    <row r="859" spans="1:24" x14ac:dyDescent="0.25">
      <c r="A859" s="1"/>
      <c r="F859" s="1"/>
      <c r="K859" s="1"/>
      <c r="P859" s="72">
        <v>43175</v>
      </c>
      <c r="Q859">
        <v>35.4026</v>
      </c>
      <c r="R859">
        <v>2.2907999999999999</v>
      </c>
      <c r="S859">
        <v>7.0800999999999998</v>
      </c>
      <c r="U859" s="72">
        <v>43539</v>
      </c>
      <c r="V859">
        <v>16.289000000000001</v>
      </c>
      <c r="W859">
        <v>1.4571000000000001</v>
      </c>
      <c r="X859">
        <v>9.7356999999999996</v>
      </c>
    </row>
    <row r="860" spans="1:24" x14ac:dyDescent="0.25">
      <c r="A860" s="1"/>
      <c r="F860" s="1"/>
      <c r="K860" s="1"/>
      <c r="P860" s="72">
        <v>43182</v>
      </c>
      <c r="Q860">
        <v>35.4026</v>
      </c>
      <c r="R860">
        <v>2.0771999999999999</v>
      </c>
      <c r="S860">
        <v>6.4200999999999997</v>
      </c>
      <c r="U860" s="72">
        <v>43546</v>
      </c>
      <c r="V860">
        <v>16.289000000000001</v>
      </c>
      <c r="W860">
        <v>1.3176000000000001</v>
      </c>
      <c r="X860">
        <v>8.8035999999999994</v>
      </c>
    </row>
    <row r="861" spans="1:24" x14ac:dyDescent="0.25">
      <c r="A861" s="1"/>
      <c r="F861" s="1"/>
      <c r="K861" s="1"/>
      <c r="P861" s="72">
        <v>43189</v>
      </c>
      <c r="Q861">
        <v>33.151400000000002</v>
      </c>
      <c r="R861">
        <v>1.7670999999999999</v>
      </c>
      <c r="S861">
        <v>6.0621</v>
      </c>
      <c r="U861" s="72">
        <v>43553</v>
      </c>
      <c r="V861">
        <v>2.9889000000000001</v>
      </c>
      <c r="W861">
        <v>1.2202</v>
      </c>
      <c r="X861">
        <v>43.9788</v>
      </c>
    </row>
    <row r="862" spans="1:24" x14ac:dyDescent="0.25">
      <c r="A862" s="1"/>
      <c r="F862" s="1"/>
      <c r="K862" s="1"/>
      <c r="P862" s="72">
        <v>43196</v>
      </c>
      <c r="Q862">
        <v>33.151400000000002</v>
      </c>
      <c r="R862">
        <v>1.754</v>
      </c>
      <c r="S862">
        <v>6.0170000000000003</v>
      </c>
      <c r="U862" s="72">
        <v>43560</v>
      </c>
      <c r="V862">
        <v>2.9889000000000001</v>
      </c>
      <c r="W862">
        <v>1.2109000000000001</v>
      </c>
      <c r="X862">
        <v>43.646900000000002</v>
      </c>
    </row>
    <row r="863" spans="1:24" x14ac:dyDescent="0.25">
      <c r="A863" s="1"/>
      <c r="F863" s="1"/>
      <c r="K863" s="1"/>
      <c r="P863" s="72">
        <v>43203</v>
      </c>
      <c r="Q863">
        <v>33.151400000000002</v>
      </c>
      <c r="R863">
        <v>1.8378000000000001</v>
      </c>
      <c r="S863">
        <v>6.3045999999999998</v>
      </c>
      <c r="U863" s="72">
        <v>43567</v>
      </c>
      <c r="V863">
        <v>2.9889000000000001</v>
      </c>
      <c r="W863">
        <v>1.1603000000000001</v>
      </c>
      <c r="X863">
        <v>41.821300000000001</v>
      </c>
    </row>
    <row r="864" spans="1:24" x14ac:dyDescent="0.25">
      <c r="A864" s="1"/>
      <c r="F864" s="1"/>
      <c r="K864" s="1"/>
      <c r="P864" s="72">
        <v>43210</v>
      </c>
      <c r="Q864">
        <v>33.151400000000002</v>
      </c>
      <c r="R864">
        <v>1.7753000000000001</v>
      </c>
      <c r="S864">
        <v>6.0903</v>
      </c>
      <c r="U864" s="72">
        <v>43574</v>
      </c>
      <c r="V864">
        <v>2.9889000000000001</v>
      </c>
      <c r="W864">
        <v>1.1787000000000001</v>
      </c>
      <c r="X864">
        <v>42.485199999999999</v>
      </c>
    </row>
    <row r="865" spans="1:24" x14ac:dyDescent="0.25">
      <c r="A865" s="1"/>
      <c r="F865" s="1"/>
      <c r="K865" s="1"/>
      <c r="P865" s="72">
        <v>43217</v>
      </c>
      <c r="Q865">
        <v>33.151400000000002</v>
      </c>
      <c r="R865">
        <v>1.7918000000000001</v>
      </c>
      <c r="S865">
        <v>6.1467000000000001</v>
      </c>
      <c r="U865" s="72">
        <v>43581</v>
      </c>
      <c r="V865">
        <v>2.9889000000000001</v>
      </c>
      <c r="W865">
        <v>1.0763</v>
      </c>
      <c r="X865">
        <v>38.7926</v>
      </c>
    </row>
    <row r="866" spans="1:24" x14ac:dyDescent="0.25">
      <c r="A866" s="1"/>
      <c r="F866" s="1"/>
      <c r="K866" s="1"/>
      <c r="P866" s="72">
        <v>43224</v>
      </c>
      <c r="Q866">
        <v>33.151400000000002</v>
      </c>
      <c r="R866">
        <v>1.6931</v>
      </c>
      <c r="S866">
        <v>5.8083999999999998</v>
      </c>
      <c r="U866" s="72">
        <v>43588</v>
      </c>
      <c r="V866">
        <v>2.9889000000000001</v>
      </c>
      <c r="W866">
        <v>1.1879</v>
      </c>
      <c r="X866">
        <v>42.817100000000003</v>
      </c>
    </row>
    <row r="867" spans="1:24" x14ac:dyDescent="0.25">
      <c r="A867" s="1"/>
      <c r="F867" s="1"/>
      <c r="K867" s="1"/>
      <c r="P867" s="72">
        <v>43231</v>
      </c>
      <c r="Q867">
        <v>33.151400000000002</v>
      </c>
      <c r="R867">
        <v>1.6685000000000001</v>
      </c>
      <c r="S867">
        <v>5.7237999999999998</v>
      </c>
      <c r="U867" s="72">
        <v>43595</v>
      </c>
      <c r="V867">
        <v>2.9889000000000001</v>
      </c>
      <c r="W867">
        <v>1.1223000000000001</v>
      </c>
      <c r="X867">
        <v>40.452199999999998</v>
      </c>
    </row>
    <row r="868" spans="1:24" x14ac:dyDescent="0.25">
      <c r="A868" s="1"/>
      <c r="F868" s="1"/>
      <c r="K868" s="1"/>
      <c r="P868" s="72">
        <v>43238</v>
      </c>
      <c r="Q868">
        <v>33.151400000000002</v>
      </c>
      <c r="R868">
        <v>1.8311999999999999</v>
      </c>
      <c r="S868">
        <v>6.2820999999999998</v>
      </c>
      <c r="U868" s="72">
        <v>43602</v>
      </c>
      <c r="V868">
        <v>2.9889000000000001</v>
      </c>
      <c r="W868">
        <v>1.1377999999999999</v>
      </c>
      <c r="X868">
        <v>41.010300000000001</v>
      </c>
    </row>
    <row r="869" spans="1:24" x14ac:dyDescent="0.25">
      <c r="A869" s="1"/>
      <c r="F869" s="1"/>
      <c r="K869" s="1"/>
      <c r="P869" s="72">
        <v>43245</v>
      </c>
      <c r="Q869">
        <v>33.151400000000002</v>
      </c>
      <c r="R869">
        <v>1.8740000000000001</v>
      </c>
      <c r="S869">
        <v>6.4287000000000001</v>
      </c>
      <c r="U869" s="72">
        <v>43609</v>
      </c>
      <c r="V869">
        <v>2.9889000000000001</v>
      </c>
      <c r="W869">
        <v>1.2230000000000001</v>
      </c>
      <c r="X869">
        <v>44.080800000000004</v>
      </c>
    </row>
    <row r="870" spans="1:24" x14ac:dyDescent="0.25">
      <c r="A870" s="1"/>
      <c r="F870" s="1"/>
      <c r="K870" s="1"/>
      <c r="P870" s="72">
        <v>43252</v>
      </c>
      <c r="Q870">
        <v>33.151400000000002</v>
      </c>
      <c r="R870">
        <v>1.6926000000000001</v>
      </c>
      <c r="S870">
        <v>5.8064</v>
      </c>
      <c r="U870" s="72">
        <v>43616</v>
      </c>
      <c r="V870">
        <v>2.9889000000000001</v>
      </c>
      <c r="W870">
        <v>1.2218</v>
      </c>
      <c r="X870">
        <v>44.038699999999999</v>
      </c>
    </row>
    <row r="871" spans="1:24" x14ac:dyDescent="0.25">
      <c r="A871" s="1"/>
      <c r="F871" s="1"/>
      <c r="K871" s="1"/>
      <c r="P871" s="72">
        <v>43259</v>
      </c>
      <c r="Q871">
        <v>33.151400000000002</v>
      </c>
      <c r="R871">
        <v>1.8507</v>
      </c>
      <c r="S871">
        <v>6.3487</v>
      </c>
      <c r="U871" s="72">
        <v>43623</v>
      </c>
      <c r="V871">
        <v>2.9889000000000001</v>
      </c>
      <c r="W871">
        <v>1.2685</v>
      </c>
      <c r="X871">
        <v>45.721200000000003</v>
      </c>
    </row>
    <row r="872" spans="1:24" x14ac:dyDescent="0.25">
      <c r="A872" s="1"/>
      <c r="F872" s="1"/>
      <c r="K872" s="1"/>
      <c r="P872" s="72">
        <v>43266</v>
      </c>
      <c r="Q872">
        <v>33.151400000000002</v>
      </c>
      <c r="R872">
        <v>1.6496</v>
      </c>
      <c r="S872">
        <v>5.6589999999999998</v>
      </c>
      <c r="U872" s="72">
        <v>43630</v>
      </c>
      <c r="V872">
        <v>2.9889000000000001</v>
      </c>
      <c r="W872">
        <v>1.5286999999999999</v>
      </c>
      <c r="X872">
        <v>55.100999999999999</v>
      </c>
    </row>
    <row r="873" spans="1:24" x14ac:dyDescent="0.25">
      <c r="A873" s="1"/>
      <c r="F873" s="1"/>
      <c r="K873" s="1"/>
      <c r="P873" s="72">
        <v>43273</v>
      </c>
      <c r="Q873">
        <v>33.151400000000002</v>
      </c>
      <c r="R873">
        <v>1.7182999999999999</v>
      </c>
      <c r="S873">
        <v>5.8948</v>
      </c>
      <c r="U873" s="72">
        <v>43637</v>
      </c>
      <c r="V873">
        <v>2.9889000000000001</v>
      </c>
      <c r="W873">
        <v>1.454</v>
      </c>
      <c r="X873">
        <v>52.408999999999999</v>
      </c>
    </row>
    <row r="874" spans="1:24" x14ac:dyDescent="0.25">
      <c r="A874" s="1"/>
      <c r="F874" s="1"/>
      <c r="K874" s="1"/>
      <c r="P874" s="72">
        <v>43280</v>
      </c>
      <c r="Q874">
        <v>35.866500000000002</v>
      </c>
      <c r="R874">
        <v>1.5034000000000001</v>
      </c>
      <c r="S874">
        <v>4.9050000000000002</v>
      </c>
      <c r="U874" s="72">
        <v>43644</v>
      </c>
      <c r="V874">
        <v>6.1919000000000004</v>
      </c>
      <c r="W874">
        <v>1.4394</v>
      </c>
      <c r="X874">
        <v>25.9131</v>
      </c>
    </row>
    <row r="875" spans="1:24" x14ac:dyDescent="0.25">
      <c r="A875" s="1"/>
      <c r="F875" s="1"/>
      <c r="K875" s="1"/>
      <c r="P875" s="72">
        <v>43287</v>
      </c>
      <c r="Q875">
        <v>35.866500000000002</v>
      </c>
      <c r="R875">
        <v>1.4683999999999999</v>
      </c>
      <c r="S875">
        <v>4.7908999999999997</v>
      </c>
      <c r="U875" s="72">
        <v>43651</v>
      </c>
      <c r="V875">
        <v>6.1919000000000004</v>
      </c>
      <c r="W875">
        <v>1.4864999999999999</v>
      </c>
      <c r="X875">
        <v>26.760899999999999</v>
      </c>
    </row>
    <row r="876" spans="1:24" x14ac:dyDescent="0.25">
      <c r="A876" s="1"/>
      <c r="F876" s="1"/>
      <c r="K876" s="1"/>
      <c r="P876" s="72">
        <v>43294</v>
      </c>
      <c r="Q876">
        <v>35.866500000000002</v>
      </c>
      <c r="R876">
        <v>1.3634999999999999</v>
      </c>
      <c r="S876">
        <v>4.4486999999999997</v>
      </c>
      <c r="U876" s="72">
        <v>43658</v>
      </c>
      <c r="V876">
        <v>6.1919000000000004</v>
      </c>
      <c r="W876">
        <v>1.4822</v>
      </c>
      <c r="X876">
        <v>26.683800000000002</v>
      </c>
    </row>
    <row r="877" spans="1:24" x14ac:dyDescent="0.25">
      <c r="A877" s="1"/>
      <c r="F877" s="1"/>
      <c r="K877" s="1"/>
      <c r="P877" s="72">
        <v>43301</v>
      </c>
      <c r="Q877">
        <v>35.866500000000002</v>
      </c>
      <c r="R877">
        <v>1.423</v>
      </c>
      <c r="S877">
        <v>4.6425999999999998</v>
      </c>
      <c r="U877" s="72">
        <v>43665</v>
      </c>
      <c r="V877">
        <v>6.1919000000000004</v>
      </c>
      <c r="W877">
        <v>1.3784000000000001</v>
      </c>
      <c r="X877">
        <v>24.815000000000001</v>
      </c>
    </row>
    <row r="878" spans="1:24" x14ac:dyDescent="0.25">
      <c r="A878" s="1"/>
      <c r="F878" s="1"/>
      <c r="K878" s="1"/>
      <c r="P878" s="72">
        <v>43308</v>
      </c>
      <c r="Q878">
        <v>35.866500000000002</v>
      </c>
      <c r="R878">
        <v>1.4754</v>
      </c>
      <c r="S878">
        <v>4.8136999999999999</v>
      </c>
      <c r="U878" s="72">
        <v>43672</v>
      </c>
      <c r="V878">
        <v>6.1919000000000004</v>
      </c>
      <c r="W878">
        <v>1.4244000000000001</v>
      </c>
      <c r="X878">
        <v>25.6434</v>
      </c>
    </row>
    <row r="879" spans="1:24" x14ac:dyDescent="0.25">
      <c r="A879" s="1"/>
      <c r="F879" s="1"/>
      <c r="K879" s="1"/>
      <c r="P879" s="72">
        <v>43315</v>
      </c>
      <c r="Q879">
        <v>35.866500000000002</v>
      </c>
      <c r="R879">
        <v>1.4789000000000001</v>
      </c>
      <c r="S879">
        <v>4.8250999999999999</v>
      </c>
      <c r="U879" s="72">
        <v>43679</v>
      </c>
      <c r="V879">
        <v>6.1919000000000004</v>
      </c>
      <c r="W879">
        <v>1.4361999999999999</v>
      </c>
      <c r="X879">
        <v>25.8553</v>
      </c>
    </row>
    <row r="880" spans="1:24" x14ac:dyDescent="0.25">
      <c r="A880" s="1"/>
      <c r="F880" s="1"/>
      <c r="K880" s="1"/>
      <c r="P880" s="72">
        <v>43322</v>
      </c>
      <c r="Q880">
        <v>35.866500000000002</v>
      </c>
      <c r="R880">
        <v>1.3566</v>
      </c>
      <c r="S880">
        <v>4.4259000000000004</v>
      </c>
      <c r="U880" s="72">
        <v>43686</v>
      </c>
      <c r="V880">
        <v>6.1919000000000004</v>
      </c>
      <c r="W880">
        <v>1.4886999999999999</v>
      </c>
      <c r="X880">
        <v>26.799399999999999</v>
      </c>
    </row>
    <row r="881" spans="1:24" x14ac:dyDescent="0.25">
      <c r="A881" s="1"/>
      <c r="F881" s="1"/>
      <c r="K881" s="1"/>
      <c r="P881" s="72">
        <v>43329</v>
      </c>
      <c r="Q881">
        <v>35.866500000000002</v>
      </c>
      <c r="R881">
        <v>1.3303</v>
      </c>
      <c r="S881">
        <v>4.3403999999999998</v>
      </c>
      <c r="U881" s="72">
        <v>43693</v>
      </c>
      <c r="V881">
        <v>6.1919000000000004</v>
      </c>
      <c r="W881">
        <v>0.97070000000000001</v>
      </c>
      <c r="X881">
        <v>17.474499999999999</v>
      </c>
    </row>
    <row r="882" spans="1:24" x14ac:dyDescent="0.25">
      <c r="A882" s="1"/>
      <c r="F882" s="1"/>
      <c r="K882" s="1"/>
      <c r="P882" s="72">
        <v>43336</v>
      </c>
      <c r="Q882">
        <v>35.866500000000002</v>
      </c>
      <c r="R882">
        <v>1.2674000000000001</v>
      </c>
      <c r="S882">
        <v>4.1349999999999998</v>
      </c>
      <c r="U882" s="72">
        <v>43700</v>
      </c>
      <c r="V882">
        <v>6.1919000000000004</v>
      </c>
      <c r="W882">
        <v>0.79300000000000004</v>
      </c>
      <c r="X882">
        <v>14.276300000000001</v>
      </c>
    </row>
    <row r="883" spans="1:24" x14ac:dyDescent="0.25">
      <c r="A883" s="1"/>
      <c r="F883" s="1"/>
      <c r="K883" s="1"/>
      <c r="P883" s="72">
        <v>43343</v>
      </c>
      <c r="Q883">
        <v>35.866500000000002</v>
      </c>
      <c r="R883">
        <v>1.1921999999999999</v>
      </c>
      <c r="S883">
        <v>3.8898000000000001</v>
      </c>
      <c r="U883" s="72">
        <v>43707</v>
      </c>
      <c r="V883">
        <v>6.1919000000000004</v>
      </c>
      <c r="W883">
        <v>0.64529999999999998</v>
      </c>
      <c r="X883">
        <v>11.617599999999999</v>
      </c>
    </row>
    <row r="884" spans="1:24" x14ac:dyDescent="0.25">
      <c r="A884" s="1"/>
      <c r="F884" s="1"/>
      <c r="K884" s="1"/>
      <c r="P884" s="72">
        <v>43350</v>
      </c>
      <c r="Q884">
        <v>35.866500000000002</v>
      </c>
      <c r="R884">
        <v>1.2830999999999999</v>
      </c>
      <c r="S884">
        <v>4.1863999999999999</v>
      </c>
      <c r="U884" s="72">
        <v>43714</v>
      </c>
      <c r="V884">
        <v>6.1919000000000004</v>
      </c>
      <c r="W884">
        <v>0.86580000000000001</v>
      </c>
      <c r="X884">
        <v>15.586399999999999</v>
      </c>
    </row>
    <row r="885" spans="1:24" x14ac:dyDescent="0.25">
      <c r="A885" s="1"/>
      <c r="F885" s="1"/>
      <c r="K885" s="1"/>
      <c r="P885" s="72">
        <v>43357</v>
      </c>
      <c r="Q885">
        <v>35.866500000000002</v>
      </c>
      <c r="R885">
        <v>1.2919</v>
      </c>
      <c r="S885">
        <v>4.2149000000000001</v>
      </c>
      <c r="U885" s="72">
        <v>43721</v>
      </c>
      <c r="V885">
        <v>6.1919000000000004</v>
      </c>
      <c r="W885">
        <v>0.89259999999999995</v>
      </c>
      <c r="X885">
        <v>16.068100000000001</v>
      </c>
    </row>
    <row r="886" spans="1:24" x14ac:dyDescent="0.25">
      <c r="A886" s="1"/>
      <c r="F886" s="1"/>
      <c r="K886" s="1"/>
      <c r="P886" s="72">
        <v>43364</v>
      </c>
      <c r="Q886">
        <v>35.866500000000002</v>
      </c>
      <c r="R886">
        <v>1.5034000000000001</v>
      </c>
      <c r="S886">
        <v>4.9050000000000002</v>
      </c>
      <c r="U886" s="72">
        <v>43728</v>
      </c>
      <c r="V886">
        <v>6.1919000000000004</v>
      </c>
      <c r="W886">
        <v>0.85719999999999996</v>
      </c>
      <c r="X886">
        <v>15.4323</v>
      </c>
    </row>
    <row r="887" spans="1:24" x14ac:dyDescent="0.25">
      <c r="A887" s="1"/>
      <c r="F887" s="1"/>
      <c r="K887" s="1"/>
      <c r="P887" s="72">
        <v>43371</v>
      </c>
      <c r="Q887">
        <v>12.5419</v>
      </c>
      <c r="R887">
        <v>1.1429</v>
      </c>
      <c r="S887">
        <v>11.174300000000001</v>
      </c>
      <c r="U887" s="72">
        <v>43735</v>
      </c>
      <c r="V887">
        <v>6.1919000000000004</v>
      </c>
      <c r="W887">
        <v>0.85509999999999997</v>
      </c>
      <c r="X887">
        <v>15.393800000000001</v>
      </c>
    </row>
    <row r="888" spans="1:24" x14ac:dyDescent="0.25">
      <c r="A888" s="1"/>
      <c r="F888" s="1"/>
      <c r="K888" s="1"/>
      <c r="P888" s="72">
        <v>43378</v>
      </c>
      <c r="Q888">
        <v>12.5419</v>
      </c>
      <c r="R888">
        <v>1.0244</v>
      </c>
      <c r="S888">
        <v>10.015499999999999</v>
      </c>
      <c r="U888" s="72">
        <v>43742</v>
      </c>
      <c r="V888">
        <v>-11.735300000000001</v>
      </c>
      <c r="W888">
        <v>0.87139999999999995</v>
      </c>
      <c r="X888" t="s">
        <v>59</v>
      </c>
    </row>
    <row r="889" spans="1:24" x14ac:dyDescent="0.25">
      <c r="A889" s="1"/>
      <c r="F889" s="1"/>
      <c r="K889" s="1"/>
      <c r="P889" s="72">
        <v>43385</v>
      </c>
      <c r="Q889">
        <v>12.5419</v>
      </c>
      <c r="R889">
        <v>1.0159</v>
      </c>
      <c r="S889">
        <v>9.9327000000000005</v>
      </c>
      <c r="U889" s="72">
        <v>43749</v>
      </c>
      <c r="V889">
        <v>-11.735300000000001</v>
      </c>
      <c r="W889">
        <v>0.88690000000000002</v>
      </c>
      <c r="X889" t="s">
        <v>59</v>
      </c>
    </row>
    <row r="890" spans="1:24" x14ac:dyDescent="0.25">
      <c r="A890" s="1"/>
      <c r="F890" s="1"/>
      <c r="K890" s="1"/>
      <c r="P890" s="72">
        <v>43392</v>
      </c>
      <c r="Q890">
        <v>12.5419</v>
      </c>
      <c r="R890">
        <v>0.999</v>
      </c>
      <c r="S890">
        <v>9.7672000000000008</v>
      </c>
      <c r="U890" s="72">
        <v>43756</v>
      </c>
      <c r="V890">
        <v>-11.735300000000001</v>
      </c>
      <c r="W890">
        <v>0.87660000000000005</v>
      </c>
      <c r="X890" t="s">
        <v>59</v>
      </c>
    </row>
    <row r="891" spans="1:24" x14ac:dyDescent="0.25">
      <c r="A891" s="1"/>
      <c r="F891" s="1"/>
      <c r="K891" s="1"/>
      <c r="P891" s="72">
        <v>43399</v>
      </c>
      <c r="Q891">
        <v>12.5419</v>
      </c>
      <c r="R891">
        <v>0.97360000000000002</v>
      </c>
      <c r="S891">
        <v>9.5189000000000004</v>
      </c>
      <c r="U891" s="72">
        <v>43763</v>
      </c>
      <c r="V891">
        <v>-11.735300000000001</v>
      </c>
      <c r="W891">
        <v>0.90959999999999996</v>
      </c>
      <c r="X891" t="s">
        <v>59</v>
      </c>
    </row>
    <row r="892" spans="1:24" x14ac:dyDescent="0.25">
      <c r="A892" s="1"/>
      <c r="F892" s="1"/>
      <c r="K892" s="1"/>
      <c r="P892" s="72">
        <v>43406</v>
      </c>
      <c r="Q892">
        <v>12.5419</v>
      </c>
      <c r="R892">
        <v>0.97360000000000002</v>
      </c>
      <c r="S892">
        <v>9.5189000000000004</v>
      </c>
      <c r="U892" s="72">
        <v>43770</v>
      </c>
      <c r="V892">
        <v>-11.735300000000001</v>
      </c>
      <c r="W892">
        <v>0.89510000000000001</v>
      </c>
      <c r="X892" t="s">
        <v>59</v>
      </c>
    </row>
    <row r="893" spans="1:24" x14ac:dyDescent="0.25">
      <c r="A893" s="1"/>
      <c r="F893" s="1"/>
      <c r="K893" s="1"/>
      <c r="P893" s="72">
        <v>43413</v>
      </c>
      <c r="Q893">
        <v>12.5419</v>
      </c>
      <c r="R893">
        <v>0.9849</v>
      </c>
      <c r="S893">
        <v>9.6292000000000009</v>
      </c>
      <c r="U893" s="72">
        <v>43777</v>
      </c>
      <c r="V893">
        <v>-11.735300000000001</v>
      </c>
      <c r="W893">
        <v>0.88890000000000002</v>
      </c>
      <c r="X893" t="s">
        <v>59</v>
      </c>
    </row>
    <row r="894" spans="1:24" x14ac:dyDescent="0.25">
      <c r="A894" s="1"/>
      <c r="F894" s="1"/>
      <c r="K894" s="1"/>
      <c r="P894" s="72">
        <v>43420</v>
      </c>
      <c r="Q894">
        <v>12.5419</v>
      </c>
      <c r="R894">
        <v>0.98209999999999997</v>
      </c>
      <c r="S894">
        <v>9.6015999999999995</v>
      </c>
      <c r="U894" s="72">
        <v>43784</v>
      </c>
      <c r="V894">
        <v>-11.735300000000001</v>
      </c>
      <c r="W894">
        <v>0.78890000000000005</v>
      </c>
      <c r="X894" t="s">
        <v>59</v>
      </c>
    </row>
    <row r="895" spans="1:24" x14ac:dyDescent="0.25">
      <c r="A895" s="1"/>
      <c r="F895" s="1"/>
      <c r="K895" s="1"/>
      <c r="P895" s="72">
        <v>43427</v>
      </c>
      <c r="Q895">
        <v>12.5419</v>
      </c>
      <c r="R895">
        <v>1.0498000000000001</v>
      </c>
      <c r="S895">
        <v>10.2638</v>
      </c>
      <c r="U895" s="72">
        <v>43791</v>
      </c>
      <c r="V895">
        <v>-11.735300000000001</v>
      </c>
      <c r="W895">
        <v>0.85389999999999999</v>
      </c>
      <c r="X895" t="s">
        <v>59</v>
      </c>
    </row>
    <row r="896" spans="1:24" x14ac:dyDescent="0.25">
      <c r="A896" s="1"/>
      <c r="F896" s="1"/>
      <c r="K896" s="1"/>
      <c r="P896" s="72">
        <v>43434</v>
      </c>
      <c r="Q896">
        <v>12.5419</v>
      </c>
      <c r="R896">
        <v>1.03</v>
      </c>
      <c r="S896">
        <v>10.0707</v>
      </c>
      <c r="U896" s="72">
        <v>43798</v>
      </c>
      <c r="V896">
        <v>-11.735300000000001</v>
      </c>
      <c r="W896">
        <v>0.87760000000000005</v>
      </c>
      <c r="X896" t="s">
        <v>59</v>
      </c>
    </row>
    <row r="897" spans="1:24" x14ac:dyDescent="0.25">
      <c r="A897" s="1"/>
      <c r="F897" s="1"/>
      <c r="K897" s="1"/>
      <c r="P897" s="72">
        <v>43441</v>
      </c>
      <c r="Q897">
        <v>12.5419</v>
      </c>
      <c r="R897">
        <v>0.98629999999999995</v>
      </c>
      <c r="S897">
        <v>9.6430000000000007</v>
      </c>
      <c r="U897" s="72">
        <v>43805</v>
      </c>
      <c r="V897">
        <v>-11.735300000000001</v>
      </c>
      <c r="W897">
        <v>0.92300000000000004</v>
      </c>
      <c r="X897" t="s">
        <v>59</v>
      </c>
    </row>
    <row r="898" spans="1:24" x14ac:dyDescent="0.25">
      <c r="A898" s="1"/>
      <c r="F898" s="1"/>
      <c r="K898" s="1"/>
      <c r="P898" s="72">
        <v>43448</v>
      </c>
      <c r="Q898">
        <v>12.5419</v>
      </c>
      <c r="R898">
        <v>1.0130999999999999</v>
      </c>
      <c r="S898">
        <v>9.9050999999999991</v>
      </c>
      <c r="U898" s="72">
        <v>43812</v>
      </c>
      <c r="V898">
        <v>-11.735300000000001</v>
      </c>
      <c r="W898">
        <v>0.94359999999999999</v>
      </c>
      <c r="X898" t="s">
        <v>59</v>
      </c>
    </row>
    <row r="899" spans="1:24" x14ac:dyDescent="0.25">
      <c r="A899" s="1"/>
      <c r="F899" s="1"/>
      <c r="K899" s="1"/>
      <c r="P899" s="72">
        <v>43455</v>
      </c>
      <c r="Q899">
        <v>12.5419</v>
      </c>
      <c r="R899">
        <v>0.9425</v>
      </c>
      <c r="S899">
        <v>9.2154000000000007</v>
      </c>
      <c r="U899" s="72">
        <v>43819</v>
      </c>
      <c r="V899">
        <v>-11.735300000000001</v>
      </c>
      <c r="W899">
        <v>0.97970000000000002</v>
      </c>
      <c r="X899" t="s">
        <v>59</v>
      </c>
    </row>
    <row r="900" spans="1:24" x14ac:dyDescent="0.25">
      <c r="A900" s="1"/>
      <c r="F900" s="1"/>
      <c r="K900" s="1"/>
      <c r="P900" s="72">
        <v>43462</v>
      </c>
      <c r="Q900">
        <v>16.792400000000001</v>
      </c>
      <c r="R900">
        <v>0.84530000000000005</v>
      </c>
      <c r="S900">
        <v>6.2534999999999998</v>
      </c>
      <c r="U900" s="72">
        <v>43826</v>
      </c>
      <c r="V900">
        <v>-11.735300000000001</v>
      </c>
      <c r="W900">
        <v>1.1973</v>
      </c>
      <c r="X900" t="s">
        <v>59</v>
      </c>
    </row>
    <row r="901" spans="1:24" x14ac:dyDescent="0.25">
      <c r="A901" s="1"/>
      <c r="F901" s="1"/>
      <c r="K901" s="1"/>
      <c r="P901" s="72">
        <v>43469</v>
      </c>
      <c r="Q901">
        <v>16.792400000000001</v>
      </c>
      <c r="R901">
        <v>0.86629999999999996</v>
      </c>
      <c r="S901">
        <v>6.4090999999999996</v>
      </c>
      <c r="U901" s="72">
        <v>43833</v>
      </c>
      <c r="V901">
        <v>-5.4797000000000002</v>
      </c>
      <c r="W901">
        <v>0.68520000000000003</v>
      </c>
      <c r="X901" t="s">
        <v>59</v>
      </c>
    </row>
    <row r="902" spans="1:24" x14ac:dyDescent="0.25">
      <c r="A902" s="1"/>
      <c r="F902" s="1"/>
      <c r="K902" s="1"/>
      <c r="P902" s="72">
        <v>43476</v>
      </c>
      <c r="Q902">
        <v>16.792400000000001</v>
      </c>
      <c r="R902">
        <v>0.89600000000000002</v>
      </c>
      <c r="S902">
        <v>6.6288</v>
      </c>
      <c r="U902" s="72">
        <v>43840</v>
      </c>
      <c r="V902">
        <v>-5.4797000000000002</v>
      </c>
      <c r="W902">
        <v>0.75190000000000001</v>
      </c>
      <c r="X902" t="s">
        <v>59</v>
      </c>
    </row>
    <row r="903" spans="1:24" x14ac:dyDescent="0.25">
      <c r="A903" s="1"/>
      <c r="F903" s="1"/>
      <c r="K903" s="1"/>
      <c r="P903" s="72">
        <v>43483</v>
      </c>
      <c r="Q903">
        <v>16.792400000000001</v>
      </c>
      <c r="R903">
        <v>0.98880000000000001</v>
      </c>
      <c r="S903">
        <v>7.3155000000000001</v>
      </c>
      <c r="U903" s="72">
        <v>43847</v>
      </c>
      <c r="V903">
        <v>-5.4797000000000002</v>
      </c>
      <c r="W903">
        <v>0.68259999999999998</v>
      </c>
      <c r="X903" t="s">
        <v>59</v>
      </c>
    </row>
    <row r="904" spans="1:24" x14ac:dyDescent="0.25">
      <c r="A904" s="1"/>
      <c r="F904" s="1"/>
      <c r="K904" s="1"/>
      <c r="P904" s="72">
        <v>43490</v>
      </c>
      <c r="Q904">
        <v>16.792400000000001</v>
      </c>
      <c r="R904">
        <v>1.0012000000000001</v>
      </c>
      <c r="S904">
        <v>7.4070999999999998</v>
      </c>
      <c r="U904" s="72">
        <v>43854</v>
      </c>
      <c r="V904">
        <v>-5.4797000000000002</v>
      </c>
      <c r="W904">
        <v>0.64170000000000005</v>
      </c>
      <c r="X904" t="s">
        <v>59</v>
      </c>
    </row>
    <row r="905" spans="1:24" x14ac:dyDescent="0.25">
      <c r="A905" s="1"/>
      <c r="F905" s="1"/>
      <c r="K905" s="1"/>
      <c r="P905" s="72">
        <v>43497</v>
      </c>
      <c r="Q905">
        <v>16.792400000000001</v>
      </c>
      <c r="R905">
        <v>0.97770000000000001</v>
      </c>
      <c r="S905">
        <v>7.2331000000000003</v>
      </c>
      <c r="U905" s="72">
        <v>43861</v>
      </c>
      <c r="V905">
        <v>-5.4797000000000002</v>
      </c>
      <c r="W905">
        <v>0.63790000000000002</v>
      </c>
      <c r="X905" t="s">
        <v>59</v>
      </c>
    </row>
    <row r="906" spans="1:24" x14ac:dyDescent="0.25">
      <c r="A906" s="1"/>
      <c r="F906" s="1"/>
      <c r="K906" s="1"/>
      <c r="P906" s="72">
        <v>43504</v>
      </c>
      <c r="Q906">
        <v>16.792400000000001</v>
      </c>
      <c r="R906">
        <v>0.99750000000000005</v>
      </c>
      <c r="S906">
        <v>7.3795999999999999</v>
      </c>
      <c r="U906" s="72">
        <v>43868</v>
      </c>
      <c r="V906">
        <v>-5.4797000000000002</v>
      </c>
      <c r="W906">
        <v>0.67379999999999995</v>
      </c>
      <c r="X906" t="s">
        <v>59</v>
      </c>
    </row>
    <row r="907" spans="1:24" x14ac:dyDescent="0.25">
      <c r="A907" s="1"/>
      <c r="F907" s="1"/>
      <c r="K907" s="1"/>
      <c r="P907" s="72">
        <v>43511</v>
      </c>
      <c r="Q907">
        <v>16.792400000000001</v>
      </c>
      <c r="R907">
        <v>1.0569</v>
      </c>
      <c r="S907">
        <v>7.8190999999999997</v>
      </c>
      <c r="U907" s="72">
        <v>43875</v>
      </c>
      <c r="V907">
        <v>-5.4797000000000002</v>
      </c>
      <c r="W907">
        <v>0.61399999999999999</v>
      </c>
      <c r="X907" t="s">
        <v>59</v>
      </c>
    </row>
    <row r="908" spans="1:24" x14ac:dyDescent="0.25">
      <c r="A908" s="1"/>
      <c r="F908" s="1"/>
      <c r="K908" s="1"/>
      <c r="P908" s="72">
        <v>43518</v>
      </c>
      <c r="Q908">
        <v>16.792400000000001</v>
      </c>
      <c r="R908">
        <v>1.0147999999999999</v>
      </c>
      <c r="S908">
        <v>7.5077999999999996</v>
      </c>
      <c r="U908" s="72">
        <v>43882</v>
      </c>
      <c r="V908">
        <v>-5.4797000000000002</v>
      </c>
      <c r="W908">
        <v>0.63100000000000001</v>
      </c>
      <c r="X908" t="s">
        <v>59</v>
      </c>
    </row>
    <row r="909" spans="1:24" x14ac:dyDescent="0.25">
      <c r="A909" s="1"/>
      <c r="F909" s="1"/>
      <c r="K909" s="1"/>
      <c r="P909" s="72">
        <v>43525</v>
      </c>
      <c r="Q909">
        <v>16.792400000000001</v>
      </c>
      <c r="R909">
        <v>1.0147999999999999</v>
      </c>
      <c r="S909">
        <v>7.5077999999999996</v>
      </c>
      <c r="U909" s="72">
        <v>43889</v>
      </c>
      <c r="V909">
        <v>-5.4797000000000002</v>
      </c>
      <c r="W909">
        <v>0.56359999999999999</v>
      </c>
      <c r="X909" t="s">
        <v>59</v>
      </c>
    </row>
    <row r="910" spans="1:24" x14ac:dyDescent="0.25">
      <c r="A910" s="1"/>
      <c r="F910" s="1"/>
      <c r="K910" s="1"/>
      <c r="P910" s="72">
        <v>43532</v>
      </c>
      <c r="Q910">
        <v>16.792400000000001</v>
      </c>
      <c r="R910">
        <v>1.0185</v>
      </c>
      <c r="S910">
        <v>7.5353000000000003</v>
      </c>
      <c r="U910" s="72">
        <v>43896</v>
      </c>
      <c r="V910">
        <v>-5.4797000000000002</v>
      </c>
      <c r="W910">
        <v>0.54659999999999997</v>
      </c>
      <c r="X910" t="s">
        <v>59</v>
      </c>
    </row>
    <row r="911" spans="1:24" x14ac:dyDescent="0.25">
      <c r="A911" s="1"/>
      <c r="F911" s="1"/>
      <c r="K911" s="1"/>
      <c r="P911" s="72">
        <v>43539</v>
      </c>
      <c r="Q911">
        <v>16.792400000000001</v>
      </c>
      <c r="R911">
        <v>1.0271999999999999</v>
      </c>
      <c r="S911">
        <v>7.5994000000000002</v>
      </c>
      <c r="U911" s="72">
        <v>43903</v>
      </c>
      <c r="V911">
        <v>-5.4797000000000002</v>
      </c>
      <c r="W911">
        <v>0.37469999999999998</v>
      </c>
      <c r="X911" t="s">
        <v>59</v>
      </c>
    </row>
    <row r="912" spans="1:24" x14ac:dyDescent="0.25">
      <c r="A912" s="1"/>
      <c r="F912" s="1"/>
      <c r="K912" s="1"/>
      <c r="P912" s="72">
        <v>43546</v>
      </c>
      <c r="Q912">
        <v>16.792400000000001</v>
      </c>
      <c r="R912">
        <v>1.0147999999999999</v>
      </c>
      <c r="S912">
        <v>7.5077999999999996</v>
      </c>
      <c r="U912" s="72">
        <v>43910</v>
      </c>
      <c r="V912">
        <v>-5.4797000000000002</v>
      </c>
      <c r="W912">
        <v>0.35010000000000002</v>
      </c>
      <c r="X912" t="s">
        <v>59</v>
      </c>
    </row>
    <row r="913" spans="1:24" x14ac:dyDescent="0.25">
      <c r="A913" s="1"/>
      <c r="F913" s="1"/>
      <c r="K913" s="1"/>
      <c r="P913" s="72">
        <v>43553</v>
      </c>
      <c r="Q913">
        <v>16.1601</v>
      </c>
      <c r="R913">
        <v>0.84299999999999997</v>
      </c>
      <c r="S913">
        <v>6.4135999999999997</v>
      </c>
      <c r="U913" s="72">
        <v>43917</v>
      </c>
      <c r="V913">
        <v>-5.4797000000000002</v>
      </c>
      <c r="W913">
        <v>0.3533</v>
      </c>
      <c r="X913" t="s">
        <v>59</v>
      </c>
    </row>
    <row r="914" spans="1:24" x14ac:dyDescent="0.25">
      <c r="A914" s="1"/>
      <c r="F914" s="1"/>
      <c r="K914" s="1"/>
      <c r="P914" s="72">
        <v>43560</v>
      </c>
      <c r="Q914">
        <v>16.1601</v>
      </c>
      <c r="R914">
        <v>0.81820000000000004</v>
      </c>
      <c r="S914">
        <v>6.2252000000000001</v>
      </c>
      <c r="U914" s="72">
        <v>43924</v>
      </c>
      <c r="V914">
        <v>2.8378999999999999</v>
      </c>
      <c r="W914">
        <v>0.47689999999999999</v>
      </c>
      <c r="X914">
        <v>20.090800000000002</v>
      </c>
    </row>
    <row r="915" spans="1:24" x14ac:dyDescent="0.25">
      <c r="A915" s="1"/>
      <c r="F915" s="1"/>
      <c r="K915" s="1"/>
      <c r="P915" s="72">
        <v>43567</v>
      </c>
      <c r="Q915">
        <v>16.1601</v>
      </c>
      <c r="R915">
        <v>0.83979999999999999</v>
      </c>
      <c r="S915">
        <v>6.3890000000000002</v>
      </c>
      <c r="U915" s="72">
        <v>43931</v>
      </c>
      <c r="V915">
        <v>2.8378999999999999</v>
      </c>
      <c r="W915">
        <v>0.47139999999999999</v>
      </c>
      <c r="X915">
        <v>19.8599</v>
      </c>
    </row>
    <row r="916" spans="1:24" x14ac:dyDescent="0.25">
      <c r="A916" s="1"/>
      <c r="F916" s="1"/>
      <c r="K916" s="1"/>
      <c r="P916" s="72">
        <v>43574</v>
      </c>
      <c r="Q916">
        <v>16.1601</v>
      </c>
      <c r="R916">
        <v>0.82899999999999996</v>
      </c>
      <c r="S916">
        <v>6.3071000000000002</v>
      </c>
      <c r="U916" s="72">
        <v>43938</v>
      </c>
      <c r="V916">
        <v>2.8378999999999999</v>
      </c>
      <c r="W916">
        <v>0.53249999999999997</v>
      </c>
      <c r="X916">
        <v>22.4331</v>
      </c>
    </row>
    <row r="917" spans="1:24" x14ac:dyDescent="0.25">
      <c r="A917" s="1"/>
      <c r="F917" s="1"/>
      <c r="K917" s="1"/>
      <c r="P917" s="72">
        <v>43581</v>
      </c>
      <c r="Q917">
        <v>16.1601</v>
      </c>
      <c r="R917">
        <v>0.69979999999999998</v>
      </c>
      <c r="S917">
        <v>5.3242000000000003</v>
      </c>
      <c r="U917" s="72">
        <v>43945</v>
      </c>
      <c r="V917">
        <v>2.8378999999999999</v>
      </c>
      <c r="W917">
        <v>0.50900000000000001</v>
      </c>
      <c r="X917">
        <v>21.4434</v>
      </c>
    </row>
    <row r="918" spans="1:24" x14ac:dyDescent="0.25">
      <c r="A918" s="1"/>
      <c r="F918" s="1"/>
      <c r="K918" s="1"/>
      <c r="P918" s="72">
        <v>43588</v>
      </c>
      <c r="Q918">
        <v>16.1601</v>
      </c>
      <c r="R918">
        <v>0.8075</v>
      </c>
      <c r="S918">
        <v>6.1433</v>
      </c>
      <c r="U918" s="72">
        <v>43952</v>
      </c>
      <c r="V918">
        <v>2.8378999999999999</v>
      </c>
      <c r="W918">
        <v>0.58109999999999995</v>
      </c>
      <c r="X918">
        <v>24.4785</v>
      </c>
    </row>
    <row r="919" spans="1:24" x14ac:dyDescent="0.25">
      <c r="A919" s="1"/>
      <c r="F919" s="1"/>
      <c r="K919" s="1"/>
      <c r="P919" s="72">
        <v>43595</v>
      </c>
      <c r="Q919">
        <v>16.1601</v>
      </c>
      <c r="R919">
        <v>0.89159999999999995</v>
      </c>
      <c r="S919">
        <v>6.7838000000000003</v>
      </c>
      <c r="U919" s="72">
        <v>43959</v>
      </c>
      <c r="V919">
        <v>2.8378999999999999</v>
      </c>
      <c r="W919">
        <v>0.68920000000000003</v>
      </c>
      <c r="X919">
        <v>29.031099999999999</v>
      </c>
    </row>
    <row r="920" spans="1:24" x14ac:dyDescent="0.25">
      <c r="A920" s="1"/>
      <c r="F920" s="1"/>
      <c r="K920" s="1"/>
      <c r="P920" s="72">
        <v>43602</v>
      </c>
      <c r="Q920">
        <v>16.1601</v>
      </c>
      <c r="R920">
        <v>0.91300000000000003</v>
      </c>
      <c r="S920">
        <v>6.9466000000000001</v>
      </c>
      <c r="U920" s="72">
        <v>43966</v>
      </c>
      <c r="V920">
        <v>2.8378999999999999</v>
      </c>
      <c r="W920">
        <v>0.76829999999999998</v>
      </c>
      <c r="X920">
        <v>32.363100000000003</v>
      </c>
    </row>
    <row r="921" spans="1:24" x14ac:dyDescent="0.25">
      <c r="A921" s="1"/>
      <c r="F921" s="1"/>
      <c r="K921" s="1"/>
      <c r="P921" s="72">
        <v>43609</v>
      </c>
      <c r="Q921">
        <v>16.1601</v>
      </c>
      <c r="R921">
        <v>0.95109999999999995</v>
      </c>
      <c r="S921">
        <v>7.2359999999999998</v>
      </c>
      <c r="U921" s="72">
        <v>43973</v>
      </c>
      <c r="V921">
        <v>2.8378999999999999</v>
      </c>
      <c r="W921">
        <v>0.88649999999999995</v>
      </c>
      <c r="X921">
        <v>37.344499999999996</v>
      </c>
    </row>
    <row r="922" spans="1:24" x14ac:dyDescent="0.25">
      <c r="A922" s="1"/>
      <c r="F922" s="1"/>
      <c r="K922" s="1"/>
      <c r="P922" s="72">
        <v>43616</v>
      </c>
      <c r="Q922">
        <v>16.1601</v>
      </c>
      <c r="R922">
        <v>0.9012</v>
      </c>
      <c r="S922">
        <v>6.8562000000000003</v>
      </c>
      <c r="U922" s="72">
        <v>43980</v>
      </c>
      <c r="V922">
        <v>2.8378999999999999</v>
      </c>
      <c r="W922">
        <v>0.75260000000000005</v>
      </c>
      <c r="X922">
        <v>31.702999999999999</v>
      </c>
    </row>
    <row r="923" spans="1:24" x14ac:dyDescent="0.25">
      <c r="A923" s="1"/>
      <c r="F923" s="1"/>
      <c r="K923" s="1"/>
      <c r="P923" s="72">
        <v>43623</v>
      </c>
      <c r="Q923">
        <v>16.1601</v>
      </c>
      <c r="R923">
        <v>0.87980000000000003</v>
      </c>
      <c r="S923">
        <v>6.6932999999999998</v>
      </c>
      <c r="U923" s="72">
        <v>43987</v>
      </c>
      <c r="V923">
        <v>2.8378999999999999</v>
      </c>
      <c r="W923">
        <v>0.98829999999999996</v>
      </c>
      <c r="X923">
        <v>41.633299999999998</v>
      </c>
    </row>
    <row r="924" spans="1:24" x14ac:dyDescent="0.25">
      <c r="A924" s="1"/>
      <c r="F924" s="1"/>
      <c r="K924" s="1"/>
      <c r="P924" s="72">
        <v>43630</v>
      </c>
      <c r="Q924">
        <v>16.1601</v>
      </c>
      <c r="R924">
        <v>0.96889999999999998</v>
      </c>
      <c r="S924">
        <v>7.3716999999999997</v>
      </c>
      <c r="U924" s="72">
        <v>43994</v>
      </c>
      <c r="V924">
        <v>2.8378999999999999</v>
      </c>
      <c r="W924">
        <v>0.93889999999999996</v>
      </c>
      <c r="X924">
        <v>39.5533</v>
      </c>
    </row>
    <row r="925" spans="1:24" x14ac:dyDescent="0.25">
      <c r="A925" s="1"/>
      <c r="F925" s="1"/>
      <c r="K925" s="1"/>
      <c r="P925" s="72">
        <v>43637</v>
      </c>
      <c r="Q925">
        <v>16.1601</v>
      </c>
      <c r="R925">
        <v>0.95109999999999995</v>
      </c>
      <c r="S925">
        <v>7.2359999999999998</v>
      </c>
      <c r="U925" s="72">
        <v>44001</v>
      </c>
      <c r="V925">
        <v>2.8378999999999999</v>
      </c>
      <c r="W925">
        <v>0.82269999999999999</v>
      </c>
      <c r="X925">
        <v>34.655200000000001</v>
      </c>
    </row>
    <row r="926" spans="1:24" x14ac:dyDescent="0.25">
      <c r="A926" s="1"/>
      <c r="F926" s="1"/>
      <c r="K926" s="1"/>
      <c r="P926" s="72">
        <v>43644</v>
      </c>
      <c r="Q926">
        <v>36.094099999999997</v>
      </c>
      <c r="R926">
        <v>0.92759999999999998</v>
      </c>
      <c r="S926">
        <v>3.2694000000000001</v>
      </c>
      <c r="U926" s="72">
        <v>44008</v>
      </c>
      <c r="V926">
        <v>2.8378999999999999</v>
      </c>
      <c r="W926">
        <v>0.82110000000000005</v>
      </c>
      <c r="X926">
        <v>34.588200000000001</v>
      </c>
    </row>
    <row r="927" spans="1:24" x14ac:dyDescent="0.25">
      <c r="A927" s="1"/>
      <c r="F927" s="1"/>
      <c r="K927" s="1"/>
      <c r="P927" s="72">
        <v>43651</v>
      </c>
      <c r="Q927">
        <v>36.094099999999997</v>
      </c>
      <c r="R927">
        <v>0.995</v>
      </c>
      <c r="S927">
        <v>3.5068000000000001</v>
      </c>
      <c r="U927" s="72">
        <v>44015</v>
      </c>
      <c r="V927">
        <v>4.9405999999999999</v>
      </c>
      <c r="W927">
        <v>0.7248</v>
      </c>
      <c r="X927">
        <v>17.527999999999999</v>
      </c>
    </row>
    <row r="928" spans="1:24" x14ac:dyDescent="0.25">
      <c r="A928" s="1"/>
      <c r="F928" s="1"/>
      <c r="K928" s="1"/>
      <c r="P928" s="72">
        <v>43658</v>
      </c>
      <c r="Q928">
        <v>36.094099999999997</v>
      </c>
      <c r="R928">
        <v>1.1573</v>
      </c>
      <c r="S928">
        <v>4.0789</v>
      </c>
      <c r="U928" s="72">
        <v>44022</v>
      </c>
      <c r="V928">
        <v>4.9405999999999999</v>
      </c>
      <c r="W928">
        <v>0.80610000000000004</v>
      </c>
      <c r="X928">
        <v>19.493200000000002</v>
      </c>
    </row>
    <row r="929" spans="1:24" x14ac:dyDescent="0.25">
      <c r="A929" s="1"/>
      <c r="F929" s="1"/>
      <c r="K929" s="1"/>
      <c r="P929" s="72">
        <v>43665</v>
      </c>
      <c r="Q929">
        <v>36.094099999999997</v>
      </c>
      <c r="R929">
        <v>1.1021000000000001</v>
      </c>
      <c r="S929">
        <v>3.8843000000000001</v>
      </c>
      <c r="U929" s="72">
        <v>44029</v>
      </c>
      <c r="V929">
        <v>4.9405999999999999</v>
      </c>
      <c r="W929">
        <v>0.90639999999999998</v>
      </c>
      <c r="X929">
        <v>21.918800000000001</v>
      </c>
    </row>
    <row r="930" spans="1:24" x14ac:dyDescent="0.25">
      <c r="A930" s="1"/>
      <c r="F930" s="1"/>
      <c r="K930" s="1"/>
      <c r="P930" s="72">
        <v>43672</v>
      </c>
      <c r="Q930">
        <v>36.094099999999997</v>
      </c>
      <c r="R930">
        <v>1.1742999999999999</v>
      </c>
      <c r="S930">
        <v>4.1387999999999998</v>
      </c>
      <c r="U930" s="72">
        <v>44036</v>
      </c>
      <c r="V930">
        <v>4.9405999999999999</v>
      </c>
      <c r="W930">
        <v>0.98040000000000005</v>
      </c>
      <c r="X930">
        <v>23.707000000000001</v>
      </c>
    </row>
    <row r="931" spans="1:24" x14ac:dyDescent="0.25">
      <c r="A931" s="1"/>
      <c r="F931" s="1"/>
      <c r="K931" s="1"/>
      <c r="P931" s="72">
        <v>43679</v>
      </c>
      <c r="Q931">
        <v>36.094099999999997</v>
      </c>
      <c r="R931">
        <v>1.0848</v>
      </c>
      <c r="S931">
        <v>3.8233999999999999</v>
      </c>
      <c r="U931" s="72">
        <v>44043</v>
      </c>
      <c r="V931">
        <v>4.9405999999999999</v>
      </c>
      <c r="W931">
        <v>1.0455000000000001</v>
      </c>
      <c r="X931">
        <v>25.282800000000002</v>
      </c>
    </row>
    <row r="932" spans="1:24" x14ac:dyDescent="0.25">
      <c r="A932" s="1"/>
      <c r="F932" s="1"/>
      <c r="K932" s="1"/>
      <c r="P932" s="72">
        <v>43686</v>
      </c>
      <c r="Q932">
        <v>36.094099999999997</v>
      </c>
      <c r="R932">
        <v>1.1273</v>
      </c>
      <c r="S932">
        <v>3.9731999999999998</v>
      </c>
      <c r="U932" s="72">
        <v>44050</v>
      </c>
      <c r="V932">
        <v>4.9405999999999999</v>
      </c>
      <c r="W932">
        <v>1.0982000000000001</v>
      </c>
      <c r="X932">
        <v>26.557500000000001</v>
      </c>
    </row>
    <row r="933" spans="1:24" x14ac:dyDescent="0.25">
      <c r="A933" s="1"/>
      <c r="F933" s="1"/>
      <c r="K933" s="1"/>
      <c r="P933" s="72">
        <v>43693</v>
      </c>
      <c r="Q933">
        <v>36.094099999999997</v>
      </c>
      <c r="R933">
        <v>1.0244</v>
      </c>
      <c r="S933">
        <v>3.6105999999999998</v>
      </c>
      <c r="U933" s="72">
        <v>44057</v>
      </c>
      <c r="V933">
        <v>4.9405999999999999</v>
      </c>
      <c r="W933">
        <v>0.98919999999999997</v>
      </c>
      <c r="X933">
        <v>23.919499999999999</v>
      </c>
    </row>
    <row r="934" spans="1:24" x14ac:dyDescent="0.25">
      <c r="A934" s="1"/>
      <c r="F934" s="1"/>
      <c r="K934" s="1"/>
      <c r="P934" s="72">
        <v>43700</v>
      </c>
      <c r="Q934">
        <v>36.094099999999997</v>
      </c>
      <c r="R934">
        <v>0.83430000000000004</v>
      </c>
      <c r="S934">
        <v>2.9405000000000001</v>
      </c>
      <c r="U934" s="72">
        <v>44064</v>
      </c>
      <c r="V934">
        <v>4.9405999999999999</v>
      </c>
      <c r="W934">
        <v>0.99280000000000002</v>
      </c>
      <c r="X934">
        <v>24.007999999999999</v>
      </c>
    </row>
    <row r="935" spans="1:24" x14ac:dyDescent="0.25">
      <c r="A935" s="1"/>
      <c r="F935" s="1"/>
      <c r="K935" s="1"/>
      <c r="P935" s="72">
        <v>43707</v>
      </c>
      <c r="Q935">
        <v>36.094099999999997</v>
      </c>
      <c r="R935">
        <v>0.67100000000000004</v>
      </c>
      <c r="S935">
        <v>2.3650000000000002</v>
      </c>
      <c r="U935" s="72">
        <v>44071</v>
      </c>
      <c r="V935">
        <v>4.9405999999999999</v>
      </c>
      <c r="W935">
        <v>0.98699999999999999</v>
      </c>
      <c r="X935">
        <v>23.866399999999999</v>
      </c>
    </row>
    <row r="936" spans="1:24" x14ac:dyDescent="0.25">
      <c r="A936" s="1"/>
      <c r="F936" s="1"/>
      <c r="K936" s="1"/>
      <c r="P936" s="72">
        <v>43714</v>
      </c>
      <c r="Q936">
        <v>36.094099999999997</v>
      </c>
      <c r="R936">
        <v>0.68220000000000003</v>
      </c>
      <c r="S936">
        <v>2.4043999999999999</v>
      </c>
      <c r="U936" s="72">
        <v>44078</v>
      </c>
      <c r="V936">
        <v>4.9405999999999999</v>
      </c>
      <c r="W936">
        <v>0.93130000000000002</v>
      </c>
      <c r="X936">
        <v>22.520800000000001</v>
      </c>
    </row>
    <row r="937" spans="1:24" x14ac:dyDescent="0.25">
      <c r="A937" s="1"/>
      <c r="F937" s="1"/>
      <c r="K937" s="1"/>
      <c r="P937" s="72">
        <v>43721</v>
      </c>
      <c r="Q937">
        <v>36.094099999999997</v>
      </c>
      <c r="R937">
        <v>0.68110000000000004</v>
      </c>
      <c r="S937">
        <v>2.4005000000000001</v>
      </c>
      <c r="U937" s="72">
        <v>44085</v>
      </c>
      <c r="V937">
        <v>4.9405999999999999</v>
      </c>
      <c r="W937">
        <v>0.96060000000000001</v>
      </c>
      <c r="X937">
        <v>23.228999999999999</v>
      </c>
    </row>
    <row r="938" spans="1:24" x14ac:dyDescent="0.25">
      <c r="A938" s="1"/>
      <c r="F938" s="1"/>
      <c r="K938" s="1"/>
      <c r="P938" s="72">
        <v>43728</v>
      </c>
      <c r="Q938">
        <v>36.094099999999997</v>
      </c>
      <c r="R938">
        <v>0.68</v>
      </c>
      <c r="S938">
        <v>2.3965000000000001</v>
      </c>
      <c r="U938" s="72">
        <v>44092</v>
      </c>
      <c r="V938">
        <v>4.9405999999999999</v>
      </c>
      <c r="W938">
        <v>0.7944</v>
      </c>
      <c r="X938">
        <v>19.209900000000001</v>
      </c>
    </row>
    <row r="939" spans="1:24" x14ac:dyDescent="0.25">
      <c r="A939" s="1"/>
      <c r="F939" s="1"/>
      <c r="K939" s="1"/>
      <c r="P939" s="72">
        <v>43735</v>
      </c>
      <c r="Q939">
        <v>36.094099999999997</v>
      </c>
      <c r="R939">
        <v>0.68779999999999997</v>
      </c>
      <c r="S939">
        <v>2.4241000000000001</v>
      </c>
      <c r="U939" s="72">
        <v>44099</v>
      </c>
      <c r="V939">
        <v>4.9405999999999999</v>
      </c>
      <c r="W939">
        <v>0.76219999999999999</v>
      </c>
      <c r="X939">
        <v>18.430900000000001</v>
      </c>
    </row>
    <row r="940" spans="1:24" x14ac:dyDescent="0.25">
      <c r="A940" s="1"/>
      <c r="F940" s="1"/>
      <c r="K940" s="1"/>
      <c r="P940" s="72">
        <v>43742</v>
      </c>
      <c r="Q940">
        <v>71.286500000000004</v>
      </c>
      <c r="R940">
        <v>0.58760000000000001</v>
      </c>
      <c r="S940">
        <v>1.0236000000000001</v>
      </c>
      <c r="U940" s="72">
        <v>44106</v>
      </c>
      <c r="V940">
        <v>18.147400000000001</v>
      </c>
      <c r="W940">
        <v>0.71630000000000005</v>
      </c>
      <c r="X940">
        <v>4.8338999999999999</v>
      </c>
    </row>
    <row r="941" spans="1:24" x14ac:dyDescent="0.25">
      <c r="A941" s="1"/>
      <c r="F941" s="1"/>
      <c r="K941" s="1"/>
      <c r="P941" s="72">
        <v>43749</v>
      </c>
      <c r="Q941">
        <v>71.286500000000004</v>
      </c>
      <c r="R941">
        <v>0.58760000000000001</v>
      </c>
      <c r="S941">
        <v>1.0236000000000001</v>
      </c>
      <c r="U941" s="72">
        <v>44113</v>
      </c>
      <c r="V941">
        <v>18.147400000000001</v>
      </c>
      <c r="W941">
        <v>0.68169999999999997</v>
      </c>
      <c r="X941">
        <v>4.601</v>
      </c>
    </row>
    <row r="942" spans="1:24" x14ac:dyDescent="0.25">
      <c r="A942" s="1"/>
      <c r="F942" s="1"/>
      <c r="K942" s="1"/>
      <c r="P942" s="72">
        <v>43756</v>
      </c>
      <c r="Q942">
        <v>71.286500000000004</v>
      </c>
      <c r="R942">
        <v>0.5837</v>
      </c>
      <c r="S942">
        <v>1.0168999999999999</v>
      </c>
      <c r="U942" s="72">
        <v>44120</v>
      </c>
      <c r="V942">
        <v>18.147400000000001</v>
      </c>
      <c r="W942">
        <v>0.72750000000000004</v>
      </c>
      <c r="X942">
        <v>4.9100999999999999</v>
      </c>
    </row>
    <row r="943" spans="1:24" x14ac:dyDescent="0.25">
      <c r="A943" s="1"/>
      <c r="F943" s="1"/>
      <c r="K943" s="1"/>
      <c r="P943" s="72">
        <v>43763</v>
      </c>
      <c r="Q943">
        <v>71.286500000000004</v>
      </c>
      <c r="R943">
        <v>0.58850000000000002</v>
      </c>
      <c r="S943">
        <v>1.0253000000000001</v>
      </c>
      <c r="U943" s="72">
        <v>44127</v>
      </c>
      <c r="V943">
        <v>18.147400000000001</v>
      </c>
      <c r="W943">
        <v>0.7873</v>
      </c>
      <c r="X943">
        <v>5.3132999999999999</v>
      </c>
    </row>
    <row r="944" spans="1:24" x14ac:dyDescent="0.25">
      <c r="A944" s="1"/>
      <c r="F944" s="1"/>
      <c r="K944" s="1"/>
      <c r="P944" s="72">
        <v>43770</v>
      </c>
      <c r="Q944">
        <v>71.286500000000004</v>
      </c>
      <c r="R944">
        <v>0.61070000000000002</v>
      </c>
      <c r="S944">
        <v>1.0639000000000001</v>
      </c>
      <c r="U944" s="72">
        <v>44134</v>
      </c>
      <c r="V944">
        <v>18.147400000000001</v>
      </c>
      <c r="W944">
        <v>0.68710000000000004</v>
      </c>
      <c r="X944">
        <v>4.6368</v>
      </c>
    </row>
    <row r="945" spans="1:24" x14ac:dyDescent="0.25">
      <c r="A945" s="1"/>
      <c r="F945" s="1"/>
      <c r="K945" s="1"/>
      <c r="P945" s="72">
        <v>43777</v>
      </c>
      <c r="Q945">
        <v>71.286500000000004</v>
      </c>
      <c r="R945">
        <v>0.65500000000000003</v>
      </c>
      <c r="S945">
        <v>1.1411</v>
      </c>
      <c r="U945" s="72">
        <v>44141</v>
      </c>
      <c r="V945">
        <v>18.147400000000001</v>
      </c>
      <c r="W945">
        <v>0.75739999999999996</v>
      </c>
      <c r="X945">
        <v>5.1116999999999999</v>
      </c>
    </row>
    <row r="946" spans="1:24" x14ac:dyDescent="0.25">
      <c r="A946" s="1"/>
      <c r="F946" s="1"/>
      <c r="K946" s="1"/>
      <c r="P946" s="72">
        <v>43784</v>
      </c>
      <c r="Q946">
        <v>71.286500000000004</v>
      </c>
      <c r="R946">
        <v>0.61070000000000002</v>
      </c>
      <c r="S946">
        <v>1.0639000000000001</v>
      </c>
      <c r="U946" s="72">
        <v>44148</v>
      </c>
      <c r="V946">
        <v>18.147400000000001</v>
      </c>
      <c r="W946">
        <v>0.79530000000000001</v>
      </c>
      <c r="X946">
        <v>5.3670999999999998</v>
      </c>
    </row>
    <row r="947" spans="1:24" x14ac:dyDescent="0.25">
      <c r="A947" s="1"/>
      <c r="F947" s="1"/>
      <c r="K947" s="1"/>
      <c r="P947" s="72">
        <v>43791</v>
      </c>
      <c r="Q947">
        <v>71.286500000000004</v>
      </c>
      <c r="R947">
        <v>0.6714</v>
      </c>
      <c r="S947">
        <v>1.1696</v>
      </c>
      <c r="U947" s="72">
        <v>44155</v>
      </c>
      <c r="V947">
        <v>18.147400000000001</v>
      </c>
      <c r="W947">
        <v>0.76470000000000005</v>
      </c>
      <c r="X947">
        <v>5.1609999999999996</v>
      </c>
    </row>
    <row r="948" spans="1:24" x14ac:dyDescent="0.25">
      <c r="A948" s="1"/>
      <c r="F948" s="1"/>
      <c r="K948" s="1"/>
      <c r="P948" s="72">
        <v>43798</v>
      </c>
      <c r="Q948">
        <v>71.286500000000004</v>
      </c>
      <c r="R948">
        <v>0.68679999999999997</v>
      </c>
      <c r="S948">
        <v>1.1964999999999999</v>
      </c>
      <c r="U948" s="72">
        <v>44162</v>
      </c>
      <c r="V948">
        <v>18.147400000000001</v>
      </c>
      <c r="W948">
        <v>0.83240000000000003</v>
      </c>
      <c r="X948">
        <v>5.6178999999999997</v>
      </c>
    </row>
    <row r="949" spans="1:24" x14ac:dyDescent="0.25">
      <c r="A949" s="1"/>
      <c r="F949" s="1"/>
      <c r="K949" s="1"/>
      <c r="P949" s="72">
        <v>43805</v>
      </c>
      <c r="Q949">
        <v>71.286500000000004</v>
      </c>
      <c r="R949">
        <v>0.72240000000000004</v>
      </c>
      <c r="S949">
        <v>1.2585</v>
      </c>
      <c r="U949" s="72">
        <v>44169</v>
      </c>
      <c r="V949">
        <v>18.147400000000001</v>
      </c>
      <c r="W949">
        <v>0.79259999999999997</v>
      </c>
      <c r="X949">
        <v>5.3491</v>
      </c>
    </row>
    <row r="950" spans="1:24" x14ac:dyDescent="0.25">
      <c r="A950" s="1"/>
      <c r="F950" s="1"/>
      <c r="K950" s="1"/>
      <c r="P950" s="72">
        <v>43812</v>
      </c>
      <c r="Q950">
        <v>71.286500000000004</v>
      </c>
      <c r="R950">
        <v>0.73209999999999997</v>
      </c>
      <c r="S950">
        <v>1.2753000000000001</v>
      </c>
      <c r="U950" s="72">
        <v>44176</v>
      </c>
      <c r="V950">
        <v>18.147400000000001</v>
      </c>
      <c r="W950">
        <v>0.8105</v>
      </c>
      <c r="X950">
        <v>5.4701000000000004</v>
      </c>
    </row>
    <row r="951" spans="1:24" x14ac:dyDescent="0.25">
      <c r="A951" s="1"/>
      <c r="F951" s="1"/>
      <c r="K951" s="1"/>
      <c r="P951" s="72">
        <v>43819</v>
      </c>
      <c r="Q951">
        <v>71.286500000000004</v>
      </c>
      <c r="R951">
        <v>0.76</v>
      </c>
      <c r="S951">
        <v>1.3240000000000001</v>
      </c>
      <c r="U951" s="72">
        <v>44183</v>
      </c>
      <c r="V951">
        <v>18.147400000000001</v>
      </c>
      <c r="W951">
        <v>0.77139999999999997</v>
      </c>
      <c r="X951">
        <v>5.2058</v>
      </c>
    </row>
    <row r="952" spans="1:24" x14ac:dyDescent="0.25">
      <c r="A952" s="1"/>
      <c r="F952" s="1"/>
      <c r="K952" s="1"/>
      <c r="P952" s="72">
        <v>43826</v>
      </c>
      <c r="Q952">
        <v>71.286500000000004</v>
      </c>
      <c r="R952">
        <v>0.83609999999999995</v>
      </c>
      <c r="S952">
        <v>1.4565999999999999</v>
      </c>
      <c r="U952" s="72">
        <v>44190</v>
      </c>
      <c r="V952">
        <v>18.147400000000001</v>
      </c>
      <c r="W952">
        <v>0.79920000000000002</v>
      </c>
      <c r="X952">
        <v>5.3939000000000004</v>
      </c>
    </row>
    <row r="953" spans="1:24" x14ac:dyDescent="0.25">
      <c r="A953" s="1"/>
      <c r="F953" s="1"/>
      <c r="K953" s="1"/>
      <c r="P953" s="72">
        <v>43833</v>
      </c>
      <c r="Q953">
        <v>50.202500000000001</v>
      </c>
      <c r="R953">
        <v>0.43369999999999997</v>
      </c>
      <c r="S953">
        <v>1.2414000000000001</v>
      </c>
      <c r="U953" s="72">
        <v>44197</v>
      </c>
      <c r="V953">
        <v>10.3446</v>
      </c>
      <c r="W953">
        <v>0.48060000000000003</v>
      </c>
      <c r="X953">
        <v>5.8060999999999998</v>
      </c>
    </row>
    <row r="954" spans="1:24" x14ac:dyDescent="0.25">
      <c r="A954" s="1"/>
      <c r="F954" s="1"/>
      <c r="K954" s="1"/>
      <c r="P954" s="72">
        <v>43840</v>
      </c>
      <c r="Q954">
        <v>50.202500000000001</v>
      </c>
      <c r="R954">
        <v>0.4955</v>
      </c>
      <c r="S954">
        <v>1.4182999999999999</v>
      </c>
      <c r="U954" s="72">
        <v>44204</v>
      </c>
      <c r="V954">
        <v>10.3446</v>
      </c>
      <c r="W954">
        <v>0.45789999999999997</v>
      </c>
      <c r="X954">
        <v>5.532</v>
      </c>
    </row>
    <row r="955" spans="1:24" x14ac:dyDescent="0.25">
      <c r="A955" s="1"/>
      <c r="F955" s="1"/>
      <c r="K955" s="1"/>
      <c r="P955" s="72">
        <v>43847</v>
      </c>
      <c r="Q955">
        <v>50.202500000000001</v>
      </c>
      <c r="R955">
        <v>0.50900000000000001</v>
      </c>
      <c r="S955">
        <v>1.4571000000000001</v>
      </c>
      <c r="U955" s="72">
        <v>44211</v>
      </c>
      <c r="V955">
        <v>10.3446</v>
      </c>
      <c r="W955">
        <v>0.44290000000000002</v>
      </c>
      <c r="X955">
        <v>5.3509000000000002</v>
      </c>
    </row>
    <row r="956" spans="1:24" x14ac:dyDescent="0.25">
      <c r="A956" s="1"/>
      <c r="F956" s="1"/>
      <c r="K956" s="1"/>
      <c r="P956" s="72">
        <v>43854</v>
      </c>
      <c r="Q956">
        <v>50.202500000000001</v>
      </c>
      <c r="R956">
        <v>0.49109999999999998</v>
      </c>
      <c r="S956">
        <v>1.4058999999999999</v>
      </c>
      <c r="U956" s="72">
        <v>44218</v>
      </c>
      <c r="V956">
        <v>10.3446</v>
      </c>
      <c r="W956">
        <v>0.42909999999999998</v>
      </c>
      <c r="X956">
        <v>5.1837</v>
      </c>
    </row>
    <row r="957" spans="1:24" x14ac:dyDescent="0.25">
      <c r="A957" s="1"/>
      <c r="F957" s="1"/>
      <c r="K957" s="1"/>
      <c r="P957" s="72">
        <v>43861</v>
      </c>
      <c r="Q957">
        <v>50.202500000000001</v>
      </c>
      <c r="R957">
        <v>0.52039999999999997</v>
      </c>
      <c r="S957">
        <v>1.4897</v>
      </c>
      <c r="U957" s="72">
        <v>44225</v>
      </c>
      <c r="V957">
        <v>10.3446</v>
      </c>
      <c r="W957">
        <v>0.41260000000000002</v>
      </c>
      <c r="X957">
        <v>4.9839000000000002</v>
      </c>
    </row>
    <row r="958" spans="1:24" x14ac:dyDescent="0.25">
      <c r="A958" s="1"/>
      <c r="F958" s="1"/>
      <c r="K958" s="1"/>
      <c r="P958" s="72">
        <v>43868</v>
      </c>
      <c r="Q958">
        <v>50.202500000000001</v>
      </c>
      <c r="R958">
        <v>0.53669999999999995</v>
      </c>
      <c r="S958">
        <v>1.5362</v>
      </c>
      <c r="U958" s="72">
        <v>44232</v>
      </c>
      <c r="V958">
        <v>10.3446</v>
      </c>
      <c r="W958">
        <v>0.44219999999999998</v>
      </c>
      <c r="X958">
        <v>5.3415999999999997</v>
      </c>
    </row>
    <row r="959" spans="1:24" x14ac:dyDescent="0.25">
      <c r="A959" s="1"/>
      <c r="F959" s="1"/>
      <c r="K959" s="1"/>
      <c r="P959" s="72">
        <v>43875</v>
      </c>
      <c r="Q959">
        <v>50.202500000000001</v>
      </c>
      <c r="R959">
        <v>0.50580000000000003</v>
      </c>
      <c r="S959">
        <v>1.4478</v>
      </c>
      <c r="U959" s="72">
        <v>44239</v>
      </c>
      <c r="V959">
        <v>10.3446</v>
      </c>
      <c r="W959">
        <v>0.441</v>
      </c>
      <c r="X959">
        <v>5.3277000000000001</v>
      </c>
    </row>
    <row r="960" spans="1:24" x14ac:dyDescent="0.25">
      <c r="A960" s="1"/>
      <c r="F960" s="1"/>
      <c r="K960" s="1"/>
      <c r="P960" s="72">
        <v>43882</v>
      </c>
      <c r="Q960">
        <v>50.202500000000001</v>
      </c>
      <c r="R960">
        <v>0.53120000000000001</v>
      </c>
      <c r="S960">
        <v>1.5206999999999999</v>
      </c>
      <c r="U960" s="72">
        <v>44246</v>
      </c>
      <c r="V960">
        <v>10.3446</v>
      </c>
      <c r="W960">
        <v>0.51639999999999997</v>
      </c>
      <c r="X960">
        <v>6.2380000000000004</v>
      </c>
    </row>
    <row r="961" spans="1:24" x14ac:dyDescent="0.25">
      <c r="A961" s="1"/>
      <c r="F961" s="1"/>
      <c r="K961" s="1"/>
      <c r="P961" s="72">
        <v>43889</v>
      </c>
      <c r="Q961">
        <v>50.202500000000001</v>
      </c>
      <c r="R961">
        <v>0.4879</v>
      </c>
      <c r="S961">
        <v>1.3966000000000001</v>
      </c>
      <c r="U961" s="72">
        <v>44253</v>
      </c>
      <c r="V961">
        <v>10.3446</v>
      </c>
      <c r="W961">
        <v>0.43719999999999998</v>
      </c>
      <c r="X961">
        <v>5.2812000000000001</v>
      </c>
    </row>
    <row r="962" spans="1:24" x14ac:dyDescent="0.25">
      <c r="A962" s="1"/>
      <c r="F962" s="1"/>
      <c r="K962" s="1"/>
      <c r="P962" s="72">
        <v>43896</v>
      </c>
      <c r="Q962">
        <v>50.202500000000001</v>
      </c>
      <c r="R962">
        <v>0.52200000000000002</v>
      </c>
      <c r="S962">
        <v>1.4943</v>
      </c>
      <c r="U962" s="72">
        <v>44260</v>
      </c>
      <c r="V962">
        <v>10.3446</v>
      </c>
      <c r="W962">
        <v>0.42059999999999997</v>
      </c>
      <c r="X962">
        <v>5.0815000000000001</v>
      </c>
    </row>
    <row r="963" spans="1:24" x14ac:dyDescent="0.25">
      <c r="A963" s="1"/>
      <c r="F963" s="1"/>
      <c r="K963" s="1"/>
      <c r="P963" s="72">
        <v>43903</v>
      </c>
      <c r="Q963">
        <v>50.202500000000001</v>
      </c>
      <c r="R963">
        <v>0.39029999999999998</v>
      </c>
      <c r="S963">
        <v>1.1173</v>
      </c>
      <c r="U963" s="72">
        <v>44267</v>
      </c>
      <c r="V963">
        <v>10.3446</v>
      </c>
      <c r="W963">
        <v>0.43059999999999998</v>
      </c>
      <c r="X963">
        <v>5.2022000000000004</v>
      </c>
    </row>
    <row r="964" spans="1:24" x14ac:dyDescent="0.25">
      <c r="A964" s="1"/>
      <c r="F964" s="1"/>
      <c r="K964" s="1"/>
      <c r="P964" s="72">
        <v>43910</v>
      </c>
      <c r="Q964">
        <v>50.202500000000001</v>
      </c>
      <c r="R964">
        <v>0.36859999999999998</v>
      </c>
      <c r="S964">
        <v>1.0551999999999999</v>
      </c>
      <c r="U964" s="72">
        <v>44274</v>
      </c>
      <c r="V964">
        <v>10.3446</v>
      </c>
      <c r="W964">
        <v>0.42449999999999999</v>
      </c>
      <c r="X964">
        <v>5.1279000000000003</v>
      </c>
    </row>
    <row r="965" spans="1:24" x14ac:dyDescent="0.25">
      <c r="A965" s="1"/>
      <c r="F965" s="1"/>
      <c r="K965" s="1"/>
      <c r="P965" s="72">
        <v>43917</v>
      </c>
      <c r="Q965">
        <v>50.202500000000001</v>
      </c>
      <c r="R965">
        <v>0.34960000000000002</v>
      </c>
      <c r="S965">
        <v>1.0008999999999999</v>
      </c>
      <c r="U965" s="72">
        <v>44281</v>
      </c>
      <c r="V965">
        <v>10.3446</v>
      </c>
      <c r="W965">
        <v>0.3926</v>
      </c>
      <c r="X965">
        <v>4.7423999999999999</v>
      </c>
    </row>
    <row r="966" spans="1:24" x14ac:dyDescent="0.25">
      <c r="A966" s="1"/>
      <c r="F966" s="1"/>
      <c r="K966" s="1"/>
      <c r="P966" s="72">
        <v>43924</v>
      </c>
      <c r="Q966">
        <v>66.966899999999995</v>
      </c>
      <c r="R966">
        <v>0.45029999999999998</v>
      </c>
      <c r="S966">
        <v>0.86990000000000001</v>
      </c>
      <c r="U966" s="72">
        <v>44288</v>
      </c>
      <c r="V966">
        <v>12.4595</v>
      </c>
      <c r="W966">
        <v>0.51829999999999998</v>
      </c>
      <c r="X966">
        <v>5.0415999999999999</v>
      </c>
    </row>
    <row r="967" spans="1:24" x14ac:dyDescent="0.25">
      <c r="A967" s="1"/>
      <c r="F967" s="1"/>
      <c r="K967" s="1"/>
      <c r="P967" s="72">
        <v>43931</v>
      </c>
      <c r="Q967">
        <v>66.966899999999995</v>
      </c>
      <c r="R967">
        <v>0.46539999999999998</v>
      </c>
      <c r="S967">
        <v>0.89910000000000001</v>
      </c>
      <c r="U967" s="72">
        <v>44295</v>
      </c>
      <c r="V967">
        <v>12.4595</v>
      </c>
      <c r="W967">
        <v>0.53069999999999995</v>
      </c>
      <c r="X967">
        <v>5.1624999999999996</v>
      </c>
    </row>
    <row r="968" spans="1:24" x14ac:dyDescent="0.25">
      <c r="A968" s="1"/>
      <c r="F968" s="1"/>
      <c r="K968" s="1"/>
      <c r="P968" s="72">
        <v>43938</v>
      </c>
      <c r="Q968">
        <v>66.966899999999995</v>
      </c>
      <c r="R968">
        <v>0.499</v>
      </c>
      <c r="S968">
        <v>0.96389999999999998</v>
      </c>
      <c r="U968" s="72">
        <v>44302</v>
      </c>
      <c r="V968">
        <v>12.4595</v>
      </c>
      <c r="W968">
        <v>0.51980000000000004</v>
      </c>
      <c r="X968">
        <v>5.0568</v>
      </c>
    </row>
    <row r="969" spans="1:24" x14ac:dyDescent="0.25">
      <c r="A969" s="1"/>
      <c r="F969" s="1"/>
      <c r="K969" s="1"/>
      <c r="P969" s="72">
        <v>43945</v>
      </c>
      <c r="Q969">
        <v>66.966899999999995</v>
      </c>
      <c r="R969">
        <v>0.4733</v>
      </c>
      <c r="S969">
        <v>0.9143</v>
      </c>
      <c r="U969" s="72">
        <v>44309</v>
      </c>
      <c r="V969">
        <v>12.4595</v>
      </c>
      <c r="W969">
        <v>0.54359999999999997</v>
      </c>
      <c r="X969">
        <v>5.2884000000000002</v>
      </c>
    </row>
    <row r="970" spans="1:24" x14ac:dyDescent="0.25">
      <c r="A970" s="1"/>
      <c r="F970" s="1"/>
      <c r="K970" s="1"/>
      <c r="P970" s="72">
        <v>43952</v>
      </c>
      <c r="Q970">
        <v>66.966899999999995</v>
      </c>
      <c r="R970">
        <v>0.56669999999999998</v>
      </c>
      <c r="S970">
        <v>1.0947</v>
      </c>
      <c r="U970" s="72">
        <v>44316</v>
      </c>
      <c r="V970">
        <v>12.4595</v>
      </c>
      <c r="W970">
        <v>0.55920000000000003</v>
      </c>
      <c r="X970">
        <v>5.4394999999999998</v>
      </c>
    </row>
    <row r="971" spans="1:24" x14ac:dyDescent="0.25">
      <c r="A971" s="1"/>
      <c r="F971" s="1"/>
      <c r="K971" s="1"/>
      <c r="P971" s="72">
        <v>43959</v>
      </c>
      <c r="Q971">
        <v>66.966899999999995</v>
      </c>
      <c r="R971">
        <v>0.65410000000000001</v>
      </c>
      <c r="S971">
        <v>1.2636000000000001</v>
      </c>
      <c r="U971" s="72">
        <v>44323</v>
      </c>
      <c r="V971">
        <v>12.4595</v>
      </c>
      <c r="W971">
        <v>0.56589999999999996</v>
      </c>
      <c r="X971">
        <v>5.5049999999999999</v>
      </c>
    </row>
    <row r="972" spans="1:24" x14ac:dyDescent="0.25">
      <c r="A972" s="1"/>
      <c r="F972" s="1"/>
      <c r="K972" s="1"/>
      <c r="P972" s="72">
        <v>43966</v>
      </c>
      <c r="Q972">
        <v>66.966899999999995</v>
      </c>
      <c r="R972">
        <v>0.69679999999999997</v>
      </c>
      <c r="S972">
        <v>1.3461000000000001</v>
      </c>
      <c r="U972" s="72">
        <v>44330</v>
      </c>
      <c r="V972">
        <v>12.4595</v>
      </c>
      <c r="W972">
        <v>0.58930000000000005</v>
      </c>
      <c r="X972">
        <v>5.7328999999999999</v>
      </c>
    </row>
    <row r="973" spans="1:24" x14ac:dyDescent="0.25">
      <c r="A973" s="1"/>
      <c r="F973" s="1"/>
      <c r="K973" s="1"/>
      <c r="P973" s="72">
        <v>43973</v>
      </c>
      <c r="Q973">
        <v>66.966899999999995</v>
      </c>
      <c r="R973">
        <v>0.72840000000000005</v>
      </c>
      <c r="S973">
        <v>1.4071</v>
      </c>
      <c r="U973" s="72">
        <v>44337</v>
      </c>
      <c r="V973">
        <v>12.4595</v>
      </c>
      <c r="W973">
        <v>0.622</v>
      </c>
      <c r="X973">
        <v>6.0503</v>
      </c>
    </row>
    <row r="974" spans="1:24" x14ac:dyDescent="0.25">
      <c r="A974" s="1"/>
      <c r="F974" s="1"/>
      <c r="K974" s="1"/>
      <c r="P974" s="72">
        <v>43980</v>
      </c>
      <c r="Q974">
        <v>66.966899999999995</v>
      </c>
      <c r="R974">
        <v>0.7087</v>
      </c>
      <c r="S974">
        <v>1.369</v>
      </c>
      <c r="U974" s="72">
        <v>44344</v>
      </c>
      <c r="V974">
        <v>12.4595</v>
      </c>
      <c r="W974">
        <v>0.66349999999999998</v>
      </c>
      <c r="X974">
        <v>6.4546000000000001</v>
      </c>
    </row>
    <row r="975" spans="1:24" x14ac:dyDescent="0.25">
      <c r="A975" s="1"/>
      <c r="F975" s="1"/>
      <c r="K975" s="1"/>
      <c r="P975" s="72">
        <v>43987</v>
      </c>
      <c r="Q975">
        <v>66.966899999999995</v>
      </c>
      <c r="R975">
        <v>0.7823</v>
      </c>
      <c r="S975">
        <v>1.5112000000000001</v>
      </c>
      <c r="U975" s="72">
        <v>44351</v>
      </c>
      <c r="V975">
        <v>12.4595</v>
      </c>
      <c r="W975">
        <v>0.78979999999999995</v>
      </c>
      <c r="X975">
        <v>7.6830999999999996</v>
      </c>
    </row>
    <row r="976" spans="1:24" x14ac:dyDescent="0.25">
      <c r="A976" s="1"/>
      <c r="F976" s="1"/>
      <c r="K976" s="1"/>
      <c r="P976" s="72">
        <v>43994</v>
      </c>
      <c r="Q976">
        <v>66.966899999999995</v>
      </c>
      <c r="R976">
        <v>0.77310000000000001</v>
      </c>
      <c r="S976">
        <v>1.4934000000000001</v>
      </c>
      <c r="U976" s="72">
        <v>44358</v>
      </c>
      <c r="V976">
        <v>12.4595</v>
      </c>
      <c r="W976">
        <v>0.76980000000000004</v>
      </c>
      <c r="X976">
        <v>7.4885999999999999</v>
      </c>
    </row>
    <row r="977" spans="1:24" x14ac:dyDescent="0.25">
      <c r="A977" s="1"/>
      <c r="F977" s="1"/>
      <c r="K977" s="1"/>
      <c r="P977" s="72">
        <v>44001</v>
      </c>
      <c r="Q977">
        <v>66.966899999999995</v>
      </c>
      <c r="R977">
        <v>0.71</v>
      </c>
      <c r="S977">
        <v>1.3714999999999999</v>
      </c>
      <c r="U977" s="72">
        <v>44365</v>
      </c>
      <c r="V977">
        <v>12.4595</v>
      </c>
      <c r="W977">
        <v>0.82089999999999996</v>
      </c>
      <c r="X977">
        <v>7.9851000000000001</v>
      </c>
    </row>
    <row r="978" spans="1:24" x14ac:dyDescent="0.25">
      <c r="A978" s="1"/>
      <c r="F978" s="1"/>
      <c r="K978" s="1"/>
      <c r="P978" s="72">
        <v>44008</v>
      </c>
      <c r="Q978">
        <v>66.966899999999995</v>
      </c>
      <c r="R978">
        <v>0.69030000000000002</v>
      </c>
      <c r="S978">
        <v>1.3333999999999999</v>
      </c>
      <c r="U978" s="72">
        <v>44372</v>
      </c>
      <c r="V978">
        <v>12.4595</v>
      </c>
      <c r="W978">
        <v>0.76349999999999996</v>
      </c>
      <c r="X978">
        <v>7.4272</v>
      </c>
    </row>
    <row r="979" spans="1:24" x14ac:dyDescent="0.25">
      <c r="A979" s="1"/>
      <c r="F979" s="1"/>
      <c r="K979" s="1"/>
      <c r="P979" s="72">
        <v>44015</v>
      </c>
      <c r="Q979">
        <v>60.511600000000001</v>
      </c>
      <c r="R979">
        <v>0.68730000000000002</v>
      </c>
      <c r="S979">
        <v>1.4278999999999999</v>
      </c>
      <c r="U979" s="72">
        <v>44379</v>
      </c>
      <c r="V979">
        <v>6.1238000000000001</v>
      </c>
      <c r="W979">
        <v>0.67490000000000006</v>
      </c>
      <c r="X979">
        <v>13.398300000000001</v>
      </c>
    </row>
    <row r="980" spans="1:24" x14ac:dyDescent="0.25">
      <c r="A980" s="1"/>
      <c r="F980" s="1"/>
      <c r="K980" s="1"/>
      <c r="P980" s="72">
        <v>44022</v>
      </c>
      <c r="Q980">
        <v>60.511600000000001</v>
      </c>
      <c r="R980">
        <v>0.73760000000000003</v>
      </c>
      <c r="S980">
        <v>1.5323</v>
      </c>
      <c r="U980" s="72">
        <v>44386</v>
      </c>
      <c r="V980">
        <v>6.1238000000000001</v>
      </c>
      <c r="W980">
        <v>0.64459999999999995</v>
      </c>
      <c r="X980">
        <v>12.798</v>
      </c>
    </row>
    <row r="981" spans="1:24" x14ac:dyDescent="0.25">
      <c r="A981" s="1"/>
      <c r="F981" s="1"/>
      <c r="K981" s="1"/>
      <c r="P981" s="72">
        <v>44029</v>
      </c>
      <c r="Q981">
        <v>60.511600000000001</v>
      </c>
      <c r="R981">
        <v>0.78520000000000001</v>
      </c>
      <c r="S981">
        <v>1.6311</v>
      </c>
      <c r="U981" s="72">
        <v>44393</v>
      </c>
      <c r="V981">
        <v>6.1238000000000001</v>
      </c>
      <c r="W981">
        <v>0.65859999999999996</v>
      </c>
      <c r="X981">
        <v>13.074299999999999</v>
      </c>
    </row>
    <row r="982" spans="1:24" x14ac:dyDescent="0.25">
      <c r="A982" s="1"/>
      <c r="F982" s="1"/>
      <c r="K982" s="1"/>
      <c r="P982" s="72">
        <v>44036</v>
      </c>
      <c r="Q982">
        <v>60.511600000000001</v>
      </c>
      <c r="R982">
        <v>0.85260000000000002</v>
      </c>
      <c r="S982">
        <v>1.7712000000000001</v>
      </c>
      <c r="U982" s="72">
        <v>44400</v>
      </c>
      <c r="V982">
        <v>6.1238000000000001</v>
      </c>
      <c r="W982">
        <v>0.66139999999999999</v>
      </c>
      <c r="X982">
        <v>13.131500000000001</v>
      </c>
    </row>
    <row r="983" spans="1:24" x14ac:dyDescent="0.25">
      <c r="A983" s="1"/>
      <c r="F983" s="1"/>
      <c r="K983" s="1"/>
      <c r="P983" s="72">
        <v>44043</v>
      </c>
      <c r="Q983">
        <v>60.511600000000001</v>
      </c>
      <c r="R983">
        <v>0.88560000000000005</v>
      </c>
      <c r="S983">
        <v>1.8398000000000001</v>
      </c>
      <c r="U983" s="72">
        <v>44407</v>
      </c>
      <c r="V983">
        <v>6.1238000000000001</v>
      </c>
      <c r="W983">
        <v>0.6653</v>
      </c>
      <c r="X983">
        <v>13.207700000000001</v>
      </c>
    </row>
    <row r="984" spans="1:24" x14ac:dyDescent="0.25">
      <c r="A984" s="1"/>
      <c r="F984" s="1"/>
      <c r="K984" s="1"/>
      <c r="P984" s="72">
        <v>44050</v>
      </c>
      <c r="Q984">
        <v>60.511600000000001</v>
      </c>
      <c r="R984">
        <v>0.95169999999999999</v>
      </c>
      <c r="S984">
        <v>1.9771000000000001</v>
      </c>
      <c r="U984" s="72">
        <v>44414</v>
      </c>
      <c r="V984">
        <v>6.1238000000000001</v>
      </c>
      <c r="W984">
        <v>0.66620000000000001</v>
      </c>
      <c r="X984">
        <v>13.226800000000001</v>
      </c>
    </row>
    <row r="985" spans="1:24" x14ac:dyDescent="0.25">
      <c r="A985" s="1"/>
      <c r="F985" s="1"/>
      <c r="K985" s="1"/>
      <c r="P985" s="72">
        <v>44057</v>
      </c>
      <c r="Q985">
        <v>60.511600000000001</v>
      </c>
      <c r="R985">
        <v>0.90410000000000001</v>
      </c>
      <c r="S985">
        <v>1.8783000000000001</v>
      </c>
      <c r="U985" s="72">
        <v>44421</v>
      </c>
      <c r="V985">
        <v>6.1238000000000001</v>
      </c>
      <c r="W985">
        <v>0.70660000000000001</v>
      </c>
      <c r="X985">
        <v>14.027200000000001</v>
      </c>
    </row>
    <row r="986" spans="1:24" x14ac:dyDescent="0.25">
      <c r="A986" s="1"/>
      <c r="F986" s="1"/>
      <c r="K986" s="1"/>
      <c r="P986" s="72">
        <v>44064</v>
      </c>
      <c r="Q986">
        <v>60.511600000000001</v>
      </c>
      <c r="R986">
        <v>0.86980000000000002</v>
      </c>
      <c r="S986">
        <v>1.8069</v>
      </c>
      <c r="U986" s="72">
        <v>44428</v>
      </c>
      <c r="V986">
        <v>6.1238000000000001</v>
      </c>
      <c r="W986">
        <v>0.68500000000000005</v>
      </c>
      <c r="X986">
        <v>13.5984</v>
      </c>
    </row>
    <row r="987" spans="1:24" x14ac:dyDescent="0.25">
      <c r="A987" s="1"/>
      <c r="F987" s="1"/>
      <c r="K987" s="1"/>
      <c r="P987" s="72">
        <v>44071</v>
      </c>
      <c r="Q987">
        <v>60.511600000000001</v>
      </c>
      <c r="R987">
        <v>0.84199999999999997</v>
      </c>
      <c r="S987">
        <v>1.7492000000000001</v>
      </c>
      <c r="U987" s="72">
        <v>44435</v>
      </c>
      <c r="V987">
        <v>6.1238000000000001</v>
      </c>
      <c r="W987">
        <v>0.76270000000000004</v>
      </c>
      <c r="X987">
        <v>15.142200000000001</v>
      </c>
    </row>
    <row r="988" spans="1:24" x14ac:dyDescent="0.25">
      <c r="A988" s="1"/>
      <c r="F988" s="1"/>
      <c r="K988" s="1"/>
      <c r="P988" s="72">
        <v>44078</v>
      </c>
      <c r="Q988">
        <v>60.511600000000001</v>
      </c>
      <c r="R988">
        <v>0.875</v>
      </c>
      <c r="S988">
        <v>1.8178000000000001</v>
      </c>
      <c r="U988" s="72">
        <v>44442</v>
      </c>
      <c r="V988">
        <v>6.1238000000000001</v>
      </c>
      <c r="W988">
        <v>0.8256</v>
      </c>
      <c r="X988">
        <v>16.390499999999999</v>
      </c>
    </row>
    <row r="989" spans="1:24" x14ac:dyDescent="0.25">
      <c r="A989" s="1"/>
      <c r="F989" s="1"/>
      <c r="K989" s="1"/>
      <c r="P989" s="72">
        <v>44085</v>
      </c>
      <c r="Q989">
        <v>60.511600000000001</v>
      </c>
      <c r="R989">
        <v>1.0270999999999999</v>
      </c>
      <c r="S989">
        <v>2.1335999999999999</v>
      </c>
      <c r="U989" s="72">
        <v>44449</v>
      </c>
      <c r="V989">
        <v>6.1238000000000001</v>
      </c>
      <c r="W989">
        <v>0.87309999999999999</v>
      </c>
      <c r="X989">
        <v>17.3339</v>
      </c>
    </row>
    <row r="990" spans="1:24" x14ac:dyDescent="0.25">
      <c r="A990" s="1"/>
      <c r="F990" s="1"/>
      <c r="K990" s="1"/>
      <c r="P990" s="72">
        <v>44092</v>
      </c>
      <c r="Q990">
        <v>60.511600000000001</v>
      </c>
      <c r="R990">
        <v>0.88560000000000005</v>
      </c>
      <c r="S990">
        <v>1.8398000000000001</v>
      </c>
      <c r="U990" s="72">
        <v>44456</v>
      </c>
      <c r="V990">
        <v>6.1238000000000001</v>
      </c>
      <c r="W990">
        <v>0.83760000000000001</v>
      </c>
      <c r="X990">
        <v>16.628799999999998</v>
      </c>
    </row>
    <row r="991" spans="1:24" x14ac:dyDescent="0.25">
      <c r="A991" s="1"/>
      <c r="F991" s="1"/>
      <c r="K991" s="1"/>
      <c r="P991" s="72">
        <v>44099</v>
      </c>
      <c r="Q991">
        <v>60.511600000000001</v>
      </c>
      <c r="R991">
        <v>0.86180000000000001</v>
      </c>
      <c r="S991">
        <v>1.7904</v>
      </c>
      <c r="U991" s="72">
        <v>44463</v>
      </c>
      <c r="V991">
        <v>6.1238000000000001</v>
      </c>
      <c r="W991">
        <v>0.80259999999999998</v>
      </c>
      <c r="X991">
        <v>15.9331</v>
      </c>
    </row>
    <row r="992" spans="1:24" x14ac:dyDescent="0.25">
      <c r="A992" s="1"/>
      <c r="F992" s="1"/>
      <c r="K992" s="1"/>
      <c r="P992" s="72">
        <v>44106</v>
      </c>
      <c r="Q992">
        <v>41.112699999999997</v>
      </c>
      <c r="R992">
        <v>0.75149999999999995</v>
      </c>
      <c r="S992">
        <v>2.2951000000000001</v>
      </c>
      <c r="U992" s="72">
        <v>44470</v>
      </c>
      <c r="V992">
        <v>1.8726</v>
      </c>
      <c r="W992">
        <v>0.77729999999999999</v>
      </c>
      <c r="X992">
        <v>50.317399999999999</v>
      </c>
    </row>
    <row r="993" spans="1:24" x14ac:dyDescent="0.25">
      <c r="A993" s="1"/>
      <c r="F993" s="1"/>
      <c r="K993" s="1"/>
      <c r="P993" s="72">
        <v>44113</v>
      </c>
      <c r="Q993">
        <v>41.112699999999997</v>
      </c>
      <c r="R993">
        <v>0.78459999999999996</v>
      </c>
      <c r="S993">
        <v>2.3961999999999999</v>
      </c>
      <c r="U993" s="72">
        <v>44477</v>
      </c>
      <c r="V993">
        <v>1.8726</v>
      </c>
      <c r="W993">
        <v>0.76539999999999997</v>
      </c>
      <c r="X993">
        <v>49.551099999999998</v>
      </c>
    </row>
    <row r="994" spans="1:24" x14ac:dyDescent="0.25">
      <c r="A994" s="1"/>
      <c r="F994" s="1"/>
      <c r="K994" s="1"/>
      <c r="P994" s="72">
        <v>44120</v>
      </c>
      <c r="Q994">
        <v>41.112699999999997</v>
      </c>
      <c r="R994">
        <v>0.81540000000000001</v>
      </c>
      <c r="S994">
        <v>2.4904000000000002</v>
      </c>
      <c r="U994" s="72">
        <v>44484</v>
      </c>
      <c r="V994">
        <v>1.8726</v>
      </c>
      <c r="W994">
        <v>0.81979999999999997</v>
      </c>
      <c r="X994">
        <v>53.0702</v>
      </c>
    </row>
    <row r="995" spans="1:24" x14ac:dyDescent="0.25">
      <c r="A995" s="1"/>
      <c r="F995" s="1"/>
      <c r="K995" s="1"/>
      <c r="P995" s="72">
        <v>44127</v>
      </c>
      <c r="Q995">
        <v>41.112699999999997</v>
      </c>
      <c r="R995">
        <v>0.81089999999999995</v>
      </c>
      <c r="S995">
        <v>2.4765000000000001</v>
      </c>
      <c r="U995" s="72">
        <v>44491</v>
      </c>
      <c r="V995">
        <v>1.8726</v>
      </c>
      <c r="W995">
        <v>0.87549999999999994</v>
      </c>
      <c r="X995">
        <v>56.674399999999999</v>
      </c>
    </row>
    <row r="996" spans="1:24" x14ac:dyDescent="0.25">
      <c r="A996" s="1"/>
      <c r="F996" s="1"/>
      <c r="K996" s="1"/>
      <c r="P996" s="72">
        <v>44134</v>
      </c>
      <c r="Q996">
        <v>41.112699999999997</v>
      </c>
      <c r="R996">
        <v>0.72519999999999996</v>
      </c>
      <c r="S996">
        <v>2.2149000000000001</v>
      </c>
      <c r="U996" s="72">
        <v>44498</v>
      </c>
      <c r="V996">
        <v>1.8726</v>
      </c>
      <c r="W996">
        <v>0.79300000000000004</v>
      </c>
      <c r="X996">
        <v>51.338999999999999</v>
      </c>
    </row>
    <row r="997" spans="1:24" x14ac:dyDescent="0.25">
      <c r="A997" s="1"/>
      <c r="F997" s="1"/>
      <c r="K997" s="1"/>
      <c r="P997" s="72">
        <v>44141</v>
      </c>
      <c r="Q997">
        <v>41.112699999999997</v>
      </c>
      <c r="R997">
        <v>0.78120000000000001</v>
      </c>
      <c r="S997">
        <v>2.3858000000000001</v>
      </c>
      <c r="U997" s="72">
        <v>44505</v>
      </c>
      <c r="V997">
        <v>1.8726</v>
      </c>
      <c r="W997">
        <v>0.83069999999999999</v>
      </c>
      <c r="X997">
        <v>53.779699999999998</v>
      </c>
    </row>
    <row r="998" spans="1:24" x14ac:dyDescent="0.25">
      <c r="A998" s="1"/>
      <c r="F998" s="1"/>
      <c r="K998" s="1"/>
      <c r="P998" s="72">
        <v>44148</v>
      </c>
      <c r="Q998">
        <v>41.112699999999997</v>
      </c>
      <c r="R998">
        <v>0.79720000000000002</v>
      </c>
      <c r="S998">
        <v>2.4346000000000001</v>
      </c>
      <c r="U998" s="72">
        <v>44512</v>
      </c>
      <c r="V998">
        <v>1.8726</v>
      </c>
      <c r="W998">
        <v>0.85309999999999997</v>
      </c>
      <c r="X998">
        <v>55.2271</v>
      </c>
    </row>
    <row r="999" spans="1:24" x14ac:dyDescent="0.25">
      <c r="A999" s="1"/>
      <c r="F999" s="1"/>
      <c r="K999" s="1"/>
      <c r="P999" s="72">
        <v>44155</v>
      </c>
      <c r="Q999">
        <v>41.112699999999997</v>
      </c>
      <c r="R999">
        <v>0.7823</v>
      </c>
      <c r="S999">
        <v>2.3893</v>
      </c>
      <c r="U999" s="72">
        <v>44519</v>
      </c>
      <c r="V999">
        <v>1.8726</v>
      </c>
      <c r="W999">
        <v>0.75360000000000005</v>
      </c>
      <c r="X999">
        <v>48.784799999999997</v>
      </c>
    </row>
    <row r="1000" spans="1:24" x14ac:dyDescent="0.25">
      <c r="A1000" s="1"/>
      <c r="F1000" s="1"/>
      <c r="K1000" s="1"/>
      <c r="P1000" s="72">
        <v>44162</v>
      </c>
      <c r="Q1000">
        <v>41.112699999999997</v>
      </c>
      <c r="R1000">
        <v>0.81659999999999999</v>
      </c>
      <c r="S1000">
        <v>2.4939</v>
      </c>
      <c r="U1000" s="72">
        <v>44526</v>
      </c>
      <c r="V1000">
        <v>1.8726</v>
      </c>
      <c r="W1000">
        <v>0.70889999999999997</v>
      </c>
      <c r="X1000">
        <v>45.890099999999997</v>
      </c>
    </row>
    <row r="1001" spans="1:24" x14ac:dyDescent="0.25">
      <c r="A1001" s="1"/>
      <c r="F1001" s="1"/>
      <c r="K1001" s="1"/>
      <c r="P1001" s="72">
        <v>44169</v>
      </c>
      <c r="Q1001">
        <v>41.112699999999997</v>
      </c>
      <c r="R1001">
        <v>0.82</v>
      </c>
      <c r="S1001">
        <v>2.5044</v>
      </c>
      <c r="U1001" s="72">
        <v>44533</v>
      </c>
      <c r="V1001">
        <v>1.8726</v>
      </c>
      <c r="W1001">
        <v>0.80220000000000002</v>
      </c>
      <c r="X1001">
        <v>51.935000000000002</v>
      </c>
    </row>
    <row r="1002" spans="1:24" x14ac:dyDescent="0.25">
      <c r="A1002" s="1"/>
      <c r="F1002" s="1"/>
      <c r="K1002" s="1"/>
      <c r="P1002" s="72">
        <v>44176</v>
      </c>
      <c r="Q1002">
        <v>41.112699999999997</v>
      </c>
      <c r="R1002">
        <v>0.80859999999999999</v>
      </c>
      <c r="S1002">
        <v>2.4695</v>
      </c>
      <c r="U1002" s="72">
        <v>44540</v>
      </c>
      <c r="V1002">
        <v>1.8726</v>
      </c>
      <c r="W1002">
        <v>0.76719999999999999</v>
      </c>
      <c r="X1002">
        <v>49.6646</v>
      </c>
    </row>
    <row r="1003" spans="1:24" x14ac:dyDescent="0.25">
      <c r="A1003" s="1"/>
      <c r="F1003" s="1"/>
      <c r="K1003" s="1"/>
      <c r="P1003" s="72">
        <v>44183</v>
      </c>
      <c r="Q1003">
        <v>41.112699999999997</v>
      </c>
      <c r="R1003">
        <v>0.7994</v>
      </c>
      <c r="S1003">
        <v>2.4416000000000002</v>
      </c>
      <c r="U1003" s="72">
        <v>44547</v>
      </c>
      <c r="V1003">
        <v>1.8726</v>
      </c>
      <c r="W1003">
        <v>0.68259999999999998</v>
      </c>
      <c r="X1003">
        <v>44.1873</v>
      </c>
    </row>
    <row r="1004" spans="1:24" x14ac:dyDescent="0.25">
      <c r="A1004" s="1"/>
      <c r="F1004" s="1"/>
      <c r="K1004" s="1"/>
      <c r="P1004" s="72">
        <v>44190</v>
      </c>
      <c r="Q1004">
        <v>41.112699999999997</v>
      </c>
      <c r="R1004">
        <v>0.7994</v>
      </c>
      <c r="S1004">
        <v>2.4416000000000002</v>
      </c>
      <c r="U1004" s="72">
        <v>44554</v>
      </c>
      <c r="V1004">
        <v>1.8726</v>
      </c>
      <c r="W1004">
        <v>0.70450000000000002</v>
      </c>
      <c r="X1004">
        <v>45.606299999999997</v>
      </c>
    </row>
    <row r="1005" spans="1:24" x14ac:dyDescent="0.25">
      <c r="A1005" s="1"/>
      <c r="F1005" s="1"/>
      <c r="K1005" s="1"/>
      <c r="P1005" s="72">
        <v>44197</v>
      </c>
      <c r="Q1005">
        <v>23.610399999999998</v>
      </c>
      <c r="R1005">
        <v>0.4713</v>
      </c>
      <c r="S1005">
        <v>2.4655</v>
      </c>
      <c r="U1005" s="72">
        <v>44561</v>
      </c>
      <c r="V1005">
        <v>-4.0589000000000004</v>
      </c>
      <c r="W1005">
        <v>0.8125</v>
      </c>
      <c r="X1005">
        <v>45.918500000000002</v>
      </c>
    </row>
    <row r="1006" spans="1:24" x14ac:dyDescent="0.25">
      <c r="A1006" s="1"/>
      <c r="F1006" s="1"/>
      <c r="K1006" s="1"/>
      <c r="P1006" s="72">
        <v>44204</v>
      </c>
      <c r="Q1006">
        <v>23.610399999999998</v>
      </c>
      <c r="R1006">
        <v>0.46860000000000002</v>
      </c>
      <c r="S1006">
        <v>2.4514999999999998</v>
      </c>
      <c r="U1006" s="72">
        <v>44568</v>
      </c>
      <c r="V1006">
        <v>-4.0589000000000004</v>
      </c>
      <c r="W1006">
        <v>0.82489999999999997</v>
      </c>
      <c r="X1006" t="s">
        <v>59</v>
      </c>
    </row>
    <row r="1007" spans="1:24" x14ac:dyDescent="0.25">
      <c r="A1007" s="1"/>
      <c r="F1007" s="1"/>
      <c r="K1007" s="1"/>
      <c r="P1007" s="72">
        <v>44211</v>
      </c>
      <c r="Q1007">
        <v>23.610399999999998</v>
      </c>
      <c r="R1007">
        <v>0.4632</v>
      </c>
      <c r="S1007">
        <v>2.4234</v>
      </c>
      <c r="U1007" s="72">
        <v>44575</v>
      </c>
      <c r="V1007">
        <v>-4.0589000000000004</v>
      </c>
      <c r="W1007">
        <v>0.80349999999999999</v>
      </c>
      <c r="X1007" t="s">
        <v>59</v>
      </c>
    </row>
    <row r="1008" spans="1:24" x14ac:dyDescent="0.25">
      <c r="A1008" s="1"/>
      <c r="F1008" s="1"/>
      <c r="K1008" s="1"/>
      <c r="P1008" s="72">
        <v>44218</v>
      </c>
      <c r="Q1008">
        <v>23.610399999999998</v>
      </c>
      <c r="R1008">
        <v>0.46929999999999999</v>
      </c>
      <c r="S1008">
        <v>2.4550000000000001</v>
      </c>
      <c r="U1008" s="72">
        <v>44582</v>
      </c>
      <c r="V1008">
        <v>-4.0589000000000004</v>
      </c>
      <c r="W1008">
        <v>0.77759999999999996</v>
      </c>
      <c r="X1008" t="s">
        <v>59</v>
      </c>
    </row>
    <row r="1009" spans="1:24" x14ac:dyDescent="0.25">
      <c r="A1009" s="1"/>
      <c r="F1009" s="1"/>
      <c r="K1009" s="1"/>
      <c r="P1009" s="72">
        <v>44225</v>
      </c>
      <c r="Q1009">
        <v>23.610399999999998</v>
      </c>
      <c r="R1009">
        <v>0.4632</v>
      </c>
      <c r="S1009">
        <v>2.4234</v>
      </c>
      <c r="U1009" s="72">
        <v>44589</v>
      </c>
      <c r="V1009">
        <v>-4.0589000000000004</v>
      </c>
      <c r="W1009">
        <v>0.83540000000000003</v>
      </c>
      <c r="X1009" t="s">
        <v>59</v>
      </c>
    </row>
    <row r="1010" spans="1:24" x14ac:dyDescent="0.25">
      <c r="A1010" s="1"/>
      <c r="F1010" s="1"/>
      <c r="K1010" s="1"/>
      <c r="P1010" s="72">
        <v>44232</v>
      </c>
      <c r="Q1010">
        <v>23.610399999999998</v>
      </c>
      <c r="R1010">
        <v>0.45319999999999999</v>
      </c>
      <c r="S1010">
        <v>2.3706999999999998</v>
      </c>
      <c r="U1010" s="72">
        <v>44596</v>
      </c>
      <c r="V1010">
        <v>-4.0589000000000004</v>
      </c>
      <c r="W1010">
        <v>0.8175</v>
      </c>
      <c r="X1010" t="s">
        <v>59</v>
      </c>
    </row>
    <row r="1011" spans="1:24" x14ac:dyDescent="0.25">
      <c r="A1011" s="1"/>
      <c r="F1011" s="1"/>
      <c r="K1011" s="1"/>
      <c r="P1011" s="72">
        <v>44239</v>
      </c>
      <c r="Q1011">
        <v>23.610399999999998</v>
      </c>
      <c r="R1011">
        <v>0.45050000000000001</v>
      </c>
      <c r="S1011">
        <v>2.3565999999999998</v>
      </c>
      <c r="U1011" s="72">
        <v>44603</v>
      </c>
      <c r="V1011">
        <v>-4.0589000000000004</v>
      </c>
      <c r="W1011">
        <v>0.80649999999999999</v>
      </c>
      <c r="X1011" t="s">
        <v>59</v>
      </c>
    </row>
    <row r="1012" spans="1:24" x14ac:dyDescent="0.25">
      <c r="A1012" s="1"/>
      <c r="F1012" s="1"/>
      <c r="K1012" s="1"/>
      <c r="P1012" s="72">
        <v>44246</v>
      </c>
      <c r="Q1012">
        <v>23.610399999999998</v>
      </c>
      <c r="R1012">
        <v>0.45650000000000002</v>
      </c>
      <c r="S1012">
        <v>2.3881999999999999</v>
      </c>
      <c r="U1012" s="72">
        <v>44610</v>
      </c>
      <c r="V1012">
        <v>-4.0589000000000004</v>
      </c>
      <c r="W1012">
        <v>0.8115</v>
      </c>
      <c r="X1012" t="s">
        <v>59</v>
      </c>
    </row>
    <row r="1013" spans="1:24" x14ac:dyDescent="0.25">
      <c r="A1013" s="1"/>
      <c r="F1013" s="1"/>
      <c r="K1013" s="1"/>
      <c r="P1013" s="72">
        <v>44253</v>
      </c>
      <c r="Q1013">
        <v>23.610399999999998</v>
      </c>
      <c r="R1013">
        <v>0.4491</v>
      </c>
      <c r="S1013">
        <v>2.3496000000000001</v>
      </c>
      <c r="U1013" s="72">
        <v>44617</v>
      </c>
      <c r="V1013">
        <v>-4.0589000000000004</v>
      </c>
      <c r="W1013">
        <v>0.80300000000000005</v>
      </c>
      <c r="X1013" t="s">
        <v>59</v>
      </c>
    </row>
    <row r="1014" spans="1:24" x14ac:dyDescent="0.25">
      <c r="A1014" s="1"/>
      <c r="F1014" s="1"/>
      <c r="K1014" s="1"/>
      <c r="P1014" s="72">
        <v>44260</v>
      </c>
      <c r="Q1014">
        <v>23.610399999999998</v>
      </c>
      <c r="R1014">
        <v>0.44979999999999998</v>
      </c>
      <c r="S1014">
        <v>2.3531</v>
      </c>
      <c r="U1014" s="72">
        <v>44624</v>
      </c>
      <c r="V1014">
        <v>-4.0589000000000004</v>
      </c>
      <c r="W1014">
        <v>0.77910000000000001</v>
      </c>
      <c r="X1014" t="s">
        <v>59</v>
      </c>
    </row>
    <row r="1015" spans="1:24" x14ac:dyDescent="0.25">
      <c r="A1015" s="1"/>
      <c r="F1015" s="1"/>
      <c r="K1015" s="1"/>
      <c r="P1015" s="72">
        <v>44267</v>
      </c>
      <c r="Q1015">
        <v>23.610399999999998</v>
      </c>
      <c r="R1015">
        <v>0.46660000000000001</v>
      </c>
      <c r="S1015">
        <v>2.4409000000000001</v>
      </c>
      <c r="U1015" s="72">
        <v>44631</v>
      </c>
      <c r="V1015">
        <v>-4.0589000000000004</v>
      </c>
      <c r="W1015">
        <v>0.7651</v>
      </c>
      <c r="X1015" t="s">
        <v>59</v>
      </c>
    </row>
    <row r="1016" spans="1:24" x14ac:dyDescent="0.25">
      <c r="A1016" s="1"/>
      <c r="F1016" s="1"/>
      <c r="K1016" s="1"/>
      <c r="P1016" s="72">
        <v>44274</v>
      </c>
      <c r="Q1016">
        <v>23.610399999999998</v>
      </c>
      <c r="R1016">
        <v>0.4632</v>
      </c>
      <c r="S1016">
        <v>2.4234</v>
      </c>
      <c r="U1016" s="72">
        <v>44638</v>
      </c>
      <c r="V1016">
        <v>-4.0589000000000004</v>
      </c>
      <c r="W1016">
        <v>0.7571</v>
      </c>
      <c r="X1016" t="s">
        <v>59</v>
      </c>
    </row>
    <row r="1017" spans="1:24" x14ac:dyDescent="0.25">
      <c r="A1017" s="1"/>
      <c r="F1017" s="1"/>
      <c r="K1017" s="1"/>
      <c r="P1017" s="72">
        <v>44281</v>
      </c>
      <c r="Q1017">
        <v>23.610399999999998</v>
      </c>
      <c r="R1017">
        <v>0.45050000000000001</v>
      </c>
      <c r="S1017">
        <v>2.3565999999999998</v>
      </c>
      <c r="U1017" s="72">
        <v>44645</v>
      </c>
      <c r="V1017">
        <v>-4.0589000000000004</v>
      </c>
      <c r="W1017">
        <v>0.78359999999999996</v>
      </c>
      <c r="X1017" t="s">
        <v>59</v>
      </c>
    </row>
    <row r="1018" spans="1:24" x14ac:dyDescent="0.25">
      <c r="A1018" s="1"/>
      <c r="F1018" s="1"/>
      <c r="K1018" s="1"/>
      <c r="P1018" s="72">
        <v>44288</v>
      </c>
      <c r="Q1018">
        <v>24.616800000000001</v>
      </c>
      <c r="R1018">
        <v>0.59799999999999998</v>
      </c>
      <c r="S1018">
        <v>2.911</v>
      </c>
      <c r="U1018" s="72">
        <v>44652</v>
      </c>
      <c r="V1018">
        <v>-6.9196</v>
      </c>
      <c r="W1018">
        <v>0.55600000000000005</v>
      </c>
      <c r="X1018" t="s">
        <v>59</v>
      </c>
    </row>
    <row r="1019" spans="1:24" x14ac:dyDescent="0.25">
      <c r="A1019" s="1"/>
      <c r="F1019" s="1"/>
      <c r="K1019" s="1"/>
      <c r="P1019" s="72">
        <v>44295</v>
      </c>
      <c r="Q1019">
        <v>24.616800000000001</v>
      </c>
      <c r="R1019">
        <v>0.60589999999999999</v>
      </c>
      <c r="S1019">
        <v>2.9496000000000002</v>
      </c>
      <c r="U1019" s="72">
        <v>44659</v>
      </c>
      <c r="V1019">
        <v>-6.9196</v>
      </c>
      <c r="W1019">
        <v>0.52249999999999996</v>
      </c>
      <c r="X1019" t="s">
        <v>59</v>
      </c>
    </row>
    <row r="1020" spans="1:24" x14ac:dyDescent="0.25">
      <c r="A1020" s="1"/>
      <c r="F1020" s="1"/>
      <c r="K1020" s="1"/>
      <c r="P1020" s="72">
        <v>44302</v>
      </c>
      <c r="Q1020">
        <v>24.616800000000001</v>
      </c>
      <c r="R1020">
        <v>0.58919999999999995</v>
      </c>
      <c r="S1020">
        <v>2.8681999999999999</v>
      </c>
      <c r="U1020" s="72">
        <v>44666</v>
      </c>
      <c r="V1020">
        <v>-6.9196</v>
      </c>
      <c r="W1020">
        <v>0.503</v>
      </c>
      <c r="X1020" t="s">
        <v>59</v>
      </c>
    </row>
    <row r="1021" spans="1:24" x14ac:dyDescent="0.25">
      <c r="A1021" s="1"/>
      <c r="F1021" s="1"/>
      <c r="K1021" s="1"/>
      <c r="P1021" s="72">
        <v>44309</v>
      </c>
      <c r="Q1021">
        <v>24.616800000000001</v>
      </c>
      <c r="R1021">
        <v>0.59179999999999999</v>
      </c>
      <c r="S1021">
        <v>2.8811</v>
      </c>
      <c r="U1021" s="72">
        <v>44673</v>
      </c>
      <c r="V1021">
        <v>-6.9196</v>
      </c>
      <c r="W1021">
        <v>0.51829999999999998</v>
      </c>
      <c r="X1021" t="s">
        <v>59</v>
      </c>
    </row>
    <row r="1022" spans="1:24" x14ac:dyDescent="0.25">
      <c r="A1022" s="1"/>
      <c r="F1022" s="1"/>
      <c r="K1022" s="1"/>
      <c r="P1022" s="72">
        <v>44316</v>
      </c>
      <c r="Q1022">
        <v>24.616800000000001</v>
      </c>
      <c r="R1022">
        <v>0.60670000000000002</v>
      </c>
      <c r="S1022">
        <v>2.9539</v>
      </c>
      <c r="U1022" s="72">
        <v>44680</v>
      </c>
      <c r="V1022">
        <v>-6.9196</v>
      </c>
      <c r="W1022">
        <v>0.50539999999999996</v>
      </c>
      <c r="X1022" t="s">
        <v>59</v>
      </c>
    </row>
    <row r="1023" spans="1:24" x14ac:dyDescent="0.25">
      <c r="A1023" s="1"/>
      <c r="F1023" s="1"/>
      <c r="K1023" s="1"/>
      <c r="P1023" s="72">
        <v>44323</v>
      </c>
      <c r="Q1023">
        <v>24.616800000000001</v>
      </c>
      <c r="R1023">
        <v>0.60060000000000002</v>
      </c>
      <c r="S1023">
        <v>2.9239000000000002</v>
      </c>
      <c r="U1023" s="72">
        <v>44687</v>
      </c>
      <c r="V1023">
        <v>-6.9196</v>
      </c>
      <c r="W1023">
        <v>0.49809999999999999</v>
      </c>
      <c r="X1023" t="s">
        <v>59</v>
      </c>
    </row>
    <row r="1024" spans="1:24" x14ac:dyDescent="0.25">
      <c r="A1024" s="1"/>
      <c r="F1024" s="1"/>
      <c r="K1024" s="1"/>
      <c r="P1024" s="72">
        <v>44330</v>
      </c>
      <c r="Q1024">
        <v>24.616800000000001</v>
      </c>
      <c r="R1024">
        <v>0.59360000000000002</v>
      </c>
      <c r="S1024">
        <v>2.8896000000000002</v>
      </c>
      <c r="U1024" s="72">
        <v>44694</v>
      </c>
      <c r="V1024">
        <v>-6.9196</v>
      </c>
      <c r="W1024">
        <v>0.50490000000000002</v>
      </c>
      <c r="X1024" t="s">
        <v>59</v>
      </c>
    </row>
    <row r="1025" spans="1:24" x14ac:dyDescent="0.25">
      <c r="A1025" s="1"/>
      <c r="F1025" s="1"/>
      <c r="K1025" s="1"/>
      <c r="P1025" s="72">
        <v>44337</v>
      </c>
      <c r="Q1025">
        <v>24.616800000000001</v>
      </c>
      <c r="R1025">
        <v>0.60409999999999997</v>
      </c>
      <c r="S1025">
        <v>2.9409999999999998</v>
      </c>
      <c r="U1025" s="72">
        <v>44701</v>
      </c>
      <c r="V1025">
        <v>-6.9196</v>
      </c>
      <c r="W1025">
        <v>0.52249999999999996</v>
      </c>
      <c r="X1025" t="s">
        <v>59</v>
      </c>
    </row>
    <row r="1026" spans="1:24" x14ac:dyDescent="0.25">
      <c r="A1026" s="1"/>
      <c r="F1026" s="1"/>
      <c r="K1026" s="1"/>
      <c r="P1026" s="72">
        <v>44344</v>
      </c>
      <c r="Q1026">
        <v>24.616800000000001</v>
      </c>
      <c r="R1026">
        <v>0.62609999999999999</v>
      </c>
      <c r="S1026">
        <v>3.048</v>
      </c>
      <c r="U1026" s="72">
        <v>44708</v>
      </c>
      <c r="V1026">
        <v>-6.9196</v>
      </c>
      <c r="W1026">
        <v>0.55979999999999996</v>
      </c>
      <c r="X1026" t="s">
        <v>59</v>
      </c>
    </row>
    <row r="1027" spans="1:24" x14ac:dyDescent="0.25">
      <c r="A1027" s="1"/>
      <c r="F1027" s="1"/>
      <c r="K1027" s="1"/>
      <c r="P1027" s="72">
        <v>44351</v>
      </c>
      <c r="Q1027">
        <v>24.616800000000001</v>
      </c>
      <c r="R1027">
        <v>0.69289999999999996</v>
      </c>
      <c r="S1027">
        <v>3.3734000000000002</v>
      </c>
      <c r="U1027" s="72">
        <v>44715</v>
      </c>
      <c r="V1027">
        <v>-6.9196</v>
      </c>
      <c r="W1027">
        <v>0.53380000000000005</v>
      </c>
      <c r="X1027" t="s">
        <v>59</v>
      </c>
    </row>
    <row r="1028" spans="1:24" x14ac:dyDescent="0.25">
      <c r="A1028" s="1"/>
      <c r="F1028" s="1"/>
      <c r="K1028" s="1"/>
      <c r="P1028" s="72">
        <v>44358</v>
      </c>
      <c r="Q1028">
        <v>24.616800000000001</v>
      </c>
      <c r="R1028">
        <v>0.69469999999999998</v>
      </c>
      <c r="S1028">
        <v>3.3820000000000001</v>
      </c>
      <c r="U1028" s="72">
        <v>44722</v>
      </c>
      <c r="V1028">
        <v>-6.9196</v>
      </c>
      <c r="W1028">
        <v>0.52710000000000001</v>
      </c>
      <c r="X1028" t="s">
        <v>59</v>
      </c>
    </row>
    <row r="1029" spans="1:24" x14ac:dyDescent="0.25">
      <c r="A1029" s="1"/>
      <c r="F1029" s="1"/>
      <c r="K1029" s="1"/>
      <c r="P1029" s="72">
        <v>44365</v>
      </c>
      <c r="Q1029">
        <v>24.616800000000001</v>
      </c>
      <c r="R1029">
        <v>0.68149999999999999</v>
      </c>
      <c r="S1029">
        <v>3.3176999999999999</v>
      </c>
      <c r="U1029" s="72">
        <v>44729</v>
      </c>
      <c r="V1029">
        <v>-6.9196</v>
      </c>
      <c r="W1029">
        <v>0.47849999999999998</v>
      </c>
      <c r="X1029" t="s">
        <v>59</v>
      </c>
    </row>
    <row r="1030" spans="1:24" x14ac:dyDescent="0.25">
      <c r="A1030" s="1"/>
      <c r="F1030" s="1"/>
      <c r="K1030" s="1"/>
      <c r="P1030" s="72">
        <v>44372</v>
      </c>
      <c r="Q1030">
        <v>24.616800000000001</v>
      </c>
      <c r="R1030">
        <v>0.63929999999999998</v>
      </c>
      <c r="S1030">
        <v>3.1122999999999998</v>
      </c>
      <c r="U1030" s="72">
        <v>44736</v>
      </c>
      <c r="V1030">
        <v>-6.9196</v>
      </c>
      <c r="W1030">
        <v>0.47210000000000002</v>
      </c>
      <c r="X1030" t="s">
        <v>59</v>
      </c>
    </row>
    <row r="1031" spans="1:24" x14ac:dyDescent="0.25">
      <c r="A1031" s="1"/>
      <c r="F1031" s="1"/>
      <c r="K1031" s="1"/>
      <c r="P1031" s="72">
        <v>44379</v>
      </c>
      <c r="Q1031">
        <v>22.0608</v>
      </c>
      <c r="R1031">
        <v>0.61229999999999996</v>
      </c>
      <c r="S1031">
        <v>3.3592</v>
      </c>
      <c r="U1031" s="72">
        <v>44743</v>
      </c>
      <c r="V1031">
        <v>-11.902200000000001</v>
      </c>
      <c r="W1031">
        <v>0.46050000000000002</v>
      </c>
      <c r="X1031" t="s">
        <v>59</v>
      </c>
    </row>
    <row r="1032" spans="1:24" x14ac:dyDescent="0.25">
      <c r="A1032" s="1"/>
      <c r="F1032" s="1"/>
      <c r="K1032" s="1"/>
      <c r="P1032" s="72">
        <v>44386</v>
      </c>
      <c r="Q1032">
        <v>22.0608</v>
      </c>
      <c r="R1032">
        <v>0.60880000000000001</v>
      </c>
      <c r="S1032">
        <v>3.3403</v>
      </c>
      <c r="U1032" s="72">
        <v>44750</v>
      </c>
      <c r="V1032">
        <v>-11.902200000000001</v>
      </c>
      <c r="W1032">
        <v>0.5081</v>
      </c>
      <c r="X1032" t="s">
        <v>59</v>
      </c>
    </row>
    <row r="1033" spans="1:24" x14ac:dyDescent="0.25">
      <c r="A1033" s="1"/>
      <c r="F1033" s="1"/>
      <c r="K1033" s="1"/>
      <c r="P1033" s="72">
        <v>44393</v>
      </c>
      <c r="Q1033">
        <v>22.0608</v>
      </c>
      <c r="R1033">
        <v>0.60709999999999997</v>
      </c>
      <c r="S1033">
        <v>3.3308</v>
      </c>
      <c r="U1033" s="72">
        <v>44757</v>
      </c>
      <c r="V1033">
        <v>-11.902200000000001</v>
      </c>
      <c r="W1033">
        <v>0.47839999999999999</v>
      </c>
      <c r="X1033" t="s">
        <v>59</v>
      </c>
    </row>
    <row r="1034" spans="1:24" x14ac:dyDescent="0.25">
      <c r="A1034" s="1"/>
      <c r="F1034" s="1"/>
      <c r="K1034" s="1"/>
      <c r="P1034" s="72">
        <v>44400</v>
      </c>
      <c r="Q1034">
        <v>22.0608</v>
      </c>
      <c r="R1034">
        <v>0.60360000000000003</v>
      </c>
      <c r="S1034">
        <v>3.3119000000000001</v>
      </c>
      <c r="U1034" s="72">
        <v>44764</v>
      </c>
      <c r="V1034">
        <v>-11.902200000000001</v>
      </c>
      <c r="W1034">
        <v>0.62280000000000002</v>
      </c>
      <c r="X1034" t="s">
        <v>59</v>
      </c>
    </row>
    <row r="1035" spans="1:24" x14ac:dyDescent="0.25">
      <c r="A1035" s="1"/>
      <c r="F1035" s="1"/>
      <c r="K1035" s="1"/>
      <c r="P1035" s="72">
        <v>44407</v>
      </c>
      <c r="Q1035">
        <v>22.0608</v>
      </c>
      <c r="R1035">
        <v>0.6079</v>
      </c>
      <c r="S1035">
        <v>3.3355000000000001</v>
      </c>
      <c r="U1035" s="72">
        <v>44771</v>
      </c>
      <c r="V1035">
        <v>-11.902200000000001</v>
      </c>
      <c r="W1035">
        <v>0.63439999999999996</v>
      </c>
      <c r="X1035" t="s">
        <v>59</v>
      </c>
    </row>
    <row r="1036" spans="1:24" x14ac:dyDescent="0.25">
      <c r="A1036" s="1"/>
      <c r="F1036" s="1"/>
      <c r="K1036" s="1"/>
      <c r="P1036" s="72">
        <v>44414</v>
      </c>
      <c r="Q1036">
        <v>22.0608</v>
      </c>
      <c r="R1036">
        <v>0.62</v>
      </c>
      <c r="S1036">
        <v>3.4018000000000002</v>
      </c>
      <c r="U1036" s="72">
        <v>44778</v>
      </c>
      <c r="V1036">
        <v>-11.902200000000001</v>
      </c>
      <c r="W1036">
        <v>0.66100000000000003</v>
      </c>
      <c r="X1036" t="s">
        <v>59</v>
      </c>
    </row>
    <row r="1037" spans="1:24" x14ac:dyDescent="0.25">
      <c r="A1037" s="1"/>
      <c r="F1037" s="1"/>
      <c r="K1037" s="1"/>
      <c r="P1037" s="72">
        <v>44421</v>
      </c>
      <c r="Q1037">
        <v>22.0608</v>
      </c>
      <c r="R1037">
        <v>0.61660000000000004</v>
      </c>
      <c r="S1037">
        <v>3.3828</v>
      </c>
      <c r="U1037" s="72">
        <v>44785</v>
      </c>
      <c r="V1037">
        <v>-11.902200000000001</v>
      </c>
      <c r="W1037">
        <v>0.67510000000000003</v>
      </c>
      <c r="X1037" t="s">
        <v>59</v>
      </c>
    </row>
    <row r="1038" spans="1:24" x14ac:dyDescent="0.25">
      <c r="A1038" s="1"/>
      <c r="F1038" s="1"/>
      <c r="K1038" s="1"/>
      <c r="P1038" s="72">
        <v>44428</v>
      </c>
      <c r="Q1038">
        <v>22.0608</v>
      </c>
      <c r="R1038">
        <v>0.60360000000000003</v>
      </c>
      <c r="S1038">
        <v>3.3119000000000001</v>
      </c>
      <c r="U1038" s="72">
        <v>44792</v>
      </c>
      <c r="V1038">
        <v>-11.902200000000001</v>
      </c>
      <c r="W1038">
        <v>0.65720000000000001</v>
      </c>
      <c r="X1038" t="s">
        <v>59</v>
      </c>
    </row>
    <row r="1039" spans="1:24" x14ac:dyDescent="0.25">
      <c r="A1039" s="1"/>
      <c r="F1039" s="1"/>
      <c r="K1039" s="1"/>
      <c r="P1039" s="72">
        <v>44435</v>
      </c>
      <c r="Q1039">
        <v>22.0608</v>
      </c>
      <c r="R1039">
        <v>0.66569999999999996</v>
      </c>
      <c r="S1039">
        <v>3.6524999999999999</v>
      </c>
      <c r="U1039" s="72">
        <v>44799</v>
      </c>
      <c r="V1039">
        <v>-11.902200000000001</v>
      </c>
      <c r="W1039">
        <v>0.7036</v>
      </c>
      <c r="X1039" t="s">
        <v>59</v>
      </c>
    </row>
    <row r="1040" spans="1:24" x14ac:dyDescent="0.25">
      <c r="A1040" s="1"/>
      <c r="F1040" s="1"/>
      <c r="K1040" s="1"/>
      <c r="P1040" s="72">
        <v>44442</v>
      </c>
      <c r="Q1040">
        <v>22.0608</v>
      </c>
      <c r="R1040">
        <v>0.67689999999999995</v>
      </c>
      <c r="S1040">
        <v>3.714</v>
      </c>
      <c r="U1040" s="72">
        <v>44806</v>
      </c>
      <c r="V1040">
        <v>-11.902200000000001</v>
      </c>
      <c r="W1040">
        <v>0.6673</v>
      </c>
      <c r="X1040" t="s">
        <v>59</v>
      </c>
    </row>
    <row r="1041" spans="1:24" x14ac:dyDescent="0.25">
      <c r="A1041" s="1"/>
      <c r="F1041" s="1"/>
      <c r="K1041" s="1"/>
      <c r="P1041" s="72">
        <v>44449</v>
      </c>
      <c r="Q1041">
        <v>22.0608</v>
      </c>
      <c r="R1041">
        <v>0.67349999999999999</v>
      </c>
      <c r="S1041">
        <v>3.6951000000000001</v>
      </c>
      <c r="U1041" s="72">
        <v>44813</v>
      </c>
      <c r="V1041">
        <v>-11.902200000000001</v>
      </c>
      <c r="W1041">
        <v>0.70140000000000002</v>
      </c>
      <c r="X1041" t="s">
        <v>59</v>
      </c>
    </row>
    <row r="1042" spans="1:24" x14ac:dyDescent="0.25">
      <c r="A1042" s="1"/>
      <c r="F1042" s="1"/>
      <c r="K1042" s="1"/>
      <c r="P1042" s="72">
        <v>44456</v>
      </c>
      <c r="Q1042">
        <v>22.0608</v>
      </c>
      <c r="R1042">
        <v>0.70709999999999995</v>
      </c>
      <c r="S1042">
        <v>3.8795999999999999</v>
      </c>
      <c r="U1042" s="72">
        <v>44820</v>
      </c>
      <c r="V1042">
        <v>-11.902200000000001</v>
      </c>
      <c r="W1042">
        <v>0.71240000000000003</v>
      </c>
      <c r="X1042" t="s">
        <v>59</v>
      </c>
    </row>
    <row r="1043" spans="1:24" x14ac:dyDescent="0.25">
      <c r="A1043" s="1"/>
      <c r="F1043" s="1"/>
      <c r="K1043" s="1"/>
      <c r="P1043" s="72">
        <v>44463</v>
      </c>
      <c r="Q1043">
        <v>22.0608</v>
      </c>
      <c r="R1043">
        <v>0.66830000000000001</v>
      </c>
      <c r="S1043">
        <v>3.6667000000000001</v>
      </c>
      <c r="U1043" s="72">
        <v>44827</v>
      </c>
      <c r="V1043">
        <v>-11.902200000000001</v>
      </c>
      <c r="W1043">
        <v>0.70989999999999998</v>
      </c>
      <c r="X1043" t="s">
        <v>59</v>
      </c>
    </row>
    <row r="1044" spans="1:24" x14ac:dyDescent="0.25">
      <c r="A1044" s="1"/>
      <c r="F1044" s="1"/>
      <c r="K1044" s="1"/>
      <c r="P1044" s="72">
        <v>44470</v>
      </c>
      <c r="Q1044">
        <v>19.742899999999999</v>
      </c>
      <c r="R1044">
        <v>0.60709999999999997</v>
      </c>
      <c r="S1044">
        <v>3.6669999999999998</v>
      </c>
      <c r="U1044" s="72">
        <v>44834</v>
      </c>
      <c r="V1044">
        <v>-11.9877</v>
      </c>
      <c r="W1044">
        <v>0.56559999999999999</v>
      </c>
      <c r="X1044" t="s">
        <v>59</v>
      </c>
    </row>
    <row r="1045" spans="1:24" x14ac:dyDescent="0.25">
      <c r="A1045" s="1"/>
      <c r="F1045" s="1"/>
      <c r="K1045" s="1"/>
      <c r="P1045" s="72">
        <v>44477</v>
      </c>
      <c r="Q1045">
        <v>19.742899999999999</v>
      </c>
      <c r="R1045">
        <v>0.60089999999999999</v>
      </c>
      <c r="S1045">
        <v>3.6297000000000001</v>
      </c>
      <c r="U1045" s="72">
        <v>44841</v>
      </c>
      <c r="V1045">
        <v>-11.9877</v>
      </c>
      <c r="W1045">
        <v>0.60270000000000001</v>
      </c>
      <c r="X1045" t="s">
        <v>59</v>
      </c>
    </row>
    <row r="1046" spans="1:24" x14ac:dyDescent="0.25">
      <c r="A1046" s="1"/>
      <c r="F1046" s="1"/>
      <c r="K1046" s="1"/>
      <c r="P1046" s="72">
        <v>44484</v>
      </c>
      <c r="Q1046">
        <v>19.742899999999999</v>
      </c>
      <c r="R1046">
        <v>0.60399999999999998</v>
      </c>
      <c r="S1046">
        <v>3.6484000000000001</v>
      </c>
      <c r="U1046" s="72">
        <v>44848</v>
      </c>
      <c r="V1046">
        <v>-11.9877</v>
      </c>
      <c r="W1046">
        <v>0.59260000000000002</v>
      </c>
      <c r="X1046" t="s">
        <v>59</v>
      </c>
    </row>
    <row r="1047" spans="1:24" x14ac:dyDescent="0.25">
      <c r="A1047" s="1"/>
      <c r="F1047" s="1"/>
      <c r="K1047" s="1"/>
      <c r="P1047" s="72">
        <v>44491</v>
      </c>
      <c r="Q1047">
        <v>19.742899999999999</v>
      </c>
      <c r="R1047">
        <v>0.61870000000000003</v>
      </c>
      <c r="S1047">
        <v>3.7370999999999999</v>
      </c>
      <c r="U1047" s="72">
        <v>44855</v>
      </c>
      <c r="V1047">
        <v>-11.9877</v>
      </c>
      <c r="W1047">
        <v>0.58630000000000004</v>
      </c>
      <c r="X1047" t="s">
        <v>59</v>
      </c>
    </row>
    <row r="1048" spans="1:24" x14ac:dyDescent="0.25">
      <c r="A1048" s="1"/>
      <c r="F1048" s="1"/>
      <c r="K1048" s="1"/>
      <c r="P1048" s="72">
        <v>44498</v>
      </c>
      <c r="Q1048">
        <v>19.742899999999999</v>
      </c>
      <c r="R1048">
        <v>0.62180000000000002</v>
      </c>
      <c r="S1048">
        <v>3.7557999999999998</v>
      </c>
      <c r="U1048" s="72">
        <v>44862</v>
      </c>
      <c r="V1048">
        <v>-11.9877</v>
      </c>
      <c r="W1048">
        <v>0.60719999999999996</v>
      </c>
      <c r="X1048" t="s">
        <v>59</v>
      </c>
    </row>
    <row r="1049" spans="1:24" x14ac:dyDescent="0.25">
      <c r="A1049" s="1"/>
      <c r="F1049" s="1"/>
      <c r="K1049" s="1"/>
      <c r="P1049" s="72">
        <v>44505</v>
      </c>
      <c r="Q1049">
        <v>19.742899999999999</v>
      </c>
      <c r="R1049">
        <v>0.61870000000000003</v>
      </c>
      <c r="S1049">
        <v>3.7370999999999999</v>
      </c>
      <c r="U1049" s="72">
        <v>44869</v>
      </c>
      <c r="V1049">
        <v>-11.9877</v>
      </c>
      <c r="W1049">
        <v>0.63759999999999994</v>
      </c>
      <c r="X1049" t="s">
        <v>59</v>
      </c>
    </row>
    <row r="1050" spans="1:24" x14ac:dyDescent="0.25">
      <c r="A1050" s="1"/>
      <c r="F1050" s="1"/>
      <c r="K1050" s="1"/>
      <c r="P1050" s="72">
        <v>44512</v>
      </c>
      <c r="Q1050">
        <v>19.742899999999999</v>
      </c>
      <c r="R1050">
        <v>0.63729999999999998</v>
      </c>
      <c r="S1050">
        <v>3.8492000000000002</v>
      </c>
      <c r="U1050" s="72">
        <v>44876</v>
      </c>
      <c r="V1050">
        <v>-11.9877</v>
      </c>
      <c r="W1050">
        <v>0.61480000000000001</v>
      </c>
      <c r="X1050" t="s">
        <v>59</v>
      </c>
    </row>
    <row r="1051" spans="1:24" x14ac:dyDescent="0.25">
      <c r="A1051" s="1"/>
      <c r="F1051" s="1"/>
      <c r="K1051" s="1"/>
      <c r="P1051" s="72">
        <v>44519</v>
      </c>
      <c r="Q1051">
        <v>19.742899999999999</v>
      </c>
      <c r="R1051">
        <v>0.61870000000000003</v>
      </c>
      <c r="S1051">
        <v>3.7370999999999999</v>
      </c>
      <c r="U1051" s="72">
        <v>44883</v>
      </c>
      <c r="V1051">
        <v>-11.9877</v>
      </c>
      <c r="W1051">
        <v>0.58809999999999996</v>
      </c>
      <c r="X1051" t="s">
        <v>59</v>
      </c>
    </row>
    <row r="1052" spans="1:24" x14ac:dyDescent="0.25">
      <c r="A1052" s="1"/>
      <c r="F1052" s="1"/>
      <c r="K1052" s="1"/>
      <c r="P1052" s="72">
        <v>44526</v>
      </c>
      <c r="Q1052">
        <v>19.742899999999999</v>
      </c>
      <c r="R1052">
        <v>0.59240000000000004</v>
      </c>
      <c r="S1052">
        <v>3.5783</v>
      </c>
      <c r="U1052" s="72">
        <v>44890</v>
      </c>
      <c r="V1052">
        <v>-11.9877</v>
      </c>
      <c r="W1052">
        <v>0.61170000000000002</v>
      </c>
      <c r="X1052" t="s">
        <v>59</v>
      </c>
    </row>
    <row r="1053" spans="1:24" x14ac:dyDescent="0.25">
      <c r="A1053" s="1"/>
      <c r="F1053" s="1"/>
      <c r="K1053" s="1"/>
      <c r="P1053" s="72">
        <v>44533</v>
      </c>
      <c r="Q1053">
        <v>19.742899999999999</v>
      </c>
      <c r="R1053">
        <v>0.62260000000000004</v>
      </c>
      <c r="S1053">
        <v>3.7605</v>
      </c>
      <c r="U1053" s="72">
        <v>44897</v>
      </c>
      <c r="V1053">
        <v>-11.9877</v>
      </c>
      <c r="W1053">
        <v>0.63200000000000001</v>
      </c>
      <c r="X1053" t="s">
        <v>59</v>
      </c>
    </row>
    <row r="1054" spans="1:24" x14ac:dyDescent="0.25">
      <c r="A1054" s="1"/>
      <c r="F1054" s="1"/>
      <c r="K1054" s="1"/>
      <c r="P1054" s="72">
        <v>44540</v>
      </c>
      <c r="Q1054">
        <v>19.742899999999999</v>
      </c>
      <c r="R1054">
        <v>0.64190000000000003</v>
      </c>
      <c r="S1054">
        <v>3.8773</v>
      </c>
      <c r="U1054" s="72">
        <v>44904</v>
      </c>
      <c r="V1054">
        <v>-11.9877</v>
      </c>
      <c r="W1054">
        <v>0.66590000000000005</v>
      </c>
      <c r="X1054" t="s">
        <v>59</v>
      </c>
    </row>
    <row r="1055" spans="1:24" x14ac:dyDescent="0.25">
      <c r="A1055" s="1"/>
      <c r="F1055" s="1"/>
      <c r="K1055" s="1"/>
      <c r="P1055" s="72">
        <v>44547</v>
      </c>
      <c r="Q1055">
        <v>19.742899999999999</v>
      </c>
      <c r="R1055">
        <v>0.64890000000000003</v>
      </c>
      <c r="S1055">
        <v>3.9192999999999998</v>
      </c>
      <c r="U1055" s="72">
        <v>44911</v>
      </c>
      <c r="V1055">
        <v>-11.9877</v>
      </c>
      <c r="W1055">
        <v>0.63229999999999997</v>
      </c>
      <c r="X1055" t="s">
        <v>59</v>
      </c>
    </row>
    <row r="1056" spans="1:24" x14ac:dyDescent="0.25">
      <c r="A1056" s="1"/>
      <c r="F1056" s="1"/>
      <c r="K1056" s="1"/>
      <c r="P1056" s="72">
        <v>44554</v>
      </c>
      <c r="Q1056">
        <v>19.742899999999999</v>
      </c>
      <c r="R1056">
        <v>0.62649999999999995</v>
      </c>
      <c r="S1056">
        <v>3.7837999999999998</v>
      </c>
      <c r="U1056" s="72">
        <v>44918</v>
      </c>
      <c r="V1056">
        <v>-11.9877</v>
      </c>
      <c r="W1056">
        <v>0.77939999999999998</v>
      </c>
      <c r="X1056" t="s">
        <v>59</v>
      </c>
    </row>
    <row r="1057" spans="1:24" x14ac:dyDescent="0.25">
      <c r="A1057" s="1"/>
      <c r="F1057" s="1"/>
      <c r="K1057" s="1"/>
      <c r="P1057" s="72">
        <v>44561</v>
      </c>
      <c r="Q1057">
        <v>11.1218</v>
      </c>
      <c r="R1057">
        <v>0.29070000000000001</v>
      </c>
      <c r="S1057">
        <v>3.4426000000000001</v>
      </c>
      <c r="U1057" s="72">
        <v>44925</v>
      </c>
      <c r="V1057">
        <v>-6.5327000000000002</v>
      </c>
      <c r="W1057">
        <v>0.2233</v>
      </c>
      <c r="X1057" t="s">
        <v>59</v>
      </c>
    </row>
    <row r="1058" spans="1:24" x14ac:dyDescent="0.25">
      <c r="A1058" s="1"/>
      <c r="F1058" s="1"/>
      <c r="K1058" s="1"/>
      <c r="P1058" s="72">
        <v>44568</v>
      </c>
      <c r="Q1058">
        <v>11.1218</v>
      </c>
      <c r="R1058">
        <v>0.28129999999999999</v>
      </c>
      <c r="S1058">
        <v>3.3311999999999999</v>
      </c>
      <c r="U1058" s="72">
        <v>44932</v>
      </c>
      <c r="V1058">
        <v>-6.5327000000000002</v>
      </c>
      <c r="W1058">
        <v>0.2409</v>
      </c>
      <c r="X1058" t="s">
        <v>59</v>
      </c>
    </row>
    <row r="1059" spans="1:24" x14ac:dyDescent="0.25">
      <c r="A1059" s="1"/>
      <c r="F1059" s="1"/>
      <c r="K1059" s="1"/>
      <c r="P1059" s="72">
        <v>44575</v>
      </c>
      <c r="Q1059">
        <v>11.1218</v>
      </c>
      <c r="R1059">
        <v>0.27960000000000002</v>
      </c>
      <c r="S1059">
        <v>3.3106</v>
      </c>
      <c r="U1059" s="72">
        <v>44939</v>
      </c>
      <c r="V1059">
        <v>-6.5327000000000002</v>
      </c>
      <c r="W1059">
        <v>0.30209999999999998</v>
      </c>
      <c r="X1059" t="s">
        <v>59</v>
      </c>
    </row>
    <row r="1060" spans="1:24" x14ac:dyDescent="0.25">
      <c r="A1060" s="1"/>
      <c r="F1060" s="1"/>
      <c r="K1060" s="1"/>
      <c r="P1060" s="72">
        <v>44582</v>
      </c>
      <c r="Q1060">
        <v>11.1218</v>
      </c>
      <c r="R1060">
        <v>0.27300000000000002</v>
      </c>
      <c r="S1060">
        <v>3.2323</v>
      </c>
      <c r="U1060" s="72">
        <v>44946</v>
      </c>
      <c r="V1060">
        <v>-6.5327000000000002</v>
      </c>
      <c r="W1060">
        <v>0.30449999999999999</v>
      </c>
      <c r="X1060" t="s">
        <v>59</v>
      </c>
    </row>
    <row r="1061" spans="1:24" x14ac:dyDescent="0.25">
      <c r="A1061" s="1"/>
      <c r="F1061" s="1"/>
      <c r="K1061" s="1"/>
      <c r="P1061" s="72">
        <v>44589</v>
      </c>
      <c r="Q1061">
        <v>11.1218</v>
      </c>
      <c r="R1061">
        <v>0.27500000000000002</v>
      </c>
      <c r="S1061">
        <v>3.2570000000000001</v>
      </c>
      <c r="U1061" s="72">
        <v>44953</v>
      </c>
      <c r="V1061">
        <v>-6.5327000000000002</v>
      </c>
      <c r="W1061">
        <v>0.29299999999999998</v>
      </c>
      <c r="X1061" t="s">
        <v>59</v>
      </c>
    </row>
    <row r="1062" spans="1:24" x14ac:dyDescent="0.25">
      <c r="A1062" s="1"/>
      <c r="F1062" s="1"/>
      <c r="K1062" s="1"/>
      <c r="P1062" s="72">
        <v>44596</v>
      </c>
      <c r="Q1062">
        <v>11.1218</v>
      </c>
      <c r="R1062">
        <v>0.27539999999999998</v>
      </c>
      <c r="S1062">
        <v>3.2610999999999999</v>
      </c>
      <c r="U1062" s="72">
        <v>44960</v>
      </c>
      <c r="V1062">
        <v>-6.5327000000000002</v>
      </c>
      <c r="W1062">
        <v>0.27339999999999998</v>
      </c>
      <c r="X1062" t="s">
        <v>59</v>
      </c>
    </row>
    <row r="1063" spans="1:24" x14ac:dyDescent="0.25">
      <c r="A1063" s="1"/>
      <c r="F1063" s="1"/>
      <c r="K1063" s="1"/>
      <c r="P1063" s="72">
        <v>44603</v>
      </c>
      <c r="Q1063">
        <v>11.1218</v>
      </c>
      <c r="R1063">
        <v>0.27850000000000003</v>
      </c>
      <c r="S1063">
        <v>3.2982999999999998</v>
      </c>
      <c r="U1063" s="72">
        <v>44967</v>
      </c>
      <c r="V1063">
        <v>-6.5327000000000002</v>
      </c>
      <c r="W1063">
        <v>0.2843</v>
      </c>
      <c r="X1063" t="s">
        <v>59</v>
      </c>
    </row>
    <row r="1064" spans="1:24" x14ac:dyDescent="0.25">
      <c r="A1064" s="1"/>
      <c r="F1064" s="1"/>
      <c r="K1064" s="1"/>
      <c r="P1064" s="72">
        <v>44610</v>
      </c>
      <c r="Q1064">
        <v>11.1218</v>
      </c>
      <c r="R1064">
        <v>0.28129999999999999</v>
      </c>
      <c r="S1064">
        <v>3.3311999999999999</v>
      </c>
      <c r="U1064" s="72">
        <v>44974</v>
      </c>
      <c r="V1064">
        <v>-6.5327000000000002</v>
      </c>
      <c r="W1064">
        <v>0.29580000000000001</v>
      </c>
      <c r="X1064" t="s">
        <v>59</v>
      </c>
    </row>
    <row r="1065" spans="1:24" x14ac:dyDescent="0.25">
      <c r="A1065" s="1"/>
      <c r="F1065" s="1"/>
      <c r="K1065" s="1"/>
      <c r="P1065" s="72">
        <v>44617</v>
      </c>
      <c r="Q1065">
        <v>11.1218</v>
      </c>
      <c r="R1065">
        <v>0.27779999999999999</v>
      </c>
      <c r="S1065">
        <v>3.29</v>
      </c>
      <c r="U1065" s="72">
        <v>44981</v>
      </c>
      <c r="V1065">
        <v>-6.5327000000000002</v>
      </c>
      <c r="W1065">
        <v>0.3014</v>
      </c>
      <c r="X1065" t="s">
        <v>59</v>
      </c>
    </row>
    <row r="1066" spans="1:24" x14ac:dyDescent="0.25">
      <c r="A1066" s="1"/>
      <c r="F1066" s="1"/>
      <c r="K1066" s="1"/>
      <c r="P1066" s="72">
        <v>44624</v>
      </c>
      <c r="Q1066">
        <v>11.1218</v>
      </c>
      <c r="R1066">
        <v>0.27850000000000003</v>
      </c>
      <c r="S1066">
        <v>3.2982999999999998</v>
      </c>
      <c r="U1066" s="72">
        <v>44988</v>
      </c>
      <c r="V1066">
        <v>-6.5327000000000002</v>
      </c>
      <c r="W1066">
        <v>0.309</v>
      </c>
      <c r="X1066" t="s">
        <v>59</v>
      </c>
    </row>
    <row r="1067" spans="1:24" x14ac:dyDescent="0.25">
      <c r="A1067" s="1"/>
      <c r="F1067" s="1"/>
      <c r="K1067" s="1"/>
      <c r="P1067" s="72">
        <v>44631</v>
      </c>
      <c r="Q1067">
        <v>11.1218</v>
      </c>
      <c r="R1067">
        <v>0.27050000000000002</v>
      </c>
      <c r="S1067">
        <v>3.2033999999999998</v>
      </c>
      <c r="U1067" s="72">
        <v>44995</v>
      </c>
      <c r="V1067">
        <v>-6.5327000000000002</v>
      </c>
      <c r="W1067">
        <v>0.29959999999999998</v>
      </c>
      <c r="X1067" t="s">
        <v>59</v>
      </c>
    </row>
    <row r="1068" spans="1:24" x14ac:dyDescent="0.25">
      <c r="A1068" s="1"/>
      <c r="F1068" s="1"/>
      <c r="K1068" s="1"/>
      <c r="P1068" s="72">
        <v>44638</v>
      </c>
      <c r="Q1068">
        <v>11.1218</v>
      </c>
      <c r="R1068">
        <v>0.27850000000000003</v>
      </c>
      <c r="S1068">
        <v>3.2982999999999998</v>
      </c>
      <c r="U1068" s="72">
        <v>45002</v>
      </c>
      <c r="V1068">
        <v>-6.5327000000000002</v>
      </c>
      <c r="W1068">
        <v>0.25559999999999999</v>
      </c>
      <c r="X1068" t="s">
        <v>59</v>
      </c>
    </row>
    <row r="1069" spans="1:24" x14ac:dyDescent="0.25">
      <c r="A1069" s="1"/>
      <c r="F1069" s="1"/>
      <c r="K1069" s="1"/>
      <c r="P1069" s="72">
        <v>44645</v>
      </c>
      <c r="Q1069">
        <v>11.1218</v>
      </c>
      <c r="R1069">
        <v>0.29139999999999999</v>
      </c>
      <c r="S1069">
        <v>3.4508000000000001</v>
      </c>
      <c r="U1069" s="72">
        <v>45009</v>
      </c>
      <c r="V1069">
        <v>-6.5327000000000002</v>
      </c>
      <c r="W1069">
        <v>0.25269999999999998</v>
      </c>
      <c r="X1069" t="s">
        <v>59</v>
      </c>
    </row>
    <row r="1070" spans="1:24" x14ac:dyDescent="0.25">
      <c r="A1070" s="1"/>
      <c r="F1070" s="1"/>
      <c r="K1070" s="1"/>
      <c r="P1070" s="72">
        <v>44652</v>
      </c>
      <c r="Q1070">
        <v>19.9863</v>
      </c>
      <c r="R1070">
        <v>0.44429999999999997</v>
      </c>
      <c r="S1070">
        <v>2.6776</v>
      </c>
      <c r="U1070" s="72">
        <v>45016</v>
      </c>
      <c r="V1070">
        <v>-10.6349</v>
      </c>
      <c r="W1070">
        <v>0.68189999999999995</v>
      </c>
      <c r="X1070" t="s">
        <v>59</v>
      </c>
    </row>
    <row r="1071" spans="1:24" x14ac:dyDescent="0.25">
      <c r="A1071" s="1"/>
      <c r="F1071" s="1"/>
      <c r="K1071" s="1"/>
      <c r="P1071" s="72">
        <v>44659</v>
      </c>
      <c r="Q1071">
        <v>19.9863</v>
      </c>
      <c r="R1071">
        <v>0.44719999999999999</v>
      </c>
      <c r="S1071">
        <v>2.6951000000000001</v>
      </c>
      <c r="U1071" s="72">
        <v>45023</v>
      </c>
      <c r="V1071">
        <v>-10.6349</v>
      </c>
      <c r="W1071">
        <v>0.69289999999999996</v>
      </c>
      <c r="X1071" t="s">
        <v>59</v>
      </c>
    </row>
    <row r="1072" spans="1:24" x14ac:dyDescent="0.25">
      <c r="A1072" s="1"/>
      <c r="F1072" s="1"/>
      <c r="K1072" s="1"/>
      <c r="P1072" s="72">
        <v>44666</v>
      </c>
      <c r="Q1072">
        <v>19.9863</v>
      </c>
      <c r="R1072">
        <v>0.43559999999999999</v>
      </c>
      <c r="S1072">
        <v>2.6251000000000002</v>
      </c>
      <c r="U1072" s="72">
        <v>45030</v>
      </c>
      <c r="V1072">
        <v>-10.6349</v>
      </c>
      <c r="W1072">
        <v>0.78200000000000003</v>
      </c>
      <c r="X1072" t="s">
        <v>59</v>
      </c>
    </row>
    <row r="1073" spans="1:24" x14ac:dyDescent="0.25">
      <c r="A1073" s="1"/>
      <c r="F1073" s="1"/>
      <c r="K1073" s="1"/>
      <c r="P1073" s="72">
        <v>44673</v>
      </c>
      <c r="Q1073">
        <v>19.9863</v>
      </c>
      <c r="R1073">
        <v>0.43559999999999999</v>
      </c>
      <c r="S1073">
        <v>2.6251000000000002</v>
      </c>
      <c r="U1073" s="72">
        <v>45037</v>
      </c>
      <c r="V1073">
        <v>-10.6349</v>
      </c>
      <c r="W1073">
        <v>0.79479999999999995</v>
      </c>
      <c r="X1073" t="s">
        <v>59</v>
      </c>
    </row>
    <row r="1074" spans="1:24" x14ac:dyDescent="0.25">
      <c r="A1074" s="1"/>
      <c r="F1074" s="1"/>
      <c r="K1074" s="1"/>
      <c r="P1074" s="72">
        <v>44680</v>
      </c>
      <c r="Q1074">
        <v>19.9863</v>
      </c>
      <c r="R1074">
        <v>0.42859999999999998</v>
      </c>
      <c r="S1074">
        <v>2.5831</v>
      </c>
      <c r="U1074" s="72">
        <v>45044</v>
      </c>
      <c r="V1074">
        <v>-10.6349</v>
      </c>
      <c r="W1074">
        <v>0.75219999999999998</v>
      </c>
      <c r="X1074" t="s">
        <v>59</v>
      </c>
    </row>
    <row r="1075" spans="1:24" x14ac:dyDescent="0.25">
      <c r="A1075" s="1"/>
      <c r="F1075" s="1"/>
      <c r="K1075" s="1"/>
      <c r="P1075" s="72">
        <v>44687</v>
      </c>
      <c r="Q1075">
        <v>19.9863</v>
      </c>
      <c r="R1075">
        <v>0.41470000000000001</v>
      </c>
      <c r="S1075">
        <v>2.4990999999999999</v>
      </c>
      <c r="U1075" s="72">
        <v>45051</v>
      </c>
      <c r="V1075">
        <v>-10.6349</v>
      </c>
      <c r="W1075">
        <v>0.71840000000000004</v>
      </c>
      <c r="X1075" t="s">
        <v>59</v>
      </c>
    </row>
    <row r="1076" spans="1:24" x14ac:dyDescent="0.25">
      <c r="A1076" s="1"/>
      <c r="F1076" s="1"/>
      <c r="K1076" s="1"/>
      <c r="P1076" s="72">
        <v>44694</v>
      </c>
      <c r="Q1076">
        <v>19.9863</v>
      </c>
      <c r="R1076">
        <v>0.4461</v>
      </c>
      <c r="S1076">
        <v>2.6880999999999999</v>
      </c>
      <c r="U1076" s="72">
        <v>45058</v>
      </c>
      <c r="V1076">
        <v>-10.6349</v>
      </c>
      <c r="W1076">
        <v>0.81159999999999999</v>
      </c>
      <c r="X1076" t="s">
        <v>59</v>
      </c>
    </row>
    <row r="1077" spans="1:24" x14ac:dyDescent="0.25">
      <c r="A1077" s="1"/>
      <c r="F1077" s="1"/>
      <c r="K1077" s="1"/>
      <c r="P1077" s="72">
        <v>44701</v>
      </c>
      <c r="Q1077">
        <v>19.9863</v>
      </c>
      <c r="R1077">
        <v>0.44950000000000001</v>
      </c>
      <c r="S1077">
        <v>2.7090999999999998</v>
      </c>
      <c r="U1077" s="72">
        <v>45065</v>
      </c>
      <c r="V1077">
        <v>-10.6349</v>
      </c>
      <c r="W1077">
        <v>0.81369999999999998</v>
      </c>
      <c r="X1077" t="s">
        <v>59</v>
      </c>
    </row>
    <row r="1078" spans="1:24" x14ac:dyDescent="0.25">
      <c r="A1078" s="1"/>
      <c r="F1078" s="1"/>
      <c r="K1078" s="1"/>
      <c r="P1078" s="72">
        <v>44708</v>
      </c>
      <c r="Q1078">
        <v>19.9863</v>
      </c>
      <c r="R1078">
        <v>0.46289999999999998</v>
      </c>
      <c r="S1078">
        <v>2.7896000000000001</v>
      </c>
      <c r="U1078" s="72">
        <v>45072</v>
      </c>
      <c r="V1078">
        <v>-10.6349</v>
      </c>
      <c r="W1078">
        <v>0.79069999999999996</v>
      </c>
      <c r="X1078" t="s">
        <v>59</v>
      </c>
    </row>
    <row r="1079" spans="1:24" x14ac:dyDescent="0.25">
      <c r="A1079" s="1"/>
      <c r="F1079" s="1"/>
      <c r="K1079" s="1"/>
      <c r="P1079" s="72">
        <v>44715</v>
      </c>
      <c r="Q1079">
        <v>19.9863</v>
      </c>
      <c r="R1079">
        <v>0.46229999999999999</v>
      </c>
      <c r="S1079">
        <v>2.7860999999999998</v>
      </c>
      <c r="U1079" s="72">
        <v>45079</v>
      </c>
      <c r="V1079">
        <v>-10.6349</v>
      </c>
      <c r="W1079">
        <v>0.8155</v>
      </c>
      <c r="X1079" t="s">
        <v>59</v>
      </c>
    </row>
    <row r="1080" spans="1:24" x14ac:dyDescent="0.25">
      <c r="A1080" s="1"/>
      <c r="F1080" s="1"/>
      <c r="K1080" s="1"/>
      <c r="P1080" s="72">
        <v>44722</v>
      </c>
      <c r="Q1080">
        <v>19.9863</v>
      </c>
      <c r="R1080">
        <v>0.46410000000000001</v>
      </c>
      <c r="S1080">
        <v>2.7966000000000002</v>
      </c>
      <c r="U1080" s="72">
        <v>45086</v>
      </c>
      <c r="V1080">
        <v>-10.6349</v>
      </c>
      <c r="W1080">
        <v>0.96230000000000004</v>
      </c>
      <c r="X1080" t="s">
        <v>59</v>
      </c>
    </row>
    <row r="1081" spans="1:24" x14ac:dyDescent="0.25">
      <c r="A1081" s="1"/>
      <c r="F1081" s="1"/>
      <c r="K1081" s="1"/>
      <c r="P1081" s="72">
        <v>44729</v>
      </c>
      <c r="Q1081">
        <v>19.9863</v>
      </c>
      <c r="R1081">
        <v>0.44490000000000002</v>
      </c>
      <c r="S1081">
        <v>2.6814</v>
      </c>
      <c r="U1081" s="72">
        <v>45093</v>
      </c>
      <c r="V1081">
        <v>-10.6349</v>
      </c>
      <c r="W1081">
        <v>1.1304000000000001</v>
      </c>
      <c r="X1081" t="s">
        <v>59</v>
      </c>
    </row>
    <row r="1082" spans="1:24" x14ac:dyDescent="0.25">
      <c r="A1082" s="1"/>
      <c r="F1082" s="1"/>
      <c r="K1082" s="1"/>
      <c r="P1082" s="72">
        <v>44736</v>
      </c>
      <c r="Q1082">
        <v>19.9863</v>
      </c>
      <c r="R1082">
        <v>0.42899999999999999</v>
      </c>
      <c r="S1082">
        <v>2.5853999999999999</v>
      </c>
      <c r="U1082" s="72">
        <v>45100</v>
      </c>
      <c r="V1082">
        <v>-10.6349</v>
      </c>
      <c r="W1082">
        <v>1.1508</v>
      </c>
      <c r="X1082" t="s">
        <v>59</v>
      </c>
    </row>
    <row r="1083" spans="1:24" x14ac:dyDescent="0.25">
      <c r="A1083" s="1"/>
      <c r="F1083" s="1"/>
      <c r="K1083" s="1"/>
      <c r="P1083" s="72">
        <v>44743</v>
      </c>
      <c r="Q1083">
        <v>27.702100000000002</v>
      </c>
      <c r="R1083">
        <v>0.37609999999999999</v>
      </c>
      <c r="S1083">
        <v>1.732</v>
      </c>
      <c r="U1083" s="72">
        <v>45107</v>
      </c>
      <c r="V1083">
        <v>16.4499</v>
      </c>
      <c r="W1083">
        <v>0.93300000000000005</v>
      </c>
      <c r="X1083">
        <v>7.9588999999999999</v>
      </c>
    </row>
    <row r="1084" spans="1:24" x14ac:dyDescent="0.25">
      <c r="A1084" s="1"/>
      <c r="F1084" s="1"/>
      <c r="K1084" s="1"/>
      <c r="P1084" s="72">
        <v>44750</v>
      </c>
      <c r="Q1084">
        <v>27.702100000000002</v>
      </c>
      <c r="R1084">
        <v>0.41589999999999999</v>
      </c>
      <c r="S1084">
        <v>1.9151</v>
      </c>
      <c r="U1084" s="72">
        <v>45114</v>
      </c>
      <c r="V1084">
        <v>16.4499</v>
      </c>
      <c r="W1084">
        <v>0.88759999999999994</v>
      </c>
      <c r="X1084">
        <v>7.5716999999999999</v>
      </c>
    </row>
    <row r="1085" spans="1:24" x14ac:dyDescent="0.25">
      <c r="A1085" s="1"/>
      <c r="F1085" s="1"/>
      <c r="K1085" s="1"/>
      <c r="P1085" s="72">
        <v>44757</v>
      </c>
      <c r="Q1085">
        <v>27.702100000000002</v>
      </c>
      <c r="R1085">
        <v>0.41589999999999999</v>
      </c>
      <c r="S1085">
        <v>1.9151</v>
      </c>
      <c r="U1085" s="72">
        <v>45121</v>
      </c>
      <c r="V1085">
        <v>16.4499</v>
      </c>
      <c r="W1085">
        <v>0.93959999999999999</v>
      </c>
      <c r="X1085">
        <v>8.0151000000000003</v>
      </c>
    </row>
    <row r="1086" spans="1:24" x14ac:dyDescent="0.25">
      <c r="A1086" s="1"/>
      <c r="F1086" s="1"/>
      <c r="K1086" s="1"/>
      <c r="P1086" s="72">
        <v>44764</v>
      </c>
      <c r="Q1086">
        <v>27.702100000000002</v>
      </c>
      <c r="R1086">
        <v>0.42049999999999998</v>
      </c>
      <c r="S1086">
        <v>1.9362999999999999</v>
      </c>
      <c r="U1086" s="72">
        <v>45128</v>
      </c>
      <c r="V1086">
        <v>16.4499</v>
      </c>
      <c r="W1086">
        <v>1.0168999999999999</v>
      </c>
      <c r="X1086">
        <v>8.6745999999999999</v>
      </c>
    </row>
    <row r="1087" spans="1:24" x14ac:dyDescent="0.25">
      <c r="A1087" s="1"/>
      <c r="F1087" s="1"/>
      <c r="K1087" s="1"/>
      <c r="P1087" s="72">
        <v>44771</v>
      </c>
      <c r="Q1087">
        <v>27.702100000000002</v>
      </c>
      <c r="R1087">
        <v>0.47460000000000002</v>
      </c>
      <c r="S1087">
        <v>2.1858</v>
      </c>
      <c r="U1087" s="72">
        <v>45135</v>
      </c>
      <c r="V1087">
        <v>16.4499</v>
      </c>
      <c r="W1087">
        <v>1.0152000000000001</v>
      </c>
      <c r="X1087">
        <v>8.66</v>
      </c>
    </row>
    <row r="1088" spans="1:24" x14ac:dyDescent="0.25">
      <c r="A1088" s="1"/>
      <c r="F1088" s="1"/>
      <c r="K1088" s="1"/>
      <c r="P1088" s="72">
        <v>44778</v>
      </c>
      <c r="Q1088">
        <v>27.702100000000002</v>
      </c>
      <c r="R1088">
        <v>0.48820000000000002</v>
      </c>
      <c r="S1088">
        <v>2.2482000000000002</v>
      </c>
      <c r="U1088" s="72">
        <v>45142</v>
      </c>
      <c r="V1088">
        <v>16.4499</v>
      </c>
      <c r="W1088">
        <v>1.0031000000000001</v>
      </c>
      <c r="X1088">
        <v>8.5573999999999995</v>
      </c>
    </row>
    <row r="1089" spans="1:24" x14ac:dyDescent="0.25">
      <c r="A1089" s="1"/>
      <c r="F1089" s="1"/>
      <c r="K1089" s="1"/>
      <c r="P1089" s="72">
        <v>44785</v>
      </c>
      <c r="Q1089">
        <v>27.702100000000002</v>
      </c>
      <c r="R1089">
        <v>0.502</v>
      </c>
      <c r="S1089">
        <v>2.3119999999999998</v>
      </c>
      <c r="U1089" s="72">
        <v>45149</v>
      </c>
      <c r="V1089">
        <v>16.4499</v>
      </c>
      <c r="W1089">
        <v>1.0825</v>
      </c>
      <c r="X1089">
        <v>9.2340999999999998</v>
      </c>
    </row>
    <row r="1090" spans="1:24" x14ac:dyDescent="0.25">
      <c r="A1090" s="1"/>
      <c r="F1090" s="1"/>
      <c r="K1090" s="1"/>
      <c r="P1090" s="72">
        <v>44792</v>
      </c>
      <c r="Q1090">
        <v>27.702100000000002</v>
      </c>
      <c r="R1090">
        <v>0.50309999999999999</v>
      </c>
      <c r="S1090">
        <v>2.3168000000000002</v>
      </c>
      <c r="U1090" s="72">
        <v>45156</v>
      </c>
      <c r="V1090">
        <v>16.4499</v>
      </c>
      <c r="W1090">
        <v>1.1768000000000001</v>
      </c>
      <c r="X1090">
        <v>10.039</v>
      </c>
    </row>
    <row r="1091" spans="1:24" x14ac:dyDescent="0.25">
      <c r="A1091" s="1"/>
      <c r="F1091" s="1"/>
      <c r="K1091" s="1"/>
      <c r="P1091" s="72">
        <v>44799</v>
      </c>
      <c r="Q1091">
        <v>27.702100000000002</v>
      </c>
      <c r="R1091">
        <v>0.55079999999999996</v>
      </c>
      <c r="S1091">
        <v>2.5366</v>
      </c>
      <c r="U1091" s="72">
        <v>45163</v>
      </c>
      <c r="V1091">
        <v>16.4499</v>
      </c>
      <c r="W1091">
        <v>1.3041</v>
      </c>
      <c r="X1091">
        <v>11.1248</v>
      </c>
    </row>
    <row r="1092" spans="1:24" x14ac:dyDescent="0.25">
      <c r="A1092" s="1"/>
      <c r="F1092" s="1"/>
      <c r="K1092" s="1"/>
      <c r="P1092" s="72">
        <v>44806</v>
      </c>
      <c r="Q1092">
        <v>27.702100000000002</v>
      </c>
      <c r="R1092">
        <v>0.55610000000000004</v>
      </c>
      <c r="S1092">
        <v>2.5608</v>
      </c>
      <c r="U1092" s="72">
        <v>45170</v>
      </c>
      <c r="V1092">
        <v>16.4499</v>
      </c>
      <c r="W1092">
        <v>1.3080000000000001</v>
      </c>
      <c r="X1092">
        <v>11.1578</v>
      </c>
    </row>
    <row r="1093" spans="1:24" x14ac:dyDescent="0.25">
      <c r="A1093" s="1"/>
      <c r="F1093" s="1"/>
      <c r="K1093" s="1"/>
      <c r="P1093" s="72">
        <v>44813</v>
      </c>
      <c r="Q1093">
        <v>27.702100000000002</v>
      </c>
      <c r="R1093">
        <v>0.56789999999999996</v>
      </c>
      <c r="S1093">
        <v>2.6151</v>
      </c>
      <c r="U1093" s="72">
        <v>45177</v>
      </c>
      <c r="V1093">
        <v>16.4499</v>
      </c>
      <c r="W1093">
        <v>1.0939000000000001</v>
      </c>
      <c r="X1093">
        <v>9.3317999999999994</v>
      </c>
    </row>
    <row r="1094" spans="1:24" x14ac:dyDescent="0.25">
      <c r="A1094" s="1"/>
      <c r="F1094" s="1"/>
      <c r="K1094" s="1"/>
      <c r="P1094" s="72">
        <v>44820</v>
      </c>
      <c r="Q1094">
        <v>27.702100000000002</v>
      </c>
      <c r="R1094">
        <v>0.57179999999999997</v>
      </c>
      <c r="S1094">
        <v>2.6333000000000002</v>
      </c>
      <c r="U1094" s="72">
        <v>45184</v>
      </c>
      <c r="V1094">
        <v>16.4499</v>
      </c>
      <c r="W1094">
        <v>1.1049</v>
      </c>
      <c r="X1094">
        <v>9.4258000000000006</v>
      </c>
    </row>
    <row r="1095" spans="1:24" x14ac:dyDescent="0.25">
      <c r="A1095" s="1"/>
      <c r="F1095" s="1"/>
      <c r="K1095" s="1"/>
      <c r="P1095" s="72">
        <v>44827</v>
      </c>
      <c r="Q1095">
        <v>27.702100000000002</v>
      </c>
      <c r="R1095">
        <v>0.56479999999999997</v>
      </c>
      <c r="S1095">
        <v>2.6012</v>
      </c>
      <c r="U1095" s="72">
        <v>45191</v>
      </c>
      <c r="V1095">
        <v>16.4499</v>
      </c>
      <c r="W1095">
        <v>1.0179</v>
      </c>
      <c r="X1095">
        <v>8.6831999999999994</v>
      </c>
    </row>
    <row r="1096" spans="1:24" x14ac:dyDescent="0.25">
      <c r="A1096" s="1"/>
      <c r="F1096" s="1"/>
      <c r="K1096" s="1"/>
      <c r="P1096" s="72">
        <v>44834</v>
      </c>
      <c r="Q1096">
        <v>19.681799999999999</v>
      </c>
      <c r="R1096">
        <v>0.44180000000000003</v>
      </c>
      <c r="S1096">
        <v>2.9908999999999999</v>
      </c>
      <c r="U1096" s="72">
        <v>45198</v>
      </c>
      <c r="V1096">
        <v>33.621200000000002</v>
      </c>
      <c r="W1096">
        <v>0.72809999999999997</v>
      </c>
      <c r="X1096">
        <v>3.1505000000000001</v>
      </c>
    </row>
    <row r="1097" spans="1:24" x14ac:dyDescent="0.25">
      <c r="A1097" s="1"/>
      <c r="F1097" s="1"/>
      <c r="K1097" s="1"/>
      <c r="P1097" s="72">
        <v>44841</v>
      </c>
      <c r="Q1097">
        <v>19.681799999999999</v>
      </c>
      <c r="R1097">
        <v>0.4491</v>
      </c>
      <c r="S1097">
        <v>3.0404</v>
      </c>
      <c r="U1097" s="72">
        <v>45205</v>
      </c>
      <c r="V1097">
        <v>33.621200000000002</v>
      </c>
      <c r="W1097">
        <v>0.7349</v>
      </c>
      <c r="X1097">
        <v>3.1798999999999999</v>
      </c>
    </row>
    <row r="1098" spans="1:24" x14ac:dyDescent="0.25">
      <c r="A1098" s="1"/>
      <c r="F1098" s="1"/>
      <c r="K1098" s="1"/>
      <c r="P1098" s="72">
        <v>44848</v>
      </c>
      <c r="Q1098">
        <v>19.681799999999999</v>
      </c>
      <c r="R1098">
        <v>0.4345</v>
      </c>
      <c r="S1098">
        <v>2.9413999999999998</v>
      </c>
      <c r="U1098" s="72">
        <v>45212</v>
      </c>
      <c r="V1098">
        <v>33.621200000000002</v>
      </c>
      <c r="W1098">
        <v>0.76049999999999995</v>
      </c>
      <c r="X1098">
        <v>3.2905000000000002</v>
      </c>
    </row>
    <row r="1099" spans="1:24" x14ac:dyDescent="0.25">
      <c r="A1099" s="1"/>
      <c r="F1099" s="1"/>
      <c r="K1099" s="1"/>
      <c r="P1099" s="72">
        <v>44855</v>
      </c>
      <c r="Q1099">
        <v>19.681799999999999</v>
      </c>
      <c r="R1099">
        <v>0.4541</v>
      </c>
      <c r="S1099">
        <v>3.0747</v>
      </c>
      <c r="U1099" s="72">
        <v>45219</v>
      </c>
      <c r="V1099">
        <v>33.621200000000002</v>
      </c>
      <c r="W1099">
        <v>0.84099999999999997</v>
      </c>
      <c r="X1099">
        <v>3.6391</v>
      </c>
    </row>
    <row r="1100" spans="1:24" x14ac:dyDescent="0.25">
      <c r="A1100" s="1"/>
      <c r="F1100" s="1"/>
      <c r="K1100" s="1"/>
      <c r="P1100" s="72">
        <v>44862</v>
      </c>
      <c r="Q1100">
        <v>19.681799999999999</v>
      </c>
      <c r="R1100">
        <v>0.44779999999999998</v>
      </c>
      <c r="S1100">
        <v>3.032</v>
      </c>
      <c r="U1100" s="72">
        <v>45226</v>
      </c>
      <c r="V1100">
        <v>33.621200000000002</v>
      </c>
      <c r="W1100">
        <v>0.72309999999999997</v>
      </c>
      <c r="X1100">
        <v>3.1284999999999998</v>
      </c>
    </row>
    <row r="1101" spans="1:24" x14ac:dyDescent="0.25">
      <c r="A1101" s="1"/>
      <c r="F1101" s="1"/>
      <c r="K1101" s="1"/>
      <c r="P1101" s="72">
        <v>44869</v>
      </c>
      <c r="Q1101">
        <v>19.681799999999999</v>
      </c>
      <c r="R1101">
        <v>0.44779999999999998</v>
      </c>
      <c r="S1101">
        <v>3.032</v>
      </c>
      <c r="U1101" s="72">
        <v>45233</v>
      </c>
      <c r="V1101">
        <v>33.621200000000002</v>
      </c>
      <c r="W1101">
        <v>0.7117</v>
      </c>
      <c r="X1101">
        <v>3.0794000000000001</v>
      </c>
    </row>
    <row r="1102" spans="1:24" x14ac:dyDescent="0.25">
      <c r="A1102" s="1"/>
      <c r="F1102" s="1"/>
      <c r="K1102" s="1"/>
      <c r="P1102" s="72">
        <v>44876</v>
      </c>
      <c r="Q1102">
        <v>19.681799999999999</v>
      </c>
      <c r="R1102">
        <v>0.4415</v>
      </c>
      <c r="S1102">
        <v>2.9893000000000001</v>
      </c>
      <c r="U1102" s="72">
        <v>45240</v>
      </c>
      <c r="V1102">
        <v>33.621200000000002</v>
      </c>
      <c r="W1102">
        <v>0.67230000000000001</v>
      </c>
      <c r="X1102">
        <v>2.9091</v>
      </c>
    </row>
    <row r="1103" spans="1:24" x14ac:dyDescent="0.25">
      <c r="A1103" s="1"/>
      <c r="F1103" s="1"/>
      <c r="K1103" s="1"/>
      <c r="P1103" s="72">
        <v>44883</v>
      </c>
      <c r="Q1103">
        <v>19.681799999999999</v>
      </c>
      <c r="R1103">
        <v>0.41710000000000003</v>
      </c>
      <c r="S1103">
        <v>2.8235999999999999</v>
      </c>
      <c r="U1103" s="72">
        <v>45247</v>
      </c>
      <c r="V1103">
        <v>33.621200000000002</v>
      </c>
      <c r="W1103">
        <v>0.74019999999999997</v>
      </c>
      <c r="X1103">
        <v>3.2027000000000001</v>
      </c>
    </row>
    <row r="1104" spans="1:24" x14ac:dyDescent="0.25">
      <c r="A1104" s="1"/>
      <c r="F1104" s="1"/>
      <c r="K1104" s="1"/>
      <c r="P1104" s="72">
        <v>44890</v>
      </c>
      <c r="Q1104">
        <v>19.681799999999999</v>
      </c>
      <c r="R1104">
        <v>0.41370000000000001</v>
      </c>
      <c r="S1104">
        <v>2.8007</v>
      </c>
      <c r="U1104" s="72">
        <v>45254</v>
      </c>
      <c r="V1104">
        <v>33.621200000000002</v>
      </c>
      <c r="W1104">
        <v>1.2150000000000001</v>
      </c>
      <c r="X1104">
        <v>5.2571000000000003</v>
      </c>
    </row>
    <row r="1105" spans="1:24" x14ac:dyDescent="0.25">
      <c r="A1105" s="1"/>
      <c r="F1105" s="1"/>
      <c r="K1105" s="1"/>
      <c r="P1105" s="72">
        <v>44897</v>
      </c>
      <c r="Q1105">
        <v>19.681799999999999</v>
      </c>
      <c r="R1105">
        <v>0.43290000000000001</v>
      </c>
      <c r="S1105">
        <v>2.9310999999999998</v>
      </c>
      <c r="U1105" s="72">
        <v>45261</v>
      </c>
      <c r="V1105">
        <v>33.621200000000002</v>
      </c>
      <c r="W1105">
        <v>1.2848999999999999</v>
      </c>
      <c r="X1105">
        <v>5.5595999999999997</v>
      </c>
    </row>
    <row r="1106" spans="1:24" x14ac:dyDescent="0.25">
      <c r="A1106" s="1"/>
      <c r="F1106" s="1"/>
      <c r="K1106" s="1"/>
      <c r="P1106" s="72">
        <v>44904</v>
      </c>
      <c r="Q1106">
        <v>19.681799999999999</v>
      </c>
      <c r="R1106">
        <v>0.44030000000000002</v>
      </c>
      <c r="S1106">
        <v>2.9813000000000001</v>
      </c>
      <c r="U1106" s="72">
        <v>45268</v>
      </c>
      <c r="V1106">
        <v>33.621200000000002</v>
      </c>
      <c r="W1106">
        <v>1.4946999999999999</v>
      </c>
      <c r="X1106">
        <v>6.4672999999999998</v>
      </c>
    </row>
    <row r="1107" spans="1:24" x14ac:dyDescent="0.25">
      <c r="A1107" s="1"/>
      <c r="F1107" s="1"/>
      <c r="K1107" s="1"/>
      <c r="P1107" s="72">
        <v>44911</v>
      </c>
      <c r="Q1107">
        <v>19.681799999999999</v>
      </c>
      <c r="R1107">
        <v>0.43259999999999998</v>
      </c>
      <c r="S1107">
        <v>2.9287999999999998</v>
      </c>
      <c r="U1107" s="72">
        <v>45275</v>
      </c>
      <c r="V1107">
        <v>33.621200000000002</v>
      </c>
      <c r="W1107">
        <v>1.4810000000000001</v>
      </c>
      <c r="X1107">
        <v>6.4081000000000001</v>
      </c>
    </row>
    <row r="1108" spans="1:24" x14ac:dyDescent="0.25">
      <c r="A1108" s="1"/>
      <c r="F1108" s="1"/>
      <c r="K1108" s="1"/>
      <c r="P1108" s="72">
        <v>44918</v>
      </c>
      <c r="Q1108">
        <v>19.681799999999999</v>
      </c>
      <c r="R1108">
        <v>0.4869</v>
      </c>
      <c r="S1108">
        <v>3.2967</v>
      </c>
      <c r="U1108" s="72">
        <v>45282</v>
      </c>
      <c r="V1108">
        <v>33.621200000000002</v>
      </c>
      <c r="W1108">
        <v>1.7142999999999999</v>
      </c>
      <c r="X1108">
        <v>7.4177</v>
      </c>
    </row>
    <row r="1109" spans="1:24" x14ac:dyDescent="0.25">
      <c r="A1109" s="1"/>
      <c r="F1109" s="1"/>
      <c r="K1109" s="1"/>
      <c r="P1109" s="72">
        <v>44925</v>
      </c>
      <c r="Q1109">
        <v>15.962899999999999</v>
      </c>
      <c r="R1109">
        <v>0.13880000000000001</v>
      </c>
      <c r="S1109">
        <v>1.3479000000000001</v>
      </c>
      <c r="U1109" s="72">
        <v>45289</v>
      </c>
      <c r="V1109">
        <v>20.925699999999999</v>
      </c>
      <c r="W1109">
        <v>0.43790000000000001</v>
      </c>
      <c r="X1109">
        <v>3.0179999999999998</v>
      </c>
    </row>
    <row r="1110" spans="1:24" x14ac:dyDescent="0.25">
      <c r="A1110" s="1"/>
      <c r="F1110" s="1"/>
      <c r="K1110" s="1"/>
      <c r="P1110" s="72">
        <v>44932</v>
      </c>
      <c r="Q1110">
        <v>15.962899999999999</v>
      </c>
      <c r="R1110">
        <v>0.15579999999999999</v>
      </c>
      <c r="S1110">
        <v>1.5126999999999999</v>
      </c>
      <c r="U1110" s="72">
        <v>45296</v>
      </c>
      <c r="V1110">
        <v>20.925699999999999</v>
      </c>
      <c r="W1110">
        <v>0.44280000000000003</v>
      </c>
      <c r="X1110">
        <v>3.0516999999999999</v>
      </c>
    </row>
    <row r="1111" spans="1:24" x14ac:dyDescent="0.25">
      <c r="A1111" s="1"/>
      <c r="F1111" s="1"/>
      <c r="K1111" s="1"/>
      <c r="P1111" s="72">
        <v>44939</v>
      </c>
      <c r="Q1111">
        <v>15.962899999999999</v>
      </c>
      <c r="R1111">
        <v>0.19389999999999999</v>
      </c>
      <c r="S1111">
        <v>1.8827</v>
      </c>
      <c r="U1111" s="72">
        <v>45303</v>
      </c>
      <c r="V1111">
        <v>20.925699999999999</v>
      </c>
      <c r="W1111">
        <v>0.47089999999999999</v>
      </c>
      <c r="X1111">
        <v>3.2454999999999998</v>
      </c>
    </row>
    <row r="1112" spans="1:24" x14ac:dyDescent="0.25">
      <c r="A1112" s="1"/>
      <c r="F1112" s="1"/>
      <c r="K1112" s="1"/>
      <c r="P1112" s="72">
        <v>44946</v>
      </c>
      <c r="Q1112">
        <v>15.962899999999999</v>
      </c>
      <c r="R1112">
        <v>0.187</v>
      </c>
      <c r="S1112">
        <v>1.8151999999999999</v>
      </c>
      <c r="U1112" s="72">
        <v>45310</v>
      </c>
      <c r="V1112">
        <v>20.925699999999999</v>
      </c>
      <c r="W1112">
        <v>0.58030000000000004</v>
      </c>
      <c r="X1112">
        <v>3.9994000000000001</v>
      </c>
    </row>
    <row r="1113" spans="1:24" x14ac:dyDescent="0.25">
      <c r="A1113" s="1"/>
      <c r="F1113" s="1"/>
      <c r="K1113" s="1"/>
      <c r="P1113" s="72">
        <v>44953</v>
      </c>
      <c r="Q1113">
        <v>15.962899999999999</v>
      </c>
      <c r="R1113">
        <v>0.1867</v>
      </c>
      <c r="S1113">
        <v>1.8125</v>
      </c>
      <c r="U1113" s="72">
        <v>45317</v>
      </c>
      <c r="V1113">
        <v>20.925699999999999</v>
      </c>
      <c r="W1113">
        <v>0.63460000000000005</v>
      </c>
      <c r="X1113">
        <v>4.3738000000000001</v>
      </c>
    </row>
    <row r="1114" spans="1:24" x14ac:dyDescent="0.25">
      <c r="A1114" s="1"/>
      <c r="F1114" s="1"/>
      <c r="K1114" s="1"/>
      <c r="P1114" s="72">
        <v>44960</v>
      </c>
      <c r="Q1114">
        <v>15.962899999999999</v>
      </c>
      <c r="R1114">
        <v>0.1759</v>
      </c>
      <c r="S1114">
        <v>1.7072000000000001</v>
      </c>
      <c r="U1114" s="72">
        <v>45324</v>
      </c>
      <c r="V1114">
        <v>20.925699999999999</v>
      </c>
      <c r="W1114">
        <v>0.69730000000000003</v>
      </c>
      <c r="X1114">
        <v>4.8056999999999999</v>
      </c>
    </row>
    <row r="1115" spans="1:24" x14ac:dyDescent="0.25">
      <c r="A1115" s="1"/>
      <c r="F1115" s="1"/>
      <c r="K1115" s="1"/>
      <c r="P1115" s="72">
        <v>44967</v>
      </c>
      <c r="Q1115">
        <v>15.962899999999999</v>
      </c>
      <c r="R1115">
        <v>0.17280000000000001</v>
      </c>
      <c r="S1115">
        <v>1.6775</v>
      </c>
      <c r="U1115" s="72">
        <v>45331</v>
      </c>
      <c r="V1115">
        <v>20.925699999999999</v>
      </c>
      <c r="W1115">
        <v>0.55000000000000004</v>
      </c>
      <c r="X1115">
        <v>3.7907000000000002</v>
      </c>
    </row>
    <row r="1116" spans="1:24" x14ac:dyDescent="0.25">
      <c r="A1116" s="1"/>
      <c r="F1116" s="1"/>
      <c r="K1116" s="1"/>
      <c r="P1116" s="72">
        <v>44974</v>
      </c>
      <c r="Q1116">
        <v>15.962899999999999</v>
      </c>
      <c r="R1116">
        <v>0.17860000000000001</v>
      </c>
      <c r="S1116">
        <v>1.7342</v>
      </c>
      <c r="U1116" s="72">
        <v>45338</v>
      </c>
      <c r="V1116">
        <v>20.925699999999999</v>
      </c>
      <c r="W1116">
        <v>0.53680000000000005</v>
      </c>
      <c r="X1116">
        <v>3.6995</v>
      </c>
    </row>
    <row r="1117" spans="1:24" x14ac:dyDescent="0.25">
      <c r="A1117" s="1"/>
      <c r="F1117" s="1"/>
      <c r="K1117" s="1"/>
      <c r="P1117" s="72">
        <v>44981</v>
      </c>
      <c r="Q1117">
        <v>15.962899999999999</v>
      </c>
      <c r="R1117">
        <v>0.1739</v>
      </c>
      <c r="S1117">
        <v>1.6882999999999999</v>
      </c>
      <c r="U1117" s="72">
        <v>45345</v>
      </c>
      <c r="V1117">
        <v>20.925699999999999</v>
      </c>
      <c r="W1117">
        <v>0.55740000000000001</v>
      </c>
      <c r="X1117">
        <v>3.8414000000000001</v>
      </c>
    </row>
    <row r="1118" spans="1:24" x14ac:dyDescent="0.25">
      <c r="A1118" s="1"/>
      <c r="F1118" s="1"/>
      <c r="K1118" s="1"/>
      <c r="P1118" s="72">
        <v>44988</v>
      </c>
      <c r="Q1118">
        <v>15.962899999999999</v>
      </c>
      <c r="R1118">
        <v>0.16919999999999999</v>
      </c>
      <c r="S1118">
        <v>1.6423000000000001</v>
      </c>
      <c r="U1118" s="72">
        <v>45352</v>
      </c>
      <c r="V1118">
        <v>20.925699999999999</v>
      </c>
      <c r="W1118">
        <v>0.52759999999999996</v>
      </c>
      <c r="X1118">
        <v>3.6364000000000001</v>
      </c>
    </row>
    <row r="1119" spans="1:24" x14ac:dyDescent="0.25">
      <c r="A1119" s="1"/>
      <c r="F1119" s="1"/>
      <c r="K1119" s="1"/>
      <c r="P1119" s="72">
        <v>44995</v>
      </c>
      <c r="Q1119">
        <v>15.962899999999999</v>
      </c>
      <c r="R1119">
        <v>0.1661</v>
      </c>
      <c r="S1119">
        <v>1.6126</v>
      </c>
      <c r="U1119" s="72">
        <v>45359</v>
      </c>
      <c r="V1119">
        <v>20.925699999999999</v>
      </c>
      <c r="W1119">
        <v>0.54930000000000001</v>
      </c>
      <c r="X1119">
        <v>3.7854000000000001</v>
      </c>
    </row>
    <row r="1120" spans="1:24" x14ac:dyDescent="0.25">
      <c r="A1120" s="1"/>
      <c r="F1120" s="1"/>
      <c r="K1120" s="1"/>
      <c r="P1120" s="72">
        <v>45002</v>
      </c>
      <c r="Q1120">
        <v>15.962899999999999</v>
      </c>
      <c r="R1120">
        <v>0.1525</v>
      </c>
      <c r="S1120">
        <v>1.4802999999999999</v>
      </c>
      <c r="U1120" s="72">
        <v>45366</v>
      </c>
      <c r="V1120">
        <v>20.925699999999999</v>
      </c>
      <c r="W1120">
        <v>0.64429999999999998</v>
      </c>
      <c r="X1120">
        <v>4.4401999999999999</v>
      </c>
    </row>
    <row r="1121" spans="1:24" x14ac:dyDescent="0.25">
      <c r="A1121" s="1"/>
      <c r="F1121" s="1"/>
      <c r="K1121" s="1"/>
      <c r="P1121" s="72">
        <v>45009</v>
      </c>
      <c r="Q1121">
        <v>15.962899999999999</v>
      </c>
      <c r="R1121">
        <v>0.15</v>
      </c>
      <c r="S1121">
        <v>1.456</v>
      </c>
      <c r="U1121" s="72">
        <v>45373</v>
      </c>
      <c r="V1121">
        <v>20.925699999999999</v>
      </c>
      <c r="W1121">
        <v>0.73419999999999996</v>
      </c>
      <c r="X1121">
        <v>5.0601000000000003</v>
      </c>
    </row>
    <row r="1122" spans="1:24" x14ac:dyDescent="0.25">
      <c r="A1122" s="1"/>
      <c r="F1122" s="1"/>
      <c r="K1122" s="1"/>
      <c r="P1122" s="72">
        <v>45016</v>
      </c>
      <c r="Q1122">
        <v>49.539700000000003</v>
      </c>
      <c r="R1122">
        <v>0.38619999999999999</v>
      </c>
      <c r="S1122">
        <v>1.0824</v>
      </c>
      <c r="U1122" s="72">
        <v>45380</v>
      </c>
      <c r="V1122">
        <v>31.560700000000001</v>
      </c>
      <c r="W1122">
        <v>0.95269999999999999</v>
      </c>
      <c r="X1122">
        <v>5.0216000000000003</v>
      </c>
    </row>
    <row r="1123" spans="1:24" x14ac:dyDescent="0.25">
      <c r="A1123" s="1"/>
      <c r="F1123" s="1"/>
      <c r="K1123" s="1"/>
      <c r="P1123" s="72">
        <v>45023</v>
      </c>
      <c r="Q1123">
        <v>49.539700000000003</v>
      </c>
      <c r="R1123">
        <v>0.38969999999999999</v>
      </c>
      <c r="S1123">
        <v>1.0923</v>
      </c>
      <c r="U1123" s="72">
        <v>45387</v>
      </c>
      <c r="V1123">
        <v>31.560700000000001</v>
      </c>
      <c r="W1123">
        <v>0.94710000000000005</v>
      </c>
      <c r="X1123">
        <v>4.992</v>
      </c>
    </row>
    <row r="1124" spans="1:24" x14ac:dyDescent="0.25">
      <c r="A1124" s="1"/>
      <c r="F1124" s="1"/>
      <c r="K1124" s="1"/>
      <c r="P1124" s="72">
        <v>45030</v>
      </c>
      <c r="Q1124">
        <v>49.539700000000003</v>
      </c>
      <c r="R1124">
        <v>0.44529999999999997</v>
      </c>
      <c r="S1124">
        <v>1.248</v>
      </c>
      <c r="U1124" s="72">
        <v>45394</v>
      </c>
      <c r="V1124">
        <v>31.560700000000001</v>
      </c>
      <c r="W1124">
        <v>0.92110000000000003</v>
      </c>
      <c r="X1124">
        <v>4.8548999999999998</v>
      </c>
    </row>
    <row r="1125" spans="1:24" x14ac:dyDescent="0.25">
      <c r="A1125" s="1"/>
      <c r="F1125" s="1"/>
      <c r="K1125" s="1"/>
      <c r="P1125" s="72">
        <v>45037</v>
      </c>
      <c r="Q1125">
        <v>49.539700000000003</v>
      </c>
      <c r="R1125">
        <v>0.45440000000000003</v>
      </c>
      <c r="S1125">
        <v>1.2737000000000001</v>
      </c>
      <c r="U1125" s="72">
        <v>45401</v>
      </c>
      <c r="V1125">
        <v>31.560700000000001</v>
      </c>
      <c r="W1125">
        <v>0.87619999999999998</v>
      </c>
      <c r="X1125">
        <v>4.6185999999999998</v>
      </c>
    </row>
    <row r="1126" spans="1:24" x14ac:dyDescent="0.25">
      <c r="A1126" s="1"/>
      <c r="F1126" s="1"/>
      <c r="K1126" s="1"/>
      <c r="P1126" s="72">
        <v>45044</v>
      </c>
      <c r="Q1126">
        <v>49.539700000000003</v>
      </c>
      <c r="R1126">
        <v>0.45229999999999998</v>
      </c>
      <c r="S1126">
        <v>1.2677</v>
      </c>
      <c r="U1126" s="72">
        <v>45408</v>
      </c>
      <c r="V1126">
        <v>31.560700000000001</v>
      </c>
      <c r="W1126">
        <v>1.0187999999999999</v>
      </c>
      <c r="X1126">
        <v>5.3699000000000003</v>
      </c>
    </row>
    <row r="1127" spans="1:24" x14ac:dyDescent="0.25">
      <c r="A1127" s="1"/>
      <c r="F1127" s="1"/>
      <c r="K1127" s="1"/>
      <c r="P1127" s="72">
        <v>45051</v>
      </c>
      <c r="Q1127">
        <v>49.539700000000003</v>
      </c>
      <c r="R1127">
        <v>0.4783</v>
      </c>
      <c r="S1127">
        <v>1.3407</v>
      </c>
      <c r="U1127" s="72">
        <v>45415</v>
      </c>
      <c r="V1127">
        <v>31.560700000000001</v>
      </c>
      <c r="W1127">
        <v>1.206</v>
      </c>
      <c r="X1127">
        <v>6.3563999999999998</v>
      </c>
    </row>
    <row r="1128" spans="1:24" x14ac:dyDescent="0.25">
      <c r="A1128" s="1"/>
      <c r="F1128" s="1"/>
      <c r="K1128" s="1"/>
      <c r="P1128" s="72">
        <v>45058</v>
      </c>
      <c r="Q1128">
        <v>49.539700000000003</v>
      </c>
      <c r="R1128">
        <v>0.47970000000000002</v>
      </c>
      <c r="S1128">
        <v>1.3446</v>
      </c>
      <c r="U1128" s="72">
        <v>45422</v>
      </c>
      <c r="V1128">
        <v>31.560700000000001</v>
      </c>
      <c r="W1128">
        <v>1.2007000000000001</v>
      </c>
      <c r="X1128">
        <v>6.3289999999999997</v>
      </c>
    </row>
    <row r="1129" spans="1:24" x14ac:dyDescent="0.25">
      <c r="A1129" s="1"/>
      <c r="F1129" s="1"/>
      <c r="K1129" s="1"/>
      <c r="P1129" s="72">
        <v>45065</v>
      </c>
      <c r="Q1129">
        <v>49.539700000000003</v>
      </c>
      <c r="R1129">
        <v>0.51070000000000004</v>
      </c>
      <c r="S1129">
        <v>1.4314</v>
      </c>
      <c r="U1129" s="72">
        <v>45429</v>
      </c>
      <c r="V1129">
        <v>31.560700000000001</v>
      </c>
      <c r="W1129">
        <v>1.2747999999999999</v>
      </c>
      <c r="X1129">
        <v>6.7195</v>
      </c>
    </row>
    <row r="1130" spans="1:24" x14ac:dyDescent="0.25">
      <c r="A1130" s="1"/>
      <c r="F1130" s="1"/>
      <c r="K1130" s="1"/>
      <c r="P1130" s="72">
        <v>45072</v>
      </c>
      <c r="Q1130">
        <v>49.539700000000003</v>
      </c>
      <c r="R1130">
        <v>0.49099999999999999</v>
      </c>
      <c r="S1130">
        <v>1.3762000000000001</v>
      </c>
      <c r="U1130" s="72">
        <v>45436</v>
      </c>
      <c r="V1130">
        <v>31.560700000000001</v>
      </c>
      <c r="W1130">
        <v>1.2596000000000001</v>
      </c>
      <c r="X1130">
        <v>6.6391999999999998</v>
      </c>
    </row>
    <row r="1131" spans="1:24" x14ac:dyDescent="0.25">
      <c r="A1131" s="1"/>
      <c r="F1131" s="1"/>
      <c r="K1131" s="1"/>
      <c r="P1131" s="72">
        <v>45079</v>
      </c>
      <c r="Q1131">
        <v>49.539700000000003</v>
      </c>
      <c r="R1131">
        <v>0.56059999999999999</v>
      </c>
      <c r="S1131">
        <v>1.5713999999999999</v>
      </c>
      <c r="U1131" s="72">
        <v>45443</v>
      </c>
      <c r="V1131">
        <v>31.560700000000001</v>
      </c>
      <c r="W1131">
        <v>1.4138999999999999</v>
      </c>
      <c r="X1131">
        <v>7.4527000000000001</v>
      </c>
    </row>
    <row r="1132" spans="1:24" x14ac:dyDescent="0.25">
      <c r="A1132" s="1"/>
      <c r="F1132" s="1"/>
      <c r="K1132" s="1"/>
      <c r="P1132" s="72">
        <v>45086</v>
      </c>
      <c r="Q1132">
        <v>49.539700000000003</v>
      </c>
      <c r="R1132">
        <v>0.65559999999999996</v>
      </c>
      <c r="S1132">
        <v>1.8374999999999999</v>
      </c>
      <c r="U1132" s="72">
        <v>45450</v>
      </c>
      <c r="V1132">
        <v>31.560700000000001</v>
      </c>
      <c r="W1132">
        <v>1.282</v>
      </c>
      <c r="X1132">
        <v>6.7572000000000001</v>
      </c>
    </row>
    <row r="1133" spans="1:24" x14ac:dyDescent="0.25">
      <c r="A1133" s="1"/>
      <c r="F1133" s="1"/>
      <c r="K1133" s="1"/>
      <c r="P1133" s="72">
        <v>45093</v>
      </c>
      <c r="Q1133">
        <v>49.539700000000003</v>
      </c>
      <c r="R1133">
        <v>0.73860000000000003</v>
      </c>
      <c r="S1133">
        <v>2.0701999999999998</v>
      </c>
      <c r="U1133" s="72">
        <v>45457</v>
      </c>
      <c r="V1133">
        <v>31.560700000000001</v>
      </c>
      <c r="W1133">
        <v>1.4229000000000001</v>
      </c>
      <c r="X1133">
        <v>7.5</v>
      </c>
    </row>
    <row r="1134" spans="1:24" x14ac:dyDescent="0.25">
      <c r="A1134" s="1"/>
      <c r="F1134" s="1"/>
      <c r="K1134" s="1"/>
      <c r="P1134" s="72">
        <v>45100</v>
      </c>
      <c r="Q1134">
        <v>49.539700000000003</v>
      </c>
      <c r="R1134">
        <v>0.79349999999999998</v>
      </c>
      <c r="S1134">
        <v>2.2240000000000002</v>
      </c>
      <c r="U1134" s="72">
        <v>45464</v>
      </c>
      <c r="V1134">
        <v>31.560700000000001</v>
      </c>
      <c r="W1134">
        <v>1.4077</v>
      </c>
      <c r="X1134">
        <v>7.4199000000000002</v>
      </c>
    </row>
    <row r="1135" spans="1:24" x14ac:dyDescent="0.25">
      <c r="A1135" s="1"/>
      <c r="F1135" s="1"/>
      <c r="K1135" s="1"/>
      <c r="P1135" s="72">
        <v>45107</v>
      </c>
      <c r="Q1135">
        <v>58.439900000000002</v>
      </c>
      <c r="R1135">
        <v>0.66849999999999998</v>
      </c>
      <c r="S1135">
        <v>1.6059000000000001</v>
      </c>
      <c r="U1135" s="72">
        <v>45471</v>
      </c>
      <c r="V1135">
        <v>26.8659</v>
      </c>
      <c r="W1135">
        <v>1.2287999999999999</v>
      </c>
      <c r="X1135">
        <v>7.5346000000000002</v>
      </c>
    </row>
    <row r="1136" spans="1:24" x14ac:dyDescent="0.25">
      <c r="A1136" s="1"/>
      <c r="F1136" s="1"/>
      <c r="K1136" s="1"/>
      <c r="P1136" s="72">
        <v>45114</v>
      </c>
      <c r="Q1136">
        <v>58.439900000000002</v>
      </c>
      <c r="R1136">
        <v>0.63600000000000001</v>
      </c>
      <c r="S1136">
        <v>1.5277000000000001</v>
      </c>
      <c r="U1136" s="72">
        <v>45478</v>
      </c>
      <c r="V1136">
        <v>26.8659</v>
      </c>
      <c r="W1136">
        <v>1.1642999999999999</v>
      </c>
      <c r="X1136">
        <v>7.1394000000000002</v>
      </c>
    </row>
    <row r="1137" spans="1:24" x14ac:dyDescent="0.25">
      <c r="A1137" s="1"/>
      <c r="F1137" s="1"/>
      <c r="K1137" s="1"/>
      <c r="P1137" s="72">
        <v>45121</v>
      </c>
      <c r="Q1137">
        <v>58.439900000000002</v>
      </c>
      <c r="R1137">
        <v>0.64880000000000004</v>
      </c>
      <c r="S1137">
        <v>1.5584</v>
      </c>
      <c r="U1137" s="72">
        <v>45485</v>
      </c>
      <c r="V1137">
        <v>26.8659</v>
      </c>
      <c r="W1137">
        <v>1.202</v>
      </c>
      <c r="X1137">
        <v>7.3703000000000003</v>
      </c>
    </row>
    <row r="1138" spans="1:24" x14ac:dyDescent="0.25">
      <c r="A1138" s="1"/>
      <c r="F1138" s="1"/>
      <c r="K1138" s="1"/>
      <c r="P1138" s="72">
        <v>45128</v>
      </c>
      <c r="Q1138">
        <v>58.439900000000002</v>
      </c>
      <c r="R1138">
        <v>0.70809999999999995</v>
      </c>
      <c r="S1138">
        <v>1.7009000000000001</v>
      </c>
      <c r="U1138" s="72">
        <v>45492</v>
      </c>
      <c r="V1138">
        <v>26.8659</v>
      </c>
      <c r="W1138">
        <v>1.0758000000000001</v>
      </c>
      <c r="X1138">
        <v>6.5965999999999996</v>
      </c>
    </row>
    <row r="1139" spans="1:24" x14ac:dyDescent="0.25">
      <c r="A1139" s="1"/>
      <c r="F1139" s="1"/>
      <c r="K1139" s="1"/>
      <c r="P1139" s="72">
        <v>45135</v>
      </c>
      <c r="Q1139">
        <v>58.439900000000002</v>
      </c>
      <c r="R1139">
        <v>0.69769999999999999</v>
      </c>
      <c r="S1139">
        <v>1.6758999999999999</v>
      </c>
      <c r="U1139" s="72">
        <v>45499</v>
      </c>
      <c r="V1139">
        <v>26.8659</v>
      </c>
      <c r="W1139">
        <v>1.0758000000000001</v>
      </c>
      <c r="X1139">
        <v>6.5965999999999996</v>
      </c>
    </row>
    <row r="1140" spans="1:24" x14ac:dyDescent="0.25">
      <c r="A1140" s="1"/>
      <c r="F1140" s="1"/>
      <c r="K1140" s="1"/>
      <c r="P1140" s="72">
        <v>45142</v>
      </c>
      <c r="Q1140">
        <v>58.439900000000002</v>
      </c>
      <c r="R1140">
        <v>0.67049999999999998</v>
      </c>
      <c r="S1140">
        <v>1.6107</v>
      </c>
      <c r="U1140" s="72">
        <v>45506</v>
      </c>
      <c r="V1140">
        <v>26.8659</v>
      </c>
      <c r="W1140">
        <v>0.99280000000000002</v>
      </c>
      <c r="X1140">
        <v>6.0876000000000001</v>
      </c>
    </row>
    <row r="1141" spans="1:24" x14ac:dyDescent="0.25">
      <c r="A1141" s="1"/>
      <c r="F1141" s="1"/>
      <c r="K1141" s="1"/>
      <c r="P1141" s="72">
        <v>45149</v>
      </c>
      <c r="Q1141">
        <v>58.439900000000002</v>
      </c>
      <c r="R1141">
        <v>0.65049999999999997</v>
      </c>
      <c r="S1141">
        <v>1.5625</v>
      </c>
      <c r="U1141" s="72">
        <v>45513</v>
      </c>
      <c r="V1141">
        <v>26.8659</v>
      </c>
      <c r="W1141">
        <v>1.1654</v>
      </c>
      <c r="X1141">
        <v>7.1463000000000001</v>
      </c>
    </row>
    <row r="1142" spans="1:24" x14ac:dyDescent="0.25">
      <c r="A1142" s="1"/>
      <c r="F1142" s="1"/>
      <c r="K1142" s="1"/>
      <c r="P1142" s="72">
        <v>45156</v>
      </c>
      <c r="Q1142">
        <v>58.439900000000002</v>
      </c>
      <c r="R1142">
        <v>0.74960000000000004</v>
      </c>
      <c r="S1142">
        <v>1.8007</v>
      </c>
      <c r="U1142" s="72">
        <v>45520</v>
      </c>
      <c r="V1142">
        <v>26.8659</v>
      </c>
      <c r="W1142">
        <v>1.2219</v>
      </c>
      <c r="X1142">
        <v>7.4923999999999999</v>
      </c>
    </row>
    <row r="1143" spans="1:24" x14ac:dyDescent="0.25">
      <c r="A1143" s="1"/>
      <c r="F1143" s="1"/>
      <c r="K1143" s="1"/>
      <c r="P1143" s="72">
        <v>45163</v>
      </c>
      <c r="Q1143">
        <v>58.439900000000002</v>
      </c>
      <c r="R1143">
        <v>0.78669999999999995</v>
      </c>
      <c r="S1143">
        <v>1.8897999999999999</v>
      </c>
      <c r="U1143" s="72">
        <v>45527</v>
      </c>
      <c r="V1143">
        <v>26.8659</v>
      </c>
      <c r="W1143">
        <v>1.1887000000000001</v>
      </c>
      <c r="X1143">
        <v>7.2888000000000002</v>
      </c>
    </row>
    <row r="1144" spans="1:24" x14ac:dyDescent="0.25">
      <c r="A1144" s="1"/>
      <c r="F1144" s="1"/>
      <c r="K1144" s="1"/>
      <c r="P1144" s="72">
        <v>45170</v>
      </c>
      <c r="Q1144">
        <v>58.439900000000002</v>
      </c>
      <c r="R1144">
        <v>0.87409999999999999</v>
      </c>
      <c r="S1144">
        <v>2.0996999999999999</v>
      </c>
      <c r="U1144" s="72">
        <v>45534</v>
      </c>
      <c r="V1144">
        <v>26.8659</v>
      </c>
      <c r="W1144">
        <v>1.2518</v>
      </c>
      <c r="X1144">
        <v>7.6757</v>
      </c>
    </row>
    <row r="1145" spans="1:24" x14ac:dyDescent="0.25">
      <c r="A1145" s="1"/>
      <c r="F1145" s="1"/>
      <c r="K1145" s="1"/>
      <c r="P1145" s="72">
        <v>45177</v>
      </c>
      <c r="Q1145">
        <v>58.439900000000002</v>
      </c>
      <c r="R1145">
        <v>0.74480000000000002</v>
      </c>
      <c r="S1145">
        <v>1.7890999999999999</v>
      </c>
      <c r="U1145" s="72">
        <v>45541</v>
      </c>
      <c r="V1145">
        <v>26.8659</v>
      </c>
      <c r="W1145">
        <v>1.2584</v>
      </c>
      <c r="X1145">
        <v>7.7164000000000001</v>
      </c>
    </row>
    <row r="1146" spans="1:24" x14ac:dyDescent="0.25">
      <c r="A1146" s="1"/>
      <c r="F1146" s="1"/>
      <c r="K1146" s="1"/>
      <c r="P1146" s="72">
        <v>45184</v>
      </c>
      <c r="Q1146">
        <v>58.439900000000002</v>
      </c>
      <c r="R1146">
        <v>0.81899999999999995</v>
      </c>
      <c r="S1146">
        <v>1.9674</v>
      </c>
      <c r="U1146" s="72">
        <v>45548</v>
      </c>
      <c r="V1146">
        <v>26.8659</v>
      </c>
      <c r="W1146">
        <v>1.3813</v>
      </c>
      <c r="X1146">
        <v>8.4696999999999996</v>
      </c>
    </row>
    <row r="1147" spans="1:24" x14ac:dyDescent="0.25">
      <c r="A1147" s="1"/>
      <c r="F1147" s="1"/>
      <c r="K1147" s="1"/>
      <c r="P1147" s="72">
        <v>45191</v>
      </c>
      <c r="Q1147">
        <v>58.439900000000002</v>
      </c>
      <c r="R1147">
        <v>0.76749999999999996</v>
      </c>
      <c r="S1147">
        <v>1.8436999999999999</v>
      </c>
      <c r="U1147" s="72">
        <v>45555</v>
      </c>
      <c r="V1147">
        <v>26.8659</v>
      </c>
      <c r="W1147">
        <v>1.3513999999999999</v>
      </c>
      <c r="X1147">
        <v>8.2865000000000002</v>
      </c>
    </row>
    <row r="1148" spans="1:24" x14ac:dyDescent="0.25">
      <c r="A1148" s="1"/>
      <c r="F1148" s="1"/>
      <c r="K1148" s="1"/>
      <c r="P1148" s="72">
        <v>45198</v>
      </c>
      <c r="Q1148">
        <v>64.140199999999993</v>
      </c>
      <c r="R1148">
        <v>0.53910000000000002</v>
      </c>
      <c r="S1148">
        <v>1.2123999999999999</v>
      </c>
      <c r="U1148" s="72">
        <v>45562</v>
      </c>
      <c r="V1148">
        <v>26.8659</v>
      </c>
      <c r="W1148">
        <v>1.2119</v>
      </c>
      <c r="X1148">
        <v>7.4314</v>
      </c>
    </row>
    <row r="1149" spans="1:24" x14ac:dyDescent="0.25">
      <c r="A1149" s="1"/>
      <c r="F1149" s="1"/>
      <c r="K1149" s="1"/>
      <c r="P1149" s="72">
        <v>45205</v>
      </c>
      <c r="Q1149">
        <v>64.140199999999993</v>
      </c>
      <c r="R1149">
        <v>0.55489999999999995</v>
      </c>
      <c r="S1149">
        <v>1.2478</v>
      </c>
      <c r="U1149" s="72">
        <v>45569</v>
      </c>
      <c r="V1149">
        <v>18.9039</v>
      </c>
      <c r="W1149">
        <v>1.0571999999999999</v>
      </c>
      <c r="X1149">
        <v>8.8127999999999993</v>
      </c>
    </row>
    <row r="1150" spans="1:24" x14ac:dyDescent="0.25">
      <c r="A1150" s="1"/>
      <c r="F1150" s="1"/>
      <c r="K1150" s="1"/>
      <c r="P1150" s="72">
        <v>45212</v>
      </c>
      <c r="Q1150">
        <v>64.140199999999993</v>
      </c>
      <c r="R1150">
        <v>0.58379999999999999</v>
      </c>
      <c r="S1150">
        <v>1.3128</v>
      </c>
      <c r="U1150" s="72">
        <v>45576</v>
      </c>
      <c r="V1150">
        <v>18.9039</v>
      </c>
      <c r="W1150">
        <v>1.0864</v>
      </c>
      <c r="X1150">
        <v>9.0563000000000002</v>
      </c>
    </row>
    <row r="1151" spans="1:24" x14ac:dyDescent="0.25">
      <c r="A1151" s="1"/>
      <c r="F1151" s="1"/>
      <c r="K1151" s="1"/>
      <c r="P1151" s="72">
        <v>45219</v>
      </c>
      <c r="Q1151">
        <v>64.140199999999993</v>
      </c>
      <c r="R1151">
        <v>0.58289999999999997</v>
      </c>
      <c r="S1151">
        <v>1.3108</v>
      </c>
      <c r="U1151" s="72">
        <v>45583</v>
      </c>
      <c r="V1151">
        <v>18.9039</v>
      </c>
      <c r="W1151">
        <v>1.1127</v>
      </c>
      <c r="X1151">
        <v>9.2753999999999994</v>
      </c>
    </row>
    <row r="1152" spans="1:24" x14ac:dyDescent="0.25">
      <c r="A1152" s="1"/>
      <c r="F1152" s="1"/>
      <c r="K1152" s="1"/>
      <c r="P1152" s="72">
        <v>45226</v>
      </c>
      <c r="Q1152">
        <v>64.140199999999993</v>
      </c>
      <c r="R1152">
        <v>0.55169999999999997</v>
      </c>
      <c r="S1152">
        <v>1.2405999999999999</v>
      </c>
      <c r="U1152" s="72">
        <v>45590</v>
      </c>
      <c r="V1152">
        <v>18.9039</v>
      </c>
      <c r="W1152">
        <v>1.1943999999999999</v>
      </c>
      <c r="X1152">
        <v>9.9571000000000005</v>
      </c>
    </row>
    <row r="1153" spans="1:24" x14ac:dyDescent="0.25">
      <c r="A1153" s="1"/>
      <c r="F1153" s="1"/>
      <c r="K1153" s="1"/>
      <c r="P1153" s="72">
        <v>45233</v>
      </c>
      <c r="Q1153">
        <v>64.140199999999993</v>
      </c>
      <c r="R1153">
        <v>0.55969999999999998</v>
      </c>
      <c r="S1153">
        <v>1.2585999999999999</v>
      </c>
      <c r="U1153" s="72">
        <v>45597</v>
      </c>
      <c r="V1153">
        <v>18.9039</v>
      </c>
      <c r="W1153">
        <v>1.2236</v>
      </c>
      <c r="X1153">
        <v>10.2005</v>
      </c>
    </row>
    <row r="1154" spans="1:24" x14ac:dyDescent="0.25">
      <c r="A1154" s="1"/>
      <c r="F1154" s="1"/>
      <c r="K1154" s="1"/>
      <c r="P1154" s="72">
        <v>45240</v>
      </c>
      <c r="Q1154">
        <v>64.140199999999993</v>
      </c>
      <c r="R1154">
        <v>0.55879999999999996</v>
      </c>
      <c r="S1154">
        <v>1.2565999999999999</v>
      </c>
      <c r="U1154" s="72">
        <v>45604</v>
      </c>
      <c r="V1154">
        <v>18.9039</v>
      </c>
      <c r="W1154">
        <v>1.3111999999999999</v>
      </c>
      <c r="X1154">
        <v>10.930899999999999</v>
      </c>
    </row>
    <row r="1155" spans="1:24" x14ac:dyDescent="0.25">
      <c r="A1155" s="1"/>
      <c r="F1155" s="1"/>
      <c r="K1155" s="1"/>
      <c r="P1155" s="72">
        <v>45247</v>
      </c>
      <c r="Q1155">
        <v>64.140199999999993</v>
      </c>
      <c r="R1155">
        <v>0.52059999999999995</v>
      </c>
      <c r="S1155">
        <v>1.1707000000000001</v>
      </c>
      <c r="U1155" s="72">
        <v>45611</v>
      </c>
      <c r="V1155">
        <v>18.9039</v>
      </c>
      <c r="W1155">
        <v>1.3958999999999999</v>
      </c>
      <c r="X1155">
        <v>11.636900000000001</v>
      </c>
    </row>
    <row r="1156" spans="1:24" x14ac:dyDescent="0.25">
      <c r="A1156" s="1"/>
      <c r="F1156" s="1"/>
      <c r="K1156" s="1"/>
      <c r="P1156" s="72">
        <v>45254</v>
      </c>
      <c r="Q1156">
        <v>64.140199999999993</v>
      </c>
      <c r="R1156">
        <v>0.78839999999999999</v>
      </c>
      <c r="S1156">
        <v>1.7728999999999999</v>
      </c>
      <c r="U1156" s="72">
        <v>45618</v>
      </c>
      <c r="V1156">
        <v>18.9039</v>
      </c>
      <c r="W1156">
        <v>1.393</v>
      </c>
      <c r="X1156">
        <v>11.612500000000001</v>
      </c>
    </row>
    <row r="1157" spans="1:24" x14ac:dyDescent="0.25">
      <c r="A1157" s="1"/>
      <c r="F1157" s="1"/>
      <c r="K1157" s="1"/>
      <c r="P1157" s="72">
        <v>45261</v>
      </c>
      <c r="Q1157">
        <v>64.140199999999993</v>
      </c>
      <c r="R1157">
        <v>0.7641</v>
      </c>
      <c r="S1157">
        <v>1.7181999999999999</v>
      </c>
      <c r="U1157" s="72">
        <v>45625</v>
      </c>
      <c r="V1157">
        <v>18.9039</v>
      </c>
      <c r="W1157">
        <v>1.5682</v>
      </c>
      <c r="X1157">
        <v>13.0732</v>
      </c>
    </row>
    <row r="1158" spans="1:24" x14ac:dyDescent="0.25">
      <c r="A1158" s="1"/>
      <c r="F1158" s="1"/>
      <c r="K1158" s="1"/>
      <c r="P1158" s="72">
        <v>45268</v>
      </c>
      <c r="Q1158">
        <v>64.140199999999993</v>
      </c>
      <c r="R1158">
        <v>0.87580000000000002</v>
      </c>
      <c r="S1158">
        <v>1.9695</v>
      </c>
      <c r="U1158" s="72">
        <v>45632</v>
      </c>
      <c r="V1158">
        <v>18.9039</v>
      </c>
      <c r="W1158">
        <v>1.5536000000000001</v>
      </c>
      <c r="X1158">
        <v>12.951499999999999</v>
      </c>
    </row>
    <row r="1159" spans="1:24" x14ac:dyDescent="0.25">
      <c r="A1159" s="1"/>
      <c r="F1159" s="1"/>
      <c r="K1159" s="1"/>
      <c r="P1159" s="72">
        <v>45275</v>
      </c>
      <c r="Q1159">
        <v>64.140199999999993</v>
      </c>
      <c r="R1159">
        <v>0.93710000000000004</v>
      </c>
      <c r="S1159">
        <v>2.1073</v>
      </c>
      <c r="U1159" s="72">
        <v>45639</v>
      </c>
      <c r="V1159">
        <v>18.9039</v>
      </c>
      <c r="W1159">
        <v>1.6909000000000001</v>
      </c>
      <c r="X1159">
        <v>14.095700000000001</v>
      </c>
    </row>
    <row r="1160" spans="1:24" x14ac:dyDescent="0.25">
      <c r="A1160" s="1"/>
      <c r="F1160" s="1"/>
      <c r="K1160" s="1"/>
      <c r="P1160" s="72">
        <v>45282</v>
      </c>
      <c r="Q1160">
        <v>64.140199999999993</v>
      </c>
      <c r="R1160">
        <v>1.0794999999999999</v>
      </c>
      <c r="S1160">
        <v>2.4274</v>
      </c>
      <c r="U1160" s="72">
        <v>45646</v>
      </c>
      <c r="V1160">
        <v>18.9039</v>
      </c>
      <c r="W1160">
        <v>2.1202000000000001</v>
      </c>
      <c r="X1160">
        <v>17.674399999999999</v>
      </c>
    </row>
    <row r="1161" spans="1:24" x14ac:dyDescent="0.25">
      <c r="A1161" s="1"/>
      <c r="F1161" s="1"/>
      <c r="K1161" s="1"/>
      <c r="P1161" s="72">
        <v>45289</v>
      </c>
      <c r="Q1161">
        <v>19.834599999999998</v>
      </c>
      <c r="R1161">
        <v>0.29880000000000001</v>
      </c>
      <c r="S1161">
        <v>2.1410999999999998</v>
      </c>
      <c r="U1161" s="72">
        <v>45653</v>
      </c>
      <c r="V1161">
        <v>18.9039</v>
      </c>
      <c r="W1161">
        <v>2.1494</v>
      </c>
      <c r="X1161">
        <v>17.9178</v>
      </c>
    </row>
    <row r="1162" spans="1:24" x14ac:dyDescent="0.25">
      <c r="A1162" s="1"/>
      <c r="F1162" s="1"/>
      <c r="K1162" s="1"/>
      <c r="P1162" s="72">
        <v>45296</v>
      </c>
      <c r="Q1162">
        <v>19.834599999999998</v>
      </c>
      <c r="R1162">
        <v>0.29930000000000001</v>
      </c>
      <c r="S1162">
        <v>2.1446000000000001</v>
      </c>
      <c r="U1162" s="72">
        <v>45660</v>
      </c>
      <c r="V1162">
        <v>8.9611000000000001</v>
      </c>
      <c r="W1162">
        <v>1.5909</v>
      </c>
      <c r="X1162">
        <v>21.0686</v>
      </c>
    </row>
    <row r="1163" spans="1:24" x14ac:dyDescent="0.25">
      <c r="A1163" s="1"/>
      <c r="F1163" s="1"/>
      <c r="K1163" s="1"/>
      <c r="P1163" s="72">
        <v>45303</v>
      </c>
      <c r="Q1163">
        <v>19.834599999999998</v>
      </c>
      <c r="R1163">
        <v>0.3382</v>
      </c>
      <c r="S1163">
        <v>2.4232999999999998</v>
      </c>
      <c r="U1163" s="72">
        <v>45667</v>
      </c>
      <c r="V1163">
        <v>8.9611000000000001</v>
      </c>
      <c r="W1163">
        <v>1.8454999999999999</v>
      </c>
      <c r="X1163">
        <v>24.439599999999999</v>
      </c>
    </row>
    <row r="1164" spans="1:24" x14ac:dyDescent="0.25">
      <c r="A1164" s="1"/>
      <c r="F1164" s="1"/>
      <c r="K1164" s="1"/>
      <c r="P1164" s="72">
        <v>45310</v>
      </c>
      <c r="Q1164">
        <v>19.834599999999998</v>
      </c>
      <c r="R1164">
        <v>0.46949999999999997</v>
      </c>
      <c r="S1164">
        <v>3.3643000000000001</v>
      </c>
      <c r="U1164" s="72">
        <v>45674</v>
      </c>
      <c r="V1164">
        <v>8.9611000000000001</v>
      </c>
      <c r="W1164">
        <v>1.5909</v>
      </c>
      <c r="X1164">
        <v>21.0686</v>
      </c>
    </row>
    <row r="1165" spans="1:24" x14ac:dyDescent="0.25">
      <c r="A1165" s="1"/>
      <c r="F1165" s="1"/>
      <c r="K1165" s="1"/>
      <c r="P1165" s="72">
        <v>45317</v>
      </c>
      <c r="Q1165">
        <v>19.834599999999998</v>
      </c>
      <c r="R1165">
        <v>0.44519999999999998</v>
      </c>
      <c r="S1165">
        <v>3.1903000000000001</v>
      </c>
      <c r="U1165" s="72">
        <v>45681</v>
      </c>
      <c r="V1165">
        <v>8.9611000000000001</v>
      </c>
      <c r="W1165">
        <v>1.569</v>
      </c>
      <c r="X1165">
        <v>20.7789</v>
      </c>
    </row>
    <row r="1166" spans="1:24" x14ac:dyDescent="0.25">
      <c r="A1166" s="1"/>
      <c r="F1166" s="1"/>
      <c r="K1166" s="1"/>
      <c r="P1166" s="72">
        <v>45324</v>
      </c>
      <c r="Q1166">
        <v>19.834599999999998</v>
      </c>
      <c r="R1166">
        <v>0.46750000000000003</v>
      </c>
      <c r="S1166">
        <v>3.3500999999999999</v>
      </c>
      <c r="U1166" s="72">
        <v>45688</v>
      </c>
      <c r="V1166">
        <v>8.9611000000000001</v>
      </c>
      <c r="W1166">
        <v>1.575</v>
      </c>
      <c r="X1166">
        <v>20.858000000000001</v>
      </c>
    </row>
    <row r="1167" spans="1:24" x14ac:dyDescent="0.25">
      <c r="A1167" s="1"/>
      <c r="F1167" s="1"/>
      <c r="K1167" s="1"/>
      <c r="P1167" s="72">
        <v>45331</v>
      </c>
      <c r="Q1167">
        <v>19.834599999999998</v>
      </c>
      <c r="R1167">
        <v>0.38150000000000001</v>
      </c>
      <c r="S1167">
        <v>2.734</v>
      </c>
      <c r="U1167" s="72">
        <v>45695</v>
      </c>
      <c r="V1167">
        <v>8.9611000000000001</v>
      </c>
      <c r="W1167">
        <v>1.4597</v>
      </c>
      <c r="X1167">
        <v>19.330500000000001</v>
      </c>
    </row>
    <row r="1168" spans="1:24" x14ac:dyDescent="0.25">
      <c r="A1168" s="1"/>
      <c r="F1168" s="1"/>
      <c r="K1168" s="1"/>
      <c r="P1168" s="72">
        <v>45338</v>
      </c>
      <c r="Q1168">
        <v>19.834599999999998</v>
      </c>
      <c r="R1168">
        <v>0.36940000000000001</v>
      </c>
      <c r="S1168">
        <v>2.6469999999999998</v>
      </c>
      <c r="U1168" s="72">
        <v>45702</v>
      </c>
      <c r="V1168">
        <v>8.9611000000000001</v>
      </c>
      <c r="W1168">
        <v>1.4</v>
      </c>
      <c r="X1168">
        <v>18.540400000000002</v>
      </c>
    </row>
    <row r="1169" spans="1:24" x14ac:dyDescent="0.25">
      <c r="A1169" s="1"/>
      <c r="F1169" s="1"/>
      <c r="K1169" s="1"/>
      <c r="P1169" s="72">
        <v>45345</v>
      </c>
      <c r="Q1169">
        <v>19.834599999999998</v>
      </c>
      <c r="R1169">
        <v>0.40060000000000001</v>
      </c>
      <c r="S1169">
        <v>2.8706999999999998</v>
      </c>
      <c r="U1169" s="72">
        <v>45709</v>
      </c>
      <c r="V1169">
        <v>8.9611000000000001</v>
      </c>
      <c r="W1169">
        <v>1.3662000000000001</v>
      </c>
      <c r="X1169">
        <v>18.092700000000001</v>
      </c>
    </row>
    <row r="1170" spans="1:24" x14ac:dyDescent="0.25">
      <c r="A1170" s="1"/>
      <c r="F1170" s="1"/>
      <c r="K1170" s="1"/>
      <c r="P1170" s="72">
        <v>45352</v>
      </c>
      <c r="Q1170">
        <v>19.834599999999998</v>
      </c>
      <c r="R1170">
        <v>0.3664</v>
      </c>
      <c r="S1170">
        <v>2.6257000000000001</v>
      </c>
      <c r="U1170" s="72">
        <v>45716</v>
      </c>
      <c r="V1170">
        <v>8.9611000000000001</v>
      </c>
      <c r="W1170">
        <v>1.2786999999999999</v>
      </c>
      <c r="X1170">
        <v>16.933900000000001</v>
      </c>
    </row>
    <row r="1171" spans="1:24" x14ac:dyDescent="0.25">
      <c r="A1171" s="1"/>
      <c r="F1171" s="1"/>
      <c r="K1171" s="1"/>
      <c r="P1171" s="72">
        <v>45359</v>
      </c>
      <c r="Q1171">
        <v>19.834599999999998</v>
      </c>
      <c r="R1171">
        <v>0.34860000000000002</v>
      </c>
      <c r="S1171">
        <v>2.4979</v>
      </c>
      <c r="U1171" s="72">
        <v>45723</v>
      </c>
      <c r="V1171">
        <v>8.9611000000000001</v>
      </c>
      <c r="W1171">
        <v>1.3304</v>
      </c>
      <c r="X1171">
        <v>17.618600000000001</v>
      </c>
    </row>
    <row r="1172" spans="1:24" x14ac:dyDescent="0.25">
      <c r="A1172" s="1"/>
      <c r="F1172" s="1"/>
      <c r="K1172" s="1"/>
      <c r="P1172" s="72">
        <v>45366</v>
      </c>
      <c r="Q1172">
        <v>19.834599999999998</v>
      </c>
      <c r="R1172">
        <v>0.40279999999999999</v>
      </c>
      <c r="S1172">
        <v>2.8866999999999998</v>
      </c>
      <c r="U1172" s="72">
        <v>45730</v>
      </c>
      <c r="V1172">
        <v>8.9611000000000001</v>
      </c>
      <c r="W1172">
        <v>1.3979999999999999</v>
      </c>
      <c r="X1172">
        <v>18.514099999999999</v>
      </c>
    </row>
    <row r="1173" spans="1:24" x14ac:dyDescent="0.25">
      <c r="A1173" s="1"/>
      <c r="F1173" s="1"/>
      <c r="K1173" s="1"/>
      <c r="P1173" s="72">
        <v>45373</v>
      </c>
      <c r="Q1173">
        <v>19.834599999999998</v>
      </c>
      <c r="R1173">
        <v>0.47270000000000001</v>
      </c>
      <c r="S1173">
        <v>3.3874</v>
      </c>
      <c r="U1173" s="72">
        <v>45737</v>
      </c>
      <c r="V1173">
        <v>8.9611000000000001</v>
      </c>
      <c r="W1173">
        <v>1.4855</v>
      </c>
      <c r="X1173">
        <v>19.672799999999999</v>
      </c>
    </row>
    <row r="1174" spans="1:24" x14ac:dyDescent="0.25">
      <c r="A1174" s="1"/>
      <c r="F1174" s="1"/>
      <c r="K1174" s="1"/>
      <c r="P1174" s="72">
        <v>45380</v>
      </c>
      <c r="Q1174">
        <v>37.122399999999999</v>
      </c>
      <c r="R1174">
        <v>0.65529999999999999</v>
      </c>
      <c r="S1174">
        <v>2.8889999999999998</v>
      </c>
      <c r="U1174" s="72">
        <v>45744</v>
      </c>
      <c r="V1174">
        <v>8.9611000000000001</v>
      </c>
      <c r="W1174">
        <v>1.4138999999999999</v>
      </c>
      <c r="X1174">
        <v>18.724799999999998</v>
      </c>
    </row>
    <row r="1175" spans="1:24" x14ac:dyDescent="0.25">
      <c r="A1175" s="1"/>
      <c r="F1175" s="1"/>
      <c r="K1175" s="1"/>
      <c r="P1175" s="72">
        <v>45387</v>
      </c>
      <c r="Q1175">
        <v>37.122399999999999</v>
      </c>
      <c r="R1175">
        <v>0.68769999999999998</v>
      </c>
      <c r="S1175">
        <v>3.0320999999999998</v>
      </c>
      <c r="U1175" s="72">
        <v>45751</v>
      </c>
      <c r="V1175">
        <v>12.659000000000001</v>
      </c>
      <c r="W1175">
        <v>1.4095</v>
      </c>
      <c r="X1175">
        <v>13.7523</v>
      </c>
    </row>
    <row r="1176" spans="1:24" x14ac:dyDescent="0.25">
      <c r="A1176" s="1"/>
      <c r="F1176" s="1"/>
      <c r="K1176" s="1"/>
      <c r="P1176" s="72">
        <v>45394</v>
      </c>
      <c r="Q1176">
        <v>37.122399999999999</v>
      </c>
      <c r="R1176">
        <v>0.8871</v>
      </c>
      <c r="S1176">
        <v>3.9113000000000002</v>
      </c>
      <c r="U1176" s="72">
        <v>45758</v>
      </c>
      <c r="V1176">
        <v>12.659000000000001</v>
      </c>
      <c r="W1176">
        <v>1.6775</v>
      </c>
      <c r="X1176">
        <v>16.3674</v>
      </c>
    </row>
    <row r="1177" spans="1:24" x14ac:dyDescent="0.25">
      <c r="A1177" s="1"/>
      <c r="F1177" s="1"/>
      <c r="K1177" s="1"/>
      <c r="P1177" s="72">
        <v>45401</v>
      </c>
      <c r="Q1177">
        <v>37.122399999999999</v>
      </c>
      <c r="R1177">
        <v>0.86629999999999996</v>
      </c>
      <c r="S1177">
        <v>3.8193999999999999</v>
      </c>
      <c r="U1177" s="72">
        <v>45765</v>
      </c>
      <c r="V1177">
        <v>12.659000000000001</v>
      </c>
      <c r="W1177">
        <v>1.6919</v>
      </c>
      <c r="X1177">
        <v>16.5075</v>
      </c>
    </row>
    <row r="1178" spans="1:24" x14ac:dyDescent="0.25">
      <c r="A1178" s="1"/>
      <c r="F1178" s="1"/>
      <c r="K1178" s="1"/>
      <c r="P1178" s="72">
        <v>45408</v>
      </c>
      <c r="Q1178">
        <v>37.122399999999999</v>
      </c>
      <c r="R1178">
        <v>0.89090000000000003</v>
      </c>
      <c r="S1178">
        <v>3.9278</v>
      </c>
      <c r="U1178" s="72">
        <v>45772</v>
      </c>
      <c r="V1178">
        <v>12.659000000000001</v>
      </c>
      <c r="W1178">
        <v>1.8115000000000001</v>
      </c>
      <c r="X1178">
        <v>17.674900000000001</v>
      </c>
    </row>
    <row r="1179" spans="1:24" x14ac:dyDescent="0.25">
      <c r="A1179" s="1"/>
      <c r="F1179" s="1"/>
      <c r="K1179" s="1"/>
      <c r="P1179" s="72">
        <v>45415</v>
      </c>
      <c r="Q1179">
        <v>37.122399999999999</v>
      </c>
      <c r="R1179">
        <v>1.0906</v>
      </c>
      <c r="S1179">
        <v>4.8085000000000004</v>
      </c>
      <c r="U1179" s="72">
        <v>45779</v>
      </c>
      <c r="V1179">
        <v>12.659000000000001</v>
      </c>
      <c r="W1179">
        <v>1.7110000000000001</v>
      </c>
      <c r="X1179">
        <v>16.6938</v>
      </c>
    </row>
    <row r="1180" spans="1:24" x14ac:dyDescent="0.25">
      <c r="A1180" s="1"/>
      <c r="F1180" s="1"/>
      <c r="K1180" s="1"/>
      <c r="P1180" s="72">
        <v>45422</v>
      </c>
      <c r="Q1180">
        <v>37.122399999999999</v>
      </c>
      <c r="R1180">
        <v>1.0964</v>
      </c>
      <c r="S1180">
        <v>4.8341000000000003</v>
      </c>
      <c r="U1180" s="72">
        <v>45786</v>
      </c>
      <c r="V1180">
        <v>12.659000000000001</v>
      </c>
      <c r="W1180">
        <v>1.6428</v>
      </c>
      <c r="X1180">
        <v>16.0289</v>
      </c>
    </row>
    <row r="1181" spans="1:24" x14ac:dyDescent="0.25">
      <c r="A1181" s="1"/>
      <c r="F1181" s="1"/>
      <c r="K1181" s="1"/>
      <c r="P1181" s="72">
        <v>45429</v>
      </c>
      <c r="Q1181">
        <v>37.122399999999999</v>
      </c>
      <c r="R1181">
        <v>1.4495</v>
      </c>
      <c r="S1181">
        <v>6.3907999999999996</v>
      </c>
      <c r="U1181" s="72">
        <v>45793</v>
      </c>
      <c r="V1181">
        <v>12.659000000000001</v>
      </c>
      <c r="W1181">
        <v>1.7425999999999999</v>
      </c>
      <c r="X1181">
        <v>17.002500000000001</v>
      </c>
    </row>
    <row r="1182" spans="1:24" x14ac:dyDescent="0.25">
      <c r="A1182" s="1"/>
      <c r="F1182" s="1"/>
      <c r="K1182" s="1"/>
      <c r="P1182" s="72">
        <v>45436</v>
      </c>
      <c r="Q1182">
        <v>37.122399999999999</v>
      </c>
      <c r="R1182">
        <v>1.6888000000000001</v>
      </c>
      <c r="S1182">
        <v>7.4461000000000004</v>
      </c>
      <c r="U1182" s="72">
        <v>45800</v>
      </c>
      <c r="V1182">
        <v>12.659000000000001</v>
      </c>
      <c r="W1182">
        <v>1.7815000000000001</v>
      </c>
      <c r="X1182">
        <v>17.382400000000001</v>
      </c>
    </row>
    <row r="1183" spans="1:24" x14ac:dyDescent="0.25">
      <c r="A1183" s="1"/>
      <c r="F1183" s="1"/>
      <c r="K1183" s="1"/>
      <c r="P1183" s="72">
        <v>45443</v>
      </c>
      <c r="Q1183">
        <v>37.122399999999999</v>
      </c>
      <c r="R1183">
        <v>1.9177</v>
      </c>
      <c r="S1183">
        <v>8.4551999999999996</v>
      </c>
      <c r="U1183" s="72">
        <v>45807</v>
      </c>
      <c r="V1183">
        <v>12.659000000000001</v>
      </c>
      <c r="W1183">
        <v>1.526</v>
      </c>
      <c r="X1183">
        <v>14.889099999999999</v>
      </c>
    </row>
    <row r="1184" spans="1:24" x14ac:dyDescent="0.25">
      <c r="A1184" s="1"/>
      <c r="F1184" s="1"/>
      <c r="K1184" s="1"/>
      <c r="P1184" s="72">
        <v>45450</v>
      </c>
      <c r="Q1184">
        <v>37.122399999999999</v>
      </c>
      <c r="R1184">
        <v>1.9117999999999999</v>
      </c>
      <c r="S1184">
        <v>8.4291</v>
      </c>
      <c r="U1184" s="72">
        <v>45814</v>
      </c>
      <c r="V1184">
        <v>12.659000000000001</v>
      </c>
      <c r="W1184">
        <v>1.4213</v>
      </c>
      <c r="X1184">
        <v>13.868</v>
      </c>
    </row>
    <row r="1185" spans="1:24" x14ac:dyDescent="0.25">
      <c r="A1185" s="1"/>
      <c r="F1185" s="1"/>
      <c r="K1185" s="1"/>
      <c r="P1185" s="72">
        <v>45457</v>
      </c>
      <c r="Q1185">
        <v>37.122399999999999</v>
      </c>
      <c r="R1185">
        <v>2.0089999999999999</v>
      </c>
      <c r="S1185">
        <v>8.8575999999999997</v>
      </c>
      <c r="U1185" s="72">
        <v>45821</v>
      </c>
      <c r="V1185">
        <v>12.659000000000001</v>
      </c>
      <c r="W1185">
        <v>1.3167</v>
      </c>
      <c r="X1185">
        <v>12.8469</v>
      </c>
    </row>
    <row r="1186" spans="1:24" x14ac:dyDescent="0.25">
      <c r="A1186" s="1"/>
      <c r="F1186" s="1"/>
      <c r="K1186" s="1"/>
      <c r="P1186" s="72">
        <v>45464</v>
      </c>
      <c r="Q1186">
        <v>37.122399999999999</v>
      </c>
      <c r="R1186">
        <v>1.8415999999999999</v>
      </c>
      <c r="S1186">
        <v>8.1197999999999997</v>
      </c>
      <c r="U1186" s="72">
        <v>45828</v>
      </c>
      <c r="V1186">
        <v>12.659000000000001</v>
      </c>
      <c r="W1186">
        <v>1.2461</v>
      </c>
      <c r="X1186">
        <v>12.158200000000001</v>
      </c>
    </row>
    <row r="1187" spans="1:24" x14ac:dyDescent="0.25">
      <c r="A1187" s="1"/>
      <c r="F1187" s="1"/>
      <c r="K1187" s="1"/>
      <c r="P1187" s="72">
        <v>45471</v>
      </c>
      <c r="Q1187">
        <v>43.088200000000001</v>
      </c>
      <c r="R1187">
        <v>1.5528999999999999</v>
      </c>
      <c r="S1187">
        <v>5.8464</v>
      </c>
      <c r="U1187" s="72">
        <v>45835</v>
      </c>
      <c r="V1187">
        <v>12.659000000000001</v>
      </c>
      <c r="W1187">
        <v>1.2849999999999999</v>
      </c>
      <c r="X1187">
        <v>12.5382</v>
      </c>
    </row>
    <row r="1188" spans="1:24" x14ac:dyDescent="0.25">
      <c r="A1188" s="1"/>
      <c r="F1188" s="1"/>
      <c r="K1188" s="1"/>
      <c r="P1188" s="72">
        <v>45478</v>
      </c>
      <c r="Q1188">
        <v>43.088200000000001</v>
      </c>
      <c r="R1188">
        <v>1.4674</v>
      </c>
      <c r="S1188">
        <v>5.5247000000000002</v>
      </c>
      <c r="U1188" s="72">
        <v>45842</v>
      </c>
      <c r="V1188">
        <v>10.968999999999999</v>
      </c>
      <c r="W1188">
        <v>1.2386999999999999</v>
      </c>
      <c r="X1188">
        <v>13.322699999999999</v>
      </c>
    </row>
    <row r="1189" spans="1:24" x14ac:dyDescent="0.25">
      <c r="A1189" s="1"/>
      <c r="F1189" s="1"/>
      <c r="K1189" s="1"/>
      <c r="P1189" s="72">
        <v>45485</v>
      </c>
      <c r="Q1189">
        <v>43.088200000000001</v>
      </c>
      <c r="R1189">
        <v>1.4078999999999999</v>
      </c>
      <c r="S1189">
        <v>5.3007999999999997</v>
      </c>
      <c r="U1189" s="72">
        <v>45849</v>
      </c>
      <c r="V1189">
        <v>10.968999999999999</v>
      </c>
      <c r="W1189">
        <v>1.1871</v>
      </c>
      <c r="X1189">
        <v>12.7676</v>
      </c>
    </row>
    <row r="1190" spans="1:24" x14ac:dyDescent="0.25">
      <c r="A1190" s="1"/>
      <c r="F1190" s="1"/>
      <c r="K1190" s="1"/>
      <c r="P1190" s="72">
        <v>45492</v>
      </c>
      <c r="Q1190">
        <v>43.088200000000001</v>
      </c>
      <c r="R1190">
        <v>1.3532999999999999</v>
      </c>
      <c r="S1190">
        <v>5.0951000000000004</v>
      </c>
      <c r="U1190" s="72">
        <v>45856</v>
      </c>
      <c r="V1190">
        <v>10.968999999999999</v>
      </c>
      <c r="W1190">
        <v>1.1800999999999999</v>
      </c>
      <c r="X1190">
        <v>12.6919</v>
      </c>
    </row>
    <row r="1191" spans="1:24" x14ac:dyDescent="0.25">
      <c r="A1191" s="1"/>
      <c r="F1191" s="1"/>
      <c r="K1191" s="1"/>
      <c r="P1191" s="72">
        <v>45499</v>
      </c>
      <c r="Q1191">
        <v>43.088200000000001</v>
      </c>
      <c r="R1191">
        <v>1.5049999999999999</v>
      </c>
      <c r="S1191">
        <v>5.6662999999999997</v>
      </c>
      <c r="U1191" s="72">
        <v>45863</v>
      </c>
      <c r="V1191">
        <v>10.968999999999999</v>
      </c>
      <c r="W1191">
        <v>1.2481</v>
      </c>
      <c r="X1191">
        <v>13.4237</v>
      </c>
    </row>
    <row r="1192" spans="1:24" x14ac:dyDescent="0.25">
      <c r="A1192" s="1"/>
      <c r="F1192" s="1"/>
      <c r="K1192" s="1"/>
      <c r="P1192" s="72">
        <v>45506</v>
      </c>
      <c r="Q1192">
        <v>43.088200000000001</v>
      </c>
      <c r="R1192">
        <v>1.4685999999999999</v>
      </c>
      <c r="S1192">
        <v>5.5292000000000003</v>
      </c>
      <c r="U1192" s="72">
        <v>45870</v>
      </c>
      <c r="V1192">
        <v>10.968999999999999</v>
      </c>
      <c r="W1192">
        <v>1.2786</v>
      </c>
      <c r="X1192">
        <v>13.7517</v>
      </c>
    </row>
    <row r="1193" spans="1:24" x14ac:dyDescent="0.25">
      <c r="A1193" s="1"/>
      <c r="F1193" s="1"/>
      <c r="K1193" s="1"/>
      <c r="P1193" s="72">
        <v>45513</v>
      </c>
      <c r="Q1193">
        <v>43.088200000000001</v>
      </c>
      <c r="R1193">
        <v>1.5232000000000001</v>
      </c>
      <c r="S1193">
        <v>5.7348999999999997</v>
      </c>
      <c r="U1193" s="72">
        <v>45877</v>
      </c>
      <c r="V1193">
        <v>10.968999999999999</v>
      </c>
      <c r="W1193">
        <v>1.3724000000000001</v>
      </c>
      <c r="X1193">
        <v>14.760999999999999</v>
      </c>
    </row>
    <row r="1194" spans="1:24" x14ac:dyDescent="0.25">
      <c r="A1194" s="1"/>
      <c r="F1194" s="1"/>
      <c r="K1194" s="1"/>
      <c r="P1194" s="72">
        <v>45520</v>
      </c>
      <c r="Q1194">
        <v>43.088200000000001</v>
      </c>
      <c r="R1194">
        <v>1.5779000000000001</v>
      </c>
      <c r="S1194">
        <v>5.9405000000000001</v>
      </c>
      <c r="U1194" s="72">
        <v>45884</v>
      </c>
      <c r="V1194">
        <v>10.968999999999999</v>
      </c>
      <c r="W1194">
        <v>1.2199</v>
      </c>
      <c r="X1194">
        <v>13.120900000000001</v>
      </c>
    </row>
    <row r="1195" spans="1:24" x14ac:dyDescent="0.25">
      <c r="A1195" s="1"/>
      <c r="F1195" s="1"/>
      <c r="K1195" s="1"/>
      <c r="P1195" s="72">
        <v>45527</v>
      </c>
      <c r="Q1195">
        <v>43.088200000000001</v>
      </c>
      <c r="R1195">
        <v>1.4990000000000001</v>
      </c>
      <c r="S1195">
        <v>5.6435000000000004</v>
      </c>
      <c r="U1195" s="72">
        <v>45891</v>
      </c>
      <c r="V1195">
        <v>10.968999999999999</v>
      </c>
      <c r="W1195">
        <v>1.1331</v>
      </c>
      <c r="X1195">
        <v>12.1873</v>
      </c>
    </row>
    <row r="1196" spans="1:24" x14ac:dyDescent="0.25">
      <c r="A1196" s="1"/>
      <c r="F1196" s="1"/>
      <c r="K1196" s="1"/>
      <c r="P1196" s="72">
        <v>45534</v>
      </c>
      <c r="Q1196">
        <v>43.088200000000001</v>
      </c>
      <c r="R1196">
        <v>1.4777</v>
      </c>
      <c r="S1196">
        <v>5.5635000000000003</v>
      </c>
      <c r="U1196" s="72">
        <v>45898</v>
      </c>
      <c r="V1196">
        <v>10.968999999999999</v>
      </c>
      <c r="W1196">
        <v>0.98770000000000002</v>
      </c>
      <c r="X1196">
        <v>10.6229</v>
      </c>
    </row>
    <row r="1197" spans="1:24" x14ac:dyDescent="0.25">
      <c r="A1197" s="1"/>
      <c r="F1197" s="1"/>
      <c r="K1197" s="1"/>
      <c r="P1197" s="72">
        <v>45541</v>
      </c>
      <c r="Q1197">
        <v>43.088200000000001</v>
      </c>
      <c r="R1197">
        <v>1.5263</v>
      </c>
      <c r="S1197">
        <v>5.7462999999999997</v>
      </c>
      <c r="U1197" s="72">
        <v>45905</v>
      </c>
      <c r="V1197">
        <v>10.968999999999999</v>
      </c>
      <c r="W1197">
        <v>1.0392999999999999</v>
      </c>
      <c r="X1197">
        <v>11.178000000000001</v>
      </c>
    </row>
    <row r="1198" spans="1:24" x14ac:dyDescent="0.25">
      <c r="A1198" s="1"/>
      <c r="F1198" s="1"/>
      <c r="K1198" s="1"/>
      <c r="P1198" s="72">
        <v>45548</v>
      </c>
      <c r="Q1198">
        <v>43.088200000000001</v>
      </c>
      <c r="R1198">
        <v>1.4838</v>
      </c>
      <c r="S1198">
        <v>5.5864000000000003</v>
      </c>
      <c r="U1198" s="72">
        <v>45912</v>
      </c>
      <c r="V1198">
        <v>10.968999999999999</v>
      </c>
      <c r="W1198">
        <v>0.75729999999999997</v>
      </c>
      <c r="X1198">
        <v>8.1449999999999996</v>
      </c>
    </row>
    <row r="1199" spans="1:24" x14ac:dyDescent="0.25">
      <c r="A1199" s="1"/>
      <c r="F1199" s="1"/>
      <c r="K1199" s="1"/>
      <c r="P1199" s="72">
        <v>45555</v>
      </c>
      <c r="Q1199">
        <v>43.088200000000001</v>
      </c>
      <c r="R1199">
        <v>1.4049</v>
      </c>
      <c r="S1199">
        <v>5.2892999999999999</v>
      </c>
      <c r="U1199" s="72">
        <v>45919</v>
      </c>
      <c r="V1199">
        <v>10.968999999999999</v>
      </c>
      <c r="W1199">
        <v>0.72770000000000001</v>
      </c>
      <c r="X1199">
        <v>7.8270999999999997</v>
      </c>
    </row>
    <row r="1200" spans="1:24" x14ac:dyDescent="0.25">
      <c r="A1200" s="1"/>
      <c r="F1200" s="1"/>
      <c r="K1200" s="1"/>
      <c r="P1200" s="72">
        <v>45562</v>
      </c>
      <c r="Q1200">
        <v>43.088200000000001</v>
      </c>
      <c r="R1200">
        <v>1.3351</v>
      </c>
      <c r="S1200">
        <v>5.0266000000000002</v>
      </c>
      <c r="U1200" s="72">
        <v>45926</v>
      </c>
      <c r="V1200">
        <v>10.968999999999999</v>
      </c>
      <c r="W1200">
        <v>0.74180000000000001</v>
      </c>
      <c r="X1200">
        <v>7.9785000000000004</v>
      </c>
    </row>
    <row r="1201" spans="1:24" x14ac:dyDescent="0.25">
      <c r="A1201" s="1"/>
      <c r="F1201" s="1"/>
      <c r="K1201" s="1"/>
      <c r="P1201" s="72">
        <v>45569</v>
      </c>
      <c r="Q1201">
        <v>33.924300000000002</v>
      </c>
      <c r="R1201">
        <v>1.1725000000000001</v>
      </c>
      <c r="S1201">
        <v>5.3894000000000002</v>
      </c>
      <c r="U1201" s="72">
        <v>45933</v>
      </c>
      <c r="V1201">
        <v>2.9527000000000001</v>
      </c>
      <c r="W1201">
        <v>0.71120000000000005</v>
      </c>
      <c r="X1201">
        <v>27.031600000000001</v>
      </c>
    </row>
    <row r="1202" spans="1:24" x14ac:dyDescent="0.25">
      <c r="A1202" s="1"/>
      <c r="F1202" s="1"/>
      <c r="K1202" s="1"/>
      <c r="P1202" s="72">
        <v>45576</v>
      </c>
      <c r="Q1202">
        <v>33.924300000000002</v>
      </c>
      <c r="R1202">
        <v>1.1274</v>
      </c>
      <c r="S1202">
        <v>5.1821999999999999</v>
      </c>
      <c r="U1202" s="72">
        <v>45940</v>
      </c>
      <c r="V1202">
        <v>2.9527000000000001</v>
      </c>
      <c r="W1202">
        <v>0.83379999999999999</v>
      </c>
      <c r="X1202">
        <v>31.692900000000002</v>
      </c>
    </row>
    <row r="1203" spans="1:24" x14ac:dyDescent="0.25">
      <c r="A1203" s="1"/>
      <c r="F1203" s="1"/>
      <c r="K1203" s="1"/>
      <c r="P1203" s="72">
        <v>45583</v>
      </c>
      <c r="Q1203">
        <v>33.924300000000002</v>
      </c>
      <c r="R1203">
        <v>1.0610999999999999</v>
      </c>
      <c r="S1203">
        <v>4.8773</v>
      </c>
      <c r="U1203" s="72">
        <v>45947</v>
      </c>
      <c r="V1203">
        <v>2.9527000000000001</v>
      </c>
      <c r="W1203">
        <v>0.90720000000000001</v>
      </c>
      <c r="X1203">
        <v>34.482500000000002</v>
      </c>
    </row>
    <row r="1204" spans="1:24" x14ac:dyDescent="0.25">
      <c r="A1204" s="1"/>
      <c r="F1204" s="1"/>
      <c r="K1204" s="1"/>
      <c r="P1204" s="72">
        <v>45590</v>
      </c>
      <c r="Q1204">
        <v>33.924300000000002</v>
      </c>
      <c r="R1204">
        <v>1.0266</v>
      </c>
      <c r="S1204">
        <v>4.7187999999999999</v>
      </c>
      <c r="U1204" s="72">
        <v>45954</v>
      </c>
      <c r="V1204">
        <v>2.9527000000000001</v>
      </c>
      <c r="W1204">
        <v>0.98799999999999999</v>
      </c>
      <c r="X1204">
        <v>37.554699999999997</v>
      </c>
    </row>
    <row r="1205" spans="1:24" x14ac:dyDescent="0.25">
      <c r="A1205" s="1"/>
      <c r="F1205" s="1"/>
      <c r="K1205" s="1"/>
      <c r="P1205" s="72">
        <v>45597</v>
      </c>
      <c r="Q1205">
        <v>33.924300000000002</v>
      </c>
      <c r="R1205">
        <v>1.0133000000000001</v>
      </c>
      <c r="S1205">
        <v>4.6577999999999999</v>
      </c>
      <c r="U1205" s="72">
        <v>45961</v>
      </c>
      <c r="V1205">
        <v>2.9527000000000001</v>
      </c>
      <c r="W1205">
        <v>1.7512000000000001</v>
      </c>
      <c r="X1205">
        <v>66.563800000000001</v>
      </c>
    </row>
    <row r="1206" spans="1:24" x14ac:dyDescent="0.25">
      <c r="A1206" s="1"/>
      <c r="F1206" s="1"/>
      <c r="K1206" s="1"/>
      <c r="P1206" s="72">
        <v>45604</v>
      </c>
      <c r="Q1206">
        <v>33.924300000000002</v>
      </c>
      <c r="R1206">
        <v>1.0849</v>
      </c>
      <c r="S1206">
        <v>4.9870999999999999</v>
      </c>
      <c r="U1206" s="72">
        <v>45968</v>
      </c>
      <c r="V1206">
        <v>2.9527000000000001</v>
      </c>
      <c r="W1206">
        <v>1.6119000000000001</v>
      </c>
      <c r="X1206">
        <v>61.267000000000003</v>
      </c>
    </row>
    <row r="1207" spans="1:24" x14ac:dyDescent="0.25">
      <c r="A1207" s="1"/>
      <c r="F1207" s="1"/>
      <c r="K1207" s="1"/>
      <c r="P1207" s="72">
        <v>45611</v>
      </c>
      <c r="Q1207">
        <v>33.924300000000002</v>
      </c>
      <c r="R1207">
        <v>1.2042999999999999</v>
      </c>
      <c r="S1207">
        <v>5.5358000000000001</v>
      </c>
      <c r="U1207" s="72">
        <v>45975</v>
      </c>
      <c r="V1207">
        <v>2.9527000000000001</v>
      </c>
      <c r="W1207">
        <v>1.6107</v>
      </c>
      <c r="X1207">
        <v>61.222799999999999</v>
      </c>
    </row>
    <row r="1208" spans="1:24" x14ac:dyDescent="0.25">
      <c r="A1208" s="1"/>
      <c r="F1208" s="1"/>
      <c r="K1208" s="1"/>
      <c r="P1208" s="72">
        <v>45618</v>
      </c>
      <c r="Q1208">
        <v>33.924300000000002</v>
      </c>
      <c r="R1208">
        <v>1.1645000000000001</v>
      </c>
      <c r="S1208">
        <v>5.3529</v>
      </c>
      <c r="U1208" s="72">
        <v>45982</v>
      </c>
      <c r="V1208">
        <v>2.9527000000000001</v>
      </c>
      <c r="W1208">
        <v>1.3435999999999999</v>
      </c>
      <c r="X1208">
        <v>51.070500000000003</v>
      </c>
    </row>
    <row r="1209" spans="1:24" x14ac:dyDescent="0.25">
      <c r="A1209" s="1"/>
      <c r="F1209" s="1"/>
      <c r="K1209" s="1"/>
      <c r="P1209" s="72">
        <v>45625</v>
      </c>
      <c r="Q1209">
        <v>33.924300000000002</v>
      </c>
      <c r="R1209">
        <v>1.2202</v>
      </c>
      <c r="S1209">
        <v>5.6089000000000002</v>
      </c>
      <c r="U1209" s="72">
        <v>45989</v>
      </c>
      <c r="V1209">
        <v>2.9527000000000001</v>
      </c>
      <c r="W1209">
        <v>1.5805</v>
      </c>
      <c r="X1209">
        <v>60.075200000000002</v>
      </c>
    </row>
    <row r="1210" spans="1:24" x14ac:dyDescent="0.25">
      <c r="A1210" s="1"/>
      <c r="F1210" s="1"/>
      <c r="K1210" s="1"/>
      <c r="P1210" s="72">
        <v>45632</v>
      </c>
      <c r="Q1210">
        <v>33.924300000000002</v>
      </c>
      <c r="R1210">
        <v>1.3078000000000001</v>
      </c>
      <c r="S1210">
        <v>6.0113000000000003</v>
      </c>
      <c r="U1210" s="72">
        <v>45996</v>
      </c>
      <c r="V1210">
        <v>2.9527000000000001</v>
      </c>
      <c r="W1210">
        <v>1.5782</v>
      </c>
      <c r="X1210">
        <v>59.986899999999999</v>
      </c>
    </row>
    <row r="1211" spans="1:24" x14ac:dyDescent="0.25">
      <c r="A1211" s="1"/>
      <c r="F1211" s="1"/>
      <c r="K1211" s="1"/>
      <c r="P1211" s="72">
        <v>45639</v>
      </c>
      <c r="Q1211">
        <v>33.924300000000002</v>
      </c>
      <c r="R1211">
        <v>1.3714</v>
      </c>
      <c r="S1211">
        <v>6.3038999999999996</v>
      </c>
      <c r="U1211" s="72">
        <v>46003</v>
      </c>
      <c r="V1211">
        <v>2.9527000000000001</v>
      </c>
      <c r="W1211">
        <v>1.5491999999999999</v>
      </c>
      <c r="X1211">
        <v>58.883400000000002</v>
      </c>
    </row>
    <row r="1212" spans="1:24" x14ac:dyDescent="0.25">
      <c r="P1212" s="72">
        <v>45646</v>
      </c>
      <c r="Q1212">
        <v>33.924300000000002</v>
      </c>
      <c r="R1212">
        <v>1.4749000000000001</v>
      </c>
      <c r="S1212">
        <v>6.7794999999999996</v>
      </c>
      <c r="U1212" s="72">
        <v>46010</v>
      </c>
      <c r="V1212">
        <v>2.9527000000000001</v>
      </c>
      <c r="W1212">
        <v>1.7048000000000001</v>
      </c>
      <c r="X1212">
        <v>64.798199999999994</v>
      </c>
    </row>
    <row r="1213" spans="1:24" x14ac:dyDescent="0.25">
      <c r="P1213" s="72">
        <v>45653</v>
      </c>
      <c r="Q1213">
        <v>33.924300000000002</v>
      </c>
      <c r="R1213">
        <v>1.4855</v>
      </c>
      <c r="S1213">
        <v>6.8282999999999996</v>
      </c>
      <c r="U1213" s="72">
        <v>46017</v>
      </c>
      <c r="V1213">
        <v>2.9527000000000001</v>
      </c>
      <c r="W1213">
        <v>1.7118</v>
      </c>
      <c r="X1213">
        <v>65.063100000000006</v>
      </c>
    </row>
    <row r="1214" spans="1:24" x14ac:dyDescent="0.25">
      <c r="P1214" s="72">
        <v>45660</v>
      </c>
      <c r="Q1214">
        <v>17.4712</v>
      </c>
      <c r="R1214">
        <v>1.1149</v>
      </c>
      <c r="S1214">
        <v>7.4409999999999998</v>
      </c>
      <c r="U1214" s="72">
        <v>46024</v>
      </c>
      <c r="V1214">
        <v>-3.8264999999999998</v>
      </c>
      <c r="W1214">
        <v>1.3521000000000001</v>
      </c>
      <c r="X1214">
        <v>64.798199999999994</v>
      </c>
    </row>
    <row r="1215" spans="1:24" x14ac:dyDescent="0.25">
      <c r="P1215" s="72">
        <v>45667</v>
      </c>
      <c r="Q1215">
        <v>17.4712</v>
      </c>
      <c r="R1215">
        <v>1.1795</v>
      </c>
      <c r="S1215">
        <v>7.8722000000000003</v>
      </c>
      <c r="U1215" s="72">
        <v>46031</v>
      </c>
      <c r="V1215">
        <v>-3.8264999999999998</v>
      </c>
      <c r="W1215">
        <v>1.3737999999999999</v>
      </c>
      <c r="X1215" t="s">
        <v>59</v>
      </c>
    </row>
    <row r="1216" spans="1:24" x14ac:dyDescent="0.25">
      <c r="P1216" s="72">
        <v>45674</v>
      </c>
      <c r="Q1216">
        <v>17.4712</v>
      </c>
      <c r="R1216">
        <v>1.006</v>
      </c>
      <c r="S1216">
        <v>6.7141999999999999</v>
      </c>
      <c r="U1216" s="72">
        <v>46038</v>
      </c>
      <c r="V1216">
        <v>-3.8264999999999998</v>
      </c>
      <c r="W1216">
        <v>1.2185999999999999</v>
      </c>
      <c r="X1216" t="s">
        <v>59</v>
      </c>
    </row>
    <row r="1217" spans="16:24" x14ac:dyDescent="0.25">
      <c r="P1217" s="72">
        <v>45681</v>
      </c>
      <c r="Q1217">
        <v>17.4712</v>
      </c>
      <c r="R1217">
        <v>1.0447</v>
      </c>
      <c r="S1217">
        <v>6.9729000000000001</v>
      </c>
      <c r="U1217" s="72">
        <v>46045</v>
      </c>
      <c r="V1217">
        <v>-3.8264999999999998</v>
      </c>
      <c r="W1217">
        <v>1.3117000000000001</v>
      </c>
      <c r="X1217" t="s">
        <v>59</v>
      </c>
    </row>
    <row r="1218" spans="16:24" x14ac:dyDescent="0.25">
      <c r="P1218" s="72">
        <v>45688</v>
      </c>
      <c r="Q1218">
        <v>17.4712</v>
      </c>
      <c r="R1218">
        <v>0.9728</v>
      </c>
      <c r="S1218">
        <v>6.4923999999999999</v>
      </c>
      <c r="U1218" s="72">
        <v>46052</v>
      </c>
      <c r="V1218">
        <v>-3.8264999999999998</v>
      </c>
      <c r="W1218">
        <v>1.3841000000000001</v>
      </c>
      <c r="X1218" t="s">
        <v>59</v>
      </c>
    </row>
    <row r="1219" spans="16:24" x14ac:dyDescent="0.25">
      <c r="P1219" s="72">
        <v>45695</v>
      </c>
      <c r="Q1219">
        <v>17.4712</v>
      </c>
      <c r="R1219">
        <v>0.91549999999999998</v>
      </c>
      <c r="S1219">
        <v>6.1105</v>
      </c>
      <c r="U1219" s="72">
        <v>46059</v>
      </c>
      <c r="V1219">
        <v>-3.8264999999999998</v>
      </c>
      <c r="W1219">
        <v>1.2309000000000001</v>
      </c>
      <c r="X1219" t="s">
        <v>59</v>
      </c>
    </row>
    <row r="1220" spans="16:24" x14ac:dyDescent="0.25">
      <c r="P1220" s="72">
        <v>45702</v>
      </c>
      <c r="Q1220">
        <v>17.4712</v>
      </c>
      <c r="R1220">
        <v>0.87860000000000005</v>
      </c>
      <c r="S1220">
        <v>5.8640999999999996</v>
      </c>
      <c r="U1220" s="72">
        <v>46066</v>
      </c>
      <c r="V1220">
        <v>-3.8264999999999998</v>
      </c>
      <c r="W1220">
        <v>1.1669</v>
      </c>
      <c r="X1220" t="s">
        <v>59</v>
      </c>
    </row>
    <row r="1221" spans="16:24" x14ac:dyDescent="0.25">
      <c r="P1221" s="72">
        <v>45709</v>
      </c>
      <c r="Q1221">
        <v>17.4712</v>
      </c>
      <c r="R1221">
        <v>0.87119999999999997</v>
      </c>
      <c r="S1221">
        <v>5.8148999999999997</v>
      </c>
      <c r="U1221" s="72">
        <v>46073</v>
      </c>
      <c r="V1221">
        <v>-3.8264999999999998</v>
      </c>
      <c r="W1221">
        <v>1.2036</v>
      </c>
      <c r="X1221" t="s">
        <v>59</v>
      </c>
    </row>
    <row r="1222" spans="16:24" x14ac:dyDescent="0.25">
      <c r="P1222" s="72">
        <v>45716</v>
      </c>
      <c r="Q1222">
        <v>17.4712</v>
      </c>
      <c r="R1222">
        <v>0.76049999999999995</v>
      </c>
      <c r="S1222">
        <v>5.0757000000000003</v>
      </c>
      <c r="U1222" s="72">
        <v>46080</v>
      </c>
      <c r="V1222">
        <v>-3.8264999999999998</v>
      </c>
      <c r="W1222">
        <v>1.0248999999999999</v>
      </c>
      <c r="X1222" t="s">
        <v>59</v>
      </c>
    </row>
    <row r="1223" spans="16:24" x14ac:dyDescent="0.25">
      <c r="P1223" s="72">
        <v>45723</v>
      </c>
      <c r="Q1223">
        <v>17.4712</v>
      </c>
      <c r="R1223">
        <v>0.77890000000000004</v>
      </c>
      <c r="S1223">
        <v>5.1989000000000001</v>
      </c>
      <c r="U1223" s="72">
        <v>46087</v>
      </c>
      <c r="V1223">
        <v>-3.8264999999999998</v>
      </c>
      <c r="W1223">
        <v>0.92859999999999998</v>
      </c>
      <c r="X1223" t="s">
        <v>59</v>
      </c>
    </row>
    <row r="1224" spans="16:24" x14ac:dyDescent="0.25">
      <c r="P1224" s="72">
        <v>45730</v>
      </c>
      <c r="Q1224">
        <v>17.4712</v>
      </c>
      <c r="R1224">
        <v>0.80289999999999995</v>
      </c>
      <c r="S1224">
        <v>5.359</v>
      </c>
      <c r="U1224" s="72">
        <v>46094</v>
      </c>
      <c r="V1224">
        <v>-3.8264999999999998</v>
      </c>
      <c r="W1224">
        <v>0.91059999999999997</v>
      </c>
      <c r="X1224" t="s">
        <v>59</v>
      </c>
    </row>
    <row r="1225" spans="16:24" x14ac:dyDescent="0.25">
      <c r="P1225" s="72">
        <v>45737</v>
      </c>
      <c r="Q1225">
        <v>17.4712</v>
      </c>
      <c r="R1225">
        <v>0.87309999999999999</v>
      </c>
      <c r="S1225">
        <v>5.8272000000000004</v>
      </c>
      <c r="U1225" s="72">
        <v>46101</v>
      </c>
      <c r="V1225">
        <v>-3.8264999999999998</v>
      </c>
      <c r="W1225">
        <v>0.89700000000000002</v>
      </c>
      <c r="X1225" t="s">
        <v>59</v>
      </c>
    </row>
    <row r="1226" spans="16:24" x14ac:dyDescent="0.25">
      <c r="P1226" s="72">
        <v>45744</v>
      </c>
      <c r="Q1226">
        <v>17.4712</v>
      </c>
      <c r="R1226">
        <v>0.83799999999999997</v>
      </c>
      <c r="S1226">
        <v>5.5930999999999997</v>
      </c>
      <c r="U1226" s="72">
        <v>46108</v>
      </c>
      <c r="V1226">
        <v>-3.8264999999999998</v>
      </c>
      <c r="W1226">
        <v>0.91400000000000003</v>
      </c>
      <c r="X1226" t="s">
        <v>59</v>
      </c>
    </row>
    <row r="1227" spans="16:24" x14ac:dyDescent="0.25">
      <c r="P1227" s="72">
        <v>45751</v>
      </c>
      <c r="Q1227">
        <v>22.227</v>
      </c>
      <c r="R1227">
        <v>0.88570000000000004</v>
      </c>
      <c r="S1227">
        <v>4.8739999999999997</v>
      </c>
      <c r="U1227" s="72">
        <v>46115</v>
      </c>
      <c r="V1227">
        <v>-7.1273</v>
      </c>
      <c r="W1227">
        <v>1.1459999999999999</v>
      </c>
      <c r="X1227" t="s">
        <v>59</v>
      </c>
    </row>
    <row r="1228" spans="16:24" x14ac:dyDescent="0.25">
      <c r="P1228" s="72">
        <v>45758</v>
      </c>
      <c r="Q1228">
        <v>22.227</v>
      </c>
      <c r="R1228">
        <v>0.90149999999999997</v>
      </c>
      <c r="S1228">
        <v>4.9610000000000003</v>
      </c>
      <c r="U1228" s="72">
        <v>46122</v>
      </c>
      <c r="V1228">
        <v>-7.1273</v>
      </c>
      <c r="W1228">
        <v>1.1539999999999999</v>
      </c>
      <c r="X1228" t="s">
        <v>59</v>
      </c>
    </row>
    <row r="1229" spans="16:24" x14ac:dyDescent="0.25">
      <c r="P1229" s="72">
        <v>45765</v>
      </c>
      <c r="Q1229">
        <v>22.227</v>
      </c>
      <c r="R1229">
        <v>0.92410000000000003</v>
      </c>
      <c r="S1229">
        <v>5.0853999999999999</v>
      </c>
      <c r="U1229" s="72">
        <v>46129</v>
      </c>
      <c r="V1229">
        <v>-7.1273</v>
      </c>
      <c r="W1229">
        <v>1.151</v>
      </c>
      <c r="X1229" t="s">
        <v>59</v>
      </c>
    </row>
    <row r="1230" spans="16:24" x14ac:dyDescent="0.25">
      <c r="P1230" s="72">
        <v>45772</v>
      </c>
      <c r="Q1230">
        <v>22.227</v>
      </c>
      <c r="R1230">
        <v>1.2088000000000001</v>
      </c>
      <c r="S1230">
        <v>6.6520000000000001</v>
      </c>
      <c r="U1230" s="72">
        <v>46136</v>
      </c>
      <c r="V1230">
        <v>-7.1273</v>
      </c>
      <c r="W1230">
        <v>1.0795999999999999</v>
      </c>
      <c r="X1230" t="s">
        <v>59</v>
      </c>
    </row>
    <row r="1231" spans="16:24" x14ac:dyDescent="0.25">
      <c r="P1231" s="72">
        <v>45779</v>
      </c>
      <c r="Q1231">
        <v>22.227</v>
      </c>
      <c r="R1231">
        <v>1.0958000000000001</v>
      </c>
      <c r="S1231">
        <v>6.0303000000000004</v>
      </c>
      <c r="U1231" s="72">
        <v>46143</v>
      </c>
      <c r="V1231">
        <v>-7.1273</v>
      </c>
      <c r="W1231">
        <v>0.99650000000000005</v>
      </c>
      <c r="X1231" t="s">
        <v>59</v>
      </c>
    </row>
    <row r="1232" spans="16:24" x14ac:dyDescent="0.25">
      <c r="P1232" s="72">
        <v>45786</v>
      </c>
      <c r="Q1232">
        <v>22.227</v>
      </c>
      <c r="R1232">
        <v>1.0731999999999999</v>
      </c>
      <c r="S1232">
        <v>5.9059999999999997</v>
      </c>
      <c r="U1232" s="72">
        <v>46150</v>
      </c>
      <c r="V1232">
        <v>-7.1273</v>
      </c>
      <c r="W1232">
        <v>0.96550000000000002</v>
      </c>
      <c r="X1232" t="s">
        <v>59</v>
      </c>
    </row>
    <row r="1233" spans="16:24" x14ac:dyDescent="0.25">
      <c r="P1233" s="72">
        <v>45793</v>
      </c>
      <c r="Q1233">
        <v>22.227</v>
      </c>
      <c r="R1233">
        <v>1.1477999999999999</v>
      </c>
      <c r="S1233">
        <v>6.3163</v>
      </c>
      <c r="U1233" s="72">
        <v>46157</v>
      </c>
      <c r="V1233">
        <v>-7.1273</v>
      </c>
      <c r="W1233">
        <v>0.90310000000000001</v>
      </c>
      <c r="X1233" t="s">
        <v>59</v>
      </c>
    </row>
    <row r="1234" spans="16:24" x14ac:dyDescent="0.25">
      <c r="P1234" s="72">
        <v>45800</v>
      </c>
      <c r="Q1234">
        <v>22.227</v>
      </c>
      <c r="R1234">
        <v>1.0912999999999999</v>
      </c>
      <c r="S1234">
        <v>6.0054999999999996</v>
      </c>
      <c r="U1234" s="72">
        <v>46164</v>
      </c>
      <c r="V1234">
        <v>-7.1273</v>
      </c>
      <c r="W1234">
        <v>0.94820000000000004</v>
      </c>
      <c r="X1234" t="s">
        <v>59</v>
      </c>
    </row>
    <row r="1235" spans="16:24" x14ac:dyDescent="0.25">
      <c r="P1235" s="72">
        <v>45807</v>
      </c>
      <c r="Q1235">
        <v>22.227</v>
      </c>
      <c r="R1235">
        <v>1.0258</v>
      </c>
      <c r="S1235">
        <v>5.6448999999999998</v>
      </c>
      <c r="U1235" s="72">
        <v>46171</v>
      </c>
      <c r="V1235">
        <v>-7.1273</v>
      </c>
      <c r="W1235">
        <v>1.159</v>
      </c>
      <c r="X1235" t="s">
        <v>59</v>
      </c>
    </row>
    <row r="1236" spans="16:24" x14ac:dyDescent="0.25">
      <c r="P1236" s="72">
        <v>45814</v>
      </c>
      <c r="Q1236">
        <v>22.227</v>
      </c>
      <c r="R1236">
        <v>1.0008999999999999</v>
      </c>
      <c r="S1236">
        <v>5.5080999999999998</v>
      </c>
      <c r="U1236" s="72">
        <v>46178</v>
      </c>
      <c r="V1236">
        <v>-7.1273</v>
      </c>
      <c r="W1236">
        <v>1.145</v>
      </c>
      <c r="X1236" t="s">
        <v>59</v>
      </c>
    </row>
    <row r="1237" spans="16:24" x14ac:dyDescent="0.25">
      <c r="P1237" s="72">
        <v>45821</v>
      </c>
      <c r="Q1237">
        <v>22.227</v>
      </c>
      <c r="R1237">
        <v>0.97160000000000002</v>
      </c>
      <c r="S1237">
        <v>5.3464999999999998</v>
      </c>
      <c r="U1237" s="72">
        <v>46185</v>
      </c>
      <c r="V1237">
        <v>-7.1273</v>
      </c>
      <c r="W1237">
        <v>1.3149999999999999</v>
      </c>
      <c r="X1237" t="s">
        <v>59</v>
      </c>
    </row>
    <row r="1238" spans="16:24" x14ac:dyDescent="0.25">
      <c r="P1238" s="72">
        <v>45828</v>
      </c>
      <c r="Q1238">
        <v>22.227</v>
      </c>
      <c r="R1238">
        <v>0.91279999999999994</v>
      </c>
      <c r="S1238">
        <v>5.0232000000000001</v>
      </c>
      <c r="U1238" s="72">
        <v>46192</v>
      </c>
      <c r="V1238">
        <v>-7.1273</v>
      </c>
      <c r="W1238">
        <v>1.3411999999999999</v>
      </c>
      <c r="X1238" t="s">
        <v>59</v>
      </c>
    </row>
    <row r="1239" spans="16:24" x14ac:dyDescent="0.25">
      <c r="P1239" s="72">
        <v>45835</v>
      </c>
      <c r="Q1239">
        <v>22.227</v>
      </c>
      <c r="R1239">
        <v>0.94269999999999998</v>
      </c>
      <c r="S1239">
        <v>5.1875999999999998</v>
      </c>
      <c r="U1239" s="72">
        <v>46199</v>
      </c>
      <c r="V1239">
        <v>-7.1273</v>
      </c>
      <c r="W1239">
        <v>1.1901999999999999</v>
      </c>
      <c r="X1239" t="s">
        <v>59</v>
      </c>
    </row>
    <row r="1240" spans="16:24" x14ac:dyDescent="0.25">
      <c r="P1240" s="72">
        <v>45842</v>
      </c>
      <c r="Q1240">
        <v>14.263299999999999</v>
      </c>
      <c r="R1240">
        <v>0.93369999999999997</v>
      </c>
      <c r="S1240">
        <v>7.5505000000000004</v>
      </c>
      <c r="U1240" s="72">
        <v>46206</v>
      </c>
      <c r="V1240">
        <v>-7.2049000000000003</v>
      </c>
      <c r="W1240">
        <v>1.1437999999999999</v>
      </c>
      <c r="X1240" t="s">
        <v>59</v>
      </c>
    </row>
    <row r="1241" spans="16:24" x14ac:dyDescent="0.25">
      <c r="P1241" s="72">
        <v>45849</v>
      </c>
      <c r="Q1241">
        <v>14.263299999999999</v>
      </c>
      <c r="R1241">
        <v>0.92030000000000001</v>
      </c>
      <c r="S1241">
        <v>7.4416000000000002</v>
      </c>
      <c r="U1241" s="72">
        <v>46213</v>
      </c>
      <c r="V1241">
        <v>-7.2049000000000003</v>
      </c>
      <c r="W1241">
        <v>1.1569</v>
      </c>
      <c r="X1241" t="s">
        <v>59</v>
      </c>
    </row>
    <row r="1242" spans="16:24" x14ac:dyDescent="0.25">
      <c r="P1242" s="72">
        <v>45856</v>
      </c>
      <c r="Q1242">
        <v>14.263299999999999</v>
      </c>
      <c r="R1242">
        <v>0.90449999999999997</v>
      </c>
      <c r="S1242">
        <v>7.3146000000000004</v>
      </c>
      <c r="U1242" s="72">
        <v>46220</v>
      </c>
      <c r="V1242">
        <v>-7.2049000000000003</v>
      </c>
      <c r="W1242">
        <v>1.1399999999999999</v>
      </c>
      <c r="X1242" t="s">
        <v>59</v>
      </c>
    </row>
    <row r="1243" spans="16:24" x14ac:dyDescent="0.25">
      <c r="P1243" s="72">
        <v>45863</v>
      </c>
      <c r="Q1243">
        <v>14.263299999999999</v>
      </c>
      <c r="R1243">
        <v>0.9405</v>
      </c>
      <c r="S1243">
        <v>7.6050000000000004</v>
      </c>
      <c r="U1243" s="72">
        <v>46227</v>
      </c>
      <c r="V1243">
        <v>-7.2049000000000003</v>
      </c>
      <c r="W1243">
        <v>1.1521999999999999</v>
      </c>
      <c r="X1243" t="s">
        <v>59</v>
      </c>
    </row>
    <row r="1244" spans="16:24" x14ac:dyDescent="0.25">
      <c r="P1244" s="72">
        <v>45870</v>
      </c>
      <c r="Q1244">
        <v>14.263299999999999</v>
      </c>
      <c r="R1244">
        <v>0.97219999999999995</v>
      </c>
      <c r="S1244">
        <v>7.8613</v>
      </c>
      <c r="U1244" s="72">
        <v>46234</v>
      </c>
      <c r="V1244">
        <v>-7.2049000000000003</v>
      </c>
      <c r="W1244">
        <v>1.1231</v>
      </c>
      <c r="X1244" t="s">
        <v>59</v>
      </c>
    </row>
    <row r="1245" spans="16:24" x14ac:dyDescent="0.25">
      <c r="P1245" s="72">
        <v>45877</v>
      </c>
      <c r="Q1245">
        <v>14.263299999999999</v>
      </c>
      <c r="R1245">
        <v>1.0150999999999999</v>
      </c>
      <c r="S1245">
        <v>8.2087000000000003</v>
      </c>
      <c r="U1245" s="72">
        <v>46241</v>
      </c>
      <c r="V1245">
        <v>-7.2049000000000003</v>
      </c>
      <c r="W1245">
        <v>1.0097</v>
      </c>
      <c r="X1245" t="s">
        <v>59</v>
      </c>
    </row>
    <row r="1246" spans="16:24" x14ac:dyDescent="0.25">
      <c r="P1246" s="72">
        <v>45884</v>
      </c>
      <c r="Q1246">
        <v>14.263299999999999</v>
      </c>
      <c r="R1246">
        <v>0.94950000000000001</v>
      </c>
      <c r="S1246">
        <v>7.6784999999999997</v>
      </c>
      <c r="U1246" s="72">
        <v>46248</v>
      </c>
      <c r="V1246">
        <v>-7.2049000000000003</v>
      </c>
      <c r="W1246">
        <v>0.96089999999999998</v>
      </c>
      <c r="X1246" t="s">
        <v>59</v>
      </c>
    </row>
    <row r="1247" spans="16:24" x14ac:dyDescent="0.25">
      <c r="P1247" s="72">
        <v>45891</v>
      </c>
      <c r="Q1247">
        <v>14.263299999999999</v>
      </c>
      <c r="R1247">
        <v>0.90210000000000001</v>
      </c>
      <c r="S1247">
        <v>7.2946</v>
      </c>
      <c r="U1247" s="72">
        <v>46255</v>
      </c>
      <c r="V1247">
        <v>-7.2049000000000003</v>
      </c>
      <c r="W1247">
        <v>0.94030000000000002</v>
      </c>
      <c r="X1247" t="s">
        <v>59</v>
      </c>
    </row>
    <row r="1248" spans="16:24" x14ac:dyDescent="0.25">
      <c r="P1248" s="72">
        <v>45898</v>
      </c>
      <c r="Q1248">
        <v>14.263299999999999</v>
      </c>
      <c r="R1248">
        <v>0.80559999999999998</v>
      </c>
      <c r="S1248">
        <v>6.5143000000000004</v>
      </c>
      <c r="U1248" s="72">
        <v>46262</v>
      </c>
      <c r="V1248">
        <v>-7.2049000000000003</v>
      </c>
      <c r="W1248">
        <v>1.0097</v>
      </c>
      <c r="X1248" t="s">
        <v>59</v>
      </c>
    </row>
    <row r="1249" spans="16:24" x14ac:dyDescent="0.25">
      <c r="P1249" s="72">
        <v>45905</v>
      </c>
      <c r="Q1249">
        <v>14.263299999999999</v>
      </c>
      <c r="R1249">
        <v>0.78280000000000005</v>
      </c>
      <c r="S1249">
        <v>6.3296999999999999</v>
      </c>
      <c r="U1249" s="72">
        <v>46269</v>
      </c>
      <c r="V1249">
        <v>-7.2049000000000003</v>
      </c>
      <c r="W1249">
        <v>1.0359</v>
      </c>
      <c r="X1249" t="s">
        <v>59</v>
      </c>
    </row>
    <row r="1250" spans="16:24" x14ac:dyDescent="0.25">
      <c r="P1250" s="72">
        <v>45912</v>
      </c>
      <c r="Q1250">
        <v>14.263299999999999</v>
      </c>
      <c r="R1250">
        <v>0.63439999999999996</v>
      </c>
      <c r="S1250">
        <v>5.1302000000000003</v>
      </c>
      <c r="U1250" s="72">
        <v>46276</v>
      </c>
      <c r="V1250">
        <v>-7.2049000000000003</v>
      </c>
      <c r="W1250">
        <v>1.0172000000000001</v>
      </c>
      <c r="X1250" t="s">
        <v>59</v>
      </c>
    </row>
    <row r="1251" spans="16:24" x14ac:dyDescent="0.25">
      <c r="P1251" s="72">
        <v>45919</v>
      </c>
      <c r="Q1251">
        <v>14.263299999999999</v>
      </c>
      <c r="R1251">
        <v>0.53169999999999995</v>
      </c>
      <c r="S1251">
        <v>4.2998000000000003</v>
      </c>
      <c r="U1251" s="72">
        <v>46283</v>
      </c>
      <c r="V1251">
        <v>-7.2049000000000003</v>
      </c>
      <c r="W1251">
        <v>0.96940000000000004</v>
      </c>
      <c r="X1251" t="s">
        <v>59</v>
      </c>
    </row>
    <row r="1252" spans="16:24" x14ac:dyDescent="0.25">
      <c r="P1252" s="72">
        <v>45926</v>
      </c>
      <c r="Q1252">
        <v>14.263299999999999</v>
      </c>
      <c r="R1252">
        <v>0.59109999999999996</v>
      </c>
      <c r="S1252">
        <v>4.7796000000000003</v>
      </c>
      <c r="U1252" s="72">
        <v>46290</v>
      </c>
      <c r="V1252">
        <v>-7.2049000000000003</v>
      </c>
      <c r="W1252">
        <v>0.88880000000000003</v>
      </c>
      <c r="X1252" t="s">
        <v>59</v>
      </c>
    </row>
    <row r="1253" spans="16:24" x14ac:dyDescent="0.25">
      <c r="P1253" s="72">
        <v>45933</v>
      </c>
      <c r="Q1253">
        <v>11.604699999999999</v>
      </c>
      <c r="R1253">
        <v>0.56379999999999997</v>
      </c>
      <c r="S1253">
        <v>5.3616999999999999</v>
      </c>
      <c r="U1253" s="72">
        <v>46297</v>
      </c>
      <c r="V1253">
        <v>-7.2049000000000003</v>
      </c>
      <c r="W1253">
        <v>0.84340000000000004</v>
      </c>
      <c r="X1253" t="s">
        <v>59</v>
      </c>
    </row>
    <row r="1254" spans="16:24" x14ac:dyDescent="0.25">
      <c r="P1254" s="72">
        <v>45940</v>
      </c>
      <c r="Q1254">
        <v>11.604699999999999</v>
      </c>
      <c r="R1254">
        <v>0.63090000000000002</v>
      </c>
      <c r="S1254">
        <v>6</v>
      </c>
      <c r="U1254" s="72">
        <v>46304</v>
      </c>
      <c r="V1254">
        <v>-7.2049000000000003</v>
      </c>
      <c r="W1254">
        <v>0.86780000000000002</v>
      </c>
      <c r="X1254" t="s">
        <v>59</v>
      </c>
    </row>
    <row r="1255" spans="16:24" x14ac:dyDescent="0.25">
      <c r="P1255" s="72">
        <v>45947</v>
      </c>
      <c r="Q1255">
        <v>11.604699999999999</v>
      </c>
      <c r="R1255">
        <v>0.65549999999999997</v>
      </c>
      <c r="S1255">
        <v>6.234</v>
      </c>
    </row>
    <row r="1256" spans="16:24" x14ac:dyDescent="0.25">
      <c r="P1256" s="72">
        <v>45954</v>
      </c>
      <c r="Q1256">
        <v>11.604699999999999</v>
      </c>
      <c r="R1256">
        <v>0.66669999999999996</v>
      </c>
      <c r="S1256">
        <v>6.3403999999999998</v>
      </c>
    </row>
    <row r="1257" spans="16:24" x14ac:dyDescent="0.25">
      <c r="P1257" s="72">
        <v>45961</v>
      </c>
      <c r="Q1257">
        <v>11.604699999999999</v>
      </c>
      <c r="R1257">
        <v>1.1276999999999999</v>
      </c>
      <c r="S1257">
        <v>10.7248</v>
      </c>
    </row>
    <row r="1258" spans="16:24" x14ac:dyDescent="0.25">
      <c r="P1258" s="72">
        <v>45968</v>
      </c>
      <c r="Q1258">
        <v>11.604699999999999</v>
      </c>
      <c r="R1258">
        <v>1.06</v>
      </c>
      <c r="S1258">
        <v>10.081300000000001</v>
      </c>
    </row>
    <row r="1259" spans="16:24" x14ac:dyDescent="0.25">
      <c r="P1259" s="72">
        <v>45975</v>
      </c>
      <c r="Q1259">
        <v>11.604699999999999</v>
      </c>
      <c r="R1259">
        <v>1.1479999999999999</v>
      </c>
      <c r="S1259">
        <v>10.9178</v>
      </c>
    </row>
    <row r="1260" spans="16:24" x14ac:dyDescent="0.25">
      <c r="P1260" s="72">
        <v>45982</v>
      </c>
      <c r="Q1260">
        <v>11.604699999999999</v>
      </c>
      <c r="R1260">
        <v>0.9698</v>
      </c>
      <c r="S1260">
        <v>9.2233000000000001</v>
      </c>
    </row>
    <row r="1261" spans="16:24" x14ac:dyDescent="0.25">
      <c r="P1261" s="72">
        <v>45989</v>
      </c>
      <c r="Q1261">
        <v>11.604699999999999</v>
      </c>
      <c r="R1261">
        <v>1.1249</v>
      </c>
      <c r="S1261">
        <v>10.6982</v>
      </c>
    </row>
    <row r="1262" spans="16:24" x14ac:dyDescent="0.25">
      <c r="P1262" s="72">
        <v>45996</v>
      </c>
      <c r="Q1262">
        <v>11.604699999999999</v>
      </c>
      <c r="R1262">
        <v>1.3452999999999999</v>
      </c>
      <c r="S1262">
        <v>12.794600000000001</v>
      </c>
    </row>
    <row r="1263" spans="16:24" x14ac:dyDescent="0.25">
      <c r="P1263" s="72">
        <v>46003</v>
      </c>
      <c r="Q1263">
        <v>11.604699999999999</v>
      </c>
      <c r="R1263">
        <v>1.2521</v>
      </c>
      <c r="S1263">
        <v>11.9085</v>
      </c>
    </row>
    <row r="1264" spans="16:24" x14ac:dyDescent="0.25">
      <c r="P1264" s="72">
        <v>46010</v>
      </c>
      <c r="Q1264">
        <v>11.604699999999999</v>
      </c>
      <c r="R1264">
        <v>1.3362000000000001</v>
      </c>
      <c r="S1264">
        <v>12.7082</v>
      </c>
    </row>
    <row r="1265" spans="16:19" x14ac:dyDescent="0.25">
      <c r="P1265" s="72">
        <v>46017</v>
      </c>
      <c r="Q1265">
        <v>11.604699999999999</v>
      </c>
      <c r="R1265">
        <v>1.3158000000000001</v>
      </c>
      <c r="S1265">
        <v>12.5137</v>
      </c>
    </row>
    <row r="1266" spans="16:19" x14ac:dyDescent="0.25">
      <c r="P1266" s="72">
        <v>46024</v>
      </c>
      <c r="Q1266">
        <v>6.7956000000000003</v>
      </c>
      <c r="R1266">
        <v>0.93610000000000004</v>
      </c>
      <c r="S1266">
        <v>14.6313</v>
      </c>
    </row>
    <row r="1267" spans="16:19" x14ac:dyDescent="0.25">
      <c r="P1267" s="72">
        <v>46031</v>
      </c>
      <c r="Q1267">
        <v>6.7956000000000003</v>
      </c>
      <c r="R1267">
        <v>0.98109999999999997</v>
      </c>
      <c r="S1267">
        <v>15.3344</v>
      </c>
    </row>
    <row r="1268" spans="16:19" x14ac:dyDescent="0.25">
      <c r="P1268" s="72">
        <v>46038</v>
      </c>
      <c r="Q1268">
        <v>6.7956000000000003</v>
      </c>
      <c r="R1268">
        <v>0.91020000000000001</v>
      </c>
      <c r="S1268">
        <v>14.2256</v>
      </c>
    </row>
    <row r="1269" spans="16:19" x14ac:dyDescent="0.25">
      <c r="P1269" s="72">
        <v>46045</v>
      </c>
      <c r="Q1269">
        <v>6.7956000000000003</v>
      </c>
      <c r="R1269">
        <v>0.94130000000000003</v>
      </c>
      <c r="S1269">
        <v>14.712400000000001</v>
      </c>
    </row>
    <row r="1270" spans="16:19" x14ac:dyDescent="0.25">
      <c r="P1270" s="72">
        <v>46052</v>
      </c>
      <c r="Q1270">
        <v>6.7956000000000003</v>
      </c>
      <c r="R1270">
        <v>0.99280000000000002</v>
      </c>
      <c r="S1270">
        <v>15.517200000000001</v>
      </c>
    </row>
    <row r="1271" spans="16:19" x14ac:dyDescent="0.25">
      <c r="P1271" s="72">
        <v>46059</v>
      </c>
      <c r="Q1271">
        <v>6.7956000000000003</v>
      </c>
      <c r="R1271">
        <v>0.91620000000000001</v>
      </c>
      <c r="S1271">
        <v>14.3194</v>
      </c>
    </row>
    <row r="1272" spans="16:19" x14ac:dyDescent="0.25">
      <c r="P1272" s="72">
        <v>46066</v>
      </c>
      <c r="Q1272">
        <v>6.7956000000000003</v>
      </c>
      <c r="R1272">
        <v>0.83079999999999998</v>
      </c>
      <c r="S1272">
        <v>12.9854</v>
      </c>
    </row>
    <row r="1273" spans="16:19" x14ac:dyDescent="0.25">
      <c r="P1273" s="72">
        <v>46073</v>
      </c>
      <c r="Q1273">
        <v>6.7956000000000003</v>
      </c>
      <c r="R1273">
        <v>0.81520000000000004</v>
      </c>
      <c r="S1273">
        <v>12.740399999999999</v>
      </c>
    </row>
    <row r="1274" spans="16:19" x14ac:dyDescent="0.25">
      <c r="P1274" s="72">
        <v>46080</v>
      </c>
      <c r="Q1274">
        <v>6.7956000000000003</v>
      </c>
      <c r="R1274">
        <v>0.75570000000000004</v>
      </c>
      <c r="S1274">
        <v>11.8104</v>
      </c>
    </row>
    <row r="1275" spans="16:19" x14ac:dyDescent="0.25">
      <c r="P1275" s="72">
        <v>46087</v>
      </c>
      <c r="Q1275">
        <v>6.7956000000000003</v>
      </c>
      <c r="R1275">
        <v>0.70469999999999999</v>
      </c>
      <c r="S1275">
        <v>11.0139</v>
      </c>
    </row>
    <row r="1276" spans="16:19" x14ac:dyDescent="0.25">
      <c r="P1276" s="72">
        <v>46094</v>
      </c>
      <c r="Q1276">
        <v>6.7956000000000003</v>
      </c>
      <c r="R1276">
        <v>0.74160000000000004</v>
      </c>
      <c r="S1276">
        <v>11.5907</v>
      </c>
    </row>
    <row r="1277" spans="16:19" x14ac:dyDescent="0.25">
      <c r="P1277" s="72">
        <v>46101</v>
      </c>
      <c r="Q1277">
        <v>6.7956000000000003</v>
      </c>
      <c r="R1277">
        <v>0.69589999999999996</v>
      </c>
      <c r="S1277">
        <v>10.8766</v>
      </c>
    </row>
    <row r="1278" spans="16:19" x14ac:dyDescent="0.25">
      <c r="P1278" s="72">
        <v>46108</v>
      </c>
      <c r="Q1278">
        <v>6.7956000000000003</v>
      </c>
      <c r="R1278">
        <v>0.71879999999999999</v>
      </c>
      <c r="S1278">
        <v>11.233700000000001</v>
      </c>
    </row>
    <row r="1279" spans="16:19" x14ac:dyDescent="0.25">
      <c r="P1279" s="72">
        <v>46115</v>
      </c>
      <c r="Q1279">
        <v>5.7565999999999997</v>
      </c>
      <c r="R1279">
        <v>0.82750000000000001</v>
      </c>
      <c r="S1279">
        <v>16.310099999999998</v>
      </c>
    </row>
    <row r="1280" spans="16:19" x14ac:dyDescent="0.25">
      <c r="P1280" s="72">
        <v>46122</v>
      </c>
      <c r="Q1280">
        <v>5.7565999999999997</v>
      </c>
      <c r="R1280">
        <v>0.84440000000000004</v>
      </c>
      <c r="S1280">
        <v>16.642900000000001</v>
      </c>
    </row>
    <row r="1281" spans="16:19" x14ac:dyDescent="0.25">
      <c r="P1281" s="72">
        <v>46129</v>
      </c>
      <c r="Q1281">
        <v>5.7565999999999997</v>
      </c>
      <c r="R1281">
        <v>0.80310000000000004</v>
      </c>
      <c r="S1281">
        <v>15.8293</v>
      </c>
    </row>
    <row r="1282" spans="16:19" x14ac:dyDescent="0.25">
      <c r="P1282" s="72">
        <v>46136</v>
      </c>
      <c r="Q1282">
        <v>5.7565999999999997</v>
      </c>
      <c r="R1282">
        <v>0.76190000000000002</v>
      </c>
      <c r="S1282">
        <v>15.015599999999999</v>
      </c>
    </row>
    <row r="1283" spans="16:19" x14ac:dyDescent="0.25">
      <c r="P1283" s="72">
        <v>46143</v>
      </c>
      <c r="Q1283">
        <v>5.7565999999999997</v>
      </c>
      <c r="R1283">
        <v>0.73929999999999996</v>
      </c>
      <c r="S1283">
        <v>14.5718</v>
      </c>
    </row>
    <row r="1284" spans="16:19" x14ac:dyDescent="0.25">
      <c r="P1284" s="72">
        <v>46150</v>
      </c>
      <c r="Q1284">
        <v>5.7565999999999997</v>
      </c>
      <c r="R1284">
        <v>0.72809999999999997</v>
      </c>
      <c r="S1284">
        <v>14.3499</v>
      </c>
    </row>
    <row r="1285" spans="16:19" x14ac:dyDescent="0.25">
      <c r="P1285" s="72">
        <v>46157</v>
      </c>
      <c r="Q1285">
        <v>5.7565999999999997</v>
      </c>
      <c r="R1285">
        <v>0.69450000000000001</v>
      </c>
      <c r="S1285">
        <v>13.688700000000001</v>
      </c>
    </row>
    <row r="1286" spans="16:19" x14ac:dyDescent="0.25">
      <c r="P1286" s="72">
        <v>46164</v>
      </c>
      <c r="Q1286">
        <v>5.7565999999999997</v>
      </c>
      <c r="R1286">
        <v>0.70979999999999999</v>
      </c>
      <c r="S1286">
        <v>13.9887</v>
      </c>
    </row>
    <row r="1287" spans="16:19" x14ac:dyDescent="0.25">
      <c r="P1287" s="72">
        <v>46171</v>
      </c>
      <c r="Q1287">
        <v>5.7565999999999997</v>
      </c>
      <c r="R1287">
        <v>0.82769999999999999</v>
      </c>
      <c r="S1287">
        <v>16.3139</v>
      </c>
    </row>
    <row r="1288" spans="16:19" x14ac:dyDescent="0.25">
      <c r="P1288" s="72">
        <v>46178</v>
      </c>
      <c r="Q1288">
        <v>5.7565999999999997</v>
      </c>
      <c r="R1288">
        <v>0.76490000000000002</v>
      </c>
      <c r="S1288">
        <v>15.076000000000001</v>
      </c>
    </row>
    <row r="1289" spans="16:19" x14ac:dyDescent="0.25">
      <c r="P1289" s="72">
        <v>46185</v>
      </c>
      <c r="Q1289">
        <v>5.7565999999999997</v>
      </c>
      <c r="R1289">
        <v>0.81699999999999995</v>
      </c>
      <c r="S1289">
        <v>16.101299999999998</v>
      </c>
    </row>
    <row r="1290" spans="16:19" x14ac:dyDescent="0.25">
      <c r="P1290" s="72">
        <v>46192</v>
      </c>
      <c r="Q1290">
        <v>5.7565999999999997</v>
      </c>
      <c r="R1290">
        <v>0.90169999999999995</v>
      </c>
      <c r="S1290">
        <v>17.772200000000002</v>
      </c>
    </row>
    <row r="1291" spans="16:19" x14ac:dyDescent="0.25">
      <c r="P1291" s="72">
        <v>46199</v>
      </c>
      <c r="Q1291">
        <v>5.7565999999999997</v>
      </c>
      <c r="R1291">
        <v>0.81310000000000004</v>
      </c>
      <c r="S1291">
        <v>16.025400000000001</v>
      </c>
    </row>
    <row r="1292" spans="16:19" x14ac:dyDescent="0.25">
      <c r="P1292" s="72">
        <v>46206</v>
      </c>
      <c r="Q1292">
        <v>7.0408999999999997</v>
      </c>
      <c r="R1292">
        <v>0.77529999999999999</v>
      </c>
      <c r="S1292">
        <v>12.795400000000001</v>
      </c>
    </row>
    <row r="1293" spans="16:19" x14ac:dyDescent="0.25">
      <c r="P1293" s="72">
        <v>46213</v>
      </c>
      <c r="Q1293">
        <v>7.0408999999999997</v>
      </c>
      <c r="R1293">
        <v>0.82630000000000003</v>
      </c>
      <c r="S1293">
        <v>13.6364</v>
      </c>
    </row>
    <row r="1294" spans="16:19" x14ac:dyDescent="0.25">
      <c r="P1294" s="72">
        <v>46220</v>
      </c>
      <c r="Q1294">
        <v>7.0408999999999997</v>
      </c>
      <c r="R1294">
        <v>0.74980000000000002</v>
      </c>
      <c r="S1294">
        <v>12.3749</v>
      </c>
    </row>
    <row r="1295" spans="16:19" x14ac:dyDescent="0.25">
      <c r="P1295" s="72">
        <v>46227</v>
      </c>
      <c r="Q1295">
        <v>7.0408999999999997</v>
      </c>
      <c r="R1295">
        <v>0.73340000000000005</v>
      </c>
      <c r="S1295">
        <v>12.1046</v>
      </c>
    </row>
    <row r="1296" spans="16:19" x14ac:dyDescent="0.25">
      <c r="P1296" s="72">
        <v>46234</v>
      </c>
      <c r="Q1296">
        <v>7.0408999999999997</v>
      </c>
      <c r="R1296">
        <v>0.69340000000000002</v>
      </c>
      <c r="S1296">
        <v>11.4438</v>
      </c>
    </row>
    <row r="1297" spans="16:19" x14ac:dyDescent="0.25">
      <c r="P1297" s="72">
        <v>46241</v>
      </c>
      <c r="Q1297">
        <v>7.0408999999999997</v>
      </c>
      <c r="R1297">
        <v>0.67700000000000005</v>
      </c>
      <c r="S1297">
        <v>11.173500000000001</v>
      </c>
    </row>
    <row r="1298" spans="16:19" x14ac:dyDescent="0.25">
      <c r="P1298" s="72">
        <v>46248</v>
      </c>
      <c r="Q1298">
        <v>7.0408999999999997</v>
      </c>
      <c r="R1298">
        <v>0.64790000000000003</v>
      </c>
      <c r="S1298">
        <v>10.6929</v>
      </c>
    </row>
    <row r="1299" spans="16:19" x14ac:dyDescent="0.25">
      <c r="P1299" s="72">
        <v>46255</v>
      </c>
      <c r="Q1299">
        <v>7.0408999999999997</v>
      </c>
      <c r="R1299">
        <v>0.62790000000000001</v>
      </c>
      <c r="S1299">
        <v>10.362500000000001</v>
      </c>
    </row>
    <row r="1300" spans="16:19" x14ac:dyDescent="0.25">
      <c r="P1300" s="72">
        <v>46262</v>
      </c>
      <c r="Q1300">
        <v>7.0408999999999997</v>
      </c>
      <c r="R1300">
        <v>0.68979999999999997</v>
      </c>
      <c r="S1300">
        <v>11.383699999999999</v>
      </c>
    </row>
    <row r="1301" spans="16:19" x14ac:dyDescent="0.25">
      <c r="P1301" s="72">
        <v>46269</v>
      </c>
      <c r="Q1301">
        <v>7.0408999999999997</v>
      </c>
      <c r="R1301">
        <v>0.69159999999999999</v>
      </c>
      <c r="S1301">
        <v>11.4137</v>
      </c>
    </row>
    <row r="1302" spans="16:19" x14ac:dyDescent="0.25">
      <c r="P1302" s="72">
        <v>46276</v>
      </c>
      <c r="Q1302">
        <v>7.0408999999999997</v>
      </c>
      <c r="R1302">
        <v>0.69699999999999995</v>
      </c>
      <c r="S1302">
        <v>11.5039</v>
      </c>
    </row>
    <row r="1303" spans="16:19" x14ac:dyDescent="0.25">
      <c r="P1303" s="72">
        <v>46283</v>
      </c>
      <c r="Q1303">
        <v>7.0408999999999997</v>
      </c>
      <c r="R1303">
        <v>0.68979999999999997</v>
      </c>
      <c r="S1303">
        <v>11.383699999999999</v>
      </c>
    </row>
    <row r="1304" spans="16:19" x14ac:dyDescent="0.25">
      <c r="P1304" s="72">
        <v>46290</v>
      </c>
      <c r="Q1304">
        <v>7.0408999999999997</v>
      </c>
      <c r="R1304">
        <v>0.66610000000000003</v>
      </c>
      <c r="S1304">
        <v>10.9932</v>
      </c>
    </row>
    <row r="1305" spans="16:19" x14ac:dyDescent="0.25">
      <c r="P1305" s="72">
        <v>46297</v>
      </c>
      <c r="Q1305">
        <v>7.0408999999999997</v>
      </c>
      <c r="R1305">
        <v>0.62970000000000004</v>
      </c>
      <c r="S1305">
        <v>10.3925</v>
      </c>
    </row>
    <row r="1306" spans="16:19" x14ac:dyDescent="0.25">
      <c r="P1306" s="72">
        <v>46304</v>
      </c>
      <c r="Q1306">
        <v>7.0408999999999997</v>
      </c>
      <c r="R1306">
        <v>0.63880000000000003</v>
      </c>
      <c r="S1306">
        <v>10.5427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93E1-26D9-4E16-AE09-04072768F140}">
  <sheetPr>
    <outlinePr summaryBelow="0"/>
  </sheetPr>
  <dimension ref="A1:P25"/>
  <sheetViews>
    <sheetView showGridLines="0" zoomScale="85" zoomScaleNormal="85" workbookViewId="0">
      <selection activeCell="L6" sqref="L6:L9"/>
    </sheetView>
  </sheetViews>
  <sheetFormatPr defaultColWidth="9.140625" defaultRowHeight="12" x14ac:dyDescent="0.2"/>
  <cols>
    <col min="1" max="1" width="20.140625" style="6" customWidth="1"/>
    <col min="2" max="2" width="32.140625" style="6" customWidth="1"/>
    <col min="3" max="3" width="15.28515625" style="6" customWidth="1"/>
    <col min="4" max="4" width="14.28515625" style="6" customWidth="1"/>
    <col min="5" max="5" width="11.85546875" style="6" customWidth="1"/>
    <col min="6" max="6" width="12" style="6" customWidth="1"/>
    <col min="7" max="7" width="10.7109375" style="6" customWidth="1"/>
    <col min="8" max="8" width="13.5703125" style="6" customWidth="1"/>
    <col min="9" max="10" width="9.140625" style="6" customWidth="1"/>
    <col min="11" max="11" width="13" style="6" customWidth="1"/>
    <col min="12" max="13" width="9.140625" style="6" customWidth="1"/>
    <col min="14" max="16384" width="9.140625" style="6"/>
  </cols>
  <sheetData>
    <row r="1" spans="1:16" s="5" customFormat="1" ht="12.75" x14ac:dyDescent="0.2">
      <c r="A1" s="4" t="s">
        <v>23</v>
      </c>
      <c r="B1" s="4" t="s">
        <v>24</v>
      </c>
      <c r="C1" s="4" t="s">
        <v>25</v>
      </c>
    </row>
    <row r="2" spans="1:16" s="5" customFormat="1" ht="12.75" x14ac:dyDescent="0.2">
      <c r="A2" s="4" t="s">
        <v>26</v>
      </c>
      <c r="C2" s="4" t="s">
        <v>27</v>
      </c>
    </row>
    <row r="3" spans="1:16" ht="12.75" x14ac:dyDescent="0.2">
      <c r="A3" s="23" t="s">
        <v>28</v>
      </c>
      <c r="B3" s="24" t="s">
        <v>29</v>
      </c>
      <c r="C3" s="24" t="s">
        <v>30</v>
      </c>
      <c r="D3" s="24" t="s">
        <v>31</v>
      </c>
      <c r="E3" s="24" t="s">
        <v>32</v>
      </c>
      <c r="F3" s="24" t="s">
        <v>33</v>
      </c>
      <c r="G3" s="24" t="s">
        <v>34</v>
      </c>
      <c r="H3" s="24" t="s">
        <v>35</v>
      </c>
      <c r="I3" s="24" t="s">
        <v>36</v>
      </c>
      <c r="J3" s="24" t="s">
        <v>11</v>
      </c>
      <c r="K3" s="24" t="s">
        <v>37</v>
      </c>
      <c r="L3" s="25" t="s">
        <v>38</v>
      </c>
    </row>
    <row r="4" spans="1:16" s="5" customFormat="1" ht="12.75" x14ac:dyDescent="0.2">
      <c r="A4" s="26" t="s">
        <v>39</v>
      </c>
      <c r="B4" s="27"/>
      <c r="C4" s="28"/>
      <c r="D4" s="28"/>
      <c r="E4" s="28"/>
      <c r="F4" s="28"/>
      <c r="G4" s="28"/>
      <c r="H4" s="28"/>
      <c r="I4" s="28"/>
      <c r="J4" s="28"/>
      <c r="K4" s="28"/>
      <c r="L4" s="29"/>
    </row>
    <row r="5" spans="1:16" s="5" customFormat="1" ht="12.75" x14ac:dyDescent="0.2">
      <c r="A5" s="26" t="s">
        <v>40</v>
      </c>
      <c r="B5" s="27" t="s">
        <v>40</v>
      </c>
      <c r="C5" s="28">
        <f>IFERROR(AVERAGE($C6:$C10),0)</f>
        <v>4506254.8254450867</v>
      </c>
      <c r="D5" s="28">
        <f>IFERROR(AVERAGE($D6:$D10),0)</f>
        <v>5333.4</v>
      </c>
      <c r="E5" s="28">
        <f>IFERROR(AVERAGE($E6:$E10),0)</f>
        <v>2.04128336</v>
      </c>
      <c r="F5" s="28">
        <f>IFERROR(AVERAGE($F6:$F10),0)</f>
        <v>-10.082648200000001</v>
      </c>
      <c r="G5" s="28">
        <f>IFERROR(AVERAGE($G6:$G10),0)</f>
        <v>-14.640595523947235</v>
      </c>
      <c r="H5" s="28">
        <f>IFERROR(AVERAGE($H6:$H10),0)</f>
        <v>-16.298878743903906</v>
      </c>
      <c r="I5" s="28">
        <f>IFERROR(AVERAGE($I6:$I10),0)</f>
        <v>24.032803651538945</v>
      </c>
      <c r="J5" s="28">
        <f>IFERROR(AVERAGE($J6:$J9),0)</f>
        <v>2.8247348212697805</v>
      </c>
      <c r="K5" s="28">
        <f>IFERROR(AVERAGE($K6:$K10),0)</f>
        <v>4.3091580616824636</v>
      </c>
      <c r="L5" s="29">
        <f>IFERROR(AVERAGE($L6:$L10),0)</f>
        <v>1.1047071406743807</v>
      </c>
      <c r="N5" s="34"/>
    </row>
    <row r="6" spans="1:16" s="5" customFormat="1" ht="12.75" x14ac:dyDescent="0.2">
      <c r="A6" s="26" t="s">
        <v>0</v>
      </c>
      <c r="B6" s="27" t="s">
        <v>41</v>
      </c>
      <c r="C6" s="28" cm="1">
        <f t="array" ref="C6">_xll.BDP($A6,"CRNCY_ADJ_MKT_CAP",$A$1:$C$1,$A$2:$C$2)</f>
        <v>6816146.9302364327</v>
      </c>
      <c r="D6" s="28" cm="1">
        <f t="array" ref="D6">_xll.BDP($A6,"CRNCY_ADJ_PX_LAST",$A$1:$C$1,$A$2:$C$2)</f>
        <v>10660</v>
      </c>
      <c r="E6" s="28" cm="1">
        <f t="array" ref="E6">_xll.BDP($A6,"CHG_PCT_1D",$A$1:$C$1,$A$2:$C$2)</f>
        <v>2.1072799999999998</v>
      </c>
      <c r="F6" s="28" cm="1">
        <f t="array" ref="F6">_xll.BDP($A6,"CHG_PCT_1M",$A$1:$C$1,$A$2:$C$2)</f>
        <v>-14.17069</v>
      </c>
      <c r="G6" s="28" cm="1">
        <f t="array" ref="G6">_xll.BDP($A6,"SALES_GROWTH","FUND_PER","Y",$A$1:$C$1,$A$2:$C$2)</f>
        <v>-24.445119147126341</v>
      </c>
      <c r="H6" s="28" cm="1">
        <f t="array" ref="H6">_xll.BDP($A6,"DILUTED_EPS_AFT_XO_ITEMS_GROWTH","FUND_PER","Y",$A$1:$C$1,$A$2:$C$2)</f>
        <v>-31.949345761297451</v>
      </c>
      <c r="I6" s="28" cm="1">
        <f t="array" ref="I6">_xll.BDP($A6,"PE_RATIO",$A$1:$C$1,$A$2:$C$2)</f>
        <v>15.943537573983194</v>
      </c>
      <c r="J6" s="28" cm="1">
        <f t="array" ref="J6">_xll.BDP($A6,"RETURN_COM_EQY",$A$1:$C$1,$A$2:$C$2)</f>
        <v>8.1844018905083882</v>
      </c>
      <c r="K6" s="28" cm="1">
        <f t="array" ref="K6">_xll.BDP($A6,"DIVIDEND_12_MONTH_YIELD",$A$1:$C$1,$A$2:$C$2)</f>
        <v>6.1209736263998007</v>
      </c>
      <c r="L6" s="29" cm="1">
        <f t="array" ref="L6">_xll.BDP($A6,"PX_TO_BOOK_RATIO",$A$1:$C$1,$A$2:$C$2)</f>
        <v>1.0833648620936882</v>
      </c>
    </row>
    <row r="7" spans="1:16" s="5" customFormat="1" ht="12.75" x14ac:dyDescent="0.2">
      <c r="A7" s="26" t="s">
        <v>14</v>
      </c>
      <c r="B7" s="27" t="s">
        <v>42</v>
      </c>
      <c r="C7" s="28" cm="1">
        <f t="array" ref="C7">_xll.BDP($A7,"CRNCY_ADJ_MKT_CAP",$A$1:$C$1,$A$2:$C$2)</f>
        <v>4331860.2585299993</v>
      </c>
      <c r="D7" s="28" cm="1">
        <f t="array" ref="D7">_xll.BDP($A7,"CRNCY_ADJ_PX_LAST",$A$1:$C$1,$A$2:$C$2)</f>
        <v>7070</v>
      </c>
      <c r="E7" s="28" cm="1">
        <f t="array" ref="E7">_xll.BDP($A7,"CHG_PCT_1D",$A$1:$C$1,$A$2:$C$2)</f>
        <v>3.9705879999999998</v>
      </c>
      <c r="F7" s="28" cm="1">
        <f t="array" ref="F7">_xll.BDP($A7,"CHG_PCT_1M",$A$1:$C$1,$A$2:$C$2)</f>
        <v>-10.901070000000001</v>
      </c>
      <c r="G7" s="28" cm="1">
        <f t="array" ref="G7">_xll.BDP($A7,"SALES_GROWTH","FUND_PER","Y",$A$1:$C$1,$A$2:$C$2)</f>
        <v>-10.376147845163308</v>
      </c>
      <c r="H7" s="28" cm="1">
        <f t="array" ref="H7">_xll.BDP($A7,"DILUTED_EPS_AFT_XO_ITEMS_GROWTH","FUND_PER","Y",$A$1:$C$1,$A$2:$C$2)</f>
        <v>-48.947143599390898</v>
      </c>
      <c r="I7" s="28" cm="1">
        <f t="array" ref="I7">_xll.BDP($A7,"PE_RATIO",$A$1:$C$1,$A$2:$C$2)</f>
        <v>14.052408108207675</v>
      </c>
      <c r="J7" s="28" cm="1">
        <f t="array" ref="J7">_xll.BDP($A7,"RETURN_COM_EQY",$A$1:$C$1,$A$2:$C$2)</f>
        <v>8.8903003477627216</v>
      </c>
      <c r="K7" s="28" cm="1">
        <f t="array" ref="K7">_xll.BDP($A7,"DIVIDEND_12_MONTH_YIELD",$A$1:$C$1,$A$2:$C$2)</f>
        <v>3.4514552093462694</v>
      </c>
      <c r="L7" s="29" cm="1">
        <f t="array" ref="L7">_xll.BDP($A7,"PX_TO_BOOK_RATIO",$A$1:$C$1,$A$2:$C$2)</f>
        <v>1.0346004242690245</v>
      </c>
    </row>
    <row r="8" spans="1:16" s="5" customFormat="1" ht="12.75" x14ac:dyDescent="0.2">
      <c r="A8" s="26" t="s">
        <v>5</v>
      </c>
      <c r="B8" s="27" t="s">
        <v>43</v>
      </c>
      <c r="C8" s="28" cm="1">
        <f t="array" ref="C8">_xll.BDP($A8,"CRNCY_ADJ_MKT_CAP",$A$1:$C$1,$A$2:$C$2)</f>
        <v>9677678.7292749994</v>
      </c>
      <c r="D8" s="28" cm="1">
        <f t="array" ref="D8">_xll.BDP($A8,"CRNCY_ADJ_PX_LAST",$A$1:$C$1,$A$2:$C$2)</f>
        <v>6025</v>
      </c>
      <c r="E8" s="28" cm="1">
        <f t="array" ref="E8">_xll.BDP($A8,"CHG_PCT_1D",$A$1:$C$1,$A$2:$C$2)</f>
        <v>1.430976</v>
      </c>
      <c r="F8" s="28" cm="1">
        <f t="array" ref="F8">_xll.BDP($A8,"CHG_PCT_1M",$A$1:$C$1,$A$2:$C$2)</f>
        <v>-13.928570000000001</v>
      </c>
      <c r="G8" s="28" cm="1">
        <f t="array" ref="G8">_xll.BDP($A8,"SALES_GROWTH","FUND_PER","Y",$A$1:$C$1,$A$2:$C$2)</f>
        <v>-8.8973041516366926</v>
      </c>
      <c r="H8" s="28" cm="1">
        <f t="array" ref="H8">_xll.BDP($A8,"DILUTED_EPS_AFT_XO_ITEMS_GROWTH","FUND_PER","Y",$A$1:$C$1,$A$2:$C$2)</f>
        <v>-91.327899855457787</v>
      </c>
      <c r="I8" s="28" cm="1">
        <f t="array" ref="I8">_xll.BDP($A8,"PE_RATIO",$A$1:$C$1,$A$2:$C$2)</f>
        <v>55.750137672767359</v>
      </c>
      <c r="J8" s="28" cm="1">
        <f t="array" ref="J8">_xll.BDP($A8,"RETURN_COM_EQY",$A$1:$C$1,$A$2:$C$2)</f>
        <v>2.1572270267987332</v>
      </c>
      <c r="K8" s="28" cm="1">
        <f t="array" ref="K8">_xll.BDP($A8,"DIVIDEND_12_MONTH_YIELD",$A$1:$C$1,$A$2:$C$2)</f>
        <v>5.1177532781703841</v>
      </c>
      <c r="L8" s="29" cm="1">
        <f t="array" ref="L8">_xll.BDP($A8,"PX_TO_BOOK_RATIO",$A$1:$C$1,$A$2:$C$2)</f>
        <v>1.0521917214450529</v>
      </c>
    </row>
    <row r="9" spans="1:16" s="5" customFormat="1" ht="12.75" x14ac:dyDescent="0.2">
      <c r="A9" s="26" t="s">
        <v>12</v>
      </c>
      <c r="B9" s="27" t="s">
        <v>44</v>
      </c>
      <c r="C9" s="28" cm="1">
        <f t="array" ref="C9">_xll.BDP($A9,"CRNCY_ADJ_MKT_CAP",$A$1:$C$1,$A$2:$C$2)</f>
        <v>1082431.9031400001</v>
      </c>
      <c r="D9" s="28" cm="1">
        <f t="array" ref="D9">_xll.BDP($A9,"CRNCY_ADJ_PX_LAST",$A$1:$C$1,$A$2:$C$2)</f>
        <v>2370</v>
      </c>
      <c r="E9" s="28" cm="1">
        <f t="array" ref="E9">_xll.BDP($A9,"CHG_PCT_1D",$A$1:$C$1,$A$2:$C$2)</f>
        <v>2.4200520000000001</v>
      </c>
      <c r="F9" s="28" cm="1">
        <f t="array" ref="F9">_xll.BDP($A9,"CHG_PCT_1M",$A$1:$C$1,$A$2:$C$2)</f>
        <v>-12.62673</v>
      </c>
      <c r="G9" s="28" cm="1">
        <f t="array" ref="G9">_xll.BDP($A9,"SALES_GROWTH","FUND_PER","Y",$A$1:$C$1,$A$2:$C$2)</f>
        <v>-15.543922092915647</v>
      </c>
      <c r="H9" s="28" t="str" cm="1">
        <f t="array" ref="H9">_xll.BDP($A9,"DILUTED_EPS_AFT_XO_ITEMS_GROWTH","FUND_PER","Y",$A$1:$C$1,$A$2:$C$2)</f>
        <v>#N/A N/A</v>
      </c>
      <c r="I9" s="28" t="str" cm="1">
        <f t="array" ref="I9">_xll.BDP($A9,"PE_RATIO",$A$1:$C$1,$A$2:$C$2)</f>
        <v>#N/A N/A</v>
      </c>
      <c r="J9" s="28" cm="1">
        <f t="array" ref="J9">_xll.BDP($A9,"RETURN_COM_EQY",$A$1:$C$1,$A$2:$C$2)</f>
        <v>-7.9329899799907189</v>
      </c>
      <c r="K9" s="28" t="str" cm="1">
        <f t="array" ref="K9">_xll.BDP($A9,"DIVIDEND_12_MONTH_YIELD",$A$1:$C$1,$A$2:$C$2)</f>
        <v>#N/A N/A</v>
      </c>
      <c r="L9" s="29" cm="1">
        <f t="array" ref="L9">_xll.BDP($A9,"PX_TO_BOOK_RATIO",$A$1:$C$1,$A$2:$C$2)</f>
        <v>0.88875586075118451</v>
      </c>
    </row>
    <row r="10" spans="1:16" s="5" customFormat="1" ht="12.75" x14ac:dyDescent="0.2">
      <c r="A10" s="30" t="s">
        <v>60</v>
      </c>
      <c r="B10" s="31" t="s">
        <v>61</v>
      </c>
      <c r="C10" s="32" cm="1">
        <f t="array" ref="C10">_xll.BDP($A10,"CRNCY_ADJ_MKT_CAP",$A$1:$C$1,$A$2:$C$2)</f>
        <v>623156.30604399997</v>
      </c>
      <c r="D10" s="32" cm="1">
        <f t="array" ref="D10">_xll.BDP($A10,"CRNCY_ADJ_PX_LAST",$A$1:$C$1,$A$2:$C$2)</f>
        <v>542</v>
      </c>
      <c r="E10" s="32" cm="1">
        <f t="array" ref="E10">_xll.BDP($A10,"CHG_PCT_1D",$A$1:$C$1,$A$2:$C$2)</f>
        <v>0.27752080000000001</v>
      </c>
      <c r="F10" s="32" cm="1">
        <f t="array" ref="F10">_xll.BDP($A10,"CHG_PCT_1M",$A$1:$C$1,$A$2:$C$2)</f>
        <v>1.213819</v>
      </c>
      <c r="G10" s="32" cm="1">
        <f t="array" ref="G10">_xll.BDP($A10,"SALES_GROWTH","FUND_PER","Y",$A$1:$C$1,$A$2:$C$2)</f>
        <v>-13.940484382894185</v>
      </c>
      <c r="H10" s="32" cm="1">
        <f t="array" ref="H10">_xll.BDP($A10,"DILUTED_EPS_AFT_XO_ITEMS_GROWTH","FUND_PER","Y",$A$1:$C$1,$A$2:$C$2)</f>
        <v>107.02887424053051</v>
      </c>
      <c r="I10" s="32" cm="1">
        <f t="array" ref="I10">_xll.BDP($A10,"PE_RATIO",$A$1:$C$1,$A$2:$C$2)</f>
        <v>10.385131251197548</v>
      </c>
      <c r="J10" s="32" cm="1">
        <f t="array" ref="J10">_xll.BDP($A10,"RETURN_COM_EQY",$A$1:$C$1,$A$2:$C$2)</f>
        <v>17.598422880979964</v>
      </c>
      <c r="K10" s="32" cm="1">
        <f t="array" ref="K10">_xll.BDP($A10,"DIVIDEND_12_MONTH_YIELD",$A$1:$C$1,$A$2:$C$2)</f>
        <v>2.5464501328134008</v>
      </c>
      <c r="L10" s="33" cm="1">
        <f t="array" ref="L10">_xll.BDP($A10,"PX_TO_BOOK_RATIO",$A$1:$C$1,$A$2:$C$2)</f>
        <v>1.4646228348129535</v>
      </c>
    </row>
    <row r="11" spans="1:16" s="5" customFormat="1" ht="12.75" x14ac:dyDescent="0.2">
      <c r="A11" s="30" t="s">
        <v>68</v>
      </c>
      <c r="B11" s="31" t="s">
        <v>69</v>
      </c>
      <c r="C11" s="32" cm="1">
        <f t="array" ref="C11">_xll.BDP($A11,"CRNCY_ADJ_MKT_CAP",$A$1:$C$1,$A$2:$C$2)</f>
        <v>393923.347587</v>
      </c>
      <c r="D11" s="32" cm="1">
        <f t="array" ref="D11">_xll.BDP($A11,"CRNCY_ADJ_PX_LAST",$A$1:$C$1,$A$2:$C$2)</f>
        <v>253</v>
      </c>
      <c r="E11" s="32" cm="1">
        <f t="array" ref="E11">_xll.BDP($A11,"CHG_PCT_1D",$A$1:$C$1,$A$2:$C$2)</f>
        <v>-0.7843137</v>
      </c>
      <c r="F11" s="32" cm="1">
        <f t="array" ref="F11">_xll.BDP($A11,"CHG_PCT_1M",$A$1:$C$1,$A$2:$C$2)</f>
        <v>-16.225169999999999</v>
      </c>
      <c r="G11" s="32" cm="1">
        <f t="array" ref="G11">_xll.BDP($A11,"SALES_GROWTH","FUND_PER","Y",$A$1:$C$1,$A$2:$C$2)</f>
        <v>-44.149224176192646</v>
      </c>
      <c r="H11" s="32" cm="1">
        <f t="array" ref="H11">_xll.BDP($A11,"DILUTED_EPS_AFT_XO_ITEMS_GROWTH","FUND_PER","Y",$A$1:$C$1,$A$2:$C$2)</f>
        <v>-85.824921710067656</v>
      </c>
      <c r="I11" s="32" cm="1">
        <f t="array" ref="I11">_xll.BDP($A11,"PE_RATIO",$A$1:$C$1,$A$2:$C$2)</f>
        <v>75.158999904046027</v>
      </c>
      <c r="J11" s="32" cm="1">
        <f t="array" ref="J11">_xll.BDP($A11,"RETURN_COM_EQY",$A$1:$C$1,$A$2:$C$2)</f>
        <v>0.75529064554392955</v>
      </c>
      <c r="K11" s="32" cm="1">
        <f t="array" ref="K11">_xll.BDP($A11,"DIVIDEND_12_MONTH_YIELD",$A$1:$C$1,$A$2:$C$2)</f>
        <v>18.056371937627379</v>
      </c>
      <c r="L11" s="33" cm="1">
        <f t="array" ref="L11">_xll.BDP($A11,"PX_TO_BOOK_RATIO",$A$1:$C$1,$A$2:$C$2)</f>
        <v>0.56786195985542232</v>
      </c>
    </row>
    <row r="13" spans="1:16" ht="39.950000000000003" customHeight="1" x14ac:dyDescent="0.2">
      <c r="A13" s="71" t="s">
        <v>45</v>
      </c>
      <c r="B13" s="71"/>
      <c r="C13" s="71"/>
      <c r="D13" s="71"/>
      <c r="E13" s="71"/>
      <c r="F13" s="71"/>
      <c r="G13" s="71"/>
      <c r="H13" s="71"/>
      <c r="I13" s="71"/>
      <c r="J13" s="71"/>
      <c r="K13" s="71"/>
      <c r="L13" s="71"/>
    </row>
    <row r="15" spans="1:16" ht="15" x14ac:dyDescent="0.25">
      <c r="H15"/>
      <c r="I15"/>
      <c r="J15"/>
      <c r="K15"/>
      <c r="L15"/>
      <c r="M15"/>
      <c r="N15"/>
      <c r="O15"/>
      <c r="P15"/>
    </row>
    <row r="16" spans="1:16" ht="15" x14ac:dyDescent="0.25">
      <c r="G16" s="10" t="s">
        <v>62</v>
      </c>
      <c r="H16" s="11">
        <v>0.04</v>
      </c>
      <c r="I16"/>
      <c r="J16"/>
      <c r="K16"/>
      <c r="L16"/>
      <c r="M16"/>
      <c r="N16"/>
      <c r="O16"/>
    </row>
    <row r="17" spans="6:15" ht="15" x14ac:dyDescent="0.25">
      <c r="G17" s="12" t="s">
        <v>63</v>
      </c>
      <c r="H17" s="13" cm="1">
        <f t="array" ref="H17">+_xll.BDP("ZO283201@IBVL Corp","YAS_BOND_YLD")/100</f>
        <v>0.11184203999999999</v>
      </c>
      <c r="I17"/>
      <c r="J17"/>
      <c r="K17"/>
      <c r="L17"/>
      <c r="M17"/>
      <c r="N17"/>
      <c r="O17"/>
    </row>
    <row r="18" spans="6:15" ht="15" x14ac:dyDescent="0.25">
      <c r="G18"/>
      <c r="H18" s="70" t="s">
        <v>11</v>
      </c>
      <c r="I18" s="70"/>
      <c r="J18" s="70"/>
      <c r="K18" s="70"/>
      <c r="L18" s="70"/>
      <c r="M18" s="70"/>
      <c r="N18" s="70"/>
      <c r="O18" s="70"/>
    </row>
    <row r="19" spans="6:15" ht="15" x14ac:dyDescent="0.2">
      <c r="F19" s="8"/>
      <c r="G19" s="8"/>
      <c r="H19" s="14">
        <v>7.0000000000000007E-2</v>
      </c>
      <c r="I19" s="14">
        <f t="shared" ref="I19:O19" si="0">+H19+2%</f>
        <v>9.0000000000000011E-2</v>
      </c>
      <c r="J19" s="14">
        <f t="shared" si="0"/>
        <v>0.11000000000000001</v>
      </c>
      <c r="K19" s="14">
        <f t="shared" si="0"/>
        <v>0.13</v>
      </c>
      <c r="L19" s="14">
        <f t="shared" si="0"/>
        <v>0.15</v>
      </c>
      <c r="M19" s="14">
        <f t="shared" si="0"/>
        <v>0.16999999999999998</v>
      </c>
      <c r="N19" s="14">
        <f t="shared" si="0"/>
        <v>0.18999999999999997</v>
      </c>
      <c r="O19" s="14">
        <f t="shared" si="0"/>
        <v>0.20999999999999996</v>
      </c>
    </row>
    <row r="20" spans="6:15" ht="15" x14ac:dyDescent="0.2">
      <c r="F20" s="67" t="s">
        <v>64</v>
      </c>
      <c r="G20" s="15">
        <v>0.06</v>
      </c>
      <c r="H20" s="16">
        <f t="shared" ref="H20:O25" si="1">+(H$19-$G20)/($H$17-$H$16)</f>
        <v>0.13919426564167733</v>
      </c>
      <c r="I20" s="16">
        <f t="shared" si="1"/>
        <v>0.41758279692503186</v>
      </c>
      <c r="J20" s="16">
        <f t="shared" si="1"/>
        <v>0.69597132820838636</v>
      </c>
      <c r="K20" s="16">
        <f t="shared" si="1"/>
        <v>0.97435985949174064</v>
      </c>
      <c r="L20" s="16">
        <f t="shared" si="1"/>
        <v>1.2527483907750949</v>
      </c>
      <c r="M20" s="16">
        <f t="shared" si="1"/>
        <v>1.5311369220584492</v>
      </c>
      <c r="N20" s="16">
        <f t="shared" si="1"/>
        <v>1.8095254533418035</v>
      </c>
      <c r="O20" s="17">
        <f t="shared" si="1"/>
        <v>2.0879139846251578</v>
      </c>
    </row>
    <row r="21" spans="6:15" ht="15" x14ac:dyDescent="0.2">
      <c r="F21" s="68"/>
      <c r="G21" s="9">
        <f>+G20-1%</f>
        <v>4.9999999999999996E-2</v>
      </c>
      <c r="H21" s="18">
        <f t="shared" si="1"/>
        <v>0.27838853128335461</v>
      </c>
      <c r="I21" s="18">
        <f t="shared" si="1"/>
        <v>0.55677706256670911</v>
      </c>
      <c r="J21" s="18">
        <f t="shared" si="1"/>
        <v>0.83516559385006361</v>
      </c>
      <c r="K21" s="18">
        <f t="shared" si="1"/>
        <v>1.113554125133418</v>
      </c>
      <c r="L21" s="18">
        <f t="shared" si="1"/>
        <v>1.3919426564167723</v>
      </c>
      <c r="M21" s="18">
        <f t="shared" si="1"/>
        <v>1.6703311877001266</v>
      </c>
      <c r="N21" s="18">
        <f t="shared" si="1"/>
        <v>1.9487197189834808</v>
      </c>
      <c r="O21" s="19">
        <f t="shared" si="1"/>
        <v>2.2271082502668351</v>
      </c>
    </row>
    <row r="22" spans="6:15" ht="15" x14ac:dyDescent="0.2">
      <c r="F22" s="68"/>
      <c r="G22" s="9">
        <f>+G21-1%</f>
        <v>3.9999999999999994E-2</v>
      </c>
      <c r="H22" s="18">
        <f t="shared" si="1"/>
        <v>0.41758279692503186</v>
      </c>
      <c r="I22" s="18">
        <f t="shared" si="1"/>
        <v>0.69597132820838636</v>
      </c>
      <c r="J22" s="18">
        <f t="shared" si="1"/>
        <v>0.97435985949174087</v>
      </c>
      <c r="K22" s="18">
        <f t="shared" si="1"/>
        <v>1.2527483907750951</v>
      </c>
      <c r="L22" s="18">
        <f t="shared" si="1"/>
        <v>1.5311369220584494</v>
      </c>
      <c r="M22" s="18">
        <f t="shared" si="1"/>
        <v>1.8095254533418039</v>
      </c>
      <c r="N22" s="18">
        <f t="shared" si="1"/>
        <v>2.0879139846251578</v>
      </c>
      <c r="O22" s="19">
        <f t="shared" si="1"/>
        <v>2.3663025159085125</v>
      </c>
    </row>
    <row r="23" spans="6:15" ht="15" x14ac:dyDescent="0.2">
      <c r="F23" s="68"/>
      <c r="G23" s="9">
        <f>+G22-1%</f>
        <v>2.9999999999999992E-2</v>
      </c>
      <c r="H23" s="18">
        <f t="shared" si="1"/>
        <v>0.55677706256670911</v>
      </c>
      <c r="I23" s="18">
        <f t="shared" si="1"/>
        <v>0.83516559385006361</v>
      </c>
      <c r="J23" s="18">
        <f t="shared" si="1"/>
        <v>1.113554125133418</v>
      </c>
      <c r="K23" s="18">
        <f t="shared" si="1"/>
        <v>1.3919426564167723</v>
      </c>
      <c r="L23" s="18">
        <f t="shared" si="1"/>
        <v>1.6703311877001266</v>
      </c>
      <c r="M23" s="18">
        <f t="shared" si="1"/>
        <v>1.9487197189834808</v>
      </c>
      <c r="N23" s="18">
        <f t="shared" si="1"/>
        <v>2.2271082502668351</v>
      </c>
      <c r="O23" s="19">
        <f t="shared" si="1"/>
        <v>2.5054967815501894</v>
      </c>
    </row>
    <row r="24" spans="6:15" ht="15" x14ac:dyDescent="0.2">
      <c r="F24" s="68"/>
      <c r="G24" s="9">
        <f>+G23-1%</f>
        <v>1.999999999999999E-2</v>
      </c>
      <c r="H24" s="18">
        <f t="shared" si="1"/>
        <v>0.69597132820838636</v>
      </c>
      <c r="I24" s="18">
        <f t="shared" si="1"/>
        <v>0.97435985949174087</v>
      </c>
      <c r="J24" s="18">
        <f t="shared" si="1"/>
        <v>1.2527483907750954</v>
      </c>
      <c r="K24" s="18">
        <f t="shared" si="1"/>
        <v>1.5311369220584496</v>
      </c>
      <c r="L24" s="18">
        <f t="shared" si="1"/>
        <v>1.8095254533418039</v>
      </c>
      <c r="M24" s="18">
        <f t="shared" si="1"/>
        <v>2.0879139846251582</v>
      </c>
      <c r="N24" s="18">
        <f t="shared" si="1"/>
        <v>2.3663025159085125</v>
      </c>
      <c r="O24" s="19">
        <f t="shared" si="1"/>
        <v>2.6446910471918668</v>
      </c>
    </row>
    <row r="25" spans="6:15" ht="15" x14ac:dyDescent="0.2">
      <c r="F25" s="69"/>
      <c r="G25" s="20">
        <f>+G24-1%</f>
        <v>9.9999999999999898E-3</v>
      </c>
      <c r="H25" s="21">
        <f t="shared" si="1"/>
        <v>0.83516559385006361</v>
      </c>
      <c r="I25" s="21">
        <f t="shared" si="1"/>
        <v>1.113554125133418</v>
      </c>
      <c r="J25" s="21">
        <f t="shared" si="1"/>
        <v>1.3919426564167725</v>
      </c>
      <c r="K25" s="21">
        <f t="shared" si="1"/>
        <v>1.6703311877001268</v>
      </c>
      <c r="L25" s="21">
        <f t="shared" si="1"/>
        <v>1.9487197189834813</v>
      </c>
      <c r="M25" s="21">
        <f t="shared" si="1"/>
        <v>2.2271082502668356</v>
      </c>
      <c r="N25" s="21">
        <f t="shared" si="1"/>
        <v>2.5054967815501898</v>
      </c>
      <c r="O25" s="22">
        <f t="shared" si="1"/>
        <v>2.7838853128335441</v>
      </c>
    </row>
  </sheetData>
  <mergeCells count="3">
    <mergeCell ref="F20:F25"/>
    <mergeCell ref="H18:O18"/>
    <mergeCell ref="A13:L13"/>
  </mergeCells>
  <conditionalFormatting sqref="H20:O2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B493-39C8-4C52-80E2-7D7C637729A1}">
  <dimension ref="A1:O1255"/>
  <sheetViews>
    <sheetView topLeftCell="A7" workbookViewId="0">
      <selection activeCell="Q28" sqref="Q28"/>
    </sheetView>
  </sheetViews>
  <sheetFormatPr defaultColWidth="9.28515625" defaultRowHeight="15" x14ac:dyDescent="0.25"/>
  <cols>
    <col min="1" max="1" width="10.7109375" bestFit="1" customWidth="1"/>
    <col min="11" max="11" width="10.7109375" bestFit="1" customWidth="1"/>
  </cols>
  <sheetData>
    <row r="1" spans="1:15" x14ac:dyDescent="0.25">
      <c r="A1" t="s">
        <v>21</v>
      </c>
      <c r="B1" s="1">
        <v>42495</v>
      </c>
    </row>
    <row r="2" spans="1:15" x14ac:dyDescent="0.25">
      <c r="A2" t="s">
        <v>20</v>
      </c>
    </row>
    <row r="4" spans="1:15" x14ac:dyDescent="0.25">
      <c r="B4" t="s">
        <v>5</v>
      </c>
      <c r="D4" t="s">
        <v>0</v>
      </c>
      <c r="F4" t="s">
        <v>12</v>
      </c>
      <c r="H4" t="s">
        <v>14</v>
      </c>
    </row>
    <row r="5" spans="1:15" x14ac:dyDescent="0.25">
      <c r="A5" t="s">
        <v>19</v>
      </c>
      <c r="B5" t="s">
        <v>2</v>
      </c>
      <c r="C5" t="s">
        <v>46</v>
      </c>
      <c r="D5" t="s">
        <v>2</v>
      </c>
      <c r="E5" t="s">
        <v>46</v>
      </c>
      <c r="F5" t="s">
        <v>2</v>
      </c>
      <c r="G5" t="s">
        <v>46</v>
      </c>
      <c r="H5" t="s">
        <v>2</v>
      </c>
      <c r="I5" t="s">
        <v>46</v>
      </c>
      <c r="K5" s="1" t="str">
        <f>+A5</f>
        <v>Dates</v>
      </c>
      <c r="L5" t="s">
        <v>47</v>
      </c>
      <c r="M5" t="s">
        <v>48</v>
      </c>
      <c r="N5" t="s">
        <v>49</v>
      </c>
      <c r="O5" t="s">
        <v>50</v>
      </c>
    </row>
    <row r="6" spans="1:15" x14ac:dyDescent="0.25">
      <c r="A6" s="1">
        <f>_xll.BDH(B$4,B$5:C$5,$B1,$B2,"Dir=V","Per=W","Days=A","Dts=S","cols=3;rows=42")</f>
        <v>42551</v>
      </c>
      <c r="B6">
        <v>38.189700000000002</v>
      </c>
      <c r="C6">
        <v>9.5327999999999999</v>
      </c>
      <c r="D6">
        <f>_xll.BDH(D$4,D$5:E$5,$B1,$B2,"Dir=V","Per=W","Days=A","Dts=H","cols=2;rows=42")</f>
        <v>39.796599999999998</v>
      </c>
      <c r="E6">
        <v>12.588800000000001</v>
      </c>
      <c r="F6">
        <f>_xll.BDH(F$4,F$5:G$5,$B1,$B2,"Dir=V","Per=W","Days=A","Dts=H","cols=2;rows=42")</f>
        <v>22.917400000000001</v>
      </c>
      <c r="G6">
        <v>7.9343000000000004</v>
      </c>
      <c r="H6">
        <f>_xll.BDH(H$4,H$5:I$5,$B1,$B2,"Dir=V","Per=W","Days=A","Dts=H","cols=2;rows=42")</f>
        <v>32.5946</v>
      </c>
      <c r="I6">
        <v>12.9777</v>
      </c>
      <c r="K6" s="1">
        <f>+A6</f>
        <v>42551</v>
      </c>
      <c r="L6">
        <f>+B6/C6</f>
        <v>4.0061367069486407</v>
      </c>
      <c r="M6">
        <f>+D6/E6</f>
        <v>3.1612703355363494</v>
      </c>
      <c r="N6">
        <f>+F6/G6</f>
        <v>2.8883959517537781</v>
      </c>
      <c r="O6">
        <f>+H6/I6</f>
        <v>2.5115852577883597</v>
      </c>
    </row>
    <row r="7" spans="1:15" x14ac:dyDescent="0.25">
      <c r="A7" s="1">
        <v>42643</v>
      </c>
      <c r="B7">
        <v>37.224800000000002</v>
      </c>
      <c r="C7">
        <v>12.673</v>
      </c>
      <c r="D7">
        <v>39.627899999999997</v>
      </c>
      <c r="E7">
        <v>17.0426</v>
      </c>
      <c r="F7">
        <v>27.035799999999998</v>
      </c>
      <c r="G7">
        <v>11.4193</v>
      </c>
      <c r="H7">
        <v>29.920200000000001</v>
      </c>
      <c r="I7">
        <v>17.162700000000001</v>
      </c>
      <c r="K7" s="1">
        <f t="shared" ref="K7:K42" si="0">+A7</f>
        <v>42643</v>
      </c>
      <c r="L7">
        <f t="shared" ref="L7:L42" si="1">+B7/C7</f>
        <v>2.9373313343328338</v>
      </c>
      <c r="M7">
        <f t="shared" ref="M7:M42" si="2">+D7/E7</f>
        <v>2.325226197880605</v>
      </c>
      <c r="N7">
        <f t="shared" ref="N7:N42" si="3">+F7/G7</f>
        <v>2.367553177515259</v>
      </c>
      <c r="O7">
        <f t="shared" ref="O7:O42" si="4">+H7/I7</f>
        <v>1.7433270988830429</v>
      </c>
    </row>
    <row r="8" spans="1:15" x14ac:dyDescent="0.25">
      <c r="A8" s="1">
        <v>42735</v>
      </c>
      <c r="B8">
        <v>37.299300000000002</v>
      </c>
      <c r="C8">
        <v>7.6643999999999997</v>
      </c>
      <c r="D8">
        <v>34.440399999999997</v>
      </c>
      <c r="E8">
        <v>9.8148</v>
      </c>
      <c r="F8">
        <v>28.184100000000001</v>
      </c>
      <c r="G8">
        <v>6.4439000000000002</v>
      </c>
      <c r="H8">
        <v>24.1492</v>
      </c>
      <c r="I8">
        <v>10.4537</v>
      </c>
      <c r="K8" s="1">
        <f t="shared" si="0"/>
        <v>42735</v>
      </c>
      <c r="L8">
        <f t="shared" si="1"/>
        <v>4.8665648974479421</v>
      </c>
      <c r="M8">
        <f t="shared" si="2"/>
        <v>3.5090271834372575</v>
      </c>
      <c r="N8">
        <f t="shared" si="3"/>
        <v>4.3737643352628064</v>
      </c>
      <c r="O8">
        <f t="shared" si="4"/>
        <v>2.3101102958761013</v>
      </c>
    </row>
    <row r="9" spans="1:15" x14ac:dyDescent="0.25">
      <c r="A9" s="1">
        <v>42825</v>
      </c>
      <c r="B9">
        <v>34.825400000000002</v>
      </c>
      <c r="C9">
        <v>12.0289</v>
      </c>
      <c r="D9">
        <v>34.383800000000001</v>
      </c>
      <c r="E9">
        <v>15.127599999999999</v>
      </c>
      <c r="F9">
        <v>28.969000000000001</v>
      </c>
      <c r="G9">
        <v>8.2239000000000004</v>
      </c>
      <c r="H9">
        <v>18.939599999999999</v>
      </c>
      <c r="I9">
        <v>15.4163</v>
      </c>
      <c r="K9" s="1">
        <f t="shared" si="0"/>
        <v>42825</v>
      </c>
      <c r="L9">
        <f t="shared" si="1"/>
        <v>2.8951441943984904</v>
      </c>
      <c r="M9">
        <f t="shared" si="2"/>
        <v>2.2729183743620931</v>
      </c>
      <c r="N9">
        <f t="shared" si="3"/>
        <v>3.5225379686037037</v>
      </c>
      <c r="O9">
        <f t="shared" si="4"/>
        <v>1.228543814015036</v>
      </c>
    </row>
    <row r="10" spans="1:15" x14ac:dyDescent="0.25">
      <c r="A10" s="1">
        <v>42916</v>
      </c>
      <c r="B10">
        <v>36.777900000000002</v>
      </c>
      <c r="C10">
        <v>17.175899999999999</v>
      </c>
      <c r="D10">
        <v>27.677399999999999</v>
      </c>
      <c r="E10">
        <v>20.361899999999999</v>
      </c>
      <c r="F10">
        <v>25.530999999999999</v>
      </c>
      <c r="G10">
        <v>12.2257</v>
      </c>
      <c r="H10">
        <v>19.200199999999999</v>
      </c>
      <c r="I10">
        <v>20.561</v>
      </c>
      <c r="K10" s="1">
        <f t="shared" si="0"/>
        <v>42916</v>
      </c>
      <c r="L10">
        <f t="shared" si="1"/>
        <v>2.1412502401620879</v>
      </c>
      <c r="M10">
        <f t="shared" si="2"/>
        <v>1.3592739380902568</v>
      </c>
      <c r="N10">
        <f t="shared" si="3"/>
        <v>2.0883057820820077</v>
      </c>
      <c r="O10">
        <f t="shared" si="4"/>
        <v>0.93381644861631241</v>
      </c>
    </row>
    <row r="11" spans="1:15" x14ac:dyDescent="0.25">
      <c r="A11" s="1">
        <v>43008</v>
      </c>
      <c r="B11">
        <v>30.667899999999999</v>
      </c>
      <c r="C11">
        <v>14.9892</v>
      </c>
      <c r="D11">
        <v>28.8001</v>
      </c>
      <c r="E11">
        <v>17.427600000000002</v>
      </c>
      <c r="F11">
        <v>18.195699999999999</v>
      </c>
      <c r="G11">
        <v>12.449199999999999</v>
      </c>
      <c r="H11">
        <v>18.148</v>
      </c>
      <c r="I11">
        <v>17.225100000000001</v>
      </c>
      <c r="K11" s="1">
        <f t="shared" si="0"/>
        <v>43008</v>
      </c>
      <c r="L11">
        <f t="shared" si="1"/>
        <v>2.0459997865129558</v>
      </c>
      <c r="M11">
        <f t="shared" si="2"/>
        <v>1.6525568638251966</v>
      </c>
      <c r="N11">
        <f t="shared" si="3"/>
        <v>1.4615959258426243</v>
      </c>
      <c r="O11">
        <f t="shared" si="4"/>
        <v>1.0535787890926611</v>
      </c>
    </row>
    <row r="12" spans="1:15" x14ac:dyDescent="0.25">
      <c r="A12" s="1">
        <v>43100</v>
      </c>
      <c r="B12">
        <v>29.867000000000001</v>
      </c>
      <c r="C12">
        <v>12.985200000000001</v>
      </c>
      <c r="D12">
        <v>29.3276</v>
      </c>
      <c r="E12">
        <v>12.9247</v>
      </c>
      <c r="F12">
        <v>17.0868</v>
      </c>
      <c r="G12">
        <v>11.1938</v>
      </c>
      <c r="H12">
        <v>22.594899999999999</v>
      </c>
      <c r="I12">
        <v>12.192399999999999</v>
      </c>
      <c r="K12" s="1">
        <f t="shared" si="0"/>
        <v>43100</v>
      </c>
      <c r="L12">
        <f t="shared" si="1"/>
        <v>2.3000800911807286</v>
      </c>
      <c r="M12">
        <f t="shared" si="2"/>
        <v>2.2691126293066763</v>
      </c>
      <c r="N12">
        <f t="shared" si="3"/>
        <v>1.5264521431506728</v>
      </c>
      <c r="O12">
        <f t="shared" si="4"/>
        <v>1.8531954332206948</v>
      </c>
    </row>
    <row r="13" spans="1:15" x14ac:dyDescent="0.25">
      <c r="A13" s="1">
        <v>43190</v>
      </c>
      <c r="B13">
        <v>28.042000000000002</v>
      </c>
      <c r="C13">
        <v>12.757999999999999</v>
      </c>
      <c r="D13">
        <v>31.3764</v>
      </c>
      <c r="E13">
        <v>15.0709</v>
      </c>
      <c r="F13">
        <v>20.070499999999999</v>
      </c>
      <c r="G13">
        <v>11.7102</v>
      </c>
      <c r="H13">
        <v>22.4177</v>
      </c>
      <c r="I13">
        <v>14.0047</v>
      </c>
      <c r="K13" s="1">
        <f t="shared" si="0"/>
        <v>43190</v>
      </c>
      <c r="L13">
        <f t="shared" si="1"/>
        <v>2.1979934158959087</v>
      </c>
      <c r="M13">
        <f t="shared" si="2"/>
        <v>2.0819194606825073</v>
      </c>
      <c r="N13">
        <f t="shared" si="3"/>
        <v>1.7139331522945807</v>
      </c>
      <c r="O13">
        <f t="shared" si="4"/>
        <v>1.6007268988268224</v>
      </c>
    </row>
    <row r="14" spans="1:15" x14ac:dyDescent="0.25">
      <c r="A14" s="1">
        <v>43281</v>
      </c>
      <c r="B14">
        <v>32.525199999999998</v>
      </c>
      <c r="C14">
        <v>13.946400000000001</v>
      </c>
      <c r="D14">
        <v>29.065799999999999</v>
      </c>
      <c r="E14">
        <v>15.2662</v>
      </c>
      <c r="F14">
        <v>17.409099999999999</v>
      </c>
      <c r="G14">
        <v>11.3748</v>
      </c>
      <c r="H14">
        <v>26.581399999999999</v>
      </c>
      <c r="I14">
        <v>14.328900000000001</v>
      </c>
      <c r="K14" s="1">
        <f t="shared" si="0"/>
        <v>43281</v>
      </c>
      <c r="L14">
        <f t="shared" si="1"/>
        <v>2.3321574026272009</v>
      </c>
      <c r="M14">
        <f t="shared" si="2"/>
        <v>1.9039315612267624</v>
      </c>
      <c r="N14">
        <f t="shared" si="3"/>
        <v>1.5304972395119034</v>
      </c>
      <c r="O14">
        <f t="shared" si="4"/>
        <v>1.8550900627403357</v>
      </c>
    </row>
    <row r="15" spans="1:15" x14ac:dyDescent="0.25">
      <c r="A15" s="1">
        <v>43373</v>
      </c>
      <c r="B15">
        <v>30.945799999999998</v>
      </c>
      <c r="C15">
        <v>13.8</v>
      </c>
      <c r="D15">
        <v>29.886299999999999</v>
      </c>
      <c r="E15">
        <v>14.220700000000001</v>
      </c>
      <c r="F15">
        <v>15.2578</v>
      </c>
      <c r="G15">
        <v>13.1144</v>
      </c>
      <c r="H15">
        <v>30.084</v>
      </c>
      <c r="I15">
        <v>14.6546</v>
      </c>
      <c r="K15" s="1">
        <f t="shared" si="0"/>
        <v>43373</v>
      </c>
      <c r="L15">
        <f t="shared" si="1"/>
        <v>2.2424492753623184</v>
      </c>
      <c r="M15">
        <f t="shared" si="2"/>
        <v>2.1016054062036327</v>
      </c>
      <c r="N15">
        <f t="shared" si="3"/>
        <v>1.1634386628438969</v>
      </c>
      <c r="O15">
        <f t="shared" si="4"/>
        <v>2.0528707709524654</v>
      </c>
    </row>
    <row r="16" spans="1:15" x14ac:dyDescent="0.25">
      <c r="A16" s="1">
        <v>43465</v>
      </c>
      <c r="B16">
        <v>30.025200000000002</v>
      </c>
      <c r="C16">
        <v>16.369399999999999</v>
      </c>
      <c r="D16">
        <v>31.0943</v>
      </c>
      <c r="E16">
        <v>16.547000000000001</v>
      </c>
      <c r="F16">
        <v>16.289000000000001</v>
      </c>
      <c r="G16">
        <v>16.401</v>
      </c>
      <c r="H16">
        <v>34.953299999999999</v>
      </c>
      <c r="I16">
        <v>16.0334</v>
      </c>
      <c r="K16" s="1">
        <f t="shared" si="0"/>
        <v>43465</v>
      </c>
      <c r="L16">
        <f t="shared" si="1"/>
        <v>1.8342272777255124</v>
      </c>
      <c r="M16">
        <f t="shared" si="2"/>
        <v>1.8791502991478817</v>
      </c>
      <c r="N16">
        <f t="shared" si="3"/>
        <v>0.99317114810072571</v>
      </c>
      <c r="O16">
        <f t="shared" si="4"/>
        <v>2.1800304364638814</v>
      </c>
    </row>
    <row r="17" spans="1:15" x14ac:dyDescent="0.25">
      <c r="A17" s="1">
        <v>43555</v>
      </c>
      <c r="B17">
        <v>37.272399999999998</v>
      </c>
      <c r="C17">
        <v>21.210599999999999</v>
      </c>
      <c r="D17">
        <v>28.7331</v>
      </c>
      <c r="E17">
        <v>21.9358</v>
      </c>
      <c r="F17">
        <v>2.9889000000000001</v>
      </c>
      <c r="G17">
        <v>17.480399999999999</v>
      </c>
      <c r="H17">
        <v>34.039200000000001</v>
      </c>
      <c r="I17">
        <v>20.9453</v>
      </c>
      <c r="K17" s="1">
        <f t="shared" si="0"/>
        <v>43555</v>
      </c>
      <c r="L17">
        <f t="shared" si="1"/>
        <v>1.7572534487473244</v>
      </c>
      <c r="M17">
        <f t="shared" si="2"/>
        <v>1.3098724459559259</v>
      </c>
      <c r="N17">
        <f t="shared" si="3"/>
        <v>0.17098578979886045</v>
      </c>
      <c r="O17">
        <f t="shared" si="4"/>
        <v>1.6251474077716721</v>
      </c>
    </row>
    <row r="18" spans="1:15" x14ac:dyDescent="0.25">
      <c r="A18" s="1">
        <v>43646</v>
      </c>
      <c r="B18">
        <v>48.880299999999998</v>
      </c>
      <c r="C18">
        <v>14.7887</v>
      </c>
      <c r="D18">
        <v>28.393799999999999</v>
      </c>
      <c r="E18">
        <v>16.075299999999999</v>
      </c>
      <c r="F18">
        <v>6.1919000000000004</v>
      </c>
      <c r="G18">
        <v>13.236599999999999</v>
      </c>
      <c r="H18">
        <v>47.470999999999997</v>
      </c>
      <c r="I18">
        <v>15.092000000000001</v>
      </c>
      <c r="K18" s="1">
        <f t="shared" si="0"/>
        <v>43646</v>
      </c>
      <c r="L18">
        <f t="shared" si="1"/>
        <v>3.3052465733972558</v>
      </c>
      <c r="M18">
        <f t="shared" si="2"/>
        <v>1.7662998513247032</v>
      </c>
      <c r="N18">
        <f t="shared" si="3"/>
        <v>0.46778628953054413</v>
      </c>
      <c r="O18">
        <f t="shared" si="4"/>
        <v>3.1454412934004767</v>
      </c>
    </row>
    <row r="19" spans="1:15" x14ac:dyDescent="0.25">
      <c r="A19" s="1">
        <v>43738</v>
      </c>
      <c r="B19">
        <v>41.205500000000001</v>
      </c>
      <c r="C19">
        <v>20.806999999999999</v>
      </c>
      <c r="D19">
        <v>33.468800000000002</v>
      </c>
      <c r="E19">
        <v>22.487400000000001</v>
      </c>
      <c r="F19">
        <v>-11.735300000000001</v>
      </c>
      <c r="G19">
        <v>15.335800000000001</v>
      </c>
      <c r="H19">
        <v>56.709899999999998</v>
      </c>
      <c r="I19">
        <v>18.059200000000001</v>
      </c>
      <c r="K19" s="1">
        <f t="shared" si="0"/>
        <v>43738</v>
      </c>
      <c r="L19">
        <f t="shared" si="1"/>
        <v>1.9803671841207289</v>
      </c>
      <c r="M19">
        <f t="shared" si="2"/>
        <v>1.4883356902087392</v>
      </c>
      <c r="N19">
        <f t="shared" si="3"/>
        <v>-0.76522255115481419</v>
      </c>
      <c r="O19">
        <f t="shared" si="4"/>
        <v>3.1402221582351375</v>
      </c>
    </row>
    <row r="20" spans="1:15" x14ac:dyDescent="0.25">
      <c r="A20" s="1">
        <v>43830</v>
      </c>
      <c r="B20">
        <v>36.881799999999998</v>
      </c>
      <c r="C20">
        <v>24.195699999999999</v>
      </c>
      <c r="D20">
        <v>26.0565</v>
      </c>
      <c r="E20">
        <v>23.8826</v>
      </c>
      <c r="F20">
        <v>-5.4797000000000002</v>
      </c>
      <c r="G20">
        <v>16.9252</v>
      </c>
      <c r="H20">
        <v>27.683800000000002</v>
      </c>
      <c r="I20">
        <v>20.427</v>
      </c>
      <c r="K20" s="1">
        <f t="shared" si="0"/>
        <v>43830</v>
      </c>
      <c r="L20">
        <f t="shared" si="1"/>
        <v>1.5243121711709104</v>
      </c>
      <c r="M20">
        <f t="shared" si="2"/>
        <v>1.0910244278261161</v>
      </c>
      <c r="N20">
        <f t="shared" si="3"/>
        <v>-0.32375983740221681</v>
      </c>
      <c r="O20">
        <f t="shared" si="4"/>
        <v>1.3552552993586919</v>
      </c>
    </row>
    <row r="21" spans="1:15" x14ac:dyDescent="0.25">
      <c r="A21" s="1">
        <v>43921</v>
      </c>
      <c r="B21">
        <v>29.594200000000001</v>
      </c>
      <c r="C21">
        <v>17.210999999999999</v>
      </c>
      <c r="D21">
        <v>34.6584</v>
      </c>
      <c r="E21">
        <v>19.189900000000002</v>
      </c>
      <c r="F21">
        <v>2.8378999999999999</v>
      </c>
      <c r="G21">
        <v>12.0078</v>
      </c>
      <c r="H21">
        <v>23.523800000000001</v>
      </c>
      <c r="I21">
        <v>13.830500000000001</v>
      </c>
      <c r="K21" s="1">
        <f t="shared" si="0"/>
        <v>43921</v>
      </c>
      <c r="L21">
        <f t="shared" si="1"/>
        <v>1.7194933472779039</v>
      </c>
      <c r="M21">
        <f t="shared" si="2"/>
        <v>1.8060750707403372</v>
      </c>
      <c r="N21">
        <f t="shared" si="3"/>
        <v>0.23633804693615817</v>
      </c>
      <c r="O21">
        <f t="shared" si="4"/>
        <v>1.7008640323921767</v>
      </c>
    </row>
    <row r="22" spans="1:15" x14ac:dyDescent="0.25">
      <c r="A22" s="1">
        <v>44012</v>
      </c>
      <c r="B22">
        <v>25.208500000000001</v>
      </c>
      <c r="C22">
        <v>28.860299999999999</v>
      </c>
      <c r="D22">
        <v>41.253700000000002</v>
      </c>
      <c r="E22">
        <v>25.330300000000001</v>
      </c>
      <c r="F22">
        <v>4.9405999999999999</v>
      </c>
      <c r="G22">
        <v>18.4846</v>
      </c>
      <c r="H22">
        <v>18.5288</v>
      </c>
      <c r="I22">
        <v>26.123200000000001</v>
      </c>
      <c r="K22" s="1">
        <f t="shared" si="0"/>
        <v>44012</v>
      </c>
      <c r="L22">
        <f t="shared" si="1"/>
        <v>0.8734663187839351</v>
      </c>
      <c r="M22">
        <f t="shared" si="2"/>
        <v>1.6286305333928142</v>
      </c>
      <c r="N22">
        <f t="shared" si="3"/>
        <v>0.26728195362626184</v>
      </c>
      <c r="O22">
        <f t="shared" si="4"/>
        <v>0.70928523304954982</v>
      </c>
    </row>
    <row r="23" spans="1:15" x14ac:dyDescent="0.25">
      <c r="A23" s="1">
        <v>44104</v>
      </c>
      <c r="B23">
        <v>26.562200000000001</v>
      </c>
      <c r="C23">
        <v>27.251200000000001</v>
      </c>
      <c r="D23">
        <v>34.033900000000003</v>
      </c>
      <c r="E23">
        <v>23.584900000000001</v>
      </c>
      <c r="F23">
        <v>18.147400000000001</v>
      </c>
      <c r="G23">
        <v>19.034600000000001</v>
      </c>
      <c r="H23">
        <v>13.4611</v>
      </c>
      <c r="I23">
        <v>21.5533</v>
      </c>
      <c r="K23" s="1">
        <f t="shared" si="0"/>
        <v>44104</v>
      </c>
      <c r="L23">
        <f t="shared" si="1"/>
        <v>0.97471670972287461</v>
      </c>
      <c r="M23">
        <f t="shared" si="2"/>
        <v>1.4430377063290496</v>
      </c>
      <c r="N23">
        <f t="shared" si="3"/>
        <v>0.95339014216216789</v>
      </c>
      <c r="O23">
        <f t="shared" si="4"/>
        <v>0.62454937294984991</v>
      </c>
    </row>
    <row r="24" spans="1:15" x14ac:dyDescent="0.25">
      <c r="A24" s="1">
        <v>44196</v>
      </c>
      <c r="B24">
        <v>19.4176</v>
      </c>
      <c r="C24">
        <v>53.146500000000003</v>
      </c>
      <c r="D24">
        <v>18.505800000000001</v>
      </c>
      <c r="E24">
        <v>38.744199999999999</v>
      </c>
      <c r="F24">
        <v>10.3446</v>
      </c>
      <c r="G24">
        <v>37.616999999999997</v>
      </c>
      <c r="H24">
        <v>12.320600000000001</v>
      </c>
      <c r="I24">
        <v>41.896500000000003</v>
      </c>
      <c r="K24" s="1">
        <f t="shared" si="0"/>
        <v>44196</v>
      </c>
      <c r="L24">
        <f t="shared" si="1"/>
        <v>0.365359901404608</v>
      </c>
      <c r="M24">
        <f t="shared" si="2"/>
        <v>0.47764052425911496</v>
      </c>
      <c r="N24">
        <f t="shared" si="3"/>
        <v>0.27499800622059178</v>
      </c>
      <c r="O24">
        <f t="shared" si="4"/>
        <v>0.29407229720859734</v>
      </c>
    </row>
    <row r="25" spans="1:15" x14ac:dyDescent="0.25">
      <c r="A25" s="1">
        <v>44286</v>
      </c>
      <c r="B25">
        <v>16.610399999999998</v>
      </c>
      <c r="C25">
        <v>24.194400000000002</v>
      </c>
      <c r="D25">
        <v>19.1478</v>
      </c>
      <c r="E25">
        <v>18.761900000000001</v>
      </c>
      <c r="F25">
        <v>12.4595</v>
      </c>
      <c r="G25">
        <v>16.6812</v>
      </c>
      <c r="H25">
        <v>18.006</v>
      </c>
      <c r="I25">
        <v>19.468</v>
      </c>
      <c r="K25" s="1">
        <f t="shared" si="0"/>
        <v>44286</v>
      </c>
      <c r="L25">
        <f t="shared" si="1"/>
        <v>0.68653903382600923</v>
      </c>
      <c r="M25">
        <f t="shared" si="2"/>
        <v>1.0205682793320505</v>
      </c>
      <c r="N25">
        <f t="shared" si="3"/>
        <v>0.74691868690501884</v>
      </c>
      <c r="O25">
        <f t="shared" si="4"/>
        <v>0.92490240394493528</v>
      </c>
    </row>
    <row r="26" spans="1:15" x14ac:dyDescent="0.25">
      <c r="A26" s="1">
        <v>44377</v>
      </c>
      <c r="B26">
        <v>17.752500000000001</v>
      </c>
      <c r="C26">
        <v>25.863299999999999</v>
      </c>
      <c r="D26">
        <v>17.295100000000001</v>
      </c>
      <c r="E26">
        <v>22.0519</v>
      </c>
      <c r="F26">
        <v>6.1238000000000001</v>
      </c>
      <c r="G26">
        <v>21.531700000000001</v>
      </c>
      <c r="H26">
        <v>21.500800000000002</v>
      </c>
      <c r="I26">
        <v>22.807300000000001</v>
      </c>
      <c r="K26" s="1">
        <f t="shared" si="0"/>
        <v>44377</v>
      </c>
      <c r="L26">
        <f t="shared" si="1"/>
        <v>0.68639732748721172</v>
      </c>
      <c r="M26">
        <f t="shared" si="2"/>
        <v>0.78429069603979706</v>
      </c>
      <c r="N26">
        <f t="shared" si="3"/>
        <v>0.28440856969027062</v>
      </c>
      <c r="O26">
        <f t="shared" si="4"/>
        <v>0.94271570944390615</v>
      </c>
    </row>
    <row r="27" spans="1:15" x14ac:dyDescent="0.25">
      <c r="A27" s="1">
        <v>44469</v>
      </c>
      <c r="B27">
        <v>20.46</v>
      </c>
      <c r="C27">
        <v>26.802600000000002</v>
      </c>
      <c r="D27">
        <v>18.886399999999998</v>
      </c>
      <c r="E27">
        <v>23.110399999999998</v>
      </c>
      <c r="F27">
        <v>1.8726</v>
      </c>
      <c r="G27">
        <v>20.990500000000001</v>
      </c>
      <c r="H27">
        <v>19.798999999999999</v>
      </c>
      <c r="I27">
        <v>24.5168</v>
      </c>
      <c r="K27" s="1">
        <f t="shared" si="0"/>
        <v>44469</v>
      </c>
      <c r="L27">
        <f t="shared" si="1"/>
        <v>0.76335877862595414</v>
      </c>
      <c r="M27">
        <f t="shared" si="2"/>
        <v>0.81722514538908886</v>
      </c>
      <c r="N27">
        <f t="shared" si="3"/>
        <v>8.9211786284271455E-2</v>
      </c>
      <c r="O27">
        <f t="shared" si="4"/>
        <v>0.80756868759381317</v>
      </c>
    </row>
    <row r="28" spans="1:15" x14ac:dyDescent="0.25">
      <c r="A28" s="1">
        <v>44561</v>
      </c>
      <c r="B28">
        <v>13.824999999999999</v>
      </c>
      <c r="C28">
        <v>33.113199999999999</v>
      </c>
      <c r="D28">
        <v>14.445</v>
      </c>
      <c r="E28">
        <v>23.023</v>
      </c>
      <c r="F28">
        <v>-4.0589000000000004</v>
      </c>
      <c r="G28">
        <v>25.753900000000002</v>
      </c>
      <c r="H28">
        <v>15.8018</v>
      </c>
      <c r="I28">
        <v>41.720300000000002</v>
      </c>
      <c r="K28" s="1">
        <f t="shared" si="0"/>
        <v>44561</v>
      </c>
      <c r="L28">
        <f t="shared" si="1"/>
        <v>0.41750721766546273</v>
      </c>
      <c r="M28">
        <f t="shared" si="2"/>
        <v>0.62741606219867097</v>
      </c>
      <c r="N28">
        <f t="shared" si="3"/>
        <v>-0.15760331444946202</v>
      </c>
      <c r="O28">
        <f t="shared" si="4"/>
        <v>0.37875566570710179</v>
      </c>
    </row>
    <row r="29" spans="1:15" x14ac:dyDescent="0.25">
      <c r="A29" s="1">
        <v>44651</v>
      </c>
      <c r="B29">
        <v>23.775099999999998</v>
      </c>
      <c r="C29">
        <v>37.319699999999997</v>
      </c>
      <c r="D29">
        <v>25.914000000000001</v>
      </c>
      <c r="E29">
        <v>30.578800000000001</v>
      </c>
      <c r="F29">
        <v>-6.9196</v>
      </c>
      <c r="G29">
        <v>28.468399999999999</v>
      </c>
      <c r="H29">
        <v>26.3156</v>
      </c>
      <c r="I29">
        <v>30.842500000000001</v>
      </c>
      <c r="K29" s="1">
        <f t="shared" si="0"/>
        <v>44651</v>
      </c>
      <c r="L29">
        <f t="shared" si="1"/>
        <v>0.63706567844864781</v>
      </c>
      <c r="M29">
        <f t="shared" si="2"/>
        <v>0.84744986722827587</v>
      </c>
      <c r="N29">
        <f t="shared" si="3"/>
        <v>-0.24306248331483329</v>
      </c>
      <c r="O29">
        <f t="shared" si="4"/>
        <v>0.85322525735592114</v>
      </c>
    </row>
    <row r="30" spans="1:15" x14ac:dyDescent="0.25">
      <c r="A30" s="1">
        <v>44742</v>
      </c>
      <c r="B30">
        <v>19.8855</v>
      </c>
      <c r="C30">
        <v>29.015699999999999</v>
      </c>
      <c r="D30">
        <v>22.990100000000002</v>
      </c>
      <c r="E30">
        <v>24.0853</v>
      </c>
      <c r="F30">
        <v>-11.902200000000001</v>
      </c>
      <c r="G30">
        <v>21.852</v>
      </c>
      <c r="H30">
        <v>24.831600000000002</v>
      </c>
      <c r="I30">
        <v>23.562899999999999</v>
      </c>
      <c r="K30" s="1">
        <f t="shared" si="0"/>
        <v>44742</v>
      </c>
      <c r="L30">
        <f t="shared" si="1"/>
        <v>0.68533586989112794</v>
      </c>
      <c r="M30">
        <f t="shared" si="2"/>
        <v>0.9545282807355524</v>
      </c>
      <c r="N30">
        <f t="shared" si="3"/>
        <v>-0.54467325645249864</v>
      </c>
      <c r="O30">
        <f t="shared" si="4"/>
        <v>1.053843117782616</v>
      </c>
    </row>
    <row r="31" spans="1:15" x14ac:dyDescent="0.25">
      <c r="A31" s="1">
        <v>44834</v>
      </c>
      <c r="B31">
        <v>18.971299999999999</v>
      </c>
      <c r="C31">
        <v>12.4543</v>
      </c>
      <c r="D31">
        <v>21.417400000000001</v>
      </c>
      <c r="E31">
        <v>11.935700000000001</v>
      </c>
      <c r="F31">
        <v>-11.9877</v>
      </c>
      <c r="G31">
        <v>10.6907</v>
      </c>
      <c r="H31">
        <v>27.998799999999999</v>
      </c>
      <c r="I31">
        <v>14.891999999999999</v>
      </c>
      <c r="K31" s="1">
        <f t="shared" si="0"/>
        <v>44834</v>
      </c>
      <c r="L31">
        <f t="shared" si="1"/>
        <v>1.5232730864038926</v>
      </c>
      <c r="M31">
        <f t="shared" si="2"/>
        <v>1.7943983176520857</v>
      </c>
      <c r="N31">
        <f t="shared" si="3"/>
        <v>-1.1213203999738091</v>
      </c>
      <c r="O31">
        <f t="shared" si="4"/>
        <v>1.8801235562718239</v>
      </c>
    </row>
    <row r="32" spans="1:15" x14ac:dyDescent="0.25">
      <c r="A32" s="1">
        <v>44926</v>
      </c>
      <c r="B32">
        <v>14.7738</v>
      </c>
      <c r="C32">
        <v>16.217400000000001</v>
      </c>
      <c r="D32">
        <v>14.934100000000001</v>
      </c>
      <c r="E32">
        <v>12.574</v>
      </c>
      <c r="F32">
        <v>-6.5327000000000002</v>
      </c>
      <c r="G32">
        <v>16.002199999999998</v>
      </c>
      <c r="H32">
        <v>20.501799999999999</v>
      </c>
      <c r="I32">
        <v>23.363600000000002</v>
      </c>
      <c r="K32" s="1">
        <f t="shared" si="0"/>
        <v>44926</v>
      </c>
      <c r="L32">
        <f t="shared" si="1"/>
        <v>0.91098449813163629</v>
      </c>
      <c r="M32">
        <f t="shared" si="2"/>
        <v>1.187696834738349</v>
      </c>
      <c r="N32">
        <f t="shared" si="3"/>
        <v>-0.40823761732761749</v>
      </c>
      <c r="O32">
        <f t="shared" si="4"/>
        <v>0.87751031519115197</v>
      </c>
    </row>
    <row r="33" spans="1:15" x14ac:dyDescent="0.25">
      <c r="A33" s="1">
        <v>45016</v>
      </c>
      <c r="B33">
        <v>43.604799999999997</v>
      </c>
      <c r="C33">
        <v>29.927499999999998</v>
      </c>
      <c r="D33">
        <v>39.216500000000003</v>
      </c>
      <c r="E33">
        <v>25.592300000000002</v>
      </c>
      <c r="F33">
        <v>-10.6349</v>
      </c>
      <c r="G33">
        <v>26.372699999999998</v>
      </c>
      <c r="H33">
        <v>61.091000000000001</v>
      </c>
      <c r="I33">
        <v>35.115099999999998</v>
      </c>
      <c r="K33" s="1">
        <f t="shared" si="0"/>
        <v>45016</v>
      </c>
      <c r="L33">
        <f t="shared" si="1"/>
        <v>1.4570144515913457</v>
      </c>
      <c r="M33">
        <f t="shared" si="2"/>
        <v>1.5323554350331936</v>
      </c>
      <c r="N33">
        <f t="shared" si="3"/>
        <v>-0.40325412263439092</v>
      </c>
      <c r="O33">
        <f t="shared" si="4"/>
        <v>1.7397358970927039</v>
      </c>
    </row>
    <row r="34" spans="1:15" x14ac:dyDescent="0.25">
      <c r="A34" s="1">
        <v>45107</v>
      </c>
      <c r="B34">
        <v>69.168400000000005</v>
      </c>
      <c r="C34">
        <v>15.5495</v>
      </c>
      <c r="D34">
        <v>61.8095</v>
      </c>
      <c r="E34">
        <v>13.631500000000001</v>
      </c>
      <c r="F34">
        <v>16.4499</v>
      </c>
      <c r="G34">
        <v>14.6648</v>
      </c>
      <c r="H34">
        <v>74.145399999999995</v>
      </c>
      <c r="I34">
        <v>16.626200000000001</v>
      </c>
      <c r="K34" s="1">
        <f t="shared" si="0"/>
        <v>45107</v>
      </c>
      <c r="L34">
        <f t="shared" si="1"/>
        <v>4.4482716486060649</v>
      </c>
      <c r="M34">
        <f t="shared" si="2"/>
        <v>4.5343139052928878</v>
      </c>
      <c r="N34">
        <f t="shared" si="3"/>
        <v>1.1217268561453275</v>
      </c>
      <c r="O34">
        <f t="shared" si="4"/>
        <v>4.4595517917503695</v>
      </c>
    </row>
    <row r="35" spans="1:15" x14ac:dyDescent="0.25">
      <c r="A35" s="1">
        <v>45199</v>
      </c>
      <c r="B35">
        <v>66.916300000000007</v>
      </c>
      <c r="C35">
        <v>24.7897</v>
      </c>
      <c r="D35">
        <v>46.975900000000003</v>
      </c>
      <c r="E35">
        <v>20.4024</v>
      </c>
      <c r="F35">
        <v>33.621200000000002</v>
      </c>
      <c r="G35">
        <v>22.0671</v>
      </c>
      <c r="H35">
        <v>56.870399999999997</v>
      </c>
      <c r="I35">
        <v>27.535299999999999</v>
      </c>
      <c r="K35" s="1">
        <f t="shared" si="0"/>
        <v>45199</v>
      </c>
      <c r="L35">
        <f t="shared" si="1"/>
        <v>2.6993590079750867</v>
      </c>
      <c r="M35">
        <f t="shared" si="2"/>
        <v>2.3024693173352158</v>
      </c>
      <c r="N35">
        <f t="shared" si="3"/>
        <v>1.5235894159178145</v>
      </c>
      <c r="O35">
        <f t="shared" si="4"/>
        <v>2.0653633699287823</v>
      </c>
    </row>
    <row r="36" spans="1:15" x14ac:dyDescent="0.25">
      <c r="A36" s="1">
        <v>45291</v>
      </c>
      <c r="B36">
        <v>21.708500000000001</v>
      </c>
      <c r="C36">
        <v>31.7636</v>
      </c>
      <c r="D36">
        <v>25.505299999999998</v>
      </c>
      <c r="E36">
        <v>25.322299999999998</v>
      </c>
      <c r="F36">
        <v>20.925699999999999</v>
      </c>
      <c r="G36">
        <v>34.655299999999997</v>
      </c>
      <c r="H36">
        <v>15.5595</v>
      </c>
      <c r="I36">
        <v>39.9129</v>
      </c>
      <c r="K36" s="1">
        <f t="shared" si="0"/>
        <v>45291</v>
      </c>
      <c r="L36">
        <f t="shared" si="1"/>
        <v>0.68343953456157369</v>
      </c>
      <c r="M36">
        <f t="shared" si="2"/>
        <v>1.0072268316859052</v>
      </c>
      <c r="N36">
        <f t="shared" si="3"/>
        <v>0.60382394612079537</v>
      </c>
      <c r="O36">
        <f t="shared" si="4"/>
        <v>0.38983636869282862</v>
      </c>
    </row>
    <row r="37" spans="1:15" x14ac:dyDescent="0.25">
      <c r="A37" s="1">
        <v>45382</v>
      </c>
      <c r="B37">
        <v>42.608499999999999</v>
      </c>
      <c r="C37">
        <v>13.323499999999999</v>
      </c>
      <c r="D37">
        <v>56.318399999999997</v>
      </c>
      <c r="E37">
        <v>13.035600000000001</v>
      </c>
      <c r="F37">
        <v>31.560700000000001</v>
      </c>
      <c r="G37">
        <v>14.3644</v>
      </c>
      <c r="H37">
        <v>25.199100000000001</v>
      </c>
      <c r="I37">
        <v>14.5449</v>
      </c>
      <c r="K37" s="1">
        <f t="shared" si="0"/>
        <v>45382</v>
      </c>
      <c r="L37">
        <f t="shared" si="1"/>
        <v>3.197996022066274</v>
      </c>
      <c r="M37">
        <f t="shared" si="2"/>
        <v>4.3203534935100798</v>
      </c>
      <c r="N37">
        <f t="shared" si="3"/>
        <v>2.1971471136977527</v>
      </c>
      <c r="O37">
        <f t="shared" si="4"/>
        <v>1.7325041767217375</v>
      </c>
    </row>
    <row r="38" spans="1:15" x14ac:dyDescent="0.25">
      <c r="A38" s="1">
        <v>45473</v>
      </c>
      <c r="B38">
        <v>52.213700000000003</v>
      </c>
      <c r="C38">
        <v>14.490600000000001</v>
      </c>
      <c r="D38">
        <v>32.716700000000003</v>
      </c>
      <c r="E38">
        <v>14.6037</v>
      </c>
      <c r="F38">
        <v>26.8659</v>
      </c>
      <c r="G38">
        <v>12.618499999999999</v>
      </c>
      <c r="H38">
        <v>27.6813</v>
      </c>
      <c r="I38">
        <v>15.5899</v>
      </c>
      <c r="K38" s="1">
        <f t="shared" si="0"/>
        <v>45473</v>
      </c>
      <c r="L38">
        <f t="shared" si="1"/>
        <v>3.6032807475190816</v>
      </c>
      <c r="M38">
        <f t="shared" si="2"/>
        <v>2.2403021152173768</v>
      </c>
      <c r="N38">
        <f t="shared" si="3"/>
        <v>2.1290882434520744</v>
      </c>
      <c r="O38">
        <f t="shared" si="4"/>
        <v>1.7755918896208442</v>
      </c>
    </row>
    <row r="39" spans="1:15" x14ac:dyDescent="0.25">
      <c r="A39" s="1">
        <v>45565</v>
      </c>
      <c r="B39">
        <v>44.841099999999997</v>
      </c>
      <c r="C39">
        <v>20.152100000000001</v>
      </c>
      <c r="D39">
        <v>32.215699999999998</v>
      </c>
      <c r="E39">
        <v>17.3567</v>
      </c>
      <c r="F39">
        <v>18.9039</v>
      </c>
      <c r="G39">
        <v>20.848500000000001</v>
      </c>
      <c r="H39">
        <v>30.006799999999998</v>
      </c>
      <c r="I39">
        <v>20.927900000000001</v>
      </c>
      <c r="K39" s="1">
        <f t="shared" si="0"/>
        <v>45565</v>
      </c>
      <c r="L39">
        <f t="shared" si="1"/>
        <v>2.225132864564983</v>
      </c>
      <c r="M39">
        <f t="shared" si="2"/>
        <v>1.8560959168505533</v>
      </c>
      <c r="N39">
        <f t="shared" si="3"/>
        <v>0.90672710266925671</v>
      </c>
      <c r="O39">
        <f t="shared" si="4"/>
        <v>1.4338180132741458</v>
      </c>
    </row>
    <row r="40" spans="1:15" x14ac:dyDescent="0.25">
      <c r="A40" s="1">
        <v>45657</v>
      </c>
      <c r="B40">
        <v>30.436399999999999</v>
      </c>
      <c r="C40">
        <v>18.978999999999999</v>
      </c>
      <c r="D40">
        <v>8.4751999999999992</v>
      </c>
      <c r="E40">
        <v>20.751899999999999</v>
      </c>
      <c r="F40">
        <v>8.9611000000000001</v>
      </c>
      <c r="G40">
        <v>21.748699999999999</v>
      </c>
      <c r="H40">
        <v>13.905099999999999</v>
      </c>
      <c r="I40">
        <v>20.7744</v>
      </c>
      <c r="K40" s="1">
        <f t="shared" si="0"/>
        <v>45657</v>
      </c>
      <c r="L40">
        <f t="shared" si="1"/>
        <v>1.6036882870541125</v>
      </c>
      <c r="M40">
        <f t="shared" si="2"/>
        <v>0.40840597728400768</v>
      </c>
      <c r="N40">
        <f t="shared" si="3"/>
        <v>0.41202922473527154</v>
      </c>
      <c r="O40">
        <f t="shared" si="4"/>
        <v>0.6693382239679605</v>
      </c>
    </row>
    <row r="41" spans="1:15" x14ac:dyDescent="0.25">
      <c r="A41" s="1">
        <v>45747</v>
      </c>
      <c r="B41">
        <v>36.122999999999998</v>
      </c>
      <c r="C41">
        <v>21.1205</v>
      </c>
      <c r="D41">
        <v>0.68210000000000004</v>
      </c>
      <c r="E41">
        <v>21.189900000000002</v>
      </c>
      <c r="F41">
        <v>12.659000000000001</v>
      </c>
      <c r="G41">
        <v>24.283000000000001</v>
      </c>
      <c r="H41">
        <v>20.486999999999998</v>
      </c>
      <c r="I41">
        <v>22.6311</v>
      </c>
      <c r="K41" s="1">
        <f t="shared" si="0"/>
        <v>45747</v>
      </c>
      <c r="L41">
        <f t="shared" si="1"/>
        <v>1.7103288274425321</v>
      </c>
      <c r="M41">
        <f t="shared" si="2"/>
        <v>3.2189864038999712E-2</v>
      </c>
      <c r="N41">
        <f t="shared" si="3"/>
        <v>0.52131120537001197</v>
      </c>
      <c r="O41">
        <f t="shared" si="4"/>
        <v>0.90525869268396142</v>
      </c>
    </row>
    <row r="42" spans="1:15" x14ac:dyDescent="0.25">
      <c r="A42" s="1">
        <v>45838</v>
      </c>
      <c r="B42">
        <v>27.509499999999999</v>
      </c>
      <c r="C42">
        <v>19.902200000000001</v>
      </c>
      <c r="D42">
        <v>14.071199999999999</v>
      </c>
      <c r="E42">
        <v>18.8735</v>
      </c>
      <c r="F42">
        <v>10.968999999999999</v>
      </c>
      <c r="G42">
        <v>23.209199999999999</v>
      </c>
      <c r="H42">
        <v>16.860600000000002</v>
      </c>
      <c r="I42">
        <v>21.055</v>
      </c>
      <c r="K42" s="1">
        <f t="shared" si="0"/>
        <v>45838</v>
      </c>
      <c r="L42">
        <f t="shared" si="1"/>
        <v>1.3822341248706171</v>
      </c>
      <c r="M42">
        <f t="shared" si="2"/>
        <v>0.74555328900309958</v>
      </c>
      <c r="N42">
        <f t="shared" si="3"/>
        <v>0.47261430811919408</v>
      </c>
      <c r="O42">
        <f t="shared" si="4"/>
        <v>0.80078841130372846</v>
      </c>
    </row>
    <row r="43" spans="1:15" x14ac:dyDescent="0.25">
      <c r="A43" s="1">
        <v>45930</v>
      </c>
      <c r="B43">
        <v>20.219899999999999</v>
      </c>
      <c r="C43">
        <v>15.877800000000001</v>
      </c>
      <c r="D43">
        <v>9.0726999999999993</v>
      </c>
      <c r="E43">
        <v>14.322699999999999</v>
      </c>
      <c r="F43">
        <v>2.9527000000000001</v>
      </c>
      <c r="G43">
        <v>15.492699999999999</v>
      </c>
      <c r="H43">
        <v>12.189399999999999</v>
      </c>
      <c r="I43">
        <v>16.349</v>
      </c>
      <c r="K43" s="1">
        <f t="shared" ref="K43" si="5">+A43</f>
        <v>45930</v>
      </c>
      <c r="L43">
        <f t="shared" ref="L43" si="6">+B43/C43</f>
        <v>1.2734698761793195</v>
      </c>
      <c r="M43">
        <f t="shared" ref="M43" si="7">+D43/E43</f>
        <v>0.63344900053760811</v>
      </c>
      <c r="N43">
        <f t="shared" ref="N43" si="8">+F43/G43</f>
        <v>0.19058653430325251</v>
      </c>
      <c r="O43">
        <f t="shared" ref="O43" si="9">+H43/I43</f>
        <v>0.7455746528839684</v>
      </c>
    </row>
    <row r="44" spans="1:15" x14ac:dyDescent="0.25">
      <c r="A44" s="1">
        <v>46022</v>
      </c>
      <c r="B44">
        <v>3.3188</v>
      </c>
      <c r="C44">
        <v>22.553999999999998</v>
      </c>
      <c r="D44">
        <v>5.9386999999999999</v>
      </c>
      <c r="E44">
        <v>19.6767</v>
      </c>
      <c r="F44">
        <v>-3.8264999999999998</v>
      </c>
      <c r="G44">
        <v>20.505299999999998</v>
      </c>
      <c r="H44">
        <v>7.5952000000000002</v>
      </c>
      <c r="I44">
        <v>21.6067</v>
      </c>
      <c r="K44" s="1">
        <f t="shared" ref="K44:K45" si="10">+A44</f>
        <v>46022</v>
      </c>
      <c r="L44">
        <f t="shared" ref="L44:L45" si="11">+B44/C44</f>
        <v>0.14714906446750023</v>
      </c>
      <c r="M44">
        <f t="shared" ref="M44:M45" si="12">+D44/E44</f>
        <v>0.30181382040687715</v>
      </c>
      <c r="N44">
        <f t="shared" ref="N44:N45" si="13">+F44/G44</f>
        <v>-0.18661029099793713</v>
      </c>
      <c r="O44">
        <f t="shared" ref="O44:O45" si="14">+H44/I44</f>
        <v>0.35152059314934719</v>
      </c>
    </row>
    <row r="45" spans="1:15" x14ac:dyDescent="0.25">
      <c r="A45" s="1">
        <v>46112</v>
      </c>
      <c r="B45">
        <v>1.9048</v>
      </c>
      <c r="C45">
        <v>39.9589</v>
      </c>
      <c r="D45">
        <v>8.1684999999999999</v>
      </c>
      <c r="E45">
        <v>35.4574</v>
      </c>
      <c r="F45">
        <v>-7.1273</v>
      </c>
      <c r="G45">
        <v>36.741999999999997</v>
      </c>
      <c r="H45">
        <v>7.6706000000000003</v>
      </c>
      <c r="I45">
        <v>41.909599999999998</v>
      </c>
      <c r="K45" s="1">
        <f t="shared" si="10"/>
        <v>46112</v>
      </c>
      <c r="L45">
        <f t="shared" si="11"/>
        <v>4.766897987682344E-2</v>
      </c>
      <c r="M45">
        <f t="shared" si="12"/>
        <v>0.23037504159921482</v>
      </c>
      <c r="N45">
        <f t="shared" si="13"/>
        <v>-0.19398236350770237</v>
      </c>
      <c r="O45">
        <f t="shared" si="14"/>
        <v>0.18302727775974958</v>
      </c>
    </row>
    <row r="46" spans="1:15" x14ac:dyDescent="0.25">
      <c r="A46" s="1">
        <v>46203</v>
      </c>
      <c r="B46">
        <v>2.1572</v>
      </c>
      <c r="C46">
        <v>26.3064</v>
      </c>
      <c r="D46">
        <v>7.9114000000000004</v>
      </c>
      <c r="E46">
        <v>22.958100000000002</v>
      </c>
      <c r="F46">
        <v>-7.2049000000000003</v>
      </c>
      <c r="G46">
        <v>23.220600000000001</v>
      </c>
      <c r="H46">
        <v>8.7251999999999992</v>
      </c>
      <c r="I46">
        <v>26.911100000000001</v>
      </c>
      <c r="K46" s="1">
        <f t="shared" ref="K46" si="15">+A46</f>
        <v>46203</v>
      </c>
      <c r="L46">
        <f t="shared" ref="L46" si="16">+B46/C46</f>
        <v>8.2002858619955599E-2</v>
      </c>
      <c r="M46">
        <f t="shared" ref="M46" si="17">+D46/E46</f>
        <v>0.34460168742186853</v>
      </c>
      <c r="N46">
        <f t="shared" ref="N46" si="18">+F46/G46</f>
        <v>-0.31028052677364065</v>
      </c>
      <c r="O46">
        <f t="shared" ref="O46" si="19">+H46/I46</f>
        <v>0.32422309010036748</v>
      </c>
    </row>
    <row r="47" spans="1:15" x14ac:dyDescent="0.25">
      <c r="A47" s="1">
        <v>46308</v>
      </c>
      <c r="B47">
        <v>2.1572</v>
      </c>
      <c r="C47">
        <v>32.519300000000001</v>
      </c>
      <c r="D47">
        <v>7.9114000000000004</v>
      </c>
      <c r="E47">
        <v>28.454899999999999</v>
      </c>
      <c r="F47">
        <v>-7.2049000000000003</v>
      </c>
      <c r="G47">
        <v>28.862400000000001</v>
      </c>
      <c r="H47">
        <v>8.7251999999999992</v>
      </c>
      <c r="I47">
        <v>33.648499999999999</v>
      </c>
    </row>
    <row r="48" spans="1:15"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91C06-38ED-4209-9E90-2A5BE6345FA7}">
  <dimension ref="A1:I1339"/>
  <sheetViews>
    <sheetView topLeftCell="A16" zoomScale="85" zoomScaleNormal="85" workbookViewId="0">
      <selection activeCell="D30" sqref="D30"/>
    </sheetView>
  </sheetViews>
  <sheetFormatPr defaultColWidth="9.140625" defaultRowHeight="15" x14ac:dyDescent="0.25"/>
  <cols>
    <col min="1" max="1" width="14.7109375" bestFit="1" customWidth="1"/>
    <col min="2" max="5" width="21.140625" bestFit="1" customWidth="1"/>
    <col min="6" max="10" width="18" bestFit="1" customWidth="1"/>
  </cols>
  <sheetData>
    <row r="1" spans="1:9" x14ac:dyDescent="0.25">
      <c r="A1" t="s">
        <v>21</v>
      </c>
      <c r="B1" s="1">
        <v>43956</v>
      </c>
    </row>
    <row r="2" spans="1:9" x14ac:dyDescent="0.25">
      <c r="A2" t="s">
        <v>20</v>
      </c>
    </row>
    <row r="4" spans="1:9" x14ac:dyDescent="0.25">
      <c r="B4" t="s">
        <v>5</v>
      </c>
      <c r="C4" t="s">
        <v>12</v>
      </c>
      <c r="D4" t="s">
        <v>0</v>
      </c>
      <c r="E4" t="s">
        <v>14</v>
      </c>
      <c r="F4" t="s">
        <v>5</v>
      </c>
      <c r="G4" t="s">
        <v>12</v>
      </c>
      <c r="H4" t="s">
        <v>0</v>
      </c>
      <c r="I4" t="s">
        <v>14</v>
      </c>
    </row>
    <row r="5" spans="1:9" x14ac:dyDescent="0.25">
      <c r="A5" t="s">
        <v>19</v>
      </c>
      <c r="B5" t="s">
        <v>51</v>
      </c>
      <c r="C5" t="s">
        <v>51</v>
      </c>
      <c r="D5" t="s">
        <v>51</v>
      </c>
      <c r="E5" t="s">
        <v>51</v>
      </c>
      <c r="F5" t="s">
        <v>2</v>
      </c>
      <c r="G5" t="s">
        <v>2</v>
      </c>
      <c r="H5" t="s">
        <v>2</v>
      </c>
      <c r="I5" t="s">
        <v>2</v>
      </c>
    </row>
    <row r="6" spans="1:9" x14ac:dyDescent="0.25">
      <c r="A6" t="s">
        <v>19</v>
      </c>
      <c r="B6" t="str">
        <f>+B4</f>
        <v>GGAL AR Equity</v>
      </c>
      <c r="C6" t="str">
        <f t="shared" ref="C6:I6" si="0">+C4</f>
        <v>SUPV AR Equity</v>
      </c>
      <c r="D6" t="str">
        <f t="shared" si="0"/>
        <v>BMA AR Equity</v>
      </c>
      <c r="E6" t="str">
        <f t="shared" si="0"/>
        <v>BBAR AR Equity</v>
      </c>
      <c r="F6" t="str">
        <f>+F4</f>
        <v>GGAL AR Equity</v>
      </c>
      <c r="G6" t="str">
        <f t="shared" si="0"/>
        <v>SUPV AR Equity</v>
      </c>
      <c r="H6" t="str">
        <f t="shared" si="0"/>
        <v>BMA AR Equity</v>
      </c>
      <c r="I6" t="str">
        <f t="shared" si="0"/>
        <v>BBAR AR Equity</v>
      </c>
    </row>
    <row r="7" spans="1:9" x14ac:dyDescent="0.25">
      <c r="A7" s="1">
        <f>_xll.BDH(B$4,B$5,$B1,$B2,"Dir=V","Per=W","Days=A","Dts=S","cols=2;rows=25")</f>
        <v>44012</v>
      </c>
      <c r="B7">
        <v>15.0816</v>
      </c>
      <c r="C7" t="str">
        <f>_xll.BDH(C$4,C$5,$B1,$B2,"Dir=V","Per=W","Days=A","Dts=H","cols=1;rows=25")</f>
        <v>#N/A N/A</v>
      </c>
      <c r="D7">
        <f>_xll.BDH(D$4,D$5,$B1,$B2,"Dir=V","Per=W","Days=A","Dts=H","cols=1;rows=25")</f>
        <v>34.928100000000001</v>
      </c>
      <c r="E7">
        <f>_xll.BDH(E$4,E$5,$B1,$B2,"Dir=V","Per=W","Days=A","Dts=H","cols=1;rows=25")</f>
        <v>32.429699999999997</v>
      </c>
      <c r="F7">
        <f>_xll.BDH(F$4,F$5,$B1,$B2,"Dir=V","Per=W","Days=A","Dts=H","cols=1;rows=25")</f>
        <v>25.208500000000001</v>
      </c>
      <c r="G7">
        <f>_xll.BDH(G$4,G$5,$B1,$B2,"Dir=V","Per=W","Days=A","Dts=H","cols=1;rows=25")</f>
        <v>4.9405999999999999</v>
      </c>
      <c r="H7">
        <f>_xll.BDH(H$4,H$5,$B1,$B2,"Dir=V","Per=W","Days=A","Dts=H","cols=1;rows=25")</f>
        <v>41.253700000000002</v>
      </c>
      <c r="I7">
        <f>_xll.BDH(I$4,I$5,$B1,$B2,"Dir=V","Per=W","Days=A","Dts=H","cols=1;rows=25")</f>
        <v>18.5288</v>
      </c>
    </row>
    <row r="8" spans="1:9" x14ac:dyDescent="0.25">
      <c r="A8" s="1">
        <v>44104</v>
      </c>
      <c r="B8">
        <v>15.7372</v>
      </c>
      <c r="C8" t="s">
        <v>59</v>
      </c>
      <c r="D8">
        <v>32.788699999999999</v>
      </c>
      <c r="E8">
        <v>31.124300000000002</v>
      </c>
      <c r="F8">
        <v>26.562200000000001</v>
      </c>
      <c r="G8">
        <v>18.147400000000001</v>
      </c>
      <c r="H8">
        <v>34.033900000000003</v>
      </c>
      <c r="I8">
        <v>13.4611</v>
      </c>
    </row>
    <row r="9" spans="1:9" x14ac:dyDescent="0.25">
      <c r="A9" s="1">
        <v>44196</v>
      </c>
      <c r="B9">
        <v>12.781000000000001</v>
      </c>
      <c r="C9">
        <v>30.588699999999999</v>
      </c>
      <c r="D9">
        <v>23.139099999999999</v>
      </c>
      <c r="E9">
        <v>21.598299999999998</v>
      </c>
      <c r="F9">
        <v>19.4176</v>
      </c>
      <c r="G9">
        <v>10.3446</v>
      </c>
      <c r="H9">
        <v>18.505800000000001</v>
      </c>
      <c r="I9">
        <v>12.320600000000001</v>
      </c>
    </row>
    <row r="10" spans="1:9" x14ac:dyDescent="0.25">
      <c r="A10" s="1">
        <v>44286</v>
      </c>
      <c r="B10">
        <v>15.691800000000001</v>
      </c>
      <c r="C10">
        <v>30.588699999999999</v>
      </c>
      <c r="D10">
        <v>32.827599999999997</v>
      </c>
      <c r="E10">
        <v>30.581800000000001</v>
      </c>
      <c r="F10">
        <v>16.610399999999998</v>
      </c>
      <c r="G10">
        <v>12.4595</v>
      </c>
      <c r="H10">
        <v>19.1478</v>
      </c>
      <c r="I10">
        <v>18.006</v>
      </c>
    </row>
    <row r="11" spans="1:9" x14ac:dyDescent="0.25">
      <c r="A11" s="1">
        <v>44377</v>
      </c>
      <c r="B11">
        <v>13.2622</v>
      </c>
      <c r="C11">
        <v>30.588699999999999</v>
      </c>
      <c r="D11">
        <v>29.245899999999999</v>
      </c>
      <c r="E11">
        <v>34.250700000000002</v>
      </c>
      <c r="F11">
        <v>17.752500000000001</v>
      </c>
      <c r="G11">
        <v>6.1238000000000001</v>
      </c>
      <c r="H11">
        <v>17.295100000000001</v>
      </c>
      <c r="I11">
        <v>21.500800000000002</v>
      </c>
    </row>
    <row r="12" spans="1:9" x14ac:dyDescent="0.25">
      <c r="A12" s="1">
        <v>44469</v>
      </c>
      <c r="B12">
        <v>15.2386</v>
      </c>
      <c r="C12">
        <v>37.374099999999999</v>
      </c>
      <c r="D12">
        <v>29.933599999999998</v>
      </c>
      <c r="E12">
        <v>38.0578</v>
      </c>
      <c r="F12">
        <v>20.46</v>
      </c>
      <c r="G12">
        <v>1.8726</v>
      </c>
      <c r="H12">
        <v>18.886399999999998</v>
      </c>
      <c r="I12">
        <v>19.798999999999999</v>
      </c>
    </row>
    <row r="13" spans="1:9" x14ac:dyDescent="0.25">
      <c r="A13" s="1">
        <v>44561</v>
      </c>
      <c r="B13">
        <v>10.7026</v>
      </c>
      <c r="C13">
        <v>24.720300000000002</v>
      </c>
      <c r="D13">
        <v>21.897600000000001</v>
      </c>
      <c r="E13">
        <v>26.671199999999999</v>
      </c>
      <c r="F13">
        <v>13.824999999999999</v>
      </c>
      <c r="G13">
        <v>-4.0589000000000004</v>
      </c>
      <c r="H13">
        <v>14.445</v>
      </c>
      <c r="I13">
        <v>15.8018</v>
      </c>
    </row>
    <row r="14" spans="1:9" x14ac:dyDescent="0.25">
      <c r="A14" s="1">
        <v>44651</v>
      </c>
      <c r="B14">
        <v>19.6768</v>
      </c>
      <c r="C14">
        <v>24.720300000000002</v>
      </c>
      <c r="D14">
        <v>40.479999999999997</v>
      </c>
      <c r="E14">
        <v>53.538600000000002</v>
      </c>
      <c r="F14">
        <v>23.775099999999998</v>
      </c>
      <c r="G14">
        <v>-6.9196</v>
      </c>
      <c r="H14">
        <v>25.914000000000001</v>
      </c>
      <c r="I14">
        <v>26.3156</v>
      </c>
    </row>
    <row r="15" spans="1:9" x14ac:dyDescent="0.25">
      <c r="A15" s="1">
        <v>44742</v>
      </c>
      <c r="B15">
        <v>20.5504</v>
      </c>
      <c r="C15">
        <v>24.720300000000002</v>
      </c>
      <c r="D15">
        <v>45.546900000000001</v>
      </c>
      <c r="E15">
        <v>49.732700000000001</v>
      </c>
      <c r="F15">
        <v>19.8855</v>
      </c>
      <c r="G15">
        <v>-11.902200000000001</v>
      </c>
      <c r="H15">
        <v>22.990100000000002</v>
      </c>
      <c r="I15">
        <v>24.831600000000002</v>
      </c>
    </row>
    <row r="16" spans="1:9" x14ac:dyDescent="0.25">
      <c r="A16" s="1">
        <v>44834</v>
      </c>
      <c r="B16">
        <v>20.4177</v>
      </c>
      <c r="C16">
        <v>62.841099999999997</v>
      </c>
      <c r="D16">
        <v>47.054200000000002</v>
      </c>
      <c r="E16">
        <v>67.088300000000004</v>
      </c>
      <c r="F16">
        <v>18.971299999999999</v>
      </c>
      <c r="G16">
        <v>-11.9877</v>
      </c>
      <c r="H16">
        <v>21.417400000000001</v>
      </c>
      <c r="I16">
        <v>27.998799999999999</v>
      </c>
    </row>
    <row r="17" spans="1:9" x14ac:dyDescent="0.25">
      <c r="A17" s="1">
        <v>44926</v>
      </c>
      <c r="B17">
        <v>11.7836</v>
      </c>
      <c r="C17">
        <v>39.556100000000001</v>
      </c>
      <c r="D17">
        <v>40.009300000000003</v>
      </c>
      <c r="E17">
        <v>45.1096</v>
      </c>
      <c r="F17">
        <v>14.7738</v>
      </c>
      <c r="G17">
        <v>-6.5327000000000002</v>
      </c>
      <c r="H17">
        <v>14.934100000000001</v>
      </c>
      <c r="I17">
        <v>20.501799999999999</v>
      </c>
    </row>
    <row r="18" spans="1:9" x14ac:dyDescent="0.25">
      <c r="A18" s="1">
        <v>45016</v>
      </c>
      <c r="B18">
        <v>44.999600000000001</v>
      </c>
      <c r="C18">
        <v>39.556100000000001</v>
      </c>
      <c r="D18">
        <v>119.446</v>
      </c>
      <c r="E18">
        <v>154.71270000000001</v>
      </c>
      <c r="F18">
        <v>43.604799999999997</v>
      </c>
      <c r="G18">
        <v>-10.6349</v>
      </c>
      <c r="H18">
        <v>39.216500000000003</v>
      </c>
      <c r="I18">
        <v>61.091000000000001</v>
      </c>
    </row>
    <row r="19" spans="1:9" x14ac:dyDescent="0.25">
      <c r="A19" s="1">
        <v>45107</v>
      </c>
      <c r="B19">
        <v>60.921100000000003</v>
      </c>
      <c r="C19">
        <v>39.556100000000001</v>
      </c>
      <c r="D19">
        <v>120.9978</v>
      </c>
      <c r="E19">
        <v>190.78110000000001</v>
      </c>
      <c r="F19">
        <v>69.168400000000005</v>
      </c>
      <c r="G19">
        <v>16.4499</v>
      </c>
      <c r="H19">
        <v>61.8095</v>
      </c>
      <c r="I19">
        <v>74.145399999999995</v>
      </c>
    </row>
    <row r="20" spans="1:9" x14ac:dyDescent="0.25">
      <c r="A20" s="1">
        <v>45199</v>
      </c>
      <c r="B20">
        <v>79.59</v>
      </c>
      <c r="C20">
        <v>145.66300000000001</v>
      </c>
      <c r="D20">
        <v>91.372600000000006</v>
      </c>
      <c r="E20">
        <v>214.00370000000001</v>
      </c>
      <c r="F20">
        <v>66.916300000000007</v>
      </c>
      <c r="G20">
        <v>33.621200000000002</v>
      </c>
      <c r="H20">
        <v>46.975900000000003</v>
      </c>
      <c r="I20">
        <v>56.870399999999997</v>
      </c>
    </row>
    <row r="21" spans="1:9" x14ac:dyDescent="0.25">
      <c r="A21" s="1">
        <v>45291</v>
      </c>
      <c r="B21">
        <v>38.328099999999999</v>
      </c>
      <c r="C21">
        <v>43.725200000000001</v>
      </c>
      <c r="D21">
        <v>29.8218</v>
      </c>
      <c r="E21">
        <v>75.363100000000003</v>
      </c>
      <c r="F21">
        <v>21.708500000000001</v>
      </c>
      <c r="G21">
        <v>20.925699999999999</v>
      </c>
      <c r="H21">
        <v>25.505299999999998</v>
      </c>
      <c r="I21">
        <v>15.5595</v>
      </c>
    </row>
    <row r="22" spans="1:9" x14ac:dyDescent="0.25">
      <c r="A22" s="1">
        <v>45382</v>
      </c>
      <c r="B22">
        <v>75.9773</v>
      </c>
      <c r="C22">
        <v>43.725200000000001</v>
      </c>
      <c r="D22">
        <v>57.893099999999997</v>
      </c>
      <c r="E22">
        <v>173.76509999999999</v>
      </c>
      <c r="F22">
        <v>42.608499999999999</v>
      </c>
      <c r="G22">
        <v>31.560700000000001</v>
      </c>
      <c r="H22">
        <v>56.318399999999997</v>
      </c>
      <c r="I22">
        <v>25.199100000000001</v>
      </c>
    </row>
    <row r="23" spans="1:9" x14ac:dyDescent="0.25">
      <c r="A23" s="1">
        <v>45473</v>
      </c>
      <c r="B23">
        <v>67.473500000000001</v>
      </c>
      <c r="C23">
        <v>43.725200000000001</v>
      </c>
      <c r="D23">
        <v>46.2759</v>
      </c>
      <c r="E23">
        <v>135.6885</v>
      </c>
      <c r="F23">
        <v>52.213700000000003</v>
      </c>
      <c r="G23">
        <v>26.8659</v>
      </c>
      <c r="H23">
        <v>32.716700000000003</v>
      </c>
      <c r="I23">
        <v>27.6813</v>
      </c>
    </row>
    <row r="24" spans="1:9" x14ac:dyDescent="0.25">
      <c r="A24" s="1">
        <v>45565</v>
      </c>
      <c r="B24">
        <v>58.1511</v>
      </c>
      <c r="C24">
        <v>98.054500000000004</v>
      </c>
      <c r="D24">
        <v>33.514299999999999</v>
      </c>
      <c r="E24">
        <v>96.589500000000001</v>
      </c>
      <c r="F24">
        <v>44.841099999999997</v>
      </c>
      <c r="G24">
        <v>18.9039</v>
      </c>
      <c r="H24">
        <v>32.215699999999998</v>
      </c>
      <c r="I24">
        <v>30.006799999999998</v>
      </c>
    </row>
    <row r="25" spans="1:9" x14ac:dyDescent="0.25">
      <c r="A25" s="1">
        <v>45657</v>
      </c>
      <c r="B25">
        <v>26.040600000000001</v>
      </c>
      <c r="C25">
        <v>35.328299999999999</v>
      </c>
      <c r="D25">
        <v>23.7102</v>
      </c>
      <c r="E25">
        <v>41.852899999999998</v>
      </c>
      <c r="F25">
        <v>30.436399999999999</v>
      </c>
      <c r="G25">
        <v>8.9611000000000001</v>
      </c>
      <c r="H25">
        <v>8.4751999999999992</v>
      </c>
      <c r="I25">
        <v>13.905099999999999</v>
      </c>
    </row>
    <row r="26" spans="1:9" x14ac:dyDescent="0.25">
      <c r="A26" s="1">
        <v>45747</v>
      </c>
      <c r="B26">
        <v>31.541</v>
      </c>
      <c r="C26">
        <v>35.328299999999999</v>
      </c>
      <c r="D26">
        <v>36.302599999999998</v>
      </c>
      <c r="E26">
        <v>43.265500000000003</v>
      </c>
      <c r="F26">
        <v>36.122999999999998</v>
      </c>
      <c r="G26">
        <v>12.659000000000001</v>
      </c>
      <c r="H26">
        <v>0.68210000000000004</v>
      </c>
      <c r="I26">
        <v>20.486999999999998</v>
      </c>
    </row>
    <row r="27" spans="1:9" x14ac:dyDescent="0.25">
      <c r="A27" s="1">
        <v>45838</v>
      </c>
      <c r="B27">
        <v>25.799099999999999</v>
      </c>
      <c r="C27">
        <v>35.328299999999999</v>
      </c>
      <c r="D27">
        <v>38.880200000000002</v>
      </c>
      <c r="E27">
        <v>30.6295</v>
      </c>
      <c r="F27">
        <v>27.509499999999999</v>
      </c>
      <c r="G27">
        <v>10.968999999999999</v>
      </c>
      <c r="H27">
        <v>14.071199999999999</v>
      </c>
      <c r="I27">
        <v>16.860600000000002</v>
      </c>
    </row>
    <row r="28" spans="1:9" x14ac:dyDescent="0.25">
      <c r="A28" s="1">
        <v>45930</v>
      </c>
      <c r="B28">
        <v>24.938600000000001</v>
      </c>
      <c r="C28">
        <v>33.803699999999999</v>
      </c>
      <c r="D28">
        <v>29.449400000000001</v>
      </c>
      <c r="E28">
        <v>27.014700000000001</v>
      </c>
      <c r="F28">
        <v>20.219899999999999</v>
      </c>
      <c r="G28">
        <v>2.9527000000000001</v>
      </c>
      <c r="H28">
        <v>9.0726999999999993</v>
      </c>
      <c r="I28">
        <v>12.189399999999999</v>
      </c>
    </row>
    <row r="29" spans="1:9" x14ac:dyDescent="0.25">
      <c r="A29" s="1">
        <v>46022</v>
      </c>
      <c r="B29">
        <v>18.074000000000002</v>
      </c>
      <c r="C29">
        <v>23.435500000000001</v>
      </c>
      <c r="D29">
        <v>22.434100000000001</v>
      </c>
      <c r="E29">
        <v>17.814800000000002</v>
      </c>
      <c r="F29">
        <v>3.3188</v>
      </c>
      <c r="G29">
        <v>-3.8264999999999998</v>
      </c>
      <c r="H29">
        <v>5.9386999999999999</v>
      </c>
      <c r="I29">
        <v>7.5952000000000002</v>
      </c>
    </row>
    <row r="30" spans="1:9" x14ac:dyDescent="0.25">
      <c r="A30" s="1">
        <v>46112</v>
      </c>
      <c r="B30">
        <v>20.035599999999999</v>
      </c>
      <c r="C30">
        <v>23.435500000000001</v>
      </c>
      <c r="D30">
        <v>26.459499999999998</v>
      </c>
      <c r="E30">
        <v>20.820599999999999</v>
      </c>
      <c r="F30">
        <v>1.9048</v>
      </c>
      <c r="G30">
        <v>-7.1273</v>
      </c>
      <c r="H30">
        <v>8.1684999999999999</v>
      </c>
      <c r="I30">
        <v>7.6706000000000003</v>
      </c>
    </row>
    <row r="31" spans="1:9" x14ac:dyDescent="0.25">
      <c r="A31" s="1">
        <v>46203</v>
      </c>
      <c r="B31">
        <v>17.798999999999999</v>
      </c>
      <c r="C31">
        <v>23.435500000000001</v>
      </c>
      <c r="D31">
        <v>23.988199999999999</v>
      </c>
      <c r="E31">
        <v>18.6707</v>
      </c>
      <c r="F31">
        <v>2.1572</v>
      </c>
      <c r="G31">
        <v>-7.2049000000000003</v>
      </c>
      <c r="H31">
        <v>7.9114000000000004</v>
      </c>
      <c r="I31">
        <v>8.7251999999999992</v>
      </c>
    </row>
    <row r="32" spans="1:9" x14ac:dyDescent="0.25">
      <c r="A32" s="1"/>
    </row>
    <row r="33" spans="1:3" x14ac:dyDescent="0.25">
      <c r="A33" s="1"/>
    </row>
    <row r="34" spans="1:3" x14ac:dyDescent="0.25">
      <c r="B34" t="s">
        <v>58</v>
      </c>
      <c r="C34" t="s">
        <v>11</v>
      </c>
    </row>
    <row r="35" spans="1:3" x14ac:dyDescent="0.25">
      <c r="A35" t="s">
        <v>5</v>
      </c>
      <c r="B35">
        <f>+B29</f>
        <v>18.074000000000002</v>
      </c>
      <c r="C35">
        <f>+F29</f>
        <v>3.3188</v>
      </c>
    </row>
    <row r="36" spans="1:3" x14ac:dyDescent="0.25">
      <c r="A36" t="s">
        <v>12</v>
      </c>
      <c r="B36">
        <f>+C29</f>
        <v>23.435500000000001</v>
      </c>
      <c r="C36">
        <f>+G29</f>
        <v>-3.8264999999999998</v>
      </c>
    </row>
    <row r="37" spans="1:3" x14ac:dyDescent="0.25">
      <c r="A37" t="s">
        <v>0</v>
      </c>
      <c r="B37">
        <f>+D29</f>
        <v>22.434100000000001</v>
      </c>
      <c r="C37">
        <f>+H29</f>
        <v>5.9386999999999999</v>
      </c>
    </row>
    <row r="38" spans="1:3" x14ac:dyDescent="0.25">
      <c r="A38" t="s">
        <v>14</v>
      </c>
      <c r="B38">
        <f>+E29</f>
        <v>17.814800000000002</v>
      </c>
      <c r="C38">
        <f>+I29</f>
        <v>7.5952000000000002</v>
      </c>
    </row>
    <row r="39" spans="1:3" x14ac:dyDescent="0.25">
      <c r="A39" s="1"/>
    </row>
    <row r="40" spans="1:3" x14ac:dyDescent="0.25">
      <c r="A40" s="1"/>
    </row>
    <row r="41" spans="1:3" x14ac:dyDescent="0.25">
      <c r="A41" s="1"/>
    </row>
    <row r="42" spans="1:3" x14ac:dyDescent="0.25">
      <c r="A42" s="1"/>
    </row>
    <row r="43" spans="1:3" x14ac:dyDescent="0.25">
      <c r="A43" s="1"/>
    </row>
    <row r="44" spans="1:3" x14ac:dyDescent="0.25">
      <c r="A44" s="1"/>
    </row>
    <row r="45" spans="1:3" x14ac:dyDescent="0.25">
      <c r="A45" s="1"/>
    </row>
    <row r="46" spans="1:3" x14ac:dyDescent="0.25">
      <c r="A46" s="1"/>
    </row>
    <row r="47" spans="1:3" x14ac:dyDescent="0.25">
      <c r="A47" s="1"/>
    </row>
    <row r="48" spans="1:3"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B4C9-C8AB-44FD-B17E-5856AEA396C7}">
  <dimension ref="A1:Y1333"/>
  <sheetViews>
    <sheetView topLeftCell="C23" workbookViewId="0">
      <selection activeCell="N52" sqref="N52"/>
    </sheetView>
  </sheetViews>
  <sheetFormatPr defaultColWidth="9.140625" defaultRowHeight="15" x14ac:dyDescent="0.25"/>
  <cols>
    <col min="1" max="1" width="10.7109375" bestFit="1" customWidth="1"/>
    <col min="2" max="2" width="12.5703125" customWidth="1"/>
    <col min="5" max="5" width="17.28515625" bestFit="1" customWidth="1"/>
  </cols>
  <sheetData>
    <row r="1" spans="1:25" x14ac:dyDescent="0.25">
      <c r="A1" t="s">
        <v>21</v>
      </c>
      <c r="B1" s="1">
        <v>43956</v>
      </c>
    </row>
    <row r="2" spans="1:25" x14ac:dyDescent="0.25">
      <c r="A2" t="s">
        <v>20</v>
      </c>
    </row>
    <row r="4" spans="1:25" s="3" customFormat="1" x14ac:dyDescent="0.25">
      <c r="B4" s="3" t="s">
        <v>5</v>
      </c>
      <c r="I4" s="3" t="s">
        <v>12</v>
      </c>
      <c r="O4" s="3" t="s">
        <v>14</v>
      </c>
      <c r="U4" s="3" t="s">
        <v>0</v>
      </c>
    </row>
    <row r="5" spans="1:25" x14ac:dyDescent="0.25">
      <c r="A5" t="s">
        <v>19</v>
      </c>
      <c r="B5" t="s">
        <v>52</v>
      </c>
      <c r="C5" t="s">
        <v>53</v>
      </c>
      <c r="D5" t="s">
        <v>54</v>
      </c>
      <c r="E5" t="s">
        <v>2</v>
      </c>
      <c r="F5" t="s">
        <v>55</v>
      </c>
      <c r="I5" t="s">
        <v>52</v>
      </c>
      <c r="J5" t="s">
        <v>53</v>
      </c>
      <c r="K5" t="s">
        <v>54</v>
      </c>
      <c r="L5" t="s">
        <v>2</v>
      </c>
      <c r="M5" t="s">
        <v>55</v>
      </c>
      <c r="O5" t="s">
        <v>52</v>
      </c>
      <c r="P5" t="s">
        <v>53</v>
      </c>
      <c r="Q5" t="s">
        <v>54</v>
      </c>
      <c r="R5" t="s">
        <v>2</v>
      </c>
      <c r="S5" t="s">
        <v>55</v>
      </c>
      <c r="U5" t="s">
        <v>52</v>
      </c>
      <c r="V5" t="s">
        <v>53</v>
      </c>
      <c r="W5" t="s">
        <v>54</v>
      </c>
      <c r="X5" t="s">
        <v>2</v>
      </c>
      <c r="Y5" t="s">
        <v>55</v>
      </c>
    </row>
    <row r="6" spans="1:25" x14ac:dyDescent="0.25">
      <c r="A6" s="1">
        <f>_xll.BDH(B$4,B$5:E$5,$B1,$B2,"Dir=V","Per=W","Days=A","Dts=S","cols=5;rows=25")</f>
        <v>44012</v>
      </c>
      <c r="B6">
        <v>43905.858999999997</v>
      </c>
      <c r="C6">
        <v>29630.555</v>
      </c>
      <c r="D6">
        <v>46805.800999999999</v>
      </c>
      <c r="E6">
        <v>25.208500000000001</v>
      </c>
      <c r="F6">
        <f>+B6/(C6+D6)</f>
        <v>0.57441067703436821</v>
      </c>
      <c r="I6">
        <f>_xll.BDH(I$4,I$5:L$5,$B1,$B2,"Dir=V","Per=W","Days=A","Dts=H","cols=4;rows=25")</f>
        <v>11910.673000000001</v>
      </c>
      <c r="J6">
        <v>12169.869000000001</v>
      </c>
      <c r="K6">
        <v>5797.1419999999998</v>
      </c>
      <c r="L6">
        <v>4.9405999999999999</v>
      </c>
      <c r="M6">
        <f>+I6/(J6+K6)</f>
        <v>0.66291900194194808</v>
      </c>
      <c r="O6">
        <f>_xll.BDH(O$4,O$5:R$5,$B1,$B2,"Dir=V","Per=W","Days=A","Dts=H","cols=4;rows=25")</f>
        <v>17229.907999999999</v>
      </c>
      <c r="P6">
        <v>23846.043000000001</v>
      </c>
      <c r="Q6">
        <v>14732.44</v>
      </c>
      <c r="R6">
        <v>18.5288</v>
      </c>
      <c r="S6">
        <f>+O6/(P6+Q6)</f>
        <v>0.44661963509555314</v>
      </c>
      <c r="U6">
        <f>_xll.BDH(U$4,U$5:X$5,$B1,$B2,"Dir=V","Per=W","Days=A","Dts=H","cols=4;rows=25")</f>
        <v>20515.875</v>
      </c>
      <c r="V6">
        <v>30101.651999999998</v>
      </c>
      <c r="W6">
        <v>13746.932000000001</v>
      </c>
      <c r="X6">
        <v>41.253700000000002</v>
      </c>
      <c r="Y6">
        <f>+U6/(V6+W6)</f>
        <v>0.46787998900945121</v>
      </c>
    </row>
    <row r="7" spans="1:25" x14ac:dyDescent="0.25">
      <c r="A7" s="1">
        <v>44104</v>
      </c>
      <c r="B7">
        <v>35864.603999999999</v>
      </c>
      <c r="C7">
        <v>20378.777999999998</v>
      </c>
      <c r="D7">
        <v>54515.226000000002</v>
      </c>
      <c r="E7">
        <v>26.562200000000001</v>
      </c>
      <c r="F7">
        <f t="shared" ref="F7:F28" si="0">+B7/(C7+D7)</f>
        <v>0.47887149951283148</v>
      </c>
      <c r="I7">
        <v>12418.516</v>
      </c>
      <c r="J7">
        <v>12791.445</v>
      </c>
      <c r="K7">
        <v>6217.3180000000002</v>
      </c>
      <c r="L7">
        <v>18.147400000000001</v>
      </c>
      <c r="M7">
        <f t="shared" ref="M7:M28" si="1">+I7/(J7+K7)</f>
        <v>0.65330479421517329</v>
      </c>
      <c r="O7">
        <v>19039.024000000001</v>
      </c>
      <c r="P7">
        <v>25388.914000000001</v>
      </c>
      <c r="Q7">
        <v>14305.31</v>
      </c>
      <c r="R7">
        <v>13.4611</v>
      </c>
      <c r="S7">
        <f t="shared" ref="S7:S27" si="2">+O7/(P7+Q7)</f>
        <v>0.47964217665522318</v>
      </c>
      <c r="U7">
        <v>23177.207999999999</v>
      </c>
      <c r="V7">
        <v>32261.108</v>
      </c>
      <c r="W7">
        <v>16599.903999999999</v>
      </c>
      <c r="X7">
        <v>34.033900000000003</v>
      </c>
      <c r="Y7">
        <f t="shared" ref="Y7:Y28" si="3">+U7/(V7+W7)</f>
        <v>0.47434973307552447</v>
      </c>
    </row>
    <row r="8" spans="1:25" x14ac:dyDescent="0.25">
      <c r="A8" s="1">
        <v>44196</v>
      </c>
      <c r="B8">
        <v>41504.161</v>
      </c>
      <c r="C8">
        <v>34765.415999999997</v>
      </c>
      <c r="D8">
        <v>70153.259000000005</v>
      </c>
      <c r="E8">
        <v>19.4176</v>
      </c>
      <c r="F8">
        <f t="shared" si="0"/>
        <v>0.39558411312380753</v>
      </c>
      <c r="I8">
        <v>17901.368999999999</v>
      </c>
      <c r="J8">
        <v>16202.794</v>
      </c>
      <c r="K8">
        <v>7711.7849999999999</v>
      </c>
      <c r="L8">
        <v>10.3446</v>
      </c>
      <c r="M8">
        <f t="shared" si="1"/>
        <v>0.7485546369016155</v>
      </c>
      <c r="O8">
        <v>31438.215</v>
      </c>
      <c r="P8">
        <v>37632.146000000001</v>
      </c>
      <c r="Q8">
        <v>26450.332999999999</v>
      </c>
      <c r="R8">
        <v>12.320600000000001</v>
      </c>
      <c r="S8">
        <f t="shared" si="2"/>
        <v>0.49058986934634663</v>
      </c>
      <c r="U8">
        <v>32315.207999999999</v>
      </c>
      <c r="V8">
        <v>43274.629000000001</v>
      </c>
      <c r="W8">
        <v>23337.811000000002</v>
      </c>
      <c r="X8">
        <v>18.505800000000001</v>
      </c>
      <c r="Y8">
        <f t="shared" si="3"/>
        <v>0.48512271881948771</v>
      </c>
    </row>
    <row r="9" spans="1:25" x14ac:dyDescent="0.25">
      <c r="A9" s="1">
        <v>44286</v>
      </c>
      <c r="B9">
        <v>45809.317999999999</v>
      </c>
      <c r="C9">
        <v>27527.248</v>
      </c>
      <c r="D9">
        <v>57003.036999999997</v>
      </c>
      <c r="E9">
        <v>16.610399999999998</v>
      </c>
      <c r="F9">
        <f t="shared" si="0"/>
        <v>0.54192787827463251</v>
      </c>
      <c r="I9">
        <v>16052.825999999999</v>
      </c>
      <c r="J9">
        <v>12579.612999999999</v>
      </c>
      <c r="K9">
        <v>7299.5</v>
      </c>
      <c r="L9">
        <v>12.4595</v>
      </c>
      <c r="M9">
        <f t="shared" si="1"/>
        <v>0.80752224709422404</v>
      </c>
      <c r="O9">
        <v>26195.113000000001</v>
      </c>
      <c r="P9">
        <v>33422.315000000002</v>
      </c>
      <c r="Q9">
        <v>18128.467000000001</v>
      </c>
      <c r="R9">
        <v>18.006</v>
      </c>
      <c r="S9">
        <f t="shared" si="2"/>
        <v>0.50814191334672665</v>
      </c>
      <c r="U9">
        <v>28411.516</v>
      </c>
      <c r="V9">
        <v>36960.487999999998</v>
      </c>
      <c r="W9">
        <v>21738.026999999998</v>
      </c>
      <c r="X9">
        <v>19.1478</v>
      </c>
      <c r="Y9">
        <f t="shared" si="3"/>
        <v>0.4840244425263569</v>
      </c>
    </row>
    <row r="10" spans="1:25" x14ac:dyDescent="0.25">
      <c r="A10" s="1">
        <v>44377</v>
      </c>
      <c r="B10">
        <v>55895.81</v>
      </c>
      <c r="C10">
        <v>28842.395</v>
      </c>
      <c r="D10">
        <v>83538.62</v>
      </c>
      <c r="E10">
        <v>17.752500000000001</v>
      </c>
      <c r="F10">
        <f t="shared" si="0"/>
        <v>0.49737769319844638</v>
      </c>
      <c r="I10">
        <v>19391.047999999999</v>
      </c>
      <c r="J10">
        <v>14512.165999999999</v>
      </c>
      <c r="K10">
        <v>8962.732</v>
      </c>
      <c r="L10">
        <v>6.1238000000000001</v>
      </c>
      <c r="M10">
        <f t="shared" si="1"/>
        <v>0.82603332291369269</v>
      </c>
      <c r="O10">
        <v>31138.767</v>
      </c>
      <c r="P10">
        <v>39857.523999999998</v>
      </c>
      <c r="Q10">
        <v>22573.66</v>
      </c>
      <c r="R10">
        <v>21.500800000000002</v>
      </c>
      <c r="S10">
        <f t="shared" si="2"/>
        <v>0.49876944509013321</v>
      </c>
      <c r="U10">
        <v>32769.894999999997</v>
      </c>
      <c r="V10">
        <v>41786.531999999999</v>
      </c>
      <c r="W10">
        <v>24324.994999999999</v>
      </c>
      <c r="X10">
        <v>17.295100000000001</v>
      </c>
      <c r="Y10">
        <f t="shared" si="3"/>
        <v>0.49567596585690715</v>
      </c>
    </row>
    <row r="11" spans="1:25" x14ac:dyDescent="0.25">
      <c r="A11" s="1">
        <v>44469</v>
      </c>
      <c r="B11">
        <v>70396.432000000001</v>
      </c>
      <c r="C11">
        <v>48282.275000000001</v>
      </c>
      <c r="D11">
        <v>87372.551999999996</v>
      </c>
      <c r="E11">
        <v>20.46</v>
      </c>
      <c r="F11">
        <f t="shared" si="0"/>
        <v>0.51893790701601794</v>
      </c>
      <c r="I11">
        <v>23177.469000000001</v>
      </c>
      <c r="J11">
        <v>17663.598999999998</v>
      </c>
      <c r="K11">
        <v>11081.31</v>
      </c>
      <c r="L11">
        <v>1.8726</v>
      </c>
      <c r="M11">
        <f t="shared" si="1"/>
        <v>0.80631561574955768</v>
      </c>
      <c r="O11">
        <v>42536.216999999997</v>
      </c>
      <c r="P11">
        <v>53460.430999999997</v>
      </c>
      <c r="Q11">
        <v>25451.95</v>
      </c>
      <c r="R11">
        <v>19.798999999999999</v>
      </c>
      <c r="S11">
        <f t="shared" si="2"/>
        <v>0.53903096650955196</v>
      </c>
      <c r="U11">
        <v>41576.031000000003</v>
      </c>
      <c r="V11">
        <v>54446.277000000002</v>
      </c>
      <c r="W11">
        <v>26500.383000000002</v>
      </c>
      <c r="X11">
        <v>18.886399999999998</v>
      </c>
      <c r="Y11">
        <f t="shared" si="3"/>
        <v>0.51362256330279721</v>
      </c>
    </row>
    <row r="12" spans="1:25" x14ac:dyDescent="0.25">
      <c r="A12" s="1">
        <v>44561</v>
      </c>
      <c r="B12">
        <v>109539.053</v>
      </c>
      <c r="C12">
        <v>90014.736999999994</v>
      </c>
      <c r="D12">
        <v>146161.29</v>
      </c>
      <c r="E12">
        <v>13.824999999999999</v>
      </c>
      <c r="F12">
        <f t="shared" si="0"/>
        <v>0.46380258992162654</v>
      </c>
      <c r="I12">
        <v>31398.275000000001</v>
      </c>
      <c r="J12">
        <v>30033.38</v>
      </c>
      <c r="K12">
        <v>9603.1749999999993</v>
      </c>
      <c r="L12">
        <v>-4.0589000000000004</v>
      </c>
      <c r="M12">
        <f t="shared" si="1"/>
        <v>0.79215448971284208</v>
      </c>
      <c r="O12">
        <v>69050.994999999995</v>
      </c>
      <c r="P12">
        <v>91339.172000000006</v>
      </c>
      <c r="Q12">
        <v>42972.904999999999</v>
      </c>
      <c r="R12">
        <v>15.8018</v>
      </c>
      <c r="S12">
        <f t="shared" si="2"/>
        <v>0.51410860841650152</v>
      </c>
      <c r="U12">
        <v>74417.861999999994</v>
      </c>
      <c r="V12">
        <v>96954.68</v>
      </c>
      <c r="W12">
        <v>48133.792999999998</v>
      </c>
      <c r="X12">
        <v>14.445</v>
      </c>
      <c r="Y12">
        <f t="shared" si="3"/>
        <v>0.51291367578181069</v>
      </c>
    </row>
    <row r="13" spans="1:25" x14ac:dyDescent="0.25">
      <c r="A13" s="1">
        <v>44651</v>
      </c>
      <c r="B13">
        <v>95213.601999999999</v>
      </c>
      <c r="C13">
        <v>60045.712</v>
      </c>
      <c r="D13">
        <v>148142.522</v>
      </c>
      <c r="E13">
        <v>23.775099999999998</v>
      </c>
      <c r="F13">
        <f t="shared" si="0"/>
        <v>0.45734381895952869</v>
      </c>
      <c r="I13">
        <v>33827.436999999998</v>
      </c>
      <c r="J13">
        <v>24943.465</v>
      </c>
      <c r="K13">
        <v>16357.725</v>
      </c>
      <c r="L13">
        <v>-6.9196</v>
      </c>
      <c r="M13">
        <f t="shared" si="1"/>
        <v>0.81904267165183364</v>
      </c>
      <c r="O13">
        <v>57137.898000000001</v>
      </c>
      <c r="P13">
        <v>80142.998999999996</v>
      </c>
      <c r="Q13">
        <v>45132.762999999999</v>
      </c>
      <c r="R13">
        <v>26.3156</v>
      </c>
      <c r="S13">
        <f t="shared" si="2"/>
        <v>0.45609699025418826</v>
      </c>
      <c r="U13">
        <v>56467.334999999999</v>
      </c>
      <c r="V13">
        <v>85658.411999999997</v>
      </c>
      <c r="W13">
        <v>49134.252999999997</v>
      </c>
      <c r="X13">
        <v>25.914000000000001</v>
      </c>
      <c r="Y13">
        <f t="shared" si="3"/>
        <v>0.41891993900409941</v>
      </c>
    </row>
    <row r="14" spans="1:25" x14ac:dyDescent="0.25">
      <c r="A14" s="1">
        <v>44742</v>
      </c>
      <c r="B14">
        <v>120798.069</v>
      </c>
      <c r="C14">
        <v>88038.968999999997</v>
      </c>
      <c r="D14">
        <v>175429.29500000001</v>
      </c>
      <c r="E14">
        <v>19.8855</v>
      </c>
      <c r="F14">
        <f t="shared" si="0"/>
        <v>0.45849191536784101</v>
      </c>
      <c r="I14">
        <v>44200.76</v>
      </c>
      <c r="J14">
        <v>32806.921000000002</v>
      </c>
      <c r="K14">
        <v>16878.043000000001</v>
      </c>
      <c r="L14">
        <v>-11.902200000000001</v>
      </c>
      <c r="M14">
        <f t="shared" si="1"/>
        <v>0.88962044935767681</v>
      </c>
      <c r="O14">
        <v>36943.053999999996</v>
      </c>
      <c r="P14">
        <v>54310.305</v>
      </c>
      <c r="Q14">
        <v>21177.297999999999</v>
      </c>
      <c r="R14">
        <v>24.831600000000002</v>
      </c>
      <c r="S14">
        <f t="shared" si="2"/>
        <v>0.48939233108249569</v>
      </c>
      <c r="U14">
        <v>79831.451000000001</v>
      </c>
      <c r="V14">
        <v>115858.46799999999</v>
      </c>
      <c r="W14">
        <v>64280.45</v>
      </c>
      <c r="X14">
        <v>22.990100000000002</v>
      </c>
      <c r="Y14">
        <f t="shared" si="3"/>
        <v>0.44316604033338314</v>
      </c>
    </row>
    <row r="15" spans="1:25" x14ac:dyDescent="0.25">
      <c r="A15" s="1">
        <v>44834</v>
      </c>
      <c r="B15">
        <v>171196.818</v>
      </c>
      <c r="C15">
        <v>59515.695</v>
      </c>
      <c r="D15">
        <v>344843.00599999999</v>
      </c>
      <c r="E15">
        <v>18.971299999999999</v>
      </c>
      <c r="F15">
        <f t="shared" si="0"/>
        <v>0.4233785932554967</v>
      </c>
      <c r="I15">
        <v>58895.103000000003</v>
      </c>
      <c r="J15">
        <v>47852.79</v>
      </c>
      <c r="K15">
        <v>23068.222000000002</v>
      </c>
      <c r="L15">
        <v>-11.9877</v>
      </c>
      <c r="M15">
        <f t="shared" si="1"/>
        <v>0.83043235480057731</v>
      </c>
      <c r="O15">
        <v>104268</v>
      </c>
      <c r="P15">
        <v>182491.05900000001</v>
      </c>
      <c r="Q15">
        <v>64555.658000000003</v>
      </c>
      <c r="R15">
        <v>27.998799999999999</v>
      </c>
      <c r="S15">
        <f t="shared" si="2"/>
        <v>0.42205782479594739</v>
      </c>
      <c r="U15">
        <v>110836.447</v>
      </c>
      <c r="V15">
        <v>179213.59099999999</v>
      </c>
      <c r="W15">
        <v>145703.973</v>
      </c>
      <c r="X15">
        <v>21.417400000000001</v>
      </c>
      <c r="Y15">
        <f t="shared" si="3"/>
        <v>0.3411217468071378</v>
      </c>
    </row>
    <row r="16" spans="1:25" x14ac:dyDescent="0.25">
      <c r="A16" s="1">
        <v>44926</v>
      </c>
      <c r="B16">
        <v>852842.56200000003</v>
      </c>
      <c r="C16">
        <v>354146.68</v>
      </c>
      <c r="D16">
        <v>1562136.125</v>
      </c>
      <c r="E16">
        <v>14.7738</v>
      </c>
      <c r="F16">
        <f t="shared" si="0"/>
        <v>0.44505046946867532</v>
      </c>
      <c r="I16">
        <v>194675.894</v>
      </c>
      <c r="J16">
        <v>138462.304</v>
      </c>
      <c r="K16">
        <v>75804.845000000001</v>
      </c>
      <c r="L16">
        <v>-6.5327000000000002</v>
      </c>
      <c r="M16">
        <f t="shared" si="1"/>
        <v>0.90856622169364842</v>
      </c>
      <c r="O16">
        <v>342530.755</v>
      </c>
      <c r="P16">
        <v>582949.31999999995</v>
      </c>
      <c r="Q16">
        <v>200865.67</v>
      </c>
      <c r="R16">
        <v>20.501799999999999</v>
      </c>
      <c r="S16">
        <f t="shared" si="2"/>
        <v>0.43700459849587719</v>
      </c>
      <c r="U16">
        <v>513495.38400000002</v>
      </c>
      <c r="V16">
        <v>761772.82200000004</v>
      </c>
      <c r="W16">
        <v>512276.30300000001</v>
      </c>
      <c r="X16">
        <v>14.934100000000001</v>
      </c>
      <c r="Y16">
        <f t="shared" si="3"/>
        <v>0.403042060093248</v>
      </c>
    </row>
    <row r="17" spans="1:25" x14ac:dyDescent="0.25">
      <c r="A17" s="1">
        <v>45016</v>
      </c>
      <c r="B17">
        <v>422404.57299999997</v>
      </c>
      <c r="C17">
        <v>484977.17200000002</v>
      </c>
      <c r="D17">
        <v>546296.61499999999</v>
      </c>
      <c r="E17">
        <v>43.604799999999997</v>
      </c>
      <c r="F17">
        <f t="shared" si="0"/>
        <v>0.40959498663180893</v>
      </c>
      <c r="I17">
        <v>97657.089000000007</v>
      </c>
      <c r="J17">
        <v>94869.256999999998</v>
      </c>
      <c r="K17">
        <v>60073.120000000003</v>
      </c>
      <c r="L17">
        <v>-10.6349</v>
      </c>
      <c r="M17">
        <f t="shared" si="1"/>
        <v>0.63028004920822922</v>
      </c>
      <c r="O17">
        <v>268187.06699999998</v>
      </c>
      <c r="P17">
        <v>508840.103</v>
      </c>
      <c r="Q17">
        <v>137852.174</v>
      </c>
      <c r="R17">
        <v>61.091000000000001</v>
      </c>
      <c r="S17">
        <f t="shared" si="2"/>
        <v>0.41470584470888922</v>
      </c>
      <c r="U17">
        <v>247649.44099999999</v>
      </c>
      <c r="V17">
        <v>378800.89399999997</v>
      </c>
      <c r="W17">
        <v>294300.93</v>
      </c>
      <c r="X17">
        <v>39.216500000000003</v>
      </c>
      <c r="Y17">
        <f t="shared" si="3"/>
        <v>0.36792270080076322</v>
      </c>
    </row>
    <row r="18" spans="1:25" x14ac:dyDescent="0.25">
      <c r="A18" s="1">
        <v>45107</v>
      </c>
      <c r="B18">
        <v>525219.85800000001</v>
      </c>
      <c r="C18">
        <v>812068.01699999999</v>
      </c>
      <c r="D18">
        <v>599570.68299999996</v>
      </c>
      <c r="E18">
        <v>69.168400000000005</v>
      </c>
      <c r="F18">
        <f t="shared" si="0"/>
        <v>0.3720639410070013</v>
      </c>
      <c r="I18">
        <v>151450.59700000001</v>
      </c>
      <c r="J18">
        <v>145044.372</v>
      </c>
      <c r="K18">
        <v>63906.43</v>
      </c>
      <c r="L18">
        <v>16.4499</v>
      </c>
      <c r="M18">
        <f t="shared" si="1"/>
        <v>0.72481462406638675</v>
      </c>
      <c r="O18">
        <v>344596</v>
      </c>
      <c r="P18">
        <v>689204.00699999998</v>
      </c>
      <c r="Q18">
        <v>198046.55300000001</v>
      </c>
      <c r="R18">
        <v>74.145399999999995</v>
      </c>
      <c r="S18">
        <f t="shared" si="2"/>
        <v>0.38838634263583893</v>
      </c>
      <c r="U18">
        <v>328439.54200000002</v>
      </c>
      <c r="V18">
        <v>401194.84399999998</v>
      </c>
      <c r="W18">
        <v>586239.22400000005</v>
      </c>
      <c r="X18">
        <v>61.8095</v>
      </c>
      <c r="Y18">
        <f t="shared" si="3"/>
        <v>0.3326192124049745</v>
      </c>
    </row>
    <row r="19" spans="1:25" x14ac:dyDescent="0.25">
      <c r="A19" s="1">
        <v>45199</v>
      </c>
      <c r="B19">
        <v>625628.21299999999</v>
      </c>
      <c r="C19">
        <v>985071.21299999999</v>
      </c>
      <c r="D19">
        <v>809830.76199999999</v>
      </c>
      <c r="E19">
        <v>66.916300000000007</v>
      </c>
      <c r="F19">
        <f t="shared" si="0"/>
        <v>0.34855842921449787</v>
      </c>
      <c r="I19">
        <v>164897.285</v>
      </c>
      <c r="J19">
        <v>201032.74900000001</v>
      </c>
      <c r="K19">
        <v>35630.917000000001</v>
      </c>
      <c r="L19">
        <v>33.621200000000002</v>
      </c>
      <c r="M19">
        <f t="shared" si="1"/>
        <v>0.69675792565471362</v>
      </c>
      <c r="O19">
        <v>423965.636</v>
      </c>
      <c r="P19">
        <v>835025.78099999996</v>
      </c>
      <c r="Q19">
        <v>197422.54399999999</v>
      </c>
      <c r="R19">
        <v>56.870399999999997</v>
      </c>
      <c r="S19">
        <f t="shared" si="2"/>
        <v>0.41064102263907498</v>
      </c>
      <c r="U19">
        <v>375271.23800000001</v>
      </c>
      <c r="V19">
        <v>348219.973</v>
      </c>
      <c r="W19">
        <v>780448.72400000005</v>
      </c>
      <c r="X19">
        <v>46.975900000000003</v>
      </c>
      <c r="Y19">
        <f t="shared" si="3"/>
        <v>0.33249016207986493</v>
      </c>
    </row>
    <row r="20" spans="1:25" x14ac:dyDescent="0.25">
      <c r="A20" s="1">
        <v>45291</v>
      </c>
      <c r="B20">
        <v>1062931.7150000001</v>
      </c>
      <c r="C20">
        <v>1553099.862</v>
      </c>
      <c r="D20">
        <v>1588228.3559999999</v>
      </c>
      <c r="E20">
        <v>21.708500000000001</v>
      </c>
      <c r="F20">
        <f t="shared" si="0"/>
        <v>0.33837015467194331</v>
      </c>
      <c r="I20">
        <v>259347.17600000001</v>
      </c>
      <c r="J20">
        <v>339497.46500000003</v>
      </c>
      <c r="K20">
        <v>55880.324999999997</v>
      </c>
      <c r="L20">
        <v>20.925699999999999</v>
      </c>
      <c r="M20">
        <f t="shared" si="1"/>
        <v>0.65594776074801764</v>
      </c>
      <c r="O20">
        <v>554600.73</v>
      </c>
      <c r="P20">
        <v>1262869.48</v>
      </c>
      <c r="Q20">
        <v>592221.07799999998</v>
      </c>
      <c r="R20">
        <v>15.5595</v>
      </c>
      <c r="S20">
        <f t="shared" si="2"/>
        <v>0.29896153996812053</v>
      </c>
      <c r="U20">
        <v>471395.147</v>
      </c>
      <c r="V20">
        <v>408145.66899999999</v>
      </c>
      <c r="W20">
        <v>1486357.4010000001</v>
      </c>
      <c r="X20">
        <v>25.505299999999998</v>
      </c>
      <c r="Y20">
        <f t="shared" si="3"/>
        <v>0.24882258280003736</v>
      </c>
    </row>
    <row r="21" spans="1:25" x14ac:dyDescent="0.25">
      <c r="A21" s="1">
        <v>45382</v>
      </c>
      <c r="B21">
        <v>589225.97600000002</v>
      </c>
      <c r="C21">
        <v>1376435.1240000001</v>
      </c>
      <c r="D21">
        <v>540594.08100000001</v>
      </c>
      <c r="E21">
        <v>42.608499999999999</v>
      </c>
      <c r="F21">
        <f t="shared" si="0"/>
        <v>0.30736411029272764</v>
      </c>
      <c r="I21">
        <v>143768.35699999999</v>
      </c>
      <c r="J21">
        <v>332798.86300000001</v>
      </c>
      <c r="K21">
        <v>-53152.2</v>
      </c>
      <c r="L21">
        <v>31.560700000000001</v>
      </c>
      <c r="M21">
        <f t="shared" si="1"/>
        <v>0.51410717888666524</v>
      </c>
      <c r="O21">
        <v>482783.94300000003</v>
      </c>
      <c r="P21">
        <v>1228362.3759999999</v>
      </c>
      <c r="Q21">
        <v>343817.31800000003</v>
      </c>
      <c r="R21">
        <v>25.199100000000001</v>
      </c>
      <c r="S21">
        <f t="shared" si="2"/>
        <v>0.30707936557282622</v>
      </c>
      <c r="U21">
        <v>571654.09199999995</v>
      </c>
      <c r="V21">
        <v>261205.90299999999</v>
      </c>
      <c r="W21">
        <v>2310379.5350000001</v>
      </c>
      <c r="X21">
        <v>56.318399999999997</v>
      </c>
      <c r="Y21">
        <f t="shared" si="3"/>
        <v>0.22229636377338979</v>
      </c>
    </row>
    <row r="22" spans="1:25" x14ac:dyDescent="0.25">
      <c r="A22" s="1">
        <v>45473</v>
      </c>
      <c r="B22">
        <v>790635.83299999998</v>
      </c>
      <c r="C22">
        <v>1774610.264</v>
      </c>
      <c r="D22">
        <v>775336.60900000005</v>
      </c>
      <c r="E22">
        <v>52.213700000000003</v>
      </c>
      <c r="F22">
        <f t="shared" si="0"/>
        <v>0.31005972766398099</v>
      </c>
      <c r="I22">
        <v>192944.05799999999</v>
      </c>
      <c r="J22">
        <v>232938.95600000001</v>
      </c>
      <c r="K22">
        <v>31816.413</v>
      </c>
      <c r="L22">
        <v>26.8659</v>
      </c>
      <c r="M22">
        <f t="shared" si="1"/>
        <v>0.72876353264813298</v>
      </c>
      <c r="O22">
        <v>477927.58500000002</v>
      </c>
      <c r="P22">
        <v>946052.76199999999</v>
      </c>
      <c r="Q22">
        <v>294731.84700000001</v>
      </c>
      <c r="R22">
        <v>27.6813</v>
      </c>
      <c r="S22">
        <f t="shared" si="2"/>
        <v>0.38518174833356594</v>
      </c>
      <c r="U22">
        <v>503753.52100000001</v>
      </c>
      <c r="V22">
        <v>264880.66100000002</v>
      </c>
      <c r="W22">
        <v>422487.788</v>
      </c>
      <c r="X22">
        <v>32.716700000000003</v>
      </c>
      <c r="Y22">
        <f t="shared" si="3"/>
        <v>0.73287262709376988</v>
      </c>
    </row>
    <row r="23" spans="1:25" x14ac:dyDescent="0.25">
      <c r="A23" s="1">
        <v>45565</v>
      </c>
      <c r="B23">
        <v>766464.44299999997</v>
      </c>
      <c r="C23">
        <v>1004408.053</v>
      </c>
      <c r="D23">
        <v>888884.59400000004</v>
      </c>
      <c r="E23">
        <v>44.841099999999997</v>
      </c>
      <c r="F23">
        <f t="shared" si="0"/>
        <v>0.4048314687190564</v>
      </c>
      <c r="I23">
        <v>202694.85200000001</v>
      </c>
      <c r="J23">
        <v>181415.87599999999</v>
      </c>
      <c r="K23">
        <v>62756.072999999997</v>
      </c>
      <c r="L23">
        <v>18.9039</v>
      </c>
      <c r="M23">
        <f t="shared" si="1"/>
        <v>0.83013160533030772</v>
      </c>
      <c r="O23">
        <v>417178.32799999998</v>
      </c>
      <c r="P23">
        <v>606421.38800000004</v>
      </c>
      <c r="Q23">
        <v>334390.97100000002</v>
      </c>
      <c r="R23">
        <v>30.006799999999998</v>
      </c>
      <c r="S23">
        <f t="shared" si="2"/>
        <v>0.4434235201198074</v>
      </c>
      <c r="U23">
        <v>626767.46799999999</v>
      </c>
      <c r="V23">
        <v>782208.94799999997</v>
      </c>
      <c r="W23">
        <v>571670.6</v>
      </c>
      <c r="X23">
        <v>32.215699999999998</v>
      </c>
      <c r="Y23">
        <f t="shared" si="3"/>
        <v>0.46294182442292126</v>
      </c>
    </row>
    <row r="24" spans="1:25" x14ac:dyDescent="0.25">
      <c r="A24" s="1">
        <v>45657</v>
      </c>
      <c r="B24">
        <v>1593461.925</v>
      </c>
      <c r="C24">
        <v>1471723.784</v>
      </c>
      <c r="D24">
        <v>1271260.308</v>
      </c>
      <c r="E24">
        <v>30.436399999999999</v>
      </c>
      <c r="F24">
        <f t="shared" si="0"/>
        <v>0.58092277299288109</v>
      </c>
      <c r="I24">
        <v>263574.87</v>
      </c>
      <c r="J24">
        <v>251875.83600000001</v>
      </c>
      <c r="K24">
        <v>98113.289000000004</v>
      </c>
      <c r="L24">
        <v>8.9611000000000001</v>
      </c>
      <c r="M24">
        <f t="shared" si="1"/>
        <v>0.75309445686348109</v>
      </c>
      <c r="O24">
        <v>710816.27599999995</v>
      </c>
      <c r="P24">
        <v>869522.66200000001</v>
      </c>
      <c r="Q24">
        <v>469360.31599999999</v>
      </c>
      <c r="R24">
        <v>13.905099999999999</v>
      </c>
      <c r="S24">
        <f t="shared" si="2"/>
        <v>0.53090246696675825</v>
      </c>
      <c r="U24">
        <v>733586.80200000003</v>
      </c>
      <c r="V24">
        <v>804624.38399999996</v>
      </c>
      <c r="W24">
        <v>719296.16899999999</v>
      </c>
      <c r="X24">
        <v>8.4751999999999992</v>
      </c>
      <c r="Y24">
        <f t="shared" si="3"/>
        <v>0.48138126397459258</v>
      </c>
    </row>
    <row r="25" spans="1:25" x14ac:dyDescent="0.25">
      <c r="A25" s="1">
        <v>45747</v>
      </c>
      <c r="B25">
        <v>1127516.963</v>
      </c>
      <c r="C25">
        <v>1407955.3049999999</v>
      </c>
      <c r="D25">
        <v>1143756.861</v>
      </c>
      <c r="E25">
        <v>36.122999999999998</v>
      </c>
      <c r="F25">
        <f t="shared" si="0"/>
        <v>0.4418668288780655</v>
      </c>
      <c r="I25">
        <v>203503.15700000001</v>
      </c>
      <c r="J25">
        <v>196748.58</v>
      </c>
      <c r="K25">
        <v>78480.876999999993</v>
      </c>
      <c r="L25">
        <v>12.659000000000001</v>
      </c>
      <c r="M25">
        <f t="shared" si="1"/>
        <v>0.73939453726422899</v>
      </c>
      <c r="O25">
        <v>562021.38699999999</v>
      </c>
      <c r="P25">
        <v>717834.43799999997</v>
      </c>
      <c r="Q25">
        <v>450744.45600000001</v>
      </c>
      <c r="R25">
        <v>20.486999999999998</v>
      </c>
      <c r="S25">
        <f t="shared" si="2"/>
        <v>0.4809443246713303</v>
      </c>
      <c r="U25">
        <v>600993.38</v>
      </c>
      <c r="V25">
        <v>768024.245</v>
      </c>
      <c r="W25">
        <v>412567.56300000002</v>
      </c>
      <c r="X25">
        <v>0.68210000000000004</v>
      </c>
      <c r="Y25">
        <f t="shared" si="3"/>
        <v>0.50906111318705682</v>
      </c>
    </row>
    <row r="26" spans="1:25" x14ac:dyDescent="0.25">
      <c r="A26" s="1">
        <v>45838</v>
      </c>
      <c r="B26">
        <v>1271307.4620000001</v>
      </c>
      <c r="C26">
        <v>1625417.8459999999</v>
      </c>
      <c r="D26">
        <v>1235104.142</v>
      </c>
      <c r="E26">
        <v>27.509499999999999</v>
      </c>
      <c r="F26">
        <f t="shared" si="0"/>
        <v>0.44443198385930399</v>
      </c>
      <c r="I26">
        <v>244020.851</v>
      </c>
      <c r="J26">
        <v>255440.79800000001</v>
      </c>
      <c r="K26">
        <v>83421.593999999997</v>
      </c>
      <c r="L26">
        <v>10.968999999999999</v>
      </c>
      <c r="M26">
        <f t="shared" si="1"/>
        <v>0.72011783178346922</v>
      </c>
      <c r="O26">
        <v>645118.57299999997</v>
      </c>
      <c r="P26">
        <v>790346.902</v>
      </c>
      <c r="Q26">
        <v>420784.58</v>
      </c>
      <c r="R26">
        <v>16.860600000000002</v>
      </c>
      <c r="S26">
        <f t="shared" si="2"/>
        <v>0.53265775234798163</v>
      </c>
      <c r="U26">
        <v>677618.72499999998</v>
      </c>
      <c r="V26">
        <v>930678.79399999999</v>
      </c>
      <c r="W26">
        <v>521063.31199999998</v>
      </c>
      <c r="X26">
        <v>14.071199999999999</v>
      </c>
      <c r="Y26">
        <f t="shared" si="3"/>
        <v>0.46676246572957086</v>
      </c>
    </row>
    <row r="27" spans="1:25" x14ac:dyDescent="0.25">
      <c r="A27" s="1">
        <v>45930</v>
      </c>
      <c r="B27">
        <v>1124018.3119999999</v>
      </c>
      <c r="C27">
        <v>1245415.355</v>
      </c>
      <c r="D27">
        <v>790812.83900000004</v>
      </c>
      <c r="E27">
        <v>20.219899999999999</v>
      </c>
      <c r="F27">
        <f t="shared" si="0"/>
        <v>0.55200999343396762</v>
      </c>
      <c r="I27">
        <v>195530.66200000001</v>
      </c>
      <c r="J27">
        <v>153486.14799999999</v>
      </c>
      <c r="K27">
        <v>33138.851000000002</v>
      </c>
      <c r="L27">
        <v>2.9527000000000001</v>
      </c>
      <c r="M27">
        <f t="shared" si="1"/>
        <v>1.0477195608719068</v>
      </c>
      <c r="O27">
        <v>494629.80300000001</v>
      </c>
      <c r="P27">
        <v>585469.16700000002</v>
      </c>
      <c r="Q27">
        <v>358943.45400000003</v>
      </c>
      <c r="R27">
        <v>12.189399999999999</v>
      </c>
      <c r="S27">
        <f t="shared" si="2"/>
        <v>0.5237433215115832</v>
      </c>
      <c r="U27">
        <v>615258.06299999997</v>
      </c>
      <c r="V27">
        <v>686238.90599999996</v>
      </c>
      <c r="W27">
        <v>278787.52500000002</v>
      </c>
      <c r="X27">
        <v>9.0726999999999993</v>
      </c>
      <c r="Y27">
        <f t="shared" si="3"/>
        <v>0.63755565986150697</v>
      </c>
    </row>
    <row r="28" spans="1:25" x14ac:dyDescent="0.25">
      <c r="A28" s="1">
        <v>46022</v>
      </c>
      <c r="B28">
        <v>1455586.9010000001</v>
      </c>
      <c r="C28">
        <v>1860601.5349999999</v>
      </c>
      <c r="D28">
        <v>1239319.0549999999</v>
      </c>
      <c r="E28">
        <v>3.3188</v>
      </c>
      <c r="F28">
        <f t="shared" si="0"/>
        <v>0.4695561898248497</v>
      </c>
      <c r="I28">
        <v>259111.97099999999</v>
      </c>
      <c r="J28">
        <v>285101.05599999998</v>
      </c>
      <c r="K28">
        <v>69766.184999999998</v>
      </c>
      <c r="L28">
        <v>-3.8264999999999998</v>
      </c>
      <c r="M28">
        <f t="shared" si="1"/>
        <v>0.73016593549135178</v>
      </c>
      <c r="O28">
        <v>653979.77500000002</v>
      </c>
      <c r="P28">
        <v>901982.92700000003</v>
      </c>
      <c r="Q28">
        <v>512142.64500000002</v>
      </c>
      <c r="R28">
        <v>7.5952000000000002</v>
      </c>
      <c r="S28">
        <f>+O28/(P28+Q28)</f>
        <v>0.46246230741381428</v>
      </c>
      <c r="U28">
        <v>842405.74600000004</v>
      </c>
      <c r="V28">
        <v>999600.005</v>
      </c>
      <c r="W28">
        <v>601677.076</v>
      </c>
      <c r="X28">
        <v>5.9386999999999999</v>
      </c>
      <c r="Y28">
        <f t="shared" si="3"/>
        <v>0.52608368407665984</v>
      </c>
    </row>
    <row r="29" spans="1:25" x14ac:dyDescent="0.25">
      <c r="A29" s="1">
        <v>46112</v>
      </c>
      <c r="B29">
        <v>1065566.5889999999</v>
      </c>
      <c r="C29">
        <v>1595336.368</v>
      </c>
      <c r="D29">
        <v>1026850.933</v>
      </c>
      <c r="E29">
        <v>1.9048</v>
      </c>
      <c r="I29">
        <v>246474.20300000001</v>
      </c>
      <c r="J29">
        <v>212623.28099999999</v>
      </c>
      <c r="K29">
        <v>94033.77</v>
      </c>
      <c r="L29">
        <v>-7.1273</v>
      </c>
      <c r="O29">
        <v>587925.43299999996</v>
      </c>
      <c r="P29">
        <v>879880.03899999999</v>
      </c>
      <c r="Q29">
        <v>385179.99</v>
      </c>
      <c r="R29">
        <v>7.6706000000000003</v>
      </c>
      <c r="U29">
        <v>661577.36899999995</v>
      </c>
      <c r="V29">
        <v>975193.53500000003</v>
      </c>
      <c r="W29">
        <v>514297.11599999998</v>
      </c>
      <c r="X29">
        <v>8.1684999999999999</v>
      </c>
    </row>
    <row r="30" spans="1:25" x14ac:dyDescent="0.25">
      <c r="A30" s="1">
        <v>46203</v>
      </c>
      <c r="B30">
        <v>1127493.145</v>
      </c>
      <c r="C30">
        <v>1669092.1869999999</v>
      </c>
      <c r="D30">
        <v>1161259.2290000001</v>
      </c>
      <c r="E30">
        <v>2.1572</v>
      </c>
      <c r="I30">
        <v>248976.22200000001</v>
      </c>
      <c r="J30">
        <v>256650.97099999999</v>
      </c>
      <c r="K30">
        <v>94955.933999999994</v>
      </c>
      <c r="L30">
        <v>-7.2049000000000003</v>
      </c>
      <c r="O30">
        <v>596197.21</v>
      </c>
      <c r="P30">
        <v>912204.29</v>
      </c>
      <c r="Q30">
        <v>437690.26400000002</v>
      </c>
      <c r="R30">
        <v>8.7251999999999992</v>
      </c>
      <c r="U30">
        <v>687785.06200000003</v>
      </c>
      <c r="V30">
        <v>1033691.8149999999</v>
      </c>
      <c r="W30">
        <v>471830.962</v>
      </c>
      <c r="X30">
        <v>7.9114000000000004</v>
      </c>
    </row>
    <row r="31" spans="1:25" x14ac:dyDescent="0.25">
      <c r="A31" s="1"/>
    </row>
    <row r="32" spans="1:25" x14ac:dyDescent="0.25">
      <c r="A32" s="1"/>
      <c r="B32" t="str">
        <f>+F5</f>
        <v>COST_INCOME</v>
      </c>
      <c r="C32" t="str">
        <f>+E5</f>
        <v>RETURN_COM_EQY</v>
      </c>
    </row>
    <row r="33" spans="1:3" x14ac:dyDescent="0.25">
      <c r="A33" s="1" t="str">
        <f>+B4</f>
        <v>GGAL AR Equity</v>
      </c>
      <c r="B33">
        <f>+F28</f>
        <v>0.4695561898248497</v>
      </c>
      <c r="C33">
        <f>+E28</f>
        <v>3.3188</v>
      </c>
    </row>
    <row r="34" spans="1:3" x14ac:dyDescent="0.25">
      <c r="A34" s="1" t="str">
        <f>+I4</f>
        <v>SUPV AR Equity</v>
      </c>
      <c r="B34">
        <f>+M28</f>
        <v>0.73016593549135178</v>
      </c>
      <c r="C34">
        <f>+L28</f>
        <v>-3.8264999999999998</v>
      </c>
    </row>
    <row r="35" spans="1:3" x14ac:dyDescent="0.25">
      <c r="A35" s="1" t="str">
        <f>+O4</f>
        <v>BBAR AR Equity</v>
      </c>
      <c r="B35">
        <f>+S28</f>
        <v>0.46246230741381428</v>
      </c>
      <c r="C35">
        <f>+R28</f>
        <v>7.5952000000000002</v>
      </c>
    </row>
    <row r="36" spans="1:3" x14ac:dyDescent="0.25">
      <c r="A36" s="1" t="str">
        <f>+U4</f>
        <v>BMA AR Equity</v>
      </c>
      <c r="B36">
        <f>+Y28</f>
        <v>0.52608368407665984</v>
      </c>
      <c r="C36">
        <f>+X28</f>
        <v>5.9386999999999999</v>
      </c>
    </row>
    <row r="37" spans="1:3" x14ac:dyDescent="0.25">
      <c r="A37" s="1"/>
    </row>
    <row r="38" spans="1:3" x14ac:dyDescent="0.25">
      <c r="A38" s="1"/>
    </row>
    <row r="39" spans="1:3" x14ac:dyDescent="0.25">
      <c r="A39" s="1"/>
    </row>
    <row r="40" spans="1:3" x14ac:dyDescent="0.25">
      <c r="A40" s="1"/>
    </row>
    <row r="41" spans="1:3" x14ac:dyDescent="0.25">
      <c r="A41" s="1"/>
    </row>
    <row r="42" spans="1:3" x14ac:dyDescent="0.25">
      <c r="A42" s="1"/>
    </row>
    <row r="43" spans="1:3" x14ac:dyDescent="0.25">
      <c r="A43" s="1"/>
    </row>
    <row r="44" spans="1:3" x14ac:dyDescent="0.25">
      <c r="A44" s="1"/>
    </row>
    <row r="45" spans="1:3" x14ac:dyDescent="0.25">
      <c r="A45" s="1"/>
    </row>
    <row r="46" spans="1:3" x14ac:dyDescent="0.25">
      <c r="A46" s="1"/>
    </row>
    <row r="47" spans="1:3" x14ac:dyDescent="0.25">
      <c r="A47" s="1"/>
    </row>
    <row r="48" spans="1:3"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FD5C-E5AD-44B6-8E6D-84E4A70CD0FE}">
  <dimension ref="A1:E1595"/>
  <sheetViews>
    <sheetView topLeftCell="A5" workbookViewId="0">
      <selection activeCell="A5" sqref="A5"/>
    </sheetView>
  </sheetViews>
  <sheetFormatPr defaultColWidth="9.140625" defaultRowHeight="15" x14ac:dyDescent="0.25"/>
  <cols>
    <col min="1" max="1" width="10.7109375" bestFit="1" customWidth="1"/>
  </cols>
  <sheetData>
    <row r="1" spans="1:5" x14ac:dyDescent="0.25">
      <c r="A1" t="s">
        <v>21</v>
      </c>
      <c r="B1" s="1">
        <v>45782</v>
      </c>
    </row>
    <row r="2" spans="1:5" x14ac:dyDescent="0.25">
      <c r="A2" t="s">
        <v>20</v>
      </c>
    </row>
    <row r="4" spans="1:5" x14ac:dyDescent="0.25">
      <c r="B4" t="s">
        <v>5</v>
      </c>
      <c r="C4" t="s">
        <v>57</v>
      </c>
      <c r="D4" t="s">
        <v>14</v>
      </c>
      <c r="E4" t="s">
        <v>12</v>
      </c>
    </row>
    <row r="5" spans="1:5" x14ac:dyDescent="0.25">
      <c r="A5" t="s">
        <v>19</v>
      </c>
      <c r="B5" t="s">
        <v>56</v>
      </c>
      <c r="C5" t="s">
        <v>56</v>
      </c>
      <c r="D5" t="s">
        <v>56</v>
      </c>
      <c r="E5" t="s">
        <v>56</v>
      </c>
    </row>
    <row r="6" spans="1:5" x14ac:dyDescent="0.25">
      <c r="A6" t="str">
        <f>+A5</f>
        <v>Dates</v>
      </c>
      <c r="B6" t="str">
        <f>+B4</f>
        <v>GGAL AR Equity</v>
      </c>
      <c r="C6" t="str">
        <f t="shared" ref="C6:E6" si="0">+C4</f>
        <v>BMA AR EQUITY</v>
      </c>
      <c r="D6" t="str">
        <f t="shared" si="0"/>
        <v>BBAR AR Equity</v>
      </c>
      <c r="E6" t="str">
        <f t="shared" si="0"/>
        <v>SUPV AR Equity</v>
      </c>
    </row>
    <row r="7" spans="1:5" x14ac:dyDescent="0.25">
      <c r="A7" s="1">
        <f>_xll.BDH(B$4,B$5,$B1,$B2,"Dir=V","CDR=5D","Days=A","Dts=S","cols=2;rows=377")</f>
        <v>45782</v>
      </c>
      <c r="B7">
        <v>7.0540000000000003</v>
      </c>
      <c r="C7">
        <f>_xll.BDH(C$4,C$5,$B1,$B2,"Dir=V","CDR=5D","Days=A","Dts=H","cols=1;rows=377")</f>
        <v>4.3220000000000001</v>
      </c>
      <c r="D7">
        <f>_xll.BDH(D$4,D$5,$B1,$B2,"Dir=V","CDR=5D","Days=A","Dts=H","cols=1;rows=377")</f>
        <v>3.5880000000000001</v>
      </c>
      <c r="E7" t="str">
        <f>_xll.BDH(E$4,E$5,$B1,$B2,"Dir=V","CDR=5D","Days=A","Dts=H","cols=1;rows=377")</f>
        <v>#N/A N/A</v>
      </c>
    </row>
    <row r="8" spans="1:5" x14ac:dyDescent="0.25">
      <c r="A8" s="1">
        <v>45783</v>
      </c>
      <c r="B8">
        <v>7.0540000000000003</v>
      </c>
      <c r="C8">
        <v>4.4610000000000003</v>
      </c>
      <c r="D8">
        <v>3.694</v>
      </c>
      <c r="E8" t="s">
        <v>59</v>
      </c>
    </row>
    <row r="9" spans="1:5" x14ac:dyDescent="0.25">
      <c r="A9" s="1">
        <v>45784</v>
      </c>
      <c r="B9">
        <v>7.0540000000000003</v>
      </c>
      <c r="C9">
        <v>4.3109999999999999</v>
      </c>
      <c r="D9">
        <v>3.5510000000000002</v>
      </c>
      <c r="E9" t="s">
        <v>59</v>
      </c>
    </row>
    <row r="10" spans="1:5" x14ac:dyDescent="0.25">
      <c r="A10" s="1">
        <v>45785</v>
      </c>
      <c r="B10">
        <v>7.0540000000000003</v>
      </c>
      <c r="C10">
        <v>4.343</v>
      </c>
      <c r="D10">
        <v>3.57</v>
      </c>
      <c r="E10" t="s">
        <v>59</v>
      </c>
    </row>
    <row r="11" spans="1:5" x14ac:dyDescent="0.25">
      <c r="A11" s="1">
        <v>45786</v>
      </c>
      <c r="B11">
        <v>7.0540000000000003</v>
      </c>
      <c r="C11">
        <v>4.375</v>
      </c>
      <c r="D11">
        <v>3.625</v>
      </c>
      <c r="E11" t="s">
        <v>59</v>
      </c>
    </row>
    <row r="12" spans="1:5" x14ac:dyDescent="0.25">
      <c r="A12" s="1">
        <v>45789</v>
      </c>
      <c r="B12">
        <v>7.0540000000000003</v>
      </c>
      <c r="C12">
        <v>4.601</v>
      </c>
      <c r="D12">
        <v>3.7909999999999999</v>
      </c>
      <c r="E12" t="s">
        <v>59</v>
      </c>
    </row>
    <row r="13" spans="1:5" x14ac:dyDescent="0.25">
      <c r="A13" s="1">
        <v>45790</v>
      </c>
      <c r="B13">
        <v>7.0540000000000003</v>
      </c>
      <c r="C13">
        <v>4.6219999999999999</v>
      </c>
      <c r="D13">
        <v>3.911</v>
      </c>
      <c r="E13" t="s">
        <v>59</v>
      </c>
    </row>
    <row r="14" spans="1:5" x14ac:dyDescent="0.25">
      <c r="A14" s="1">
        <v>45791</v>
      </c>
      <c r="B14">
        <v>7.0540000000000003</v>
      </c>
      <c r="C14">
        <v>4.6539999999999999</v>
      </c>
      <c r="D14">
        <v>3.944</v>
      </c>
      <c r="E14" t="s">
        <v>59</v>
      </c>
    </row>
    <row r="15" spans="1:5" x14ac:dyDescent="0.25">
      <c r="A15" s="1">
        <v>45792</v>
      </c>
      <c r="B15">
        <v>7.0540000000000003</v>
      </c>
      <c r="C15">
        <v>4.59</v>
      </c>
      <c r="D15">
        <v>3.8279999999999998</v>
      </c>
      <c r="E15" t="s">
        <v>59</v>
      </c>
    </row>
    <row r="16" spans="1:5" x14ac:dyDescent="0.25">
      <c r="A16" s="1">
        <v>45793</v>
      </c>
      <c r="B16">
        <v>7.0540000000000003</v>
      </c>
      <c r="C16">
        <v>4.665</v>
      </c>
      <c r="D16">
        <v>3.851</v>
      </c>
      <c r="E16" t="s">
        <v>59</v>
      </c>
    </row>
    <row r="17" spans="1:5" x14ac:dyDescent="0.25">
      <c r="A17" s="1">
        <v>45796</v>
      </c>
      <c r="B17">
        <v>7.0540000000000003</v>
      </c>
      <c r="C17">
        <v>4.8040000000000003</v>
      </c>
      <c r="D17">
        <v>4.0039999999999996</v>
      </c>
      <c r="E17" t="s">
        <v>59</v>
      </c>
    </row>
    <row r="18" spans="1:5" x14ac:dyDescent="0.25">
      <c r="A18" s="1">
        <v>45797</v>
      </c>
      <c r="B18">
        <v>7.0540000000000003</v>
      </c>
      <c r="C18">
        <v>4.7720000000000002</v>
      </c>
      <c r="D18">
        <v>3.9670000000000001</v>
      </c>
      <c r="E18" t="s">
        <v>59</v>
      </c>
    </row>
    <row r="19" spans="1:5" x14ac:dyDescent="0.25">
      <c r="A19" s="1">
        <v>45798</v>
      </c>
      <c r="B19">
        <v>7.0540000000000003</v>
      </c>
      <c r="C19">
        <v>4.6429999999999998</v>
      </c>
      <c r="D19">
        <v>3.911</v>
      </c>
      <c r="E19" t="s">
        <v>59</v>
      </c>
    </row>
    <row r="20" spans="1:5" x14ac:dyDescent="0.25">
      <c r="A20" s="1">
        <v>45799</v>
      </c>
      <c r="B20">
        <v>7.0540000000000003</v>
      </c>
      <c r="C20">
        <v>4.633</v>
      </c>
      <c r="D20">
        <v>3.8050000000000002</v>
      </c>
      <c r="E20" t="s">
        <v>59</v>
      </c>
    </row>
    <row r="21" spans="1:5" x14ac:dyDescent="0.25">
      <c r="A21" s="1">
        <v>45800</v>
      </c>
      <c r="B21">
        <v>7.0540000000000003</v>
      </c>
      <c r="C21">
        <v>4.6859999999999999</v>
      </c>
      <c r="D21">
        <v>3.8650000000000002</v>
      </c>
      <c r="E21" t="s">
        <v>59</v>
      </c>
    </row>
    <row r="22" spans="1:5" x14ac:dyDescent="0.25">
      <c r="A22" s="1">
        <v>45803</v>
      </c>
      <c r="B22">
        <v>7.0540000000000003</v>
      </c>
      <c r="C22">
        <v>4.6970000000000001</v>
      </c>
      <c r="D22">
        <v>3.8839999999999999</v>
      </c>
      <c r="E22" t="s">
        <v>59</v>
      </c>
    </row>
    <row r="23" spans="1:5" x14ac:dyDescent="0.25">
      <c r="A23" s="1">
        <v>45804</v>
      </c>
      <c r="B23">
        <v>7.0540000000000003</v>
      </c>
      <c r="C23">
        <v>4.6539999999999999</v>
      </c>
      <c r="D23">
        <v>3.8010000000000002</v>
      </c>
      <c r="E23" t="s">
        <v>59</v>
      </c>
    </row>
    <row r="24" spans="1:5" x14ac:dyDescent="0.25">
      <c r="A24" s="1">
        <v>45805</v>
      </c>
      <c r="B24">
        <v>7.0540000000000003</v>
      </c>
      <c r="C24">
        <v>4.5469999999999997</v>
      </c>
      <c r="D24">
        <v>3.7730000000000001</v>
      </c>
      <c r="E24" t="s">
        <v>59</v>
      </c>
    </row>
    <row r="25" spans="1:5" x14ac:dyDescent="0.25">
      <c r="A25" s="1">
        <v>45806</v>
      </c>
      <c r="B25">
        <v>7.0540000000000003</v>
      </c>
      <c r="C25">
        <v>4.3319999999999999</v>
      </c>
      <c r="D25">
        <v>3.621</v>
      </c>
      <c r="E25" t="s">
        <v>59</v>
      </c>
    </row>
    <row r="26" spans="1:5" x14ac:dyDescent="0.25">
      <c r="A26" s="1">
        <v>45807</v>
      </c>
      <c r="B26">
        <v>7.0540000000000003</v>
      </c>
      <c r="C26">
        <v>4.343</v>
      </c>
      <c r="D26">
        <v>3.63</v>
      </c>
      <c r="E26" t="s">
        <v>59</v>
      </c>
    </row>
    <row r="27" spans="1:5" x14ac:dyDescent="0.25">
      <c r="A27" s="1">
        <v>45810</v>
      </c>
      <c r="B27">
        <v>7.0540000000000003</v>
      </c>
      <c r="C27">
        <v>4.2039999999999997</v>
      </c>
      <c r="D27">
        <v>3.4590000000000001</v>
      </c>
      <c r="E27" t="s">
        <v>59</v>
      </c>
    </row>
    <row r="28" spans="1:5" x14ac:dyDescent="0.25">
      <c r="A28" s="1">
        <v>45811</v>
      </c>
      <c r="B28">
        <v>7.0540000000000003</v>
      </c>
      <c r="C28">
        <v>4.2169999999999996</v>
      </c>
      <c r="D28">
        <v>3.496</v>
      </c>
      <c r="E28" t="s">
        <v>59</v>
      </c>
    </row>
    <row r="29" spans="1:5" x14ac:dyDescent="0.25">
      <c r="A29" s="1">
        <v>45812</v>
      </c>
      <c r="B29">
        <v>7.0540000000000003</v>
      </c>
      <c r="C29">
        <v>3.9159999999999999</v>
      </c>
      <c r="D29">
        <v>3.2559999999999998</v>
      </c>
      <c r="E29" t="s">
        <v>59</v>
      </c>
    </row>
    <row r="30" spans="1:5" x14ac:dyDescent="0.25">
      <c r="A30" s="1">
        <v>45813</v>
      </c>
      <c r="B30">
        <v>7.0540000000000003</v>
      </c>
      <c r="C30">
        <v>3.8820000000000001</v>
      </c>
      <c r="D30">
        <v>3.2050000000000001</v>
      </c>
      <c r="E30" t="s">
        <v>59</v>
      </c>
    </row>
    <row r="31" spans="1:5" x14ac:dyDescent="0.25">
      <c r="A31" s="1">
        <v>45814</v>
      </c>
      <c r="B31">
        <v>7.0540000000000003</v>
      </c>
      <c r="C31">
        <v>3.9460000000000002</v>
      </c>
      <c r="D31">
        <v>3.3159999999999998</v>
      </c>
      <c r="E31" t="s">
        <v>59</v>
      </c>
    </row>
    <row r="32" spans="1:5" x14ac:dyDescent="0.25">
      <c r="A32" s="1">
        <v>45817</v>
      </c>
      <c r="B32">
        <v>7.0540000000000003</v>
      </c>
      <c r="C32">
        <v>3.8860000000000001</v>
      </c>
      <c r="D32">
        <v>3.246</v>
      </c>
      <c r="E32" t="s">
        <v>59</v>
      </c>
    </row>
    <row r="33" spans="1:5" x14ac:dyDescent="0.25">
      <c r="A33" s="1">
        <v>45818</v>
      </c>
      <c r="B33">
        <v>7.0540000000000003</v>
      </c>
      <c r="C33">
        <v>4.0540000000000003</v>
      </c>
      <c r="D33">
        <v>3.3620000000000001</v>
      </c>
      <c r="E33" t="s">
        <v>59</v>
      </c>
    </row>
    <row r="34" spans="1:5" x14ac:dyDescent="0.25">
      <c r="A34" s="1">
        <v>45819</v>
      </c>
      <c r="B34">
        <v>7.0540000000000003</v>
      </c>
      <c r="C34">
        <v>3.9809999999999999</v>
      </c>
      <c r="D34">
        <v>3.302</v>
      </c>
      <c r="E34" t="s">
        <v>59</v>
      </c>
    </row>
    <row r="35" spans="1:5" x14ac:dyDescent="0.25">
      <c r="A35" s="1">
        <v>45820</v>
      </c>
      <c r="B35">
        <v>7.0540000000000003</v>
      </c>
      <c r="C35">
        <v>3.9889999999999999</v>
      </c>
      <c r="D35">
        <v>3.4220000000000002</v>
      </c>
      <c r="E35" t="s">
        <v>59</v>
      </c>
    </row>
    <row r="36" spans="1:5" x14ac:dyDescent="0.25">
      <c r="A36" s="1">
        <v>45821</v>
      </c>
      <c r="B36">
        <v>7.0540000000000003</v>
      </c>
      <c r="C36">
        <v>3.8050000000000002</v>
      </c>
      <c r="D36">
        <v>3.2930000000000001</v>
      </c>
      <c r="E36" t="s">
        <v>59</v>
      </c>
    </row>
    <row r="37" spans="1:5" x14ac:dyDescent="0.25">
      <c r="A37" s="1">
        <v>45824</v>
      </c>
      <c r="B37">
        <v>7.0540000000000003</v>
      </c>
      <c r="C37">
        <v>3.8050000000000002</v>
      </c>
      <c r="D37">
        <v>3.2930000000000001</v>
      </c>
      <c r="E37" t="s">
        <v>59</v>
      </c>
    </row>
    <row r="38" spans="1:5" x14ac:dyDescent="0.25">
      <c r="A38" s="1">
        <v>45825</v>
      </c>
      <c r="B38">
        <v>7.0540000000000003</v>
      </c>
      <c r="C38">
        <v>3.7229999999999999</v>
      </c>
      <c r="D38">
        <v>3.117</v>
      </c>
      <c r="E38" t="s">
        <v>59</v>
      </c>
    </row>
    <row r="39" spans="1:5" x14ac:dyDescent="0.25">
      <c r="A39" s="1">
        <v>45826</v>
      </c>
      <c r="B39">
        <v>7.0540000000000003</v>
      </c>
      <c r="C39">
        <v>3.702</v>
      </c>
      <c r="D39">
        <v>3.048</v>
      </c>
      <c r="E39" t="s">
        <v>59</v>
      </c>
    </row>
    <row r="40" spans="1:5" x14ac:dyDescent="0.25">
      <c r="A40" s="1">
        <v>45827</v>
      </c>
      <c r="B40">
        <v>7.0540000000000003</v>
      </c>
      <c r="C40">
        <v>3.7149999999999999</v>
      </c>
      <c r="D40">
        <v>3.1030000000000002</v>
      </c>
      <c r="E40" t="s">
        <v>59</v>
      </c>
    </row>
    <row r="41" spans="1:5" x14ac:dyDescent="0.25">
      <c r="A41" s="1">
        <v>45828</v>
      </c>
      <c r="B41">
        <v>7.0540000000000003</v>
      </c>
      <c r="C41">
        <v>3.7149999999999999</v>
      </c>
      <c r="D41">
        <v>3.1030000000000002</v>
      </c>
      <c r="E41" t="s">
        <v>59</v>
      </c>
    </row>
    <row r="42" spans="1:5" x14ac:dyDescent="0.25">
      <c r="A42" s="1">
        <v>45831</v>
      </c>
      <c r="B42">
        <v>7.0540000000000003</v>
      </c>
      <c r="C42">
        <v>3.5219999999999998</v>
      </c>
      <c r="D42">
        <v>2.988</v>
      </c>
      <c r="E42" t="s">
        <v>59</v>
      </c>
    </row>
    <row r="43" spans="1:5" x14ac:dyDescent="0.25">
      <c r="A43" s="1">
        <v>45832</v>
      </c>
      <c r="B43">
        <v>7.0540000000000003</v>
      </c>
      <c r="C43">
        <v>3.7410000000000001</v>
      </c>
      <c r="D43">
        <v>3.2330000000000001</v>
      </c>
      <c r="E43" t="s">
        <v>59</v>
      </c>
    </row>
    <row r="44" spans="1:5" x14ac:dyDescent="0.25">
      <c r="A44" s="1">
        <v>45833</v>
      </c>
      <c r="B44">
        <v>7.0540000000000003</v>
      </c>
      <c r="C44">
        <v>3.6720000000000002</v>
      </c>
      <c r="D44">
        <v>3.1379999999999999</v>
      </c>
      <c r="E44" t="s">
        <v>59</v>
      </c>
    </row>
    <row r="45" spans="1:5" x14ac:dyDescent="0.25">
      <c r="A45" s="1">
        <v>45834</v>
      </c>
      <c r="B45">
        <v>7.0540000000000003</v>
      </c>
      <c r="C45">
        <v>3.6890000000000001</v>
      </c>
      <c r="D45">
        <v>3.1429999999999998</v>
      </c>
      <c r="E45" t="s">
        <v>59</v>
      </c>
    </row>
    <row r="46" spans="1:5" x14ac:dyDescent="0.25">
      <c r="A46" s="1">
        <v>45835</v>
      </c>
      <c r="B46">
        <v>7.0540000000000003</v>
      </c>
      <c r="C46">
        <v>3.6949999999999998</v>
      </c>
      <c r="D46">
        <v>3.1150000000000002</v>
      </c>
      <c r="E46" t="s">
        <v>59</v>
      </c>
    </row>
    <row r="47" spans="1:5" x14ac:dyDescent="0.25">
      <c r="A47" s="1">
        <v>45838</v>
      </c>
      <c r="B47">
        <v>7.0540000000000003</v>
      </c>
      <c r="C47">
        <v>3.63</v>
      </c>
      <c r="D47">
        <v>3.0459999999999998</v>
      </c>
      <c r="E47" t="s">
        <v>59</v>
      </c>
    </row>
    <row r="48" spans="1:5" x14ac:dyDescent="0.25">
      <c r="A48" s="1">
        <v>45839</v>
      </c>
      <c r="B48">
        <v>7.0540000000000003</v>
      </c>
      <c r="C48">
        <v>3.677</v>
      </c>
      <c r="D48">
        <v>3.069</v>
      </c>
      <c r="E48" t="s">
        <v>59</v>
      </c>
    </row>
    <row r="49" spans="1:5" x14ac:dyDescent="0.25">
      <c r="A49" s="1">
        <v>45840</v>
      </c>
      <c r="B49">
        <v>7.0540000000000003</v>
      </c>
      <c r="C49">
        <v>3.6989999999999998</v>
      </c>
      <c r="D49">
        <v>3.0920000000000001</v>
      </c>
      <c r="E49" t="s">
        <v>59</v>
      </c>
    </row>
    <row r="50" spans="1:5" x14ac:dyDescent="0.25">
      <c r="A50" s="1">
        <v>45841</v>
      </c>
      <c r="B50">
        <v>7.0540000000000003</v>
      </c>
      <c r="C50">
        <v>3.677</v>
      </c>
      <c r="D50">
        <v>3.0739999999999998</v>
      </c>
      <c r="E50" t="s">
        <v>59</v>
      </c>
    </row>
    <row r="51" spans="1:5" x14ac:dyDescent="0.25">
      <c r="A51" s="1">
        <v>45842</v>
      </c>
      <c r="B51">
        <v>7.0540000000000003</v>
      </c>
      <c r="C51">
        <v>3.7029999999999998</v>
      </c>
      <c r="D51">
        <v>3.0880000000000001</v>
      </c>
      <c r="E51" t="s">
        <v>59</v>
      </c>
    </row>
    <row r="52" spans="1:5" x14ac:dyDescent="0.25">
      <c r="A52" s="1">
        <v>45845</v>
      </c>
      <c r="B52">
        <v>7.0540000000000003</v>
      </c>
      <c r="C52">
        <v>3.6339999999999999</v>
      </c>
      <c r="D52">
        <v>3.0230000000000001</v>
      </c>
      <c r="E52" t="s">
        <v>59</v>
      </c>
    </row>
    <row r="53" spans="1:5" x14ac:dyDescent="0.25">
      <c r="A53" s="1">
        <v>45846</v>
      </c>
      <c r="B53">
        <v>7.0540000000000003</v>
      </c>
      <c r="C53">
        <v>3.82</v>
      </c>
      <c r="D53">
        <v>3.1339999999999999</v>
      </c>
      <c r="E53" t="s">
        <v>59</v>
      </c>
    </row>
    <row r="54" spans="1:5" x14ac:dyDescent="0.25">
      <c r="A54" s="1">
        <v>45847</v>
      </c>
      <c r="B54">
        <v>7.0540000000000003</v>
      </c>
      <c r="C54">
        <v>3.82</v>
      </c>
      <c r="D54">
        <v>3.1339999999999999</v>
      </c>
      <c r="E54" t="s">
        <v>59</v>
      </c>
    </row>
    <row r="55" spans="1:5" x14ac:dyDescent="0.25">
      <c r="A55" s="1">
        <v>45848</v>
      </c>
      <c r="B55">
        <v>7.0540000000000003</v>
      </c>
      <c r="C55">
        <v>3.6989999999999998</v>
      </c>
      <c r="D55">
        <v>3.0129999999999999</v>
      </c>
      <c r="E55" t="s">
        <v>59</v>
      </c>
    </row>
    <row r="56" spans="1:5" x14ac:dyDescent="0.25">
      <c r="A56" s="1">
        <v>45849</v>
      </c>
      <c r="B56">
        <v>7.0540000000000003</v>
      </c>
      <c r="C56">
        <v>3.5870000000000002</v>
      </c>
      <c r="D56">
        <v>2.875</v>
      </c>
      <c r="E56" t="s">
        <v>59</v>
      </c>
    </row>
    <row r="57" spans="1:5" x14ac:dyDescent="0.25">
      <c r="A57" s="1">
        <v>45852</v>
      </c>
      <c r="B57">
        <v>7.0540000000000003</v>
      </c>
      <c r="C57">
        <v>3.6389999999999998</v>
      </c>
      <c r="D57">
        <v>3.1669999999999998</v>
      </c>
      <c r="E57" t="s">
        <v>59</v>
      </c>
    </row>
    <row r="58" spans="1:5" x14ac:dyDescent="0.25">
      <c r="A58" s="1">
        <v>45853</v>
      </c>
      <c r="B58">
        <v>7.0540000000000003</v>
      </c>
      <c r="C58">
        <v>3.6259999999999999</v>
      </c>
      <c r="D58">
        <v>3.2120000000000002</v>
      </c>
      <c r="E58" t="s">
        <v>59</v>
      </c>
    </row>
    <row r="59" spans="1:5" x14ac:dyDescent="0.25">
      <c r="A59" s="1">
        <v>45854</v>
      </c>
      <c r="B59">
        <v>7.0540000000000003</v>
      </c>
      <c r="C59">
        <v>3.4569999999999999</v>
      </c>
      <c r="D59">
        <v>3.1309999999999998</v>
      </c>
      <c r="E59" t="s">
        <v>59</v>
      </c>
    </row>
    <row r="60" spans="1:5" x14ac:dyDescent="0.25">
      <c r="A60" s="1">
        <v>45855</v>
      </c>
      <c r="B60">
        <v>7.0540000000000003</v>
      </c>
      <c r="C60">
        <v>3.6040000000000001</v>
      </c>
      <c r="D60">
        <v>3.2519999999999998</v>
      </c>
      <c r="E60" t="s">
        <v>59</v>
      </c>
    </row>
    <row r="61" spans="1:5" x14ac:dyDescent="0.25">
      <c r="A61" s="1">
        <v>45856</v>
      </c>
      <c r="B61">
        <v>7.0540000000000003</v>
      </c>
      <c r="C61">
        <v>3.613</v>
      </c>
      <c r="D61">
        <v>3.242</v>
      </c>
      <c r="E61" t="s">
        <v>59</v>
      </c>
    </row>
    <row r="62" spans="1:5" x14ac:dyDescent="0.25">
      <c r="A62" s="1">
        <v>45859</v>
      </c>
      <c r="B62">
        <v>7.0540000000000003</v>
      </c>
      <c r="C62">
        <v>3.617</v>
      </c>
      <c r="D62">
        <v>2.468</v>
      </c>
      <c r="E62" t="s">
        <v>59</v>
      </c>
    </row>
    <row r="63" spans="1:5" x14ac:dyDescent="0.25">
      <c r="A63" s="1">
        <v>45860</v>
      </c>
      <c r="B63">
        <v>7.0540000000000003</v>
      </c>
      <c r="C63">
        <v>3.6040000000000001</v>
      </c>
      <c r="D63">
        <v>2.3980000000000001</v>
      </c>
      <c r="E63" t="s">
        <v>59</v>
      </c>
    </row>
    <row r="64" spans="1:5" x14ac:dyDescent="0.25">
      <c r="A64" s="1">
        <v>45861</v>
      </c>
      <c r="B64">
        <v>7.0540000000000003</v>
      </c>
      <c r="C64">
        <v>3.7080000000000002</v>
      </c>
      <c r="D64">
        <v>2.4950000000000001</v>
      </c>
      <c r="E64" t="s">
        <v>59</v>
      </c>
    </row>
    <row r="65" spans="1:5" x14ac:dyDescent="0.25">
      <c r="A65" s="1">
        <v>45862</v>
      </c>
      <c r="B65">
        <v>7.0540000000000003</v>
      </c>
      <c r="C65">
        <v>3.8540000000000001</v>
      </c>
      <c r="D65">
        <v>2.5840000000000001</v>
      </c>
      <c r="E65" t="s">
        <v>59</v>
      </c>
    </row>
    <row r="66" spans="1:5" x14ac:dyDescent="0.25">
      <c r="A66" s="1">
        <v>45863</v>
      </c>
      <c r="B66">
        <v>7.0540000000000003</v>
      </c>
      <c r="C66">
        <v>3.9670000000000001</v>
      </c>
      <c r="D66">
        <v>2.65</v>
      </c>
      <c r="E66" t="s">
        <v>59</v>
      </c>
    </row>
    <row r="67" spans="1:5" x14ac:dyDescent="0.25">
      <c r="A67" s="1">
        <v>45866</v>
      </c>
      <c r="B67">
        <v>7.0540000000000003</v>
      </c>
      <c r="C67">
        <v>3.9409999999999998</v>
      </c>
      <c r="D67">
        <v>2.637</v>
      </c>
      <c r="E67" t="s">
        <v>59</v>
      </c>
    </row>
    <row r="68" spans="1:5" x14ac:dyDescent="0.25">
      <c r="A68" s="1">
        <v>45867</v>
      </c>
      <c r="B68">
        <v>7.0540000000000003</v>
      </c>
      <c r="C68">
        <v>4.1159999999999997</v>
      </c>
      <c r="D68">
        <v>2.7650000000000001</v>
      </c>
      <c r="E68" t="s">
        <v>59</v>
      </c>
    </row>
    <row r="69" spans="1:5" x14ac:dyDescent="0.25">
      <c r="A69" s="1">
        <v>45868</v>
      </c>
      <c r="B69">
        <v>7.0540000000000003</v>
      </c>
      <c r="C69">
        <v>4.09</v>
      </c>
      <c r="D69">
        <v>2.7879999999999998</v>
      </c>
      <c r="E69" t="s">
        <v>59</v>
      </c>
    </row>
    <row r="70" spans="1:5" x14ac:dyDescent="0.25">
      <c r="A70" s="1">
        <v>45869</v>
      </c>
      <c r="B70">
        <v>7.0540000000000003</v>
      </c>
      <c r="C70">
        <v>4.0990000000000002</v>
      </c>
      <c r="D70">
        <v>2.7879999999999998</v>
      </c>
      <c r="E70" t="s">
        <v>59</v>
      </c>
    </row>
    <row r="71" spans="1:5" x14ac:dyDescent="0.25">
      <c r="A71" s="1">
        <v>45870</v>
      </c>
      <c r="B71">
        <v>7.0540000000000003</v>
      </c>
      <c r="C71">
        <v>3.9769999999999999</v>
      </c>
      <c r="D71">
        <v>2.6949999999999998</v>
      </c>
      <c r="E71" t="s">
        <v>59</v>
      </c>
    </row>
    <row r="72" spans="1:5" x14ac:dyDescent="0.25">
      <c r="A72" s="1">
        <v>45873</v>
      </c>
      <c r="B72">
        <v>7.0540000000000003</v>
      </c>
      <c r="C72">
        <v>4.0549999999999997</v>
      </c>
      <c r="D72">
        <v>2.7719999999999998</v>
      </c>
      <c r="E72" t="s">
        <v>59</v>
      </c>
    </row>
    <row r="73" spans="1:5" x14ac:dyDescent="0.25">
      <c r="A73" s="1">
        <v>45874</v>
      </c>
      <c r="B73">
        <v>7.0540000000000003</v>
      </c>
      <c r="C73">
        <v>4.2329999999999997</v>
      </c>
      <c r="D73">
        <v>2.8620000000000001</v>
      </c>
      <c r="E73" t="s">
        <v>59</v>
      </c>
    </row>
    <row r="74" spans="1:5" x14ac:dyDescent="0.25">
      <c r="A74" s="1">
        <v>45875</v>
      </c>
      <c r="B74">
        <v>7.0540000000000003</v>
      </c>
      <c r="C74">
        <v>4.3639999999999999</v>
      </c>
      <c r="D74">
        <v>2.9620000000000002</v>
      </c>
      <c r="E74" t="s">
        <v>59</v>
      </c>
    </row>
    <row r="75" spans="1:5" x14ac:dyDescent="0.25">
      <c r="A75" s="1">
        <v>45876</v>
      </c>
      <c r="B75">
        <v>7.0540000000000003</v>
      </c>
      <c r="C75">
        <v>4.1900000000000004</v>
      </c>
      <c r="D75">
        <v>2.8540000000000001</v>
      </c>
      <c r="E75" t="s">
        <v>59</v>
      </c>
    </row>
    <row r="76" spans="1:5" x14ac:dyDescent="0.25">
      <c r="A76" s="1">
        <v>45877</v>
      </c>
      <c r="B76">
        <v>7.0540000000000003</v>
      </c>
      <c r="C76">
        <v>4.1120000000000001</v>
      </c>
      <c r="D76">
        <v>2.8380000000000001</v>
      </c>
      <c r="E76" t="s">
        <v>59</v>
      </c>
    </row>
    <row r="77" spans="1:5" x14ac:dyDescent="0.25">
      <c r="A77" s="1">
        <v>45880</v>
      </c>
      <c r="B77">
        <v>7.0540000000000003</v>
      </c>
      <c r="C77">
        <v>4.1070000000000002</v>
      </c>
      <c r="D77">
        <v>2.8540000000000001</v>
      </c>
      <c r="E77" t="s">
        <v>59</v>
      </c>
    </row>
    <row r="78" spans="1:5" x14ac:dyDescent="0.25">
      <c r="A78" s="1">
        <v>45881</v>
      </c>
      <c r="B78">
        <v>7.0540000000000003</v>
      </c>
      <c r="C78">
        <v>4.1680000000000001</v>
      </c>
      <c r="D78">
        <v>2.8650000000000002</v>
      </c>
      <c r="E78" t="s">
        <v>59</v>
      </c>
    </row>
    <row r="79" spans="1:5" x14ac:dyDescent="0.25">
      <c r="A79" s="1">
        <v>45882</v>
      </c>
      <c r="B79">
        <v>7.0540000000000003</v>
      </c>
      <c r="C79">
        <v>4.09</v>
      </c>
      <c r="D79">
        <v>2.8</v>
      </c>
      <c r="E79" t="s">
        <v>59</v>
      </c>
    </row>
    <row r="80" spans="1:5" x14ac:dyDescent="0.25">
      <c r="A80" s="1">
        <v>45883</v>
      </c>
      <c r="B80">
        <v>7.0540000000000003</v>
      </c>
      <c r="C80">
        <v>3.9249999999999998</v>
      </c>
      <c r="D80">
        <v>2.66</v>
      </c>
      <c r="E80" t="s">
        <v>59</v>
      </c>
    </row>
    <row r="81" spans="1:5" x14ac:dyDescent="0.25">
      <c r="A81" s="1">
        <v>45884</v>
      </c>
      <c r="B81">
        <v>7.0540000000000003</v>
      </c>
      <c r="C81">
        <v>3.9249999999999998</v>
      </c>
      <c r="D81">
        <v>2.66</v>
      </c>
      <c r="E81" t="s">
        <v>59</v>
      </c>
    </row>
    <row r="82" spans="1:5" x14ac:dyDescent="0.25">
      <c r="A82" s="1">
        <v>45887</v>
      </c>
      <c r="B82">
        <v>7.0540000000000003</v>
      </c>
      <c r="C82">
        <v>4.0030000000000001</v>
      </c>
      <c r="D82">
        <v>2.722</v>
      </c>
      <c r="E82" t="s">
        <v>59</v>
      </c>
    </row>
    <row r="83" spans="1:5" x14ac:dyDescent="0.25">
      <c r="A83" s="1">
        <v>45888</v>
      </c>
      <c r="B83">
        <v>7.0540000000000003</v>
      </c>
      <c r="C83">
        <v>3.7170000000000001</v>
      </c>
      <c r="D83">
        <v>2.52</v>
      </c>
      <c r="E83" t="s">
        <v>59</v>
      </c>
    </row>
    <row r="84" spans="1:5" x14ac:dyDescent="0.25">
      <c r="A84" s="1">
        <v>45889</v>
      </c>
      <c r="B84">
        <v>7.0540000000000003</v>
      </c>
      <c r="C84">
        <v>3.7730000000000001</v>
      </c>
      <c r="D84">
        <v>2.524</v>
      </c>
      <c r="E84" t="s">
        <v>59</v>
      </c>
    </row>
    <row r="85" spans="1:5" x14ac:dyDescent="0.25">
      <c r="A85" s="1">
        <v>45890</v>
      </c>
      <c r="B85">
        <v>7.0540000000000003</v>
      </c>
      <c r="C85">
        <v>3.7770000000000001</v>
      </c>
      <c r="D85">
        <v>2.4079999999999999</v>
      </c>
      <c r="E85" t="s">
        <v>59</v>
      </c>
    </row>
    <row r="86" spans="1:5" x14ac:dyDescent="0.25">
      <c r="A86" s="1">
        <v>45891</v>
      </c>
      <c r="B86">
        <v>7.0540000000000003</v>
      </c>
      <c r="C86">
        <v>3.8079999999999998</v>
      </c>
      <c r="D86">
        <v>2.3889999999999998</v>
      </c>
      <c r="E86" t="s">
        <v>59</v>
      </c>
    </row>
    <row r="87" spans="1:5" x14ac:dyDescent="0.25">
      <c r="A87" s="1">
        <v>45894</v>
      </c>
      <c r="B87">
        <v>7.0540000000000003</v>
      </c>
      <c r="C87">
        <v>3.56</v>
      </c>
      <c r="D87">
        <v>2.2530000000000001</v>
      </c>
      <c r="E87" t="s">
        <v>59</v>
      </c>
    </row>
    <row r="88" spans="1:5" x14ac:dyDescent="0.25">
      <c r="A88" s="1">
        <v>45895</v>
      </c>
      <c r="B88">
        <v>7.0540000000000003</v>
      </c>
      <c r="C88">
        <v>3.508</v>
      </c>
      <c r="D88">
        <v>2.2440000000000002</v>
      </c>
      <c r="E88" t="s">
        <v>59</v>
      </c>
    </row>
    <row r="89" spans="1:5" x14ac:dyDescent="0.25">
      <c r="A89" s="1">
        <v>45896</v>
      </c>
      <c r="B89">
        <v>7.0540000000000003</v>
      </c>
      <c r="C89">
        <v>3.3439999999999999</v>
      </c>
      <c r="D89">
        <v>2.1469999999999998</v>
      </c>
      <c r="E89" t="s">
        <v>59</v>
      </c>
    </row>
    <row r="90" spans="1:5" x14ac:dyDescent="0.25">
      <c r="A90" s="1">
        <v>45897</v>
      </c>
      <c r="B90">
        <v>7.0540000000000003</v>
      </c>
      <c r="C90">
        <v>4.28</v>
      </c>
      <c r="D90">
        <v>2.1819999999999999</v>
      </c>
      <c r="E90" t="s">
        <v>59</v>
      </c>
    </row>
    <row r="91" spans="1:5" x14ac:dyDescent="0.25">
      <c r="A91" s="1">
        <v>45898</v>
      </c>
      <c r="B91">
        <v>7.0540000000000003</v>
      </c>
      <c r="C91">
        <v>4.2210000000000001</v>
      </c>
      <c r="D91">
        <v>2.1469999999999998</v>
      </c>
      <c r="E91" t="s">
        <v>59</v>
      </c>
    </row>
    <row r="92" spans="1:5" x14ac:dyDescent="0.25">
      <c r="A92" s="1">
        <v>45901</v>
      </c>
      <c r="B92">
        <v>7.0540000000000003</v>
      </c>
      <c r="C92">
        <v>4.1349999999999998</v>
      </c>
      <c r="D92">
        <v>2.0920000000000001</v>
      </c>
      <c r="E92" t="s">
        <v>59</v>
      </c>
    </row>
    <row r="93" spans="1:5" x14ac:dyDescent="0.25">
      <c r="A93" s="1">
        <v>45902</v>
      </c>
      <c r="B93">
        <v>7.0540000000000003</v>
      </c>
      <c r="C93">
        <v>4.28</v>
      </c>
      <c r="D93">
        <v>2.1859999999999999</v>
      </c>
      <c r="E93" t="s">
        <v>59</v>
      </c>
    </row>
    <row r="94" spans="1:5" x14ac:dyDescent="0.25">
      <c r="A94" s="1">
        <v>45903</v>
      </c>
      <c r="B94">
        <v>7.0540000000000003</v>
      </c>
      <c r="C94">
        <v>4.1669999999999998</v>
      </c>
      <c r="D94">
        <v>2.1539999999999999</v>
      </c>
      <c r="E94" t="s">
        <v>59</v>
      </c>
    </row>
    <row r="95" spans="1:5" x14ac:dyDescent="0.25">
      <c r="A95" s="1">
        <v>45904</v>
      </c>
      <c r="B95">
        <v>7.0540000000000003</v>
      </c>
      <c r="C95">
        <v>4.5229999999999997</v>
      </c>
      <c r="D95">
        <v>3.282</v>
      </c>
      <c r="E95" t="s">
        <v>59</v>
      </c>
    </row>
    <row r="96" spans="1:5" x14ac:dyDescent="0.25">
      <c r="A96" s="1">
        <v>45905</v>
      </c>
      <c r="B96">
        <v>7.0540000000000003</v>
      </c>
      <c r="C96">
        <v>4.5960000000000001</v>
      </c>
      <c r="D96">
        <v>3.2370000000000001</v>
      </c>
      <c r="E96" t="s">
        <v>59</v>
      </c>
    </row>
    <row r="97" spans="1:5" x14ac:dyDescent="0.25">
      <c r="A97" s="1">
        <v>45908</v>
      </c>
      <c r="B97">
        <v>7.0540000000000003</v>
      </c>
      <c r="C97">
        <v>3.7010000000000001</v>
      </c>
      <c r="D97">
        <v>2.5870000000000002</v>
      </c>
      <c r="E97" t="s">
        <v>59</v>
      </c>
    </row>
    <row r="98" spans="1:5" x14ac:dyDescent="0.25">
      <c r="A98" s="1">
        <v>45909</v>
      </c>
      <c r="B98">
        <v>7.0540000000000003</v>
      </c>
      <c r="C98">
        <v>3.56</v>
      </c>
      <c r="D98">
        <v>2.5249999999999999</v>
      </c>
      <c r="E98" t="s">
        <v>59</v>
      </c>
    </row>
    <row r="99" spans="1:5" x14ac:dyDescent="0.25">
      <c r="A99" s="1">
        <v>45910</v>
      </c>
      <c r="B99">
        <v>7.0540000000000003</v>
      </c>
      <c r="C99">
        <v>3.8370000000000002</v>
      </c>
      <c r="D99">
        <v>2.6709999999999998</v>
      </c>
      <c r="E99" t="s">
        <v>59</v>
      </c>
    </row>
    <row r="100" spans="1:5" x14ac:dyDescent="0.25">
      <c r="A100" s="1">
        <v>45911</v>
      </c>
      <c r="B100">
        <v>7.0540000000000003</v>
      </c>
      <c r="C100">
        <v>3.7549999999999999</v>
      </c>
      <c r="D100">
        <v>2.6349999999999998</v>
      </c>
      <c r="E100" t="s">
        <v>59</v>
      </c>
    </row>
    <row r="101" spans="1:5" x14ac:dyDescent="0.25">
      <c r="A101" s="1">
        <v>45912</v>
      </c>
      <c r="B101">
        <v>7.0540000000000003</v>
      </c>
      <c r="C101">
        <v>3.625</v>
      </c>
      <c r="D101">
        <v>2.552</v>
      </c>
      <c r="E101" t="s">
        <v>59</v>
      </c>
    </row>
    <row r="102" spans="1:5" x14ac:dyDescent="0.25">
      <c r="A102" s="1">
        <v>45915</v>
      </c>
      <c r="B102">
        <v>7.0540000000000003</v>
      </c>
      <c r="C102">
        <v>3.5739999999999998</v>
      </c>
      <c r="D102">
        <v>2.4790000000000001</v>
      </c>
      <c r="E102" t="s">
        <v>59</v>
      </c>
    </row>
    <row r="103" spans="1:5" x14ac:dyDescent="0.25">
      <c r="A103" s="1">
        <v>45916</v>
      </c>
      <c r="B103">
        <v>7.0540000000000003</v>
      </c>
      <c r="C103">
        <v>3.6280000000000001</v>
      </c>
      <c r="D103">
        <v>2.5249999999999999</v>
      </c>
      <c r="E103" t="s">
        <v>59</v>
      </c>
    </row>
    <row r="104" spans="1:5" x14ac:dyDescent="0.25">
      <c r="A104" s="1">
        <v>45917</v>
      </c>
      <c r="B104">
        <v>7.0540000000000003</v>
      </c>
      <c r="C104">
        <v>3.62</v>
      </c>
      <c r="D104">
        <v>2.5310000000000001</v>
      </c>
      <c r="E104" t="s">
        <v>59</v>
      </c>
    </row>
    <row r="105" spans="1:5" x14ac:dyDescent="0.25">
      <c r="A105" s="1">
        <v>45918</v>
      </c>
      <c r="B105">
        <v>7.0540000000000003</v>
      </c>
      <c r="C105">
        <v>3.476</v>
      </c>
      <c r="D105">
        <v>2.427</v>
      </c>
      <c r="E105" t="s">
        <v>59</v>
      </c>
    </row>
    <row r="106" spans="1:5" x14ac:dyDescent="0.25">
      <c r="A106" s="1">
        <v>45919</v>
      </c>
      <c r="B106">
        <v>7.0540000000000003</v>
      </c>
      <c r="C106">
        <v>3.4159999999999999</v>
      </c>
      <c r="D106">
        <v>2.2999999999999998</v>
      </c>
      <c r="E106" t="s">
        <v>59</v>
      </c>
    </row>
    <row r="107" spans="1:5" x14ac:dyDescent="0.25">
      <c r="A107" s="1">
        <v>45922</v>
      </c>
      <c r="B107">
        <v>7.0540000000000003</v>
      </c>
      <c r="C107">
        <v>3.843</v>
      </c>
      <c r="D107">
        <v>2.7160000000000002</v>
      </c>
      <c r="E107" t="s">
        <v>59</v>
      </c>
    </row>
    <row r="108" spans="1:5" x14ac:dyDescent="0.25">
      <c r="A108" s="1">
        <v>45923</v>
      </c>
      <c r="B108">
        <v>7.0540000000000003</v>
      </c>
      <c r="C108">
        <v>3.84</v>
      </c>
      <c r="D108">
        <v>2.7429999999999999</v>
      </c>
      <c r="E108" t="s">
        <v>59</v>
      </c>
    </row>
    <row r="109" spans="1:5" x14ac:dyDescent="0.25">
      <c r="A109" s="1">
        <v>45924</v>
      </c>
      <c r="B109">
        <v>7.0540000000000003</v>
      </c>
      <c r="C109">
        <v>3.86</v>
      </c>
      <c r="D109">
        <v>2.7130000000000001</v>
      </c>
      <c r="E109" t="s">
        <v>59</v>
      </c>
    </row>
    <row r="110" spans="1:5" x14ac:dyDescent="0.25">
      <c r="A110" s="1">
        <v>45925</v>
      </c>
      <c r="B110">
        <v>7.0540000000000003</v>
      </c>
      <c r="C110">
        <v>3.7269999999999999</v>
      </c>
      <c r="D110">
        <v>2.504</v>
      </c>
      <c r="E110" t="s">
        <v>59</v>
      </c>
    </row>
    <row r="111" spans="1:5" x14ac:dyDescent="0.25">
      <c r="A111" s="1">
        <v>45926</v>
      </c>
      <c r="B111">
        <v>7.0540000000000003</v>
      </c>
      <c r="C111">
        <v>3.742</v>
      </c>
      <c r="D111">
        <v>2.4900000000000002</v>
      </c>
      <c r="E111" t="s">
        <v>59</v>
      </c>
    </row>
    <row r="112" spans="1:5" x14ac:dyDescent="0.25">
      <c r="A112" s="1">
        <v>45929</v>
      </c>
      <c r="B112">
        <v>7.0540000000000003</v>
      </c>
      <c r="C112">
        <v>3.75</v>
      </c>
      <c r="D112">
        <v>2.5419999999999998</v>
      </c>
      <c r="E112" t="s">
        <v>59</v>
      </c>
    </row>
    <row r="113" spans="1:5" x14ac:dyDescent="0.25">
      <c r="A113" s="1">
        <v>45930</v>
      </c>
      <c r="B113">
        <v>7.0540000000000003</v>
      </c>
      <c r="C113">
        <v>3.6709999999999998</v>
      </c>
      <c r="D113">
        <v>2.4460000000000002</v>
      </c>
      <c r="E113" t="s">
        <v>59</v>
      </c>
    </row>
    <row r="114" spans="1:5" x14ac:dyDescent="0.25">
      <c r="A114" s="1">
        <v>45931</v>
      </c>
      <c r="B114">
        <v>7.0540000000000003</v>
      </c>
      <c r="C114">
        <v>3.948</v>
      </c>
      <c r="D114">
        <v>2.4060000000000001</v>
      </c>
      <c r="E114" t="s">
        <v>59</v>
      </c>
    </row>
    <row r="115" spans="1:5" x14ac:dyDescent="0.25">
      <c r="A115" s="1">
        <v>45932</v>
      </c>
      <c r="B115">
        <v>7.0540000000000003</v>
      </c>
      <c r="C115">
        <v>4.0540000000000003</v>
      </c>
      <c r="D115">
        <v>2.4510000000000001</v>
      </c>
      <c r="E115" t="s">
        <v>59</v>
      </c>
    </row>
    <row r="116" spans="1:5" x14ac:dyDescent="0.25">
      <c r="A116" s="1">
        <v>45933</v>
      </c>
      <c r="B116">
        <v>7.0540000000000003</v>
      </c>
      <c r="C116">
        <v>4.0890000000000004</v>
      </c>
      <c r="D116">
        <v>2.4260000000000002</v>
      </c>
      <c r="E116" t="s">
        <v>59</v>
      </c>
    </row>
    <row r="117" spans="1:5" x14ac:dyDescent="0.25">
      <c r="A117" s="1">
        <v>45936</v>
      </c>
      <c r="B117">
        <v>7.0540000000000003</v>
      </c>
      <c r="C117">
        <v>4.1159999999999997</v>
      </c>
      <c r="D117">
        <v>2.4260000000000002</v>
      </c>
      <c r="E117" t="s">
        <v>59</v>
      </c>
    </row>
    <row r="118" spans="1:5" x14ac:dyDescent="0.25">
      <c r="A118" s="1">
        <v>45937</v>
      </c>
      <c r="B118">
        <v>7.0540000000000003</v>
      </c>
      <c r="C118">
        <v>4.117</v>
      </c>
      <c r="D118">
        <v>2.4260000000000002</v>
      </c>
      <c r="E118" t="s">
        <v>59</v>
      </c>
    </row>
    <row r="119" spans="1:5" x14ac:dyDescent="0.25">
      <c r="A119" s="1">
        <v>45938</v>
      </c>
      <c r="B119">
        <v>7.0540000000000003</v>
      </c>
      <c r="C119">
        <v>4.2140000000000004</v>
      </c>
      <c r="D119">
        <v>2.4260000000000002</v>
      </c>
      <c r="E119" t="s">
        <v>59</v>
      </c>
    </row>
    <row r="120" spans="1:5" x14ac:dyDescent="0.25">
      <c r="A120" s="1">
        <v>45939</v>
      </c>
      <c r="B120">
        <v>7.0540000000000003</v>
      </c>
      <c r="C120">
        <v>4.6550000000000002</v>
      </c>
      <c r="D120">
        <v>2.4260000000000002</v>
      </c>
      <c r="E120" t="s">
        <v>59</v>
      </c>
    </row>
    <row r="121" spans="1:5" x14ac:dyDescent="0.25">
      <c r="A121" s="1">
        <v>45940</v>
      </c>
      <c r="B121">
        <v>7.0540000000000003</v>
      </c>
      <c r="C121">
        <v>4.6550000000000002</v>
      </c>
      <c r="D121">
        <v>2.4260000000000002</v>
      </c>
      <c r="E121" t="s">
        <v>59</v>
      </c>
    </row>
    <row r="122" spans="1:5" x14ac:dyDescent="0.25">
      <c r="A122" s="1">
        <v>45943</v>
      </c>
      <c r="B122">
        <v>7.0540000000000003</v>
      </c>
      <c r="C122">
        <v>4.7640000000000002</v>
      </c>
      <c r="D122">
        <v>2.4260000000000002</v>
      </c>
      <c r="E122" t="s">
        <v>59</v>
      </c>
    </row>
    <row r="123" spans="1:5" x14ac:dyDescent="0.25">
      <c r="A123" s="1">
        <v>45944</v>
      </c>
      <c r="B123">
        <v>7.0540000000000003</v>
      </c>
      <c r="C123">
        <v>4.6210000000000004</v>
      </c>
      <c r="D123">
        <v>2.4260000000000002</v>
      </c>
      <c r="E123" t="s">
        <v>59</v>
      </c>
    </row>
    <row r="124" spans="1:5" x14ac:dyDescent="0.25">
      <c r="A124" s="1">
        <v>45945</v>
      </c>
      <c r="B124">
        <v>7.0540000000000003</v>
      </c>
      <c r="C124">
        <v>4.7480000000000002</v>
      </c>
      <c r="D124">
        <v>2.4260000000000002</v>
      </c>
      <c r="E124" t="s">
        <v>59</v>
      </c>
    </row>
    <row r="125" spans="1:5" x14ac:dyDescent="0.25">
      <c r="A125" s="1">
        <v>45946</v>
      </c>
      <c r="B125">
        <v>7.0540000000000003</v>
      </c>
      <c r="C125">
        <v>4.835</v>
      </c>
      <c r="D125">
        <v>2.4260000000000002</v>
      </c>
      <c r="E125" t="s">
        <v>59</v>
      </c>
    </row>
    <row r="126" spans="1:5" x14ac:dyDescent="0.25">
      <c r="A126" s="1">
        <v>45947</v>
      </c>
      <c r="B126">
        <v>7.0540000000000003</v>
      </c>
      <c r="C126">
        <v>5.0970000000000004</v>
      </c>
      <c r="D126">
        <v>2.4260000000000002</v>
      </c>
      <c r="E126" t="s">
        <v>59</v>
      </c>
    </row>
    <row r="127" spans="1:5" x14ac:dyDescent="0.25">
      <c r="A127" s="1">
        <v>45950</v>
      </c>
      <c r="B127">
        <v>7.0540000000000003</v>
      </c>
      <c r="C127">
        <v>5.125</v>
      </c>
      <c r="D127">
        <v>2.4260000000000002</v>
      </c>
      <c r="E127" t="s">
        <v>59</v>
      </c>
    </row>
    <row r="128" spans="1:5" x14ac:dyDescent="0.25">
      <c r="A128" s="1">
        <v>45951</v>
      </c>
      <c r="B128">
        <v>7.0540000000000003</v>
      </c>
      <c r="C128">
        <v>5.3079999999999998</v>
      </c>
      <c r="D128">
        <v>2.4260000000000002</v>
      </c>
      <c r="E128" t="s">
        <v>59</v>
      </c>
    </row>
    <row r="129" spans="1:5" x14ac:dyDescent="0.25">
      <c r="A129" s="1">
        <v>45952</v>
      </c>
      <c r="B129">
        <v>7.0540000000000003</v>
      </c>
      <c r="C129">
        <v>5.532</v>
      </c>
      <c r="D129">
        <v>2.4260000000000002</v>
      </c>
      <c r="E129" t="s">
        <v>59</v>
      </c>
    </row>
    <row r="130" spans="1:5" x14ac:dyDescent="0.25">
      <c r="A130" s="1">
        <v>45953</v>
      </c>
      <c r="B130">
        <v>7.0540000000000003</v>
      </c>
      <c r="C130">
        <v>5.6219999999999999</v>
      </c>
      <c r="D130">
        <v>2.4260000000000002</v>
      </c>
      <c r="E130" t="s">
        <v>59</v>
      </c>
    </row>
    <row r="131" spans="1:5" x14ac:dyDescent="0.25">
      <c r="A131" s="1">
        <v>45954</v>
      </c>
      <c r="B131">
        <v>7.0540000000000003</v>
      </c>
      <c r="C131">
        <v>5.6029999999999998</v>
      </c>
      <c r="D131">
        <v>2.4260000000000002</v>
      </c>
      <c r="E131" t="s">
        <v>59</v>
      </c>
    </row>
    <row r="132" spans="1:5" x14ac:dyDescent="0.25">
      <c r="A132" s="1">
        <v>45957</v>
      </c>
      <c r="B132">
        <v>7.0540000000000003</v>
      </c>
      <c r="C132">
        <v>7.2080000000000002</v>
      </c>
      <c r="D132">
        <v>2.4260000000000002</v>
      </c>
      <c r="E132" t="s">
        <v>59</v>
      </c>
    </row>
    <row r="133" spans="1:5" x14ac:dyDescent="0.25">
      <c r="A133" s="1">
        <v>45958</v>
      </c>
      <c r="B133">
        <v>7.0540000000000003</v>
      </c>
      <c r="C133">
        <v>7.6740000000000004</v>
      </c>
      <c r="D133">
        <v>2.4260000000000002</v>
      </c>
      <c r="E133" t="s">
        <v>59</v>
      </c>
    </row>
    <row r="134" spans="1:5" x14ac:dyDescent="0.25">
      <c r="A134" s="1">
        <v>45959</v>
      </c>
      <c r="B134">
        <v>7.0540000000000003</v>
      </c>
      <c r="C134">
        <v>7.8849999999999998</v>
      </c>
      <c r="D134">
        <v>2.4260000000000002</v>
      </c>
      <c r="E134" t="s">
        <v>59</v>
      </c>
    </row>
    <row r="135" spans="1:5" x14ac:dyDescent="0.25">
      <c r="A135" s="1">
        <v>45960</v>
      </c>
      <c r="B135">
        <v>7.0540000000000003</v>
      </c>
      <c r="C135">
        <v>7.8789999999999996</v>
      </c>
      <c r="D135">
        <v>2.4260000000000002</v>
      </c>
      <c r="E135" t="s">
        <v>59</v>
      </c>
    </row>
    <row r="136" spans="1:5" x14ac:dyDescent="0.25">
      <c r="A136" s="1">
        <v>45961</v>
      </c>
      <c r="B136">
        <v>7.0540000000000003</v>
      </c>
      <c r="C136">
        <v>8.4410000000000007</v>
      </c>
      <c r="D136">
        <v>2.4260000000000002</v>
      </c>
      <c r="E136" t="s">
        <v>59</v>
      </c>
    </row>
    <row r="137" spans="1:5" x14ac:dyDescent="0.25">
      <c r="A137" s="1">
        <v>45964</v>
      </c>
      <c r="B137">
        <v>7.0540000000000003</v>
      </c>
      <c r="C137">
        <v>8.5350000000000001</v>
      </c>
      <c r="D137">
        <v>2.4260000000000002</v>
      </c>
      <c r="E137" t="s">
        <v>59</v>
      </c>
    </row>
    <row r="138" spans="1:5" x14ac:dyDescent="0.25">
      <c r="A138" s="1">
        <v>45965</v>
      </c>
      <c r="B138">
        <v>7.0540000000000003</v>
      </c>
      <c r="C138">
        <v>8.4410000000000007</v>
      </c>
      <c r="D138">
        <v>2.4260000000000002</v>
      </c>
      <c r="E138" t="s">
        <v>59</v>
      </c>
    </row>
    <row r="139" spans="1:5" x14ac:dyDescent="0.25">
      <c r="A139" s="1">
        <v>45966</v>
      </c>
      <c r="B139">
        <v>7.0540000000000003</v>
      </c>
      <c r="C139">
        <v>8.3040000000000003</v>
      </c>
      <c r="D139">
        <v>2.4260000000000002</v>
      </c>
      <c r="E139" t="s">
        <v>59</v>
      </c>
    </row>
    <row r="140" spans="1:5" x14ac:dyDescent="0.25">
      <c r="A140" s="1">
        <v>45967</v>
      </c>
      <c r="B140">
        <v>7.0540000000000003</v>
      </c>
      <c r="C140">
        <v>8.1850000000000005</v>
      </c>
      <c r="D140">
        <v>2.4260000000000002</v>
      </c>
      <c r="E140" t="s">
        <v>59</v>
      </c>
    </row>
    <row r="141" spans="1:5" x14ac:dyDescent="0.25">
      <c r="A141" s="1">
        <v>45968</v>
      </c>
      <c r="B141">
        <v>7.0540000000000003</v>
      </c>
      <c r="C141">
        <v>7.766</v>
      </c>
      <c r="D141">
        <v>2.4260000000000002</v>
      </c>
      <c r="E141" t="s">
        <v>59</v>
      </c>
    </row>
    <row r="142" spans="1:5" x14ac:dyDescent="0.25">
      <c r="A142" s="1">
        <v>45971</v>
      </c>
      <c r="B142">
        <v>7.0540000000000003</v>
      </c>
      <c r="C142">
        <v>7.8040000000000003</v>
      </c>
      <c r="D142">
        <v>2.4260000000000002</v>
      </c>
      <c r="E142" t="s">
        <v>59</v>
      </c>
    </row>
    <row r="143" spans="1:5" x14ac:dyDescent="0.25">
      <c r="A143" s="1">
        <v>45972</v>
      </c>
      <c r="B143">
        <v>7.0540000000000003</v>
      </c>
      <c r="C143">
        <v>7.7789999999999999</v>
      </c>
      <c r="D143">
        <v>2.4260000000000002</v>
      </c>
      <c r="E143" t="s">
        <v>59</v>
      </c>
    </row>
    <row r="144" spans="1:5" x14ac:dyDescent="0.25">
      <c r="A144" s="1">
        <v>45973</v>
      </c>
      <c r="B144">
        <v>7.0540000000000003</v>
      </c>
      <c r="C144">
        <v>7.9980000000000002</v>
      </c>
      <c r="D144">
        <v>2.4260000000000002</v>
      </c>
      <c r="E144" t="s">
        <v>59</v>
      </c>
    </row>
    <row r="145" spans="1:5" x14ac:dyDescent="0.25">
      <c r="A145" s="1">
        <v>45974</v>
      </c>
      <c r="B145">
        <v>7.0540000000000003</v>
      </c>
      <c r="C145">
        <v>7.6289999999999996</v>
      </c>
      <c r="D145">
        <v>2.4260000000000002</v>
      </c>
      <c r="E145" t="s">
        <v>59</v>
      </c>
    </row>
    <row r="146" spans="1:5" x14ac:dyDescent="0.25">
      <c r="A146" s="1">
        <v>45975</v>
      </c>
      <c r="B146">
        <v>7.0540000000000003</v>
      </c>
      <c r="C146">
        <v>7.7409999999999997</v>
      </c>
      <c r="D146">
        <v>2.4260000000000002</v>
      </c>
      <c r="E146" t="s">
        <v>59</v>
      </c>
    </row>
    <row r="147" spans="1:5" x14ac:dyDescent="0.25">
      <c r="A147" s="1">
        <v>45978</v>
      </c>
      <c r="B147">
        <v>7.0540000000000003</v>
      </c>
      <c r="C147">
        <v>7.4039999999999999</v>
      </c>
      <c r="D147">
        <v>2.4260000000000002</v>
      </c>
      <c r="E147" t="s">
        <v>59</v>
      </c>
    </row>
    <row r="148" spans="1:5" x14ac:dyDescent="0.25">
      <c r="A148" s="1">
        <v>45979</v>
      </c>
      <c r="B148">
        <v>7.0540000000000003</v>
      </c>
      <c r="C148">
        <v>7.298</v>
      </c>
      <c r="D148">
        <v>2.4260000000000002</v>
      </c>
      <c r="E148" t="s">
        <v>59</v>
      </c>
    </row>
    <row r="149" spans="1:5" x14ac:dyDescent="0.25">
      <c r="A149" s="1">
        <v>45980</v>
      </c>
      <c r="B149">
        <v>7.0540000000000003</v>
      </c>
      <c r="C149">
        <v>6.7039999999999997</v>
      </c>
      <c r="D149">
        <v>2.4260000000000002</v>
      </c>
      <c r="E149">
        <v>5.5910000000000002</v>
      </c>
    </row>
    <row r="150" spans="1:5" x14ac:dyDescent="0.25">
      <c r="A150" s="1">
        <v>45981</v>
      </c>
      <c r="B150">
        <v>7.0540000000000003</v>
      </c>
      <c r="C150">
        <v>6.8209999999999997</v>
      </c>
      <c r="D150">
        <v>2.67</v>
      </c>
      <c r="E150">
        <v>5.5019999999999998</v>
      </c>
    </row>
    <row r="151" spans="1:5" x14ac:dyDescent="0.25">
      <c r="A151" s="1">
        <v>45982</v>
      </c>
      <c r="B151">
        <v>7.0540000000000003</v>
      </c>
      <c r="C151">
        <v>1.585</v>
      </c>
      <c r="D151">
        <v>2.5489999999999999</v>
      </c>
      <c r="E151">
        <v>5.0810000000000004</v>
      </c>
    </row>
    <row r="152" spans="1:5" x14ac:dyDescent="0.25">
      <c r="A152" s="1">
        <v>45985</v>
      </c>
      <c r="B152">
        <v>7.0540000000000003</v>
      </c>
      <c r="C152">
        <v>1.585</v>
      </c>
      <c r="D152">
        <v>2.5489999999999999</v>
      </c>
      <c r="E152">
        <v>5.0810000000000004</v>
      </c>
    </row>
    <row r="153" spans="1:5" x14ac:dyDescent="0.25">
      <c r="A153" s="1">
        <v>45986</v>
      </c>
      <c r="B153">
        <v>7.0540000000000003</v>
      </c>
      <c r="C153">
        <v>6.8579999999999997</v>
      </c>
      <c r="D153">
        <v>2.7010000000000001</v>
      </c>
      <c r="E153">
        <v>5.5069999999999997</v>
      </c>
    </row>
    <row r="154" spans="1:5" x14ac:dyDescent="0.25">
      <c r="A154" s="1">
        <v>45987</v>
      </c>
      <c r="B154">
        <v>7.0540000000000003</v>
      </c>
      <c r="C154">
        <v>7.4119999999999999</v>
      </c>
      <c r="D154">
        <v>2.7010000000000001</v>
      </c>
      <c r="E154">
        <v>6.1260000000000003</v>
      </c>
    </row>
    <row r="155" spans="1:5" x14ac:dyDescent="0.25">
      <c r="A155" s="1">
        <v>45988</v>
      </c>
      <c r="B155">
        <v>7.0540000000000003</v>
      </c>
      <c r="C155">
        <v>7.64</v>
      </c>
      <c r="D155">
        <v>2.7010000000000001</v>
      </c>
      <c r="E155">
        <v>6.19</v>
      </c>
    </row>
    <row r="156" spans="1:5" x14ac:dyDescent="0.25">
      <c r="A156" s="1">
        <v>45989</v>
      </c>
      <c r="B156">
        <v>7.0540000000000003</v>
      </c>
      <c r="C156">
        <v>7.5880000000000001</v>
      </c>
      <c r="D156">
        <v>2.7010000000000001</v>
      </c>
      <c r="E156">
        <v>6.1669999999999998</v>
      </c>
    </row>
    <row r="157" spans="1:5" x14ac:dyDescent="0.25">
      <c r="A157" s="1">
        <v>45992</v>
      </c>
      <c r="B157">
        <v>7.0540000000000003</v>
      </c>
      <c r="C157">
        <v>7.5620000000000003</v>
      </c>
      <c r="D157">
        <v>2.7010000000000001</v>
      </c>
      <c r="E157">
        <v>6.2759999999999998</v>
      </c>
    </row>
    <row r="158" spans="1:5" x14ac:dyDescent="0.25">
      <c r="A158" s="1">
        <v>45993</v>
      </c>
      <c r="B158">
        <v>7.0540000000000003</v>
      </c>
      <c r="C158">
        <v>7.4329999999999998</v>
      </c>
      <c r="D158">
        <v>2.7010000000000001</v>
      </c>
      <c r="E158">
        <v>6.1349999999999998</v>
      </c>
    </row>
    <row r="159" spans="1:5" x14ac:dyDescent="0.25">
      <c r="A159" s="1">
        <v>45994</v>
      </c>
      <c r="B159">
        <v>11.166</v>
      </c>
      <c r="C159">
        <v>7.7380000000000004</v>
      </c>
      <c r="D159">
        <v>2.7010000000000001</v>
      </c>
      <c r="E159">
        <v>6.5250000000000004</v>
      </c>
    </row>
    <row r="160" spans="1:5" x14ac:dyDescent="0.25">
      <c r="A160" s="1">
        <v>45995</v>
      </c>
      <c r="B160">
        <v>10.855</v>
      </c>
      <c r="C160">
        <v>7.9130000000000003</v>
      </c>
      <c r="D160">
        <v>2.7010000000000001</v>
      </c>
      <c r="E160">
        <v>6.4249999999999998</v>
      </c>
    </row>
    <row r="161" spans="1:5" x14ac:dyDescent="0.25">
      <c r="A161" s="1">
        <v>45996</v>
      </c>
      <c r="B161">
        <v>10.622</v>
      </c>
      <c r="C161">
        <v>7.7610000000000001</v>
      </c>
      <c r="D161">
        <v>2.7010000000000001</v>
      </c>
      <c r="E161">
        <v>6.1580000000000004</v>
      </c>
    </row>
    <row r="162" spans="1:5" x14ac:dyDescent="0.25">
      <c r="A162" s="1">
        <v>45999</v>
      </c>
      <c r="B162">
        <v>10.622</v>
      </c>
      <c r="C162">
        <v>7.7610000000000001</v>
      </c>
      <c r="D162">
        <v>2.7010000000000001</v>
      </c>
      <c r="E162">
        <v>6.1580000000000004</v>
      </c>
    </row>
    <row r="163" spans="1:5" x14ac:dyDescent="0.25">
      <c r="A163" s="1">
        <v>46000</v>
      </c>
      <c r="B163">
        <v>10.388999999999999</v>
      </c>
      <c r="C163">
        <v>7.6340000000000003</v>
      </c>
      <c r="D163">
        <v>2.7010000000000001</v>
      </c>
      <c r="E163">
        <v>6.0010000000000003</v>
      </c>
    </row>
    <row r="164" spans="1:5" x14ac:dyDescent="0.25">
      <c r="A164" s="1">
        <v>46001</v>
      </c>
      <c r="B164">
        <v>10.388999999999999</v>
      </c>
      <c r="C164">
        <v>7.8739999999999997</v>
      </c>
      <c r="D164">
        <v>2.7010000000000001</v>
      </c>
      <c r="E164">
        <v>6.0010000000000003</v>
      </c>
    </row>
    <row r="165" spans="1:5" x14ac:dyDescent="0.25">
      <c r="A165" s="1">
        <v>46002</v>
      </c>
      <c r="B165">
        <v>10.180999999999999</v>
      </c>
      <c r="C165">
        <v>7.7919999999999998</v>
      </c>
      <c r="D165">
        <v>2.7010000000000001</v>
      </c>
      <c r="E165">
        <v>6.0609999999999999</v>
      </c>
    </row>
    <row r="166" spans="1:5" x14ac:dyDescent="0.25">
      <c r="A166" s="1">
        <v>46003</v>
      </c>
      <c r="B166">
        <v>10.195</v>
      </c>
      <c r="C166">
        <v>7.6970000000000001</v>
      </c>
      <c r="D166">
        <v>6.532</v>
      </c>
      <c r="E166">
        <v>6.1669999999999998</v>
      </c>
    </row>
    <row r="167" spans="1:5" x14ac:dyDescent="0.25">
      <c r="A167" s="1">
        <v>46006</v>
      </c>
      <c r="B167">
        <v>10.388999999999999</v>
      </c>
      <c r="C167">
        <v>7.8090000000000002</v>
      </c>
      <c r="D167">
        <v>6.6239999999999997</v>
      </c>
      <c r="E167">
        <v>6.375</v>
      </c>
    </row>
    <row r="168" spans="1:5" x14ac:dyDescent="0.25">
      <c r="A168" s="1">
        <v>46007</v>
      </c>
      <c r="B168">
        <v>10.68</v>
      </c>
      <c r="C168">
        <v>7.9080000000000004</v>
      </c>
      <c r="D168">
        <v>6.7160000000000002</v>
      </c>
      <c r="E168">
        <v>6.4349999999999996</v>
      </c>
    </row>
    <row r="169" spans="1:5" x14ac:dyDescent="0.25">
      <c r="A169" s="1">
        <v>46008</v>
      </c>
      <c r="B169">
        <v>10.811</v>
      </c>
      <c r="C169">
        <v>7.8789999999999996</v>
      </c>
      <c r="D169">
        <v>6.79</v>
      </c>
      <c r="E169">
        <v>6.4029999999999996</v>
      </c>
    </row>
    <row r="170" spans="1:5" x14ac:dyDescent="0.25">
      <c r="A170" s="1">
        <v>46009</v>
      </c>
      <c r="B170">
        <v>11.497</v>
      </c>
      <c r="C170">
        <v>8.35</v>
      </c>
      <c r="D170">
        <v>7.3860000000000001</v>
      </c>
      <c r="E170">
        <v>6.93</v>
      </c>
    </row>
    <row r="171" spans="1:5" x14ac:dyDescent="0.25">
      <c r="A171" s="1">
        <v>46010</v>
      </c>
      <c r="B171">
        <v>11.566000000000001</v>
      </c>
      <c r="C171">
        <v>8.1349999999999998</v>
      </c>
      <c r="D171">
        <v>7.2670000000000003</v>
      </c>
      <c r="E171">
        <v>6.7869999999999999</v>
      </c>
    </row>
    <row r="172" spans="1:5" x14ac:dyDescent="0.25">
      <c r="A172" s="1">
        <v>46013</v>
      </c>
      <c r="B172">
        <v>11.457000000000001</v>
      </c>
      <c r="C172">
        <v>8.7970000000000006</v>
      </c>
      <c r="D172">
        <v>7.29</v>
      </c>
      <c r="E172">
        <v>6.8650000000000002</v>
      </c>
    </row>
    <row r="173" spans="1:5" x14ac:dyDescent="0.25">
      <c r="A173" s="1">
        <v>46014</v>
      </c>
      <c r="B173">
        <v>11.414999999999999</v>
      </c>
      <c r="C173">
        <v>8.6150000000000002</v>
      </c>
      <c r="D173">
        <v>7.2039999999999997</v>
      </c>
      <c r="E173">
        <v>6.8789999999999996</v>
      </c>
    </row>
    <row r="174" spans="1:5" x14ac:dyDescent="0.25">
      <c r="A174" s="1">
        <v>46015</v>
      </c>
      <c r="B174">
        <v>11.428000000000001</v>
      </c>
      <c r="C174">
        <v>8.0879999999999992</v>
      </c>
      <c r="D174">
        <v>7.1539999999999999</v>
      </c>
      <c r="E174">
        <v>30.754999999999999</v>
      </c>
    </row>
    <row r="175" spans="1:5" x14ac:dyDescent="0.25">
      <c r="A175" s="1">
        <v>46016</v>
      </c>
      <c r="B175">
        <v>11.428000000000001</v>
      </c>
      <c r="C175">
        <v>8.0879999999999992</v>
      </c>
      <c r="D175">
        <v>7.1539999999999999</v>
      </c>
      <c r="E175">
        <v>30.754999999999999</v>
      </c>
    </row>
    <row r="176" spans="1:5" x14ac:dyDescent="0.25">
      <c r="A176" s="1">
        <v>46017</v>
      </c>
      <c r="B176">
        <v>11.58</v>
      </c>
      <c r="C176">
        <v>8.1289999999999996</v>
      </c>
      <c r="D176">
        <v>7.181</v>
      </c>
      <c r="E176">
        <v>30.63</v>
      </c>
    </row>
    <row r="177" spans="1:5" x14ac:dyDescent="0.25">
      <c r="A177" s="1">
        <v>46020</v>
      </c>
      <c r="B177">
        <v>11.566000000000001</v>
      </c>
      <c r="C177">
        <v>8.0879999999999992</v>
      </c>
      <c r="D177">
        <v>7.2190000000000003</v>
      </c>
      <c r="E177">
        <v>30.504999999999999</v>
      </c>
    </row>
    <row r="178" spans="1:5" x14ac:dyDescent="0.25">
      <c r="A178" s="1">
        <v>46021</v>
      </c>
      <c r="B178">
        <v>11.331</v>
      </c>
      <c r="C178">
        <v>7.9470000000000001</v>
      </c>
      <c r="D178">
        <v>7.05</v>
      </c>
      <c r="E178">
        <v>29.673999999999999</v>
      </c>
    </row>
    <row r="179" spans="1:5" x14ac:dyDescent="0.25">
      <c r="A179" s="1">
        <v>46022</v>
      </c>
      <c r="B179">
        <v>11.331</v>
      </c>
      <c r="C179">
        <v>7.9470000000000001</v>
      </c>
      <c r="D179">
        <v>7.05</v>
      </c>
      <c r="E179">
        <v>29.673999999999999</v>
      </c>
    </row>
    <row r="180" spans="1:5" x14ac:dyDescent="0.25">
      <c r="A180" s="1">
        <v>46023</v>
      </c>
      <c r="B180">
        <v>11.331</v>
      </c>
      <c r="C180">
        <v>7.9470000000000001</v>
      </c>
      <c r="D180">
        <v>7.05</v>
      </c>
      <c r="E180">
        <v>29.673999999999999</v>
      </c>
    </row>
    <row r="181" spans="1:5" x14ac:dyDescent="0.25">
      <c r="A181" s="1">
        <v>46024</v>
      </c>
      <c r="B181">
        <v>11.538</v>
      </c>
      <c r="C181">
        <v>8.1289999999999996</v>
      </c>
      <c r="D181">
        <v>7.266</v>
      </c>
      <c r="E181">
        <v>29.882000000000001</v>
      </c>
    </row>
    <row r="182" spans="1:5" x14ac:dyDescent="0.25">
      <c r="A182" s="1">
        <v>46027</v>
      </c>
      <c r="B182">
        <v>11.724</v>
      </c>
      <c r="C182">
        <v>8.234</v>
      </c>
      <c r="D182">
        <v>7.25</v>
      </c>
      <c r="E182">
        <v>30.568000000000001</v>
      </c>
    </row>
    <row r="183" spans="1:5" x14ac:dyDescent="0.25">
      <c r="A183" s="1">
        <v>46028</v>
      </c>
      <c r="B183">
        <v>11.662000000000001</v>
      </c>
      <c r="C183">
        <v>8.2520000000000007</v>
      </c>
      <c r="D183">
        <v>7.15</v>
      </c>
      <c r="E183">
        <v>30.795999999999999</v>
      </c>
    </row>
    <row r="184" spans="1:5" x14ac:dyDescent="0.25">
      <c r="A184" s="1">
        <v>46029</v>
      </c>
      <c r="B184">
        <v>11.483000000000001</v>
      </c>
      <c r="C184">
        <v>8.1820000000000004</v>
      </c>
      <c r="D184">
        <v>7.0039999999999996</v>
      </c>
      <c r="E184">
        <v>29.591000000000001</v>
      </c>
    </row>
    <row r="185" spans="1:5" x14ac:dyDescent="0.25">
      <c r="A185" s="1">
        <v>46030</v>
      </c>
      <c r="B185">
        <v>11.744999999999999</v>
      </c>
      <c r="C185">
        <v>8.4390000000000001</v>
      </c>
      <c r="D185">
        <v>7.2539999999999996</v>
      </c>
      <c r="E185">
        <v>30.193999999999999</v>
      </c>
    </row>
    <row r="186" spans="1:5" x14ac:dyDescent="0.25">
      <c r="A186" s="1">
        <v>46031</v>
      </c>
      <c r="B186">
        <v>11.798999999999999</v>
      </c>
      <c r="C186">
        <v>8.5090000000000003</v>
      </c>
      <c r="D186">
        <v>7.4160000000000004</v>
      </c>
      <c r="E186">
        <v>30.36</v>
      </c>
    </row>
    <row r="187" spans="1:5" x14ac:dyDescent="0.25">
      <c r="A187" s="1">
        <v>46034</v>
      </c>
      <c r="B187">
        <v>9.9849999999999994</v>
      </c>
      <c r="C187">
        <v>0.04</v>
      </c>
      <c r="D187">
        <v>7.4779999999999998</v>
      </c>
      <c r="E187">
        <v>29.882000000000001</v>
      </c>
    </row>
    <row r="188" spans="1:5" x14ac:dyDescent="0.25">
      <c r="A188" s="1">
        <v>46035</v>
      </c>
      <c r="B188">
        <v>9.7609999999999992</v>
      </c>
      <c r="C188">
        <v>3.9E-2</v>
      </c>
      <c r="D188">
        <v>7.3079999999999998</v>
      </c>
      <c r="E188">
        <v>28.677</v>
      </c>
    </row>
    <row r="189" spans="1:5" x14ac:dyDescent="0.25">
      <c r="A189" s="1">
        <v>46036</v>
      </c>
      <c r="B189">
        <v>9.3049999999999997</v>
      </c>
      <c r="C189">
        <v>3.7999999999999999E-2</v>
      </c>
      <c r="D189">
        <v>6.95</v>
      </c>
      <c r="E189">
        <v>27.492000000000001</v>
      </c>
    </row>
    <row r="190" spans="1:5" x14ac:dyDescent="0.25">
      <c r="A190" s="1">
        <v>46037</v>
      </c>
      <c r="B190">
        <v>9.407</v>
      </c>
      <c r="C190">
        <v>3.7999999999999999E-2</v>
      </c>
      <c r="D190">
        <v>6.7880000000000003</v>
      </c>
      <c r="E190">
        <v>27.013999999999999</v>
      </c>
    </row>
    <row r="191" spans="1:5" x14ac:dyDescent="0.25">
      <c r="A191" s="1">
        <v>46038</v>
      </c>
      <c r="B191">
        <v>9.3049999999999997</v>
      </c>
      <c r="C191">
        <v>3.7999999999999999E-2</v>
      </c>
      <c r="D191">
        <v>6.7910000000000004</v>
      </c>
      <c r="E191">
        <v>26.931000000000001</v>
      </c>
    </row>
    <row r="192" spans="1:5" x14ac:dyDescent="0.25">
      <c r="A192" s="1">
        <v>46041</v>
      </c>
      <c r="B192">
        <v>9.2929999999999993</v>
      </c>
      <c r="C192">
        <v>3.6999999999999998E-2</v>
      </c>
      <c r="D192">
        <v>6.6219999999999999</v>
      </c>
      <c r="E192">
        <v>26.744</v>
      </c>
    </row>
    <row r="193" spans="1:5" x14ac:dyDescent="0.25">
      <c r="A193" s="1">
        <v>46042</v>
      </c>
      <c r="B193">
        <v>9.2460000000000004</v>
      </c>
      <c r="C193">
        <v>3.7999999999999999E-2</v>
      </c>
      <c r="D193">
        <v>6.7720000000000002</v>
      </c>
      <c r="E193">
        <v>26.806000000000001</v>
      </c>
    </row>
    <row r="194" spans="1:5" x14ac:dyDescent="0.25">
      <c r="A194" s="1">
        <v>46043</v>
      </c>
      <c r="B194">
        <v>9.7309999999999999</v>
      </c>
      <c r="C194">
        <v>4.1000000000000002E-2</v>
      </c>
      <c r="D194">
        <v>6.9790000000000001</v>
      </c>
      <c r="E194">
        <v>28.260999999999999</v>
      </c>
    </row>
    <row r="195" spans="1:5" x14ac:dyDescent="0.25">
      <c r="A195" s="1">
        <v>46044</v>
      </c>
      <c r="B195">
        <v>9.7070000000000007</v>
      </c>
      <c r="C195">
        <v>4.1000000000000002E-2</v>
      </c>
      <c r="D195">
        <v>7.21</v>
      </c>
      <c r="E195">
        <v>28.323</v>
      </c>
    </row>
    <row r="196" spans="1:5" x14ac:dyDescent="0.25">
      <c r="A196" s="1">
        <v>46045</v>
      </c>
      <c r="B196">
        <v>9.7370000000000001</v>
      </c>
      <c r="C196">
        <v>4.1000000000000002E-2</v>
      </c>
      <c r="D196">
        <v>7.5609999999999999</v>
      </c>
      <c r="E196">
        <v>28.988</v>
      </c>
    </row>
    <row r="197" spans="1:5" x14ac:dyDescent="0.25">
      <c r="A197" s="1">
        <v>46048</v>
      </c>
      <c r="B197">
        <v>9.8209999999999997</v>
      </c>
      <c r="C197">
        <v>4.1000000000000002E-2</v>
      </c>
      <c r="D197">
        <v>7.6180000000000003</v>
      </c>
      <c r="E197">
        <v>29.663</v>
      </c>
    </row>
    <row r="198" spans="1:5" x14ac:dyDescent="0.25">
      <c r="A198" s="1">
        <v>46049</v>
      </c>
      <c r="B198">
        <v>10.077999999999999</v>
      </c>
      <c r="C198">
        <v>4.2999999999999997E-2</v>
      </c>
      <c r="D198">
        <v>8.0969999999999995</v>
      </c>
      <c r="E198">
        <v>31.242000000000001</v>
      </c>
    </row>
    <row r="199" spans="1:5" x14ac:dyDescent="0.25">
      <c r="A199" s="1">
        <v>46050</v>
      </c>
      <c r="B199">
        <v>10.138</v>
      </c>
      <c r="C199">
        <v>4.2999999999999997E-2</v>
      </c>
      <c r="D199">
        <v>7.9130000000000003</v>
      </c>
      <c r="E199">
        <v>31.367999999999999</v>
      </c>
    </row>
    <row r="200" spans="1:5" x14ac:dyDescent="0.25">
      <c r="A200" s="1">
        <v>46051</v>
      </c>
      <c r="B200">
        <v>9.9589999999999996</v>
      </c>
      <c r="C200">
        <v>4.2000000000000003E-2</v>
      </c>
      <c r="D200">
        <v>7.8209999999999997</v>
      </c>
      <c r="E200">
        <v>31.305</v>
      </c>
    </row>
    <row r="201" spans="1:5" x14ac:dyDescent="0.25">
      <c r="A201" s="1">
        <v>46052</v>
      </c>
      <c r="B201">
        <v>9.9849999999999994</v>
      </c>
      <c r="C201">
        <v>4.2000000000000003E-2</v>
      </c>
      <c r="D201">
        <v>7.8129999999999997</v>
      </c>
      <c r="E201">
        <v>30.989000000000001</v>
      </c>
    </row>
    <row r="202" spans="1:5" x14ac:dyDescent="0.25">
      <c r="A202" s="1">
        <v>46055</v>
      </c>
      <c r="B202">
        <v>9.7029999999999994</v>
      </c>
      <c r="C202">
        <v>4.1000000000000002E-2</v>
      </c>
      <c r="D202">
        <v>7.6479999999999997</v>
      </c>
      <c r="E202">
        <v>29.388999999999999</v>
      </c>
    </row>
    <row r="203" spans="1:5" x14ac:dyDescent="0.25">
      <c r="A203" s="1">
        <v>46056</v>
      </c>
      <c r="B203">
        <v>9.3689999999999998</v>
      </c>
      <c r="C203">
        <v>0.04</v>
      </c>
      <c r="D203">
        <v>7.56</v>
      </c>
      <c r="E203">
        <v>28.442</v>
      </c>
    </row>
    <row r="204" spans="1:5" x14ac:dyDescent="0.25">
      <c r="A204" s="1">
        <v>46057</v>
      </c>
      <c r="B204">
        <v>9.3460000000000001</v>
      </c>
      <c r="C204">
        <v>3.9E-2</v>
      </c>
      <c r="D204">
        <v>7.218</v>
      </c>
      <c r="E204">
        <v>27.936</v>
      </c>
    </row>
    <row r="205" spans="1:5" x14ac:dyDescent="0.25">
      <c r="A205" s="1">
        <v>46058</v>
      </c>
      <c r="B205">
        <v>9.016</v>
      </c>
      <c r="C205">
        <v>3.6999999999999998E-2</v>
      </c>
      <c r="D205">
        <v>6.7949999999999999</v>
      </c>
      <c r="E205">
        <v>26.504999999999999</v>
      </c>
    </row>
    <row r="206" spans="1:5" x14ac:dyDescent="0.25">
      <c r="A206" s="1">
        <v>46059</v>
      </c>
      <c r="B206">
        <v>9.0030000000000001</v>
      </c>
      <c r="C206">
        <v>3.7999999999999999E-2</v>
      </c>
      <c r="D206">
        <v>6.9660000000000002</v>
      </c>
      <c r="E206">
        <v>33.116</v>
      </c>
    </row>
    <row r="207" spans="1:5" x14ac:dyDescent="0.25">
      <c r="A207" s="1">
        <v>46062</v>
      </c>
      <c r="B207">
        <v>8.9610000000000003</v>
      </c>
      <c r="C207">
        <v>3.7999999999999999E-2</v>
      </c>
      <c r="D207">
        <v>7.0279999999999996</v>
      </c>
      <c r="E207">
        <v>34.761000000000003</v>
      </c>
    </row>
    <row r="208" spans="1:5" x14ac:dyDescent="0.25">
      <c r="A208" s="1">
        <v>46063</v>
      </c>
      <c r="B208">
        <v>9.3350000000000009</v>
      </c>
      <c r="C208">
        <v>3.9E-2</v>
      </c>
      <c r="D208">
        <v>7.1909999999999998</v>
      </c>
      <c r="E208">
        <v>36.127000000000002</v>
      </c>
    </row>
    <row r="209" spans="1:5" x14ac:dyDescent="0.25">
      <c r="A209" s="1">
        <v>46064</v>
      </c>
      <c r="B209">
        <v>9.1240000000000006</v>
      </c>
      <c r="C209">
        <v>3.9E-2</v>
      </c>
      <c r="D209">
        <v>6.97</v>
      </c>
      <c r="E209">
        <v>35.014000000000003</v>
      </c>
    </row>
    <row r="210" spans="1:5" x14ac:dyDescent="0.25">
      <c r="A210" s="1">
        <v>46065</v>
      </c>
      <c r="B210">
        <v>8.3770000000000007</v>
      </c>
      <c r="C210">
        <v>3.5999999999999997E-2</v>
      </c>
      <c r="D210">
        <v>6.3520000000000003</v>
      </c>
      <c r="E210">
        <v>32.231000000000002</v>
      </c>
    </row>
    <row r="211" spans="1:5" x14ac:dyDescent="0.25">
      <c r="A211" s="1">
        <v>46066</v>
      </c>
      <c r="B211">
        <v>8.0690000000000008</v>
      </c>
      <c r="C211">
        <v>3.5000000000000003E-2</v>
      </c>
      <c r="D211">
        <v>6.1779999999999999</v>
      </c>
      <c r="E211">
        <v>31.396000000000001</v>
      </c>
    </row>
    <row r="212" spans="1:5" x14ac:dyDescent="0.25">
      <c r="A212" s="1">
        <v>46069</v>
      </c>
      <c r="B212">
        <v>8.0690000000000008</v>
      </c>
      <c r="C212">
        <v>3.5000000000000003E-2</v>
      </c>
      <c r="D212">
        <v>6.1779999999999999</v>
      </c>
      <c r="E212">
        <v>31.396000000000001</v>
      </c>
    </row>
    <row r="213" spans="1:5" x14ac:dyDescent="0.25">
      <c r="A213" s="1">
        <v>46070</v>
      </c>
      <c r="B213">
        <v>8.0690000000000008</v>
      </c>
      <c r="C213">
        <v>3.5000000000000003E-2</v>
      </c>
      <c r="D213">
        <v>6.1779999999999999</v>
      </c>
      <c r="E213">
        <v>31.396000000000001</v>
      </c>
    </row>
    <row r="214" spans="1:5" x14ac:dyDescent="0.25">
      <c r="A214" s="1">
        <v>46071</v>
      </c>
      <c r="B214">
        <v>7.7560000000000002</v>
      </c>
      <c r="C214">
        <v>3.4000000000000002E-2</v>
      </c>
      <c r="D214">
        <v>5.9640000000000004</v>
      </c>
      <c r="E214">
        <v>30.055</v>
      </c>
    </row>
    <row r="215" spans="1:5" x14ac:dyDescent="0.25">
      <c r="A215" s="1">
        <v>46072</v>
      </c>
      <c r="B215">
        <v>8.8780000000000001</v>
      </c>
      <c r="C215">
        <v>11.669</v>
      </c>
      <c r="D215">
        <v>6.2480000000000002</v>
      </c>
      <c r="E215">
        <v>10.903</v>
      </c>
    </row>
    <row r="216" spans="1:5" x14ac:dyDescent="0.25">
      <c r="A216" s="1">
        <v>46073</v>
      </c>
      <c r="B216">
        <v>9.2919999999999998</v>
      </c>
      <c r="C216">
        <v>10.066000000000001</v>
      </c>
      <c r="D216">
        <v>6.4240000000000004</v>
      </c>
      <c r="E216">
        <v>11.015000000000001</v>
      </c>
    </row>
    <row r="217" spans="1:5" x14ac:dyDescent="0.25">
      <c r="A217" s="1">
        <v>46076</v>
      </c>
      <c r="B217">
        <v>8.6869999999999994</v>
      </c>
      <c r="C217">
        <v>11.207000000000001</v>
      </c>
      <c r="D217">
        <v>6.077</v>
      </c>
      <c r="E217">
        <v>10.826000000000001</v>
      </c>
    </row>
    <row r="218" spans="1:5" x14ac:dyDescent="0.25">
      <c r="A218" s="1">
        <v>46077</v>
      </c>
      <c r="B218">
        <v>8.8309999999999995</v>
      </c>
      <c r="C218">
        <v>11.56</v>
      </c>
      <c r="D218">
        <v>6.4130000000000003</v>
      </c>
      <c r="E218">
        <v>11.159000000000001</v>
      </c>
    </row>
    <row r="219" spans="1:5" x14ac:dyDescent="0.25">
      <c r="A219" s="1">
        <v>46078</v>
      </c>
      <c r="B219">
        <v>8.8309999999999995</v>
      </c>
      <c r="C219">
        <v>11.526999999999999</v>
      </c>
      <c r="D219">
        <v>6.3070000000000004</v>
      </c>
      <c r="E219">
        <v>11.015000000000001</v>
      </c>
    </row>
    <row r="220" spans="1:5" x14ac:dyDescent="0.25">
      <c r="A220" s="1">
        <v>46079</v>
      </c>
      <c r="B220">
        <v>8.6229999999999993</v>
      </c>
      <c r="C220">
        <v>11.276</v>
      </c>
      <c r="D220">
        <v>6.1159999999999997</v>
      </c>
      <c r="E220">
        <v>10.628</v>
      </c>
    </row>
    <row r="221" spans="1:5" x14ac:dyDescent="0.25">
      <c r="A221" s="1">
        <v>46080</v>
      </c>
      <c r="B221">
        <v>3.3820000000000001</v>
      </c>
      <c r="C221">
        <v>11.124000000000001</v>
      </c>
      <c r="D221">
        <v>5.6970000000000001</v>
      </c>
      <c r="E221">
        <v>9.8089999999999993</v>
      </c>
    </row>
    <row r="222" spans="1:5" x14ac:dyDescent="0.25">
      <c r="A222" s="1">
        <v>46083</v>
      </c>
      <c r="B222">
        <v>3.2869999999999999</v>
      </c>
      <c r="C222">
        <v>10.836</v>
      </c>
      <c r="D222">
        <v>5.9859999999999998</v>
      </c>
      <c r="E222">
        <v>9.1069999999999993</v>
      </c>
    </row>
    <row r="223" spans="1:5" x14ac:dyDescent="0.25">
      <c r="A223" s="1">
        <v>46084</v>
      </c>
      <c r="B223">
        <v>8.1</v>
      </c>
      <c r="C223">
        <v>10.895</v>
      </c>
      <c r="D223">
        <v>6.008</v>
      </c>
      <c r="E223">
        <v>10.734999999999999</v>
      </c>
    </row>
    <row r="224" spans="1:5" x14ac:dyDescent="0.25">
      <c r="A224" s="1">
        <v>46085</v>
      </c>
      <c r="B224">
        <v>8.0069999999999997</v>
      </c>
      <c r="C224">
        <v>10.746</v>
      </c>
      <c r="D224">
        <v>5.9379999999999997</v>
      </c>
      <c r="E224">
        <v>10.683</v>
      </c>
    </row>
    <row r="225" spans="1:5" x14ac:dyDescent="0.25">
      <c r="A225" s="1">
        <v>46086</v>
      </c>
      <c r="B225">
        <v>7.8179999999999996</v>
      </c>
      <c r="C225">
        <v>10.547000000000001</v>
      </c>
      <c r="D225">
        <v>5.8460000000000001</v>
      </c>
      <c r="E225">
        <v>10.137</v>
      </c>
    </row>
    <row r="226" spans="1:5" x14ac:dyDescent="0.25">
      <c r="A226" s="1">
        <v>46087</v>
      </c>
      <c r="B226">
        <v>7.6989999999999998</v>
      </c>
      <c r="C226">
        <v>10.308999999999999</v>
      </c>
      <c r="D226">
        <v>5.8680000000000003</v>
      </c>
      <c r="E226">
        <v>10.173999999999999</v>
      </c>
    </row>
    <row r="227" spans="1:5" x14ac:dyDescent="0.25">
      <c r="A227" s="1">
        <v>46090</v>
      </c>
      <c r="B227">
        <v>7.8150000000000004</v>
      </c>
      <c r="C227">
        <v>10.404999999999999</v>
      </c>
      <c r="D227">
        <v>5.9450000000000003</v>
      </c>
      <c r="E227">
        <v>10.518000000000001</v>
      </c>
    </row>
    <row r="228" spans="1:5" x14ac:dyDescent="0.25">
      <c r="A228" s="1">
        <v>46091</v>
      </c>
      <c r="B228">
        <v>8.0839999999999996</v>
      </c>
      <c r="C228">
        <v>10.622</v>
      </c>
      <c r="D228">
        <v>5.6150000000000002</v>
      </c>
      <c r="E228">
        <v>10.951000000000001</v>
      </c>
    </row>
    <row r="229" spans="1:5" x14ac:dyDescent="0.25">
      <c r="A229" s="1">
        <v>46092</v>
      </c>
      <c r="B229">
        <v>5.8769999999999998</v>
      </c>
      <c r="C229">
        <v>10.711</v>
      </c>
      <c r="D229">
        <v>5.7859999999999996</v>
      </c>
      <c r="E229">
        <v>11.178000000000001</v>
      </c>
    </row>
    <row r="230" spans="1:5" x14ac:dyDescent="0.25">
      <c r="A230" s="1">
        <v>46093</v>
      </c>
      <c r="B230">
        <v>5.6269999999999998</v>
      </c>
      <c r="C230">
        <v>10.188000000000001</v>
      </c>
      <c r="D230">
        <v>5.548</v>
      </c>
      <c r="E230">
        <v>10.662000000000001</v>
      </c>
    </row>
    <row r="231" spans="1:5" x14ac:dyDescent="0.25">
      <c r="A231" s="1">
        <v>46094</v>
      </c>
      <c r="B231">
        <v>5.4260000000000002</v>
      </c>
      <c r="C231">
        <v>9.7080000000000002</v>
      </c>
      <c r="D231">
        <v>5.1989999999999998</v>
      </c>
      <c r="E231">
        <v>9.9760000000000009</v>
      </c>
    </row>
    <row r="232" spans="1:5" x14ac:dyDescent="0.25">
      <c r="A232" s="1">
        <v>46097</v>
      </c>
      <c r="B232">
        <v>5.3949999999999996</v>
      </c>
      <c r="C232">
        <v>9.4109999999999996</v>
      </c>
      <c r="D232">
        <v>5.024</v>
      </c>
      <c r="E232">
        <v>9.77</v>
      </c>
    </row>
    <row r="233" spans="1:5" x14ac:dyDescent="0.25">
      <c r="A233" s="1">
        <v>46098</v>
      </c>
      <c r="B233">
        <v>5.4580000000000002</v>
      </c>
      <c r="C233">
        <v>9.548</v>
      </c>
      <c r="D233">
        <v>5.1550000000000002</v>
      </c>
      <c r="E233">
        <v>10.775</v>
      </c>
    </row>
    <row r="234" spans="1:5" x14ac:dyDescent="0.25">
      <c r="A234" s="1">
        <v>46099</v>
      </c>
      <c r="B234">
        <v>5.5119999999999996</v>
      </c>
      <c r="C234">
        <v>9.5229999999999997</v>
      </c>
      <c r="D234">
        <v>5.1390000000000002</v>
      </c>
      <c r="E234">
        <v>10.856999999999999</v>
      </c>
    </row>
    <row r="235" spans="1:5" x14ac:dyDescent="0.25">
      <c r="A235" s="1">
        <v>46100</v>
      </c>
      <c r="B235">
        <v>5.726</v>
      </c>
      <c r="C235">
        <v>9.9179999999999993</v>
      </c>
      <c r="D235">
        <v>5.4370000000000003</v>
      </c>
      <c r="E235">
        <v>11.362</v>
      </c>
    </row>
    <row r="236" spans="1:5" x14ac:dyDescent="0.25">
      <c r="A236" s="1">
        <v>46101</v>
      </c>
      <c r="B236">
        <v>5.6459999999999999</v>
      </c>
      <c r="C236">
        <v>9.6809999999999992</v>
      </c>
      <c r="D236">
        <v>5.3</v>
      </c>
      <c r="E236">
        <v>10.840999999999999</v>
      </c>
    </row>
    <row r="237" spans="1:5" x14ac:dyDescent="0.25">
      <c r="A237" s="1">
        <v>46104</v>
      </c>
      <c r="B237">
        <v>5.95</v>
      </c>
      <c r="C237">
        <v>10.161</v>
      </c>
      <c r="D237">
        <v>5.6260000000000003</v>
      </c>
      <c r="E237">
        <v>11.795999999999999</v>
      </c>
    </row>
    <row r="238" spans="1:5" x14ac:dyDescent="0.25">
      <c r="A238" s="1">
        <v>46105</v>
      </c>
      <c r="B238">
        <v>5.95</v>
      </c>
      <c r="C238">
        <v>10.161</v>
      </c>
      <c r="D238">
        <v>5.6260000000000003</v>
      </c>
      <c r="E238">
        <v>11.795999999999999</v>
      </c>
    </row>
    <row r="239" spans="1:5" x14ac:dyDescent="0.25">
      <c r="A239" s="1">
        <v>46106</v>
      </c>
      <c r="B239">
        <v>5.899</v>
      </c>
      <c r="C239">
        <v>9.7780000000000005</v>
      </c>
      <c r="D239">
        <v>5.835</v>
      </c>
      <c r="E239">
        <v>12.114000000000001</v>
      </c>
    </row>
    <row r="240" spans="1:5" x14ac:dyDescent="0.25">
      <c r="A240" s="1">
        <v>46107</v>
      </c>
      <c r="B240">
        <v>5.7779999999999996</v>
      </c>
      <c r="C240">
        <v>9.8249999999999993</v>
      </c>
      <c r="D240">
        <v>5.7140000000000004</v>
      </c>
      <c r="E240">
        <v>11.58</v>
      </c>
    </row>
    <row r="241" spans="1:5" x14ac:dyDescent="0.25">
      <c r="A241" s="1">
        <v>46108</v>
      </c>
      <c r="B241">
        <v>5.6340000000000003</v>
      </c>
      <c r="C241">
        <v>9.7070000000000007</v>
      </c>
      <c r="D241">
        <v>5.6050000000000004</v>
      </c>
      <c r="E241">
        <v>11.045999999999999</v>
      </c>
    </row>
    <row r="242" spans="1:5" x14ac:dyDescent="0.25">
      <c r="A242" s="1">
        <v>46111</v>
      </c>
      <c r="B242">
        <v>5.7110000000000003</v>
      </c>
      <c r="C242">
        <v>9.8109999999999999</v>
      </c>
      <c r="D242">
        <v>5.742</v>
      </c>
      <c r="E242">
        <v>11.375</v>
      </c>
    </row>
    <row r="243" spans="1:5" x14ac:dyDescent="0.25">
      <c r="A243" s="1">
        <v>46112</v>
      </c>
      <c r="B243">
        <v>6.1719999999999997</v>
      </c>
      <c r="C243">
        <v>10.784000000000001</v>
      </c>
      <c r="D243">
        <v>6.4039999999999999</v>
      </c>
      <c r="E243">
        <v>12.705</v>
      </c>
    </row>
    <row r="244" spans="1:5" x14ac:dyDescent="0.25">
      <c r="A244" s="1">
        <v>46113</v>
      </c>
      <c r="B244">
        <v>6.6580000000000004</v>
      </c>
      <c r="C244">
        <v>10.9</v>
      </c>
      <c r="D244">
        <v>3.169</v>
      </c>
      <c r="E244">
        <v>12.944000000000001</v>
      </c>
    </row>
    <row r="245" spans="1:5" x14ac:dyDescent="0.25">
      <c r="A245" s="1">
        <v>46114</v>
      </c>
      <c r="B245">
        <v>6.6580000000000004</v>
      </c>
      <c r="C245">
        <v>10.9</v>
      </c>
      <c r="D245">
        <v>3.169</v>
      </c>
      <c r="E245">
        <v>12.944000000000001</v>
      </c>
    </row>
    <row r="246" spans="1:5" x14ac:dyDescent="0.25">
      <c r="A246" s="1">
        <v>46115</v>
      </c>
      <c r="B246">
        <v>6.6580000000000004</v>
      </c>
      <c r="C246">
        <v>10.9</v>
      </c>
      <c r="D246">
        <v>3.169</v>
      </c>
      <c r="E246">
        <v>12.944000000000001</v>
      </c>
    </row>
    <row r="247" spans="1:5" x14ac:dyDescent="0.25">
      <c r="A247" s="1">
        <v>46118</v>
      </c>
      <c r="B247">
        <v>6.6239999999999997</v>
      </c>
      <c r="C247">
        <v>10.75</v>
      </c>
      <c r="D247">
        <v>7.48</v>
      </c>
      <c r="E247">
        <v>12.75</v>
      </c>
    </row>
    <row r="248" spans="1:5" x14ac:dyDescent="0.25">
      <c r="A248" s="1">
        <v>46119</v>
      </c>
      <c r="B248">
        <v>6.4939999999999998</v>
      </c>
      <c r="C248">
        <v>10.449</v>
      </c>
      <c r="D248">
        <v>7.3330000000000002</v>
      </c>
      <c r="E248">
        <v>12.432</v>
      </c>
    </row>
    <row r="249" spans="1:5" x14ac:dyDescent="0.25">
      <c r="A249" s="1">
        <v>46120</v>
      </c>
      <c r="B249">
        <v>6.7590000000000003</v>
      </c>
      <c r="C249">
        <v>11.21</v>
      </c>
      <c r="D249">
        <v>7.6920000000000002</v>
      </c>
      <c r="E249">
        <v>13.228</v>
      </c>
    </row>
    <row r="250" spans="1:5" x14ac:dyDescent="0.25">
      <c r="A250" s="1">
        <v>46121</v>
      </c>
      <c r="B250">
        <v>6.8319999999999999</v>
      </c>
      <c r="C250">
        <v>11.192</v>
      </c>
      <c r="D250">
        <v>7.4889999999999999</v>
      </c>
      <c r="E250">
        <v>13.023</v>
      </c>
    </row>
    <row r="251" spans="1:5" x14ac:dyDescent="0.25">
      <c r="A251" s="1">
        <v>46122</v>
      </c>
      <c r="B251">
        <v>6.8620000000000001</v>
      </c>
      <c r="C251">
        <v>11.098000000000001</v>
      </c>
      <c r="D251">
        <v>7.56</v>
      </c>
      <c r="E251">
        <v>13.034000000000001</v>
      </c>
    </row>
    <row r="252" spans="1:5" x14ac:dyDescent="0.25">
      <c r="A252" s="1">
        <v>46125</v>
      </c>
      <c r="B252">
        <v>6.92</v>
      </c>
      <c r="C252">
        <v>11.051</v>
      </c>
      <c r="D252">
        <v>7.4980000000000002</v>
      </c>
      <c r="E252">
        <v>12.590999999999999</v>
      </c>
    </row>
    <row r="253" spans="1:5" x14ac:dyDescent="0.25">
      <c r="A253" s="1">
        <v>46126</v>
      </c>
      <c r="B253">
        <v>6.9539999999999997</v>
      </c>
      <c r="C253">
        <v>11.192</v>
      </c>
      <c r="D253">
        <v>7.399</v>
      </c>
      <c r="E253">
        <v>12.739000000000001</v>
      </c>
    </row>
    <row r="254" spans="1:5" x14ac:dyDescent="0.25">
      <c r="A254" s="1">
        <v>46127</v>
      </c>
      <c r="B254">
        <v>6.9589999999999996</v>
      </c>
      <c r="C254">
        <v>11.286</v>
      </c>
      <c r="D254">
        <v>7.4180000000000001</v>
      </c>
      <c r="E254">
        <v>12.784000000000001</v>
      </c>
    </row>
    <row r="255" spans="1:5" x14ac:dyDescent="0.25">
      <c r="A255" s="1">
        <v>46128</v>
      </c>
      <c r="B255">
        <v>6.915</v>
      </c>
      <c r="C255">
        <v>11.201000000000001</v>
      </c>
      <c r="D255">
        <v>7.6120000000000001</v>
      </c>
      <c r="E255">
        <v>13.045999999999999</v>
      </c>
    </row>
    <row r="256" spans="1:5" x14ac:dyDescent="0.25">
      <c r="A256" s="1">
        <v>46129</v>
      </c>
      <c r="B256">
        <v>6.7939999999999996</v>
      </c>
      <c r="C256">
        <v>11.257</v>
      </c>
      <c r="D256">
        <v>7.569</v>
      </c>
      <c r="E256">
        <v>13</v>
      </c>
    </row>
    <row r="257" spans="1:5" x14ac:dyDescent="0.25">
      <c r="A257" s="1">
        <v>46132</v>
      </c>
      <c r="B257">
        <v>6.8490000000000002</v>
      </c>
      <c r="C257">
        <v>11.398999999999999</v>
      </c>
      <c r="D257">
        <v>7.8250000000000002</v>
      </c>
      <c r="E257">
        <v>13.194000000000001</v>
      </c>
    </row>
    <row r="258" spans="1:5" x14ac:dyDescent="0.25">
      <c r="A258" s="1">
        <v>46133</v>
      </c>
      <c r="B258">
        <v>7.3920000000000003</v>
      </c>
      <c r="C258">
        <v>10.893000000000001</v>
      </c>
      <c r="D258">
        <v>7.1609999999999996</v>
      </c>
      <c r="E258">
        <v>13.125</v>
      </c>
    </row>
    <row r="259" spans="1:5" x14ac:dyDescent="0.25">
      <c r="A259" s="1">
        <v>46134</v>
      </c>
      <c r="B259">
        <v>7.1660000000000004</v>
      </c>
      <c r="C259">
        <v>10.554</v>
      </c>
      <c r="D259">
        <v>6.7859999999999996</v>
      </c>
      <c r="E259">
        <v>12.773</v>
      </c>
    </row>
    <row r="260" spans="1:5" x14ac:dyDescent="0.25">
      <c r="A260" s="1">
        <v>46135</v>
      </c>
      <c r="B260">
        <v>6.7510000000000003</v>
      </c>
      <c r="C260">
        <v>10.15</v>
      </c>
      <c r="D260">
        <v>6.3179999999999996</v>
      </c>
      <c r="E260">
        <v>12</v>
      </c>
    </row>
    <row r="261" spans="1:5" x14ac:dyDescent="0.25">
      <c r="A261" s="1">
        <v>46136</v>
      </c>
      <c r="B261">
        <v>6.8029999999999999</v>
      </c>
      <c r="C261">
        <v>10.205</v>
      </c>
      <c r="D261">
        <v>6.3620000000000001</v>
      </c>
      <c r="E261">
        <v>12.194000000000001</v>
      </c>
    </row>
    <row r="262" spans="1:5" x14ac:dyDescent="0.25">
      <c r="A262" s="1">
        <v>46139</v>
      </c>
      <c r="B262">
        <v>4.484</v>
      </c>
      <c r="C262">
        <v>10.451000000000001</v>
      </c>
      <c r="D262">
        <v>6.7249999999999996</v>
      </c>
      <c r="E262">
        <v>12.336</v>
      </c>
    </row>
    <row r="263" spans="1:5" x14ac:dyDescent="0.25">
      <c r="A263" s="1">
        <v>46140</v>
      </c>
      <c r="B263">
        <v>4.4809999999999999</v>
      </c>
      <c r="C263">
        <v>10.525</v>
      </c>
      <c r="D263">
        <v>6.8170000000000002</v>
      </c>
      <c r="E263">
        <v>12.324</v>
      </c>
    </row>
    <row r="264" spans="1:5" x14ac:dyDescent="0.25">
      <c r="A264" s="1">
        <v>46141</v>
      </c>
      <c r="B264">
        <v>4.7910000000000004</v>
      </c>
      <c r="C264">
        <v>8.3079999999999998</v>
      </c>
      <c r="D264">
        <v>6.51</v>
      </c>
      <c r="E264">
        <v>11.704000000000001</v>
      </c>
    </row>
    <row r="265" spans="1:5" x14ac:dyDescent="0.25">
      <c r="A265" s="1">
        <v>46142</v>
      </c>
      <c r="B265">
        <v>4.6710000000000003</v>
      </c>
      <c r="C265">
        <v>8.2620000000000005</v>
      </c>
      <c r="D265">
        <v>6.5650000000000004</v>
      </c>
      <c r="E265">
        <v>11.375</v>
      </c>
    </row>
    <row r="266" spans="1:5" x14ac:dyDescent="0.25">
      <c r="A266" s="1">
        <v>46143</v>
      </c>
      <c r="B266">
        <v>4.6710000000000003</v>
      </c>
      <c r="C266">
        <v>8.2620000000000005</v>
      </c>
      <c r="D266">
        <v>6.5650000000000004</v>
      </c>
      <c r="E266">
        <v>11.375</v>
      </c>
    </row>
    <row r="267" spans="1:5" x14ac:dyDescent="0.25">
      <c r="A267" s="1">
        <v>46146</v>
      </c>
      <c r="B267">
        <v>4.5620000000000003</v>
      </c>
      <c r="C267">
        <v>7.8520000000000003</v>
      </c>
      <c r="D267">
        <v>6.3410000000000002</v>
      </c>
      <c r="E267">
        <v>10.952999999999999</v>
      </c>
    </row>
    <row r="268" spans="1:5" x14ac:dyDescent="0.25">
      <c r="A268" s="1">
        <v>46147</v>
      </c>
      <c r="B268">
        <v>4.5869999999999997</v>
      </c>
      <c r="C268">
        <v>7.8680000000000003</v>
      </c>
      <c r="D268">
        <v>6.5839999999999996</v>
      </c>
      <c r="E268">
        <v>11.114000000000001</v>
      </c>
    </row>
    <row r="269" spans="1:5" x14ac:dyDescent="0.25">
      <c r="A269" s="1">
        <v>46148</v>
      </c>
      <c r="B269">
        <v>4.8659999999999997</v>
      </c>
      <c r="C269">
        <v>8.6790000000000003</v>
      </c>
      <c r="D269">
        <v>7.05</v>
      </c>
      <c r="E269">
        <v>11.911</v>
      </c>
    </row>
    <row r="270" spans="1:5" x14ac:dyDescent="0.25">
      <c r="A270" s="1">
        <v>46149</v>
      </c>
      <c r="B270">
        <v>4.835</v>
      </c>
      <c r="C270">
        <v>8.4209999999999994</v>
      </c>
      <c r="D270">
        <v>6.9770000000000003</v>
      </c>
      <c r="E270">
        <v>9.3000000000000007</v>
      </c>
    </row>
    <row r="271" spans="1:5" x14ac:dyDescent="0.25">
      <c r="A271" s="1">
        <v>46150</v>
      </c>
      <c r="B271">
        <v>4.7169999999999996</v>
      </c>
      <c r="C271">
        <v>8.2469999999999999</v>
      </c>
      <c r="D271">
        <v>6.7439999999999998</v>
      </c>
      <c r="E271">
        <v>8.7579999999999991</v>
      </c>
    </row>
    <row r="272" spans="1:5" x14ac:dyDescent="0.25">
      <c r="A272" s="1">
        <v>46153</v>
      </c>
      <c r="B272">
        <v>4.9039999999999999</v>
      </c>
      <c r="C272">
        <v>8.4589999999999996</v>
      </c>
      <c r="D272">
        <v>7.0179999999999998</v>
      </c>
      <c r="E272">
        <v>8.9179999999999993</v>
      </c>
    </row>
    <row r="273" spans="1:5" x14ac:dyDescent="0.25">
      <c r="A273" s="1">
        <v>46154</v>
      </c>
      <c r="B273">
        <v>4.7549999999999999</v>
      </c>
      <c r="C273">
        <v>8.2240000000000002</v>
      </c>
      <c r="D273">
        <v>6.734</v>
      </c>
      <c r="E273">
        <v>8.4760000000000009</v>
      </c>
    </row>
    <row r="274" spans="1:5" x14ac:dyDescent="0.25">
      <c r="A274" s="1">
        <v>46155</v>
      </c>
      <c r="B274">
        <v>7.6420000000000003</v>
      </c>
      <c r="C274">
        <v>8.0190000000000001</v>
      </c>
      <c r="D274">
        <v>6.5060000000000002</v>
      </c>
      <c r="E274">
        <v>8.3089999999999993</v>
      </c>
    </row>
    <row r="275" spans="1:5" x14ac:dyDescent="0.25">
      <c r="A275" s="1">
        <v>46156</v>
      </c>
      <c r="B275">
        <v>7.6289999999999996</v>
      </c>
      <c r="C275">
        <v>8.0719999999999992</v>
      </c>
      <c r="D275">
        <v>6.657</v>
      </c>
      <c r="E275">
        <v>8.4649999999999999</v>
      </c>
    </row>
    <row r="276" spans="1:5" x14ac:dyDescent="0.25">
      <c r="A276" s="1">
        <v>46157</v>
      </c>
      <c r="B276">
        <v>7.4569999999999999</v>
      </c>
      <c r="C276">
        <v>8.0039999999999996</v>
      </c>
      <c r="D276">
        <v>6.46</v>
      </c>
      <c r="E276">
        <v>8.1920000000000002</v>
      </c>
    </row>
    <row r="277" spans="1:5" x14ac:dyDescent="0.25">
      <c r="A277" s="1">
        <v>46160</v>
      </c>
      <c r="B277">
        <v>8.3870000000000005</v>
      </c>
      <c r="C277">
        <v>8.2080000000000002</v>
      </c>
      <c r="D277">
        <v>6.6609999999999996</v>
      </c>
      <c r="E277">
        <v>8.5060000000000002</v>
      </c>
    </row>
    <row r="278" spans="1:5" x14ac:dyDescent="0.25">
      <c r="A278" s="1">
        <v>46161</v>
      </c>
      <c r="B278">
        <v>7.96</v>
      </c>
      <c r="C278">
        <v>7.8639999999999999</v>
      </c>
      <c r="D278">
        <v>6.3689999999999998</v>
      </c>
      <c r="E278">
        <v>8.0709999999999997</v>
      </c>
    </row>
    <row r="279" spans="1:5" x14ac:dyDescent="0.25">
      <c r="A279" s="1">
        <v>46162</v>
      </c>
      <c r="B279">
        <v>8.32</v>
      </c>
      <c r="C279">
        <v>8.1850000000000005</v>
      </c>
      <c r="D279">
        <v>6.734</v>
      </c>
      <c r="E279">
        <v>8.4139999999999997</v>
      </c>
    </row>
    <row r="280" spans="1:5" x14ac:dyDescent="0.25">
      <c r="A280" s="1">
        <v>46163</v>
      </c>
      <c r="B280">
        <v>8.6609999999999996</v>
      </c>
      <c r="C280">
        <v>8.8729999999999993</v>
      </c>
      <c r="D280">
        <v>7.306</v>
      </c>
      <c r="E280">
        <v>8.9179999999999993</v>
      </c>
    </row>
    <row r="281" spans="1:5" x14ac:dyDescent="0.25">
      <c r="A281" s="1">
        <v>46164</v>
      </c>
      <c r="B281">
        <v>8.6259999999999994</v>
      </c>
      <c r="C281">
        <v>8.6210000000000004</v>
      </c>
      <c r="D281">
        <v>6.9450000000000003</v>
      </c>
      <c r="E281">
        <v>8.6010000000000009</v>
      </c>
    </row>
    <row r="282" spans="1:5" x14ac:dyDescent="0.25">
      <c r="A282" s="1">
        <v>46167</v>
      </c>
      <c r="B282">
        <v>8.6259999999999994</v>
      </c>
      <c r="C282">
        <v>8.6210000000000004</v>
      </c>
      <c r="D282">
        <v>6.9450000000000003</v>
      </c>
      <c r="E282">
        <v>8.6010000000000009</v>
      </c>
    </row>
    <row r="283" spans="1:5" x14ac:dyDescent="0.25">
      <c r="A283" s="1">
        <v>46168</v>
      </c>
      <c r="B283">
        <v>9.0809999999999995</v>
      </c>
      <c r="C283">
        <v>9.0329999999999995</v>
      </c>
      <c r="D283">
        <v>7.516</v>
      </c>
      <c r="E283">
        <v>9.1229999999999993</v>
      </c>
    </row>
    <row r="284" spans="1:5" x14ac:dyDescent="0.25">
      <c r="A284" s="1">
        <v>46169</v>
      </c>
      <c r="B284">
        <v>9.548</v>
      </c>
      <c r="C284">
        <v>9.6980000000000004</v>
      </c>
      <c r="D284">
        <v>8.1219999999999999</v>
      </c>
      <c r="E284">
        <v>10.002000000000001</v>
      </c>
    </row>
    <row r="285" spans="1:5" x14ac:dyDescent="0.25">
      <c r="A285" s="1">
        <v>46170</v>
      </c>
      <c r="B285">
        <v>9.6690000000000005</v>
      </c>
      <c r="C285">
        <v>10.016</v>
      </c>
      <c r="D285">
        <v>8.0630000000000006</v>
      </c>
      <c r="E285">
        <v>18.911999999999999</v>
      </c>
    </row>
    <row r="286" spans="1:5" x14ac:dyDescent="0.25">
      <c r="A286" s="1">
        <v>46171</v>
      </c>
      <c r="B286">
        <v>10.016</v>
      </c>
      <c r="C286">
        <v>10.268000000000001</v>
      </c>
      <c r="D286">
        <v>8.3629999999999995</v>
      </c>
      <c r="E286">
        <v>19.716000000000001</v>
      </c>
    </row>
    <row r="287" spans="1:5" x14ac:dyDescent="0.25">
      <c r="A287" s="1">
        <v>46174</v>
      </c>
      <c r="B287">
        <v>9.4160000000000004</v>
      </c>
      <c r="C287">
        <v>10.39</v>
      </c>
      <c r="D287">
        <v>8.6300000000000008</v>
      </c>
      <c r="E287">
        <v>20.245999999999999</v>
      </c>
    </row>
    <row r="288" spans="1:5" x14ac:dyDescent="0.25">
      <c r="A288" s="1">
        <v>46175</v>
      </c>
      <c r="B288">
        <v>9.3480000000000008</v>
      </c>
      <c r="C288">
        <v>10.25</v>
      </c>
      <c r="D288">
        <v>8.718</v>
      </c>
      <c r="E288">
        <v>20.623000000000001</v>
      </c>
    </row>
    <row r="289" spans="1:5" x14ac:dyDescent="0.25">
      <c r="A289" s="1">
        <v>46176</v>
      </c>
      <c r="B289">
        <v>9.0579999999999998</v>
      </c>
      <c r="C289">
        <v>9.9890000000000008</v>
      </c>
      <c r="D289">
        <v>8.33</v>
      </c>
      <c r="E289">
        <v>19.87</v>
      </c>
    </row>
    <row r="290" spans="1:5" x14ac:dyDescent="0.25">
      <c r="A290" s="1">
        <v>46177</v>
      </c>
      <c r="B290">
        <v>9.0459999999999994</v>
      </c>
      <c r="C290">
        <v>10.103999999999999</v>
      </c>
      <c r="D290">
        <v>8.2929999999999993</v>
      </c>
      <c r="E290">
        <v>19.87</v>
      </c>
    </row>
    <row r="291" spans="1:5" x14ac:dyDescent="0.25">
      <c r="A291" s="1">
        <v>46178</v>
      </c>
      <c r="B291">
        <v>8.8800000000000008</v>
      </c>
      <c r="C291">
        <v>9.8130000000000006</v>
      </c>
      <c r="D291">
        <v>8.0860000000000003</v>
      </c>
      <c r="E291">
        <v>19.475999999999999</v>
      </c>
    </row>
    <row r="292" spans="1:5" x14ac:dyDescent="0.25">
      <c r="A292" s="1">
        <v>46181</v>
      </c>
      <c r="B292">
        <v>9.0459999999999994</v>
      </c>
      <c r="C292">
        <v>9.7829999999999995</v>
      </c>
      <c r="D292">
        <v>8.1720000000000006</v>
      </c>
      <c r="E292">
        <v>19.510999999999999</v>
      </c>
    </row>
    <row r="293" spans="1:5" x14ac:dyDescent="0.25">
      <c r="A293" s="1">
        <v>46182</v>
      </c>
      <c r="B293">
        <v>9.2789999999999999</v>
      </c>
      <c r="C293">
        <v>10.218999999999999</v>
      </c>
      <c r="D293">
        <v>8.4359999999999999</v>
      </c>
      <c r="E293">
        <v>20.297999999999998</v>
      </c>
    </row>
    <row r="294" spans="1:5" x14ac:dyDescent="0.25">
      <c r="A294" s="1">
        <v>46183</v>
      </c>
      <c r="B294">
        <v>9.2040000000000006</v>
      </c>
      <c r="C294">
        <v>10.045999999999999</v>
      </c>
      <c r="D294">
        <v>8.2780000000000005</v>
      </c>
      <c r="E294">
        <v>20.007000000000001</v>
      </c>
    </row>
    <row r="295" spans="1:5" x14ac:dyDescent="0.25">
      <c r="A295" s="1">
        <v>46184</v>
      </c>
      <c r="B295">
        <v>10.17</v>
      </c>
      <c r="C295">
        <v>11.122</v>
      </c>
      <c r="D295">
        <v>9.7089999999999996</v>
      </c>
      <c r="E295">
        <v>21.83</v>
      </c>
    </row>
    <row r="296" spans="1:5" x14ac:dyDescent="0.25">
      <c r="A296" s="1">
        <v>46185</v>
      </c>
      <c r="B296">
        <v>10.096</v>
      </c>
      <c r="C296">
        <v>11.305999999999999</v>
      </c>
      <c r="D296">
        <v>9.99</v>
      </c>
      <c r="E296">
        <v>21.998999999999999</v>
      </c>
    </row>
    <row r="297" spans="1:5" x14ac:dyDescent="0.25">
      <c r="A297" s="1">
        <v>46188</v>
      </c>
      <c r="B297">
        <v>10.096</v>
      </c>
      <c r="C297">
        <v>11.305999999999999</v>
      </c>
      <c r="D297">
        <v>9.99</v>
      </c>
      <c r="E297">
        <v>21.998999999999999</v>
      </c>
    </row>
    <row r="298" spans="1:5" x14ac:dyDescent="0.25">
      <c r="A298" s="1">
        <v>46189</v>
      </c>
      <c r="B298">
        <v>10.034000000000001</v>
      </c>
      <c r="C298">
        <v>11.069000000000001</v>
      </c>
      <c r="D298">
        <v>9.9030000000000005</v>
      </c>
      <c r="E298">
        <v>21.998999999999999</v>
      </c>
    </row>
    <row r="299" spans="1:5" x14ac:dyDescent="0.25">
      <c r="A299" s="1">
        <v>46190</v>
      </c>
      <c r="B299">
        <v>10.287000000000001</v>
      </c>
      <c r="C299">
        <v>11.29</v>
      </c>
      <c r="D299">
        <v>10.621</v>
      </c>
      <c r="E299">
        <v>22.588000000000001</v>
      </c>
    </row>
    <row r="300" spans="1:5" x14ac:dyDescent="0.25">
      <c r="A300" s="1">
        <v>46191</v>
      </c>
      <c r="B300">
        <v>10.452999999999999</v>
      </c>
      <c r="C300">
        <v>11.725</v>
      </c>
      <c r="D300">
        <v>11.103999999999999</v>
      </c>
      <c r="E300">
        <v>23.277999999999999</v>
      </c>
    </row>
    <row r="301" spans="1:5" x14ac:dyDescent="0.25">
      <c r="A301" s="1">
        <v>46192</v>
      </c>
      <c r="B301">
        <v>11.499000000000001</v>
      </c>
      <c r="C301">
        <v>11.183</v>
      </c>
      <c r="D301">
        <v>10.641</v>
      </c>
      <c r="E301">
        <v>19.285</v>
      </c>
    </row>
    <row r="302" spans="1:5" x14ac:dyDescent="0.25">
      <c r="A302" s="1">
        <v>46195</v>
      </c>
      <c r="B302">
        <v>11.367000000000001</v>
      </c>
      <c r="C302">
        <v>11.39</v>
      </c>
      <c r="D302">
        <v>10.742000000000001</v>
      </c>
      <c r="E302">
        <v>18.388000000000002</v>
      </c>
    </row>
    <row r="303" spans="1:5" x14ac:dyDescent="0.25">
      <c r="A303" s="1">
        <v>46196</v>
      </c>
      <c r="B303">
        <v>9.7520000000000007</v>
      </c>
      <c r="C303">
        <v>11.167999999999999</v>
      </c>
      <c r="D303">
        <v>10.581</v>
      </c>
      <c r="E303">
        <v>18.186</v>
      </c>
    </row>
    <row r="304" spans="1:5" x14ac:dyDescent="0.25">
      <c r="A304" s="1">
        <v>46197</v>
      </c>
      <c r="B304">
        <v>10.175000000000001</v>
      </c>
      <c r="C304">
        <v>10.592000000000001</v>
      </c>
      <c r="D304">
        <v>9.8729999999999993</v>
      </c>
      <c r="E304">
        <v>17.294</v>
      </c>
    </row>
    <row r="305" spans="1:5" x14ac:dyDescent="0.25">
      <c r="A305" s="1">
        <v>46198</v>
      </c>
      <c r="B305">
        <v>10.148999999999999</v>
      </c>
      <c r="C305">
        <v>10.561</v>
      </c>
      <c r="D305">
        <v>9.7919999999999998</v>
      </c>
      <c r="E305">
        <v>17.204999999999998</v>
      </c>
    </row>
    <row r="306" spans="1:5" x14ac:dyDescent="0.25">
      <c r="A306" s="1">
        <v>46199</v>
      </c>
      <c r="B306">
        <v>10.295</v>
      </c>
      <c r="C306">
        <v>10.69</v>
      </c>
      <c r="D306">
        <v>9.9130000000000003</v>
      </c>
      <c r="E306">
        <v>17.440999999999999</v>
      </c>
    </row>
    <row r="307" spans="1:5" x14ac:dyDescent="0.25">
      <c r="A307" s="1">
        <v>46202</v>
      </c>
      <c r="B307">
        <v>10.522</v>
      </c>
      <c r="C307">
        <v>10.917999999999999</v>
      </c>
      <c r="D307">
        <v>10.239000000000001</v>
      </c>
      <c r="E307">
        <v>17.957000000000001</v>
      </c>
    </row>
    <row r="308" spans="1:5" x14ac:dyDescent="0.25">
      <c r="A308" s="1">
        <v>46203</v>
      </c>
      <c r="B308">
        <v>10.396000000000001</v>
      </c>
      <c r="C308">
        <v>10.917999999999999</v>
      </c>
      <c r="D308">
        <v>10.218999999999999</v>
      </c>
      <c r="E308">
        <v>17.751000000000001</v>
      </c>
    </row>
    <row r="309" spans="1:5" x14ac:dyDescent="0.25">
      <c r="A309" s="1">
        <v>46204</v>
      </c>
      <c r="B309">
        <v>10.255000000000001</v>
      </c>
      <c r="C309">
        <v>10.615</v>
      </c>
      <c r="D309">
        <v>10.227</v>
      </c>
      <c r="E309">
        <v>17.279</v>
      </c>
    </row>
    <row r="310" spans="1:5" x14ac:dyDescent="0.25">
      <c r="A310" s="1">
        <v>46205</v>
      </c>
      <c r="B310">
        <v>10.555999999999999</v>
      </c>
      <c r="C310">
        <v>10.773999999999999</v>
      </c>
      <c r="D310">
        <v>10.327999999999999</v>
      </c>
      <c r="E310">
        <v>17.853999999999999</v>
      </c>
    </row>
    <row r="311" spans="1:5" x14ac:dyDescent="0.25">
      <c r="A311" s="1">
        <v>46206</v>
      </c>
      <c r="B311">
        <v>10.635999999999999</v>
      </c>
      <c r="C311">
        <v>11.000999999999999</v>
      </c>
      <c r="D311">
        <v>10.459</v>
      </c>
      <c r="E311">
        <v>17.986999999999998</v>
      </c>
    </row>
    <row r="312" spans="1:5" x14ac:dyDescent="0.25">
      <c r="A312" s="1">
        <v>46209</v>
      </c>
      <c r="B312">
        <v>11.089</v>
      </c>
      <c r="C312">
        <v>11.364000000000001</v>
      </c>
      <c r="D312">
        <v>10.973000000000001</v>
      </c>
      <c r="E312">
        <v>12.6</v>
      </c>
    </row>
    <row r="313" spans="1:5" x14ac:dyDescent="0.25">
      <c r="A313" s="1">
        <v>46210</v>
      </c>
      <c r="B313">
        <v>10.722</v>
      </c>
      <c r="C313">
        <v>10.991</v>
      </c>
      <c r="D313">
        <v>9.91</v>
      </c>
      <c r="E313">
        <v>12.262</v>
      </c>
    </row>
    <row r="314" spans="1:5" x14ac:dyDescent="0.25">
      <c r="A314" s="1">
        <v>46211</v>
      </c>
      <c r="B314">
        <v>10.502000000000001</v>
      </c>
      <c r="C314">
        <v>10.853999999999999</v>
      </c>
      <c r="D314">
        <v>9.5630000000000006</v>
      </c>
      <c r="E314">
        <v>11.954000000000001</v>
      </c>
    </row>
    <row r="315" spans="1:5" x14ac:dyDescent="0.25">
      <c r="A315" s="1">
        <v>46212</v>
      </c>
      <c r="B315">
        <v>10.502000000000001</v>
      </c>
      <c r="C315">
        <v>10.853999999999999</v>
      </c>
      <c r="D315">
        <v>9.5630000000000006</v>
      </c>
      <c r="E315">
        <v>11.954000000000001</v>
      </c>
    </row>
    <row r="316" spans="1:5" x14ac:dyDescent="0.25">
      <c r="A316" s="1">
        <v>46213</v>
      </c>
      <c r="B316">
        <v>11.109</v>
      </c>
      <c r="C316">
        <v>11.273</v>
      </c>
      <c r="D316">
        <v>9.9469999999999992</v>
      </c>
      <c r="E316">
        <v>6.3769999999999998</v>
      </c>
    </row>
    <row r="317" spans="1:5" x14ac:dyDescent="0.25">
      <c r="A317" s="1">
        <v>46216</v>
      </c>
      <c r="B317">
        <v>10.769</v>
      </c>
      <c r="C317">
        <v>10.877000000000001</v>
      </c>
      <c r="D317">
        <v>10.964</v>
      </c>
      <c r="E317">
        <v>6.2069999999999999</v>
      </c>
    </row>
    <row r="318" spans="1:5" x14ac:dyDescent="0.25">
      <c r="A318" s="1">
        <v>46217</v>
      </c>
      <c r="B318">
        <v>10.542</v>
      </c>
      <c r="C318">
        <v>10.026</v>
      </c>
      <c r="D318">
        <v>10.548</v>
      </c>
      <c r="E318">
        <v>6.2380000000000004</v>
      </c>
    </row>
    <row r="319" spans="1:5" x14ac:dyDescent="0.25">
      <c r="A319" s="1">
        <v>46218</v>
      </c>
      <c r="B319">
        <v>10.683999999999999</v>
      </c>
      <c r="C319">
        <v>10.468</v>
      </c>
      <c r="D319">
        <v>9.407</v>
      </c>
      <c r="E319">
        <v>6.62</v>
      </c>
    </row>
    <row r="320" spans="1:5" x14ac:dyDescent="0.25">
      <c r="A320" s="1">
        <v>46219</v>
      </c>
      <c r="B320">
        <v>10.241</v>
      </c>
      <c r="C320">
        <v>9.9559999999999995</v>
      </c>
      <c r="D320">
        <v>8.9819999999999993</v>
      </c>
      <c r="E320">
        <v>6.2690000000000001</v>
      </c>
    </row>
    <row r="321" spans="1:5" x14ac:dyDescent="0.25">
      <c r="A321" s="1">
        <v>46220</v>
      </c>
      <c r="B321">
        <v>10.234</v>
      </c>
      <c r="C321">
        <v>9.9489999999999998</v>
      </c>
      <c r="D321">
        <v>9.0169999999999995</v>
      </c>
      <c r="E321">
        <v>6.2839999999999998</v>
      </c>
    </row>
    <row r="322" spans="1:5" x14ac:dyDescent="0.25">
      <c r="A322" s="1">
        <v>46223</v>
      </c>
      <c r="B322">
        <v>10.68</v>
      </c>
      <c r="C322">
        <v>10.032999999999999</v>
      </c>
      <c r="D322">
        <v>9.0259999999999998</v>
      </c>
      <c r="E322">
        <v>6.2530000000000001</v>
      </c>
    </row>
    <row r="323" spans="1:5" x14ac:dyDescent="0.25">
      <c r="A323" s="1">
        <v>46224</v>
      </c>
      <c r="B323">
        <v>10.364000000000001</v>
      </c>
      <c r="C323">
        <v>10.167</v>
      </c>
      <c r="D323">
        <v>9.1669999999999998</v>
      </c>
      <c r="E323">
        <v>6.29</v>
      </c>
    </row>
    <row r="324" spans="1:5" x14ac:dyDescent="0.25">
      <c r="A324" s="1">
        <v>46225</v>
      </c>
      <c r="B324">
        <v>10.768000000000001</v>
      </c>
      <c r="C324">
        <v>10.714</v>
      </c>
      <c r="D324">
        <v>9.5370000000000008</v>
      </c>
      <c r="E324">
        <v>6.5839999999999996</v>
      </c>
    </row>
    <row r="325" spans="1:5" x14ac:dyDescent="0.25">
      <c r="A325" s="1">
        <v>46226</v>
      </c>
      <c r="B325">
        <v>10.337999999999999</v>
      </c>
      <c r="C325">
        <v>10.202</v>
      </c>
      <c r="D325">
        <v>8.85</v>
      </c>
      <c r="E325">
        <v>6.3620000000000001</v>
      </c>
    </row>
    <row r="326" spans="1:5" x14ac:dyDescent="0.25">
      <c r="A326" s="1">
        <v>46227</v>
      </c>
      <c r="B326">
        <v>10.266999999999999</v>
      </c>
      <c r="C326">
        <v>10.032999999999999</v>
      </c>
      <c r="D326">
        <v>8.8320000000000007</v>
      </c>
      <c r="E326">
        <v>6.3520000000000003</v>
      </c>
    </row>
    <row r="327" spans="1:5" x14ac:dyDescent="0.25">
      <c r="A327" s="1">
        <v>46230</v>
      </c>
      <c r="B327">
        <v>10.205</v>
      </c>
      <c r="C327">
        <v>11.484</v>
      </c>
      <c r="D327">
        <v>8.9640000000000004</v>
      </c>
      <c r="E327">
        <v>6.4950000000000001</v>
      </c>
    </row>
    <row r="328" spans="1:5" x14ac:dyDescent="0.25">
      <c r="A328" s="1">
        <v>46231</v>
      </c>
      <c r="B328">
        <v>10.071</v>
      </c>
      <c r="C328">
        <v>11.297000000000001</v>
      </c>
      <c r="D328">
        <v>8.8320000000000007</v>
      </c>
      <c r="E328">
        <v>6.34</v>
      </c>
    </row>
    <row r="329" spans="1:5" x14ac:dyDescent="0.25">
      <c r="A329" s="1">
        <v>46232</v>
      </c>
      <c r="B329">
        <v>9.9770000000000003</v>
      </c>
      <c r="C329">
        <v>10.099</v>
      </c>
      <c r="D329">
        <v>8.7710000000000008</v>
      </c>
      <c r="E329">
        <v>8.3699999999999992</v>
      </c>
    </row>
    <row r="330" spans="1:5" x14ac:dyDescent="0.25">
      <c r="A330" s="1">
        <v>46233</v>
      </c>
      <c r="B330">
        <v>11.551</v>
      </c>
      <c r="C330">
        <v>10.521000000000001</v>
      </c>
      <c r="D330">
        <v>9.0350000000000001</v>
      </c>
      <c r="E330">
        <v>8.7490000000000006</v>
      </c>
    </row>
    <row r="331" spans="1:5" x14ac:dyDescent="0.25">
      <c r="A331" s="1">
        <v>46234</v>
      </c>
      <c r="B331">
        <v>11.371</v>
      </c>
      <c r="C331">
        <v>10.356</v>
      </c>
      <c r="D331">
        <v>8.7750000000000004</v>
      </c>
      <c r="E331">
        <v>8.4049999999999994</v>
      </c>
    </row>
    <row r="332" spans="1:5" x14ac:dyDescent="0.25">
      <c r="A332" s="1">
        <v>46237</v>
      </c>
      <c r="B332">
        <v>11.497999999999999</v>
      </c>
      <c r="C332">
        <v>10.472</v>
      </c>
      <c r="D332">
        <v>8.8170000000000002</v>
      </c>
      <c r="E332">
        <v>8.3279999999999994</v>
      </c>
    </row>
    <row r="333" spans="1:5" x14ac:dyDescent="0.25">
      <c r="A333" s="1">
        <v>46238</v>
      </c>
      <c r="B333">
        <v>11.17</v>
      </c>
      <c r="C333">
        <v>10.365</v>
      </c>
      <c r="D333">
        <v>8.4860000000000007</v>
      </c>
      <c r="E333">
        <v>8.0259999999999998</v>
      </c>
    </row>
    <row r="334" spans="1:5" x14ac:dyDescent="0.25">
      <c r="A334" s="1">
        <v>46239</v>
      </c>
      <c r="B334">
        <v>11.022</v>
      </c>
      <c r="C334">
        <v>10.128</v>
      </c>
      <c r="D334">
        <v>8.2739999999999991</v>
      </c>
      <c r="E334">
        <v>7.9279999999999999</v>
      </c>
    </row>
    <row r="335" spans="1:5" x14ac:dyDescent="0.25">
      <c r="A335" s="1">
        <v>46240</v>
      </c>
      <c r="B335">
        <v>10.64</v>
      </c>
      <c r="C335">
        <v>9.7629999999999999</v>
      </c>
      <c r="D335">
        <v>8.07</v>
      </c>
      <c r="E335">
        <v>7.6829999999999998</v>
      </c>
    </row>
    <row r="336" spans="1:5" x14ac:dyDescent="0.25">
      <c r="A336" s="1">
        <v>46241</v>
      </c>
      <c r="B336">
        <v>10.554</v>
      </c>
      <c r="C336">
        <v>9.5120000000000005</v>
      </c>
      <c r="D336">
        <v>7.9109999999999996</v>
      </c>
      <c r="E336">
        <v>7.556</v>
      </c>
    </row>
    <row r="337" spans="1:5" x14ac:dyDescent="0.25">
      <c r="A337" s="1">
        <v>46244</v>
      </c>
      <c r="B337">
        <v>11.404</v>
      </c>
      <c r="C337">
        <v>9.5419999999999998</v>
      </c>
      <c r="D337">
        <v>8.3119999999999994</v>
      </c>
      <c r="E337">
        <v>7.74</v>
      </c>
    </row>
    <row r="338" spans="1:5" x14ac:dyDescent="0.25">
      <c r="A338" s="1">
        <v>46245</v>
      </c>
      <c r="B338">
        <v>10.901</v>
      </c>
      <c r="C338">
        <v>9.0779999999999994</v>
      </c>
      <c r="D338">
        <v>7.9509999999999996</v>
      </c>
      <c r="E338">
        <v>7.6539999999999999</v>
      </c>
    </row>
    <row r="339" spans="1:5" x14ac:dyDescent="0.25">
      <c r="A339" s="1">
        <v>46246</v>
      </c>
      <c r="B339">
        <v>10.877000000000001</v>
      </c>
      <c r="C339">
        <v>8.9930000000000003</v>
      </c>
      <c r="D339">
        <v>7.7130000000000001</v>
      </c>
      <c r="E339">
        <v>7.7169999999999996</v>
      </c>
    </row>
    <row r="340" spans="1:5" x14ac:dyDescent="0.25">
      <c r="A340" s="1">
        <v>46247</v>
      </c>
      <c r="B340">
        <v>10.994</v>
      </c>
      <c r="C340">
        <v>9.0709999999999997</v>
      </c>
      <c r="D340">
        <v>7.7450000000000001</v>
      </c>
      <c r="E340">
        <v>7.8479999999999999</v>
      </c>
    </row>
    <row r="341" spans="1:5" x14ac:dyDescent="0.25">
      <c r="A341" s="1">
        <v>46248</v>
      </c>
      <c r="B341">
        <v>9.8889999999999993</v>
      </c>
      <c r="C341">
        <v>8.7219999999999995</v>
      </c>
      <c r="D341">
        <v>7.4109999999999996</v>
      </c>
      <c r="E341">
        <v>7.5110000000000001</v>
      </c>
    </row>
    <row r="342" spans="1:5" x14ac:dyDescent="0.25">
      <c r="A342" s="1">
        <v>46251</v>
      </c>
      <c r="B342">
        <v>9.8889999999999993</v>
      </c>
      <c r="C342">
        <v>8.7219999999999995</v>
      </c>
      <c r="D342">
        <v>7.4109999999999996</v>
      </c>
      <c r="E342">
        <v>7.5110000000000001</v>
      </c>
    </row>
    <row r="343" spans="1:5" x14ac:dyDescent="0.25">
      <c r="A343" s="1">
        <v>46252</v>
      </c>
      <c r="B343">
        <v>10.304</v>
      </c>
      <c r="C343">
        <v>8.5150000000000006</v>
      </c>
      <c r="D343">
        <v>7.0519999999999996</v>
      </c>
      <c r="E343">
        <v>7.1840000000000002</v>
      </c>
    </row>
    <row r="344" spans="1:5" x14ac:dyDescent="0.25">
      <c r="A344" s="1">
        <v>46253</v>
      </c>
      <c r="B344">
        <v>10.282999999999999</v>
      </c>
      <c r="C344">
        <v>8.6850000000000005</v>
      </c>
      <c r="D344">
        <v>6.9779999999999998</v>
      </c>
      <c r="E344">
        <v>7.0609999999999999</v>
      </c>
    </row>
    <row r="345" spans="1:5" x14ac:dyDescent="0.25">
      <c r="A345" s="1">
        <v>46254</v>
      </c>
      <c r="B345">
        <v>10.228</v>
      </c>
      <c r="C345">
        <v>8.407</v>
      </c>
      <c r="D345">
        <v>6.8049999999999997</v>
      </c>
      <c r="E345">
        <v>7.12</v>
      </c>
    </row>
    <row r="346" spans="1:5" x14ac:dyDescent="0.25">
      <c r="A346" s="1">
        <v>46255</v>
      </c>
      <c r="B346">
        <v>10.393000000000001</v>
      </c>
      <c r="C346">
        <v>8.0809999999999995</v>
      </c>
      <c r="D346">
        <v>6.85</v>
      </c>
      <c r="E346">
        <v>7.35</v>
      </c>
    </row>
    <row r="347" spans="1:5" x14ac:dyDescent="0.25">
      <c r="A347" s="1">
        <v>46258</v>
      </c>
      <c r="B347">
        <v>10.911</v>
      </c>
      <c r="C347">
        <v>8.5180000000000007</v>
      </c>
      <c r="D347">
        <v>7.202</v>
      </c>
      <c r="E347">
        <v>7.9580000000000002</v>
      </c>
    </row>
    <row r="348" spans="1:5" x14ac:dyDescent="0.25">
      <c r="A348" s="1">
        <v>46259</v>
      </c>
      <c r="B348">
        <v>11.106999999999999</v>
      </c>
      <c r="C348">
        <v>8.5020000000000007</v>
      </c>
      <c r="D348">
        <v>7.2069999999999999</v>
      </c>
      <c r="E348">
        <v>8.0879999999999992</v>
      </c>
    </row>
    <row r="349" spans="1:5" x14ac:dyDescent="0.25">
      <c r="A349" s="1">
        <v>46260</v>
      </c>
      <c r="B349">
        <v>11.06</v>
      </c>
      <c r="C349">
        <v>8.5570000000000004</v>
      </c>
      <c r="D349">
        <v>7.3029999999999999</v>
      </c>
      <c r="E349">
        <v>8.1669999999999998</v>
      </c>
    </row>
    <row r="350" spans="1:5" x14ac:dyDescent="0.25">
      <c r="A350" s="1">
        <v>46261</v>
      </c>
      <c r="B350">
        <v>9.7080000000000002</v>
      </c>
      <c r="C350">
        <v>8.3710000000000004</v>
      </c>
      <c r="D350">
        <v>7.1289999999999996</v>
      </c>
      <c r="E350">
        <v>3.3010000000000002</v>
      </c>
    </row>
    <row r="351" spans="1:5" x14ac:dyDescent="0.25">
      <c r="A351" s="1">
        <v>46262</v>
      </c>
      <c r="B351">
        <v>9.609</v>
      </c>
      <c r="C351">
        <v>8.3780000000000001</v>
      </c>
      <c r="D351">
        <v>7.1379999999999999</v>
      </c>
      <c r="E351">
        <v>3.274</v>
      </c>
    </row>
    <row r="352" spans="1:5" x14ac:dyDescent="0.25">
      <c r="A352" s="1">
        <v>46265</v>
      </c>
      <c r="B352">
        <v>9.8979999999999997</v>
      </c>
      <c r="C352">
        <v>8.6170000000000009</v>
      </c>
      <c r="D352">
        <v>7.4269999999999996</v>
      </c>
      <c r="E352">
        <v>7.9870000000000001</v>
      </c>
    </row>
    <row r="353" spans="1:5" x14ac:dyDescent="0.25">
      <c r="A353" s="1">
        <v>46266</v>
      </c>
      <c r="B353">
        <v>9.9619999999999997</v>
      </c>
      <c r="C353">
        <v>8.5459999999999994</v>
      </c>
      <c r="D353">
        <v>7.5679999999999996</v>
      </c>
      <c r="E353">
        <v>8.0619999999999994</v>
      </c>
    </row>
    <row r="354" spans="1:5" x14ac:dyDescent="0.25">
      <c r="A354" s="1">
        <v>46267</v>
      </c>
      <c r="B354">
        <v>10.117000000000001</v>
      </c>
      <c r="C354">
        <v>8.6010000000000009</v>
      </c>
      <c r="D354">
        <v>7.5869999999999997</v>
      </c>
      <c r="E354">
        <v>8.1769999999999996</v>
      </c>
    </row>
    <row r="355" spans="1:5" x14ac:dyDescent="0.25">
      <c r="A355" s="1">
        <v>46268</v>
      </c>
      <c r="B355">
        <v>9.9830000000000005</v>
      </c>
      <c r="C355">
        <v>8.6150000000000002</v>
      </c>
      <c r="D355">
        <v>7.4829999999999997</v>
      </c>
      <c r="E355">
        <v>8.0259999999999998</v>
      </c>
    </row>
    <row r="356" spans="1:5" x14ac:dyDescent="0.25">
      <c r="A356" s="1">
        <v>46269</v>
      </c>
      <c r="B356">
        <v>9.8840000000000003</v>
      </c>
      <c r="C356">
        <v>8.5329999999999995</v>
      </c>
      <c r="D356">
        <v>7.37</v>
      </c>
      <c r="E356">
        <v>7.9470000000000001</v>
      </c>
    </row>
    <row r="357" spans="1:5" x14ac:dyDescent="0.25">
      <c r="A357" s="1">
        <v>46272</v>
      </c>
      <c r="B357">
        <v>9.7970000000000006</v>
      </c>
      <c r="C357">
        <v>8.3409999999999993</v>
      </c>
      <c r="D357">
        <v>7.2809999999999997</v>
      </c>
      <c r="E357">
        <v>7.8390000000000004</v>
      </c>
    </row>
    <row r="358" spans="1:5" x14ac:dyDescent="0.25">
      <c r="A358" s="1">
        <v>46273</v>
      </c>
      <c r="B358">
        <v>9.91</v>
      </c>
      <c r="C358">
        <v>8.5329999999999995</v>
      </c>
      <c r="D358">
        <v>7.4550000000000001</v>
      </c>
      <c r="E358">
        <v>7.99</v>
      </c>
    </row>
    <row r="359" spans="1:5" x14ac:dyDescent="0.25">
      <c r="A359" s="1">
        <v>46274</v>
      </c>
      <c r="B359">
        <v>10.009</v>
      </c>
      <c r="C359">
        <v>8.6150000000000002</v>
      </c>
      <c r="D359">
        <v>7.5869999999999997</v>
      </c>
      <c r="E359">
        <v>8.0120000000000005</v>
      </c>
    </row>
    <row r="360" spans="1:5" x14ac:dyDescent="0.25">
      <c r="A360" s="1">
        <v>46275</v>
      </c>
      <c r="B360">
        <v>10.093999999999999</v>
      </c>
      <c r="C360">
        <v>8.6419999999999995</v>
      </c>
      <c r="D360">
        <v>7.7089999999999996</v>
      </c>
      <c r="E360">
        <v>8.048</v>
      </c>
    </row>
    <row r="361" spans="1:5" x14ac:dyDescent="0.25">
      <c r="A361" s="1">
        <v>46276</v>
      </c>
      <c r="B361">
        <v>9.8889999999999993</v>
      </c>
      <c r="C361">
        <v>8.4920000000000009</v>
      </c>
      <c r="D361">
        <v>7.4640000000000004</v>
      </c>
      <c r="E361">
        <v>7.8029999999999999</v>
      </c>
    </row>
    <row r="362" spans="1:5" x14ac:dyDescent="0.25">
      <c r="A362" s="1">
        <v>46279</v>
      </c>
      <c r="B362">
        <v>9.6630000000000003</v>
      </c>
      <c r="C362">
        <v>8.4160000000000004</v>
      </c>
      <c r="D362">
        <v>7.4080000000000004</v>
      </c>
      <c r="E362">
        <v>7.7030000000000003</v>
      </c>
    </row>
    <row r="363" spans="1:5" x14ac:dyDescent="0.25">
      <c r="A363" s="1">
        <v>46280</v>
      </c>
      <c r="B363">
        <v>9.5</v>
      </c>
      <c r="C363">
        <v>8.3000000000000007</v>
      </c>
      <c r="D363">
        <v>7.2949999999999999</v>
      </c>
      <c r="E363">
        <v>7.5949999999999998</v>
      </c>
    </row>
    <row r="364" spans="1:5" x14ac:dyDescent="0.25">
      <c r="A364" s="1">
        <v>46281</v>
      </c>
      <c r="B364">
        <v>9.5500000000000007</v>
      </c>
      <c r="C364">
        <v>8.2729999999999997</v>
      </c>
      <c r="D364">
        <v>7.2530000000000001</v>
      </c>
      <c r="E364">
        <v>7.6379999999999999</v>
      </c>
    </row>
    <row r="365" spans="1:5" x14ac:dyDescent="0.25">
      <c r="A365" s="1">
        <v>46282</v>
      </c>
      <c r="B365">
        <v>9.6059999999999999</v>
      </c>
      <c r="C365">
        <v>8.3960000000000008</v>
      </c>
      <c r="D365">
        <v>7.3520000000000003</v>
      </c>
      <c r="E365">
        <v>7.6740000000000004</v>
      </c>
    </row>
    <row r="366" spans="1:5" x14ac:dyDescent="0.25">
      <c r="A366" s="1">
        <v>46283</v>
      </c>
      <c r="B366">
        <v>9.4440000000000008</v>
      </c>
      <c r="C366">
        <v>8.2449999999999992</v>
      </c>
      <c r="D366">
        <v>7.1589999999999998</v>
      </c>
      <c r="E366">
        <v>7.4370000000000003</v>
      </c>
    </row>
    <row r="367" spans="1:5" x14ac:dyDescent="0.25">
      <c r="A367" s="1">
        <v>46286</v>
      </c>
      <c r="B367">
        <v>9.3670000000000009</v>
      </c>
      <c r="C367">
        <v>8.2319999999999993</v>
      </c>
      <c r="D367">
        <v>7.1449999999999996</v>
      </c>
      <c r="E367">
        <v>7.3860000000000001</v>
      </c>
    </row>
    <row r="368" spans="1:5" x14ac:dyDescent="0.25">
      <c r="A368" s="1">
        <v>46287</v>
      </c>
      <c r="B368">
        <v>9.3309999999999995</v>
      </c>
      <c r="C368">
        <v>8.1910000000000007</v>
      </c>
      <c r="D368">
        <v>7.1349999999999998</v>
      </c>
      <c r="E368">
        <v>7.343</v>
      </c>
    </row>
    <row r="369" spans="1:5" x14ac:dyDescent="0.25">
      <c r="A369" s="1">
        <v>46288</v>
      </c>
      <c r="B369">
        <v>9.0570000000000004</v>
      </c>
      <c r="C369">
        <v>7.9720000000000004</v>
      </c>
      <c r="D369">
        <v>6.952</v>
      </c>
      <c r="E369">
        <v>7.12</v>
      </c>
    </row>
    <row r="370" spans="1:5" x14ac:dyDescent="0.25">
      <c r="A370" s="1">
        <v>46289</v>
      </c>
      <c r="B370">
        <v>8.9870000000000001</v>
      </c>
      <c r="C370">
        <v>7.8220000000000001</v>
      </c>
      <c r="D370">
        <v>6.8479999999999999</v>
      </c>
      <c r="E370">
        <v>6.976</v>
      </c>
    </row>
    <row r="371" spans="1:5" x14ac:dyDescent="0.25">
      <c r="A371" s="1">
        <v>46290</v>
      </c>
      <c r="B371">
        <v>8.84</v>
      </c>
      <c r="C371">
        <v>7.5960000000000001</v>
      </c>
      <c r="D371">
        <v>6.702</v>
      </c>
      <c r="E371">
        <v>6.8179999999999996</v>
      </c>
    </row>
    <row r="372" spans="1:5" x14ac:dyDescent="0.25">
      <c r="A372" s="1">
        <v>46293</v>
      </c>
      <c r="B372">
        <v>9.0519999999999996</v>
      </c>
      <c r="C372">
        <v>7.3090000000000002</v>
      </c>
      <c r="D372">
        <v>6.359</v>
      </c>
      <c r="E372">
        <v>6.53</v>
      </c>
    </row>
    <row r="373" spans="1:5" x14ac:dyDescent="0.25">
      <c r="A373" s="1">
        <v>46294</v>
      </c>
      <c r="B373">
        <v>9.0440000000000005</v>
      </c>
      <c r="C373">
        <v>7.2880000000000003</v>
      </c>
      <c r="D373">
        <v>6.3540000000000001</v>
      </c>
      <c r="E373">
        <v>6.5250000000000004</v>
      </c>
    </row>
    <row r="374" spans="1:5" x14ac:dyDescent="0.25">
      <c r="A374" s="1">
        <v>46295</v>
      </c>
      <c r="B374">
        <v>9.1199999999999992</v>
      </c>
      <c r="C374">
        <v>7.4039999999999999</v>
      </c>
      <c r="D374">
        <v>6.5279999999999996</v>
      </c>
      <c r="E374">
        <v>6.68</v>
      </c>
    </row>
    <row r="375" spans="1:5" x14ac:dyDescent="0.25">
      <c r="A375" s="1">
        <v>46296</v>
      </c>
      <c r="B375">
        <v>8.7129999999999992</v>
      </c>
      <c r="C375">
        <v>7.1340000000000003</v>
      </c>
      <c r="D375">
        <v>6.8920000000000003</v>
      </c>
      <c r="E375">
        <v>6.43</v>
      </c>
    </row>
    <row r="376" spans="1:5" x14ac:dyDescent="0.25">
      <c r="A376" s="1">
        <v>46297</v>
      </c>
      <c r="B376">
        <v>8.6690000000000005</v>
      </c>
      <c r="C376">
        <v>7.08</v>
      </c>
      <c r="D376">
        <v>6.8920000000000003</v>
      </c>
      <c r="E376">
        <v>6.47</v>
      </c>
    </row>
    <row r="377" spans="1:5" x14ac:dyDescent="0.25">
      <c r="A377" s="1">
        <v>46300</v>
      </c>
      <c r="B377">
        <v>9.1140000000000008</v>
      </c>
      <c r="C377">
        <v>7.444</v>
      </c>
      <c r="D377">
        <v>7.28</v>
      </c>
      <c r="E377">
        <v>6.8150000000000004</v>
      </c>
    </row>
    <row r="378" spans="1:5" x14ac:dyDescent="0.25">
      <c r="A378" s="1">
        <v>46301</v>
      </c>
      <c r="B378">
        <v>9.1590000000000007</v>
      </c>
      <c r="C378">
        <v>7.4569999999999999</v>
      </c>
      <c r="D378">
        <v>7.48</v>
      </c>
      <c r="E378">
        <v>6.9390000000000001</v>
      </c>
    </row>
    <row r="379" spans="1:5" x14ac:dyDescent="0.25">
      <c r="A379" s="1">
        <v>46302</v>
      </c>
      <c r="B379">
        <v>8.8689999999999998</v>
      </c>
      <c r="C379">
        <v>7.1609999999999996</v>
      </c>
      <c r="D379">
        <v>7.1219999999999999</v>
      </c>
      <c r="E379">
        <v>6.6630000000000003</v>
      </c>
    </row>
    <row r="380" spans="1:5" x14ac:dyDescent="0.25">
      <c r="A380" s="1">
        <v>46303</v>
      </c>
      <c r="B380">
        <v>8.8390000000000004</v>
      </c>
      <c r="C380">
        <v>7.1340000000000003</v>
      </c>
      <c r="D380">
        <v>6.9640000000000004</v>
      </c>
      <c r="E380">
        <v>6.6310000000000002</v>
      </c>
    </row>
    <row r="381" spans="1:5" x14ac:dyDescent="0.25">
      <c r="A381" s="1">
        <v>46304</v>
      </c>
      <c r="B381">
        <v>8.8249999999999993</v>
      </c>
      <c r="C381">
        <v>7.0389999999999997</v>
      </c>
      <c r="D381">
        <v>6.944</v>
      </c>
      <c r="E381">
        <v>6.657</v>
      </c>
    </row>
    <row r="382" spans="1:5" x14ac:dyDescent="0.25">
      <c r="A382" s="1">
        <v>46307</v>
      </c>
      <c r="B382">
        <v>8.6020000000000003</v>
      </c>
      <c r="C382">
        <v>6.7709999999999999</v>
      </c>
      <c r="D382">
        <v>6.944</v>
      </c>
      <c r="E382">
        <v>6.3550000000000004</v>
      </c>
    </row>
    <row r="383" spans="1:5" x14ac:dyDescent="0.25">
      <c r="A383" s="1">
        <v>46308</v>
      </c>
      <c r="B383">
        <v>8.7249999999999996</v>
      </c>
      <c r="C383">
        <v>6.9130000000000003</v>
      </c>
      <c r="D383">
        <v>7.2190000000000003</v>
      </c>
      <c r="E383">
        <v>6.5090000000000003</v>
      </c>
    </row>
    <row r="384" spans="1:5"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28DB-4345-4AD5-A2B4-3BDA5047FB67}">
  <dimension ref="B2:H20"/>
  <sheetViews>
    <sheetView showGridLines="0" topLeftCell="A7" workbookViewId="0">
      <selection activeCell="I16" sqref="I16"/>
    </sheetView>
  </sheetViews>
  <sheetFormatPr defaultColWidth="8.85546875" defaultRowHeight="15" x14ac:dyDescent="0.25"/>
  <cols>
    <col min="2" max="2" width="14.7109375" bestFit="1" customWidth="1"/>
    <col min="3" max="3" width="10" bestFit="1" customWidth="1"/>
    <col min="4" max="4" width="19.5703125" bestFit="1" customWidth="1"/>
    <col min="5" max="5" width="20.85546875" bestFit="1" customWidth="1"/>
    <col min="6" max="6" width="27.28515625" bestFit="1" customWidth="1"/>
    <col min="7" max="7" width="25" bestFit="1" customWidth="1"/>
  </cols>
  <sheetData>
    <row r="2" spans="2:8" x14ac:dyDescent="0.25">
      <c r="C2" t="s">
        <v>4</v>
      </c>
      <c r="D2" t="s">
        <v>3</v>
      </c>
      <c r="E2" t="s">
        <v>2</v>
      </c>
      <c r="F2" t="s">
        <v>85</v>
      </c>
      <c r="G2" t="s">
        <v>86</v>
      </c>
    </row>
    <row r="3" spans="2:8" x14ac:dyDescent="0.25">
      <c r="B3" t="s">
        <v>5</v>
      </c>
      <c r="C3" s="2" cm="1">
        <f t="array" ref="C3">+_xll.BDP($B3,C$2)</f>
        <v>55.750137672767359</v>
      </c>
      <c r="D3" s="57" cm="1">
        <f t="array" ref="D3">+_xll.BDP($B3,D$2)</f>
        <v>1.0521917214450529</v>
      </c>
      <c r="E3" s="57" cm="1">
        <f t="array" ref="E3">+_xll.BDP($B3,E$2)</f>
        <v>2.1572270267987332</v>
      </c>
      <c r="F3" s="57" cm="1">
        <f t="array" ref="F3">+_xll.BDP($B3,F$2)</f>
        <v>-91.327899855457787</v>
      </c>
      <c r="G3" s="57" cm="1">
        <f t="array" ref="G3">+_xll.BDP($B3,G$2)</f>
        <v>18.767426217364427</v>
      </c>
    </row>
    <row r="4" spans="2:8" x14ac:dyDescent="0.25">
      <c r="B4" t="s">
        <v>0</v>
      </c>
      <c r="C4" s="2" cm="1">
        <f t="array" ref="C4">+_xll.BDP($B4,C$2)</f>
        <v>15.943537573983194</v>
      </c>
      <c r="D4" s="57" cm="1">
        <f t="array" ref="D4">+_xll.BDP($B4,D$2)</f>
        <v>1.0833648620936882</v>
      </c>
      <c r="E4" s="57" cm="1">
        <f t="array" ref="E4">+_xll.BDP($B4,E$2)</f>
        <v>7.9114480790773989</v>
      </c>
      <c r="F4" s="57" cm="1">
        <f t="array" ref="F4">+_xll.BDP($B4,F$2)</f>
        <v>-32.108294359046496</v>
      </c>
      <c r="G4" s="57" cm="1">
        <f t="array" ref="G4">+_xll.BDP($B4,G$2)</f>
        <v>33.165811746493631</v>
      </c>
    </row>
    <row r="5" spans="2:8" x14ac:dyDescent="0.25">
      <c r="B5" t="s">
        <v>12</v>
      </c>
      <c r="C5" s="2"/>
      <c r="D5" s="57" cm="1">
        <f t="array" ref="D5">+_xll.BDP($B5,D$2)</f>
        <v>0.88875586075118451</v>
      </c>
      <c r="E5" s="57" cm="1">
        <f t="array" ref="E5">+_xll.BDP($B5,E$2)</f>
        <v>-7.2048889111815271</v>
      </c>
      <c r="F5" s="57"/>
      <c r="G5" s="57" cm="1">
        <f t="array" ref="G5">+_xll.BDP($B5,G$2)</f>
        <v>-9.2712194842826108</v>
      </c>
    </row>
    <row r="6" spans="2:8" x14ac:dyDescent="0.25">
      <c r="B6" t="s">
        <v>14</v>
      </c>
      <c r="C6" s="2" cm="1">
        <f t="array" ref="C6">+_xll.BDP($B6,C$2)</f>
        <v>14.052408108207675</v>
      </c>
      <c r="D6" s="57" cm="1">
        <f t="array" ref="D6">+_xll.BDP($B6,D$2)</f>
        <v>1.0346004242690245</v>
      </c>
      <c r="E6" s="57" cm="1">
        <f t="array" ref="E6">+_xll.BDP($B6,E$2)</f>
        <v>8.7252378968502882</v>
      </c>
      <c r="F6" s="57" cm="1">
        <f t="array" ref="F6">+_xll.BDP($B6,F$2)</f>
        <v>-46.201808026799327</v>
      </c>
      <c r="G6" s="57" cm="1">
        <f t="array" ref="G6">+_xll.BDP($B6,G$2)</f>
        <v>23.281894915305422</v>
      </c>
    </row>
    <row r="9" spans="2:8" x14ac:dyDescent="0.25">
      <c r="B9" t="s">
        <v>87</v>
      </c>
      <c r="C9" s="58">
        <f>+MIN(C3:C6)</f>
        <v>14.052408108207675</v>
      </c>
      <c r="D9" s="58">
        <f t="shared" ref="D9:G9" si="0">+MIN(D3:D6)</f>
        <v>0.88875586075118451</v>
      </c>
      <c r="E9" s="58">
        <f t="shared" si="0"/>
        <v>-7.2048889111815271</v>
      </c>
      <c r="F9" s="58">
        <f t="shared" si="0"/>
        <v>-91.327899855457787</v>
      </c>
      <c r="G9" s="58">
        <f t="shared" si="0"/>
        <v>-9.2712194842826108</v>
      </c>
      <c r="H9" s="58"/>
    </row>
    <row r="10" spans="2:8" x14ac:dyDescent="0.25">
      <c r="B10" t="s">
        <v>88</v>
      </c>
      <c r="C10" s="58">
        <f>+MAX(C3:C6)</f>
        <v>55.750137672767359</v>
      </c>
      <c r="D10" s="58">
        <f t="shared" ref="D10:G10" si="1">+MAX(D3:D6)</f>
        <v>1.0833648620936882</v>
      </c>
      <c r="E10" s="58">
        <f t="shared" si="1"/>
        <v>8.7252378968502882</v>
      </c>
      <c r="F10" s="58">
        <f t="shared" si="1"/>
        <v>-32.108294359046496</v>
      </c>
      <c r="G10" s="58">
        <f t="shared" si="1"/>
        <v>33.165811746493631</v>
      </c>
      <c r="H10" s="58"/>
    </row>
    <row r="13" spans="2:8" x14ac:dyDescent="0.25">
      <c r="C13" t="s">
        <v>91</v>
      </c>
      <c r="D13" t="s">
        <v>92</v>
      </c>
      <c r="E13" t="s">
        <v>11</v>
      </c>
      <c r="F13" t="s">
        <v>89</v>
      </c>
      <c r="G13" t="s">
        <v>90</v>
      </c>
    </row>
    <row r="14" spans="2:8" x14ac:dyDescent="0.25">
      <c r="B14" t="str">
        <f>+B3</f>
        <v>GGAL AR Equity</v>
      </c>
      <c r="C14" s="59">
        <f>+(C3-C$9)/(C$10-C$9)</f>
        <v>1</v>
      </c>
      <c r="D14" s="59">
        <f t="shared" ref="D14:G14" si="2">+(D3-D$9)/(D$10-D$9)</f>
        <v>0.8398165530186763</v>
      </c>
      <c r="E14" s="59">
        <f t="shared" si="2"/>
        <v>0.58769877043665286</v>
      </c>
      <c r="F14" s="59">
        <f t="shared" si="2"/>
        <v>0</v>
      </c>
      <c r="G14" s="59">
        <f t="shared" si="2"/>
        <v>0.66071176254461483</v>
      </c>
      <c r="H14" s="59"/>
    </row>
    <row r="15" spans="2:8" x14ac:dyDescent="0.25">
      <c r="B15" t="str">
        <f>+B4</f>
        <v>BMA AR Equity</v>
      </c>
      <c r="C15" s="59">
        <f t="shared" ref="C15:G15" si="3">+(C4-C$9)/(C$10-C$9)</f>
        <v>4.5353295863448023E-2</v>
      </c>
      <c r="D15" s="59">
        <f t="shared" si="3"/>
        <v>1</v>
      </c>
      <c r="E15" s="59">
        <f t="shared" si="3"/>
        <v>0.94891504458316145</v>
      </c>
      <c r="F15" s="59">
        <f t="shared" si="3"/>
        <v>1</v>
      </c>
      <c r="G15" s="59">
        <f t="shared" si="3"/>
        <v>1</v>
      </c>
      <c r="H15" s="59"/>
    </row>
    <row r="16" spans="2:8" x14ac:dyDescent="0.25">
      <c r="B16" t="str">
        <f>+B5</f>
        <v>SUPV AR Equity</v>
      </c>
      <c r="C16" s="59"/>
      <c r="D16" s="59">
        <f t="shared" ref="D16:G16" si="4">+(D5-D$9)/(D$10-D$9)</f>
        <v>0</v>
      </c>
      <c r="E16" s="59">
        <f t="shared" si="4"/>
        <v>0</v>
      </c>
      <c r="F16" s="59"/>
      <c r="G16" s="59">
        <f t="shared" si="4"/>
        <v>0</v>
      </c>
      <c r="H16" s="59"/>
    </row>
    <row r="17" spans="2:8" x14ac:dyDescent="0.25">
      <c r="B17" t="str">
        <f>+B6</f>
        <v>BBAR AR Equity</v>
      </c>
      <c r="C17" s="59">
        <f t="shared" ref="C17:G17" si="5">+(C6-C$9)/(C$10-C$9)</f>
        <v>0</v>
      </c>
      <c r="D17" s="59">
        <f t="shared" si="5"/>
        <v>0.74942352363835274</v>
      </c>
      <c r="E17" s="59">
        <f t="shared" si="5"/>
        <v>1</v>
      </c>
      <c r="F17" s="59">
        <f t="shared" si="5"/>
        <v>0.76201270593390058</v>
      </c>
      <c r="G17" s="59">
        <f t="shared" si="5"/>
        <v>0.7670921705753021</v>
      </c>
      <c r="H17" s="59"/>
    </row>
    <row r="18" spans="2:8" x14ac:dyDescent="0.25">
      <c r="C18" s="59"/>
      <c r="D18" s="59"/>
      <c r="E18" s="59"/>
      <c r="F18" s="59"/>
      <c r="G18" s="59"/>
      <c r="H18" s="59"/>
    </row>
    <row r="19" spans="2:8" x14ac:dyDescent="0.25">
      <c r="C19" s="59"/>
      <c r="D19" s="59"/>
      <c r="E19" s="59"/>
      <c r="F19" s="59"/>
      <c r="G19" s="59"/>
      <c r="H19" s="59"/>
    </row>
    <row r="20" spans="2:8" x14ac:dyDescent="0.25">
      <c r="C20" s="59"/>
      <c r="D20" s="59"/>
      <c r="E20" s="59"/>
      <c r="F20" s="59"/>
      <c r="G20" s="59"/>
      <c r="H20" s="59"/>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1C124-F413-464C-A3A4-3E7370FBBD00}">
  <dimension ref="A3:E540"/>
  <sheetViews>
    <sheetView zoomScale="85" zoomScaleNormal="85" workbookViewId="0">
      <selection activeCell="C9" sqref="C9"/>
    </sheetView>
  </sheetViews>
  <sheetFormatPr defaultColWidth="11.42578125" defaultRowHeight="15" x14ac:dyDescent="0.25"/>
  <sheetData>
    <row r="3" spans="1:5" x14ac:dyDescent="0.25">
      <c r="A3" t="s">
        <v>21</v>
      </c>
      <c r="B3" s="1">
        <v>42582</v>
      </c>
    </row>
    <row r="4" spans="1:5" x14ac:dyDescent="0.25">
      <c r="A4" t="s">
        <v>20</v>
      </c>
    </row>
    <row r="6" spans="1:5" x14ac:dyDescent="0.25">
      <c r="B6" t="s">
        <v>97</v>
      </c>
      <c r="C6" t="s">
        <v>98</v>
      </c>
    </row>
    <row r="7" spans="1:5" x14ac:dyDescent="0.25">
      <c r="B7" t="str">
        <f>_xll.BFieldInfo(B$8)</f>
        <v>Last Price</v>
      </c>
      <c r="C7" t="str">
        <f>_xll.BFieldInfo(C$8)</f>
        <v>Last Price</v>
      </c>
    </row>
    <row r="8" spans="1:5" x14ac:dyDescent="0.25">
      <c r="A8" t="s">
        <v>19</v>
      </c>
      <c r="B8" t="s">
        <v>99</v>
      </c>
      <c r="C8" t="s">
        <v>99</v>
      </c>
    </row>
    <row r="9" spans="1:5" x14ac:dyDescent="0.25">
      <c r="A9" s="72">
        <f>_xll.BDH(B$6,B$8,$B3,$B4,"Dir=V","Per=W","Days=A","Dts=S","cols=2;rows=532")</f>
        <v>42587</v>
      </c>
      <c r="B9">
        <v>21.856999999999999</v>
      </c>
      <c r="C9" t="str">
        <f>_xll.BDH(C$6,C$8,$B3,$B4,"Dir=V","Per=W","Days=A","Dts=H")</f>
        <v>#N/A Invalid Security</v>
      </c>
    </row>
    <row r="10" spans="1:5" x14ac:dyDescent="0.25">
      <c r="A10" s="72">
        <v>42594</v>
      </c>
      <c r="B10">
        <v>21.447700000000001</v>
      </c>
      <c r="D10">
        <f>+B10/B9-1</f>
        <v>-1.8726266184746265E-2</v>
      </c>
      <c r="E10" t="e">
        <f>+C10/C9-1</f>
        <v>#VALUE!</v>
      </c>
    </row>
    <row r="11" spans="1:5" x14ac:dyDescent="0.25">
      <c r="A11" s="72">
        <v>42601</v>
      </c>
      <c r="B11">
        <v>21.6858</v>
      </c>
      <c r="D11">
        <f t="shared" ref="D11:E74" si="0">+B11/B10-1</f>
        <v>1.1101423462655635E-2</v>
      </c>
      <c r="E11" t="e">
        <f t="shared" si="0"/>
        <v>#DIV/0!</v>
      </c>
    </row>
    <row r="12" spans="1:5" x14ac:dyDescent="0.25">
      <c r="A12" s="72">
        <v>42608</v>
      </c>
      <c r="B12">
        <v>22.474699999999999</v>
      </c>
      <c r="D12">
        <f t="shared" si="0"/>
        <v>3.6378644089680723E-2</v>
      </c>
      <c r="E12" t="e">
        <f t="shared" si="0"/>
        <v>#DIV/0!</v>
      </c>
    </row>
    <row r="13" spans="1:5" x14ac:dyDescent="0.25">
      <c r="A13" s="72">
        <v>42615</v>
      </c>
      <c r="B13">
        <v>22.735099999999999</v>
      </c>
      <c r="D13">
        <f t="shared" si="0"/>
        <v>1.1586361553213242E-2</v>
      </c>
      <c r="E13" t="e">
        <f t="shared" si="0"/>
        <v>#DIV/0!</v>
      </c>
    </row>
    <row r="14" spans="1:5" x14ac:dyDescent="0.25">
      <c r="A14" s="72">
        <v>42622</v>
      </c>
      <c r="B14">
        <v>21.6114</v>
      </c>
      <c r="D14">
        <f t="shared" si="0"/>
        <v>-4.9425777762138745E-2</v>
      </c>
      <c r="E14" t="e">
        <f t="shared" si="0"/>
        <v>#DIV/0!</v>
      </c>
    </row>
    <row r="15" spans="1:5" x14ac:dyDescent="0.25">
      <c r="A15" s="72">
        <v>42629</v>
      </c>
      <c r="B15">
        <v>21.1798</v>
      </c>
      <c r="D15">
        <f t="shared" si="0"/>
        <v>-1.9970941262481778E-2</v>
      </c>
      <c r="E15" t="e">
        <f t="shared" si="0"/>
        <v>#DIV/0!</v>
      </c>
    </row>
    <row r="16" spans="1:5" x14ac:dyDescent="0.25">
      <c r="A16" s="72">
        <v>42636</v>
      </c>
      <c r="B16">
        <v>22.5565</v>
      </c>
      <c r="D16">
        <f t="shared" si="0"/>
        <v>6.5000613792387085E-2</v>
      </c>
      <c r="E16" t="e">
        <f t="shared" si="0"/>
        <v>#DIV/0!</v>
      </c>
    </row>
    <row r="17" spans="1:5" x14ac:dyDescent="0.25">
      <c r="A17" s="72">
        <v>42643</v>
      </c>
      <c r="B17">
        <v>23.151900000000001</v>
      </c>
      <c r="D17">
        <f t="shared" si="0"/>
        <v>2.6395939086294451E-2</v>
      </c>
      <c r="E17" t="e">
        <f t="shared" si="0"/>
        <v>#DIV/0!</v>
      </c>
    </row>
    <row r="18" spans="1:5" x14ac:dyDescent="0.25">
      <c r="A18" s="72">
        <v>42650</v>
      </c>
      <c r="B18">
        <v>23.457000000000001</v>
      </c>
      <c r="D18">
        <f t="shared" si="0"/>
        <v>1.3178184079924327E-2</v>
      </c>
      <c r="E18" t="e">
        <f t="shared" si="0"/>
        <v>#DIV/0!</v>
      </c>
    </row>
    <row r="19" spans="1:5" x14ac:dyDescent="0.25">
      <c r="A19" s="72">
        <v>42657</v>
      </c>
      <c r="B19">
        <v>23.531400000000001</v>
      </c>
      <c r="D19">
        <f t="shared" si="0"/>
        <v>3.1717610947692432E-3</v>
      </c>
      <c r="E19" t="e">
        <f t="shared" si="0"/>
        <v>#DIV/0!</v>
      </c>
    </row>
    <row r="20" spans="1:5" x14ac:dyDescent="0.25">
      <c r="A20" s="72">
        <v>42664</v>
      </c>
      <c r="B20">
        <v>23.531400000000001</v>
      </c>
      <c r="D20">
        <f t="shared" si="0"/>
        <v>0</v>
      </c>
      <c r="E20" t="e">
        <f t="shared" si="0"/>
        <v>#DIV/0!</v>
      </c>
    </row>
    <row r="21" spans="1:5" x14ac:dyDescent="0.25">
      <c r="A21" s="72">
        <v>42671</v>
      </c>
      <c r="B21">
        <v>23.285900000000002</v>
      </c>
      <c r="D21">
        <f t="shared" si="0"/>
        <v>-1.0432868422618258E-2</v>
      </c>
      <c r="E21" t="e">
        <f t="shared" si="0"/>
        <v>#DIV/0!</v>
      </c>
    </row>
    <row r="22" spans="1:5" x14ac:dyDescent="0.25">
      <c r="A22" s="72">
        <v>42678</v>
      </c>
      <c r="B22">
        <v>21.968599999999999</v>
      </c>
      <c r="D22">
        <f t="shared" si="0"/>
        <v>-5.6570714466694594E-2</v>
      </c>
      <c r="E22" t="e">
        <f t="shared" si="0"/>
        <v>#DIV/0!</v>
      </c>
    </row>
    <row r="23" spans="1:5" x14ac:dyDescent="0.25">
      <c r="A23" s="72">
        <v>42685</v>
      </c>
      <c r="B23">
        <v>20.9268</v>
      </c>
      <c r="D23">
        <f t="shared" si="0"/>
        <v>-4.7422229909962366E-2</v>
      </c>
      <c r="E23" t="e">
        <f t="shared" si="0"/>
        <v>#DIV/0!</v>
      </c>
    </row>
    <row r="24" spans="1:5" x14ac:dyDescent="0.25">
      <c r="A24" s="72">
        <v>42692</v>
      </c>
      <c r="B24">
        <v>21.090499999999999</v>
      </c>
      <c r="D24">
        <f t="shared" si="0"/>
        <v>7.8225051130607071E-3</v>
      </c>
      <c r="E24" t="e">
        <f t="shared" si="0"/>
        <v>#DIV/0!</v>
      </c>
    </row>
    <row r="25" spans="1:5" x14ac:dyDescent="0.25">
      <c r="A25" s="72">
        <v>42699</v>
      </c>
      <c r="B25">
        <v>21.350899999999999</v>
      </c>
      <c r="D25">
        <f t="shared" si="0"/>
        <v>1.2346791209312258E-2</v>
      </c>
      <c r="E25" t="e">
        <f t="shared" si="0"/>
        <v>#DIV/0!</v>
      </c>
    </row>
    <row r="26" spans="1:5" x14ac:dyDescent="0.25">
      <c r="A26" s="72">
        <v>42706</v>
      </c>
      <c r="B26">
        <v>19.676500000000001</v>
      </c>
      <c r="D26">
        <f t="shared" si="0"/>
        <v>-7.8422923623828411E-2</v>
      </c>
      <c r="E26" t="e">
        <f t="shared" si="0"/>
        <v>#DIV/0!</v>
      </c>
    </row>
    <row r="27" spans="1:5" x14ac:dyDescent="0.25">
      <c r="A27" s="72">
        <v>42713</v>
      </c>
      <c r="B27">
        <v>18.872800000000002</v>
      </c>
      <c r="D27">
        <f t="shared" si="0"/>
        <v>-4.0845678855487511E-2</v>
      </c>
      <c r="E27" t="e">
        <f t="shared" si="0"/>
        <v>#DIV/0!</v>
      </c>
    </row>
    <row r="28" spans="1:5" x14ac:dyDescent="0.25">
      <c r="A28" s="72">
        <v>42720</v>
      </c>
      <c r="B28">
        <v>18.2849</v>
      </c>
      <c r="D28">
        <f t="shared" si="0"/>
        <v>-3.1150650671866398E-2</v>
      </c>
      <c r="E28" t="e">
        <f t="shared" si="0"/>
        <v>#DIV/0!</v>
      </c>
    </row>
    <row r="29" spans="1:5" x14ac:dyDescent="0.25">
      <c r="A29" s="72">
        <v>42727</v>
      </c>
      <c r="B29">
        <v>18.843</v>
      </c>
      <c r="D29">
        <f t="shared" si="0"/>
        <v>3.0522452952983059E-2</v>
      </c>
      <c r="E29" t="e">
        <f t="shared" si="0"/>
        <v>#DIV/0!</v>
      </c>
    </row>
    <row r="30" spans="1:5" x14ac:dyDescent="0.25">
      <c r="A30" s="72">
        <v>42734</v>
      </c>
      <c r="B30">
        <v>20.0337</v>
      </c>
      <c r="D30">
        <f t="shared" si="0"/>
        <v>6.3190574749243833E-2</v>
      </c>
      <c r="E30" t="e">
        <f t="shared" si="0"/>
        <v>#DIV/0!</v>
      </c>
    </row>
    <row r="31" spans="1:5" x14ac:dyDescent="0.25">
      <c r="A31" s="72">
        <v>42741</v>
      </c>
      <c r="B31">
        <v>22.035599999999999</v>
      </c>
      <c r="D31">
        <f t="shared" si="0"/>
        <v>9.9926623639168044E-2</v>
      </c>
      <c r="E31" t="e">
        <f t="shared" si="0"/>
        <v>#DIV/0!</v>
      </c>
    </row>
    <row r="32" spans="1:5" x14ac:dyDescent="0.25">
      <c r="A32" s="72">
        <v>42748</v>
      </c>
      <c r="B32">
        <v>23.479299999999999</v>
      </c>
      <c r="D32">
        <f t="shared" si="0"/>
        <v>6.5516709324910494E-2</v>
      </c>
      <c r="E32" t="e">
        <f t="shared" si="0"/>
        <v>#DIV/0!</v>
      </c>
    </row>
    <row r="33" spans="1:5" x14ac:dyDescent="0.25">
      <c r="A33" s="72">
        <v>42755</v>
      </c>
      <c r="B33">
        <v>24.290500000000002</v>
      </c>
      <c r="D33">
        <f t="shared" si="0"/>
        <v>3.4549581972205479E-2</v>
      </c>
      <c r="E33" t="e">
        <f t="shared" si="0"/>
        <v>#DIV/0!</v>
      </c>
    </row>
    <row r="34" spans="1:5" x14ac:dyDescent="0.25">
      <c r="A34" s="72">
        <v>42762</v>
      </c>
      <c r="B34">
        <v>23.3231</v>
      </c>
      <c r="D34">
        <f t="shared" si="0"/>
        <v>-3.9826269529239844E-2</v>
      </c>
      <c r="E34" t="e">
        <f t="shared" si="0"/>
        <v>#DIV/0!</v>
      </c>
    </row>
    <row r="35" spans="1:5" x14ac:dyDescent="0.25">
      <c r="A35" s="72">
        <v>42769</v>
      </c>
      <c r="B35">
        <v>24.082100000000001</v>
      </c>
      <c r="D35">
        <f t="shared" si="0"/>
        <v>3.2542843790062337E-2</v>
      </c>
      <c r="E35" t="e">
        <f t="shared" si="0"/>
        <v>#DIV/0!</v>
      </c>
    </row>
    <row r="36" spans="1:5" x14ac:dyDescent="0.25">
      <c r="A36" s="72">
        <v>42776</v>
      </c>
      <c r="B36">
        <v>26.545400000000001</v>
      </c>
      <c r="D36">
        <f t="shared" si="0"/>
        <v>0.102287591198442</v>
      </c>
      <c r="E36" t="e">
        <f t="shared" si="0"/>
        <v>#DIV/0!</v>
      </c>
    </row>
    <row r="37" spans="1:5" x14ac:dyDescent="0.25">
      <c r="A37" s="72">
        <v>42783</v>
      </c>
      <c r="B37">
        <v>25.763999999999999</v>
      </c>
      <c r="D37">
        <f t="shared" si="0"/>
        <v>-2.9436361855538107E-2</v>
      </c>
      <c r="E37" t="e">
        <f t="shared" si="0"/>
        <v>#DIV/0!</v>
      </c>
    </row>
    <row r="38" spans="1:5" x14ac:dyDescent="0.25">
      <c r="A38" s="72">
        <v>42790</v>
      </c>
      <c r="B38">
        <v>24.238399999999999</v>
      </c>
      <c r="D38">
        <f t="shared" si="0"/>
        <v>-5.9214407700667659E-2</v>
      </c>
      <c r="E38" t="e">
        <f t="shared" si="0"/>
        <v>#DIV/0!</v>
      </c>
    </row>
    <row r="39" spans="1:5" x14ac:dyDescent="0.25">
      <c r="A39" s="72">
        <v>42797</v>
      </c>
      <c r="B39">
        <v>25.0198</v>
      </c>
      <c r="D39">
        <f t="shared" si="0"/>
        <v>3.223810152485318E-2</v>
      </c>
      <c r="E39" t="e">
        <f t="shared" si="0"/>
        <v>#DIV/0!</v>
      </c>
    </row>
    <row r="40" spans="1:5" x14ac:dyDescent="0.25">
      <c r="A40" s="72">
        <v>42804</v>
      </c>
      <c r="B40">
        <v>25.190999999999999</v>
      </c>
      <c r="D40">
        <f t="shared" si="0"/>
        <v>6.8425806761045482E-3</v>
      </c>
      <c r="E40" t="e">
        <f t="shared" si="0"/>
        <v>#DIV/0!</v>
      </c>
    </row>
    <row r="41" spans="1:5" x14ac:dyDescent="0.25">
      <c r="A41" s="72">
        <v>42811</v>
      </c>
      <c r="B41">
        <v>26.195699999999999</v>
      </c>
      <c r="D41">
        <f t="shared" si="0"/>
        <v>3.9883291651780395E-2</v>
      </c>
      <c r="E41" t="e">
        <f t="shared" si="0"/>
        <v>#DIV/0!</v>
      </c>
    </row>
    <row r="42" spans="1:5" x14ac:dyDescent="0.25">
      <c r="A42" s="72">
        <v>42818</v>
      </c>
      <c r="B42">
        <v>29.030999999999999</v>
      </c>
      <c r="D42">
        <f t="shared" si="0"/>
        <v>0.10823532106414402</v>
      </c>
      <c r="E42" t="e">
        <f t="shared" si="0"/>
        <v>#DIV/0!</v>
      </c>
    </row>
    <row r="43" spans="1:5" x14ac:dyDescent="0.25">
      <c r="A43" s="72">
        <v>42825</v>
      </c>
      <c r="B43">
        <v>28.1752</v>
      </c>
      <c r="D43">
        <f t="shared" si="0"/>
        <v>-2.9478832971650992E-2</v>
      </c>
      <c r="E43" t="e">
        <f t="shared" si="0"/>
        <v>#DIV/0!</v>
      </c>
    </row>
    <row r="44" spans="1:5" x14ac:dyDescent="0.25">
      <c r="A44" s="72">
        <v>42832</v>
      </c>
      <c r="B44">
        <v>29.417999999999999</v>
      </c>
      <c r="D44">
        <f t="shared" si="0"/>
        <v>4.410971350691395E-2</v>
      </c>
      <c r="E44" t="e">
        <f t="shared" si="0"/>
        <v>#DIV/0!</v>
      </c>
    </row>
    <row r="45" spans="1:5" x14ac:dyDescent="0.25">
      <c r="A45" s="72">
        <v>42839</v>
      </c>
      <c r="B45">
        <v>28.8599</v>
      </c>
      <c r="D45">
        <f t="shared" si="0"/>
        <v>-1.8971378067849654E-2</v>
      </c>
      <c r="E45" t="e">
        <f t="shared" si="0"/>
        <v>#DIV/0!</v>
      </c>
    </row>
    <row r="46" spans="1:5" x14ac:dyDescent="0.25">
      <c r="A46" s="72">
        <v>42846</v>
      </c>
      <c r="B46">
        <v>29.1203</v>
      </c>
      <c r="D46">
        <f t="shared" si="0"/>
        <v>9.0229002872497244E-3</v>
      </c>
      <c r="E46" t="e">
        <f t="shared" si="0"/>
        <v>#DIV/0!</v>
      </c>
    </row>
    <row r="47" spans="1:5" x14ac:dyDescent="0.25">
      <c r="A47" s="72">
        <v>42853</v>
      </c>
      <c r="B47">
        <v>29.075700000000001</v>
      </c>
      <c r="D47">
        <f t="shared" si="0"/>
        <v>-1.5315776279777316E-3</v>
      </c>
      <c r="E47" t="e">
        <f t="shared" si="0"/>
        <v>#DIV/0!</v>
      </c>
    </row>
    <row r="48" spans="1:5" x14ac:dyDescent="0.25">
      <c r="A48" s="72">
        <v>42860</v>
      </c>
      <c r="B48">
        <v>30.980799999999999</v>
      </c>
      <c r="D48">
        <f t="shared" si="0"/>
        <v>6.552206825631024E-2</v>
      </c>
      <c r="E48" t="e">
        <f t="shared" si="0"/>
        <v>#DIV/0!</v>
      </c>
    </row>
    <row r="49" spans="1:5" x14ac:dyDescent="0.25">
      <c r="A49" s="72">
        <v>42867</v>
      </c>
      <c r="B49">
        <v>31.3749</v>
      </c>
      <c r="D49">
        <f t="shared" si="0"/>
        <v>1.2720781903630796E-2</v>
      </c>
      <c r="E49" t="e">
        <f t="shared" si="0"/>
        <v>#DIV/0!</v>
      </c>
    </row>
    <row r="50" spans="1:5" x14ac:dyDescent="0.25">
      <c r="A50" s="72">
        <v>42874</v>
      </c>
      <c r="B50">
        <v>31.957000000000001</v>
      </c>
      <c r="D50">
        <f t="shared" si="0"/>
        <v>1.8553047181026905E-2</v>
      </c>
      <c r="E50" t="e">
        <f t="shared" si="0"/>
        <v>#DIV/0!</v>
      </c>
    </row>
    <row r="51" spans="1:5" x14ac:dyDescent="0.25">
      <c r="A51" s="72">
        <v>42881</v>
      </c>
      <c r="B51">
        <v>33.210799999999999</v>
      </c>
      <c r="D51">
        <f t="shared" si="0"/>
        <v>3.9233970648058225E-2</v>
      </c>
      <c r="E51" t="e">
        <f t="shared" si="0"/>
        <v>#DIV/0!</v>
      </c>
    </row>
    <row r="52" spans="1:5" x14ac:dyDescent="0.25">
      <c r="A52" s="72">
        <v>42888</v>
      </c>
      <c r="B52">
        <v>34.479500000000002</v>
      </c>
      <c r="D52">
        <f t="shared" si="0"/>
        <v>3.8201428450985953E-2</v>
      </c>
      <c r="E52" t="e">
        <f t="shared" si="0"/>
        <v>#DIV/0!</v>
      </c>
    </row>
    <row r="53" spans="1:5" x14ac:dyDescent="0.25">
      <c r="A53" s="72">
        <v>42895</v>
      </c>
      <c r="B53">
        <v>32.218200000000003</v>
      </c>
      <c r="D53">
        <f t="shared" si="0"/>
        <v>-6.5583897678330505E-2</v>
      </c>
      <c r="E53" t="e">
        <f t="shared" si="0"/>
        <v>#DIV/0!</v>
      </c>
    </row>
    <row r="54" spans="1:5" x14ac:dyDescent="0.25">
      <c r="A54" s="72">
        <v>42902</v>
      </c>
      <c r="B54">
        <v>31.419699999999999</v>
      </c>
      <c r="D54">
        <f t="shared" si="0"/>
        <v>-2.478412822566145E-2</v>
      </c>
      <c r="E54" t="e">
        <f t="shared" si="0"/>
        <v>#DIV/0!</v>
      </c>
    </row>
    <row r="55" spans="1:5" x14ac:dyDescent="0.25">
      <c r="A55" s="72">
        <v>42909</v>
      </c>
      <c r="B55">
        <v>30.531600000000001</v>
      </c>
      <c r="D55">
        <f t="shared" si="0"/>
        <v>-2.826570591062294E-2</v>
      </c>
      <c r="E55" t="e">
        <f t="shared" si="0"/>
        <v>#DIV/0!</v>
      </c>
    </row>
    <row r="56" spans="1:5" x14ac:dyDescent="0.25">
      <c r="A56" s="72">
        <v>42916</v>
      </c>
      <c r="B56">
        <v>31.822700000000001</v>
      </c>
      <c r="D56">
        <f t="shared" si="0"/>
        <v>4.2287335088891487E-2</v>
      </c>
      <c r="E56" t="e">
        <f t="shared" si="0"/>
        <v>#DIV/0!</v>
      </c>
    </row>
    <row r="57" spans="1:5" x14ac:dyDescent="0.25">
      <c r="A57" s="72">
        <v>42923</v>
      </c>
      <c r="B57">
        <v>31.024100000000001</v>
      </c>
      <c r="D57">
        <f t="shared" si="0"/>
        <v>-2.509529361116436E-2</v>
      </c>
      <c r="E57" t="e">
        <f t="shared" si="0"/>
        <v>#DIV/0!</v>
      </c>
    </row>
    <row r="58" spans="1:5" x14ac:dyDescent="0.25">
      <c r="A58" s="72">
        <v>42930</v>
      </c>
      <c r="B58">
        <v>30.531600000000001</v>
      </c>
      <c r="D58">
        <f t="shared" si="0"/>
        <v>-1.5874755432067289E-2</v>
      </c>
      <c r="E58" t="e">
        <f t="shared" si="0"/>
        <v>#DIV/0!</v>
      </c>
    </row>
    <row r="59" spans="1:5" x14ac:dyDescent="0.25">
      <c r="A59" s="72">
        <v>42937</v>
      </c>
      <c r="B59">
        <v>28.919499999999999</v>
      </c>
      <c r="D59">
        <f t="shared" si="0"/>
        <v>-5.280103237301681E-2</v>
      </c>
      <c r="E59" t="e">
        <f t="shared" si="0"/>
        <v>#DIV/0!</v>
      </c>
    </row>
    <row r="60" spans="1:5" x14ac:dyDescent="0.25">
      <c r="A60" s="72">
        <v>42944</v>
      </c>
      <c r="B60">
        <v>27.9755</v>
      </c>
      <c r="D60">
        <f t="shared" si="0"/>
        <v>-3.2642334756824987E-2</v>
      </c>
      <c r="E60" t="e">
        <f t="shared" si="0"/>
        <v>#DIV/0!</v>
      </c>
    </row>
    <row r="61" spans="1:5" x14ac:dyDescent="0.25">
      <c r="A61" s="72">
        <v>42951</v>
      </c>
      <c r="B61">
        <v>27.6508</v>
      </c>
      <c r="D61">
        <f t="shared" si="0"/>
        <v>-1.1606584332719661E-2</v>
      </c>
      <c r="E61" t="e">
        <f t="shared" si="0"/>
        <v>#DIV/0!</v>
      </c>
    </row>
    <row r="62" spans="1:5" x14ac:dyDescent="0.25">
      <c r="A62" s="72">
        <v>42958</v>
      </c>
      <c r="B62">
        <v>28.329899999999999</v>
      </c>
      <c r="D62">
        <f t="shared" si="0"/>
        <v>2.4559868068916524E-2</v>
      </c>
      <c r="E62" t="e">
        <f t="shared" si="0"/>
        <v>#DIV/0!</v>
      </c>
    </row>
    <row r="63" spans="1:5" x14ac:dyDescent="0.25">
      <c r="A63" s="72">
        <v>42965</v>
      </c>
      <c r="B63">
        <v>31.673400000000001</v>
      </c>
      <c r="D63">
        <f t="shared" si="0"/>
        <v>0.11802018362225075</v>
      </c>
      <c r="E63" t="e">
        <f t="shared" si="0"/>
        <v>#DIV/0!</v>
      </c>
    </row>
    <row r="64" spans="1:5" x14ac:dyDescent="0.25">
      <c r="A64" s="72">
        <v>42972</v>
      </c>
      <c r="B64">
        <v>33.733199999999997</v>
      </c>
      <c r="D64">
        <f t="shared" si="0"/>
        <v>6.5032487828903696E-2</v>
      </c>
      <c r="E64" t="e">
        <f t="shared" si="0"/>
        <v>#DIV/0!</v>
      </c>
    </row>
    <row r="65" spans="1:5" x14ac:dyDescent="0.25">
      <c r="A65" s="72">
        <v>42979</v>
      </c>
      <c r="B65">
        <v>34.345199999999998</v>
      </c>
      <c r="D65">
        <f t="shared" si="0"/>
        <v>1.8142364199068117E-2</v>
      </c>
      <c r="E65" t="e">
        <f t="shared" si="0"/>
        <v>#DIV/0!</v>
      </c>
    </row>
    <row r="66" spans="1:5" x14ac:dyDescent="0.25">
      <c r="A66" s="72">
        <v>42986</v>
      </c>
      <c r="B66">
        <v>34.546700000000001</v>
      </c>
      <c r="D66">
        <f t="shared" si="0"/>
        <v>5.8669042544519101E-3</v>
      </c>
      <c r="E66" t="e">
        <f t="shared" si="0"/>
        <v>#DIV/0!</v>
      </c>
    </row>
    <row r="67" spans="1:5" x14ac:dyDescent="0.25">
      <c r="A67" s="72">
        <v>42993</v>
      </c>
      <c r="B67">
        <v>34.270600000000002</v>
      </c>
      <c r="D67">
        <f t="shared" si="0"/>
        <v>-7.9920802855265594E-3</v>
      </c>
      <c r="E67" t="e">
        <f t="shared" si="0"/>
        <v>#DIV/0!</v>
      </c>
    </row>
    <row r="68" spans="1:5" x14ac:dyDescent="0.25">
      <c r="A68" s="72">
        <v>43000</v>
      </c>
      <c r="B68">
        <v>36.934899999999999</v>
      </c>
      <c r="D68">
        <f t="shared" si="0"/>
        <v>7.7743021715406035E-2</v>
      </c>
      <c r="E68" t="e">
        <f t="shared" si="0"/>
        <v>#DIV/0!</v>
      </c>
    </row>
    <row r="69" spans="1:5" x14ac:dyDescent="0.25">
      <c r="A69" s="72">
        <v>43007</v>
      </c>
      <c r="B69">
        <v>38.465200000000003</v>
      </c>
      <c r="D69">
        <f t="shared" si="0"/>
        <v>4.1432358013694381E-2</v>
      </c>
      <c r="E69" t="e">
        <f t="shared" si="0"/>
        <v>#DIV/0!</v>
      </c>
    </row>
    <row r="70" spans="1:5" x14ac:dyDescent="0.25">
      <c r="A70" s="72">
        <v>43014</v>
      </c>
      <c r="B70">
        <v>39.9056</v>
      </c>
      <c r="D70">
        <f t="shared" si="0"/>
        <v>3.7446835061301975E-2</v>
      </c>
      <c r="E70" t="e">
        <f t="shared" si="0"/>
        <v>#DIV/0!</v>
      </c>
    </row>
    <row r="71" spans="1:5" x14ac:dyDescent="0.25">
      <c r="A71" s="72">
        <v>43021</v>
      </c>
      <c r="B71">
        <v>40.793700000000001</v>
      </c>
      <c r="D71">
        <f t="shared" si="0"/>
        <v>2.2255021851569801E-2</v>
      </c>
      <c r="E71" t="e">
        <f t="shared" si="0"/>
        <v>#DIV/0!</v>
      </c>
    </row>
    <row r="72" spans="1:5" x14ac:dyDescent="0.25">
      <c r="A72" s="72">
        <v>43028</v>
      </c>
      <c r="B72">
        <v>40.278700000000001</v>
      </c>
      <c r="D72">
        <f t="shared" si="0"/>
        <v>-1.2624498390682914E-2</v>
      </c>
      <c r="E72" t="e">
        <f t="shared" si="0"/>
        <v>#DIV/0!</v>
      </c>
    </row>
    <row r="73" spans="1:5" x14ac:dyDescent="0.25">
      <c r="A73" s="72">
        <v>43035</v>
      </c>
      <c r="B73">
        <v>41.047400000000003</v>
      </c>
      <c r="D73">
        <f t="shared" si="0"/>
        <v>1.9084528547346435E-2</v>
      </c>
      <c r="E73" t="e">
        <f t="shared" si="0"/>
        <v>#DIV/0!</v>
      </c>
    </row>
    <row r="74" spans="1:5" x14ac:dyDescent="0.25">
      <c r="A74" s="72">
        <v>43042</v>
      </c>
      <c r="B74">
        <v>39.278700000000001</v>
      </c>
      <c r="D74">
        <f t="shared" si="0"/>
        <v>-4.3089209060744427E-2</v>
      </c>
      <c r="E74" t="e">
        <f t="shared" si="0"/>
        <v>#DIV/0!</v>
      </c>
    </row>
    <row r="75" spans="1:5" x14ac:dyDescent="0.25">
      <c r="A75" s="72">
        <v>43049</v>
      </c>
      <c r="B75">
        <v>39.166699999999999</v>
      </c>
      <c r="D75">
        <f t="shared" ref="D75:E138" si="1">+B75/B74-1</f>
        <v>-2.8514181986675213E-3</v>
      </c>
      <c r="E75" t="e">
        <f t="shared" si="1"/>
        <v>#DIV/0!</v>
      </c>
    </row>
    <row r="76" spans="1:5" x14ac:dyDescent="0.25">
      <c r="A76" s="72">
        <v>43056</v>
      </c>
      <c r="B76">
        <v>40.487699999999997</v>
      </c>
      <c r="D76">
        <f t="shared" si="1"/>
        <v>3.3727630870101333E-2</v>
      </c>
      <c r="E76" t="e">
        <f t="shared" si="1"/>
        <v>#DIV/0!</v>
      </c>
    </row>
    <row r="77" spans="1:5" x14ac:dyDescent="0.25">
      <c r="A77" s="72">
        <v>43063</v>
      </c>
      <c r="B77">
        <v>42.465499999999999</v>
      </c>
      <c r="D77">
        <f t="shared" si="1"/>
        <v>4.8849403646045619E-2</v>
      </c>
      <c r="E77" t="e">
        <f t="shared" si="1"/>
        <v>#DIV/0!</v>
      </c>
    </row>
    <row r="78" spans="1:5" x14ac:dyDescent="0.25">
      <c r="A78" s="72">
        <v>43070</v>
      </c>
      <c r="B78">
        <v>43.465499999999999</v>
      </c>
      <c r="D78">
        <f t="shared" si="1"/>
        <v>2.3548527628310056E-2</v>
      </c>
      <c r="E78" t="e">
        <f t="shared" si="1"/>
        <v>#DIV/0!</v>
      </c>
    </row>
    <row r="79" spans="1:5" x14ac:dyDescent="0.25">
      <c r="A79" s="72">
        <v>43077</v>
      </c>
      <c r="B79">
        <v>48.495699999999999</v>
      </c>
      <c r="D79">
        <f t="shared" si="1"/>
        <v>0.11572856633421913</v>
      </c>
      <c r="E79" t="e">
        <f t="shared" si="1"/>
        <v>#DIV/0!</v>
      </c>
    </row>
    <row r="80" spans="1:5" x14ac:dyDescent="0.25">
      <c r="A80" s="72">
        <v>43084</v>
      </c>
      <c r="B80">
        <v>48.756900000000002</v>
      </c>
      <c r="D80">
        <f t="shared" si="1"/>
        <v>5.3860445359072973E-3</v>
      </c>
      <c r="E80" t="e">
        <f t="shared" si="1"/>
        <v>#DIV/0!</v>
      </c>
    </row>
    <row r="81" spans="1:5" x14ac:dyDescent="0.25">
      <c r="A81" s="72">
        <v>43091</v>
      </c>
      <c r="B81">
        <v>48.861400000000003</v>
      </c>
      <c r="D81">
        <f t="shared" si="1"/>
        <v>2.1432863861321483E-3</v>
      </c>
      <c r="E81" t="e">
        <f t="shared" si="1"/>
        <v>#DIV/0!</v>
      </c>
    </row>
    <row r="82" spans="1:5" x14ac:dyDescent="0.25">
      <c r="A82" s="72">
        <v>43098</v>
      </c>
      <c r="B82">
        <v>49.145000000000003</v>
      </c>
      <c r="D82">
        <f t="shared" si="1"/>
        <v>5.8041726188771126E-3</v>
      </c>
      <c r="E82" t="e">
        <f t="shared" si="1"/>
        <v>#DIV/0!</v>
      </c>
    </row>
    <row r="83" spans="1:5" x14ac:dyDescent="0.25">
      <c r="A83" s="72">
        <v>43105</v>
      </c>
      <c r="B83">
        <v>51.3093</v>
      </c>
      <c r="D83">
        <f t="shared" si="1"/>
        <v>4.4039068063892461E-2</v>
      </c>
      <c r="E83" t="e">
        <f t="shared" si="1"/>
        <v>#DIV/0!</v>
      </c>
    </row>
    <row r="84" spans="1:5" x14ac:dyDescent="0.25">
      <c r="A84" s="72">
        <v>43112</v>
      </c>
      <c r="B84">
        <v>52.615400000000001</v>
      </c>
      <c r="D84">
        <f t="shared" si="1"/>
        <v>2.5455424260319326E-2</v>
      </c>
      <c r="E84" t="e">
        <f t="shared" si="1"/>
        <v>#DIV/0!</v>
      </c>
    </row>
    <row r="85" spans="1:5" x14ac:dyDescent="0.25">
      <c r="A85" s="72">
        <v>43119</v>
      </c>
      <c r="B85">
        <v>53.779600000000002</v>
      </c>
      <c r="D85">
        <f t="shared" si="1"/>
        <v>2.2126601717368022E-2</v>
      </c>
      <c r="E85" t="e">
        <f t="shared" si="1"/>
        <v>#DIV/0!</v>
      </c>
    </row>
    <row r="86" spans="1:5" x14ac:dyDescent="0.25">
      <c r="A86" s="72">
        <v>43126</v>
      </c>
      <c r="B86">
        <v>49.249499999999998</v>
      </c>
      <c r="D86">
        <f t="shared" si="1"/>
        <v>-8.4234542465916551E-2</v>
      </c>
      <c r="E86" t="e">
        <f t="shared" si="1"/>
        <v>#DIV/0!</v>
      </c>
    </row>
    <row r="87" spans="1:5" x14ac:dyDescent="0.25">
      <c r="A87" s="72">
        <v>43133</v>
      </c>
      <c r="B87">
        <v>47.503100000000003</v>
      </c>
      <c r="D87">
        <f t="shared" si="1"/>
        <v>-3.5460258479781404E-2</v>
      </c>
      <c r="E87" t="e">
        <f t="shared" si="1"/>
        <v>#DIV/0!</v>
      </c>
    </row>
    <row r="88" spans="1:5" x14ac:dyDescent="0.25">
      <c r="A88" s="72">
        <v>43140</v>
      </c>
      <c r="B88">
        <v>43.995399999999997</v>
      </c>
      <c r="D88">
        <f t="shared" si="1"/>
        <v>-7.3841496660218109E-2</v>
      </c>
      <c r="E88" t="e">
        <f t="shared" si="1"/>
        <v>#DIV/0!</v>
      </c>
    </row>
    <row r="89" spans="1:5" x14ac:dyDescent="0.25">
      <c r="A89" s="72">
        <v>43147</v>
      </c>
      <c r="B89">
        <v>50.0182</v>
      </c>
      <c r="D89">
        <f t="shared" si="1"/>
        <v>0.13689613004995982</v>
      </c>
      <c r="E89" t="e">
        <f t="shared" si="1"/>
        <v>#DIV/0!</v>
      </c>
    </row>
    <row r="90" spans="1:5" x14ac:dyDescent="0.25">
      <c r="A90" s="72">
        <v>43154</v>
      </c>
      <c r="B90">
        <v>48.338999999999999</v>
      </c>
      <c r="D90">
        <f t="shared" si="1"/>
        <v>-3.3571779872126561E-2</v>
      </c>
      <c r="E90" t="e">
        <f t="shared" si="1"/>
        <v>#DIV/0!</v>
      </c>
    </row>
    <row r="91" spans="1:5" x14ac:dyDescent="0.25">
      <c r="A91" s="72">
        <v>43161</v>
      </c>
      <c r="B91">
        <v>45.674599999999998</v>
      </c>
      <c r="D91">
        <f t="shared" si="1"/>
        <v>-5.5119055007343931E-2</v>
      </c>
      <c r="E91" t="e">
        <f t="shared" si="1"/>
        <v>#DIV/0!</v>
      </c>
    </row>
    <row r="92" spans="1:5" x14ac:dyDescent="0.25">
      <c r="A92" s="72">
        <v>43168</v>
      </c>
      <c r="B92">
        <v>47.480699999999999</v>
      </c>
      <c r="D92">
        <f t="shared" si="1"/>
        <v>3.9542765563354676E-2</v>
      </c>
      <c r="E92" t="e">
        <f t="shared" si="1"/>
        <v>#DIV/0!</v>
      </c>
    </row>
    <row r="93" spans="1:5" x14ac:dyDescent="0.25">
      <c r="A93" s="72">
        <v>43175</v>
      </c>
      <c r="B93">
        <v>48.741999999999997</v>
      </c>
      <c r="D93">
        <f t="shared" si="1"/>
        <v>2.6564477777286211E-2</v>
      </c>
      <c r="E93" t="e">
        <f t="shared" si="1"/>
        <v>#DIV/0!</v>
      </c>
    </row>
    <row r="94" spans="1:5" x14ac:dyDescent="0.25">
      <c r="A94" s="72">
        <v>43182</v>
      </c>
      <c r="B94">
        <v>47.316499999999998</v>
      </c>
      <c r="D94">
        <f t="shared" si="1"/>
        <v>-2.9245824955890232E-2</v>
      </c>
      <c r="E94" t="e">
        <f t="shared" si="1"/>
        <v>#DIV/0!</v>
      </c>
    </row>
    <row r="95" spans="1:5" x14ac:dyDescent="0.25">
      <c r="A95" s="72">
        <v>43189</v>
      </c>
      <c r="B95">
        <v>49.077800000000003</v>
      </c>
      <c r="D95">
        <f t="shared" si="1"/>
        <v>3.7223801422336944E-2</v>
      </c>
      <c r="E95" t="e">
        <f t="shared" si="1"/>
        <v>#DIV/0!</v>
      </c>
    </row>
    <row r="96" spans="1:5" x14ac:dyDescent="0.25">
      <c r="A96" s="72">
        <v>43196</v>
      </c>
      <c r="B96">
        <v>49.600200000000001</v>
      </c>
      <c r="D96">
        <f t="shared" si="1"/>
        <v>1.0644323910199649E-2</v>
      </c>
      <c r="E96" t="e">
        <f t="shared" si="1"/>
        <v>#DIV/0!</v>
      </c>
    </row>
    <row r="97" spans="1:5" x14ac:dyDescent="0.25">
      <c r="A97" s="72">
        <v>43203</v>
      </c>
      <c r="B97">
        <v>48.861400000000003</v>
      </c>
      <c r="D97">
        <f t="shared" si="1"/>
        <v>-1.4895101229430496E-2</v>
      </c>
      <c r="E97" t="e">
        <f t="shared" si="1"/>
        <v>#DIV/0!</v>
      </c>
    </row>
    <row r="98" spans="1:5" x14ac:dyDescent="0.25">
      <c r="A98" s="72">
        <v>43210</v>
      </c>
      <c r="B98">
        <v>48.309100000000001</v>
      </c>
      <c r="D98">
        <f t="shared" si="1"/>
        <v>-1.130340104868055E-2</v>
      </c>
      <c r="E98" t="e">
        <f t="shared" si="1"/>
        <v>#DIV/0!</v>
      </c>
    </row>
    <row r="99" spans="1:5" x14ac:dyDescent="0.25">
      <c r="A99" s="72">
        <v>43217</v>
      </c>
      <c r="B99">
        <v>46.361199999999997</v>
      </c>
      <c r="D99">
        <f t="shared" si="1"/>
        <v>-4.0321595724201131E-2</v>
      </c>
      <c r="E99" t="e">
        <f t="shared" si="1"/>
        <v>#DIV/0!</v>
      </c>
    </row>
    <row r="100" spans="1:5" x14ac:dyDescent="0.25">
      <c r="A100" s="72">
        <v>43224</v>
      </c>
      <c r="B100">
        <v>39.032400000000003</v>
      </c>
      <c r="D100">
        <f t="shared" si="1"/>
        <v>-0.15808046383613872</v>
      </c>
      <c r="E100" t="e">
        <f t="shared" si="1"/>
        <v>#DIV/0!</v>
      </c>
    </row>
    <row r="101" spans="1:5" x14ac:dyDescent="0.25">
      <c r="A101" s="72">
        <v>43231</v>
      </c>
      <c r="B101">
        <v>36.065199999999997</v>
      </c>
      <c r="D101">
        <f t="shared" si="1"/>
        <v>-7.6018897121366003E-2</v>
      </c>
      <c r="E101" t="e">
        <f t="shared" si="1"/>
        <v>#DIV/0!</v>
      </c>
    </row>
    <row r="102" spans="1:5" x14ac:dyDescent="0.25">
      <c r="A102" s="72">
        <v>43238</v>
      </c>
      <c r="B102">
        <v>35.020600000000002</v>
      </c>
      <c r="D102">
        <f t="shared" si="1"/>
        <v>-2.896420926544141E-2</v>
      </c>
      <c r="E102" t="e">
        <f t="shared" si="1"/>
        <v>#DIV/0!</v>
      </c>
    </row>
    <row r="103" spans="1:5" x14ac:dyDescent="0.25">
      <c r="A103" s="72">
        <v>43245</v>
      </c>
      <c r="B103">
        <v>32.811100000000003</v>
      </c>
      <c r="D103">
        <f t="shared" si="1"/>
        <v>-6.3091437611005996E-2</v>
      </c>
      <c r="E103" t="e">
        <f t="shared" si="1"/>
        <v>#DIV/0!</v>
      </c>
    </row>
    <row r="104" spans="1:5" x14ac:dyDescent="0.25">
      <c r="A104" s="72">
        <v>43252</v>
      </c>
      <c r="B104">
        <v>31.7364</v>
      </c>
      <c r="D104">
        <f t="shared" si="1"/>
        <v>-3.2754159415563699E-2</v>
      </c>
      <c r="E104" t="e">
        <f t="shared" si="1"/>
        <v>#DIV/0!</v>
      </c>
    </row>
    <row r="105" spans="1:5" x14ac:dyDescent="0.25">
      <c r="A105" s="72">
        <v>43259</v>
      </c>
      <c r="B105">
        <v>37.560699999999997</v>
      </c>
      <c r="D105">
        <f t="shared" si="1"/>
        <v>0.18352113031093631</v>
      </c>
      <c r="E105" t="e">
        <f t="shared" si="1"/>
        <v>#DIV/0!</v>
      </c>
    </row>
    <row r="106" spans="1:5" x14ac:dyDescent="0.25">
      <c r="A106" s="72">
        <v>43266</v>
      </c>
      <c r="B106">
        <v>30.090599999999998</v>
      </c>
      <c r="D106">
        <f t="shared" si="1"/>
        <v>-0.19888074503403819</v>
      </c>
      <c r="E106" t="e">
        <f t="shared" si="1"/>
        <v>#DIV/0!</v>
      </c>
    </row>
    <row r="107" spans="1:5" x14ac:dyDescent="0.25">
      <c r="A107" s="72">
        <v>43273</v>
      </c>
      <c r="B107">
        <v>30.413799999999998</v>
      </c>
      <c r="D107">
        <f t="shared" si="1"/>
        <v>1.0740895827932917E-2</v>
      </c>
      <c r="E107" t="e">
        <f t="shared" si="1"/>
        <v>#DIV/0!</v>
      </c>
    </row>
    <row r="108" spans="1:5" x14ac:dyDescent="0.25">
      <c r="A108" s="72">
        <v>43280</v>
      </c>
      <c r="B108">
        <v>24.7849</v>
      </c>
      <c r="D108">
        <f t="shared" si="1"/>
        <v>-0.18507716891674164</v>
      </c>
      <c r="E108" t="e">
        <f t="shared" si="1"/>
        <v>#DIV/0!</v>
      </c>
    </row>
    <row r="109" spans="1:5" x14ac:dyDescent="0.25">
      <c r="A109" s="72">
        <v>43287</v>
      </c>
      <c r="B109">
        <v>27.159700000000001</v>
      </c>
      <c r="D109">
        <f t="shared" si="1"/>
        <v>9.581640434296701E-2</v>
      </c>
      <c r="E109" t="e">
        <f t="shared" si="1"/>
        <v>#DIV/0!</v>
      </c>
    </row>
    <row r="110" spans="1:5" x14ac:dyDescent="0.25">
      <c r="A110" s="72">
        <v>43294</v>
      </c>
      <c r="B110">
        <v>26.092600000000001</v>
      </c>
      <c r="D110">
        <f t="shared" si="1"/>
        <v>-3.9289830152763106E-2</v>
      </c>
      <c r="E110" t="e">
        <f t="shared" si="1"/>
        <v>#DIV/0!</v>
      </c>
    </row>
    <row r="111" spans="1:5" x14ac:dyDescent="0.25">
      <c r="A111" s="72">
        <v>43301</v>
      </c>
      <c r="B111">
        <v>26.768899999999999</v>
      </c>
      <c r="D111">
        <f t="shared" si="1"/>
        <v>2.5919226140744822E-2</v>
      </c>
      <c r="E111" t="e">
        <f t="shared" si="1"/>
        <v>#DIV/0!</v>
      </c>
    </row>
    <row r="112" spans="1:5" x14ac:dyDescent="0.25">
      <c r="A112" s="72">
        <v>43308</v>
      </c>
      <c r="B112">
        <v>27.392700000000001</v>
      </c>
      <c r="D112">
        <f t="shared" si="1"/>
        <v>2.3303161504582004E-2</v>
      </c>
      <c r="E112" t="e">
        <f t="shared" si="1"/>
        <v>#DIV/0!</v>
      </c>
    </row>
    <row r="113" spans="1:5" x14ac:dyDescent="0.25">
      <c r="A113" s="72">
        <v>43315</v>
      </c>
      <c r="B113">
        <v>28.076599999999999</v>
      </c>
      <c r="D113">
        <f t="shared" si="1"/>
        <v>2.4966505674869577E-2</v>
      </c>
      <c r="E113" t="e">
        <f t="shared" si="1"/>
        <v>#DIV/0!</v>
      </c>
    </row>
    <row r="114" spans="1:5" x14ac:dyDescent="0.25">
      <c r="A114" s="72">
        <v>43322</v>
      </c>
      <c r="B114">
        <v>24.0184</v>
      </c>
      <c r="D114">
        <f t="shared" si="1"/>
        <v>-0.14454029334036167</v>
      </c>
      <c r="E114" t="e">
        <f t="shared" si="1"/>
        <v>#DIV/0!</v>
      </c>
    </row>
    <row r="115" spans="1:5" x14ac:dyDescent="0.25">
      <c r="A115" s="72">
        <v>43329</v>
      </c>
      <c r="B115">
        <v>22.011800000000001</v>
      </c>
      <c r="D115">
        <f t="shared" si="1"/>
        <v>-8.3544282716583873E-2</v>
      </c>
      <c r="E115" t="e">
        <f t="shared" si="1"/>
        <v>#DIV/0!</v>
      </c>
    </row>
    <row r="116" spans="1:5" x14ac:dyDescent="0.25">
      <c r="A116" s="72">
        <v>43336</v>
      </c>
      <c r="B116">
        <v>19.84</v>
      </c>
      <c r="D116">
        <f t="shared" si="1"/>
        <v>-9.8665261359816125E-2</v>
      </c>
      <c r="E116" t="e">
        <f t="shared" si="1"/>
        <v>#DIV/0!</v>
      </c>
    </row>
    <row r="117" spans="1:5" x14ac:dyDescent="0.25">
      <c r="A117" s="72">
        <v>43343</v>
      </c>
      <c r="B117">
        <v>16.909099999999999</v>
      </c>
      <c r="D117">
        <f t="shared" si="1"/>
        <v>-0.14772681451612912</v>
      </c>
      <c r="E117" t="e">
        <f t="shared" si="1"/>
        <v>#DIV/0!</v>
      </c>
    </row>
    <row r="118" spans="1:5" x14ac:dyDescent="0.25">
      <c r="A118" s="72">
        <v>43350</v>
      </c>
      <c r="B118">
        <v>17.8034</v>
      </c>
      <c r="D118">
        <f t="shared" si="1"/>
        <v>5.2888681242644564E-2</v>
      </c>
      <c r="E118" t="e">
        <f t="shared" si="1"/>
        <v>#DIV/0!</v>
      </c>
    </row>
    <row r="119" spans="1:5" x14ac:dyDescent="0.25">
      <c r="A119" s="72">
        <v>43357</v>
      </c>
      <c r="B119">
        <v>16.0824</v>
      </c>
      <c r="D119">
        <f t="shared" si="1"/>
        <v>-9.6666928788883055E-2</v>
      </c>
      <c r="E119" t="e">
        <f t="shared" si="1"/>
        <v>#DIV/0!</v>
      </c>
    </row>
    <row r="120" spans="1:5" x14ac:dyDescent="0.25">
      <c r="A120" s="72">
        <v>43364</v>
      </c>
      <c r="B120">
        <v>22.365100000000002</v>
      </c>
      <c r="D120">
        <f t="shared" si="1"/>
        <v>0.39065686713425873</v>
      </c>
      <c r="E120" t="e">
        <f t="shared" si="1"/>
        <v>#DIV/0!</v>
      </c>
    </row>
    <row r="121" spans="1:5" x14ac:dyDescent="0.25">
      <c r="A121" s="72">
        <v>43371</v>
      </c>
      <c r="B121">
        <v>19.111000000000001</v>
      </c>
      <c r="D121">
        <f t="shared" si="1"/>
        <v>-0.1454990140889153</v>
      </c>
      <c r="E121" t="e">
        <f t="shared" si="1"/>
        <v>#DIV/0!</v>
      </c>
    </row>
    <row r="122" spans="1:5" x14ac:dyDescent="0.25">
      <c r="A122" s="72">
        <v>43378</v>
      </c>
      <c r="B122">
        <v>18.171600000000002</v>
      </c>
      <c r="D122">
        <f t="shared" si="1"/>
        <v>-4.915493694730777E-2</v>
      </c>
      <c r="E122" t="e">
        <f t="shared" si="1"/>
        <v>#DIV/0!</v>
      </c>
    </row>
    <row r="123" spans="1:5" x14ac:dyDescent="0.25">
      <c r="A123" s="72">
        <v>43385</v>
      </c>
      <c r="B123">
        <v>18.494800000000001</v>
      </c>
      <c r="D123">
        <f t="shared" si="1"/>
        <v>1.7785995729600046E-2</v>
      </c>
      <c r="E123" t="e">
        <f t="shared" si="1"/>
        <v>#DIV/0!</v>
      </c>
    </row>
    <row r="124" spans="1:5" x14ac:dyDescent="0.25">
      <c r="A124" s="72">
        <v>43392</v>
      </c>
      <c r="B124">
        <v>17.202200000000001</v>
      </c>
      <c r="D124">
        <f t="shared" si="1"/>
        <v>-6.9889915003136016E-2</v>
      </c>
      <c r="E124" t="e">
        <f t="shared" si="1"/>
        <v>#DIV/0!</v>
      </c>
    </row>
    <row r="125" spans="1:5" x14ac:dyDescent="0.25">
      <c r="A125" s="72">
        <v>43399</v>
      </c>
      <c r="B125">
        <v>17.2623</v>
      </c>
      <c r="D125">
        <f t="shared" si="1"/>
        <v>3.4937391728964151E-3</v>
      </c>
      <c r="E125" t="e">
        <f t="shared" si="1"/>
        <v>#DIV/0!</v>
      </c>
    </row>
    <row r="126" spans="1:5" x14ac:dyDescent="0.25">
      <c r="A126" s="72">
        <v>43406</v>
      </c>
      <c r="B126">
        <v>20.1556</v>
      </c>
      <c r="D126">
        <f t="shared" si="1"/>
        <v>0.16760802442316503</v>
      </c>
      <c r="E126" t="e">
        <f t="shared" si="1"/>
        <v>#DIV/0!</v>
      </c>
    </row>
    <row r="127" spans="1:5" x14ac:dyDescent="0.25">
      <c r="A127" s="72">
        <v>43413</v>
      </c>
      <c r="B127">
        <v>18.9832</v>
      </c>
      <c r="D127">
        <f t="shared" si="1"/>
        <v>-5.8167457183115334E-2</v>
      </c>
      <c r="E127" t="e">
        <f t="shared" si="1"/>
        <v>#DIV/0!</v>
      </c>
    </row>
    <row r="128" spans="1:5" x14ac:dyDescent="0.25">
      <c r="A128" s="72">
        <v>43420</v>
      </c>
      <c r="B128">
        <v>20.185700000000001</v>
      </c>
      <c r="D128">
        <f t="shared" si="1"/>
        <v>6.3345484428336762E-2</v>
      </c>
      <c r="E128" t="e">
        <f t="shared" si="1"/>
        <v>#DIV/0!</v>
      </c>
    </row>
    <row r="129" spans="1:5" x14ac:dyDescent="0.25">
      <c r="A129" s="72">
        <v>43427</v>
      </c>
      <c r="B129">
        <v>19.9452</v>
      </c>
      <c r="D129">
        <f t="shared" si="1"/>
        <v>-1.1914375027866297E-2</v>
      </c>
      <c r="E129" t="e">
        <f t="shared" si="1"/>
        <v>#DIV/0!</v>
      </c>
    </row>
    <row r="130" spans="1:5" x14ac:dyDescent="0.25">
      <c r="A130" s="72">
        <v>43434</v>
      </c>
      <c r="B130">
        <v>20.7117</v>
      </c>
      <c r="D130">
        <f t="shared" si="1"/>
        <v>3.8430299019313052E-2</v>
      </c>
      <c r="E130" t="e">
        <f t="shared" si="1"/>
        <v>#DIV/0!</v>
      </c>
    </row>
    <row r="131" spans="1:5" x14ac:dyDescent="0.25">
      <c r="A131" s="72">
        <v>43441</v>
      </c>
      <c r="B131">
        <v>20.847000000000001</v>
      </c>
      <c r="D131">
        <f t="shared" si="1"/>
        <v>6.5325395790785112E-3</v>
      </c>
      <c r="E131" t="e">
        <f t="shared" si="1"/>
        <v>#DIV/0!</v>
      </c>
    </row>
    <row r="132" spans="1:5" x14ac:dyDescent="0.25">
      <c r="A132" s="72">
        <v>43448</v>
      </c>
      <c r="B132">
        <v>20.6892</v>
      </c>
      <c r="D132">
        <f t="shared" si="1"/>
        <v>-7.5694344510002232E-3</v>
      </c>
      <c r="E132" t="e">
        <f t="shared" si="1"/>
        <v>#DIV/0!</v>
      </c>
    </row>
    <row r="133" spans="1:5" x14ac:dyDescent="0.25">
      <c r="A133" s="72">
        <v>43455</v>
      </c>
      <c r="B133">
        <v>18.7653</v>
      </c>
      <c r="D133">
        <f t="shared" si="1"/>
        <v>-9.2990545792007384E-2</v>
      </c>
      <c r="E133" t="e">
        <f t="shared" si="1"/>
        <v>#DIV/0!</v>
      </c>
    </row>
    <row r="134" spans="1:5" x14ac:dyDescent="0.25">
      <c r="A134" s="72">
        <v>43462</v>
      </c>
      <c r="B134">
        <v>20.230799999999999</v>
      </c>
      <c r="D134">
        <f t="shared" si="1"/>
        <v>7.809627344087211E-2</v>
      </c>
      <c r="E134" t="e">
        <f t="shared" si="1"/>
        <v>#DIV/0!</v>
      </c>
    </row>
    <row r="135" spans="1:5" x14ac:dyDescent="0.25">
      <c r="A135" s="72">
        <v>43469</v>
      </c>
      <c r="B135">
        <v>23.0715</v>
      </c>
      <c r="D135">
        <f t="shared" si="1"/>
        <v>0.14041461533898825</v>
      </c>
      <c r="E135" t="e">
        <f t="shared" si="1"/>
        <v>#DIV/0!</v>
      </c>
    </row>
    <row r="136" spans="1:5" x14ac:dyDescent="0.25">
      <c r="A136" s="72">
        <v>43476</v>
      </c>
      <c r="B136">
        <v>24.416699999999999</v>
      </c>
      <c r="D136">
        <f t="shared" si="1"/>
        <v>5.8305701839932222E-2</v>
      </c>
      <c r="E136" t="e">
        <f t="shared" si="1"/>
        <v>#DIV/0!</v>
      </c>
    </row>
    <row r="137" spans="1:5" x14ac:dyDescent="0.25">
      <c r="A137" s="72">
        <v>43483</v>
      </c>
      <c r="B137">
        <v>24.957799999999999</v>
      </c>
      <c r="D137">
        <f t="shared" si="1"/>
        <v>2.2161061896161183E-2</v>
      </c>
      <c r="E137" t="e">
        <f t="shared" si="1"/>
        <v>#DIV/0!</v>
      </c>
    </row>
    <row r="138" spans="1:5" x14ac:dyDescent="0.25">
      <c r="A138" s="72">
        <v>43490</v>
      </c>
      <c r="B138">
        <v>25.806999999999999</v>
      </c>
      <c r="D138">
        <f t="shared" si="1"/>
        <v>3.4025434934168874E-2</v>
      </c>
      <c r="E138" t="e">
        <f t="shared" si="1"/>
        <v>#DIV/0!</v>
      </c>
    </row>
    <row r="139" spans="1:5" x14ac:dyDescent="0.25">
      <c r="A139" s="72">
        <v>43497</v>
      </c>
      <c r="B139">
        <v>27.189800000000002</v>
      </c>
      <c r="D139">
        <f t="shared" ref="D139:E202" si="2">+B139/B138-1</f>
        <v>5.3582361374820975E-2</v>
      </c>
      <c r="E139" t="e">
        <f t="shared" si="2"/>
        <v>#DIV/0!</v>
      </c>
    </row>
    <row r="140" spans="1:5" x14ac:dyDescent="0.25">
      <c r="A140" s="72">
        <v>43504</v>
      </c>
      <c r="B140">
        <v>27.047000000000001</v>
      </c>
      <c r="D140">
        <f t="shared" si="2"/>
        <v>-5.2519694885582169E-3</v>
      </c>
      <c r="E140" t="e">
        <f t="shared" si="2"/>
        <v>#DIV/0!</v>
      </c>
    </row>
    <row r="141" spans="1:5" x14ac:dyDescent="0.25">
      <c r="A141" s="72">
        <v>43511</v>
      </c>
      <c r="B141">
        <v>26.137699999999999</v>
      </c>
      <c r="D141">
        <f t="shared" si="2"/>
        <v>-3.3619255370281431E-2</v>
      </c>
      <c r="E141" t="e">
        <f t="shared" si="2"/>
        <v>#DIV/0!</v>
      </c>
    </row>
    <row r="142" spans="1:5" x14ac:dyDescent="0.25">
      <c r="A142" s="72">
        <v>43518</v>
      </c>
      <c r="B142">
        <v>25.3035</v>
      </c>
      <c r="D142">
        <f t="shared" si="2"/>
        <v>-3.1915585533539681E-2</v>
      </c>
      <c r="E142" t="e">
        <f t="shared" si="2"/>
        <v>#DIV/0!</v>
      </c>
    </row>
    <row r="143" spans="1:5" x14ac:dyDescent="0.25">
      <c r="A143" s="72">
        <v>43525</v>
      </c>
      <c r="B143">
        <v>21.838999999999999</v>
      </c>
      <c r="D143">
        <f t="shared" si="2"/>
        <v>-0.13691781769320455</v>
      </c>
      <c r="E143" t="e">
        <f t="shared" si="2"/>
        <v>#DIV/0!</v>
      </c>
    </row>
    <row r="144" spans="1:5" x14ac:dyDescent="0.25">
      <c r="A144" s="72">
        <v>43532</v>
      </c>
      <c r="B144">
        <v>19.900099999999998</v>
      </c>
      <c r="D144">
        <f t="shared" si="2"/>
        <v>-8.8781537616191231E-2</v>
      </c>
      <c r="E144" t="e">
        <f t="shared" si="2"/>
        <v>#DIV/0!</v>
      </c>
    </row>
    <row r="145" spans="1:5" x14ac:dyDescent="0.25">
      <c r="A145" s="72">
        <v>43539</v>
      </c>
      <c r="B145">
        <v>21.282900000000001</v>
      </c>
      <c r="D145">
        <f t="shared" si="2"/>
        <v>6.9487088004583031E-2</v>
      </c>
      <c r="E145" t="e">
        <f t="shared" si="2"/>
        <v>#DIV/0!</v>
      </c>
    </row>
    <row r="146" spans="1:5" x14ac:dyDescent="0.25">
      <c r="A146" s="72">
        <v>43546</v>
      </c>
      <c r="B146">
        <v>19.4191</v>
      </c>
      <c r="D146">
        <f t="shared" si="2"/>
        <v>-8.7572652223146363E-2</v>
      </c>
      <c r="E146" t="e">
        <f t="shared" si="2"/>
        <v>#DIV/0!</v>
      </c>
    </row>
    <row r="147" spans="1:5" x14ac:dyDescent="0.25">
      <c r="A147" s="72">
        <v>43553</v>
      </c>
      <c r="B147">
        <v>19.178599999999999</v>
      </c>
      <c r="D147">
        <f t="shared" si="2"/>
        <v>-1.238471401867236E-2</v>
      </c>
      <c r="E147" t="e">
        <f t="shared" si="2"/>
        <v>#DIV/0!</v>
      </c>
    </row>
    <row r="148" spans="1:5" x14ac:dyDescent="0.25">
      <c r="A148" s="72">
        <v>43560</v>
      </c>
      <c r="B148">
        <v>18.7653</v>
      </c>
      <c r="D148">
        <f t="shared" si="2"/>
        <v>-2.1550061005495724E-2</v>
      </c>
      <c r="E148" t="e">
        <f t="shared" si="2"/>
        <v>#DIV/0!</v>
      </c>
    </row>
    <row r="149" spans="1:5" x14ac:dyDescent="0.25">
      <c r="A149" s="72">
        <v>43567</v>
      </c>
      <c r="B149">
        <v>19.246300000000002</v>
      </c>
      <c r="D149">
        <f t="shared" si="2"/>
        <v>2.5632417280832209E-2</v>
      </c>
      <c r="E149" t="e">
        <f t="shared" si="2"/>
        <v>#DIV/0!</v>
      </c>
    </row>
    <row r="150" spans="1:5" x14ac:dyDescent="0.25">
      <c r="A150" s="72">
        <v>43574</v>
      </c>
      <c r="B150">
        <v>18.066400000000002</v>
      </c>
      <c r="D150">
        <f t="shared" si="2"/>
        <v>-6.1305289847918831E-2</v>
      </c>
      <c r="E150" t="e">
        <f t="shared" si="2"/>
        <v>#DIV/0!</v>
      </c>
    </row>
    <row r="151" spans="1:5" x14ac:dyDescent="0.25">
      <c r="A151" s="72">
        <v>43581</v>
      </c>
      <c r="B151">
        <v>15.789300000000001</v>
      </c>
      <c r="D151">
        <f t="shared" si="2"/>
        <v>-0.12604060576539877</v>
      </c>
      <c r="E151" t="e">
        <f t="shared" si="2"/>
        <v>#DIV/0!</v>
      </c>
    </row>
    <row r="152" spans="1:5" x14ac:dyDescent="0.25">
      <c r="A152" s="72">
        <v>43588</v>
      </c>
      <c r="B152">
        <v>18.404599999999999</v>
      </c>
      <c r="D152">
        <f t="shared" si="2"/>
        <v>0.16563748867904193</v>
      </c>
      <c r="E152" t="e">
        <f t="shared" si="2"/>
        <v>#DIV/0!</v>
      </c>
    </row>
    <row r="153" spans="1:5" x14ac:dyDescent="0.25">
      <c r="A153" s="72">
        <v>43595</v>
      </c>
      <c r="B153">
        <v>18.577400000000001</v>
      </c>
      <c r="D153">
        <f t="shared" si="2"/>
        <v>9.3889571085490342E-3</v>
      </c>
      <c r="E153" t="e">
        <f t="shared" si="2"/>
        <v>#DIV/0!</v>
      </c>
    </row>
    <row r="154" spans="1:5" x14ac:dyDescent="0.25">
      <c r="A154" s="72">
        <v>43602</v>
      </c>
      <c r="B154">
        <v>18.593800000000002</v>
      </c>
      <c r="D154">
        <f t="shared" si="2"/>
        <v>8.8279307115102235E-4</v>
      </c>
      <c r="E154" t="e">
        <f t="shared" si="2"/>
        <v>#DIV/0!</v>
      </c>
    </row>
    <row r="155" spans="1:5" x14ac:dyDescent="0.25">
      <c r="A155" s="72">
        <v>43609</v>
      </c>
      <c r="B155">
        <v>20.2454</v>
      </c>
      <c r="D155">
        <f t="shared" si="2"/>
        <v>8.8825307360517858E-2</v>
      </c>
      <c r="E155" t="e">
        <f t="shared" si="2"/>
        <v>#DIV/0!</v>
      </c>
    </row>
    <row r="156" spans="1:5" x14ac:dyDescent="0.25">
      <c r="A156" s="72">
        <v>43616</v>
      </c>
      <c r="B156">
        <v>19.491900000000001</v>
      </c>
      <c r="D156">
        <f t="shared" si="2"/>
        <v>-3.7218331077676803E-2</v>
      </c>
      <c r="E156" t="e">
        <f t="shared" si="2"/>
        <v>#DIV/0!</v>
      </c>
    </row>
    <row r="157" spans="1:5" x14ac:dyDescent="0.25">
      <c r="A157" s="72">
        <v>43623</v>
      </c>
      <c r="B157">
        <v>20.861899999999999</v>
      </c>
      <c r="D157">
        <f t="shared" si="2"/>
        <v>7.0285605815749053E-2</v>
      </c>
      <c r="E157" t="e">
        <f t="shared" si="2"/>
        <v>#DIV/0!</v>
      </c>
    </row>
    <row r="158" spans="1:5" x14ac:dyDescent="0.25">
      <c r="A158" s="72">
        <v>43630</v>
      </c>
      <c r="B158">
        <v>25.040400000000002</v>
      </c>
      <c r="D158">
        <f t="shared" si="2"/>
        <v>0.20029335774785628</v>
      </c>
      <c r="E158" t="e">
        <f t="shared" si="2"/>
        <v>#DIV/0!</v>
      </c>
    </row>
    <row r="159" spans="1:5" x14ac:dyDescent="0.25">
      <c r="A159" s="72">
        <v>43637</v>
      </c>
      <c r="B159">
        <v>25.976500000000001</v>
      </c>
      <c r="D159">
        <f t="shared" si="2"/>
        <v>3.738358812159559E-2</v>
      </c>
      <c r="E159" t="e">
        <f t="shared" si="2"/>
        <v>#DIV/0!</v>
      </c>
    </row>
    <row r="160" spans="1:5" x14ac:dyDescent="0.25">
      <c r="A160" s="72">
        <v>43644</v>
      </c>
      <c r="B160">
        <v>27.019200000000001</v>
      </c>
      <c r="D160">
        <f t="shared" si="2"/>
        <v>4.0140126652936203E-2</v>
      </c>
      <c r="E160" t="e">
        <f t="shared" si="2"/>
        <v>#DIV/0!</v>
      </c>
    </row>
    <row r="161" spans="1:5" x14ac:dyDescent="0.25">
      <c r="A161" s="72">
        <v>43651</v>
      </c>
      <c r="B161">
        <v>27.7042</v>
      </c>
      <c r="D161">
        <f t="shared" si="2"/>
        <v>2.5352342038254205E-2</v>
      </c>
      <c r="E161" t="e">
        <f t="shared" si="2"/>
        <v>#DIV/0!</v>
      </c>
    </row>
    <row r="162" spans="1:5" x14ac:dyDescent="0.25">
      <c r="A162" s="72">
        <v>43658</v>
      </c>
      <c r="B162">
        <v>28.8155</v>
      </c>
      <c r="D162">
        <f t="shared" si="2"/>
        <v>4.0113051450682669E-2</v>
      </c>
      <c r="E162" t="e">
        <f t="shared" si="2"/>
        <v>#DIV/0!</v>
      </c>
    </row>
    <row r="163" spans="1:5" x14ac:dyDescent="0.25">
      <c r="A163" s="72">
        <v>43665</v>
      </c>
      <c r="B163">
        <v>26.5626</v>
      </c>
      <c r="D163">
        <f t="shared" si="2"/>
        <v>-7.8183616456421023E-2</v>
      </c>
      <c r="E163" t="e">
        <f t="shared" si="2"/>
        <v>#DIV/0!</v>
      </c>
    </row>
    <row r="164" spans="1:5" x14ac:dyDescent="0.25">
      <c r="A164" s="72">
        <v>43672</v>
      </c>
      <c r="B164">
        <v>28.480599999999999</v>
      </c>
      <c r="D164">
        <f t="shared" si="2"/>
        <v>7.2206786986213745E-2</v>
      </c>
      <c r="E164" t="e">
        <f t="shared" si="2"/>
        <v>#DIV/0!</v>
      </c>
    </row>
    <row r="165" spans="1:5" x14ac:dyDescent="0.25">
      <c r="A165" s="72">
        <v>43679</v>
      </c>
      <c r="B165">
        <v>26.6539</v>
      </c>
      <c r="D165">
        <f t="shared" si="2"/>
        <v>-6.4138395960759209E-2</v>
      </c>
      <c r="E165" t="e">
        <f t="shared" si="2"/>
        <v>#DIV/0!</v>
      </c>
    </row>
    <row r="166" spans="1:5" x14ac:dyDescent="0.25">
      <c r="A166" s="72">
        <v>43686</v>
      </c>
      <c r="B166">
        <v>29.051400000000001</v>
      </c>
      <c r="D166">
        <f t="shared" si="2"/>
        <v>8.9949313233710582E-2</v>
      </c>
      <c r="E166" t="e">
        <f t="shared" si="2"/>
        <v>#DIV/0!</v>
      </c>
    </row>
    <row r="167" spans="1:5" x14ac:dyDescent="0.25">
      <c r="A167" s="72">
        <v>43693</v>
      </c>
      <c r="B167">
        <v>13.502000000000001</v>
      </c>
      <c r="D167">
        <f t="shared" si="2"/>
        <v>-0.53523754449011063</v>
      </c>
      <c r="E167" t="e">
        <f t="shared" si="2"/>
        <v>#DIV/0!</v>
      </c>
    </row>
    <row r="168" spans="1:5" x14ac:dyDescent="0.25">
      <c r="A168" s="72">
        <v>43700</v>
      </c>
      <c r="B168">
        <v>11.1806</v>
      </c>
      <c r="D168">
        <f t="shared" si="2"/>
        <v>-0.17193008443193603</v>
      </c>
      <c r="E168" t="e">
        <f t="shared" si="2"/>
        <v>#DIV/0!</v>
      </c>
    </row>
    <row r="169" spans="1:5" x14ac:dyDescent="0.25">
      <c r="A169" s="72">
        <v>43707</v>
      </c>
      <c r="B169">
        <v>8.2504000000000008</v>
      </c>
      <c r="D169">
        <f t="shared" si="2"/>
        <v>-0.26207895819544558</v>
      </c>
      <c r="E169" t="e">
        <f t="shared" si="2"/>
        <v>#DIV/0!</v>
      </c>
    </row>
    <row r="170" spans="1:5" x14ac:dyDescent="0.25">
      <c r="A170" s="72">
        <v>43714</v>
      </c>
      <c r="B170">
        <v>8.9277999999999995</v>
      </c>
      <c r="D170">
        <f t="shared" si="2"/>
        <v>8.2105110055269881E-2</v>
      </c>
      <c r="E170" t="e">
        <f t="shared" si="2"/>
        <v>#DIV/0!</v>
      </c>
    </row>
    <row r="171" spans="1:5" x14ac:dyDescent="0.25">
      <c r="A171" s="72">
        <v>43721</v>
      </c>
      <c r="B171">
        <v>8.4710999999999999</v>
      </c>
      <c r="D171">
        <f t="shared" si="2"/>
        <v>-5.1154819776428662E-2</v>
      </c>
      <c r="E171" t="e">
        <f t="shared" si="2"/>
        <v>#DIV/0!</v>
      </c>
    </row>
    <row r="172" spans="1:5" x14ac:dyDescent="0.25">
      <c r="A172" s="72">
        <v>43728</v>
      </c>
      <c r="B172">
        <v>9.0571999999999999</v>
      </c>
      <c r="D172">
        <f t="shared" si="2"/>
        <v>6.9188180991842874E-2</v>
      </c>
      <c r="E172" t="e">
        <f t="shared" si="2"/>
        <v>#DIV/0!</v>
      </c>
    </row>
    <row r="173" spans="1:5" x14ac:dyDescent="0.25">
      <c r="A173" s="72">
        <v>43735</v>
      </c>
      <c r="B173">
        <v>9.9475999999999996</v>
      </c>
      <c r="D173">
        <f t="shared" si="2"/>
        <v>9.830852802190515E-2</v>
      </c>
      <c r="E173" t="e">
        <f t="shared" si="2"/>
        <v>#DIV/0!</v>
      </c>
    </row>
    <row r="174" spans="1:5" x14ac:dyDescent="0.25">
      <c r="A174" s="72">
        <v>43742</v>
      </c>
      <c r="B174">
        <v>10.282500000000001</v>
      </c>
      <c r="D174">
        <f t="shared" si="2"/>
        <v>3.3666411998874102E-2</v>
      </c>
      <c r="E174" t="e">
        <f t="shared" si="2"/>
        <v>#DIV/0!</v>
      </c>
    </row>
    <row r="175" spans="1:5" x14ac:dyDescent="0.25">
      <c r="A175" s="72">
        <v>43749</v>
      </c>
      <c r="B175">
        <v>9.94</v>
      </c>
      <c r="D175">
        <f t="shared" si="2"/>
        <v>-3.3309020179917437E-2</v>
      </c>
      <c r="E175" t="e">
        <f t="shared" si="2"/>
        <v>#DIV/0!</v>
      </c>
    </row>
    <row r="176" spans="1:5" x14ac:dyDescent="0.25">
      <c r="A176" s="72">
        <v>43756</v>
      </c>
      <c r="B176">
        <v>9.5213999999999999</v>
      </c>
      <c r="D176">
        <f t="shared" si="2"/>
        <v>-4.211267605633795E-2</v>
      </c>
      <c r="E176" t="e">
        <f t="shared" si="2"/>
        <v>#DIV/0!</v>
      </c>
    </row>
    <row r="177" spans="1:5" x14ac:dyDescent="0.25">
      <c r="A177" s="72">
        <v>43763</v>
      </c>
      <c r="B177">
        <v>9.6889000000000003</v>
      </c>
      <c r="D177">
        <f t="shared" si="2"/>
        <v>1.759195076354314E-2</v>
      </c>
      <c r="E177" t="e">
        <f t="shared" si="2"/>
        <v>#DIV/0!</v>
      </c>
    </row>
    <row r="178" spans="1:5" x14ac:dyDescent="0.25">
      <c r="A178" s="72">
        <v>43770</v>
      </c>
      <c r="B178">
        <v>8.9733999999999998</v>
      </c>
      <c r="D178">
        <f t="shared" si="2"/>
        <v>-7.3847392376843679E-2</v>
      </c>
      <c r="E178" t="e">
        <f t="shared" si="2"/>
        <v>#DIV/0!</v>
      </c>
    </row>
    <row r="179" spans="1:5" x14ac:dyDescent="0.25">
      <c r="A179" s="72">
        <v>43777</v>
      </c>
      <c r="B179">
        <v>9.4452999999999996</v>
      </c>
      <c r="D179">
        <f t="shared" si="2"/>
        <v>5.2588762342033135E-2</v>
      </c>
      <c r="E179" t="e">
        <f t="shared" si="2"/>
        <v>#DIV/0!</v>
      </c>
    </row>
    <row r="180" spans="1:5" x14ac:dyDescent="0.25">
      <c r="A180" s="72">
        <v>43784</v>
      </c>
      <c r="B180">
        <v>8.8135999999999992</v>
      </c>
      <c r="D180">
        <f t="shared" si="2"/>
        <v>-6.6879823827723839E-2</v>
      </c>
      <c r="E180" t="e">
        <f t="shared" si="2"/>
        <v>#DIV/0!</v>
      </c>
    </row>
    <row r="181" spans="1:5" x14ac:dyDescent="0.25">
      <c r="A181" s="72">
        <v>43791</v>
      </c>
      <c r="B181">
        <v>9.6965000000000003</v>
      </c>
      <c r="D181">
        <f t="shared" si="2"/>
        <v>0.10017472996278487</v>
      </c>
      <c r="E181" t="e">
        <f t="shared" si="2"/>
        <v>#DIV/0!</v>
      </c>
    </row>
    <row r="182" spans="1:5" x14ac:dyDescent="0.25">
      <c r="A182" s="72">
        <v>43798</v>
      </c>
      <c r="B182">
        <v>10.1684</v>
      </c>
      <c r="D182">
        <f t="shared" si="2"/>
        <v>4.8667044809982851E-2</v>
      </c>
      <c r="E182" t="e">
        <f t="shared" si="2"/>
        <v>#DIV/0!</v>
      </c>
    </row>
    <row r="183" spans="1:5" x14ac:dyDescent="0.25">
      <c r="A183" s="72">
        <v>43805</v>
      </c>
      <c r="B183">
        <v>10.503299999999999</v>
      </c>
      <c r="D183">
        <f t="shared" si="2"/>
        <v>3.2935368396207698E-2</v>
      </c>
      <c r="E183" t="e">
        <f t="shared" si="2"/>
        <v>#DIV/0!</v>
      </c>
    </row>
    <row r="184" spans="1:5" x14ac:dyDescent="0.25">
      <c r="A184" s="72">
        <v>43812</v>
      </c>
      <c r="B184">
        <v>11.2263</v>
      </c>
      <c r="D184">
        <f t="shared" si="2"/>
        <v>6.8835508840078941E-2</v>
      </c>
      <c r="E184" t="e">
        <f t="shared" si="2"/>
        <v>#DIV/0!</v>
      </c>
    </row>
    <row r="185" spans="1:5" x14ac:dyDescent="0.25">
      <c r="A185" s="72">
        <v>43819</v>
      </c>
      <c r="B185">
        <v>11.416600000000001</v>
      </c>
      <c r="D185">
        <f t="shared" si="2"/>
        <v>1.6951266223065531E-2</v>
      </c>
      <c r="E185" t="e">
        <f t="shared" si="2"/>
        <v>#DIV/0!</v>
      </c>
    </row>
    <row r="186" spans="1:5" x14ac:dyDescent="0.25">
      <c r="A186" s="72">
        <v>43826</v>
      </c>
      <c r="B186">
        <v>12.497400000000001</v>
      </c>
      <c r="D186">
        <f t="shared" si="2"/>
        <v>9.4669165951334122E-2</v>
      </c>
      <c r="E186" t="e">
        <f t="shared" si="2"/>
        <v>#DIV/0!</v>
      </c>
    </row>
    <row r="187" spans="1:5" x14ac:dyDescent="0.25">
      <c r="A187" s="72">
        <v>43833</v>
      </c>
      <c r="B187">
        <v>12.025499999999999</v>
      </c>
      <c r="D187">
        <f t="shared" si="2"/>
        <v>-3.7759854049642438E-2</v>
      </c>
      <c r="E187" t="e">
        <f t="shared" si="2"/>
        <v>#DIV/0!</v>
      </c>
    </row>
    <row r="188" spans="1:5" x14ac:dyDescent="0.25">
      <c r="A188" s="72">
        <v>43840</v>
      </c>
      <c r="B188">
        <v>12.459300000000001</v>
      </c>
      <c r="D188">
        <f t="shared" si="2"/>
        <v>3.6073344143694674E-2</v>
      </c>
      <c r="E188" t="e">
        <f t="shared" si="2"/>
        <v>#DIV/0!</v>
      </c>
    </row>
    <row r="189" spans="1:5" x14ac:dyDescent="0.25">
      <c r="A189" s="72">
        <v>43847</v>
      </c>
      <c r="B189">
        <v>11.873200000000001</v>
      </c>
      <c r="D189">
        <f t="shared" si="2"/>
        <v>-4.7041166036615234E-2</v>
      </c>
      <c r="E189" t="e">
        <f t="shared" si="2"/>
        <v>#DIV/0!</v>
      </c>
    </row>
    <row r="190" spans="1:5" x14ac:dyDescent="0.25">
      <c r="A190" s="72">
        <v>43854</v>
      </c>
      <c r="B190">
        <v>10.6479</v>
      </c>
      <c r="D190">
        <f t="shared" si="2"/>
        <v>-0.10319880066031062</v>
      </c>
      <c r="E190" t="e">
        <f t="shared" si="2"/>
        <v>#DIV/0!</v>
      </c>
    </row>
    <row r="191" spans="1:5" x14ac:dyDescent="0.25">
      <c r="A191" s="72">
        <v>43861</v>
      </c>
      <c r="B191">
        <v>10.921900000000001</v>
      </c>
      <c r="D191">
        <f t="shared" si="2"/>
        <v>2.5732773598549974E-2</v>
      </c>
      <c r="E191" t="e">
        <f t="shared" si="2"/>
        <v>#DIV/0!</v>
      </c>
    </row>
    <row r="192" spans="1:5" x14ac:dyDescent="0.25">
      <c r="A192" s="72">
        <v>43868</v>
      </c>
      <c r="B192">
        <v>11.401400000000001</v>
      </c>
      <c r="D192">
        <f t="shared" si="2"/>
        <v>4.3902617676411682E-2</v>
      </c>
      <c r="E192" t="e">
        <f t="shared" si="2"/>
        <v>#DIV/0!</v>
      </c>
    </row>
    <row r="193" spans="1:5" x14ac:dyDescent="0.25">
      <c r="A193" s="72">
        <v>43875</v>
      </c>
      <c r="B193">
        <v>10.4956</v>
      </c>
      <c r="D193">
        <f t="shared" si="2"/>
        <v>-7.9446383777430962E-2</v>
      </c>
      <c r="E193" t="e">
        <f t="shared" si="2"/>
        <v>#DIV/0!</v>
      </c>
    </row>
    <row r="194" spans="1:5" x14ac:dyDescent="0.25">
      <c r="A194" s="72">
        <v>43882</v>
      </c>
      <c r="B194">
        <v>11.0284</v>
      </c>
      <c r="D194">
        <f t="shared" si="2"/>
        <v>5.0764129730553664E-2</v>
      </c>
      <c r="E194" t="e">
        <f t="shared" si="2"/>
        <v>#DIV/0!</v>
      </c>
    </row>
    <row r="195" spans="1:5" x14ac:dyDescent="0.25">
      <c r="A195" s="72">
        <v>43889</v>
      </c>
      <c r="B195">
        <v>9.6204000000000001</v>
      </c>
      <c r="D195">
        <f t="shared" si="2"/>
        <v>-0.12767037829603567</v>
      </c>
      <c r="E195" t="e">
        <f t="shared" si="2"/>
        <v>#DIV/0!</v>
      </c>
    </row>
    <row r="196" spans="1:5" x14ac:dyDescent="0.25">
      <c r="A196" s="72">
        <v>43896</v>
      </c>
      <c r="B196">
        <v>9.3007000000000009</v>
      </c>
      <c r="D196">
        <f t="shared" si="2"/>
        <v>-3.3231466467090631E-2</v>
      </c>
      <c r="E196" t="e">
        <f t="shared" si="2"/>
        <v>#DIV/0!</v>
      </c>
    </row>
    <row r="197" spans="1:5" x14ac:dyDescent="0.25">
      <c r="A197" s="72">
        <v>43903</v>
      </c>
      <c r="B197">
        <v>7.0098000000000003</v>
      </c>
      <c r="D197">
        <f t="shared" si="2"/>
        <v>-0.24631479351016594</v>
      </c>
      <c r="E197" t="e">
        <f t="shared" si="2"/>
        <v>#DIV/0!</v>
      </c>
    </row>
    <row r="198" spans="1:5" x14ac:dyDescent="0.25">
      <c r="A198" s="72">
        <v>43910</v>
      </c>
      <c r="B198">
        <v>5.1830999999999996</v>
      </c>
      <c r="D198">
        <f t="shared" si="2"/>
        <v>-0.26059231361807766</v>
      </c>
      <c r="E198" t="e">
        <f t="shared" si="2"/>
        <v>#DIV/0!</v>
      </c>
    </row>
    <row r="199" spans="1:5" x14ac:dyDescent="0.25">
      <c r="A199" s="72">
        <v>43917</v>
      </c>
      <c r="B199">
        <v>5.1299000000000001</v>
      </c>
      <c r="D199">
        <f t="shared" si="2"/>
        <v>-1.0264127645617349E-2</v>
      </c>
      <c r="E199" t="e">
        <f t="shared" si="2"/>
        <v>#DIV/0!</v>
      </c>
    </row>
    <row r="200" spans="1:5" x14ac:dyDescent="0.25">
      <c r="A200" s="72">
        <v>43924</v>
      </c>
      <c r="B200">
        <v>5.5865</v>
      </c>
      <c r="D200">
        <f t="shared" si="2"/>
        <v>8.9007582993820611E-2</v>
      </c>
      <c r="E200" t="e">
        <f t="shared" si="2"/>
        <v>#DIV/0!</v>
      </c>
    </row>
    <row r="201" spans="1:5" x14ac:dyDescent="0.25">
      <c r="A201" s="72">
        <v>43931</v>
      </c>
      <c r="B201">
        <v>5.3962000000000003</v>
      </c>
      <c r="D201">
        <f t="shared" si="2"/>
        <v>-3.406426206032398E-2</v>
      </c>
      <c r="E201" t="e">
        <f t="shared" si="2"/>
        <v>#DIV/0!</v>
      </c>
    </row>
    <row r="202" spans="1:5" x14ac:dyDescent="0.25">
      <c r="A202" s="72">
        <v>43938</v>
      </c>
      <c r="B202">
        <v>5.5789</v>
      </c>
      <c r="D202">
        <f t="shared" si="2"/>
        <v>3.3857158741336324E-2</v>
      </c>
      <c r="E202" t="e">
        <f t="shared" si="2"/>
        <v>#DIV/0!</v>
      </c>
    </row>
    <row r="203" spans="1:5" x14ac:dyDescent="0.25">
      <c r="A203" s="72">
        <v>43945</v>
      </c>
      <c r="B203">
        <v>4.6426999999999996</v>
      </c>
      <c r="D203">
        <f t="shared" ref="D203:E266" si="3">+B203/B202-1</f>
        <v>-0.16781085877144242</v>
      </c>
      <c r="E203" t="e">
        <f t="shared" si="3"/>
        <v>#DIV/0!</v>
      </c>
    </row>
    <row r="204" spans="1:5" x14ac:dyDescent="0.25">
      <c r="A204" s="72">
        <v>43952</v>
      </c>
      <c r="B204">
        <v>5.0461</v>
      </c>
      <c r="D204">
        <f t="shared" si="3"/>
        <v>8.6889094707820913E-2</v>
      </c>
      <c r="E204" t="e">
        <f t="shared" si="3"/>
        <v>#DIV/0!</v>
      </c>
    </row>
    <row r="205" spans="1:5" x14ac:dyDescent="0.25">
      <c r="A205" s="72">
        <v>43959</v>
      </c>
      <c r="B205">
        <v>6.165</v>
      </c>
      <c r="D205">
        <f t="shared" si="3"/>
        <v>0.22173559778839103</v>
      </c>
      <c r="E205" t="e">
        <f t="shared" si="3"/>
        <v>#DIV/0!</v>
      </c>
    </row>
    <row r="206" spans="1:5" x14ac:dyDescent="0.25">
      <c r="A206" s="72">
        <v>43966</v>
      </c>
      <c r="B206">
        <v>6.3933</v>
      </c>
      <c r="D206">
        <f t="shared" si="3"/>
        <v>3.7031630170316188E-2</v>
      </c>
      <c r="E206" t="e">
        <f t="shared" si="3"/>
        <v>#DIV/0!</v>
      </c>
    </row>
    <row r="207" spans="1:5" x14ac:dyDescent="0.25">
      <c r="A207" s="72">
        <v>43973</v>
      </c>
      <c r="B207">
        <v>7.2381000000000002</v>
      </c>
      <c r="D207">
        <f t="shared" si="3"/>
        <v>0.13213833231664407</v>
      </c>
      <c r="E207" t="e">
        <f t="shared" si="3"/>
        <v>#DIV/0!</v>
      </c>
    </row>
    <row r="208" spans="1:5" x14ac:dyDescent="0.25">
      <c r="A208" s="72">
        <v>43980</v>
      </c>
      <c r="B208">
        <v>6.0964999999999998</v>
      </c>
      <c r="D208">
        <f t="shared" si="3"/>
        <v>-0.15772094886779686</v>
      </c>
      <c r="E208" t="e">
        <f t="shared" si="3"/>
        <v>#DIV/0!</v>
      </c>
    </row>
    <row r="209" spans="1:5" x14ac:dyDescent="0.25">
      <c r="A209" s="72">
        <v>43987</v>
      </c>
      <c r="B209">
        <v>7.8926999999999996</v>
      </c>
      <c r="D209">
        <f t="shared" si="3"/>
        <v>0.29462806528335928</v>
      </c>
      <c r="E209" t="e">
        <f t="shared" si="3"/>
        <v>#DIV/0!</v>
      </c>
    </row>
    <row r="210" spans="1:5" x14ac:dyDescent="0.25">
      <c r="A210" s="72">
        <v>43994</v>
      </c>
      <c r="B210">
        <v>8.1819000000000006</v>
      </c>
      <c r="D210">
        <f t="shared" si="3"/>
        <v>3.6641453495001919E-2</v>
      </c>
      <c r="E210" t="e">
        <f t="shared" si="3"/>
        <v>#DIV/0!</v>
      </c>
    </row>
    <row r="211" spans="1:5" x14ac:dyDescent="0.25">
      <c r="A211" s="72">
        <v>44001</v>
      </c>
      <c r="B211">
        <v>7.7785000000000002</v>
      </c>
      <c r="D211">
        <f t="shared" si="3"/>
        <v>-4.9303951404930491E-2</v>
      </c>
      <c r="E211" t="e">
        <f t="shared" si="3"/>
        <v>#DIV/0!</v>
      </c>
    </row>
    <row r="212" spans="1:5" x14ac:dyDescent="0.25">
      <c r="A212" s="72">
        <v>44008</v>
      </c>
      <c r="B212">
        <v>7.7709000000000001</v>
      </c>
      <c r="D212">
        <f t="shared" si="3"/>
        <v>-9.7705213087362353E-4</v>
      </c>
      <c r="E212" t="e">
        <f t="shared" si="3"/>
        <v>#DIV/0!</v>
      </c>
    </row>
    <row r="213" spans="1:5" x14ac:dyDescent="0.25">
      <c r="A213" s="72">
        <v>44015</v>
      </c>
      <c r="B213">
        <v>7.0174000000000003</v>
      </c>
      <c r="D213">
        <f t="shared" si="3"/>
        <v>-9.696431558764107E-2</v>
      </c>
      <c r="E213" t="e">
        <f t="shared" si="3"/>
        <v>#DIV/0!</v>
      </c>
    </row>
    <row r="214" spans="1:5" x14ac:dyDescent="0.25">
      <c r="A214" s="72">
        <v>44022</v>
      </c>
      <c r="B214">
        <v>8.6538000000000004</v>
      </c>
      <c r="D214">
        <f t="shared" si="3"/>
        <v>0.23319178043149891</v>
      </c>
      <c r="E214" t="e">
        <f t="shared" si="3"/>
        <v>#DIV/0!</v>
      </c>
    </row>
    <row r="215" spans="1:5" x14ac:dyDescent="0.25">
      <c r="A215" s="72">
        <v>44029</v>
      </c>
      <c r="B215">
        <v>8.5472000000000001</v>
      </c>
      <c r="D215">
        <f t="shared" si="3"/>
        <v>-1.2318287919757864E-2</v>
      </c>
      <c r="E215" t="e">
        <f t="shared" si="3"/>
        <v>#DIV/0!</v>
      </c>
    </row>
    <row r="216" spans="1:5" x14ac:dyDescent="0.25">
      <c r="A216" s="72">
        <v>44036</v>
      </c>
      <c r="B216">
        <v>9.4909999999999997</v>
      </c>
      <c r="D216">
        <f t="shared" si="3"/>
        <v>0.11042212654436545</v>
      </c>
      <c r="E216" t="e">
        <f t="shared" si="3"/>
        <v>#DIV/0!</v>
      </c>
    </row>
    <row r="217" spans="1:5" x14ac:dyDescent="0.25">
      <c r="A217" s="72">
        <v>44043</v>
      </c>
      <c r="B217">
        <v>9.1333000000000002</v>
      </c>
      <c r="D217">
        <f t="shared" si="3"/>
        <v>-3.7688336318617566E-2</v>
      </c>
      <c r="E217" t="e">
        <f t="shared" si="3"/>
        <v>#DIV/0!</v>
      </c>
    </row>
    <row r="218" spans="1:5" x14ac:dyDescent="0.25">
      <c r="A218" s="72">
        <v>44050</v>
      </c>
      <c r="B218">
        <v>9.7802000000000007</v>
      </c>
      <c r="D218">
        <f t="shared" si="3"/>
        <v>7.0828725652283486E-2</v>
      </c>
      <c r="E218" t="e">
        <f t="shared" si="3"/>
        <v>#DIV/0!</v>
      </c>
    </row>
    <row r="219" spans="1:5" x14ac:dyDescent="0.25">
      <c r="A219" s="72">
        <v>44057</v>
      </c>
      <c r="B219">
        <v>8.6538000000000004</v>
      </c>
      <c r="D219">
        <f t="shared" si="3"/>
        <v>-0.11517146888611685</v>
      </c>
      <c r="E219" t="e">
        <f t="shared" si="3"/>
        <v>#DIV/0!</v>
      </c>
    </row>
    <row r="220" spans="1:5" x14ac:dyDescent="0.25">
      <c r="A220" s="72">
        <v>44064</v>
      </c>
      <c r="B220">
        <v>7.6947999999999999</v>
      </c>
      <c r="D220">
        <f t="shared" si="3"/>
        <v>-0.11081836880907814</v>
      </c>
      <c r="E220" t="e">
        <f t="shared" si="3"/>
        <v>#DIV/0!</v>
      </c>
    </row>
    <row r="221" spans="1:5" x14ac:dyDescent="0.25">
      <c r="A221" s="72">
        <v>44071</v>
      </c>
      <c r="B221">
        <v>8.0677000000000003</v>
      </c>
      <c r="D221">
        <f t="shared" si="3"/>
        <v>4.846129853927339E-2</v>
      </c>
      <c r="E221" t="e">
        <f t="shared" si="3"/>
        <v>#DIV/0!</v>
      </c>
    </row>
    <row r="222" spans="1:5" x14ac:dyDescent="0.25">
      <c r="A222" s="72">
        <v>44078</v>
      </c>
      <c r="B222">
        <v>7.7481</v>
      </c>
      <c r="D222">
        <f t="shared" si="3"/>
        <v>-3.9614760092715473E-2</v>
      </c>
      <c r="E222" t="e">
        <f t="shared" si="3"/>
        <v>#DIV/0!</v>
      </c>
    </row>
    <row r="223" spans="1:5" x14ac:dyDescent="0.25">
      <c r="A223" s="72">
        <v>44085</v>
      </c>
      <c r="B223">
        <v>7.4131999999999998</v>
      </c>
      <c r="D223">
        <f t="shared" si="3"/>
        <v>-4.322349995482766E-2</v>
      </c>
      <c r="E223" t="e">
        <f t="shared" si="3"/>
        <v>#DIV/0!</v>
      </c>
    </row>
    <row r="224" spans="1:5" x14ac:dyDescent="0.25">
      <c r="A224" s="72">
        <v>44092</v>
      </c>
      <c r="B224">
        <v>5.9823000000000004</v>
      </c>
      <c r="D224">
        <f t="shared" si="3"/>
        <v>-0.19302055792370354</v>
      </c>
      <c r="E224" t="e">
        <f t="shared" si="3"/>
        <v>#DIV/0!</v>
      </c>
    </row>
    <row r="225" spans="1:5" x14ac:dyDescent="0.25">
      <c r="A225" s="72">
        <v>44099</v>
      </c>
      <c r="B225">
        <v>5.6322000000000001</v>
      </c>
      <c r="D225">
        <f t="shared" si="3"/>
        <v>-5.8522641793290253E-2</v>
      </c>
      <c r="E225" t="e">
        <f t="shared" si="3"/>
        <v>#DIV/0!</v>
      </c>
    </row>
    <row r="226" spans="1:5" x14ac:dyDescent="0.25">
      <c r="A226" s="72">
        <v>44106</v>
      </c>
      <c r="B226">
        <v>5.5484999999999998</v>
      </c>
      <c r="D226">
        <f t="shared" si="3"/>
        <v>-1.4860977948226384E-2</v>
      </c>
      <c r="E226" t="e">
        <f t="shared" si="3"/>
        <v>#DIV/0!</v>
      </c>
    </row>
    <row r="227" spans="1:5" x14ac:dyDescent="0.25">
      <c r="A227" s="72">
        <v>44113</v>
      </c>
      <c r="B227">
        <v>5.43</v>
      </c>
      <c r="D227">
        <f t="shared" si="3"/>
        <v>-2.1357123546904555E-2</v>
      </c>
      <c r="E227" t="e">
        <f t="shared" si="3"/>
        <v>#DIV/0!</v>
      </c>
    </row>
    <row r="228" spans="1:5" x14ac:dyDescent="0.25">
      <c r="A228" s="72">
        <v>44120</v>
      </c>
      <c r="B228">
        <v>5.1993</v>
      </c>
      <c r="D228">
        <f t="shared" si="3"/>
        <v>-4.248618784530378E-2</v>
      </c>
      <c r="E228" t="e">
        <f t="shared" si="3"/>
        <v>#DIV/0!</v>
      </c>
    </row>
    <row r="229" spans="1:5" x14ac:dyDescent="0.25">
      <c r="A229" s="72">
        <v>44127</v>
      </c>
      <c r="B229">
        <v>5.1147</v>
      </c>
      <c r="D229">
        <f t="shared" si="3"/>
        <v>-1.6271421152847521E-2</v>
      </c>
      <c r="E229" t="e">
        <f t="shared" si="3"/>
        <v>#DIV/0!</v>
      </c>
    </row>
    <row r="230" spans="1:5" x14ac:dyDescent="0.25">
      <c r="A230" s="72">
        <v>44134</v>
      </c>
      <c r="B230">
        <v>4.8147000000000002</v>
      </c>
      <c r="D230">
        <f t="shared" si="3"/>
        <v>-5.8654466537626848E-2</v>
      </c>
      <c r="E230" t="e">
        <f t="shared" si="3"/>
        <v>#DIV/0!</v>
      </c>
    </row>
    <row r="231" spans="1:5" x14ac:dyDescent="0.25">
      <c r="A231" s="72">
        <v>44141</v>
      </c>
      <c r="B231">
        <v>5.8531000000000004</v>
      </c>
      <c r="D231">
        <f t="shared" si="3"/>
        <v>0.21567283527530279</v>
      </c>
      <c r="E231" t="e">
        <f t="shared" si="3"/>
        <v>#DIV/0!</v>
      </c>
    </row>
    <row r="232" spans="1:5" x14ac:dyDescent="0.25">
      <c r="A232" s="72">
        <v>44148</v>
      </c>
      <c r="B232">
        <v>6.3529999999999998</v>
      </c>
      <c r="D232">
        <f t="shared" si="3"/>
        <v>8.5407732654490642E-2</v>
      </c>
      <c r="E232" t="e">
        <f t="shared" si="3"/>
        <v>#DIV/0!</v>
      </c>
    </row>
    <row r="233" spans="1:5" x14ac:dyDescent="0.25">
      <c r="A233" s="72">
        <v>44155</v>
      </c>
      <c r="B233">
        <v>6.2453000000000003</v>
      </c>
      <c r="D233">
        <f t="shared" si="3"/>
        <v>-1.6952620809066454E-2</v>
      </c>
      <c r="E233" t="e">
        <f t="shared" si="3"/>
        <v>#DIV/0!</v>
      </c>
    </row>
    <row r="234" spans="1:5" x14ac:dyDescent="0.25">
      <c r="A234" s="72">
        <v>44162</v>
      </c>
      <c r="B234">
        <v>6.976</v>
      </c>
      <c r="D234">
        <f t="shared" si="3"/>
        <v>0.11699998398795897</v>
      </c>
      <c r="E234" t="e">
        <f t="shared" si="3"/>
        <v>#DIV/0!</v>
      </c>
    </row>
    <row r="235" spans="1:5" x14ac:dyDescent="0.25">
      <c r="A235" s="72">
        <v>44169</v>
      </c>
      <c r="B235">
        <v>6.9836999999999998</v>
      </c>
      <c r="D235">
        <f t="shared" si="3"/>
        <v>1.1037844036696498E-3</v>
      </c>
      <c r="E235" t="e">
        <f t="shared" si="3"/>
        <v>#DIV/0!</v>
      </c>
    </row>
    <row r="236" spans="1:5" x14ac:dyDescent="0.25">
      <c r="A236" s="72">
        <v>44176</v>
      </c>
      <c r="B236">
        <v>6.9145000000000003</v>
      </c>
      <c r="D236">
        <f t="shared" si="3"/>
        <v>-9.9087876054240187E-3</v>
      </c>
      <c r="E236" t="e">
        <f t="shared" si="3"/>
        <v>#DIV/0!</v>
      </c>
    </row>
    <row r="237" spans="1:5" x14ac:dyDescent="0.25">
      <c r="A237" s="72">
        <v>44183</v>
      </c>
      <c r="B237">
        <v>6.7145000000000001</v>
      </c>
      <c r="D237">
        <f t="shared" si="3"/>
        <v>-2.8924723407332431E-2</v>
      </c>
      <c r="E237" t="e">
        <f t="shared" si="3"/>
        <v>#DIV/0!</v>
      </c>
    </row>
    <row r="238" spans="1:5" x14ac:dyDescent="0.25">
      <c r="A238" s="72">
        <v>44190</v>
      </c>
      <c r="B238">
        <v>6.6760000000000002</v>
      </c>
      <c r="D238">
        <f t="shared" si="3"/>
        <v>-5.7338595576736928E-3</v>
      </c>
      <c r="E238" t="e">
        <f t="shared" si="3"/>
        <v>#DIV/0!</v>
      </c>
    </row>
    <row r="239" spans="1:5" x14ac:dyDescent="0.25">
      <c r="A239" s="72">
        <v>44197</v>
      </c>
      <c r="B239">
        <v>6.7222</v>
      </c>
      <c r="D239">
        <f t="shared" si="3"/>
        <v>6.9203115638105661E-3</v>
      </c>
      <c r="E239" t="e">
        <f t="shared" si="3"/>
        <v>#DIV/0!</v>
      </c>
    </row>
    <row r="240" spans="1:5" x14ac:dyDescent="0.25">
      <c r="A240" s="72">
        <v>44204</v>
      </c>
      <c r="B240">
        <v>6.3221999999999996</v>
      </c>
      <c r="D240">
        <f t="shared" si="3"/>
        <v>-5.9504328939930407E-2</v>
      </c>
      <c r="E240" t="e">
        <f t="shared" si="3"/>
        <v>#DIV/0!</v>
      </c>
    </row>
    <row r="241" spans="1:5" x14ac:dyDescent="0.25">
      <c r="A241" s="72">
        <v>44211</v>
      </c>
      <c r="B241">
        <v>6.1529999999999996</v>
      </c>
      <c r="D241">
        <f t="shared" si="3"/>
        <v>-2.6762835721742428E-2</v>
      </c>
      <c r="E241" t="e">
        <f t="shared" si="3"/>
        <v>#DIV/0!</v>
      </c>
    </row>
    <row r="242" spans="1:5" x14ac:dyDescent="0.25">
      <c r="A242" s="72">
        <v>44218</v>
      </c>
      <c r="B242">
        <v>5.7530999999999999</v>
      </c>
      <c r="D242">
        <f t="shared" si="3"/>
        <v>-6.4992686494392937E-2</v>
      </c>
      <c r="E242" t="e">
        <f t="shared" si="3"/>
        <v>#DIV/0!</v>
      </c>
    </row>
    <row r="243" spans="1:5" x14ac:dyDescent="0.25">
      <c r="A243" s="72">
        <v>44225</v>
      </c>
      <c r="B243">
        <v>5.7377000000000002</v>
      </c>
      <c r="D243">
        <f t="shared" si="3"/>
        <v>-2.676817715666302E-3</v>
      </c>
      <c r="E243" t="e">
        <f t="shared" si="3"/>
        <v>#DIV/0!</v>
      </c>
    </row>
    <row r="244" spans="1:5" x14ac:dyDescent="0.25">
      <c r="A244" s="72">
        <v>44232</v>
      </c>
      <c r="B244">
        <v>6.3606999999999996</v>
      </c>
      <c r="D244">
        <f t="shared" si="3"/>
        <v>0.10858009306865113</v>
      </c>
      <c r="E244" t="e">
        <f t="shared" si="3"/>
        <v>#DIV/0!</v>
      </c>
    </row>
    <row r="245" spans="1:5" x14ac:dyDescent="0.25">
      <c r="A245" s="72">
        <v>44239</v>
      </c>
      <c r="B245">
        <v>6.3684000000000003</v>
      </c>
      <c r="D245">
        <f t="shared" si="3"/>
        <v>1.2105585863191326E-3</v>
      </c>
      <c r="E245" t="e">
        <f t="shared" si="3"/>
        <v>#DIV/0!</v>
      </c>
    </row>
    <row r="246" spans="1:5" x14ac:dyDescent="0.25">
      <c r="A246" s="72">
        <v>44246</v>
      </c>
      <c r="B246">
        <v>6.6375999999999999</v>
      </c>
      <c r="D246">
        <f t="shared" si="3"/>
        <v>4.2271214119716127E-2</v>
      </c>
      <c r="E246" t="e">
        <f t="shared" si="3"/>
        <v>#DIV/0!</v>
      </c>
    </row>
    <row r="247" spans="1:5" x14ac:dyDescent="0.25">
      <c r="A247" s="72">
        <v>44253</v>
      </c>
      <c r="B247">
        <v>5.73</v>
      </c>
      <c r="D247">
        <f t="shared" si="3"/>
        <v>-0.13673616969989144</v>
      </c>
      <c r="E247" t="e">
        <f t="shared" si="3"/>
        <v>#DIV/0!</v>
      </c>
    </row>
    <row r="248" spans="1:5" x14ac:dyDescent="0.25">
      <c r="A248" s="72">
        <v>44260</v>
      </c>
      <c r="B248">
        <v>5.4762000000000004</v>
      </c>
      <c r="D248">
        <f t="shared" si="3"/>
        <v>-4.4293193717277468E-2</v>
      </c>
      <c r="E248" t="e">
        <f t="shared" si="3"/>
        <v>#DIV/0!</v>
      </c>
    </row>
    <row r="249" spans="1:5" x14ac:dyDescent="0.25">
      <c r="A249" s="72">
        <v>44267</v>
      </c>
      <c r="B249">
        <v>6.1069000000000004</v>
      </c>
      <c r="D249">
        <f t="shared" si="3"/>
        <v>0.11517110405025388</v>
      </c>
      <c r="E249" t="e">
        <f t="shared" si="3"/>
        <v>#DIV/0!</v>
      </c>
    </row>
    <row r="250" spans="1:5" x14ac:dyDescent="0.25">
      <c r="A250" s="72">
        <v>44274</v>
      </c>
      <c r="B250">
        <v>6.0914999999999999</v>
      </c>
      <c r="D250">
        <f t="shared" si="3"/>
        <v>-2.5217377065287483E-3</v>
      </c>
      <c r="E250" t="e">
        <f t="shared" si="3"/>
        <v>#DIV/0!</v>
      </c>
    </row>
    <row r="251" spans="1:5" x14ac:dyDescent="0.25">
      <c r="A251" s="72">
        <v>44281</v>
      </c>
      <c r="B251">
        <v>5.8837999999999999</v>
      </c>
      <c r="D251">
        <f t="shared" si="3"/>
        <v>-3.4096692111959315E-2</v>
      </c>
      <c r="E251" t="e">
        <f t="shared" si="3"/>
        <v>#DIV/0!</v>
      </c>
    </row>
    <row r="252" spans="1:5" x14ac:dyDescent="0.25">
      <c r="A252" s="72">
        <v>44288</v>
      </c>
      <c r="B252">
        <v>5.8376999999999999</v>
      </c>
      <c r="D252">
        <f t="shared" si="3"/>
        <v>-7.835072572147217E-3</v>
      </c>
      <c r="E252" t="e">
        <f t="shared" si="3"/>
        <v>#DIV/0!</v>
      </c>
    </row>
    <row r="253" spans="1:5" x14ac:dyDescent="0.25">
      <c r="A253" s="72">
        <v>44295</v>
      </c>
      <c r="B253">
        <v>5.7762000000000002</v>
      </c>
      <c r="D253">
        <f t="shared" si="3"/>
        <v>-1.0534970964592216E-2</v>
      </c>
      <c r="E253" t="e">
        <f t="shared" si="3"/>
        <v>#DIV/0!</v>
      </c>
    </row>
    <row r="254" spans="1:5" x14ac:dyDescent="0.25">
      <c r="A254" s="72">
        <v>44302</v>
      </c>
      <c r="B254">
        <v>5.6684999999999999</v>
      </c>
      <c r="D254">
        <f t="shared" si="3"/>
        <v>-1.8645476264672389E-2</v>
      </c>
      <c r="E254" t="e">
        <f t="shared" si="3"/>
        <v>#DIV/0!</v>
      </c>
    </row>
    <row r="255" spans="1:5" x14ac:dyDescent="0.25">
      <c r="A255" s="72">
        <v>44309</v>
      </c>
      <c r="B255">
        <v>5.5377000000000001</v>
      </c>
      <c r="D255">
        <f t="shared" si="3"/>
        <v>-2.3074887536385202E-2</v>
      </c>
      <c r="E255" t="e">
        <f t="shared" si="3"/>
        <v>#DIV/0!</v>
      </c>
    </row>
    <row r="256" spans="1:5" x14ac:dyDescent="0.25">
      <c r="A256" s="72">
        <v>44316</v>
      </c>
      <c r="B256">
        <v>5.7607999999999997</v>
      </c>
      <c r="D256">
        <f t="shared" si="3"/>
        <v>4.0287483973490801E-2</v>
      </c>
      <c r="E256" t="e">
        <f t="shared" si="3"/>
        <v>#DIV/0!</v>
      </c>
    </row>
    <row r="257" spans="1:5" x14ac:dyDescent="0.25">
      <c r="A257" s="72">
        <v>44323</v>
      </c>
      <c r="B257">
        <v>6.0683999999999996</v>
      </c>
      <c r="D257">
        <f t="shared" si="3"/>
        <v>5.3395361755311788E-2</v>
      </c>
      <c r="E257" t="e">
        <f t="shared" si="3"/>
        <v>#DIV/0!</v>
      </c>
    </row>
    <row r="258" spans="1:5" x14ac:dyDescent="0.25">
      <c r="A258" s="72">
        <v>44330</v>
      </c>
      <c r="B258">
        <v>6.4588999999999999</v>
      </c>
      <c r="D258">
        <f t="shared" si="3"/>
        <v>6.4349746226352922E-2</v>
      </c>
      <c r="E258" t="e">
        <f t="shared" si="3"/>
        <v>#DIV/0!</v>
      </c>
    </row>
    <row r="259" spans="1:5" x14ac:dyDescent="0.25">
      <c r="A259" s="72">
        <v>44337</v>
      </c>
      <c r="B259">
        <v>6.3814000000000002</v>
      </c>
      <c r="D259">
        <f t="shared" si="3"/>
        <v>-1.1998947189149844E-2</v>
      </c>
      <c r="E259" t="e">
        <f t="shared" si="3"/>
        <v>#DIV/0!</v>
      </c>
    </row>
    <row r="260" spans="1:5" x14ac:dyDescent="0.25">
      <c r="A260" s="72">
        <v>44344</v>
      </c>
      <c r="B260">
        <v>6.8853999999999997</v>
      </c>
      <c r="D260">
        <f t="shared" si="3"/>
        <v>7.8979534271476304E-2</v>
      </c>
      <c r="E260" t="e">
        <f t="shared" si="3"/>
        <v>#DIV/0!</v>
      </c>
    </row>
    <row r="261" spans="1:5" x14ac:dyDescent="0.25">
      <c r="A261" s="72">
        <v>44351</v>
      </c>
      <c r="B261">
        <v>7.6994999999999996</v>
      </c>
      <c r="D261">
        <f t="shared" si="3"/>
        <v>0.11823568710605037</v>
      </c>
      <c r="E261" t="e">
        <f t="shared" si="3"/>
        <v>#DIV/0!</v>
      </c>
    </row>
    <row r="262" spans="1:5" x14ac:dyDescent="0.25">
      <c r="A262" s="72">
        <v>44358</v>
      </c>
      <c r="B262">
        <v>7.6840000000000002</v>
      </c>
      <c r="D262">
        <f t="shared" si="3"/>
        <v>-2.0131177349177465E-3</v>
      </c>
      <c r="E262" t="e">
        <f t="shared" si="3"/>
        <v>#DIV/0!</v>
      </c>
    </row>
    <row r="263" spans="1:5" x14ac:dyDescent="0.25">
      <c r="A263" s="72">
        <v>44365</v>
      </c>
      <c r="B263">
        <v>7.4978999999999996</v>
      </c>
      <c r="D263">
        <f t="shared" si="3"/>
        <v>-2.4219156689224475E-2</v>
      </c>
      <c r="E263" t="e">
        <f t="shared" si="3"/>
        <v>#DIV/0!</v>
      </c>
    </row>
    <row r="264" spans="1:5" x14ac:dyDescent="0.25">
      <c r="A264" s="72">
        <v>44372</v>
      </c>
      <c r="B264">
        <v>7.1334999999999997</v>
      </c>
      <c r="D264">
        <f t="shared" si="3"/>
        <v>-4.8600274743594851E-2</v>
      </c>
      <c r="E264" t="e">
        <f t="shared" si="3"/>
        <v>#DIV/0!</v>
      </c>
    </row>
    <row r="265" spans="1:5" x14ac:dyDescent="0.25">
      <c r="A265" s="72">
        <v>44379</v>
      </c>
      <c r="B265">
        <v>6.6139999999999999</v>
      </c>
      <c r="D265">
        <f t="shared" si="3"/>
        <v>-7.2825401275671164E-2</v>
      </c>
      <c r="E265" t="e">
        <f t="shared" si="3"/>
        <v>#DIV/0!</v>
      </c>
    </row>
    <row r="266" spans="1:5" x14ac:dyDescent="0.25">
      <c r="A266" s="72">
        <v>44386</v>
      </c>
      <c r="B266">
        <v>6.3581000000000003</v>
      </c>
      <c r="D266">
        <f t="shared" si="3"/>
        <v>-3.8690656183852368E-2</v>
      </c>
      <c r="E266" t="e">
        <f t="shared" si="3"/>
        <v>#DIV/0!</v>
      </c>
    </row>
    <row r="267" spans="1:5" x14ac:dyDescent="0.25">
      <c r="A267" s="72">
        <v>44393</v>
      </c>
      <c r="B267">
        <v>6.3426</v>
      </c>
      <c r="D267">
        <f t="shared" ref="D267:E330" si="4">+B267/B266-1</f>
        <v>-2.4378352023404215E-3</v>
      </c>
      <c r="E267" t="e">
        <f t="shared" si="4"/>
        <v>#DIV/0!</v>
      </c>
    </row>
    <row r="268" spans="1:5" x14ac:dyDescent="0.25">
      <c r="A268" s="72">
        <v>44400</v>
      </c>
      <c r="B268">
        <v>6.1798000000000002</v>
      </c>
      <c r="D268">
        <f t="shared" si="4"/>
        <v>-2.5667707249392935E-2</v>
      </c>
      <c r="E268" t="e">
        <f t="shared" si="4"/>
        <v>#DIV/0!</v>
      </c>
    </row>
    <row r="269" spans="1:5" x14ac:dyDescent="0.25">
      <c r="A269" s="72">
        <v>44407</v>
      </c>
      <c r="B269">
        <v>6.0556999999999999</v>
      </c>
      <c r="D269">
        <f t="shared" si="4"/>
        <v>-2.008155603741224E-2</v>
      </c>
      <c r="E269" t="e">
        <f t="shared" si="4"/>
        <v>#DIV/0!</v>
      </c>
    </row>
    <row r="270" spans="1:5" x14ac:dyDescent="0.25">
      <c r="A270" s="72">
        <v>44414</v>
      </c>
      <c r="B270">
        <v>6.3658999999999999</v>
      </c>
      <c r="D270">
        <f t="shared" si="4"/>
        <v>5.1224466205393338E-2</v>
      </c>
      <c r="E270" t="e">
        <f t="shared" si="4"/>
        <v>#DIV/0!</v>
      </c>
    </row>
    <row r="271" spans="1:5" x14ac:dyDescent="0.25">
      <c r="A271" s="72">
        <v>44421</v>
      </c>
      <c r="B271">
        <v>6.5751999999999997</v>
      </c>
      <c r="D271">
        <f t="shared" si="4"/>
        <v>3.2878304717322004E-2</v>
      </c>
      <c r="E271" t="e">
        <f t="shared" si="4"/>
        <v>#DIV/0!</v>
      </c>
    </row>
    <row r="272" spans="1:5" x14ac:dyDescent="0.25">
      <c r="A272" s="72">
        <v>44428</v>
      </c>
      <c r="B272">
        <v>6.6295000000000002</v>
      </c>
      <c r="D272">
        <f t="shared" si="4"/>
        <v>8.2583039299184424E-3</v>
      </c>
      <c r="E272" t="e">
        <f t="shared" si="4"/>
        <v>#DIV/0!</v>
      </c>
    </row>
    <row r="273" spans="1:5" x14ac:dyDescent="0.25">
      <c r="A273" s="72">
        <v>44435</v>
      </c>
      <c r="B273">
        <v>7.9321000000000002</v>
      </c>
      <c r="D273">
        <f t="shared" si="4"/>
        <v>0.19648540613922627</v>
      </c>
      <c r="E273" t="e">
        <f t="shared" si="4"/>
        <v>#DIV/0!</v>
      </c>
    </row>
    <row r="274" spans="1:5" x14ac:dyDescent="0.25">
      <c r="A274" s="72">
        <v>44442</v>
      </c>
      <c r="B274">
        <v>7.9709000000000003</v>
      </c>
      <c r="D274">
        <f t="shared" si="4"/>
        <v>4.8915167484020472E-3</v>
      </c>
      <c r="E274" t="e">
        <f t="shared" si="4"/>
        <v>#DIV/0!</v>
      </c>
    </row>
    <row r="275" spans="1:5" x14ac:dyDescent="0.25">
      <c r="A275" s="72">
        <v>44449</v>
      </c>
      <c r="B275">
        <v>8.1880000000000006</v>
      </c>
      <c r="D275">
        <f t="shared" si="4"/>
        <v>2.7236573034412626E-2</v>
      </c>
      <c r="E275" t="e">
        <f t="shared" si="4"/>
        <v>#DIV/0!</v>
      </c>
    </row>
    <row r="276" spans="1:5" x14ac:dyDescent="0.25">
      <c r="A276" s="72">
        <v>44456</v>
      </c>
      <c r="B276">
        <v>8.5137</v>
      </c>
      <c r="D276">
        <f t="shared" si="4"/>
        <v>3.977772349780162E-2</v>
      </c>
      <c r="E276" t="e">
        <f t="shared" si="4"/>
        <v>#DIV/0!</v>
      </c>
    </row>
    <row r="277" spans="1:5" x14ac:dyDescent="0.25">
      <c r="A277" s="72">
        <v>44463</v>
      </c>
      <c r="B277">
        <v>7.2731000000000003</v>
      </c>
      <c r="D277">
        <f t="shared" si="4"/>
        <v>-0.14571807792146774</v>
      </c>
      <c r="E277" t="e">
        <f t="shared" si="4"/>
        <v>#DIV/0!</v>
      </c>
    </row>
    <row r="278" spans="1:5" x14ac:dyDescent="0.25">
      <c r="A278" s="72">
        <v>44470</v>
      </c>
      <c r="B278">
        <v>7.9398999999999997</v>
      </c>
      <c r="D278">
        <f t="shared" si="4"/>
        <v>9.1680301384553964E-2</v>
      </c>
      <c r="E278" t="e">
        <f t="shared" si="4"/>
        <v>#DIV/0!</v>
      </c>
    </row>
    <row r="279" spans="1:5" x14ac:dyDescent="0.25">
      <c r="A279" s="72">
        <v>44477</v>
      </c>
      <c r="B279">
        <v>7.9476000000000004</v>
      </c>
      <c r="D279">
        <f t="shared" si="4"/>
        <v>9.697855136714395E-4</v>
      </c>
      <c r="E279" t="e">
        <f t="shared" si="4"/>
        <v>#DIV/0!</v>
      </c>
    </row>
    <row r="280" spans="1:5" x14ac:dyDescent="0.25">
      <c r="A280" s="72">
        <v>44484</v>
      </c>
      <c r="B280">
        <v>8.3276000000000003</v>
      </c>
      <c r="D280">
        <f t="shared" si="4"/>
        <v>4.7813176304796423E-2</v>
      </c>
      <c r="E280" t="e">
        <f t="shared" si="4"/>
        <v>#DIV/0!</v>
      </c>
    </row>
    <row r="281" spans="1:5" x14ac:dyDescent="0.25">
      <c r="A281" s="72">
        <v>44491</v>
      </c>
      <c r="B281">
        <v>8.8470999999999993</v>
      </c>
      <c r="D281">
        <f t="shared" si="4"/>
        <v>6.2382919448580543E-2</v>
      </c>
      <c r="E281" t="e">
        <f t="shared" si="4"/>
        <v>#DIV/0!</v>
      </c>
    </row>
    <row r="282" spans="1:5" x14ac:dyDescent="0.25">
      <c r="A282" s="72">
        <v>44498</v>
      </c>
      <c r="B282">
        <v>8.2423000000000002</v>
      </c>
      <c r="D282">
        <f t="shared" si="4"/>
        <v>-6.8361383956324628E-2</v>
      </c>
      <c r="E282" t="e">
        <f t="shared" si="4"/>
        <v>#DIV/0!</v>
      </c>
    </row>
    <row r="283" spans="1:5" x14ac:dyDescent="0.25">
      <c r="A283" s="72">
        <v>44505</v>
      </c>
      <c r="B283">
        <v>8.8470999999999993</v>
      </c>
      <c r="D283">
        <f t="shared" si="4"/>
        <v>7.3377576647295051E-2</v>
      </c>
      <c r="E283" t="e">
        <f t="shared" si="4"/>
        <v>#DIV/0!</v>
      </c>
    </row>
    <row r="284" spans="1:5" x14ac:dyDescent="0.25">
      <c r="A284" s="72">
        <v>44512</v>
      </c>
      <c r="B284">
        <v>8.9323999999999995</v>
      </c>
      <c r="D284">
        <f t="shared" si="4"/>
        <v>9.6415774660623121E-3</v>
      </c>
      <c r="E284" t="e">
        <f t="shared" si="4"/>
        <v>#DIV/0!</v>
      </c>
    </row>
    <row r="285" spans="1:5" x14ac:dyDescent="0.25">
      <c r="A285" s="72">
        <v>44519</v>
      </c>
      <c r="B285">
        <v>7.4280999999999997</v>
      </c>
      <c r="D285">
        <f t="shared" si="4"/>
        <v>-0.16840938605525946</v>
      </c>
      <c r="E285" t="e">
        <f t="shared" si="4"/>
        <v>#DIV/0!</v>
      </c>
    </row>
    <row r="286" spans="1:5" x14ac:dyDescent="0.25">
      <c r="A286" s="72">
        <v>44526</v>
      </c>
      <c r="B286">
        <v>7.0946999999999996</v>
      </c>
      <c r="D286">
        <f t="shared" si="4"/>
        <v>-4.4883617614194793E-2</v>
      </c>
      <c r="E286" t="e">
        <f t="shared" si="4"/>
        <v>#DIV/0!</v>
      </c>
    </row>
    <row r="287" spans="1:5" x14ac:dyDescent="0.25">
      <c r="A287" s="72">
        <v>44533</v>
      </c>
      <c r="B287">
        <v>7.1101999999999999</v>
      </c>
      <c r="D287">
        <f t="shared" si="4"/>
        <v>2.1847294459245159E-3</v>
      </c>
      <c r="E287" t="e">
        <f t="shared" si="4"/>
        <v>#DIV/0!</v>
      </c>
    </row>
    <row r="288" spans="1:5" x14ac:dyDescent="0.25">
      <c r="A288" s="72">
        <v>44540</v>
      </c>
      <c r="B288">
        <v>7.4203999999999999</v>
      </c>
      <c r="D288">
        <f t="shared" si="4"/>
        <v>4.362746476892343E-2</v>
      </c>
      <c r="E288" t="e">
        <f t="shared" si="4"/>
        <v>#DIV/0!</v>
      </c>
    </row>
    <row r="289" spans="1:5" x14ac:dyDescent="0.25">
      <c r="A289" s="72">
        <v>44547</v>
      </c>
      <c r="B289">
        <v>7.2885999999999997</v>
      </c>
      <c r="D289">
        <f t="shared" si="4"/>
        <v>-1.7761845722602532E-2</v>
      </c>
      <c r="E289" t="e">
        <f t="shared" si="4"/>
        <v>#DIV/0!</v>
      </c>
    </row>
    <row r="290" spans="1:5" x14ac:dyDescent="0.25">
      <c r="A290" s="72">
        <v>44554</v>
      </c>
      <c r="B290">
        <v>7.5133999999999999</v>
      </c>
      <c r="D290">
        <f t="shared" si="4"/>
        <v>3.0842685838158301E-2</v>
      </c>
      <c r="E290" t="e">
        <f t="shared" si="4"/>
        <v>#DIV/0!</v>
      </c>
    </row>
    <row r="291" spans="1:5" x14ac:dyDescent="0.25">
      <c r="A291" s="72">
        <v>44561</v>
      </c>
      <c r="B291">
        <v>7.3583999999999996</v>
      </c>
      <c r="D291">
        <f t="shared" si="4"/>
        <v>-2.0629808076237155E-2</v>
      </c>
      <c r="E291" t="e">
        <f t="shared" si="4"/>
        <v>#DIV/0!</v>
      </c>
    </row>
    <row r="292" spans="1:5" x14ac:dyDescent="0.25">
      <c r="A292" s="72">
        <v>44568</v>
      </c>
      <c r="B292">
        <v>7.2731000000000003</v>
      </c>
      <c r="D292">
        <f t="shared" si="4"/>
        <v>-1.1592193955207608E-2</v>
      </c>
      <c r="E292" t="e">
        <f t="shared" si="4"/>
        <v>#DIV/0!</v>
      </c>
    </row>
    <row r="293" spans="1:5" x14ac:dyDescent="0.25">
      <c r="A293" s="72">
        <v>44575</v>
      </c>
      <c r="B293">
        <v>7.3583999999999996</v>
      </c>
      <c r="D293">
        <f t="shared" si="4"/>
        <v>1.1728148932367066E-2</v>
      </c>
      <c r="E293" t="e">
        <f t="shared" si="4"/>
        <v>#DIV/0!</v>
      </c>
    </row>
    <row r="294" spans="1:5" x14ac:dyDescent="0.25">
      <c r="A294" s="72">
        <v>44582</v>
      </c>
      <c r="B294">
        <v>6.5365000000000002</v>
      </c>
      <c r="D294">
        <f t="shared" si="4"/>
        <v>-0.11169547727766893</v>
      </c>
      <c r="E294" t="e">
        <f t="shared" si="4"/>
        <v>#DIV/0!</v>
      </c>
    </row>
    <row r="295" spans="1:5" x14ac:dyDescent="0.25">
      <c r="A295" s="72">
        <v>44589</v>
      </c>
      <c r="B295">
        <v>7.3894000000000002</v>
      </c>
      <c r="D295">
        <f t="shared" si="4"/>
        <v>0.13048267421402882</v>
      </c>
      <c r="E295" t="e">
        <f t="shared" si="4"/>
        <v>#DIV/0!</v>
      </c>
    </row>
    <row r="296" spans="1:5" x14ac:dyDescent="0.25">
      <c r="A296" s="72">
        <v>44596</v>
      </c>
      <c r="B296">
        <v>7.2110000000000003</v>
      </c>
      <c r="D296">
        <f t="shared" si="4"/>
        <v>-2.414269088153298E-2</v>
      </c>
      <c r="E296" t="e">
        <f t="shared" si="4"/>
        <v>#DIV/0!</v>
      </c>
    </row>
    <row r="297" spans="1:5" x14ac:dyDescent="0.25">
      <c r="A297" s="72">
        <v>44603</v>
      </c>
      <c r="B297">
        <v>7.0016999999999996</v>
      </c>
      <c r="D297">
        <f t="shared" si="4"/>
        <v>-2.9025100540840509E-2</v>
      </c>
      <c r="E297" t="e">
        <f t="shared" si="4"/>
        <v>#DIV/0!</v>
      </c>
    </row>
    <row r="298" spans="1:5" x14ac:dyDescent="0.25">
      <c r="A298" s="72">
        <v>44610</v>
      </c>
      <c r="B298">
        <v>7.5057</v>
      </c>
      <c r="D298">
        <f t="shared" si="4"/>
        <v>7.1982518531213957E-2</v>
      </c>
      <c r="E298" t="e">
        <f t="shared" si="4"/>
        <v>#DIV/0!</v>
      </c>
    </row>
    <row r="299" spans="1:5" x14ac:dyDescent="0.25">
      <c r="A299" s="72">
        <v>44617</v>
      </c>
      <c r="B299">
        <v>7.6684999999999999</v>
      </c>
      <c r="D299">
        <f t="shared" si="4"/>
        <v>2.1690182128249136E-2</v>
      </c>
      <c r="E299" t="e">
        <f t="shared" si="4"/>
        <v>#DIV/0!</v>
      </c>
    </row>
    <row r="300" spans="1:5" x14ac:dyDescent="0.25">
      <c r="A300" s="72">
        <v>44624</v>
      </c>
      <c r="B300">
        <v>7.4359000000000002</v>
      </c>
      <c r="D300">
        <f t="shared" si="4"/>
        <v>-3.0331877159809562E-2</v>
      </c>
      <c r="E300" t="e">
        <f t="shared" si="4"/>
        <v>#DIV/0!</v>
      </c>
    </row>
    <row r="301" spans="1:5" x14ac:dyDescent="0.25">
      <c r="A301" s="72">
        <v>44631</v>
      </c>
      <c r="B301">
        <v>7.8624000000000001</v>
      </c>
      <c r="D301">
        <f t="shared" si="4"/>
        <v>5.7356876773490661E-2</v>
      </c>
      <c r="E301" t="e">
        <f t="shared" si="4"/>
        <v>#DIV/0!</v>
      </c>
    </row>
    <row r="302" spans="1:5" x14ac:dyDescent="0.25">
      <c r="A302" s="72">
        <v>44638</v>
      </c>
      <c r="B302">
        <v>7.9554</v>
      </c>
      <c r="D302">
        <f t="shared" si="4"/>
        <v>1.1828449328449286E-2</v>
      </c>
      <c r="E302" t="e">
        <f t="shared" si="4"/>
        <v>#DIV/0!</v>
      </c>
    </row>
    <row r="303" spans="1:5" x14ac:dyDescent="0.25">
      <c r="A303" s="72">
        <v>44645</v>
      </c>
      <c r="B303">
        <v>8.2965999999999998</v>
      </c>
      <c r="D303">
        <f t="shared" si="4"/>
        <v>4.2889106770244156E-2</v>
      </c>
      <c r="E303" t="e">
        <f t="shared" si="4"/>
        <v>#DIV/0!</v>
      </c>
    </row>
    <row r="304" spans="1:5" x14ac:dyDescent="0.25">
      <c r="A304" s="72">
        <v>44652</v>
      </c>
      <c r="B304">
        <v>8.6067</v>
      </c>
      <c r="D304">
        <f t="shared" si="4"/>
        <v>3.7376756743726425E-2</v>
      </c>
      <c r="E304" t="e">
        <f t="shared" si="4"/>
        <v>#DIV/0!</v>
      </c>
    </row>
    <row r="305" spans="1:5" x14ac:dyDescent="0.25">
      <c r="A305" s="72">
        <v>44659</v>
      </c>
      <c r="B305">
        <v>7.9863999999999997</v>
      </c>
      <c r="D305">
        <f t="shared" si="4"/>
        <v>-7.2071758048961931E-2</v>
      </c>
      <c r="E305" t="e">
        <f t="shared" si="4"/>
        <v>#DIV/0!</v>
      </c>
    </row>
    <row r="306" spans="1:5" x14ac:dyDescent="0.25">
      <c r="A306" s="72">
        <v>44666</v>
      </c>
      <c r="B306">
        <v>7.7538</v>
      </c>
      <c r="D306">
        <f t="shared" si="4"/>
        <v>-2.9124511669838649E-2</v>
      </c>
      <c r="E306" t="e">
        <f t="shared" si="4"/>
        <v>#DIV/0!</v>
      </c>
    </row>
    <row r="307" spans="1:5" x14ac:dyDescent="0.25">
      <c r="A307" s="72">
        <v>44673</v>
      </c>
      <c r="B307">
        <v>7.18</v>
      </c>
      <c r="D307">
        <f t="shared" si="4"/>
        <v>-7.4002424617606866E-2</v>
      </c>
      <c r="E307" t="e">
        <f t="shared" si="4"/>
        <v>#DIV/0!</v>
      </c>
    </row>
    <row r="308" spans="1:5" x14ac:dyDescent="0.25">
      <c r="A308" s="72">
        <v>44680</v>
      </c>
      <c r="B308">
        <v>7.0481999999999996</v>
      </c>
      <c r="D308">
        <f t="shared" si="4"/>
        <v>-1.8356545961002779E-2</v>
      </c>
      <c r="E308" t="e">
        <f t="shared" si="4"/>
        <v>#DIV/0!</v>
      </c>
    </row>
    <row r="309" spans="1:5" x14ac:dyDescent="0.25">
      <c r="A309" s="72">
        <v>44687</v>
      </c>
      <c r="B309">
        <v>6.9164000000000003</v>
      </c>
      <c r="D309">
        <f t="shared" si="4"/>
        <v>-1.8699809880536766E-2</v>
      </c>
      <c r="E309" t="e">
        <f t="shared" si="4"/>
        <v>#DIV/0!</v>
      </c>
    </row>
    <row r="310" spans="1:5" x14ac:dyDescent="0.25">
      <c r="A310" s="72">
        <v>44694</v>
      </c>
      <c r="B310">
        <v>7.2771999999999997</v>
      </c>
      <c r="D310">
        <f t="shared" si="4"/>
        <v>5.2165866635822011E-2</v>
      </c>
      <c r="E310" t="e">
        <f t="shared" si="4"/>
        <v>#DIV/0!</v>
      </c>
    </row>
    <row r="311" spans="1:5" x14ac:dyDescent="0.25">
      <c r="A311" s="72">
        <v>44701</v>
      </c>
      <c r="B311">
        <v>7.2771999999999997</v>
      </c>
      <c r="D311">
        <f t="shared" si="4"/>
        <v>0</v>
      </c>
      <c r="E311" t="e">
        <f t="shared" si="4"/>
        <v>#DIV/0!</v>
      </c>
    </row>
    <row r="312" spans="1:5" x14ac:dyDescent="0.25">
      <c r="A312" s="72">
        <v>44708</v>
      </c>
      <c r="B312">
        <v>7.5259</v>
      </c>
      <c r="D312">
        <f t="shared" si="4"/>
        <v>3.4175232232177333E-2</v>
      </c>
      <c r="E312" t="e">
        <f t="shared" si="4"/>
        <v>#DIV/0!</v>
      </c>
    </row>
    <row r="313" spans="1:5" x14ac:dyDescent="0.25">
      <c r="A313" s="72">
        <v>44715</v>
      </c>
      <c r="B313">
        <v>7.3093000000000004</v>
      </c>
      <c r="D313">
        <f t="shared" si="4"/>
        <v>-2.8780610956829045E-2</v>
      </c>
      <c r="E313" t="e">
        <f t="shared" si="4"/>
        <v>#DIV/0!</v>
      </c>
    </row>
    <row r="314" spans="1:5" x14ac:dyDescent="0.25">
      <c r="A314" s="72">
        <v>44722</v>
      </c>
      <c r="B314">
        <v>6.2903000000000002</v>
      </c>
      <c r="D314">
        <f t="shared" si="4"/>
        <v>-0.1394114347475135</v>
      </c>
      <c r="E314" t="e">
        <f t="shared" si="4"/>
        <v>#DIV/0!</v>
      </c>
    </row>
    <row r="315" spans="1:5" x14ac:dyDescent="0.25">
      <c r="A315" s="72">
        <v>44729</v>
      </c>
      <c r="B315">
        <v>5.9774000000000003</v>
      </c>
      <c r="D315">
        <f t="shared" si="4"/>
        <v>-4.9743255488609472E-2</v>
      </c>
      <c r="E315" t="e">
        <f t="shared" si="4"/>
        <v>#DIV/0!</v>
      </c>
    </row>
    <row r="316" spans="1:5" x14ac:dyDescent="0.25">
      <c r="A316" s="72">
        <v>44736</v>
      </c>
      <c r="B316">
        <v>5.7366999999999999</v>
      </c>
      <c r="D316">
        <f t="shared" si="4"/>
        <v>-4.0268344096095365E-2</v>
      </c>
      <c r="E316" t="e">
        <f t="shared" si="4"/>
        <v>#DIV/0!</v>
      </c>
    </row>
    <row r="317" spans="1:5" x14ac:dyDescent="0.25">
      <c r="A317" s="72">
        <v>44743</v>
      </c>
      <c r="B317">
        <v>5.7446999999999999</v>
      </c>
      <c r="D317">
        <f t="shared" si="4"/>
        <v>1.3945299562465596E-3</v>
      </c>
      <c r="E317" t="e">
        <f t="shared" si="4"/>
        <v>#DIV/0!</v>
      </c>
    </row>
    <row r="318" spans="1:5" x14ac:dyDescent="0.25">
      <c r="A318" s="72">
        <v>44750</v>
      </c>
      <c r="B318">
        <v>5.3596000000000004</v>
      </c>
      <c r="D318">
        <f t="shared" si="4"/>
        <v>-6.7035702473584258E-2</v>
      </c>
      <c r="E318" t="e">
        <f t="shared" si="4"/>
        <v>#DIV/0!</v>
      </c>
    </row>
    <row r="319" spans="1:5" x14ac:dyDescent="0.25">
      <c r="A319" s="72">
        <v>44757</v>
      </c>
      <c r="B319">
        <v>5.0467000000000004</v>
      </c>
      <c r="D319">
        <f t="shared" si="4"/>
        <v>-5.8381222479289452E-2</v>
      </c>
      <c r="E319" t="e">
        <f t="shared" si="4"/>
        <v>#DIV/0!</v>
      </c>
    </row>
    <row r="320" spans="1:5" x14ac:dyDescent="0.25">
      <c r="A320" s="72">
        <v>44764</v>
      </c>
      <c r="B320">
        <v>4.9424000000000001</v>
      </c>
      <c r="D320">
        <f t="shared" si="4"/>
        <v>-2.0666970495571424E-2</v>
      </c>
      <c r="E320" t="e">
        <f t="shared" si="4"/>
        <v>#DIV/0!</v>
      </c>
    </row>
    <row r="321" spans="1:5" x14ac:dyDescent="0.25">
      <c r="A321" s="72">
        <v>44771</v>
      </c>
      <c r="B321">
        <v>6.2582000000000004</v>
      </c>
      <c r="D321">
        <f t="shared" si="4"/>
        <v>0.26622693428293953</v>
      </c>
      <c r="E321" t="e">
        <f t="shared" si="4"/>
        <v>#DIV/0!</v>
      </c>
    </row>
    <row r="322" spans="1:5" x14ac:dyDescent="0.25">
      <c r="A322" s="72">
        <v>44778</v>
      </c>
      <c r="B322">
        <v>6.2662000000000004</v>
      </c>
      <c r="D322">
        <f t="shared" si="4"/>
        <v>1.278322840433388E-3</v>
      </c>
      <c r="E322" t="e">
        <f t="shared" si="4"/>
        <v>#DIV/0!</v>
      </c>
    </row>
    <row r="323" spans="1:5" x14ac:dyDescent="0.25">
      <c r="A323" s="72">
        <v>44785</v>
      </c>
      <c r="B323">
        <v>6.4748000000000001</v>
      </c>
      <c r="D323">
        <f t="shared" si="4"/>
        <v>3.3289713063738624E-2</v>
      </c>
      <c r="E323" t="e">
        <f t="shared" si="4"/>
        <v>#DIV/0!</v>
      </c>
    </row>
    <row r="324" spans="1:5" x14ac:dyDescent="0.25">
      <c r="A324" s="72">
        <v>44792</v>
      </c>
      <c r="B324">
        <v>6.2743000000000002</v>
      </c>
      <c r="D324">
        <f t="shared" si="4"/>
        <v>-3.0966207450423111E-2</v>
      </c>
      <c r="E324" t="e">
        <f t="shared" si="4"/>
        <v>#DIV/0!</v>
      </c>
    </row>
    <row r="325" spans="1:5" x14ac:dyDescent="0.25">
      <c r="A325" s="72">
        <v>44799</v>
      </c>
      <c r="B325">
        <v>7.0124000000000004</v>
      </c>
      <c r="D325">
        <f t="shared" si="4"/>
        <v>0.11763862104139111</v>
      </c>
      <c r="E325" t="e">
        <f t="shared" si="4"/>
        <v>#DIV/0!</v>
      </c>
    </row>
    <row r="326" spans="1:5" x14ac:dyDescent="0.25">
      <c r="A326" s="72">
        <v>44806</v>
      </c>
      <c r="B326">
        <v>6.8518999999999997</v>
      </c>
      <c r="D326">
        <f t="shared" si="4"/>
        <v>-2.288802692373515E-2</v>
      </c>
      <c r="E326" t="e">
        <f t="shared" si="4"/>
        <v>#DIV/0!</v>
      </c>
    </row>
    <row r="327" spans="1:5" x14ac:dyDescent="0.25">
      <c r="A327" s="72">
        <v>44813</v>
      </c>
      <c r="B327">
        <v>7.6382000000000003</v>
      </c>
      <c r="D327">
        <f t="shared" si="4"/>
        <v>0.11475649090033424</v>
      </c>
      <c r="E327" t="e">
        <f t="shared" si="4"/>
        <v>#DIV/0!</v>
      </c>
    </row>
    <row r="328" spans="1:5" x14ac:dyDescent="0.25">
      <c r="A328" s="72">
        <v>44820</v>
      </c>
      <c r="B328">
        <v>7.0926</v>
      </c>
      <c r="D328">
        <f t="shared" si="4"/>
        <v>-7.1430441727108551E-2</v>
      </c>
      <c r="E328" t="e">
        <f t="shared" si="4"/>
        <v>#DIV/0!</v>
      </c>
    </row>
    <row r="329" spans="1:5" x14ac:dyDescent="0.25">
      <c r="A329" s="72">
        <v>44827</v>
      </c>
      <c r="B329">
        <v>6.7074999999999996</v>
      </c>
      <c r="D329">
        <f t="shared" si="4"/>
        <v>-5.4296026844880663E-2</v>
      </c>
      <c r="E329" t="e">
        <f t="shared" si="4"/>
        <v>#DIV/0!</v>
      </c>
    </row>
    <row r="330" spans="1:5" x14ac:dyDescent="0.25">
      <c r="A330" s="72">
        <v>44834</v>
      </c>
      <c r="B330">
        <v>6.0575000000000001</v>
      </c>
      <c r="D330">
        <f t="shared" si="4"/>
        <v>-9.6906448005963375E-2</v>
      </c>
      <c r="E330" t="e">
        <f t="shared" si="4"/>
        <v>#DIV/0!</v>
      </c>
    </row>
    <row r="331" spans="1:5" x14ac:dyDescent="0.25">
      <c r="A331" s="72">
        <v>44841</v>
      </c>
      <c r="B331">
        <v>6.2523999999999997</v>
      </c>
      <c r="D331">
        <f t="shared" ref="D331:E394" si="5">+B331/B330-1</f>
        <v>3.2174989682212107E-2</v>
      </c>
      <c r="E331" t="e">
        <f t="shared" si="5"/>
        <v>#DIV/0!</v>
      </c>
    </row>
    <row r="332" spans="1:5" x14ac:dyDescent="0.25">
      <c r="A332" s="72">
        <v>44848</v>
      </c>
      <c r="B332">
        <v>5.8139000000000003</v>
      </c>
      <c r="D332">
        <f t="shared" si="5"/>
        <v>-7.0133068901541695E-2</v>
      </c>
      <c r="E332" t="e">
        <f t="shared" si="5"/>
        <v>#DIV/0!</v>
      </c>
    </row>
    <row r="333" spans="1:5" x14ac:dyDescent="0.25">
      <c r="A333" s="72">
        <v>44855</v>
      </c>
      <c r="B333">
        <v>6.3661000000000003</v>
      </c>
      <c r="D333">
        <f t="shared" si="5"/>
        <v>9.4979273809319142E-2</v>
      </c>
      <c r="E333" t="e">
        <f t="shared" si="5"/>
        <v>#DIV/0!</v>
      </c>
    </row>
    <row r="334" spans="1:5" x14ac:dyDescent="0.25">
      <c r="A334" s="72">
        <v>44862</v>
      </c>
      <c r="B334">
        <v>6.1792999999999996</v>
      </c>
      <c r="D334">
        <f t="shared" si="5"/>
        <v>-2.9342925810150744E-2</v>
      </c>
      <c r="E334" t="e">
        <f t="shared" si="5"/>
        <v>#DIV/0!</v>
      </c>
    </row>
    <row r="335" spans="1:5" x14ac:dyDescent="0.25">
      <c r="A335" s="72">
        <v>44869</v>
      </c>
      <c r="B335">
        <v>6.4878999999999998</v>
      </c>
      <c r="D335">
        <f t="shared" si="5"/>
        <v>4.9940931820756429E-2</v>
      </c>
      <c r="E335" t="e">
        <f t="shared" si="5"/>
        <v>#DIV/0!</v>
      </c>
    </row>
    <row r="336" spans="1:5" x14ac:dyDescent="0.25">
      <c r="A336" s="72">
        <v>44876</v>
      </c>
      <c r="B336">
        <v>6.2281000000000004</v>
      </c>
      <c r="D336">
        <f t="shared" si="5"/>
        <v>-4.0043773794293913E-2</v>
      </c>
      <c r="E336" t="e">
        <f t="shared" si="5"/>
        <v>#DIV/0!</v>
      </c>
    </row>
    <row r="337" spans="1:5" x14ac:dyDescent="0.25">
      <c r="A337" s="72">
        <v>44883</v>
      </c>
      <c r="B337">
        <v>5.9195000000000002</v>
      </c>
      <c r="D337">
        <f t="shared" si="5"/>
        <v>-4.9549621875050187E-2</v>
      </c>
      <c r="E337" t="e">
        <f t="shared" si="5"/>
        <v>#DIV/0!</v>
      </c>
    </row>
    <row r="338" spans="1:5" x14ac:dyDescent="0.25">
      <c r="A338" s="72">
        <v>44890</v>
      </c>
      <c r="B338">
        <v>6.2930000000000001</v>
      </c>
      <c r="D338">
        <f t="shared" si="5"/>
        <v>6.3096545316327468E-2</v>
      </c>
      <c r="E338" t="e">
        <f t="shared" si="5"/>
        <v>#DIV/0!</v>
      </c>
    </row>
    <row r="339" spans="1:5" x14ac:dyDescent="0.25">
      <c r="A339" s="72">
        <v>44897</v>
      </c>
      <c r="B339">
        <v>6.6746999999999996</v>
      </c>
      <c r="D339">
        <f t="shared" si="5"/>
        <v>6.0654695693627803E-2</v>
      </c>
      <c r="E339" t="e">
        <f t="shared" si="5"/>
        <v>#DIV/0!</v>
      </c>
    </row>
    <row r="340" spans="1:5" x14ac:dyDescent="0.25">
      <c r="A340" s="72">
        <v>44904</v>
      </c>
      <c r="B340">
        <v>6.0412999999999997</v>
      </c>
      <c r="D340">
        <f t="shared" si="5"/>
        <v>-9.4895650740857262E-2</v>
      </c>
      <c r="E340" t="e">
        <f t="shared" si="5"/>
        <v>#DIV/0!</v>
      </c>
    </row>
    <row r="341" spans="1:5" x14ac:dyDescent="0.25">
      <c r="A341" s="72">
        <v>44911</v>
      </c>
      <c r="B341">
        <v>6.2362000000000002</v>
      </c>
      <c r="D341">
        <f t="shared" si="5"/>
        <v>3.2261268270074472E-2</v>
      </c>
      <c r="E341" t="e">
        <f t="shared" si="5"/>
        <v>#DIV/0!</v>
      </c>
    </row>
    <row r="342" spans="1:5" x14ac:dyDescent="0.25">
      <c r="A342" s="72">
        <v>44918</v>
      </c>
      <c r="B342">
        <v>7.5354000000000001</v>
      </c>
      <c r="D342">
        <f t="shared" si="5"/>
        <v>0.20833199704948524</v>
      </c>
      <c r="E342" t="e">
        <f t="shared" si="5"/>
        <v>#DIV/0!</v>
      </c>
    </row>
    <row r="343" spans="1:5" x14ac:dyDescent="0.25">
      <c r="A343" s="72">
        <v>44925</v>
      </c>
      <c r="B343">
        <v>7.9008000000000003</v>
      </c>
      <c r="D343">
        <f t="shared" si="5"/>
        <v>4.8491121904610246E-2</v>
      </c>
      <c r="E343" t="e">
        <f t="shared" si="5"/>
        <v>#DIV/0!</v>
      </c>
    </row>
    <row r="344" spans="1:5" x14ac:dyDescent="0.25">
      <c r="A344" s="72">
        <v>44932</v>
      </c>
      <c r="B344">
        <v>9.0131999999999994</v>
      </c>
      <c r="D344">
        <f t="shared" si="5"/>
        <v>0.14079586877278238</v>
      </c>
      <c r="E344" t="e">
        <f t="shared" si="5"/>
        <v>#DIV/0!</v>
      </c>
    </row>
    <row r="345" spans="1:5" x14ac:dyDescent="0.25">
      <c r="A345" s="72">
        <v>44939</v>
      </c>
      <c r="B345">
        <v>10.5885</v>
      </c>
      <c r="D345">
        <f t="shared" si="5"/>
        <v>0.17477699374251099</v>
      </c>
      <c r="E345" t="e">
        <f t="shared" si="5"/>
        <v>#DIV/0!</v>
      </c>
    </row>
    <row r="346" spans="1:5" x14ac:dyDescent="0.25">
      <c r="A346" s="72">
        <v>44946</v>
      </c>
      <c r="B346">
        <v>11.165100000000001</v>
      </c>
      <c r="D346">
        <f t="shared" si="5"/>
        <v>5.4455305284034639E-2</v>
      </c>
      <c r="E346" t="e">
        <f t="shared" si="5"/>
        <v>#DIV/0!</v>
      </c>
    </row>
    <row r="347" spans="1:5" x14ac:dyDescent="0.25">
      <c r="A347" s="72">
        <v>44953</v>
      </c>
      <c r="B347">
        <v>10.8104</v>
      </c>
      <c r="D347">
        <f t="shared" si="5"/>
        <v>-3.1768636196720212E-2</v>
      </c>
      <c r="E347" t="e">
        <f t="shared" si="5"/>
        <v>#DIV/0!</v>
      </c>
    </row>
    <row r="348" spans="1:5" x14ac:dyDescent="0.25">
      <c r="A348" s="72">
        <v>44960</v>
      </c>
      <c r="B348">
        <v>10.067299999999999</v>
      </c>
      <c r="D348">
        <f t="shared" si="5"/>
        <v>-6.8739362095759704E-2</v>
      </c>
      <c r="E348" t="e">
        <f t="shared" si="5"/>
        <v>#DIV/0!</v>
      </c>
    </row>
    <row r="349" spans="1:5" x14ac:dyDescent="0.25">
      <c r="A349" s="72">
        <v>44967</v>
      </c>
      <c r="B349">
        <v>10.4184</v>
      </c>
      <c r="D349">
        <f t="shared" si="5"/>
        <v>3.4875289302990886E-2</v>
      </c>
      <c r="E349" t="e">
        <f t="shared" si="5"/>
        <v>#DIV/0!</v>
      </c>
    </row>
    <row r="350" spans="1:5" x14ac:dyDescent="0.25">
      <c r="A350" s="72">
        <v>44974</v>
      </c>
      <c r="B350">
        <v>10.859299999999999</v>
      </c>
      <c r="D350">
        <f t="shared" si="5"/>
        <v>4.2319358058819034E-2</v>
      </c>
      <c r="E350" t="e">
        <f t="shared" si="5"/>
        <v>#DIV/0!</v>
      </c>
    </row>
    <row r="351" spans="1:5" x14ac:dyDescent="0.25">
      <c r="A351" s="72">
        <v>44981</v>
      </c>
      <c r="B351">
        <v>10.9818</v>
      </c>
      <c r="D351">
        <f t="shared" si="5"/>
        <v>1.1280653449117439E-2</v>
      </c>
      <c r="E351" t="e">
        <f t="shared" si="5"/>
        <v>#DIV/0!</v>
      </c>
    </row>
    <row r="352" spans="1:5" x14ac:dyDescent="0.25">
      <c r="A352" s="72">
        <v>44988</v>
      </c>
      <c r="B352">
        <v>10.4838</v>
      </c>
      <c r="D352">
        <f t="shared" si="5"/>
        <v>-4.5347757198273442E-2</v>
      </c>
      <c r="E352" t="e">
        <f t="shared" si="5"/>
        <v>#DIV/0!</v>
      </c>
    </row>
    <row r="353" spans="1:5" x14ac:dyDescent="0.25">
      <c r="A353" s="72">
        <v>44995</v>
      </c>
      <c r="B353">
        <v>9.5610999999999997</v>
      </c>
      <c r="D353">
        <f t="shared" si="5"/>
        <v>-8.8011980388790434E-2</v>
      </c>
      <c r="E353" t="e">
        <f t="shared" si="5"/>
        <v>#DIV/0!</v>
      </c>
    </row>
    <row r="354" spans="1:5" x14ac:dyDescent="0.25">
      <c r="A354" s="72">
        <v>45002</v>
      </c>
      <c r="B354">
        <v>8.5242000000000004</v>
      </c>
      <c r="D354">
        <f t="shared" si="5"/>
        <v>-0.10844986455533356</v>
      </c>
      <c r="E354" t="e">
        <f t="shared" si="5"/>
        <v>#DIV/0!</v>
      </c>
    </row>
    <row r="355" spans="1:5" x14ac:dyDescent="0.25">
      <c r="A355" s="72">
        <v>45009</v>
      </c>
      <c r="B355">
        <v>8.6956000000000007</v>
      </c>
      <c r="D355">
        <f t="shared" si="5"/>
        <v>2.0107458764458963E-2</v>
      </c>
      <c r="E355" t="e">
        <f t="shared" si="5"/>
        <v>#DIV/0!</v>
      </c>
    </row>
    <row r="356" spans="1:5" x14ac:dyDescent="0.25">
      <c r="A356" s="72">
        <v>45016</v>
      </c>
      <c r="B356">
        <v>8.9650999999999996</v>
      </c>
      <c r="D356">
        <f t="shared" si="5"/>
        <v>3.0992685956115595E-2</v>
      </c>
      <c r="E356" t="e">
        <f t="shared" si="5"/>
        <v>#DIV/0!</v>
      </c>
    </row>
    <row r="357" spans="1:5" x14ac:dyDescent="0.25">
      <c r="A357" s="72">
        <v>45023</v>
      </c>
      <c r="B357">
        <v>8.9323999999999995</v>
      </c>
      <c r="D357">
        <f t="shared" si="5"/>
        <v>-3.647477440296254E-3</v>
      </c>
      <c r="E357" t="e">
        <f t="shared" si="5"/>
        <v>#DIV/0!</v>
      </c>
    </row>
    <row r="358" spans="1:5" x14ac:dyDescent="0.25">
      <c r="A358" s="72">
        <v>45030</v>
      </c>
      <c r="B358">
        <v>10.3939</v>
      </c>
      <c r="D358">
        <f t="shared" si="5"/>
        <v>0.16361784066992091</v>
      </c>
      <c r="E358" t="e">
        <f t="shared" si="5"/>
        <v>#DIV/0!</v>
      </c>
    </row>
    <row r="359" spans="1:5" x14ac:dyDescent="0.25">
      <c r="A359" s="72">
        <v>45037</v>
      </c>
      <c r="B359">
        <v>9.5203000000000007</v>
      </c>
      <c r="D359">
        <f t="shared" si="5"/>
        <v>-8.4049298146027906E-2</v>
      </c>
      <c r="E359" t="e">
        <f t="shared" si="5"/>
        <v>#DIV/0!</v>
      </c>
    </row>
    <row r="360" spans="1:5" x14ac:dyDescent="0.25">
      <c r="A360" s="72">
        <v>45044</v>
      </c>
      <c r="B360">
        <v>9.4060000000000006</v>
      </c>
      <c r="D360">
        <f t="shared" si="5"/>
        <v>-1.2005924183061456E-2</v>
      </c>
      <c r="E360" t="e">
        <f t="shared" si="5"/>
        <v>#DIV/0!</v>
      </c>
    </row>
    <row r="361" spans="1:5" x14ac:dyDescent="0.25">
      <c r="A361" s="72">
        <v>45051</v>
      </c>
      <c r="B361">
        <v>9.5203000000000007</v>
      </c>
      <c r="D361">
        <f t="shared" si="5"/>
        <v>1.2151817988518054E-2</v>
      </c>
      <c r="E361" t="e">
        <f t="shared" si="5"/>
        <v>#DIV/0!</v>
      </c>
    </row>
    <row r="362" spans="1:5" x14ac:dyDescent="0.25">
      <c r="A362" s="72">
        <v>45058</v>
      </c>
      <c r="B362">
        <v>10.112299999999999</v>
      </c>
      <c r="D362">
        <f t="shared" si="5"/>
        <v>6.2182914403957623E-2</v>
      </c>
      <c r="E362" t="e">
        <f t="shared" si="5"/>
        <v>#DIV/0!</v>
      </c>
    </row>
    <row r="363" spans="1:5" x14ac:dyDescent="0.25">
      <c r="A363" s="72">
        <v>45065</v>
      </c>
      <c r="B363">
        <v>9.4712999999999994</v>
      </c>
      <c r="D363">
        <f t="shared" si="5"/>
        <v>-6.338815106355622E-2</v>
      </c>
      <c r="E363" t="e">
        <f t="shared" si="5"/>
        <v>#DIV/0!</v>
      </c>
    </row>
    <row r="364" spans="1:5" x14ac:dyDescent="0.25">
      <c r="A364" s="72">
        <v>45072</v>
      </c>
      <c r="B364">
        <v>9.5366</v>
      </c>
      <c r="D364">
        <f t="shared" si="5"/>
        <v>6.8945128968569414E-3</v>
      </c>
      <c r="E364" t="e">
        <f t="shared" si="5"/>
        <v>#DIV/0!</v>
      </c>
    </row>
    <row r="365" spans="1:5" x14ac:dyDescent="0.25">
      <c r="A365" s="72">
        <v>45079</v>
      </c>
      <c r="B365">
        <v>10.026899999999999</v>
      </c>
      <c r="D365">
        <f t="shared" si="5"/>
        <v>5.141245307551956E-2</v>
      </c>
      <c r="E365" t="e">
        <f t="shared" si="5"/>
        <v>#DIV/0!</v>
      </c>
    </row>
    <row r="366" spans="1:5" x14ac:dyDescent="0.25">
      <c r="A366" s="72">
        <v>45086</v>
      </c>
      <c r="B366">
        <v>12.5633</v>
      </c>
      <c r="D366">
        <f t="shared" si="5"/>
        <v>0.25295953884051903</v>
      </c>
      <c r="E366" t="e">
        <f t="shared" si="5"/>
        <v>#DIV/0!</v>
      </c>
    </row>
    <row r="367" spans="1:5" x14ac:dyDescent="0.25">
      <c r="A367" s="72">
        <v>45093</v>
      </c>
      <c r="B367">
        <v>14.3108</v>
      </c>
      <c r="D367">
        <f t="shared" si="5"/>
        <v>0.13909561978142682</v>
      </c>
      <c r="E367" t="e">
        <f t="shared" si="5"/>
        <v>#DIV/0!</v>
      </c>
    </row>
    <row r="368" spans="1:5" x14ac:dyDescent="0.25">
      <c r="A368" s="72">
        <v>45100</v>
      </c>
      <c r="B368">
        <v>14.234500000000001</v>
      </c>
      <c r="D368">
        <f t="shared" si="5"/>
        <v>-5.3316376442965607E-3</v>
      </c>
      <c r="E368" t="e">
        <f t="shared" si="5"/>
        <v>#DIV/0!</v>
      </c>
    </row>
    <row r="369" spans="1:5" x14ac:dyDescent="0.25">
      <c r="A369" s="72">
        <v>45107</v>
      </c>
      <c r="B369">
        <v>14.5908</v>
      </c>
      <c r="D369">
        <f t="shared" si="5"/>
        <v>2.5030735185640474E-2</v>
      </c>
      <c r="E369" t="e">
        <f t="shared" si="5"/>
        <v>#DIV/0!</v>
      </c>
    </row>
    <row r="370" spans="1:5" x14ac:dyDescent="0.25">
      <c r="A370" s="72">
        <v>45114</v>
      </c>
      <c r="B370">
        <v>14.0733</v>
      </c>
      <c r="D370">
        <f t="shared" si="5"/>
        <v>-3.5467554897606668E-2</v>
      </c>
      <c r="E370" t="e">
        <f t="shared" si="5"/>
        <v>#DIV/0!</v>
      </c>
    </row>
    <row r="371" spans="1:5" x14ac:dyDescent="0.25">
      <c r="A371" s="72">
        <v>45121</v>
      </c>
      <c r="B371">
        <v>13.953900000000001</v>
      </c>
      <c r="D371">
        <f t="shared" si="5"/>
        <v>-8.4841508388223685E-3</v>
      </c>
      <c r="E371" t="e">
        <f t="shared" si="5"/>
        <v>#DIV/0!</v>
      </c>
    </row>
    <row r="372" spans="1:5" x14ac:dyDescent="0.25">
      <c r="A372" s="72">
        <v>45128</v>
      </c>
      <c r="B372">
        <v>15.2996</v>
      </c>
      <c r="D372">
        <f t="shared" si="5"/>
        <v>9.6438988383175994E-2</v>
      </c>
      <c r="E372" t="e">
        <f t="shared" si="5"/>
        <v>#DIV/0!</v>
      </c>
    </row>
    <row r="373" spans="1:5" x14ac:dyDescent="0.25">
      <c r="A373" s="72">
        <v>45135</v>
      </c>
      <c r="B373">
        <v>14.4717</v>
      </c>
      <c r="D373">
        <f t="shared" si="5"/>
        <v>-5.4112525817668455E-2</v>
      </c>
      <c r="E373" t="e">
        <f t="shared" si="5"/>
        <v>#DIV/0!</v>
      </c>
    </row>
    <row r="374" spans="1:5" x14ac:dyDescent="0.25">
      <c r="A374" s="72">
        <v>45142</v>
      </c>
      <c r="B374">
        <v>14.1515</v>
      </c>
      <c r="D374">
        <f t="shared" si="5"/>
        <v>-2.2125942356461259E-2</v>
      </c>
      <c r="E374" t="e">
        <f t="shared" si="5"/>
        <v>#DIV/0!</v>
      </c>
    </row>
    <row r="375" spans="1:5" x14ac:dyDescent="0.25">
      <c r="A375" s="72">
        <v>45149</v>
      </c>
      <c r="B375">
        <v>14.515000000000001</v>
      </c>
      <c r="D375">
        <f t="shared" si="5"/>
        <v>2.5686323004628475E-2</v>
      </c>
      <c r="E375" t="e">
        <f t="shared" si="5"/>
        <v>#DIV/0!</v>
      </c>
    </row>
    <row r="376" spans="1:5" x14ac:dyDescent="0.25">
      <c r="A376" s="72">
        <v>45156</v>
      </c>
      <c r="B376">
        <v>13.1302</v>
      </c>
      <c r="D376">
        <f t="shared" si="5"/>
        <v>-9.5404753703065781E-2</v>
      </c>
      <c r="E376" t="e">
        <f t="shared" si="5"/>
        <v>#DIV/0!</v>
      </c>
    </row>
    <row r="377" spans="1:5" x14ac:dyDescent="0.25">
      <c r="A377" s="72">
        <v>45163</v>
      </c>
      <c r="B377">
        <v>14.4412</v>
      </c>
      <c r="D377">
        <f t="shared" si="5"/>
        <v>9.9846156189547841E-2</v>
      </c>
      <c r="E377" t="e">
        <f t="shared" si="5"/>
        <v>#DIV/0!</v>
      </c>
    </row>
    <row r="378" spans="1:5" x14ac:dyDescent="0.25">
      <c r="A378" s="72">
        <v>45170</v>
      </c>
      <c r="B378">
        <v>15.3492</v>
      </c>
      <c r="D378">
        <f t="shared" si="5"/>
        <v>6.2875661302384867E-2</v>
      </c>
      <c r="E378" t="e">
        <f t="shared" si="5"/>
        <v>#DIV/0!</v>
      </c>
    </row>
    <row r="379" spans="1:5" x14ac:dyDescent="0.25">
      <c r="A379" s="72">
        <v>45177</v>
      </c>
      <c r="B379">
        <v>13.8474</v>
      </c>
      <c r="D379">
        <f t="shared" si="5"/>
        <v>-9.7842232819951525E-2</v>
      </c>
      <c r="E379" t="e">
        <f t="shared" si="5"/>
        <v>#DIV/0!</v>
      </c>
    </row>
    <row r="380" spans="1:5" x14ac:dyDescent="0.25">
      <c r="A380" s="72">
        <v>45184</v>
      </c>
      <c r="B380">
        <v>13.856199999999999</v>
      </c>
      <c r="D380">
        <f t="shared" si="5"/>
        <v>6.3549836070309063E-4</v>
      </c>
      <c r="E380" t="e">
        <f t="shared" si="5"/>
        <v>#DIV/0!</v>
      </c>
    </row>
    <row r="381" spans="1:5" x14ac:dyDescent="0.25">
      <c r="A381" s="72">
        <v>45191</v>
      </c>
      <c r="B381">
        <v>12.8817</v>
      </c>
      <c r="D381">
        <f t="shared" si="5"/>
        <v>-7.0329527576103001E-2</v>
      </c>
      <c r="E381" t="e">
        <f t="shared" si="5"/>
        <v>#DIV/0!</v>
      </c>
    </row>
    <row r="382" spans="1:5" x14ac:dyDescent="0.25">
      <c r="A382" s="72">
        <v>45198</v>
      </c>
      <c r="B382">
        <v>11.4826</v>
      </c>
      <c r="D382">
        <f t="shared" si="5"/>
        <v>-0.10861144103650922</v>
      </c>
      <c r="E382" t="e">
        <f t="shared" si="5"/>
        <v>#DIV/0!</v>
      </c>
    </row>
    <row r="383" spans="1:5" x14ac:dyDescent="0.25">
      <c r="A383" s="72">
        <v>45205</v>
      </c>
      <c r="B383">
        <v>11.2363</v>
      </c>
      <c r="D383">
        <f t="shared" si="5"/>
        <v>-2.1449845853726446E-2</v>
      </c>
      <c r="E383" t="e">
        <f t="shared" si="5"/>
        <v>#DIV/0!</v>
      </c>
    </row>
    <row r="384" spans="1:5" x14ac:dyDescent="0.25">
      <c r="A384" s="72">
        <v>45212</v>
      </c>
      <c r="B384">
        <v>10.497199999999999</v>
      </c>
      <c r="D384">
        <f t="shared" si="5"/>
        <v>-6.5777880619065088E-2</v>
      </c>
      <c r="E384" t="e">
        <f t="shared" si="5"/>
        <v>#DIV/0!</v>
      </c>
    </row>
    <row r="385" spans="1:5" x14ac:dyDescent="0.25">
      <c r="A385" s="72">
        <v>45219</v>
      </c>
      <c r="B385">
        <v>9.9692000000000007</v>
      </c>
      <c r="D385">
        <f t="shared" si="5"/>
        <v>-5.0299127386350562E-2</v>
      </c>
      <c r="E385" t="e">
        <f t="shared" si="5"/>
        <v>#DIV/0!</v>
      </c>
    </row>
    <row r="386" spans="1:5" x14ac:dyDescent="0.25">
      <c r="A386" s="72">
        <v>45226</v>
      </c>
      <c r="B386">
        <v>10.338800000000001</v>
      </c>
      <c r="D386">
        <f t="shared" si="5"/>
        <v>3.7074188500581862E-2</v>
      </c>
      <c r="E386" t="e">
        <f t="shared" si="5"/>
        <v>#DIV/0!</v>
      </c>
    </row>
    <row r="387" spans="1:5" x14ac:dyDescent="0.25">
      <c r="A387" s="72">
        <v>45233</v>
      </c>
      <c r="B387">
        <v>10.9459</v>
      </c>
      <c r="D387">
        <f t="shared" si="5"/>
        <v>5.872054783920766E-2</v>
      </c>
      <c r="E387" t="e">
        <f t="shared" si="5"/>
        <v>#DIV/0!</v>
      </c>
    </row>
    <row r="388" spans="1:5" x14ac:dyDescent="0.25">
      <c r="A388" s="72">
        <v>45240</v>
      </c>
      <c r="B388">
        <v>10.3652</v>
      </c>
      <c r="D388">
        <f t="shared" si="5"/>
        <v>-5.3051827624955528E-2</v>
      </c>
      <c r="E388" t="e">
        <f t="shared" si="5"/>
        <v>#DIV/0!</v>
      </c>
    </row>
    <row r="389" spans="1:5" x14ac:dyDescent="0.25">
      <c r="A389" s="72">
        <v>45247</v>
      </c>
      <c r="B389">
        <v>10.998699999999999</v>
      </c>
      <c r="D389">
        <f t="shared" si="5"/>
        <v>6.111797167444899E-2</v>
      </c>
      <c r="E389" t="e">
        <f t="shared" si="5"/>
        <v>#DIV/0!</v>
      </c>
    </row>
    <row r="390" spans="1:5" x14ac:dyDescent="0.25">
      <c r="A390" s="72">
        <v>45254</v>
      </c>
      <c r="B390">
        <v>13.48</v>
      </c>
      <c r="D390">
        <f t="shared" si="5"/>
        <v>0.22559938901870225</v>
      </c>
      <c r="E390" t="e">
        <f t="shared" si="5"/>
        <v>#DIV/0!</v>
      </c>
    </row>
    <row r="391" spans="1:5" x14ac:dyDescent="0.25">
      <c r="A391" s="72">
        <v>45261</v>
      </c>
      <c r="B391">
        <v>14.896599999999999</v>
      </c>
      <c r="D391">
        <f t="shared" si="5"/>
        <v>0.10508902077151316</v>
      </c>
      <c r="E391" t="e">
        <f t="shared" si="5"/>
        <v>#DIV/0!</v>
      </c>
    </row>
    <row r="392" spans="1:5" x14ac:dyDescent="0.25">
      <c r="A392" s="72">
        <v>45268</v>
      </c>
      <c r="B392">
        <v>15.398199999999999</v>
      </c>
      <c r="D392">
        <f t="shared" si="5"/>
        <v>3.3672113099633361E-2</v>
      </c>
      <c r="E392" t="e">
        <f t="shared" si="5"/>
        <v>#DIV/0!</v>
      </c>
    </row>
    <row r="393" spans="1:5" x14ac:dyDescent="0.25">
      <c r="A393" s="72">
        <v>45275</v>
      </c>
      <c r="B393">
        <v>14.474299999999999</v>
      </c>
      <c r="D393">
        <f t="shared" si="5"/>
        <v>-6.0000519541245079E-2</v>
      </c>
      <c r="E393" t="e">
        <f t="shared" si="5"/>
        <v>#DIV/0!</v>
      </c>
    </row>
    <row r="394" spans="1:5" x14ac:dyDescent="0.25">
      <c r="A394" s="72">
        <v>45282</v>
      </c>
      <c r="B394">
        <v>16.014099999999999</v>
      </c>
      <c r="D394">
        <f t="shared" si="5"/>
        <v>0.10638165576228209</v>
      </c>
      <c r="E394" t="e">
        <f t="shared" si="5"/>
        <v>#DIV/0!</v>
      </c>
    </row>
    <row r="395" spans="1:5" x14ac:dyDescent="0.25">
      <c r="A395" s="72">
        <v>45289</v>
      </c>
      <c r="B395">
        <v>15.1914</v>
      </c>
      <c r="D395">
        <f t="shared" ref="D395:E458" si="6">+B395/B394-1</f>
        <v>-5.1373477123285105E-2</v>
      </c>
      <c r="E395" t="e">
        <f t="shared" si="6"/>
        <v>#DIV/0!</v>
      </c>
    </row>
    <row r="396" spans="1:5" x14ac:dyDescent="0.25">
      <c r="A396" s="72">
        <v>45296</v>
      </c>
      <c r="B396">
        <v>14.505100000000001</v>
      </c>
      <c r="D396">
        <f t="shared" si="6"/>
        <v>-4.5176876390589316E-2</v>
      </c>
      <c r="E396" t="e">
        <f t="shared" si="6"/>
        <v>#DIV/0!</v>
      </c>
    </row>
    <row r="397" spans="1:5" x14ac:dyDescent="0.25">
      <c r="A397" s="72">
        <v>45303</v>
      </c>
      <c r="B397">
        <v>14.060700000000001</v>
      </c>
      <c r="D397">
        <f t="shared" si="6"/>
        <v>-3.0637499913823363E-2</v>
      </c>
      <c r="E397" t="e">
        <f t="shared" si="6"/>
        <v>#DIV/0!</v>
      </c>
    </row>
    <row r="398" spans="1:5" x14ac:dyDescent="0.25">
      <c r="A398" s="72">
        <v>45310</v>
      </c>
      <c r="B398">
        <v>15.125400000000001</v>
      </c>
      <c r="D398">
        <f t="shared" si="6"/>
        <v>7.5721692376624183E-2</v>
      </c>
      <c r="E398" t="e">
        <f t="shared" si="6"/>
        <v>#DIV/0!</v>
      </c>
    </row>
    <row r="399" spans="1:5" x14ac:dyDescent="0.25">
      <c r="A399" s="72">
        <v>45317</v>
      </c>
      <c r="B399">
        <v>18.7242</v>
      </c>
      <c r="D399">
        <f t="shared" si="6"/>
        <v>0.23793089769526743</v>
      </c>
      <c r="E399" t="e">
        <f t="shared" si="6"/>
        <v>#DIV/0!</v>
      </c>
    </row>
    <row r="400" spans="1:5" x14ac:dyDescent="0.25">
      <c r="A400" s="72">
        <v>45324</v>
      </c>
      <c r="B400">
        <v>19.2697</v>
      </c>
      <c r="D400">
        <f t="shared" si="6"/>
        <v>2.913342092052007E-2</v>
      </c>
      <c r="E400" t="e">
        <f t="shared" si="6"/>
        <v>#DIV/0!</v>
      </c>
    </row>
    <row r="401" spans="1:5" x14ac:dyDescent="0.25">
      <c r="A401" s="72">
        <v>45331</v>
      </c>
      <c r="B401">
        <v>16.718</v>
      </c>
      <c r="D401">
        <f t="shared" si="6"/>
        <v>-0.13242032828741501</v>
      </c>
      <c r="E401" t="e">
        <f t="shared" si="6"/>
        <v>#DIV/0!</v>
      </c>
    </row>
    <row r="402" spans="1:5" x14ac:dyDescent="0.25">
      <c r="A402" s="72">
        <v>45338</v>
      </c>
      <c r="B402">
        <v>18.090699999999998</v>
      </c>
      <c r="D402">
        <f t="shared" si="6"/>
        <v>8.2109103959803642E-2</v>
      </c>
      <c r="E402" t="e">
        <f t="shared" si="6"/>
        <v>#DIV/0!</v>
      </c>
    </row>
    <row r="403" spans="1:5" x14ac:dyDescent="0.25">
      <c r="A403" s="72">
        <v>45345</v>
      </c>
      <c r="B403">
        <v>19.318100000000001</v>
      </c>
      <c r="D403">
        <f t="shared" si="6"/>
        <v>6.784701531726256E-2</v>
      </c>
      <c r="E403" t="e">
        <f t="shared" si="6"/>
        <v>#DIV/0!</v>
      </c>
    </row>
    <row r="404" spans="1:5" x14ac:dyDescent="0.25">
      <c r="A404" s="72">
        <v>45352</v>
      </c>
      <c r="B404">
        <v>19.6129</v>
      </c>
      <c r="D404">
        <f t="shared" si="6"/>
        <v>1.5260299925976106E-2</v>
      </c>
      <c r="E404" t="e">
        <f t="shared" si="6"/>
        <v>#DIV/0!</v>
      </c>
    </row>
    <row r="405" spans="1:5" x14ac:dyDescent="0.25">
      <c r="A405" s="72">
        <v>45359</v>
      </c>
      <c r="B405">
        <v>19.876899999999999</v>
      </c>
      <c r="D405">
        <f t="shared" si="6"/>
        <v>1.3460528529692262E-2</v>
      </c>
      <c r="E405" t="e">
        <f t="shared" si="6"/>
        <v>#DIV/0!</v>
      </c>
    </row>
    <row r="406" spans="1:5" x14ac:dyDescent="0.25">
      <c r="A406" s="72">
        <v>45366</v>
      </c>
      <c r="B406">
        <v>20.976700000000001</v>
      </c>
      <c r="D406">
        <f t="shared" si="6"/>
        <v>5.5330559594302997E-2</v>
      </c>
      <c r="E406" t="e">
        <f t="shared" si="6"/>
        <v>#DIV/0!</v>
      </c>
    </row>
    <row r="407" spans="1:5" x14ac:dyDescent="0.25">
      <c r="A407" s="72">
        <v>45373</v>
      </c>
      <c r="B407">
        <v>22.947700000000001</v>
      </c>
      <c r="D407">
        <f t="shared" si="6"/>
        <v>9.3961395262362579E-2</v>
      </c>
      <c r="E407" t="e">
        <f t="shared" si="6"/>
        <v>#DIV/0!</v>
      </c>
    </row>
    <row r="408" spans="1:5" x14ac:dyDescent="0.25">
      <c r="A408" s="72">
        <v>45380</v>
      </c>
      <c r="B408">
        <v>22.367000000000001</v>
      </c>
      <c r="D408">
        <f t="shared" si="6"/>
        <v>-2.5305368293990216E-2</v>
      </c>
      <c r="E408" t="e">
        <f t="shared" si="6"/>
        <v>#DIV/0!</v>
      </c>
    </row>
    <row r="409" spans="1:5" x14ac:dyDescent="0.25">
      <c r="A409" s="72">
        <v>45387</v>
      </c>
      <c r="B409">
        <v>24.078399999999998</v>
      </c>
      <c r="D409">
        <f t="shared" si="6"/>
        <v>7.6514507980506963E-2</v>
      </c>
      <c r="E409" t="e">
        <f t="shared" si="6"/>
        <v>#DIV/0!</v>
      </c>
    </row>
    <row r="410" spans="1:5" x14ac:dyDescent="0.25">
      <c r="A410" s="72">
        <v>45394</v>
      </c>
      <c r="B410">
        <v>26.053699999999999</v>
      </c>
      <c r="D410">
        <f t="shared" si="6"/>
        <v>8.2036181806100172E-2</v>
      </c>
      <c r="E410" t="e">
        <f t="shared" si="6"/>
        <v>#DIV/0!</v>
      </c>
    </row>
    <row r="411" spans="1:5" x14ac:dyDescent="0.25">
      <c r="A411" s="72">
        <v>45401</v>
      </c>
      <c r="B411">
        <v>25.041799999999999</v>
      </c>
      <c r="D411">
        <f t="shared" si="6"/>
        <v>-3.8839013268748834E-2</v>
      </c>
      <c r="E411" t="e">
        <f t="shared" si="6"/>
        <v>#DIV/0!</v>
      </c>
    </row>
    <row r="412" spans="1:5" x14ac:dyDescent="0.25">
      <c r="A412" s="72">
        <v>45408</v>
      </c>
      <c r="B412">
        <v>27.012799999999999</v>
      </c>
      <c r="D412">
        <f t="shared" si="6"/>
        <v>7.8708399555942554E-2</v>
      </c>
      <c r="E412" t="e">
        <f t="shared" si="6"/>
        <v>#DIV/0!</v>
      </c>
    </row>
    <row r="413" spans="1:5" x14ac:dyDescent="0.25">
      <c r="A413" s="72">
        <v>45415</v>
      </c>
      <c r="B413">
        <v>30.198</v>
      </c>
      <c r="D413">
        <f t="shared" si="6"/>
        <v>0.11791447017710133</v>
      </c>
      <c r="E413" t="e">
        <f t="shared" si="6"/>
        <v>#DIV/0!</v>
      </c>
    </row>
    <row r="414" spans="1:5" x14ac:dyDescent="0.25">
      <c r="A414" s="72">
        <v>45422</v>
      </c>
      <c r="B414">
        <v>30.77</v>
      </c>
      <c r="D414">
        <f t="shared" si="6"/>
        <v>1.8941651765017609E-2</v>
      </c>
      <c r="E414" t="e">
        <f t="shared" si="6"/>
        <v>#DIV/0!</v>
      </c>
    </row>
    <row r="415" spans="1:5" x14ac:dyDescent="0.25">
      <c r="A415" s="72">
        <v>45429</v>
      </c>
      <c r="B415">
        <v>32.265799999999999</v>
      </c>
      <c r="D415">
        <f t="shared" si="6"/>
        <v>4.8612284692882701E-2</v>
      </c>
      <c r="E415" t="e">
        <f t="shared" si="6"/>
        <v>#DIV/0!</v>
      </c>
    </row>
    <row r="416" spans="1:5" x14ac:dyDescent="0.25">
      <c r="A416" s="72">
        <v>45436</v>
      </c>
      <c r="B416">
        <v>28.5702</v>
      </c>
      <c r="D416">
        <f t="shared" si="6"/>
        <v>-0.11453613423501041</v>
      </c>
      <c r="E416" t="e">
        <f t="shared" si="6"/>
        <v>#DIV/0!</v>
      </c>
    </row>
    <row r="417" spans="1:5" x14ac:dyDescent="0.25">
      <c r="A417" s="72">
        <v>45443</v>
      </c>
      <c r="B417">
        <v>31.5443</v>
      </c>
      <c r="D417">
        <f t="shared" si="6"/>
        <v>0.10409797621297723</v>
      </c>
      <c r="E417" t="e">
        <f t="shared" si="6"/>
        <v>#DIV/0!</v>
      </c>
    </row>
    <row r="418" spans="1:5" x14ac:dyDescent="0.25">
      <c r="A418" s="72">
        <v>45450</v>
      </c>
      <c r="B418">
        <v>27.866299999999999</v>
      </c>
      <c r="D418">
        <f t="shared" si="6"/>
        <v>-0.11659792735930108</v>
      </c>
      <c r="E418" t="e">
        <f t="shared" si="6"/>
        <v>#DIV/0!</v>
      </c>
    </row>
    <row r="419" spans="1:5" x14ac:dyDescent="0.25">
      <c r="A419" s="72">
        <v>45457</v>
      </c>
      <c r="B419">
        <v>30.8948</v>
      </c>
      <c r="D419">
        <f t="shared" si="6"/>
        <v>0.10867965966059367</v>
      </c>
      <c r="E419" t="e">
        <f t="shared" si="6"/>
        <v>#DIV/0!</v>
      </c>
    </row>
    <row r="420" spans="1:5" x14ac:dyDescent="0.25">
      <c r="A420" s="72">
        <v>45464</v>
      </c>
      <c r="B420">
        <v>29.087700000000002</v>
      </c>
      <c r="D420">
        <f t="shared" si="6"/>
        <v>-5.8492043968564222E-2</v>
      </c>
      <c r="E420" t="e">
        <f t="shared" si="6"/>
        <v>#DIV/0!</v>
      </c>
    </row>
    <row r="421" spans="1:5" x14ac:dyDescent="0.25">
      <c r="A421" s="72">
        <v>45471</v>
      </c>
      <c r="B421">
        <v>27.726700000000001</v>
      </c>
      <c r="D421">
        <f t="shared" si="6"/>
        <v>-4.678953647074191E-2</v>
      </c>
      <c r="E421" t="e">
        <f t="shared" si="6"/>
        <v>#DIV/0!</v>
      </c>
    </row>
    <row r="422" spans="1:5" x14ac:dyDescent="0.25">
      <c r="A422" s="72">
        <v>45478</v>
      </c>
      <c r="B422">
        <v>25.821400000000001</v>
      </c>
      <c r="D422">
        <f t="shared" si="6"/>
        <v>-6.8717157108491134E-2</v>
      </c>
      <c r="E422" t="e">
        <f t="shared" si="6"/>
        <v>#DIV/0!</v>
      </c>
    </row>
    <row r="423" spans="1:5" x14ac:dyDescent="0.25">
      <c r="A423" s="72">
        <v>45485</v>
      </c>
      <c r="B423">
        <v>26.0029</v>
      </c>
      <c r="D423">
        <f t="shared" si="6"/>
        <v>7.029053420805953E-3</v>
      </c>
      <c r="E423" t="e">
        <f t="shared" si="6"/>
        <v>#DIV/0!</v>
      </c>
    </row>
    <row r="424" spans="1:5" x14ac:dyDescent="0.25">
      <c r="A424" s="72">
        <v>45492</v>
      </c>
      <c r="B424">
        <v>25.5946</v>
      </c>
      <c r="D424">
        <f t="shared" si="6"/>
        <v>-1.5702094766352981E-2</v>
      </c>
      <c r="E424" t="e">
        <f t="shared" si="6"/>
        <v>#DIV/0!</v>
      </c>
    </row>
    <row r="425" spans="1:5" x14ac:dyDescent="0.25">
      <c r="A425" s="72">
        <v>45499</v>
      </c>
      <c r="B425">
        <v>26.313300000000002</v>
      </c>
      <c r="D425">
        <f t="shared" si="6"/>
        <v>2.8080141904933242E-2</v>
      </c>
      <c r="E425" t="e">
        <f t="shared" si="6"/>
        <v>#DIV/0!</v>
      </c>
    </row>
    <row r="426" spans="1:5" x14ac:dyDescent="0.25">
      <c r="A426" s="72">
        <v>45506</v>
      </c>
      <c r="B426">
        <v>24.7529</v>
      </c>
      <c r="D426">
        <f t="shared" si="6"/>
        <v>-5.9300809856612458E-2</v>
      </c>
      <c r="E426" t="e">
        <f t="shared" si="6"/>
        <v>#DIV/0!</v>
      </c>
    </row>
    <row r="427" spans="1:5" x14ac:dyDescent="0.25">
      <c r="A427" s="72">
        <v>45513</v>
      </c>
      <c r="B427">
        <v>31.802600000000002</v>
      </c>
      <c r="D427">
        <f t="shared" si="6"/>
        <v>0.28480299278064392</v>
      </c>
      <c r="E427" t="e">
        <f t="shared" si="6"/>
        <v>#DIV/0!</v>
      </c>
    </row>
    <row r="428" spans="1:5" x14ac:dyDescent="0.25">
      <c r="A428" s="72">
        <v>45520</v>
      </c>
      <c r="B428">
        <v>32.666400000000003</v>
      </c>
      <c r="D428">
        <f t="shared" si="6"/>
        <v>2.7161301277254024E-2</v>
      </c>
      <c r="E428" t="e">
        <f t="shared" si="6"/>
        <v>#DIV/0!</v>
      </c>
    </row>
    <row r="429" spans="1:5" x14ac:dyDescent="0.25">
      <c r="A429" s="72">
        <v>45527</v>
      </c>
      <c r="B429">
        <v>32.889000000000003</v>
      </c>
      <c r="D429">
        <f t="shared" si="6"/>
        <v>6.8143413415620024E-3</v>
      </c>
      <c r="E429" t="e">
        <f t="shared" si="6"/>
        <v>#DIV/0!</v>
      </c>
    </row>
    <row r="430" spans="1:5" x14ac:dyDescent="0.25">
      <c r="A430" s="72">
        <v>45534</v>
      </c>
      <c r="B430">
        <v>37.147199999999998</v>
      </c>
      <c r="D430">
        <f t="shared" si="6"/>
        <v>0.12947185989236498</v>
      </c>
      <c r="E430" t="e">
        <f t="shared" si="6"/>
        <v>#DIV/0!</v>
      </c>
    </row>
    <row r="431" spans="1:5" x14ac:dyDescent="0.25">
      <c r="A431" s="72">
        <v>45541</v>
      </c>
      <c r="B431">
        <v>38.958500000000001</v>
      </c>
      <c r="D431">
        <f t="shared" si="6"/>
        <v>4.8760068053581573E-2</v>
      </c>
      <c r="E431" t="e">
        <f t="shared" si="6"/>
        <v>#DIV/0!</v>
      </c>
    </row>
    <row r="432" spans="1:5" x14ac:dyDescent="0.25">
      <c r="A432" s="72">
        <v>45548</v>
      </c>
      <c r="B432">
        <v>42.732999999999997</v>
      </c>
      <c r="D432">
        <f t="shared" si="6"/>
        <v>9.6885147015413731E-2</v>
      </c>
      <c r="E432" t="e">
        <f t="shared" si="6"/>
        <v>#DIV/0!</v>
      </c>
    </row>
    <row r="433" spans="1:5" x14ac:dyDescent="0.25">
      <c r="A433" s="72">
        <v>45555</v>
      </c>
      <c r="B433">
        <v>44.221899999999998</v>
      </c>
      <c r="D433">
        <f t="shared" si="6"/>
        <v>3.4841925444036193E-2</v>
      </c>
      <c r="E433" t="e">
        <f t="shared" si="6"/>
        <v>#DIV/0!</v>
      </c>
    </row>
    <row r="434" spans="1:5" x14ac:dyDescent="0.25">
      <c r="A434" s="72">
        <v>45562</v>
      </c>
      <c r="B434">
        <v>41.519100000000002</v>
      </c>
      <c r="D434">
        <f t="shared" si="6"/>
        <v>-6.1119038304550344E-2</v>
      </c>
      <c r="E434" t="e">
        <f t="shared" si="6"/>
        <v>#DIV/0!</v>
      </c>
    </row>
    <row r="435" spans="1:5" x14ac:dyDescent="0.25">
      <c r="A435" s="72">
        <v>45569</v>
      </c>
      <c r="B435">
        <v>41.244100000000003</v>
      </c>
      <c r="D435">
        <f t="shared" si="6"/>
        <v>-6.6234576375692189E-3</v>
      </c>
      <c r="E435" t="e">
        <f t="shared" si="6"/>
        <v>#DIV/0!</v>
      </c>
    </row>
    <row r="436" spans="1:5" x14ac:dyDescent="0.25">
      <c r="A436" s="72">
        <v>45576</v>
      </c>
      <c r="B436">
        <v>47.199800000000003</v>
      </c>
      <c r="D436">
        <f t="shared" si="6"/>
        <v>0.1444012598165556</v>
      </c>
      <c r="E436" t="e">
        <f t="shared" si="6"/>
        <v>#DIV/0!</v>
      </c>
    </row>
    <row r="437" spans="1:5" x14ac:dyDescent="0.25">
      <c r="A437" s="72">
        <v>45583</v>
      </c>
      <c r="B437">
        <v>48.005899999999997</v>
      </c>
      <c r="D437">
        <f t="shared" si="6"/>
        <v>1.7078462196873589E-2</v>
      </c>
      <c r="E437" t="e">
        <f t="shared" si="6"/>
        <v>#DIV/0!</v>
      </c>
    </row>
    <row r="438" spans="1:5" x14ac:dyDescent="0.25">
      <c r="A438" s="72">
        <v>45590</v>
      </c>
      <c r="B438">
        <v>51.106999999999999</v>
      </c>
      <c r="D438">
        <f t="shared" si="6"/>
        <v>6.4598309791088271E-2</v>
      </c>
      <c r="E438" t="e">
        <f t="shared" si="6"/>
        <v>#DIV/0!</v>
      </c>
    </row>
    <row r="439" spans="1:5" x14ac:dyDescent="0.25">
      <c r="A439" s="72">
        <v>45597</v>
      </c>
      <c r="B439">
        <v>49.248199999999997</v>
      </c>
      <c r="D439">
        <f t="shared" si="6"/>
        <v>-3.6370751560451664E-2</v>
      </c>
      <c r="E439" t="e">
        <f t="shared" si="6"/>
        <v>#DIV/0!</v>
      </c>
    </row>
    <row r="440" spans="1:5" x14ac:dyDescent="0.25">
      <c r="A440" s="72">
        <v>45604</v>
      </c>
      <c r="B440">
        <v>51.040599999999998</v>
      </c>
      <c r="D440">
        <f t="shared" si="6"/>
        <v>3.6395238810758679E-2</v>
      </c>
      <c r="E440" t="e">
        <f t="shared" si="6"/>
        <v>#DIV/0!</v>
      </c>
    </row>
    <row r="441" spans="1:5" x14ac:dyDescent="0.25">
      <c r="A441" s="72">
        <v>45611</v>
      </c>
      <c r="B441">
        <v>53.383099999999999</v>
      </c>
      <c r="D441">
        <f t="shared" si="6"/>
        <v>4.5894836659443605E-2</v>
      </c>
      <c r="E441" t="e">
        <f t="shared" si="6"/>
        <v>#DIV/0!</v>
      </c>
    </row>
    <row r="442" spans="1:5" x14ac:dyDescent="0.25">
      <c r="A442" s="72">
        <v>45618</v>
      </c>
      <c r="B442">
        <v>52.614899999999999</v>
      </c>
      <c r="D442">
        <f t="shared" si="6"/>
        <v>-1.4390322030755076E-2</v>
      </c>
      <c r="E442" t="e">
        <f t="shared" si="6"/>
        <v>#DIV/0!</v>
      </c>
    </row>
    <row r="443" spans="1:5" x14ac:dyDescent="0.25">
      <c r="A443" s="72">
        <v>45625</v>
      </c>
      <c r="B443">
        <v>53.525300000000001</v>
      </c>
      <c r="D443">
        <f t="shared" si="6"/>
        <v>1.7303083347112835E-2</v>
      </c>
      <c r="E443" t="e">
        <f t="shared" si="6"/>
        <v>#DIV/0!</v>
      </c>
    </row>
    <row r="444" spans="1:5" x14ac:dyDescent="0.25">
      <c r="A444" s="72">
        <v>45632</v>
      </c>
      <c r="B444">
        <v>55.877200000000002</v>
      </c>
      <c r="D444">
        <f t="shared" si="6"/>
        <v>4.3939968575608113E-2</v>
      </c>
      <c r="E444" t="e">
        <f t="shared" si="6"/>
        <v>#DIV/0!</v>
      </c>
    </row>
    <row r="445" spans="1:5" x14ac:dyDescent="0.25">
      <c r="A445" s="72">
        <v>45639</v>
      </c>
      <c r="B445">
        <v>59.096899999999998</v>
      </c>
      <c r="D445">
        <f t="shared" si="6"/>
        <v>5.7620997473030178E-2</v>
      </c>
      <c r="E445" t="e">
        <f t="shared" si="6"/>
        <v>#DIV/0!</v>
      </c>
    </row>
    <row r="446" spans="1:5" x14ac:dyDescent="0.25">
      <c r="A446" s="72">
        <v>45646</v>
      </c>
      <c r="B446">
        <v>60.306100000000001</v>
      </c>
      <c r="D446">
        <f t="shared" si="6"/>
        <v>2.0461310153324419E-2</v>
      </c>
      <c r="E446" t="e">
        <f t="shared" si="6"/>
        <v>#DIV/0!</v>
      </c>
    </row>
    <row r="447" spans="1:5" x14ac:dyDescent="0.25">
      <c r="A447" s="72">
        <v>45653</v>
      </c>
      <c r="B447">
        <v>60.979399999999998</v>
      </c>
      <c r="D447">
        <f t="shared" si="6"/>
        <v>1.116470804777614E-2</v>
      </c>
      <c r="E447" t="e">
        <f t="shared" si="6"/>
        <v>#DIV/0!</v>
      </c>
    </row>
    <row r="448" spans="1:5" x14ac:dyDescent="0.25">
      <c r="A448" s="72">
        <v>45660</v>
      </c>
      <c r="B448">
        <v>66.498800000000003</v>
      </c>
      <c r="D448">
        <f t="shared" si="6"/>
        <v>9.0512533740902734E-2</v>
      </c>
      <c r="E448" t="e">
        <f t="shared" si="6"/>
        <v>#DIV/0!</v>
      </c>
    </row>
    <row r="449" spans="1:5" x14ac:dyDescent="0.25">
      <c r="A449" s="72">
        <v>45667</v>
      </c>
      <c r="B449">
        <v>68.338700000000003</v>
      </c>
      <c r="D449">
        <f t="shared" si="6"/>
        <v>2.7668168448152342E-2</v>
      </c>
      <c r="E449" t="e">
        <f t="shared" si="6"/>
        <v>#DIV/0!</v>
      </c>
    </row>
    <row r="450" spans="1:5" x14ac:dyDescent="0.25">
      <c r="A450" s="72">
        <v>45674</v>
      </c>
      <c r="B450">
        <v>63.606299999999997</v>
      </c>
      <c r="D450">
        <f t="shared" si="6"/>
        <v>-6.9249195550983633E-2</v>
      </c>
      <c r="E450" t="e">
        <f t="shared" si="6"/>
        <v>#DIV/0!</v>
      </c>
    </row>
    <row r="451" spans="1:5" x14ac:dyDescent="0.25">
      <c r="A451" s="72">
        <v>45681</v>
      </c>
      <c r="B451">
        <v>64.847399999999993</v>
      </c>
      <c r="D451">
        <f t="shared" si="6"/>
        <v>1.9512218129336123E-2</v>
      </c>
      <c r="E451" t="e">
        <f t="shared" si="6"/>
        <v>#DIV/0!</v>
      </c>
    </row>
    <row r="452" spans="1:5" x14ac:dyDescent="0.25">
      <c r="A452" s="72">
        <v>45688</v>
      </c>
      <c r="B452">
        <v>64.134600000000006</v>
      </c>
      <c r="D452">
        <f t="shared" si="6"/>
        <v>-1.0991959585118116E-2</v>
      </c>
      <c r="E452" t="e">
        <f t="shared" si="6"/>
        <v>#DIV/0!</v>
      </c>
    </row>
    <row r="453" spans="1:5" x14ac:dyDescent="0.25">
      <c r="A453" s="72">
        <v>45695</v>
      </c>
      <c r="B453">
        <v>60.4375</v>
      </c>
      <c r="D453">
        <f t="shared" si="6"/>
        <v>-5.7645950859598449E-2</v>
      </c>
      <c r="E453" t="e">
        <f t="shared" si="6"/>
        <v>#DIV/0!</v>
      </c>
    </row>
    <row r="454" spans="1:5" x14ac:dyDescent="0.25">
      <c r="A454" s="72">
        <v>45702</v>
      </c>
      <c r="B454">
        <v>55.884900000000002</v>
      </c>
      <c r="D454">
        <f t="shared" si="6"/>
        <v>-7.5327404343329851E-2</v>
      </c>
      <c r="E454" t="e">
        <f t="shared" si="6"/>
        <v>#DIV/0!</v>
      </c>
    </row>
    <row r="455" spans="1:5" x14ac:dyDescent="0.25">
      <c r="A455" s="72">
        <v>45709</v>
      </c>
      <c r="B455">
        <v>55.999000000000002</v>
      </c>
      <c r="D455">
        <f t="shared" si="6"/>
        <v>2.041696415310712E-3</v>
      </c>
      <c r="E455" t="e">
        <f t="shared" si="6"/>
        <v>#DIV/0!</v>
      </c>
    </row>
    <row r="456" spans="1:5" x14ac:dyDescent="0.25">
      <c r="A456" s="72">
        <v>45716</v>
      </c>
      <c r="B456">
        <v>54.383299999999998</v>
      </c>
      <c r="D456">
        <f t="shared" si="6"/>
        <v>-2.8852300933945307E-2</v>
      </c>
      <c r="E456" t="e">
        <f t="shared" si="6"/>
        <v>#DIV/0!</v>
      </c>
    </row>
    <row r="457" spans="1:5" x14ac:dyDescent="0.25">
      <c r="A457" s="72">
        <v>45723</v>
      </c>
      <c r="B457">
        <v>54.7729</v>
      </c>
      <c r="D457">
        <f t="shared" si="6"/>
        <v>7.1639639374587727E-3</v>
      </c>
      <c r="E457" t="e">
        <f t="shared" si="6"/>
        <v>#DIV/0!</v>
      </c>
    </row>
    <row r="458" spans="1:5" x14ac:dyDescent="0.25">
      <c r="A458" s="72">
        <v>45730</v>
      </c>
      <c r="B458">
        <v>56.474200000000003</v>
      </c>
      <c r="D458">
        <f t="shared" si="6"/>
        <v>3.1060980886533418E-2</v>
      </c>
      <c r="E458" t="e">
        <f t="shared" si="6"/>
        <v>#DIV/0!</v>
      </c>
    </row>
    <row r="459" spans="1:5" x14ac:dyDescent="0.25">
      <c r="A459" s="72">
        <v>45737</v>
      </c>
      <c r="B459">
        <v>55.656799999999997</v>
      </c>
      <c r="D459">
        <f t="shared" ref="D459:E522" si="7">+B459/B458-1</f>
        <v>-1.4473865942324249E-2</v>
      </c>
      <c r="E459" t="e">
        <f t="shared" si="7"/>
        <v>#DIV/0!</v>
      </c>
    </row>
    <row r="460" spans="1:5" x14ac:dyDescent="0.25">
      <c r="A460" s="72">
        <v>45744</v>
      </c>
      <c r="B460">
        <v>53.014600000000002</v>
      </c>
      <c r="D460">
        <f t="shared" si="7"/>
        <v>-4.7473085049805186E-2</v>
      </c>
      <c r="E460" t="e">
        <f t="shared" si="7"/>
        <v>#DIV/0!</v>
      </c>
    </row>
    <row r="461" spans="1:5" x14ac:dyDescent="0.25">
      <c r="A461" s="72">
        <v>45751</v>
      </c>
      <c r="B461">
        <v>45.848399999999998</v>
      </c>
      <c r="D461">
        <f t="shared" si="7"/>
        <v>-0.13517408412022358</v>
      </c>
      <c r="E461" t="e">
        <f t="shared" si="7"/>
        <v>#DIV/0!</v>
      </c>
    </row>
    <row r="462" spans="1:5" x14ac:dyDescent="0.25">
      <c r="A462" s="72">
        <v>45758</v>
      </c>
      <c r="B462">
        <v>51.199300000000001</v>
      </c>
      <c r="D462">
        <f t="shared" si="7"/>
        <v>0.11670854380959872</v>
      </c>
      <c r="E462" t="e">
        <f t="shared" si="7"/>
        <v>#DIV/0!</v>
      </c>
    </row>
    <row r="463" spans="1:5" x14ac:dyDescent="0.25">
      <c r="A463" s="72">
        <v>45765</v>
      </c>
      <c r="B463">
        <v>58.878799999999998</v>
      </c>
      <c r="D463">
        <f t="shared" si="7"/>
        <v>0.14999228505077222</v>
      </c>
      <c r="E463" t="e">
        <f t="shared" si="7"/>
        <v>#DIV/0!</v>
      </c>
    </row>
    <row r="464" spans="1:5" x14ac:dyDescent="0.25">
      <c r="A464" s="72">
        <v>45772</v>
      </c>
      <c r="B464">
        <v>60.266399999999997</v>
      </c>
      <c r="D464">
        <f t="shared" si="7"/>
        <v>2.3567056393812402E-2</v>
      </c>
      <c r="E464" t="e">
        <f t="shared" si="7"/>
        <v>#DIV/0!</v>
      </c>
    </row>
    <row r="465" spans="1:5" x14ac:dyDescent="0.25">
      <c r="A465" s="72">
        <v>45779</v>
      </c>
      <c r="B465">
        <v>55.276699999999998</v>
      </c>
      <c r="D465">
        <f t="shared" si="7"/>
        <v>-8.2794061035668332E-2</v>
      </c>
      <c r="E465" t="e">
        <f t="shared" si="7"/>
        <v>#DIV/0!</v>
      </c>
    </row>
    <row r="466" spans="1:5" x14ac:dyDescent="0.25">
      <c r="A466" s="72">
        <v>45786</v>
      </c>
      <c r="B466">
        <v>55.894399999999997</v>
      </c>
      <c r="D466">
        <f t="shared" si="7"/>
        <v>1.1174690240191687E-2</v>
      </c>
      <c r="E466" t="e">
        <f t="shared" si="7"/>
        <v>#DIV/0!</v>
      </c>
    </row>
    <row r="467" spans="1:5" x14ac:dyDescent="0.25">
      <c r="A467" s="72">
        <v>45793</v>
      </c>
      <c r="B467">
        <v>58.945300000000003</v>
      </c>
      <c r="D467">
        <f t="shared" si="7"/>
        <v>5.4583285624320244E-2</v>
      </c>
      <c r="E467" t="e">
        <f t="shared" si="7"/>
        <v>#DIV/0!</v>
      </c>
    </row>
    <row r="468" spans="1:5" x14ac:dyDescent="0.25">
      <c r="A468" s="72">
        <v>45800</v>
      </c>
      <c r="B468">
        <v>59.743600000000001</v>
      </c>
      <c r="D468">
        <f t="shared" si="7"/>
        <v>1.3543064502173907E-2</v>
      </c>
      <c r="E468" t="e">
        <f t="shared" si="7"/>
        <v>#DIV/0!</v>
      </c>
    </row>
    <row r="469" spans="1:5" x14ac:dyDescent="0.25">
      <c r="A469" s="72">
        <v>45807</v>
      </c>
      <c r="B469">
        <v>55.1721</v>
      </c>
      <c r="D469">
        <f t="shared" si="7"/>
        <v>-7.6518656391647011E-2</v>
      </c>
      <c r="E469" t="e">
        <f t="shared" si="7"/>
        <v>#DIV/0!</v>
      </c>
    </row>
    <row r="470" spans="1:5" x14ac:dyDescent="0.25">
      <c r="A470" s="72">
        <v>45814</v>
      </c>
      <c r="B470">
        <v>52.828400000000002</v>
      </c>
      <c r="D470">
        <f t="shared" si="7"/>
        <v>-4.2479804103885854E-2</v>
      </c>
      <c r="E470" t="e">
        <f t="shared" si="7"/>
        <v>#DIV/0!</v>
      </c>
    </row>
    <row r="471" spans="1:5" x14ac:dyDescent="0.25">
      <c r="A471" s="72">
        <v>45821</v>
      </c>
      <c r="B471">
        <v>52.207700000000003</v>
      </c>
      <c r="D471">
        <f t="shared" si="7"/>
        <v>-1.174936208554489E-2</v>
      </c>
      <c r="E471" t="e">
        <f t="shared" si="7"/>
        <v>#DIV/0!</v>
      </c>
    </row>
    <row r="472" spans="1:5" x14ac:dyDescent="0.25">
      <c r="A472" s="72">
        <v>45828</v>
      </c>
      <c r="B472">
        <v>49.658000000000001</v>
      </c>
      <c r="D472">
        <f t="shared" si="7"/>
        <v>-4.8837623568937172E-2</v>
      </c>
      <c r="E472" t="e">
        <f t="shared" si="7"/>
        <v>#DIV/0!</v>
      </c>
    </row>
    <row r="473" spans="1:5" x14ac:dyDescent="0.25">
      <c r="A473" s="72">
        <v>45835</v>
      </c>
      <c r="B473">
        <v>49.342799999999997</v>
      </c>
      <c r="D473">
        <f t="shared" si="7"/>
        <v>-6.3474163276814322E-3</v>
      </c>
      <c r="E473" t="e">
        <f t="shared" si="7"/>
        <v>#DIV/0!</v>
      </c>
    </row>
    <row r="474" spans="1:5" x14ac:dyDescent="0.25">
      <c r="A474" s="72">
        <v>45842</v>
      </c>
      <c r="B474">
        <v>48.712600000000002</v>
      </c>
      <c r="D474">
        <f t="shared" si="7"/>
        <v>-1.2771873505354248E-2</v>
      </c>
      <c r="E474" t="e">
        <f t="shared" si="7"/>
        <v>#DIV/0!</v>
      </c>
    </row>
    <row r="475" spans="1:5" x14ac:dyDescent="0.25">
      <c r="A475" s="72">
        <v>45849</v>
      </c>
      <c r="B475">
        <v>44.978700000000003</v>
      </c>
      <c r="D475">
        <f t="shared" si="7"/>
        <v>-7.6651626067998802E-2</v>
      </c>
      <c r="E475" t="e">
        <f t="shared" si="7"/>
        <v>#DIV/0!</v>
      </c>
    </row>
    <row r="476" spans="1:5" x14ac:dyDescent="0.25">
      <c r="A476" s="72">
        <v>45856</v>
      </c>
      <c r="B476">
        <v>45.093299999999999</v>
      </c>
      <c r="D476">
        <f t="shared" si="7"/>
        <v>2.5478726597254475E-3</v>
      </c>
      <c r="E476" t="e">
        <f t="shared" si="7"/>
        <v>#DIV/0!</v>
      </c>
    </row>
    <row r="477" spans="1:5" x14ac:dyDescent="0.25">
      <c r="A477" s="72">
        <v>45863</v>
      </c>
      <c r="B477">
        <v>49.438299999999998</v>
      </c>
      <c r="D477">
        <f t="shared" si="7"/>
        <v>9.6355777909356899E-2</v>
      </c>
      <c r="E477" t="e">
        <f t="shared" si="7"/>
        <v>#DIV/0!</v>
      </c>
    </row>
    <row r="478" spans="1:5" x14ac:dyDescent="0.25">
      <c r="A478" s="72">
        <v>45870</v>
      </c>
      <c r="B478">
        <v>46.846299999999999</v>
      </c>
      <c r="D478">
        <f t="shared" si="7"/>
        <v>-5.24289872426843E-2</v>
      </c>
      <c r="E478" t="e">
        <f t="shared" si="7"/>
        <v>#DIV/0!</v>
      </c>
    </row>
    <row r="479" spans="1:5" x14ac:dyDescent="0.25">
      <c r="A479" s="72">
        <v>45877</v>
      </c>
      <c r="B479">
        <v>48.867199999999997</v>
      </c>
      <c r="D479">
        <f t="shared" si="7"/>
        <v>4.3138945871925793E-2</v>
      </c>
      <c r="E479" t="e">
        <f t="shared" si="7"/>
        <v>#DIV/0!</v>
      </c>
    </row>
    <row r="480" spans="1:5" x14ac:dyDescent="0.25">
      <c r="A480" s="72">
        <v>45884</v>
      </c>
      <c r="B480">
        <v>46.223700000000001</v>
      </c>
      <c r="D480">
        <f t="shared" si="7"/>
        <v>-5.4095589679785117E-2</v>
      </c>
      <c r="E480" t="e">
        <f t="shared" si="7"/>
        <v>#DIV/0!</v>
      </c>
    </row>
    <row r="481" spans="1:5" x14ac:dyDescent="0.25">
      <c r="A481" s="72">
        <v>45891</v>
      </c>
      <c r="B481">
        <v>43.359900000000003</v>
      </c>
      <c r="D481">
        <f t="shared" si="7"/>
        <v>-6.1955230758247382E-2</v>
      </c>
      <c r="E481" t="e">
        <f t="shared" si="7"/>
        <v>#DIV/0!</v>
      </c>
    </row>
    <row r="482" spans="1:5" x14ac:dyDescent="0.25">
      <c r="A482" s="72">
        <v>45898</v>
      </c>
      <c r="B482">
        <v>37.765300000000003</v>
      </c>
      <c r="D482">
        <f t="shared" si="7"/>
        <v>-0.12902705033913819</v>
      </c>
      <c r="E482" t="e">
        <f t="shared" si="7"/>
        <v>#DIV/0!</v>
      </c>
    </row>
    <row r="483" spans="1:5" x14ac:dyDescent="0.25">
      <c r="A483" s="72">
        <v>45905</v>
      </c>
      <c r="B483">
        <v>38.553699999999999</v>
      </c>
      <c r="D483">
        <f t="shared" si="7"/>
        <v>2.0876307086134416E-2</v>
      </c>
      <c r="E483" t="e">
        <f t="shared" si="7"/>
        <v>#DIV/0!</v>
      </c>
    </row>
    <row r="484" spans="1:5" x14ac:dyDescent="0.25">
      <c r="A484" s="72">
        <v>45912</v>
      </c>
      <c r="B484">
        <v>28.795100000000001</v>
      </c>
      <c r="D484">
        <f t="shared" si="7"/>
        <v>-0.25311708085086515</v>
      </c>
      <c r="E484" t="e">
        <f t="shared" si="7"/>
        <v>#DIV/0!</v>
      </c>
    </row>
    <row r="485" spans="1:5" x14ac:dyDescent="0.25">
      <c r="A485" s="72">
        <v>45919</v>
      </c>
      <c r="B485">
        <v>25.43</v>
      </c>
      <c r="D485">
        <f t="shared" si="7"/>
        <v>-0.11686363304867853</v>
      </c>
      <c r="E485" t="e">
        <f t="shared" si="7"/>
        <v>#DIV/0!</v>
      </c>
    </row>
    <row r="486" spans="1:5" x14ac:dyDescent="0.25">
      <c r="A486" s="72">
        <v>45926</v>
      </c>
      <c r="B486">
        <v>28.439299999999999</v>
      </c>
      <c r="D486">
        <f t="shared" si="7"/>
        <v>0.11833661030279186</v>
      </c>
      <c r="E486" t="e">
        <f t="shared" si="7"/>
        <v>#DIV/0!</v>
      </c>
    </row>
    <row r="487" spans="1:5" x14ac:dyDescent="0.25">
      <c r="A487" s="72">
        <v>45933</v>
      </c>
      <c r="B487">
        <v>27.7135</v>
      </c>
      <c r="D487">
        <f t="shared" si="7"/>
        <v>-2.552102196608208E-2</v>
      </c>
      <c r="E487" t="e">
        <f t="shared" si="7"/>
        <v>#DIV/0!</v>
      </c>
    </row>
    <row r="488" spans="1:5" x14ac:dyDescent="0.25">
      <c r="A488" s="72">
        <v>45940</v>
      </c>
      <c r="B488">
        <v>32.002400000000002</v>
      </c>
      <c r="D488">
        <f t="shared" si="7"/>
        <v>0.15475851119490502</v>
      </c>
      <c r="E488" t="e">
        <f t="shared" si="7"/>
        <v>#DIV/0!</v>
      </c>
    </row>
    <row r="489" spans="1:5" x14ac:dyDescent="0.25">
      <c r="A489" s="72">
        <v>45947</v>
      </c>
      <c r="B489">
        <v>31.3842</v>
      </c>
      <c r="D489">
        <f t="shared" si="7"/>
        <v>-1.931730120240982E-2</v>
      </c>
      <c r="E489" t="e">
        <f t="shared" si="7"/>
        <v>#DIV/0!</v>
      </c>
    </row>
    <row r="490" spans="1:5" x14ac:dyDescent="0.25">
      <c r="A490" s="72">
        <v>45954</v>
      </c>
      <c r="B490">
        <v>34.2241</v>
      </c>
      <c r="D490">
        <f t="shared" si="7"/>
        <v>9.0488207441961288E-2</v>
      </c>
      <c r="E490" t="e">
        <f t="shared" si="7"/>
        <v>#DIV/0!</v>
      </c>
    </row>
    <row r="491" spans="1:5" x14ac:dyDescent="0.25">
      <c r="A491" s="72">
        <v>45961</v>
      </c>
      <c r="B491">
        <v>57.1175</v>
      </c>
      <c r="D491">
        <f t="shared" si="7"/>
        <v>0.66892628294096856</v>
      </c>
      <c r="E491" t="e">
        <f t="shared" si="7"/>
        <v>#DIV/0!</v>
      </c>
    </row>
    <row r="492" spans="1:5" x14ac:dyDescent="0.25">
      <c r="A492" s="72">
        <v>45968</v>
      </c>
      <c r="B492">
        <v>53.7239</v>
      </c>
      <c r="D492">
        <f t="shared" si="7"/>
        <v>-5.9414365124524027E-2</v>
      </c>
      <c r="E492" t="e">
        <f t="shared" si="7"/>
        <v>#DIV/0!</v>
      </c>
    </row>
    <row r="493" spans="1:5" x14ac:dyDescent="0.25">
      <c r="A493" s="72">
        <v>45975</v>
      </c>
      <c r="B493">
        <v>51.129199999999997</v>
      </c>
      <c r="D493">
        <f t="shared" si="7"/>
        <v>-4.8296940467836502E-2</v>
      </c>
      <c r="E493" t="e">
        <f t="shared" si="7"/>
        <v>#DIV/0!</v>
      </c>
    </row>
    <row r="494" spans="1:5" x14ac:dyDescent="0.25">
      <c r="A494" s="72">
        <v>45982</v>
      </c>
      <c r="B494">
        <v>44.671500000000002</v>
      </c>
      <c r="D494">
        <f t="shared" si="7"/>
        <v>-0.12630160456255912</v>
      </c>
      <c r="E494" t="e">
        <f t="shared" si="7"/>
        <v>#DIV/0!</v>
      </c>
    </row>
    <row r="495" spans="1:5" x14ac:dyDescent="0.25">
      <c r="A495" s="72">
        <v>45989</v>
      </c>
      <c r="B495">
        <v>51.865000000000002</v>
      </c>
      <c r="D495">
        <f t="shared" si="7"/>
        <v>0.1610310824574952</v>
      </c>
      <c r="E495" t="e">
        <f t="shared" si="7"/>
        <v>#DIV/0!</v>
      </c>
    </row>
    <row r="496" spans="1:5" x14ac:dyDescent="0.25">
      <c r="A496" s="72">
        <v>45996</v>
      </c>
      <c r="B496">
        <v>48.603999999999999</v>
      </c>
      <c r="D496">
        <f t="shared" si="7"/>
        <v>-6.2874771040200561E-2</v>
      </c>
      <c r="E496" t="e">
        <f t="shared" si="7"/>
        <v>#DIV/0!</v>
      </c>
    </row>
    <row r="497" spans="1:5" x14ac:dyDescent="0.25">
      <c r="A497" s="72">
        <v>46003</v>
      </c>
      <c r="B497">
        <v>46.992600000000003</v>
      </c>
      <c r="D497">
        <f t="shared" si="7"/>
        <v>-3.3153649905357518E-2</v>
      </c>
      <c r="E497" t="e">
        <f t="shared" si="7"/>
        <v>#DIV/0!</v>
      </c>
    </row>
    <row r="498" spans="1:5" x14ac:dyDescent="0.25">
      <c r="A498" s="72">
        <v>46010</v>
      </c>
      <c r="B498">
        <v>52.584000000000003</v>
      </c>
      <c r="D498">
        <f t="shared" si="7"/>
        <v>0.11898469120670052</v>
      </c>
      <c r="E498" t="e">
        <f t="shared" si="7"/>
        <v>#DIV/0!</v>
      </c>
    </row>
    <row r="499" spans="1:5" x14ac:dyDescent="0.25">
      <c r="A499" s="72">
        <v>46017</v>
      </c>
      <c r="B499">
        <v>53.962400000000002</v>
      </c>
      <c r="D499">
        <f t="shared" si="7"/>
        <v>2.6213296820325471E-2</v>
      </c>
      <c r="E499" t="e">
        <f t="shared" si="7"/>
        <v>#DIV/0!</v>
      </c>
    </row>
    <row r="500" spans="1:5" x14ac:dyDescent="0.25">
      <c r="A500" s="72">
        <v>46024</v>
      </c>
      <c r="B500">
        <v>51.9208</v>
      </c>
      <c r="D500">
        <f t="shared" si="7"/>
        <v>-3.7833750908039754E-2</v>
      </c>
      <c r="E500" t="e">
        <f t="shared" si="7"/>
        <v>#DIV/0!</v>
      </c>
    </row>
    <row r="501" spans="1:5" x14ac:dyDescent="0.25">
      <c r="A501" s="72">
        <v>46031</v>
      </c>
      <c r="B501">
        <v>54.947499999999998</v>
      </c>
      <c r="D501">
        <f t="shared" si="7"/>
        <v>5.8294556324247626E-2</v>
      </c>
      <c r="E501" t="e">
        <f t="shared" si="7"/>
        <v>#DIV/0!</v>
      </c>
    </row>
    <row r="502" spans="1:5" x14ac:dyDescent="0.25">
      <c r="A502" s="72">
        <v>46038</v>
      </c>
      <c r="B502">
        <v>50.013300000000001</v>
      </c>
      <c r="D502">
        <f t="shared" si="7"/>
        <v>-8.9798443969243302E-2</v>
      </c>
      <c r="E502" t="e">
        <f t="shared" si="7"/>
        <v>#DIV/0!</v>
      </c>
    </row>
    <row r="503" spans="1:5" x14ac:dyDescent="0.25">
      <c r="A503" s="72">
        <v>46045</v>
      </c>
      <c r="B503">
        <v>52.300400000000003</v>
      </c>
      <c r="D503">
        <f t="shared" si="7"/>
        <v>4.5729835863660417E-2</v>
      </c>
      <c r="E503" t="e">
        <f t="shared" si="7"/>
        <v>#DIV/0!</v>
      </c>
    </row>
    <row r="504" spans="1:5" x14ac:dyDescent="0.25">
      <c r="A504" s="72">
        <v>46052</v>
      </c>
      <c r="B504">
        <v>53.633699999999997</v>
      </c>
      <c r="D504">
        <f t="shared" si="7"/>
        <v>2.5493112863381517E-2</v>
      </c>
      <c r="E504" t="e">
        <f t="shared" si="7"/>
        <v>#DIV/0!</v>
      </c>
    </row>
    <row r="505" spans="1:5" x14ac:dyDescent="0.25">
      <c r="A505" s="72">
        <v>46059</v>
      </c>
      <c r="B505">
        <v>48.174700000000001</v>
      </c>
      <c r="D505">
        <f t="shared" si="7"/>
        <v>-0.10178302075001344</v>
      </c>
      <c r="E505" t="e">
        <f t="shared" si="7"/>
        <v>#DIV/0!</v>
      </c>
    </row>
    <row r="506" spans="1:5" x14ac:dyDescent="0.25">
      <c r="A506" s="72">
        <v>46066</v>
      </c>
      <c r="B506">
        <v>44.866799999999998</v>
      </c>
      <c r="D506">
        <f t="shared" si="7"/>
        <v>-6.8664672535584059E-2</v>
      </c>
      <c r="E506" t="e">
        <f t="shared" si="7"/>
        <v>#DIV/0!</v>
      </c>
    </row>
    <row r="507" spans="1:5" x14ac:dyDescent="0.25">
      <c r="A507" s="72">
        <v>46073</v>
      </c>
      <c r="B507">
        <v>48.438099999999999</v>
      </c>
      <c r="D507">
        <f t="shared" si="7"/>
        <v>7.9597831804363084E-2</v>
      </c>
      <c r="E507" t="e">
        <f t="shared" si="7"/>
        <v>#DIV/0!</v>
      </c>
    </row>
    <row r="508" spans="1:5" x14ac:dyDescent="0.25">
      <c r="A508" s="72">
        <v>46080</v>
      </c>
      <c r="B508">
        <v>43.764099999999999</v>
      </c>
      <c r="D508">
        <f t="shared" si="7"/>
        <v>-9.6494288586876809E-2</v>
      </c>
      <c r="E508" t="e">
        <f t="shared" si="7"/>
        <v>#DIV/0!</v>
      </c>
    </row>
    <row r="509" spans="1:5" x14ac:dyDescent="0.25">
      <c r="A509" s="72">
        <v>46087</v>
      </c>
      <c r="B509">
        <v>40.869799999999998</v>
      </c>
      <c r="D509">
        <f t="shared" si="7"/>
        <v>-6.6134114491101181E-2</v>
      </c>
      <c r="E509" t="e">
        <f t="shared" si="7"/>
        <v>#DIV/0!</v>
      </c>
    </row>
    <row r="510" spans="1:5" x14ac:dyDescent="0.25">
      <c r="A510" s="72">
        <v>46094</v>
      </c>
      <c r="B510">
        <v>40.262799999999999</v>
      </c>
      <c r="D510">
        <f t="shared" si="7"/>
        <v>-1.485204233933124E-2</v>
      </c>
      <c r="E510" t="e">
        <f t="shared" si="7"/>
        <v>#DIV/0!</v>
      </c>
    </row>
    <row r="511" spans="1:5" x14ac:dyDescent="0.25">
      <c r="A511" s="72">
        <v>46101</v>
      </c>
      <c r="B511">
        <v>42.054600000000001</v>
      </c>
      <c r="D511">
        <f t="shared" si="7"/>
        <v>4.4502617801047251E-2</v>
      </c>
      <c r="E511" t="e">
        <f t="shared" si="7"/>
        <v>#DIV/0!</v>
      </c>
    </row>
    <row r="512" spans="1:5" x14ac:dyDescent="0.25">
      <c r="A512" s="72">
        <v>46108</v>
      </c>
      <c r="B512">
        <v>41.809800000000003</v>
      </c>
      <c r="D512">
        <f t="shared" si="7"/>
        <v>-5.821004123211182E-3</v>
      </c>
      <c r="E512" t="e">
        <f t="shared" si="7"/>
        <v>#DIV/0!</v>
      </c>
    </row>
    <row r="513" spans="1:5" x14ac:dyDescent="0.25">
      <c r="A513" s="72">
        <v>46115</v>
      </c>
      <c r="B513">
        <v>45.406999999999996</v>
      </c>
      <c r="D513">
        <f t="shared" si="7"/>
        <v>8.6037244856468797E-2</v>
      </c>
      <c r="E513" t="e">
        <f t="shared" si="7"/>
        <v>#DIV/0!</v>
      </c>
    </row>
    <row r="514" spans="1:5" x14ac:dyDescent="0.25">
      <c r="A514" s="72">
        <v>46122</v>
      </c>
      <c r="B514">
        <v>47.293999999999997</v>
      </c>
      <c r="D514">
        <f t="shared" si="7"/>
        <v>4.1557469112691869E-2</v>
      </c>
      <c r="E514" t="e">
        <f t="shared" si="7"/>
        <v>#DIV/0!</v>
      </c>
    </row>
    <row r="515" spans="1:5" x14ac:dyDescent="0.25">
      <c r="A515" s="72">
        <v>46129</v>
      </c>
      <c r="B515">
        <v>47.077800000000003</v>
      </c>
      <c r="D515">
        <f t="shared" si="7"/>
        <v>-4.5714044064785186E-3</v>
      </c>
      <c r="E515" t="e">
        <f t="shared" si="7"/>
        <v>#DIV/0!</v>
      </c>
    </row>
    <row r="516" spans="1:5" x14ac:dyDescent="0.25">
      <c r="A516" s="72">
        <v>46136</v>
      </c>
      <c r="B516">
        <v>42.429000000000002</v>
      </c>
      <c r="D516">
        <f t="shared" si="7"/>
        <v>-9.8747180199584506E-2</v>
      </c>
      <c r="E516" t="e">
        <f t="shared" si="7"/>
        <v>#DIV/0!</v>
      </c>
    </row>
    <row r="517" spans="1:5" x14ac:dyDescent="0.25">
      <c r="A517" s="72">
        <v>46143</v>
      </c>
      <c r="B517">
        <v>39.460799999999999</v>
      </c>
      <c r="D517">
        <f t="shared" si="7"/>
        <v>-6.9956869122534182E-2</v>
      </c>
      <c r="E517" t="e">
        <f t="shared" si="7"/>
        <v>#DIV/0!</v>
      </c>
    </row>
    <row r="518" spans="1:5" x14ac:dyDescent="0.25">
      <c r="A518" s="72">
        <v>46150</v>
      </c>
      <c r="B518">
        <v>41.408799999999999</v>
      </c>
      <c r="D518">
        <f t="shared" si="7"/>
        <v>4.9365446214977959E-2</v>
      </c>
      <c r="E518" t="e">
        <f t="shared" si="7"/>
        <v>#DIV/0!</v>
      </c>
    </row>
    <row r="519" spans="1:5" x14ac:dyDescent="0.25">
      <c r="A519" s="72">
        <v>46157</v>
      </c>
      <c r="B519">
        <v>40.652200000000001</v>
      </c>
      <c r="D519">
        <f t="shared" si="7"/>
        <v>-1.8271478526303508E-2</v>
      </c>
      <c r="E519" t="e">
        <f t="shared" si="7"/>
        <v>#DIV/0!</v>
      </c>
    </row>
    <row r="520" spans="1:5" x14ac:dyDescent="0.25">
      <c r="A520" s="72">
        <v>46164</v>
      </c>
      <c r="B520">
        <v>43.402900000000002</v>
      </c>
      <c r="D520">
        <f t="shared" si="7"/>
        <v>6.7664234653967092E-2</v>
      </c>
      <c r="E520" t="e">
        <f t="shared" si="7"/>
        <v>#DIV/0!</v>
      </c>
    </row>
    <row r="521" spans="1:5" x14ac:dyDescent="0.25">
      <c r="A521" s="72">
        <v>46171</v>
      </c>
      <c r="B521">
        <v>50.518799999999999</v>
      </c>
      <c r="D521">
        <f t="shared" si="7"/>
        <v>0.16394987431715391</v>
      </c>
      <c r="E521" t="e">
        <f t="shared" si="7"/>
        <v>#DIV/0!</v>
      </c>
    </row>
    <row r="522" spans="1:5" x14ac:dyDescent="0.25">
      <c r="A522" s="72">
        <v>46178</v>
      </c>
      <c r="B522">
        <v>47.648499999999999</v>
      </c>
      <c r="D522">
        <f t="shared" si="7"/>
        <v>-5.6816472283585551E-2</v>
      </c>
      <c r="E522" t="e">
        <f t="shared" si="7"/>
        <v>#DIV/0!</v>
      </c>
    </row>
    <row r="523" spans="1:5" x14ac:dyDescent="0.25">
      <c r="A523" s="72">
        <v>46185</v>
      </c>
      <c r="B523">
        <v>54.973700000000001</v>
      </c>
      <c r="D523">
        <f t="shared" ref="D523:E534" si="8">+B523/B522-1</f>
        <v>0.15373411544959459</v>
      </c>
      <c r="E523" t="e">
        <f t="shared" si="8"/>
        <v>#DIV/0!</v>
      </c>
    </row>
    <row r="524" spans="1:5" x14ac:dyDescent="0.25">
      <c r="A524" s="72">
        <v>46192</v>
      </c>
      <c r="B524">
        <v>56.179600000000001</v>
      </c>
      <c r="D524">
        <f t="shared" si="8"/>
        <v>2.1935943914999312E-2</v>
      </c>
      <c r="E524" t="e">
        <f t="shared" si="8"/>
        <v>#DIV/0!</v>
      </c>
    </row>
    <row r="525" spans="1:5" x14ac:dyDescent="0.25">
      <c r="A525" s="72">
        <v>46199</v>
      </c>
      <c r="B525">
        <v>49.801200000000001</v>
      </c>
      <c r="D525">
        <f t="shared" si="8"/>
        <v>-0.11353587423192757</v>
      </c>
      <c r="E525" t="e">
        <f t="shared" si="8"/>
        <v>#DIV/0!</v>
      </c>
    </row>
    <row r="526" spans="1:5" x14ac:dyDescent="0.25">
      <c r="A526" s="72">
        <v>46206</v>
      </c>
      <c r="B526">
        <v>50.1999</v>
      </c>
      <c r="D526">
        <f t="shared" si="8"/>
        <v>8.0058311847905905E-3</v>
      </c>
      <c r="E526" t="e">
        <f t="shared" si="8"/>
        <v>#DIV/0!</v>
      </c>
    </row>
    <row r="527" spans="1:5" x14ac:dyDescent="0.25">
      <c r="A527" s="72">
        <v>46213</v>
      </c>
      <c r="B527">
        <v>53.548499999999997</v>
      </c>
      <c r="D527">
        <f t="shared" si="8"/>
        <v>6.6705312161976282E-2</v>
      </c>
      <c r="E527" t="e">
        <f t="shared" si="8"/>
        <v>#DIV/0!</v>
      </c>
    </row>
    <row r="528" spans="1:5" x14ac:dyDescent="0.25">
      <c r="A528" s="72">
        <v>46220</v>
      </c>
      <c r="B528">
        <v>49.771299999999997</v>
      </c>
      <c r="D528">
        <f t="shared" si="8"/>
        <v>-7.0537923564618965E-2</v>
      </c>
      <c r="E528" t="e">
        <f t="shared" si="8"/>
        <v>#DIV/0!</v>
      </c>
    </row>
    <row r="529" spans="1:5" x14ac:dyDescent="0.25">
      <c r="A529" s="72">
        <v>46227</v>
      </c>
      <c r="B529">
        <v>49.133499999999998</v>
      </c>
      <c r="D529">
        <f t="shared" si="8"/>
        <v>-1.2814614044640127E-2</v>
      </c>
      <c r="E529" t="e">
        <f t="shared" si="8"/>
        <v>#DIV/0!</v>
      </c>
    </row>
    <row r="530" spans="1:5" x14ac:dyDescent="0.25">
      <c r="A530" s="72">
        <v>46234</v>
      </c>
      <c r="B530">
        <v>49.601900000000001</v>
      </c>
      <c r="D530">
        <f t="shared" si="8"/>
        <v>9.53321053863454E-3</v>
      </c>
      <c r="E530" t="e">
        <f t="shared" si="8"/>
        <v>#DIV/0!</v>
      </c>
    </row>
    <row r="531" spans="1:5" x14ac:dyDescent="0.25">
      <c r="A531" s="72">
        <v>46241</v>
      </c>
      <c r="B531">
        <v>46.069400000000002</v>
      </c>
      <c r="D531">
        <f t="shared" si="8"/>
        <v>-7.1217029992802661E-2</v>
      </c>
      <c r="E531" t="e">
        <f t="shared" si="8"/>
        <v>#DIV/0!</v>
      </c>
    </row>
    <row r="532" spans="1:5" x14ac:dyDescent="0.25">
      <c r="A532" s="72">
        <v>46248</v>
      </c>
      <c r="B532">
        <v>43.266100000000002</v>
      </c>
      <c r="D532">
        <f t="shared" si="8"/>
        <v>-6.0849500970275305E-2</v>
      </c>
      <c r="E532" t="e">
        <f t="shared" si="8"/>
        <v>#DIV/0!</v>
      </c>
    </row>
    <row r="533" spans="1:5" x14ac:dyDescent="0.25">
      <c r="A533" s="72">
        <v>46255</v>
      </c>
      <c r="B533">
        <v>41.350700000000003</v>
      </c>
      <c r="D533">
        <f t="shared" si="8"/>
        <v>-4.4270225418976961E-2</v>
      </c>
      <c r="E533" t="e">
        <f t="shared" si="8"/>
        <v>#DIV/0!</v>
      </c>
    </row>
    <row r="534" spans="1:5" x14ac:dyDescent="0.25">
      <c r="A534" s="72">
        <v>46262</v>
      </c>
      <c r="B534">
        <v>42.187800000000003</v>
      </c>
      <c r="D534">
        <f t="shared" si="8"/>
        <v>2.024391364596001E-2</v>
      </c>
      <c r="E534" t="e">
        <f t="shared" si="8"/>
        <v>#DIV/0!</v>
      </c>
    </row>
    <row r="535" spans="1:5" x14ac:dyDescent="0.25">
      <c r="A535" s="72">
        <v>46269</v>
      </c>
      <c r="B535">
        <v>44.305199999999999</v>
      </c>
    </row>
    <row r="536" spans="1:5" x14ac:dyDescent="0.25">
      <c r="A536" s="72">
        <v>46276</v>
      </c>
      <c r="B536">
        <v>43.805799999999998</v>
      </c>
    </row>
    <row r="537" spans="1:5" x14ac:dyDescent="0.25">
      <c r="A537" s="72">
        <v>46283</v>
      </c>
      <c r="B537">
        <v>41.708399999999997</v>
      </c>
    </row>
    <row r="538" spans="1:5" x14ac:dyDescent="0.25">
      <c r="A538" s="72">
        <v>46290</v>
      </c>
      <c r="B538">
        <v>38.6922</v>
      </c>
    </row>
    <row r="539" spans="1:5" x14ac:dyDescent="0.25">
      <c r="A539" s="72">
        <v>46297</v>
      </c>
      <c r="B539">
        <v>35.89</v>
      </c>
    </row>
    <row r="540" spans="1:5" x14ac:dyDescent="0.25">
      <c r="A540" s="72">
        <v>46304</v>
      </c>
      <c r="B540">
        <v>36.81</v>
      </c>
    </row>
  </sheetData>
  <autoFilter ref="D8:E534" xr:uid="{7C327EE5-BA0F-4C34-975A-085581E71259}"/>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322D4-7ABB-47B0-93F2-77BBEB204027}">
  <dimension ref="A1"/>
  <sheetViews>
    <sheetView workbookViewId="0"/>
  </sheetViews>
  <sheetFormatPr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Charts</vt:lpstr>
      </vt:variant>
      <vt:variant>
        <vt:i4>5</vt:i4>
      </vt:variant>
    </vt:vector>
  </HeadingPairs>
  <TitlesOfParts>
    <vt:vector size="20" baseType="lpstr">
      <vt:lpstr>Indice Bancos</vt:lpstr>
      <vt:lpstr>Relativos</vt:lpstr>
      <vt:lpstr>Beta Rolling</vt:lpstr>
      <vt:lpstr>BASE</vt:lpstr>
      <vt:lpstr>PBV</vt:lpstr>
      <vt:lpstr>ROE</vt:lpstr>
      <vt:lpstr>Ratios</vt:lpstr>
      <vt:lpstr>rel ROE PBV</vt:lpstr>
      <vt:lpstr>ROE_WACC</vt:lpstr>
      <vt:lpstr>NIM</vt:lpstr>
      <vt:lpstr>Cost of Income</vt:lpstr>
      <vt:lpstr>PE</vt:lpstr>
      <vt:lpstr>Valuación</vt:lpstr>
      <vt:lpstr>Correl EMBI</vt:lpstr>
      <vt:lpstr>Sheet1</vt:lpstr>
      <vt:lpstr>RV EW</vt:lpstr>
      <vt:lpstr>Ratio MktCapW</vt:lpstr>
      <vt:lpstr>Ratio Bancos_Util</vt:lpstr>
      <vt:lpstr>PBV Sector</vt:lpstr>
      <vt:lpstr>Beta_graf</vt:lpstr>
    </vt:vector>
  </TitlesOfParts>
  <Company>ICBC Argentina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Operations and Technology</dc:creator>
  <cp:lastModifiedBy>Llambi, Ruben Orlando</cp:lastModifiedBy>
  <cp:lastPrinted>2025-11-11T12:36:55Z</cp:lastPrinted>
  <dcterms:created xsi:type="dcterms:W3CDTF">2015-11-02T15:10:18Z</dcterms:created>
  <dcterms:modified xsi:type="dcterms:W3CDTF">2026-10-13T15:02:07Z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eyIwIjoiSGlzdG9yeSIsIjEiOjAsIjIiOjEsIjMiOjAsIjQiOjAsIjUiOjEsIjYiOjEsIjciOjEsIjgiOjAsIjkiOjEsIjEwIjoxLCIxMSI6MCwiMTIiOjB9</vt:lpwstr>
  </property>
  <property fmtid="{D5CDD505-2E9C-101B-9397-08002B2CF9AE}" pid="3" name="SpreadsheetBuilder_2">
    <vt:lpwstr>eyIwIjoiSGlzdG9yeSIsIjEiOjAsIjIiOjEsIjMiOjAsIjQiOjEsIjUiOjEsIjYiOjEsIjciOjEsIjgiOjAsIjkiOjEsIjEwIjoxLCIxMSI6MCwiMTIiOjB9</vt:lpwstr>
  </property>
  <property fmtid="{D5CDD505-2E9C-101B-9397-08002B2CF9AE}" pid="4" name="SpreadsheetBuilder_3">
    <vt:lpwstr>eyIwIjoiSGlzdG9yeSIsIjEiOjAsIjIiOjEsIjMiOjAsIjQiOjEsIjUiOjEsIjYiOjEsIjciOjEsIjgiOjAsIjkiOjEsIjEwIjoxLCIxMSI6MCwiMTIiOjB9</vt:lpwstr>
  </property>
  <property fmtid="{D5CDD505-2E9C-101B-9397-08002B2CF9AE}" pid="5" name="SpreadsheetBuilder_4">
    <vt:lpwstr>eyIwIjoiSGlzdG9yeSIsIjEiOjAsIjIiOjEsIjMiOjAsIjQiOjEsIjUiOjEsIjYiOjEsIjciOjEsIjgiOjAsIjkiOjEsIjEwIjoxLCIxMSI6MCwiMTIiOjB9</vt:lpwstr>
  </property>
  <property fmtid="{D5CDD505-2E9C-101B-9397-08002B2CF9AE}" pid="6" name="SpreadsheetBuilder_5">
    <vt:lpwstr>eyIwIjoiSGlzdG9yeSIsIjEiOjAsIjIiOjEsIjMiOjAsIjQiOjEsIjUiOjEsIjYiOjEsIjciOjEsIjgiOjAsIjkiOjEsIjEwIjoxLCIxMSI6MCwiMTIiOjB9</vt:lpwstr>
  </property>
  <property fmtid="{D5CDD505-2E9C-101B-9397-08002B2CF9AE}" pid="7" name="SpreadsheetBuilder_6">
    <vt:lpwstr>eyIwIjoiSGlzdG9yeSIsIjEiOjAsIjIiOjEsIjMiOjAsIjQiOjEsIjUiOjEsIjYiOjEsIjciOjEsIjgiOjAsIjkiOjEsIjEwIjoxLCIxMSI6MCwiMTIiOjB9</vt:lpwstr>
  </property>
  <property fmtid="{D5CDD505-2E9C-101B-9397-08002B2CF9AE}" pid="8" name="SpreadsheetBuilder_7">
    <vt:lpwstr>eyIwIjoiSGlzdG9yeSIsIjEiOjAsIjIiOjEsIjMiOjAsIjQiOjEsIjUiOjEsIjYiOjEsIjciOjEsIjgiOjAsIjkiOjEsIjEwIjoxLCIxMSI6MCwiMTIiOjB9</vt:lpwstr>
  </property>
  <property fmtid="{D5CDD505-2E9C-101B-9397-08002B2CF9AE}" pid="9" name="SpreadsheetBuilder_8">
    <vt:lpwstr>eyIwIjoiSGlzdG9yeSIsIjEiOjAsIjIiOjEsIjMiOjAsIjQiOjEsIjUiOjEsIjYiOjEsIjciOjEsIjgiOjAsIjkiOjEsIjEwIjoxLCIxMSI6MCwiMTIiOjB9</vt:lpwstr>
  </property>
  <property fmtid="{D5CDD505-2E9C-101B-9397-08002B2CF9AE}" pid="10" name="SSR_MIGRATION_STATUS">
    <vt:lpwstr>2</vt:lpwstr>
  </property>
</Properties>
</file>